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R:\221155_oho_030_040_dsp_dps\221155_31_A05_040_dps\III_1_Vykaz_vymer\2503XX_Cistopis\Soupis_praci\250619\"/>
    </mc:Choice>
  </mc:AlternateContent>
  <xr:revisionPtr revIDLastSave="0" documentId="13_ncr:1_{66CAF81E-4836-4EC9-8348-4ACE5CC0E82E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Rekapitulace stavby" sheetId="1" r:id="rId1"/>
    <sheet name="040.11.1" sheetId="2" r:id="rId2"/>
    <sheet name="040.11.2" sheetId="3" r:id="rId3"/>
    <sheet name="040.11.3" sheetId="4" r:id="rId4"/>
    <sheet name="040.11.4" sheetId="5" r:id="rId5"/>
    <sheet name="040.11.5" sheetId="6" r:id="rId6"/>
    <sheet name="040.13.1" sheetId="7" r:id="rId7"/>
    <sheet name="040.13.2" sheetId="8" r:id="rId8"/>
    <sheet name="040.21.1" sheetId="9" r:id="rId9"/>
    <sheet name="040.31.1" sheetId="10" r:id="rId10"/>
    <sheet name="040.31.1.1_e" sheetId="11" r:id="rId11"/>
    <sheet name="040.31.2" sheetId="12" r:id="rId12"/>
    <sheet name="040.31.2.1" sheetId="13" r:id="rId13"/>
    <sheet name="040.31.3" sheetId="14" r:id="rId14"/>
    <sheet name="040.31.3_e" sheetId="15" r:id="rId15"/>
    <sheet name="040.31.3 B" sheetId="16" r:id="rId16"/>
    <sheet name="040.32.1" sheetId="17" r:id="rId17"/>
    <sheet name="040.32.2" sheetId="18" r:id="rId18"/>
    <sheet name="040.32.3" sheetId="19" r:id="rId19"/>
    <sheet name="040.33.1" sheetId="20" r:id="rId20"/>
    <sheet name="SO 040.42.1" sheetId="21" r:id="rId21"/>
    <sheet name="SO 040.42.2" sheetId="22" r:id="rId22"/>
    <sheet name="SO 040.42.7" sheetId="23" r:id="rId23"/>
    <sheet name="SO 040.42.8" sheetId="24" r:id="rId24"/>
    <sheet name="SO 040.42.9" sheetId="25" r:id="rId25"/>
    <sheet name="SO 040.42.10" sheetId="26" r:id="rId26"/>
    <sheet name="040.42.3" sheetId="27" r:id="rId27"/>
    <sheet name="040.42.4" sheetId="28" r:id="rId28"/>
    <sheet name="040.42.5" sheetId="29" r:id="rId29"/>
    <sheet name="040.42.6" sheetId="30" r:id="rId30"/>
    <sheet name="040.52.1" sheetId="31" r:id="rId31"/>
    <sheet name="040.53.1" sheetId="32" r:id="rId32"/>
    <sheet name="040.53.2" sheetId="33" r:id="rId33"/>
    <sheet name="040.54.1" sheetId="34" r:id="rId34"/>
    <sheet name="040.59.2" sheetId="35" r:id="rId35"/>
    <sheet name="040.61.1.1" sheetId="36" r:id="rId36"/>
    <sheet name="040.61.1.2" sheetId="37" r:id="rId37"/>
    <sheet name="040.75" sheetId="38" r:id="rId38"/>
    <sheet name="VRN" sheetId="39" r:id="rId39"/>
    <sheet name="Seznam figur" sheetId="40" r:id="rId40"/>
  </sheets>
  <definedNames>
    <definedName name="_xlnm._FilterDatabase" localSheetId="1" hidden="1">'040.11.1'!$C$128:$K$393</definedName>
    <definedName name="_xlnm._FilterDatabase" localSheetId="2" hidden="1">'040.11.2'!$C$124:$K$362</definedName>
    <definedName name="_xlnm._FilterDatabase" localSheetId="3" hidden="1">'040.11.3'!$C$123:$K$281</definedName>
    <definedName name="_xlnm._FilterDatabase" localSheetId="4" hidden="1">'040.11.4'!$C$121:$K$261</definedName>
    <definedName name="_xlnm._FilterDatabase" localSheetId="5" hidden="1">'040.11.5'!$C$121:$K$254</definedName>
    <definedName name="_xlnm._FilterDatabase" localSheetId="6" hidden="1">'040.13.1'!$C$131:$K$510</definedName>
    <definedName name="_xlnm._FilterDatabase" localSheetId="7" hidden="1">'040.13.2'!$C$131:$K$415</definedName>
    <definedName name="_xlnm._FilterDatabase" localSheetId="8" hidden="1">'040.21.1'!$C$120:$K$206</definedName>
    <definedName name="_xlnm._FilterDatabase" localSheetId="9" hidden="1">'040.31.1'!$C$131:$K$290</definedName>
    <definedName name="_xlnm._FilterDatabase" localSheetId="10" hidden="1">'040.31.1.1_e'!$C$130:$K$222</definedName>
    <definedName name="_xlnm._FilterDatabase" localSheetId="11" hidden="1">'040.31.2'!$C$128:$K$486</definedName>
    <definedName name="_xlnm._FilterDatabase" localSheetId="12" hidden="1">'040.31.2.1'!$C$129:$K$214</definedName>
    <definedName name="_xlnm._FilterDatabase" localSheetId="13" hidden="1">'040.31.3'!$C$131:$K$644</definedName>
    <definedName name="_xlnm._FilterDatabase" localSheetId="15" hidden="1">'040.31.3 B'!$C$125:$K$200</definedName>
    <definedName name="_xlnm._FilterDatabase" localSheetId="14" hidden="1">'040.31.3_e'!$C$130:$K$227</definedName>
    <definedName name="_xlnm._FilterDatabase" localSheetId="16" hidden="1">'040.32.1'!$C$124:$K$265</definedName>
    <definedName name="_xlnm._FilterDatabase" localSheetId="17" hidden="1">'040.32.2'!$C$127:$K$322</definedName>
    <definedName name="_xlnm._FilterDatabase" localSheetId="18" hidden="1">'040.32.3'!$C$124:$K$328</definedName>
    <definedName name="_xlnm._FilterDatabase" localSheetId="19" hidden="1">'040.33.1'!$C$127:$K$234</definedName>
    <definedName name="_xlnm._FilterDatabase" localSheetId="26" hidden="1">'040.42.3'!$C$120:$K$232</definedName>
    <definedName name="_xlnm._FilterDatabase" localSheetId="27" hidden="1">'040.42.4'!$C$119:$K$208</definedName>
    <definedName name="_xlnm._FilterDatabase" localSheetId="28" hidden="1">'040.42.5'!$C$119:$K$206</definedName>
    <definedName name="_xlnm._FilterDatabase" localSheetId="29" hidden="1">'040.42.6'!$C$119:$K$203</definedName>
    <definedName name="_xlnm._FilterDatabase" localSheetId="30" hidden="1">'040.52.1'!$C$123:$K$309</definedName>
    <definedName name="_xlnm._FilterDatabase" localSheetId="31" hidden="1">'040.53.1'!$C$131:$K$522</definedName>
    <definedName name="_xlnm._FilterDatabase" localSheetId="32" hidden="1">'040.53.2'!$C$129:$K$366</definedName>
    <definedName name="_xlnm._FilterDatabase" localSheetId="33" hidden="1">'040.54.1'!$C$122:$K$226</definedName>
    <definedName name="_xlnm._FilterDatabase" localSheetId="34" hidden="1">'040.59.2'!$C$126:$K$339</definedName>
    <definedName name="_xlnm._FilterDatabase" localSheetId="35" hidden="1">'040.61.1.1'!$C$122:$K$240</definedName>
    <definedName name="_xlnm._FilterDatabase" localSheetId="36" hidden="1">'040.61.1.2'!$C$121:$K$167</definedName>
    <definedName name="_xlnm._FilterDatabase" localSheetId="37" hidden="1">'040.75'!$C$117:$K$375</definedName>
    <definedName name="_xlnm._FilterDatabase" localSheetId="20" hidden="1">'SO 040.42.1'!$C$127:$K$267</definedName>
    <definedName name="_xlnm._FilterDatabase" localSheetId="25" hidden="1">'SO 040.42.10'!$C$125:$K$285</definedName>
    <definedName name="_xlnm._FilterDatabase" localSheetId="21" hidden="1">'SO 040.42.2'!$C$126:$K$274</definedName>
    <definedName name="_xlnm._FilterDatabase" localSheetId="22" hidden="1">'SO 040.42.7'!$C$126:$K$267</definedName>
    <definedName name="_xlnm._FilterDatabase" localSheetId="23" hidden="1">'SO 040.42.8'!$C$126:$K$275</definedName>
    <definedName name="_xlnm._FilterDatabase" localSheetId="24" hidden="1">'SO 040.42.9'!$C$126:$K$251</definedName>
    <definedName name="_xlnm._FilterDatabase" localSheetId="38" hidden="1">VRN!$C$122:$K$200</definedName>
    <definedName name="_xlnm.Print_Titles" localSheetId="1">'040.11.1'!$128:$128</definedName>
    <definedName name="_xlnm.Print_Titles" localSheetId="2">'040.11.2'!$124:$124</definedName>
    <definedName name="_xlnm.Print_Titles" localSheetId="3">'040.11.3'!$123:$123</definedName>
    <definedName name="_xlnm.Print_Titles" localSheetId="4">'040.11.4'!$121:$121</definedName>
    <definedName name="_xlnm.Print_Titles" localSheetId="5">'040.11.5'!$121:$121</definedName>
    <definedName name="_xlnm.Print_Titles" localSheetId="6">'040.13.1'!$131:$131</definedName>
    <definedName name="_xlnm.Print_Titles" localSheetId="7">'040.13.2'!$131:$131</definedName>
    <definedName name="_xlnm.Print_Titles" localSheetId="8">'040.21.1'!$120:$120</definedName>
    <definedName name="_xlnm.Print_Titles" localSheetId="9">'040.31.1'!$131:$131</definedName>
    <definedName name="_xlnm.Print_Titles" localSheetId="10">'040.31.1.1_e'!$130:$130</definedName>
    <definedName name="_xlnm.Print_Titles" localSheetId="11">'040.31.2'!$128:$128</definedName>
    <definedName name="_xlnm.Print_Titles" localSheetId="12">'040.31.2.1'!$129:$129</definedName>
    <definedName name="_xlnm.Print_Titles" localSheetId="13">'040.31.3'!$131:$131</definedName>
    <definedName name="_xlnm.Print_Titles" localSheetId="15">'040.31.3 B'!$125:$125</definedName>
    <definedName name="_xlnm.Print_Titles" localSheetId="14">'040.31.3_e'!$130:$130</definedName>
    <definedName name="_xlnm.Print_Titles" localSheetId="16">'040.32.1'!$124:$124</definedName>
    <definedName name="_xlnm.Print_Titles" localSheetId="17">'040.32.2'!$127:$127</definedName>
    <definedName name="_xlnm.Print_Titles" localSheetId="18">'040.32.3'!$124:$124</definedName>
    <definedName name="_xlnm.Print_Titles" localSheetId="19">'040.33.1'!$127:$127</definedName>
    <definedName name="_xlnm.Print_Titles" localSheetId="26">'040.42.3'!$120:$120</definedName>
    <definedName name="_xlnm.Print_Titles" localSheetId="27">'040.42.4'!$119:$119</definedName>
    <definedName name="_xlnm.Print_Titles" localSheetId="28">'040.42.5'!$119:$119</definedName>
    <definedName name="_xlnm.Print_Titles" localSheetId="29">'040.42.6'!$119:$119</definedName>
    <definedName name="_xlnm.Print_Titles" localSheetId="30">'040.52.1'!$123:$123</definedName>
    <definedName name="_xlnm.Print_Titles" localSheetId="31">'040.53.1'!$131:$131</definedName>
    <definedName name="_xlnm.Print_Titles" localSheetId="32">'040.53.2'!$129:$129</definedName>
    <definedName name="_xlnm.Print_Titles" localSheetId="33">'040.54.1'!$122:$122</definedName>
    <definedName name="_xlnm.Print_Titles" localSheetId="34">'040.59.2'!$126:$126</definedName>
    <definedName name="_xlnm.Print_Titles" localSheetId="35">'040.61.1.1'!$122:$122</definedName>
    <definedName name="_xlnm.Print_Titles" localSheetId="36">'040.61.1.2'!$121:$121</definedName>
    <definedName name="_xlnm.Print_Titles" localSheetId="37">'040.75'!$117:$117</definedName>
    <definedName name="_xlnm.Print_Titles" localSheetId="0">'Rekapitulace stavby'!$92:$92</definedName>
    <definedName name="_xlnm.Print_Titles" localSheetId="39">'Seznam figur'!$9:$9</definedName>
    <definedName name="_xlnm.Print_Titles" localSheetId="20">'SO 040.42.1'!$127:$127</definedName>
    <definedName name="_xlnm.Print_Titles" localSheetId="25">'SO 040.42.10'!$125:$125</definedName>
    <definedName name="_xlnm.Print_Titles" localSheetId="21">'SO 040.42.2'!$126:$126</definedName>
    <definedName name="_xlnm.Print_Titles" localSheetId="22">'SO 040.42.7'!$126:$126</definedName>
    <definedName name="_xlnm.Print_Titles" localSheetId="23">'SO 040.42.8'!$126:$126</definedName>
    <definedName name="_xlnm.Print_Titles" localSheetId="24">'SO 040.42.9'!$126:$126</definedName>
    <definedName name="_xlnm.Print_Titles" localSheetId="38">VRN!$122:$122</definedName>
    <definedName name="_xlnm.Print_Area" localSheetId="1">'040.11.1'!$C$4:$J$76,'040.11.1'!$C$82:$J$110,'040.11.1'!$C$116:$K$393</definedName>
    <definedName name="_xlnm.Print_Area" localSheetId="2">'040.11.2'!$C$4:$J$76,'040.11.2'!$C$82:$J$106,'040.11.2'!$C$112:$K$362</definedName>
    <definedName name="_xlnm.Print_Area" localSheetId="3">'040.11.3'!$C$4:$J$76,'040.11.3'!$C$82:$J$105,'040.11.3'!$C$111:$K$281</definedName>
    <definedName name="_xlnm.Print_Area" localSheetId="4">'040.11.4'!$C$4:$J$76,'040.11.4'!$C$82:$J$103,'040.11.4'!$C$109:$K$261</definedName>
    <definedName name="_xlnm.Print_Area" localSheetId="5">'040.11.5'!$C$4:$J$76,'040.11.5'!$C$82:$J$103,'040.11.5'!$C$109:$K$254</definedName>
    <definedName name="_xlnm.Print_Area" localSheetId="6">'040.13.1'!$C$4:$J$76,'040.13.1'!$C$82:$J$113,'040.13.1'!$C$119:$K$510</definedName>
    <definedName name="_xlnm.Print_Area" localSheetId="7">'040.13.2'!$C$4:$J$76,'040.13.2'!$C$82:$J$113,'040.13.2'!$C$119:$K$415</definedName>
    <definedName name="_xlnm.Print_Area" localSheetId="8">'040.21.1'!$C$4:$J$76,'040.21.1'!$C$82:$J$102,'040.21.1'!$C$108:$K$206</definedName>
    <definedName name="_xlnm.Print_Area" localSheetId="9">'040.31.1'!$C$4:$J$76,'040.31.1'!$C$82:$J$113,'040.31.1'!$C$119:$K$290</definedName>
    <definedName name="_xlnm.Print_Area" localSheetId="10">'040.31.1.1_e'!$C$4:$J$76,'040.31.1.1_e'!$C$82:$J$110,'040.31.1.1_e'!$C$116:$K$222</definedName>
    <definedName name="_xlnm.Print_Area" localSheetId="11">'040.31.2'!$C$4:$J$76,'040.31.2'!$C$82:$J$110,'040.31.2'!$C$116:$K$486</definedName>
    <definedName name="_xlnm.Print_Area" localSheetId="12">'040.31.2.1'!$C$4:$J$76,'040.31.2.1'!$C$82:$J$109,'040.31.2.1'!$C$115:$K$214</definedName>
    <definedName name="_xlnm.Print_Area" localSheetId="13">'040.31.3'!$C$4:$J$76,'040.31.3'!$C$82:$J$113,'040.31.3'!$C$119:$K$644</definedName>
    <definedName name="_xlnm.Print_Area" localSheetId="15">'040.31.3 B'!$C$4:$J$76,'040.31.3 B'!$C$82:$J$105,'040.31.3 B'!$C$111:$K$200</definedName>
    <definedName name="_xlnm.Print_Area" localSheetId="14">'040.31.3_e'!$C$4:$J$76,'040.31.3_e'!$C$82:$J$110,'040.31.3_e'!$C$116:$K$227</definedName>
    <definedName name="_xlnm.Print_Area" localSheetId="16">'040.32.1'!$C$4:$J$76,'040.32.1'!$C$82:$J$106,'040.32.1'!$C$112:$K$265</definedName>
    <definedName name="_xlnm.Print_Area" localSheetId="17">'040.32.2'!$C$4:$J$76,'040.32.2'!$C$82:$J$109,'040.32.2'!$C$115:$K$322</definedName>
    <definedName name="_xlnm.Print_Area" localSheetId="18">'040.32.3'!$C$4:$J$76,'040.32.3'!$C$82:$J$106,'040.32.3'!$C$112:$K$328</definedName>
    <definedName name="_xlnm.Print_Area" localSheetId="19">'040.33.1'!$C$4:$J$76,'040.33.1'!$C$82:$J$109,'040.33.1'!$C$115:$K$234</definedName>
    <definedName name="_xlnm.Print_Area" localSheetId="26">'040.42.3'!$C$4:$J$76,'040.42.3'!$C$82:$J$102,'040.42.3'!$C$108:$K$232</definedName>
    <definedName name="_xlnm.Print_Area" localSheetId="27">'040.42.4'!$C$4:$J$76,'040.42.4'!$C$82:$J$101,'040.42.4'!$C$107:$K$208</definedName>
    <definedName name="_xlnm.Print_Area" localSheetId="28">'040.42.5'!$C$4:$J$76,'040.42.5'!$C$82:$J$101,'040.42.5'!$C$107:$K$206</definedName>
    <definedName name="_xlnm.Print_Area" localSheetId="29">'040.42.6'!$C$4:$J$76,'040.42.6'!$C$82:$J$101,'040.42.6'!$C$107:$K$203</definedName>
    <definedName name="_xlnm.Print_Area" localSheetId="30">'040.52.1'!$C$4:$J$76,'040.52.1'!$C$82:$J$105,'040.52.1'!$C$111:$K$309</definedName>
    <definedName name="_xlnm.Print_Area" localSheetId="31">'040.53.1'!$C$4:$J$76,'040.53.1'!$C$82:$J$113,'040.53.1'!$C$119:$K$522</definedName>
    <definedName name="_xlnm.Print_Area" localSheetId="32">'040.53.2'!$C$4:$J$76,'040.53.2'!$C$82:$J$111,'040.53.2'!$C$117:$K$366</definedName>
    <definedName name="_xlnm.Print_Area" localSheetId="33">'040.54.1'!$C$4:$J$76,'040.54.1'!$C$82:$J$104,'040.54.1'!$C$110:$K$226</definedName>
    <definedName name="_xlnm.Print_Area" localSheetId="34">'040.59.2'!$C$4:$J$76,'040.59.2'!$C$82:$J$108,'040.59.2'!$C$114:$K$339</definedName>
    <definedName name="_xlnm.Print_Area" localSheetId="35">'040.61.1.1'!$C$4:$J$76,'040.61.1.1'!$C$82:$J$102,'040.61.1.1'!$C$108:$K$240</definedName>
    <definedName name="_xlnm.Print_Area" localSheetId="36">'040.61.1.2'!$C$4:$J$76,'040.61.1.2'!$C$82:$J$101,'040.61.1.2'!$C$107:$K$167</definedName>
    <definedName name="_xlnm.Print_Area" localSheetId="37">'040.75'!$C$4:$J$76,'040.75'!$C$82:$J$99,'040.75'!$C$105:$K$375</definedName>
    <definedName name="_xlnm.Print_Area" localSheetId="0">'Rekapitulace stavby'!$D$4:$AO$76,'Rekapitulace stavby'!$C$82:$AQ$140</definedName>
    <definedName name="_xlnm.Print_Area" localSheetId="39">'Seznam figur'!$C$4:$G$807</definedName>
    <definedName name="_xlnm.Print_Area" localSheetId="20">'SO 040.42.1'!$C$4:$J$76,'SO 040.42.1'!$C$82:$J$107,'SO 040.42.1'!$C$113:$K$267</definedName>
    <definedName name="_xlnm.Print_Area" localSheetId="25">'SO 040.42.10'!$C$4:$J$76,'SO 040.42.10'!$C$82:$J$105,'SO 040.42.10'!$C$111:$K$285</definedName>
    <definedName name="_xlnm.Print_Area" localSheetId="21">'SO 040.42.2'!$C$4:$J$76,'SO 040.42.2'!$C$82:$J$106,'SO 040.42.2'!$C$112:$K$274</definedName>
    <definedName name="_xlnm.Print_Area" localSheetId="22">'SO 040.42.7'!$C$4:$J$76,'SO 040.42.7'!$C$82:$J$106,'SO 040.42.7'!$C$112:$K$267</definedName>
    <definedName name="_xlnm.Print_Area" localSheetId="23">'SO 040.42.8'!$C$4:$J$76,'SO 040.42.8'!$C$82:$J$106,'SO 040.42.8'!$C$112:$K$275</definedName>
    <definedName name="_xlnm.Print_Area" localSheetId="24">'SO 040.42.9'!$C$4:$J$76,'SO 040.42.9'!$C$82:$J$106,'SO 040.42.9'!$C$112:$K$251</definedName>
    <definedName name="_xlnm.Print_Area" localSheetId="38">VRN!$C$4:$J$76,VRN!$C$82:$J$104,VRN!$C$110:$K$200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40" l="1"/>
  <c r="J37" i="39"/>
  <c r="J36" i="39"/>
  <c r="AY139" i="1" s="1"/>
  <c r="J35" i="39"/>
  <c r="AX139" i="1" s="1"/>
  <c r="BI199" i="39"/>
  <c r="BH199" i="39"/>
  <c r="BG199" i="39"/>
  <c r="BF199" i="39"/>
  <c r="T199" i="39"/>
  <c r="R199" i="39"/>
  <c r="P199" i="39"/>
  <c r="BI198" i="39"/>
  <c r="BH198" i="39"/>
  <c r="BG198" i="39"/>
  <c r="BF198" i="39"/>
  <c r="T198" i="39"/>
  <c r="R198" i="39"/>
  <c r="P198" i="39"/>
  <c r="BI197" i="39"/>
  <c r="BH197" i="39"/>
  <c r="BG197" i="39"/>
  <c r="BF197" i="39"/>
  <c r="T197" i="39"/>
  <c r="R197" i="39"/>
  <c r="P197" i="39"/>
  <c r="BI196" i="39"/>
  <c r="BH196" i="39"/>
  <c r="BG196" i="39"/>
  <c r="BF196" i="39"/>
  <c r="T196" i="39"/>
  <c r="R196" i="39"/>
  <c r="P196" i="39"/>
  <c r="BI194" i="39"/>
  <c r="BH194" i="39"/>
  <c r="BG194" i="39"/>
  <c r="BF194" i="39"/>
  <c r="T194" i="39"/>
  <c r="R194" i="39"/>
  <c r="P194" i="39"/>
  <c r="BI192" i="39"/>
  <c r="BH192" i="39"/>
  <c r="BG192" i="39"/>
  <c r="BF192" i="39"/>
  <c r="T192" i="39"/>
  <c r="R192" i="39"/>
  <c r="P192" i="39"/>
  <c r="BI191" i="39"/>
  <c r="BH191" i="39"/>
  <c r="BG191" i="39"/>
  <c r="BF191" i="39"/>
  <c r="T191" i="39"/>
  <c r="R191" i="39"/>
  <c r="P191" i="39"/>
  <c r="BI189" i="39"/>
  <c r="BH189" i="39"/>
  <c r="BG189" i="39"/>
  <c r="BF189" i="39"/>
  <c r="T189" i="39"/>
  <c r="R189" i="39"/>
  <c r="P189" i="39"/>
  <c r="BI187" i="39"/>
  <c r="BH187" i="39"/>
  <c r="BG187" i="39"/>
  <c r="BF187" i="39"/>
  <c r="T187" i="39"/>
  <c r="R187" i="39"/>
  <c r="P187" i="39"/>
  <c r="BI185" i="39"/>
  <c r="BH185" i="39"/>
  <c r="BG185" i="39"/>
  <c r="BF185" i="39"/>
  <c r="T185" i="39"/>
  <c r="R185" i="39"/>
  <c r="P185" i="39"/>
  <c r="BI183" i="39"/>
  <c r="BH183" i="39"/>
  <c r="BG183" i="39"/>
  <c r="BF183" i="39"/>
  <c r="T183" i="39"/>
  <c r="R183" i="39"/>
  <c r="P183" i="39"/>
  <c r="BI181" i="39"/>
  <c r="BH181" i="39"/>
  <c r="BG181" i="39"/>
  <c r="BF181" i="39"/>
  <c r="T181" i="39"/>
  <c r="R181" i="39"/>
  <c r="P181" i="39"/>
  <c r="BI179" i="39"/>
  <c r="BH179" i="39"/>
  <c r="BG179" i="39"/>
  <c r="BF179" i="39"/>
  <c r="T179" i="39"/>
  <c r="R179" i="39"/>
  <c r="P179" i="39"/>
  <c r="BI177" i="39"/>
  <c r="BH177" i="39"/>
  <c r="BG177" i="39"/>
  <c r="BF177" i="39"/>
  <c r="T177" i="39"/>
  <c r="R177" i="39"/>
  <c r="P177" i="39"/>
  <c r="BI175" i="39"/>
  <c r="BH175" i="39"/>
  <c r="BG175" i="39"/>
  <c r="BF175" i="39"/>
  <c r="T175" i="39"/>
  <c r="R175" i="39"/>
  <c r="P175" i="39"/>
  <c r="BI174" i="39"/>
  <c r="BH174" i="39"/>
  <c r="BG174" i="39"/>
  <c r="BF174" i="39"/>
  <c r="T174" i="39"/>
  <c r="R174" i="39"/>
  <c r="P174" i="39"/>
  <c r="BI172" i="39"/>
  <c r="BH172" i="39"/>
  <c r="BG172" i="39"/>
  <c r="BF172" i="39"/>
  <c r="T172" i="39"/>
  <c r="R172" i="39"/>
  <c r="P172" i="39"/>
  <c r="BI169" i="39"/>
  <c r="BH169" i="39"/>
  <c r="BG169" i="39"/>
  <c r="BF169" i="39"/>
  <c r="T169" i="39"/>
  <c r="R169" i="39"/>
  <c r="P169" i="39"/>
  <c r="BI166" i="39"/>
  <c r="BH166" i="39"/>
  <c r="BG166" i="39"/>
  <c r="BF166" i="39"/>
  <c r="T166" i="39"/>
  <c r="R166" i="39"/>
  <c r="P166" i="39"/>
  <c r="BI164" i="39"/>
  <c r="BH164" i="39"/>
  <c r="BG164" i="39"/>
  <c r="BF164" i="39"/>
  <c r="T164" i="39"/>
  <c r="R164" i="39"/>
  <c r="P164" i="39"/>
  <c r="BI162" i="39"/>
  <c r="BH162" i="39"/>
  <c r="BG162" i="39"/>
  <c r="BF162" i="39"/>
  <c r="T162" i="39"/>
  <c r="R162" i="39"/>
  <c r="P162" i="39"/>
  <c r="BI161" i="39"/>
  <c r="BH161" i="39"/>
  <c r="BG161" i="39"/>
  <c r="BF161" i="39"/>
  <c r="T161" i="39"/>
  <c r="R161" i="39"/>
  <c r="P161" i="39"/>
  <c r="BI159" i="39"/>
  <c r="BH159" i="39"/>
  <c r="BG159" i="39"/>
  <c r="BF159" i="39"/>
  <c r="T159" i="39"/>
  <c r="R159" i="39"/>
  <c r="P159" i="39"/>
  <c r="BI157" i="39"/>
  <c r="BH157" i="39"/>
  <c r="BG157" i="39"/>
  <c r="BF157" i="39"/>
  <c r="T157" i="39"/>
  <c r="R157" i="39"/>
  <c r="P157" i="39"/>
  <c r="BI155" i="39"/>
  <c r="BH155" i="39"/>
  <c r="BG155" i="39"/>
  <c r="BF155" i="39"/>
  <c r="T155" i="39"/>
  <c r="R155" i="39"/>
  <c r="P155" i="39"/>
  <c r="BI154" i="39"/>
  <c r="BH154" i="39"/>
  <c r="BG154" i="39"/>
  <c r="BF154" i="39"/>
  <c r="T154" i="39"/>
  <c r="R154" i="39"/>
  <c r="P154" i="39"/>
  <c r="BI152" i="39"/>
  <c r="BH152" i="39"/>
  <c r="BG152" i="39"/>
  <c r="BF152" i="39"/>
  <c r="T152" i="39"/>
  <c r="R152" i="39"/>
  <c r="P152" i="39"/>
  <c r="BI151" i="39"/>
  <c r="BH151" i="39"/>
  <c r="BG151" i="39"/>
  <c r="BF151" i="39"/>
  <c r="T151" i="39"/>
  <c r="R151" i="39"/>
  <c r="P151" i="39"/>
  <c r="BI150" i="39"/>
  <c r="BH150" i="39"/>
  <c r="BG150" i="39"/>
  <c r="BF150" i="39"/>
  <c r="T150" i="39"/>
  <c r="R150" i="39"/>
  <c r="P150" i="39"/>
  <c r="BI147" i="39"/>
  <c r="BH147" i="39"/>
  <c r="BG147" i="39"/>
  <c r="BF147" i="39"/>
  <c r="T147" i="39"/>
  <c r="R147" i="39"/>
  <c r="P147" i="39"/>
  <c r="BI145" i="39"/>
  <c r="BH145" i="39"/>
  <c r="BG145" i="39"/>
  <c r="BF145" i="39"/>
  <c r="T145" i="39"/>
  <c r="R145" i="39"/>
  <c r="P145" i="39"/>
  <c r="BI143" i="39"/>
  <c r="BH143" i="39"/>
  <c r="BG143" i="39"/>
  <c r="BF143" i="39"/>
  <c r="T143" i="39"/>
  <c r="R143" i="39"/>
  <c r="P143" i="39"/>
  <c r="BI141" i="39"/>
  <c r="BH141" i="39"/>
  <c r="BG141" i="39"/>
  <c r="BF141" i="39"/>
  <c r="T141" i="39"/>
  <c r="R141" i="39"/>
  <c r="P141" i="39"/>
  <c r="BI139" i="39"/>
  <c r="BH139" i="39"/>
  <c r="BG139" i="39"/>
  <c r="BF139" i="39"/>
  <c r="T139" i="39"/>
  <c r="R139" i="39"/>
  <c r="P139" i="39"/>
  <c r="BI135" i="39"/>
  <c r="BH135" i="39"/>
  <c r="BG135" i="39"/>
  <c r="BF135" i="39"/>
  <c r="T135" i="39"/>
  <c r="R135" i="39"/>
  <c r="P135" i="39"/>
  <c r="BI132" i="39"/>
  <c r="BH132" i="39"/>
  <c r="BG132" i="39"/>
  <c r="BF132" i="39"/>
  <c r="T132" i="39"/>
  <c r="R132" i="39"/>
  <c r="P132" i="39"/>
  <c r="BI129" i="39"/>
  <c r="BH129" i="39"/>
  <c r="BG129" i="39"/>
  <c r="BF129" i="39"/>
  <c r="T129" i="39"/>
  <c r="R129" i="39"/>
  <c r="P129" i="39"/>
  <c r="BI126" i="39"/>
  <c r="BH126" i="39"/>
  <c r="BG126" i="39"/>
  <c r="BF126" i="39"/>
  <c r="T126" i="39"/>
  <c r="R126" i="39"/>
  <c r="P126" i="39"/>
  <c r="J120" i="39"/>
  <c r="J119" i="39"/>
  <c r="F119" i="39"/>
  <c r="F117" i="39"/>
  <c r="E115" i="39"/>
  <c r="J92" i="39"/>
  <c r="J91" i="39"/>
  <c r="F91" i="39"/>
  <c r="F89" i="39"/>
  <c r="E87" i="39"/>
  <c r="J18" i="39"/>
  <c r="E18" i="39"/>
  <c r="F92" i="39"/>
  <c r="J17" i="39"/>
  <c r="J12" i="39"/>
  <c r="J89" i="39" s="1"/>
  <c r="E7" i="39"/>
  <c r="E113" i="39" s="1"/>
  <c r="J37" i="38"/>
  <c r="J36" i="38"/>
  <c r="AY138" i="1" s="1"/>
  <c r="J35" i="38"/>
  <c r="AX138" i="1"/>
  <c r="BI368" i="38"/>
  <c r="BH368" i="38"/>
  <c r="BG368" i="38"/>
  <c r="BF368" i="38"/>
  <c r="T368" i="38"/>
  <c r="R368" i="38"/>
  <c r="P368" i="38"/>
  <c r="BI365" i="38"/>
  <c r="BH365" i="38"/>
  <c r="BG365" i="38"/>
  <c r="BF365" i="38"/>
  <c r="T365" i="38"/>
  <c r="R365" i="38"/>
  <c r="P365" i="38"/>
  <c r="BI362" i="38"/>
  <c r="BH362" i="38"/>
  <c r="BG362" i="38"/>
  <c r="BF362" i="38"/>
  <c r="T362" i="38"/>
  <c r="R362" i="38"/>
  <c r="P362" i="38"/>
  <c r="BI359" i="38"/>
  <c r="BH359" i="38"/>
  <c r="BG359" i="38"/>
  <c r="BF359" i="38"/>
  <c r="T359" i="38"/>
  <c r="R359" i="38"/>
  <c r="P359" i="38"/>
  <c r="BI356" i="38"/>
  <c r="BH356" i="38"/>
  <c r="BG356" i="38"/>
  <c r="BF356" i="38"/>
  <c r="T356" i="38"/>
  <c r="R356" i="38"/>
  <c r="P356" i="38"/>
  <c r="BI353" i="38"/>
  <c r="BH353" i="38"/>
  <c r="BG353" i="38"/>
  <c r="BF353" i="38"/>
  <c r="T353" i="38"/>
  <c r="R353" i="38"/>
  <c r="P353" i="38"/>
  <c r="BI350" i="38"/>
  <c r="BH350" i="38"/>
  <c r="BG350" i="38"/>
  <c r="BF350" i="38"/>
  <c r="T350" i="38"/>
  <c r="R350" i="38"/>
  <c r="P350" i="38"/>
  <c r="BI347" i="38"/>
  <c r="BH347" i="38"/>
  <c r="BG347" i="38"/>
  <c r="BF347" i="38"/>
  <c r="T347" i="38"/>
  <c r="R347" i="38"/>
  <c r="P347" i="38"/>
  <c r="BI344" i="38"/>
  <c r="BH344" i="38"/>
  <c r="BG344" i="38"/>
  <c r="BF344" i="38"/>
  <c r="T344" i="38"/>
  <c r="R344" i="38"/>
  <c r="P344" i="38"/>
  <c r="BI341" i="38"/>
  <c r="BH341" i="38"/>
  <c r="BG341" i="38"/>
  <c r="BF341" i="38"/>
  <c r="T341" i="38"/>
  <c r="R341" i="38"/>
  <c r="P341" i="38"/>
  <c r="BI338" i="38"/>
  <c r="BH338" i="38"/>
  <c r="BG338" i="38"/>
  <c r="BF338" i="38"/>
  <c r="T338" i="38"/>
  <c r="R338" i="38"/>
  <c r="P338" i="38"/>
  <c r="BI335" i="38"/>
  <c r="BH335" i="38"/>
  <c r="BG335" i="38"/>
  <c r="BF335" i="38"/>
  <c r="T335" i="38"/>
  <c r="R335" i="38"/>
  <c r="P335" i="38"/>
  <c r="BI332" i="38"/>
  <c r="BH332" i="38"/>
  <c r="BG332" i="38"/>
  <c r="BF332" i="38"/>
  <c r="T332" i="38"/>
  <c r="R332" i="38"/>
  <c r="P332" i="38"/>
  <c r="BI329" i="38"/>
  <c r="BH329" i="38"/>
  <c r="BG329" i="38"/>
  <c r="BF329" i="38"/>
  <c r="T329" i="38"/>
  <c r="R329" i="38"/>
  <c r="P329" i="38"/>
  <c r="BI326" i="38"/>
  <c r="BH326" i="38"/>
  <c r="BG326" i="38"/>
  <c r="BF326" i="38"/>
  <c r="T326" i="38"/>
  <c r="R326" i="38"/>
  <c r="P326" i="38"/>
  <c r="BI323" i="38"/>
  <c r="BH323" i="38"/>
  <c r="BG323" i="38"/>
  <c r="BF323" i="38"/>
  <c r="T323" i="38"/>
  <c r="R323" i="38"/>
  <c r="P323" i="38"/>
  <c r="BI320" i="38"/>
  <c r="BH320" i="38"/>
  <c r="BG320" i="38"/>
  <c r="BF320" i="38"/>
  <c r="T320" i="38"/>
  <c r="R320" i="38"/>
  <c r="P320" i="38"/>
  <c r="BI317" i="38"/>
  <c r="BH317" i="38"/>
  <c r="BG317" i="38"/>
  <c r="BF317" i="38"/>
  <c r="T317" i="38"/>
  <c r="R317" i="38"/>
  <c r="P317" i="38"/>
  <c r="BI314" i="38"/>
  <c r="BH314" i="38"/>
  <c r="BG314" i="38"/>
  <c r="BF314" i="38"/>
  <c r="T314" i="38"/>
  <c r="R314" i="38"/>
  <c r="P314" i="38"/>
  <c r="BI311" i="38"/>
  <c r="BH311" i="38"/>
  <c r="BG311" i="38"/>
  <c r="BF311" i="38"/>
  <c r="T311" i="38"/>
  <c r="R311" i="38"/>
  <c r="P311" i="38"/>
  <c r="BI308" i="38"/>
  <c r="BH308" i="38"/>
  <c r="BG308" i="38"/>
  <c r="BF308" i="38"/>
  <c r="T308" i="38"/>
  <c r="R308" i="38"/>
  <c r="P308" i="38"/>
  <c r="BI305" i="38"/>
  <c r="BH305" i="38"/>
  <c r="BG305" i="38"/>
  <c r="BF305" i="38"/>
  <c r="T305" i="38"/>
  <c r="R305" i="38"/>
  <c r="P305" i="38"/>
  <c r="BI302" i="38"/>
  <c r="BH302" i="38"/>
  <c r="BG302" i="38"/>
  <c r="BF302" i="38"/>
  <c r="T302" i="38"/>
  <c r="R302" i="38"/>
  <c r="P302" i="38"/>
  <c r="BI299" i="38"/>
  <c r="BH299" i="38"/>
  <c r="BG299" i="38"/>
  <c r="BF299" i="38"/>
  <c r="T299" i="38"/>
  <c r="R299" i="38"/>
  <c r="P299" i="38"/>
  <c r="BI296" i="38"/>
  <c r="BH296" i="38"/>
  <c r="BG296" i="38"/>
  <c r="BF296" i="38"/>
  <c r="T296" i="38"/>
  <c r="R296" i="38"/>
  <c r="P296" i="38"/>
  <c r="BI293" i="38"/>
  <c r="BH293" i="38"/>
  <c r="BG293" i="38"/>
  <c r="BF293" i="38"/>
  <c r="T293" i="38"/>
  <c r="R293" i="38"/>
  <c r="P293" i="38"/>
  <c r="BI290" i="38"/>
  <c r="BH290" i="38"/>
  <c r="BG290" i="38"/>
  <c r="BF290" i="38"/>
  <c r="T290" i="38"/>
  <c r="R290" i="38"/>
  <c r="P290" i="38"/>
  <c r="BI287" i="38"/>
  <c r="BH287" i="38"/>
  <c r="BG287" i="38"/>
  <c r="BF287" i="38"/>
  <c r="T287" i="38"/>
  <c r="R287" i="38"/>
  <c r="P287" i="38"/>
  <c r="BI284" i="38"/>
  <c r="BH284" i="38"/>
  <c r="BG284" i="38"/>
  <c r="BF284" i="38"/>
  <c r="T284" i="38"/>
  <c r="R284" i="38"/>
  <c r="P284" i="38"/>
  <c r="BI281" i="38"/>
  <c r="BH281" i="38"/>
  <c r="BG281" i="38"/>
  <c r="BF281" i="38"/>
  <c r="T281" i="38"/>
  <c r="R281" i="38"/>
  <c r="P281" i="38"/>
  <c r="BI278" i="38"/>
  <c r="BH278" i="38"/>
  <c r="BG278" i="38"/>
  <c r="BF278" i="38"/>
  <c r="T278" i="38"/>
  <c r="R278" i="38"/>
  <c r="P278" i="38"/>
  <c r="BI275" i="38"/>
  <c r="BH275" i="38"/>
  <c r="BG275" i="38"/>
  <c r="BF275" i="38"/>
  <c r="T275" i="38"/>
  <c r="R275" i="38"/>
  <c r="P275" i="38"/>
  <c r="BI272" i="38"/>
  <c r="BH272" i="38"/>
  <c r="BG272" i="38"/>
  <c r="BF272" i="38"/>
  <c r="T272" i="38"/>
  <c r="R272" i="38"/>
  <c r="P272" i="38"/>
  <c r="BI269" i="38"/>
  <c r="BH269" i="38"/>
  <c r="BG269" i="38"/>
  <c r="BF269" i="38"/>
  <c r="T269" i="38"/>
  <c r="R269" i="38"/>
  <c r="P269" i="38"/>
  <c r="BI266" i="38"/>
  <c r="BH266" i="38"/>
  <c r="BG266" i="38"/>
  <c r="BF266" i="38"/>
  <c r="T266" i="38"/>
  <c r="R266" i="38"/>
  <c r="P266" i="38"/>
  <c r="BI263" i="38"/>
  <c r="BH263" i="38"/>
  <c r="BG263" i="38"/>
  <c r="BF263" i="38"/>
  <c r="T263" i="38"/>
  <c r="R263" i="38"/>
  <c r="P263" i="38"/>
  <c r="BI261" i="38"/>
  <c r="BH261" i="38"/>
  <c r="BG261" i="38"/>
  <c r="BF261" i="38"/>
  <c r="T261" i="38"/>
  <c r="R261" i="38"/>
  <c r="P261" i="38"/>
  <c r="BI258" i="38"/>
  <c r="BH258" i="38"/>
  <c r="BG258" i="38"/>
  <c r="BF258" i="38"/>
  <c r="T258" i="38"/>
  <c r="R258" i="38"/>
  <c r="P258" i="38"/>
  <c r="BI255" i="38"/>
  <c r="BH255" i="38"/>
  <c r="BG255" i="38"/>
  <c r="BF255" i="38"/>
  <c r="T255" i="38"/>
  <c r="R255" i="38"/>
  <c r="P255" i="38"/>
  <c r="BI252" i="38"/>
  <c r="BH252" i="38"/>
  <c r="BG252" i="38"/>
  <c r="BF252" i="38"/>
  <c r="T252" i="38"/>
  <c r="R252" i="38"/>
  <c r="P252" i="38"/>
  <c r="BI249" i="38"/>
  <c r="BH249" i="38"/>
  <c r="BG249" i="38"/>
  <c r="BF249" i="38"/>
  <c r="T249" i="38"/>
  <c r="R249" i="38"/>
  <c r="P249" i="38"/>
  <c r="BI246" i="38"/>
  <c r="BH246" i="38"/>
  <c r="BG246" i="38"/>
  <c r="BF246" i="38"/>
  <c r="T246" i="38"/>
  <c r="R246" i="38"/>
  <c r="P246" i="38"/>
  <c r="BI243" i="38"/>
  <c r="BH243" i="38"/>
  <c r="BG243" i="38"/>
  <c r="BF243" i="38"/>
  <c r="T243" i="38"/>
  <c r="R243" i="38"/>
  <c r="P243" i="38"/>
  <c r="BI240" i="38"/>
  <c r="BH240" i="38"/>
  <c r="BG240" i="38"/>
  <c r="BF240" i="38"/>
  <c r="T240" i="38"/>
  <c r="R240" i="38"/>
  <c r="P240" i="38"/>
  <c r="BI237" i="38"/>
  <c r="BH237" i="38"/>
  <c r="BG237" i="38"/>
  <c r="BF237" i="38"/>
  <c r="T237" i="38"/>
  <c r="R237" i="38"/>
  <c r="P237" i="38"/>
  <c r="BI234" i="38"/>
  <c r="BH234" i="38"/>
  <c r="BG234" i="38"/>
  <c r="BF234" i="38"/>
  <c r="T234" i="38"/>
  <c r="R234" i="38"/>
  <c r="P234" i="38"/>
  <c r="BI231" i="38"/>
  <c r="BH231" i="38"/>
  <c r="BG231" i="38"/>
  <c r="BF231" i="38"/>
  <c r="T231" i="38"/>
  <c r="R231" i="38"/>
  <c r="P231" i="38"/>
  <c r="BI228" i="38"/>
  <c r="BH228" i="38"/>
  <c r="BG228" i="38"/>
  <c r="BF228" i="38"/>
  <c r="T228" i="38"/>
  <c r="R228" i="38"/>
  <c r="P228" i="38"/>
  <c r="BI225" i="38"/>
  <c r="BH225" i="38"/>
  <c r="BG225" i="38"/>
  <c r="BF225" i="38"/>
  <c r="T225" i="38"/>
  <c r="R225" i="38"/>
  <c r="P225" i="38"/>
  <c r="BI222" i="38"/>
  <c r="BH222" i="38"/>
  <c r="BG222" i="38"/>
  <c r="BF222" i="38"/>
  <c r="T222" i="38"/>
  <c r="R222" i="38"/>
  <c r="P222" i="38"/>
  <c r="BI219" i="38"/>
  <c r="BH219" i="38"/>
  <c r="BG219" i="38"/>
  <c r="BF219" i="38"/>
  <c r="T219" i="38"/>
  <c r="R219" i="38"/>
  <c r="P219" i="38"/>
  <c r="BI216" i="38"/>
  <c r="BH216" i="38"/>
  <c r="BG216" i="38"/>
  <c r="BF216" i="38"/>
  <c r="T216" i="38"/>
  <c r="R216" i="38"/>
  <c r="P216" i="38"/>
  <c r="BI213" i="38"/>
  <c r="BH213" i="38"/>
  <c r="BG213" i="38"/>
  <c r="BF213" i="38"/>
  <c r="T213" i="38"/>
  <c r="R213" i="38"/>
  <c r="P213" i="38"/>
  <c r="BI210" i="38"/>
  <c r="BH210" i="38"/>
  <c r="BG210" i="38"/>
  <c r="BF210" i="38"/>
  <c r="T210" i="38"/>
  <c r="R210" i="38"/>
  <c r="P210" i="38"/>
  <c r="BI207" i="38"/>
  <c r="BH207" i="38"/>
  <c r="BG207" i="38"/>
  <c r="BF207" i="38"/>
  <c r="T207" i="38"/>
  <c r="R207" i="38"/>
  <c r="P207" i="38"/>
  <c r="BI204" i="38"/>
  <c r="BH204" i="38"/>
  <c r="BG204" i="38"/>
  <c r="BF204" i="38"/>
  <c r="T204" i="38"/>
  <c r="R204" i="38"/>
  <c r="P204" i="38"/>
  <c r="BI201" i="38"/>
  <c r="BH201" i="38"/>
  <c r="BG201" i="38"/>
  <c r="BF201" i="38"/>
  <c r="T201" i="38"/>
  <c r="R201" i="38"/>
  <c r="P201" i="38"/>
  <c r="BI198" i="38"/>
  <c r="BH198" i="38"/>
  <c r="BG198" i="38"/>
  <c r="BF198" i="38"/>
  <c r="T198" i="38"/>
  <c r="R198" i="38"/>
  <c r="P198" i="38"/>
  <c r="BI195" i="38"/>
  <c r="BH195" i="38"/>
  <c r="BG195" i="38"/>
  <c r="BF195" i="38"/>
  <c r="T195" i="38"/>
  <c r="R195" i="38"/>
  <c r="P195" i="38"/>
  <c r="BI192" i="38"/>
  <c r="BH192" i="38"/>
  <c r="BG192" i="38"/>
  <c r="BF192" i="38"/>
  <c r="T192" i="38"/>
  <c r="R192" i="38"/>
  <c r="P192" i="38"/>
  <c r="BI189" i="38"/>
  <c r="BH189" i="38"/>
  <c r="BG189" i="38"/>
  <c r="BF189" i="38"/>
  <c r="T189" i="38"/>
  <c r="R189" i="38"/>
  <c r="P189" i="38"/>
  <c r="BI186" i="38"/>
  <c r="BH186" i="38"/>
  <c r="BG186" i="38"/>
  <c r="BF186" i="38"/>
  <c r="T186" i="38"/>
  <c r="R186" i="38"/>
  <c r="P186" i="38"/>
  <c r="BI183" i="38"/>
  <c r="BH183" i="38"/>
  <c r="BG183" i="38"/>
  <c r="BF183" i="38"/>
  <c r="T183" i="38"/>
  <c r="R183" i="38"/>
  <c r="P183" i="38"/>
  <c r="BI180" i="38"/>
  <c r="BH180" i="38"/>
  <c r="BG180" i="38"/>
  <c r="BF180" i="38"/>
  <c r="T180" i="38"/>
  <c r="R180" i="38"/>
  <c r="P180" i="38"/>
  <c r="BI177" i="38"/>
  <c r="BH177" i="38"/>
  <c r="BG177" i="38"/>
  <c r="BF177" i="38"/>
  <c r="T177" i="38"/>
  <c r="R177" i="38"/>
  <c r="P177" i="38"/>
  <c r="BI174" i="38"/>
  <c r="BH174" i="38"/>
  <c r="BG174" i="38"/>
  <c r="BF174" i="38"/>
  <c r="T174" i="38"/>
  <c r="R174" i="38"/>
  <c r="P174" i="38"/>
  <c r="BI171" i="38"/>
  <c r="BH171" i="38"/>
  <c r="BG171" i="38"/>
  <c r="BF171" i="38"/>
  <c r="T171" i="38"/>
  <c r="R171" i="38"/>
  <c r="P171" i="38"/>
  <c r="BI168" i="38"/>
  <c r="BH168" i="38"/>
  <c r="BG168" i="38"/>
  <c r="BF168" i="38"/>
  <c r="T168" i="38"/>
  <c r="R168" i="38"/>
  <c r="P168" i="38"/>
  <c r="BI165" i="38"/>
  <c r="BH165" i="38"/>
  <c r="BG165" i="38"/>
  <c r="BF165" i="38"/>
  <c r="T165" i="38"/>
  <c r="R165" i="38"/>
  <c r="P165" i="38"/>
  <c r="BI162" i="38"/>
  <c r="BH162" i="38"/>
  <c r="BG162" i="38"/>
  <c r="BF162" i="38"/>
  <c r="T162" i="38"/>
  <c r="R162" i="38"/>
  <c r="P162" i="38"/>
  <c r="BI159" i="38"/>
  <c r="BH159" i="38"/>
  <c r="BG159" i="38"/>
  <c r="BF159" i="38"/>
  <c r="T159" i="38"/>
  <c r="R159" i="38"/>
  <c r="P159" i="38"/>
  <c r="BI156" i="38"/>
  <c r="BH156" i="38"/>
  <c r="BG156" i="38"/>
  <c r="BF156" i="38"/>
  <c r="T156" i="38"/>
  <c r="R156" i="38"/>
  <c r="P156" i="38"/>
  <c r="BI153" i="38"/>
  <c r="BH153" i="38"/>
  <c r="BG153" i="38"/>
  <c r="BF153" i="38"/>
  <c r="T153" i="38"/>
  <c r="R153" i="38"/>
  <c r="P153" i="38"/>
  <c r="BI150" i="38"/>
  <c r="BH150" i="38"/>
  <c r="BG150" i="38"/>
  <c r="BF150" i="38"/>
  <c r="T150" i="38"/>
  <c r="R150" i="38"/>
  <c r="P150" i="38"/>
  <c r="BI147" i="38"/>
  <c r="BH147" i="38"/>
  <c r="BG147" i="38"/>
  <c r="BF147" i="38"/>
  <c r="T147" i="38"/>
  <c r="R147" i="38"/>
  <c r="P147" i="38"/>
  <c r="BI144" i="38"/>
  <c r="BH144" i="38"/>
  <c r="BG144" i="38"/>
  <c r="BF144" i="38"/>
  <c r="T144" i="38"/>
  <c r="R144" i="38"/>
  <c r="P144" i="38"/>
  <c r="BI141" i="38"/>
  <c r="BH141" i="38"/>
  <c r="BG141" i="38"/>
  <c r="BF141" i="38"/>
  <c r="T141" i="38"/>
  <c r="R141" i="38"/>
  <c r="P141" i="38"/>
  <c r="BI138" i="38"/>
  <c r="BH138" i="38"/>
  <c r="BG138" i="38"/>
  <c r="BF138" i="38"/>
  <c r="T138" i="38"/>
  <c r="R138" i="38"/>
  <c r="P138" i="38"/>
  <c r="BI135" i="38"/>
  <c r="BH135" i="38"/>
  <c r="BG135" i="38"/>
  <c r="BF135" i="38"/>
  <c r="T135" i="38"/>
  <c r="R135" i="38"/>
  <c r="P135" i="38"/>
  <c r="BI132" i="38"/>
  <c r="BH132" i="38"/>
  <c r="BG132" i="38"/>
  <c r="BF132" i="38"/>
  <c r="T132" i="38"/>
  <c r="R132" i="38"/>
  <c r="P132" i="38"/>
  <c r="BI129" i="38"/>
  <c r="BH129" i="38"/>
  <c r="BG129" i="38"/>
  <c r="BF129" i="38"/>
  <c r="T129" i="38"/>
  <c r="R129" i="38"/>
  <c r="P129" i="38"/>
  <c r="BI126" i="38"/>
  <c r="BH126" i="38"/>
  <c r="BG126" i="38"/>
  <c r="BF126" i="38"/>
  <c r="T126" i="38"/>
  <c r="R126" i="38"/>
  <c r="P126" i="38"/>
  <c r="BI123" i="38"/>
  <c r="BH123" i="38"/>
  <c r="BG123" i="38"/>
  <c r="BF123" i="38"/>
  <c r="T123" i="38"/>
  <c r="R123" i="38"/>
  <c r="P123" i="38"/>
  <c r="BI121" i="38"/>
  <c r="BH121" i="38"/>
  <c r="BG121" i="38"/>
  <c r="BF121" i="38"/>
  <c r="T121" i="38"/>
  <c r="R121" i="38"/>
  <c r="P121" i="38"/>
  <c r="J115" i="38"/>
  <c r="J114" i="38"/>
  <c r="F114" i="38"/>
  <c r="F112" i="38"/>
  <c r="E110" i="38"/>
  <c r="J92" i="38"/>
  <c r="J91" i="38"/>
  <c r="F91" i="38"/>
  <c r="F89" i="38"/>
  <c r="E87" i="38"/>
  <c r="J18" i="38"/>
  <c r="E18" i="38"/>
  <c r="F115" i="38" s="1"/>
  <c r="J17" i="38"/>
  <c r="J12" i="38"/>
  <c r="J112" i="38" s="1"/>
  <c r="E7" i="38"/>
  <c r="E108" i="38"/>
  <c r="J39" i="37"/>
  <c r="J38" i="37"/>
  <c r="AY137" i="1" s="1"/>
  <c r="J37" i="37"/>
  <c r="AX137" i="1"/>
  <c r="BI166" i="37"/>
  <c r="BH166" i="37"/>
  <c r="BG166" i="37"/>
  <c r="BF166" i="37"/>
  <c r="T166" i="37"/>
  <c r="R166" i="37"/>
  <c r="P166" i="37"/>
  <c r="BI163" i="37"/>
  <c r="BH163" i="37"/>
  <c r="BG163" i="37"/>
  <c r="BF163" i="37"/>
  <c r="T163" i="37"/>
  <c r="R163" i="37"/>
  <c r="P163" i="37"/>
  <c r="BI161" i="37"/>
  <c r="BH161" i="37"/>
  <c r="BG161" i="37"/>
  <c r="BF161" i="37"/>
  <c r="T161" i="37"/>
  <c r="R161" i="37"/>
  <c r="P161" i="37"/>
  <c r="BI158" i="37"/>
  <c r="BH158" i="37"/>
  <c r="BG158" i="37"/>
  <c r="BF158" i="37"/>
  <c r="T158" i="37"/>
  <c r="R158" i="37"/>
  <c r="P158" i="37"/>
  <c r="BI156" i="37"/>
  <c r="BH156" i="37"/>
  <c r="BG156" i="37"/>
  <c r="BF156" i="37"/>
  <c r="T156" i="37"/>
  <c r="R156" i="37"/>
  <c r="P156" i="37"/>
  <c r="BI153" i="37"/>
  <c r="BH153" i="37"/>
  <c r="BG153" i="37"/>
  <c r="BF153" i="37"/>
  <c r="T153" i="37"/>
  <c r="R153" i="37"/>
  <c r="P153" i="37"/>
  <c r="BI151" i="37"/>
  <c r="BH151" i="37"/>
  <c r="BG151" i="37"/>
  <c r="BF151" i="37"/>
  <c r="T151" i="37"/>
  <c r="R151" i="37"/>
  <c r="P151" i="37"/>
  <c r="BI148" i="37"/>
  <c r="BH148" i="37"/>
  <c r="BG148" i="37"/>
  <c r="BF148" i="37"/>
  <c r="T148" i="37"/>
  <c r="R148" i="37"/>
  <c r="P148" i="37"/>
  <c r="BI146" i="37"/>
  <c r="BH146" i="37"/>
  <c r="BG146" i="37"/>
  <c r="BF146" i="37"/>
  <c r="T146" i="37"/>
  <c r="R146" i="37"/>
  <c r="P146" i="37"/>
  <c r="BI143" i="37"/>
  <c r="BH143" i="37"/>
  <c r="BG143" i="37"/>
  <c r="BF143" i="37"/>
  <c r="T143" i="37"/>
  <c r="R143" i="37"/>
  <c r="P143" i="37"/>
  <c r="BI140" i="37"/>
  <c r="BH140" i="37"/>
  <c r="BG140" i="37"/>
  <c r="BF140" i="37"/>
  <c r="T140" i="37"/>
  <c r="R140" i="37"/>
  <c r="P140" i="37"/>
  <c r="BI138" i="37"/>
  <c r="BH138" i="37"/>
  <c r="BG138" i="37"/>
  <c r="BF138" i="37"/>
  <c r="T138" i="37"/>
  <c r="R138" i="37"/>
  <c r="P138" i="37"/>
  <c r="BI137" i="37"/>
  <c r="BH137" i="37"/>
  <c r="BG137" i="37"/>
  <c r="BF137" i="37"/>
  <c r="T137" i="37"/>
  <c r="R137" i="37"/>
  <c r="P137" i="37"/>
  <c r="BI136" i="37"/>
  <c r="BH136" i="37"/>
  <c r="BG136" i="37"/>
  <c r="BF136" i="37"/>
  <c r="T136" i="37"/>
  <c r="R136" i="37"/>
  <c r="P136" i="37"/>
  <c r="BI135" i="37"/>
  <c r="BH135" i="37"/>
  <c r="BG135" i="37"/>
  <c r="BF135" i="37"/>
  <c r="T135" i="37"/>
  <c r="R135" i="37"/>
  <c r="P135" i="37"/>
  <c r="BI134" i="37"/>
  <c r="BH134" i="37"/>
  <c r="BG134" i="37"/>
  <c r="BF134" i="37"/>
  <c r="T134" i="37"/>
  <c r="R134" i="37"/>
  <c r="P134" i="37"/>
  <c r="BI133" i="37"/>
  <c r="BH133" i="37"/>
  <c r="BG133" i="37"/>
  <c r="BF133" i="37"/>
  <c r="T133" i="37"/>
  <c r="R133" i="37"/>
  <c r="P133" i="37"/>
  <c r="BI132" i="37"/>
  <c r="BH132" i="37"/>
  <c r="BG132" i="37"/>
  <c r="BF132" i="37"/>
  <c r="T132" i="37"/>
  <c r="R132" i="37"/>
  <c r="P132" i="37"/>
  <c r="BI131" i="37"/>
  <c r="BH131" i="37"/>
  <c r="BG131" i="37"/>
  <c r="BF131" i="37"/>
  <c r="T131" i="37"/>
  <c r="R131" i="37"/>
  <c r="P131" i="37"/>
  <c r="BI128" i="37"/>
  <c r="BH128" i="37"/>
  <c r="BG128" i="37"/>
  <c r="BF128" i="37"/>
  <c r="T128" i="37"/>
  <c r="R128" i="37"/>
  <c r="P128" i="37"/>
  <c r="BI125" i="37"/>
  <c r="BH125" i="37"/>
  <c r="BG125" i="37"/>
  <c r="BF125" i="37"/>
  <c r="T125" i="37"/>
  <c r="R125" i="37"/>
  <c r="P125" i="37"/>
  <c r="J119" i="37"/>
  <c r="J118" i="37"/>
  <c r="F118" i="37"/>
  <c r="F116" i="37"/>
  <c r="E114" i="37"/>
  <c r="J94" i="37"/>
  <c r="J93" i="37"/>
  <c r="F93" i="37"/>
  <c r="F91" i="37"/>
  <c r="E89" i="37"/>
  <c r="J20" i="37"/>
  <c r="E20" i="37"/>
  <c r="F94" i="37"/>
  <c r="J19" i="37"/>
  <c r="J14" i="37"/>
  <c r="J116" i="37" s="1"/>
  <c r="E7" i="37"/>
  <c r="E110" i="37"/>
  <c r="J39" i="36"/>
  <c r="J38" i="36"/>
  <c r="AY136" i="1"/>
  <c r="J37" i="36"/>
  <c r="AX136" i="1"/>
  <c r="BI239" i="36"/>
  <c r="BH239" i="36"/>
  <c r="BG239" i="36"/>
  <c r="BF239" i="36"/>
  <c r="T239" i="36"/>
  <c r="R239" i="36"/>
  <c r="P239" i="36"/>
  <c r="BI236" i="36"/>
  <c r="BH236" i="36"/>
  <c r="BG236" i="36"/>
  <c r="BF236" i="36"/>
  <c r="T236" i="36"/>
  <c r="R236" i="36"/>
  <c r="P236" i="36"/>
  <c r="BI234" i="36"/>
  <c r="BH234" i="36"/>
  <c r="BG234" i="36"/>
  <c r="BF234" i="36"/>
  <c r="T234" i="36"/>
  <c r="R234" i="36"/>
  <c r="P234" i="36"/>
  <c r="BI231" i="36"/>
  <c r="BH231" i="36"/>
  <c r="BG231" i="36"/>
  <c r="BF231" i="36"/>
  <c r="T231" i="36"/>
  <c r="R231" i="36"/>
  <c r="P231" i="36"/>
  <c r="BI229" i="36"/>
  <c r="BH229" i="36"/>
  <c r="BG229" i="36"/>
  <c r="BF229" i="36"/>
  <c r="T229" i="36"/>
  <c r="R229" i="36"/>
  <c r="P229" i="36"/>
  <c r="BI226" i="36"/>
  <c r="BH226" i="36"/>
  <c r="BG226" i="36"/>
  <c r="BF226" i="36"/>
  <c r="T226" i="36"/>
  <c r="R226" i="36"/>
  <c r="P226" i="36"/>
  <c r="BI224" i="36"/>
  <c r="BH224" i="36"/>
  <c r="BG224" i="36"/>
  <c r="BF224" i="36"/>
  <c r="T224" i="36"/>
  <c r="R224" i="36"/>
  <c r="P224" i="36"/>
  <c r="BI221" i="36"/>
  <c r="BH221" i="36"/>
  <c r="BG221" i="36"/>
  <c r="BF221" i="36"/>
  <c r="T221" i="36"/>
  <c r="R221" i="36"/>
  <c r="P221" i="36"/>
  <c r="BI219" i="36"/>
  <c r="BH219" i="36"/>
  <c r="BG219" i="36"/>
  <c r="BF219" i="36"/>
  <c r="T219" i="36"/>
  <c r="R219" i="36"/>
  <c r="P219" i="36"/>
  <c r="BI216" i="36"/>
  <c r="BH216" i="36"/>
  <c r="BG216" i="36"/>
  <c r="BF216" i="36"/>
  <c r="T216" i="36"/>
  <c r="R216" i="36"/>
  <c r="P216" i="36"/>
  <c r="BI209" i="36"/>
  <c r="BH209" i="36"/>
  <c r="BG209" i="36"/>
  <c r="BF209" i="36"/>
  <c r="T209" i="36"/>
  <c r="R209" i="36"/>
  <c r="P209" i="36"/>
  <c r="BI206" i="36"/>
  <c r="BH206" i="36"/>
  <c r="BG206" i="36"/>
  <c r="BF206" i="36"/>
  <c r="T206" i="36"/>
  <c r="R206" i="36"/>
  <c r="P206" i="36"/>
  <c r="BI203" i="36"/>
  <c r="BH203" i="36"/>
  <c r="BG203" i="36"/>
  <c r="BF203" i="36"/>
  <c r="T203" i="36"/>
  <c r="R203" i="36"/>
  <c r="P203" i="36"/>
  <c r="BI202" i="36"/>
  <c r="BH202" i="36"/>
  <c r="BG202" i="36"/>
  <c r="BF202" i="36"/>
  <c r="T202" i="36"/>
  <c r="R202" i="36"/>
  <c r="P202" i="36"/>
  <c r="BI201" i="36"/>
  <c r="BH201" i="36"/>
  <c r="BG201" i="36"/>
  <c r="BF201" i="36"/>
  <c r="T201" i="36"/>
  <c r="R201" i="36"/>
  <c r="P201" i="36"/>
  <c r="BI200" i="36"/>
  <c r="BH200" i="36"/>
  <c r="BG200" i="36"/>
  <c r="BF200" i="36"/>
  <c r="T200" i="36"/>
  <c r="R200" i="36"/>
  <c r="P200" i="36"/>
  <c r="BI199" i="36"/>
  <c r="BH199" i="36"/>
  <c r="BG199" i="36"/>
  <c r="BF199" i="36"/>
  <c r="T199" i="36"/>
  <c r="R199" i="36"/>
  <c r="P199" i="36"/>
  <c r="BI198" i="36"/>
  <c r="BH198" i="36"/>
  <c r="BG198" i="36"/>
  <c r="BF198" i="36"/>
  <c r="T198" i="36"/>
  <c r="R198" i="36"/>
  <c r="P198" i="36"/>
  <c r="BI197" i="36"/>
  <c r="BH197" i="36"/>
  <c r="BG197" i="36"/>
  <c r="BF197" i="36"/>
  <c r="T197" i="36"/>
  <c r="R197" i="36"/>
  <c r="P197" i="36"/>
  <c r="BI196" i="36"/>
  <c r="BH196" i="36"/>
  <c r="BG196" i="36"/>
  <c r="BF196" i="36"/>
  <c r="T196" i="36"/>
  <c r="R196" i="36"/>
  <c r="P196" i="36"/>
  <c r="BI195" i="36"/>
  <c r="BH195" i="36"/>
  <c r="BG195" i="36"/>
  <c r="BF195" i="36"/>
  <c r="T195" i="36"/>
  <c r="R195" i="36"/>
  <c r="P195" i="36"/>
  <c r="BI194" i="36"/>
  <c r="BH194" i="36"/>
  <c r="BG194" i="36"/>
  <c r="BF194" i="36"/>
  <c r="T194" i="36"/>
  <c r="R194" i="36"/>
  <c r="P194" i="36"/>
  <c r="BI193" i="36"/>
  <c r="BH193" i="36"/>
  <c r="BG193" i="36"/>
  <c r="BF193" i="36"/>
  <c r="T193" i="36"/>
  <c r="R193" i="36"/>
  <c r="P193" i="36"/>
  <c r="BI192" i="36"/>
  <c r="BH192" i="36"/>
  <c r="BG192" i="36"/>
  <c r="BF192" i="36"/>
  <c r="T192" i="36"/>
  <c r="R192" i="36"/>
  <c r="P192" i="36"/>
  <c r="BI191" i="36"/>
  <c r="BH191" i="36"/>
  <c r="BG191" i="36"/>
  <c r="BF191" i="36"/>
  <c r="T191" i="36"/>
  <c r="R191" i="36"/>
  <c r="P191" i="36"/>
  <c r="BI190" i="36"/>
  <c r="BH190" i="36"/>
  <c r="BG190" i="36"/>
  <c r="BF190" i="36"/>
  <c r="T190" i="36"/>
  <c r="R190" i="36"/>
  <c r="P190" i="36"/>
  <c r="BI189" i="36"/>
  <c r="BH189" i="36"/>
  <c r="BG189" i="36"/>
  <c r="BF189" i="36"/>
  <c r="T189" i="36"/>
  <c r="R189" i="36"/>
  <c r="P189" i="36"/>
  <c r="BI188" i="36"/>
  <c r="BH188" i="36"/>
  <c r="BG188" i="36"/>
  <c r="BF188" i="36"/>
  <c r="T188" i="36"/>
  <c r="R188" i="36"/>
  <c r="P188" i="36"/>
  <c r="BI187" i="36"/>
  <c r="BH187" i="36"/>
  <c r="BG187" i="36"/>
  <c r="BF187" i="36"/>
  <c r="T187" i="36"/>
  <c r="R187" i="36"/>
  <c r="P187" i="36"/>
  <c r="BI186" i="36"/>
  <c r="BH186" i="36"/>
  <c r="BG186" i="36"/>
  <c r="BF186" i="36"/>
  <c r="T186" i="36"/>
  <c r="R186" i="36"/>
  <c r="P186" i="36"/>
  <c r="BI185" i="36"/>
  <c r="BH185" i="36"/>
  <c r="BG185" i="36"/>
  <c r="BF185" i="36"/>
  <c r="T185" i="36"/>
  <c r="R185" i="36"/>
  <c r="P185" i="36"/>
  <c r="BI183" i="36"/>
  <c r="BH183" i="36"/>
  <c r="BG183" i="36"/>
  <c r="BF183" i="36"/>
  <c r="T183" i="36"/>
  <c r="R183" i="36"/>
  <c r="P183" i="36"/>
  <c r="BI180" i="36"/>
  <c r="BH180" i="36"/>
  <c r="BG180" i="36"/>
  <c r="BF180" i="36"/>
  <c r="T180" i="36"/>
  <c r="R180" i="36"/>
  <c r="P180" i="36"/>
  <c r="BI178" i="36"/>
  <c r="BH178" i="36"/>
  <c r="BG178" i="36"/>
  <c r="BF178" i="36"/>
  <c r="T178" i="36"/>
  <c r="R178" i="36"/>
  <c r="P178" i="36"/>
  <c r="BI175" i="36"/>
  <c r="BH175" i="36"/>
  <c r="BG175" i="36"/>
  <c r="BF175" i="36"/>
  <c r="T175" i="36"/>
  <c r="R175" i="36"/>
  <c r="P175" i="36"/>
  <c r="BI173" i="36"/>
  <c r="BH173" i="36"/>
  <c r="BG173" i="36"/>
  <c r="BF173" i="36"/>
  <c r="T173" i="36"/>
  <c r="R173" i="36"/>
  <c r="P173" i="36"/>
  <c r="BI170" i="36"/>
  <c r="BH170" i="36"/>
  <c r="BG170" i="36"/>
  <c r="BF170" i="36"/>
  <c r="T170" i="36"/>
  <c r="R170" i="36"/>
  <c r="P170" i="36"/>
  <c r="BI167" i="36"/>
  <c r="BH167" i="36"/>
  <c r="BG167" i="36"/>
  <c r="BF167" i="36"/>
  <c r="T167" i="36"/>
  <c r="R167" i="36"/>
  <c r="P167" i="36"/>
  <c r="BI164" i="36"/>
  <c r="BH164" i="36"/>
  <c r="BG164" i="36"/>
  <c r="BF164" i="36"/>
  <c r="T164" i="36"/>
  <c r="R164" i="36"/>
  <c r="P164" i="36"/>
  <c r="BI163" i="36"/>
  <c r="BH163" i="36"/>
  <c r="BG163" i="36"/>
  <c r="BF163" i="36"/>
  <c r="T163" i="36"/>
  <c r="R163" i="36"/>
  <c r="P163" i="36"/>
  <c r="BI162" i="36"/>
  <c r="BH162" i="36"/>
  <c r="BG162" i="36"/>
  <c r="BF162" i="36"/>
  <c r="T162" i="36"/>
  <c r="R162" i="36"/>
  <c r="P162" i="36"/>
  <c r="BI161" i="36"/>
  <c r="BH161" i="36"/>
  <c r="BG161" i="36"/>
  <c r="BF161" i="36"/>
  <c r="T161" i="36"/>
  <c r="R161" i="36"/>
  <c r="P161" i="36"/>
  <c r="BI160" i="36"/>
  <c r="BH160" i="36"/>
  <c r="BG160" i="36"/>
  <c r="BF160" i="36"/>
  <c r="T160" i="36"/>
  <c r="R160" i="36"/>
  <c r="P160" i="36"/>
  <c r="BI159" i="36"/>
  <c r="BH159" i="36"/>
  <c r="BG159" i="36"/>
  <c r="BF159" i="36"/>
  <c r="T159" i="36"/>
  <c r="R159" i="36"/>
  <c r="P159" i="36"/>
  <c r="BI156" i="36"/>
  <c r="BH156" i="36"/>
  <c r="BG156" i="36"/>
  <c r="BF156" i="36"/>
  <c r="T156" i="36"/>
  <c r="R156" i="36"/>
  <c r="P156" i="36"/>
  <c r="BI149" i="36"/>
  <c r="BH149" i="36"/>
  <c r="BG149" i="36"/>
  <c r="BF149" i="36"/>
  <c r="T149" i="36"/>
  <c r="R149" i="36"/>
  <c r="P149" i="36"/>
  <c r="BI146" i="36"/>
  <c r="BH146" i="36"/>
  <c r="BG146" i="36"/>
  <c r="BF146" i="36"/>
  <c r="T146" i="36"/>
  <c r="R146" i="36"/>
  <c r="P146" i="36"/>
  <c r="BI143" i="36"/>
  <c r="BH143" i="36"/>
  <c r="BG143" i="36"/>
  <c r="BF143" i="36"/>
  <c r="T143" i="36"/>
  <c r="R143" i="36"/>
  <c r="P143" i="36"/>
  <c r="BI141" i="36"/>
  <c r="BH141" i="36"/>
  <c r="BG141" i="36"/>
  <c r="BF141" i="36"/>
  <c r="T141" i="36"/>
  <c r="R141" i="36"/>
  <c r="P141" i="36"/>
  <c r="BI134" i="36"/>
  <c r="BH134" i="36"/>
  <c r="BG134" i="36"/>
  <c r="BF134" i="36"/>
  <c r="T134" i="36"/>
  <c r="R134" i="36"/>
  <c r="P134" i="36"/>
  <c r="BI127" i="36"/>
  <c r="BH127" i="36"/>
  <c r="BG127" i="36"/>
  <c r="BF127" i="36"/>
  <c r="T127" i="36"/>
  <c r="R127" i="36"/>
  <c r="P127" i="36"/>
  <c r="J120" i="36"/>
  <c r="J119" i="36"/>
  <c r="F119" i="36"/>
  <c r="F117" i="36"/>
  <c r="E115" i="36"/>
  <c r="J94" i="36"/>
  <c r="J93" i="36"/>
  <c r="F93" i="36"/>
  <c r="F91" i="36"/>
  <c r="E89" i="36"/>
  <c r="J20" i="36"/>
  <c r="E20" i="36"/>
  <c r="F120" i="36" s="1"/>
  <c r="J19" i="36"/>
  <c r="J14" i="36"/>
  <c r="J117" i="36" s="1"/>
  <c r="E7" i="36"/>
  <c r="E111" i="36"/>
  <c r="J37" i="35"/>
  <c r="J36" i="35"/>
  <c r="AY133" i="1"/>
  <c r="J35" i="35"/>
  <c r="AX133" i="1"/>
  <c r="BI338" i="35"/>
  <c r="BH338" i="35"/>
  <c r="BG338" i="35"/>
  <c r="BF338" i="35"/>
  <c r="T338" i="35"/>
  <c r="R338" i="35"/>
  <c r="P338" i="35"/>
  <c r="BI336" i="35"/>
  <c r="BH336" i="35"/>
  <c r="BG336" i="35"/>
  <c r="BF336" i="35"/>
  <c r="T336" i="35"/>
  <c r="R336" i="35"/>
  <c r="P336" i="35"/>
  <c r="BI334" i="35"/>
  <c r="BH334" i="35"/>
  <c r="BG334" i="35"/>
  <c r="BF334" i="35"/>
  <c r="T334" i="35"/>
  <c r="R334" i="35"/>
  <c r="P334" i="35"/>
  <c r="BI332" i="35"/>
  <c r="BH332" i="35"/>
  <c r="BG332" i="35"/>
  <c r="BF332" i="35"/>
  <c r="T332" i="35"/>
  <c r="R332" i="35"/>
  <c r="P332" i="35"/>
  <c r="BI330" i="35"/>
  <c r="BH330" i="35"/>
  <c r="BG330" i="35"/>
  <c r="BF330" i="35"/>
  <c r="T330" i="35"/>
  <c r="R330" i="35"/>
  <c r="P330" i="35"/>
  <c r="BI328" i="35"/>
  <c r="BH328" i="35"/>
  <c r="BG328" i="35"/>
  <c r="BF328" i="35"/>
  <c r="T328" i="35"/>
  <c r="R328" i="35"/>
  <c r="P328" i="35"/>
  <c r="BI326" i="35"/>
  <c r="BH326" i="35"/>
  <c r="BG326" i="35"/>
  <c r="BF326" i="35"/>
  <c r="T326" i="35"/>
  <c r="R326" i="35"/>
  <c r="P326" i="35"/>
  <c r="BI323" i="35"/>
  <c r="BH323" i="35"/>
  <c r="BG323" i="35"/>
  <c r="BF323" i="35"/>
  <c r="T323" i="35"/>
  <c r="R323" i="35"/>
  <c r="P323" i="35"/>
  <c r="BI320" i="35"/>
  <c r="BH320" i="35"/>
  <c r="BG320" i="35"/>
  <c r="BF320" i="35"/>
  <c r="T320" i="35"/>
  <c r="R320" i="35"/>
  <c r="P320" i="35"/>
  <c r="BI318" i="35"/>
  <c r="BH318" i="35"/>
  <c r="BG318" i="35"/>
  <c r="BF318" i="35"/>
  <c r="T318" i="35"/>
  <c r="R318" i="35"/>
  <c r="P318" i="35"/>
  <c r="BI316" i="35"/>
  <c r="BH316" i="35"/>
  <c r="BG316" i="35"/>
  <c r="BF316" i="35"/>
  <c r="T316" i="35"/>
  <c r="R316" i="35"/>
  <c r="P316" i="35"/>
  <c r="BI314" i="35"/>
  <c r="BH314" i="35"/>
  <c r="BG314" i="35"/>
  <c r="BF314" i="35"/>
  <c r="T314" i="35"/>
  <c r="R314" i="35"/>
  <c r="P314" i="35"/>
  <c r="BI312" i="35"/>
  <c r="BH312" i="35"/>
  <c r="BG312" i="35"/>
  <c r="BF312" i="35"/>
  <c r="T312" i="35"/>
  <c r="R312" i="35"/>
  <c r="P312" i="35"/>
  <c r="BI308" i="35"/>
  <c r="BH308" i="35"/>
  <c r="BG308" i="35"/>
  <c r="BF308" i="35"/>
  <c r="T308" i="35"/>
  <c r="T307" i="35" s="1"/>
  <c r="R308" i="35"/>
  <c r="R307" i="35"/>
  <c r="P308" i="35"/>
  <c r="P307" i="35" s="1"/>
  <c r="BI305" i="35"/>
  <c r="BH305" i="35"/>
  <c r="BG305" i="35"/>
  <c r="BF305" i="35"/>
  <c r="T305" i="35"/>
  <c r="R305" i="35"/>
  <c r="P305" i="35"/>
  <c r="BI303" i="35"/>
  <c r="BH303" i="35"/>
  <c r="BG303" i="35"/>
  <c r="BF303" i="35"/>
  <c r="T303" i="35"/>
  <c r="R303" i="35"/>
  <c r="P303" i="35"/>
  <c r="BI301" i="35"/>
  <c r="BH301" i="35"/>
  <c r="BG301" i="35"/>
  <c r="BF301" i="35"/>
  <c r="T301" i="35"/>
  <c r="R301" i="35"/>
  <c r="P301" i="35"/>
  <c r="BI299" i="35"/>
  <c r="BH299" i="35"/>
  <c r="BG299" i="35"/>
  <c r="BF299" i="35"/>
  <c r="T299" i="35"/>
  <c r="R299" i="35"/>
  <c r="P299" i="35"/>
  <c r="BI293" i="35"/>
  <c r="BH293" i="35"/>
  <c r="BG293" i="35"/>
  <c r="BF293" i="35"/>
  <c r="T293" i="35"/>
  <c r="R293" i="35"/>
  <c r="P293" i="35"/>
  <c r="BI289" i="35"/>
  <c r="BH289" i="35"/>
  <c r="BG289" i="35"/>
  <c r="BF289" i="35"/>
  <c r="T289" i="35"/>
  <c r="R289" i="35"/>
  <c r="P289" i="35"/>
  <c r="BI286" i="35"/>
  <c r="BH286" i="35"/>
  <c r="BG286" i="35"/>
  <c r="BF286" i="35"/>
  <c r="T286" i="35"/>
  <c r="R286" i="35"/>
  <c r="P286" i="35"/>
  <c r="BI283" i="35"/>
  <c r="BH283" i="35"/>
  <c r="BG283" i="35"/>
  <c r="BF283" i="35"/>
  <c r="T283" i="35"/>
  <c r="R283" i="35"/>
  <c r="P283" i="35"/>
  <c r="BI280" i="35"/>
  <c r="BH280" i="35"/>
  <c r="BG280" i="35"/>
  <c r="BF280" i="35"/>
  <c r="T280" i="35"/>
  <c r="R280" i="35"/>
  <c r="P280" i="35"/>
  <c r="BI277" i="35"/>
  <c r="BH277" i="35"/>
  <c r="BG277" i="35"/>
  <c r="BF277" i="35"/>
  <c r="T277" i="35"/>
  <c r="R277" i="35"/>
  <c r="P277" i="35"/>
  <c r="BI274" i="35"/>
  <c r="BH274" i="35"/>
  <c r="BG274" i="35"/>
  <c r="BF274" i="35"/>
  <c r="T274" i="35"/>
  <c r="R274" i="35"/>
  <c r="P274" i="35"/>
  <c r="BI271" i="35"/>
  <c r="BH271" i="35"/>
  <c r="BG271" i="35"/>
  <c r="BF271" i="35"/>
  <c r="T271" i="35"/>
  <c r="R271" i="35"/>
  <c r="P271" i="35"/>
  <c r="BI270" i="35"/>
  <c r="BH270" i="35"/>
  <c r="BG270" i="35"/>
  <c r="BF270" i="35"/>
  <c r="T270" i="35"/>
  <c r="R270" i="35"/>
  <c r="P270" i="35"/>
  <c r="BI267" i="35"/>
  <c r="BH267" i="35"/>
  <c r="BG267" i="35"/>
  <c r="BF267" i="35"/>
  <c r="T267" i="35"/>
  <c r="R267" i="35"/>
  <c r="P267" i="35"/>
  <c r="BI264" i="35"/>
  <c r="BH264" i="35"/>
  <c r="BG264" i="35"/>
  <c r="BF264" i="35"/>
  <c r="T264" i="35"/>
  <c r="R264" i="35"/>
  <c r="P264" i="35"/>
  <c r="BI263" i="35"/>
  <c r="BH263" i="35"/>
  <c r="BG263" i="35"/>
  <c r="BF263" i="35"/>
  <c r="T263" i="35"/>
  <c r="R263" i="35"/>
  <c r="P263" i="35"/>
  <c r="BI260" i="35"/>
  <c r="BH260" i="35"/>
  <c r="BG260" i="35"/>
  <c r="BF260" i="35"/>
  <c r="T260" i="35"/>
  <c r="R260" i="35"/>
  <c r="P260" i="35"/>
  <c r="BI259" i="35"/>
  <c r="BH259" i="35"/>
  <c r="BG259" i="35"/>
  <c r="BF259" i="35"/>
  <c r="T259" i="35"/>
  <c r="R259" i="35"/>
  <c r="P259" i="35"/>
  <c r="BI256" i="35"/>
  <c r="BH256" i="35"/>
  <c r="BG256" i="35"/>
  <c r="BF256" i="35"/>
  <c r="T256" i="35"/>
  <c r="R256" i="35"/>
  <c r="P256" i="35"/>
  <c r="BI253" i="35"/>
  <c r="BH253" i="35"/>
  <c r="BG253" i="35"/>
  <c r="BF253" i="35"/>
  <c r="T253" i="35"/>
  <c r="R253" i="35"/>
  <c r="P253" i="35"/>
  <c r="BI250" i="35"/>
  <c r="BH250" i="35"/>
  <c r="BG250" i="35"/>
  <c r="BF250" i="35"/>
  <c r="T250" i="35"/>
  <c r="R250" i="35"/>
  <c r="P250" i="35"/>
  <c r="BI246" i="35"/>
  <c r="BH246" i="35"/>
  <c r="BG246" i="35"/>
  <c r="BF246" i="35"/>
  <c r="T246" i="35"/>
  <c r="R246" i="35"/>
  <c r="P246" i="35"/>
  <c r="BI243" i="35"/>
  <c r="BH243" i="35"/>
  <c r="BG243" i="35"/>
  <c r="BF243" i="35"/>
  <c r="T243" i="35"/>
  <c r="R243" i="35"/>
  <c r="P243" i="35"/>
  <c r="BI240" i="35"/>
  <c r="BH240" i="35"/>
  <c r="BG240" i="35"/>
  <c r="BF240" i="35"/>
  <c r="T240" i="35"/>
  <c r="R240" i="35"/>
  <c r="P240" i="35"/>
  <c r="BI237" i="35"/>
  <c r="BH237" i="35"/>
  <c r="BG237" i="35"/>
  <c r="BF237" i="35"/>
  <c r="T237" i="35"/>
  <c r="R237" i="35"/>
  <c r="P237" i="35"/>
  <c r="BI234" i="35"/>
  <c r="BH234" i="35"/>
  <c r="BG234" i="35"/>
  <c r="BF234" i="35"/>
  <c r="T234" i="35"/>
  <c r="R234" i="35"/>
  <c r="P234" i="35"/>
  <c r="BI231" i="35"/>
  <c r="BH231" i="35"/>
  <c r="BG231" i="35"/>
  <c r="BF231" i="35"/>
  <c r="T231" i="35"/>
  <c r="R231" i="35"/>
  <c r="P231" i="35"/>
  <c r="BI229" i="35"/>
  <c r="BH229" i="35"/>
  <c r="BG229" i="35"/>
  <c r="BF229" i="35"/>
  <c r="T229" i="35"/>
  <c r="R229" i="35"/>
  <c r="P229" i="35"/>
  <c r="BI225" i="35"/>
  <c r="BH225" i="35"/>
  <c r="BG225" i="35"/>
  <c r="BF225" i="35"/>
  <c r="T225" i="35"/>
  <c r="R225" i="35"/>
  <c r="P225" i="35"/>
  <c r="BI221" i="35"/>
  <c r="BH221" i="35"/>
  <c r="BG221" i="35"/>
  <c r="BF221" i="35"/>
  <c r="T221" i="35"/>
  <c r="R221" i="35"/>
  <c r="P221" i="35"/>
  <c r="BI216" i="35"/>
  <c r="BH216" i="35"/>
  <c r="BG216" i="35"/>
  <c r="BF216" i="35"/>
  <c r="T216" i="35"/>
  <c r="T215" i="35" s="1"/>
  <c r="R216" i="35"/>
  <c r="R215" i="35"/>
  <c r="P216" i="35"/>
  <c r="P215" i="35" s="1"/>
  <c r="BI213" i="35"/>
  <c r="BH213" i="35"/>
  <c r="BG213" i="35"/>
  <c r="BF213" i="35"/>
  <c r="T213" i="35"/>
  <c r="R213" i="35"/>
  <c r="P213" i="35"/>
  <c r="BI211" i="35"/>
  <c r="BH211" i="35"/>
  <c r="BG211" i="35"/>
  <c r="BF211" i="35"/>
  <c r="T211" i="35"/>
  <c r="R211" i="35"/>
  <c r="P211" i="35"/>
  <c r="BI209" i="35"/>
  <c r="BH209" i="35"/>
  <c r="BG209" i="35"/>
  <c r="BF209" i="35"/>
  <c r="T209" i="35"/>
  <c r="R209" i="35"/>
  <c r="P209" i="35"/>
  <c r="BI204" i="35"/>
  <c r="BH204" i="35"/>
  <c r="BG204" i="35"/>
  <c r="BF204" i="35"/>
  <c r="T204" i="35"/>
  <c r="R204" i="35"/>
  <c r="P204" i="35"/>
  <c r="BI199" i="35"/>
  <c r="BH199" i="35"/>
  <c r="BG199" i="35"/>
  <c r="BF199" i="35"/>
  <c r="T199" i="35"/>
  <c r="R199" i="35"/>
  <c r="P199" i="35"/>
  <c r="BI197" i="35"/>
  <c r="BH197" i="35"/>
  <c r="BG197" i="35"/>
  <c r="BF197" i="35"/>
  <c r="T197" i="35"/>
  <c r="R197" i="35"/>
  <c r="P197" i="35"/>
  <c r="BI192" i="35"/>
  <c r="BH192" i="35"/>
  <c r="BG192" i="35"/>
  <c r="BF192" i="35"/>
  <c r="T192" i="35"/>
  <c r="R192" i="35"/>
  <c r="P192" i="35"/>
  <c r="BI186" i="35"/>
  <c r="BH186" i="35"/>
  <c r="BG186" i="35"/>
  <c r="BF186" i="35"/>
  <c r="T186" i="35"/>
  <c r="R186" i="35"/>
  <c r="P186" i="35"/>
  <c r="BI183" i="35"/>
  <c r="BH183" i="35"/>
  <c r="BG183" i="35"/>
  <c r="BF183" i="35"/>
  <c r="T183" i="35"/>
  <c r="R183" i="35"/>
  <c r="P183" i="35"/>
  <c r="BI180" i="35"/>
  <c r="BH180" i="35"/>
  <c r="BG180" i="35"/>
  <c r="BF180" i="35"/>
  <c r="T180" i="35"/>
  <c r="R180" i="35"/>
  <c r="P180" i="35"/>
  <c r="BI175" i="35"/>
  <c r="BH175" i="35"/>
  <c r="BG175" i="35"/>
  <c r="BF175" i="35"/>
  <c r="T175" i="35"/>
  <c r="R175" i="35"/>
  <c r="P175" i="35"/>
  <c r="BI172" i="35"/>
  <c r="BH172" i="35"/>
  <c r="BG172" i="35"/>
  <c r="BF172" i="35"/>
  <c r="T172" i="35"/>
  <c r="R172" i="35"/>
  <c r="P172" i="35"/>
  <c r="BI169" i="35"/>
  <c r="BH169" i="35"/>
  <c r="BG169" i="35"/>
  <c r="BF169" i="35"/>
  <c r="T169" i="35"/>
  <c r="R169" i="35"/>
  <c r="P169" i="35"/>
  <c r="BI164" i="35"/>
  <c r="BH164" i="35"/>
  <c r="BG164" i="35"/>
  <c r="BF164" i="35"/>
  <c r="T164" i="35"/>
  <c r="R164" i="35"/>
  <c r="P164" i="35"/>
  <c r="BI152" i="35"/>
  <c r="BH152" i="35"/>
  <c r="BG152" i="35"/>
  <c r="BF152" i="35"/>
  <c r="T152" i="35"/>
  <c r="R152" i="35"/>
  <c r="P152" i="35"/>
  <c r="BI150" i="35"/>
  <c r="BH150" i="35"/>
  <c r="BG150" i="35"/>
  <c r="BF150" i="35"/>
  <c r="T150" i="35"/>
  <c r="R150" i="35"/>
  <c r="P150" i="35"/>
  <c r="BI145" i="35"/>
  <c r="BH145" i="35"/>
  <c r="BG145" i="35"/>
  <c r="BF145" i="35"/>
  <c r="T145" i="35"/>
  <c r="R145" i="35"/>
  <c r="P145" i="35"/>
  <c r="BI140" i="35"/>
  <c r="BH140" i="35"/>
  <c r="BG140" i="35"/>
  <c r="BF140" i="35"/>
  <c r="T140" i="35"/>
  <c r="R140" i="35"/>
  <c r="P140" i="35"/>
  <c r="BI135" i="35"/>
  <c r="BH135" i="35"/>
  <c r="BG135" i="35"/>
  <c r="BF135" i="35"/>
  <c r="T135" i="35"/>
  <c r="R135" i="35"/>
  <c r="P135" i="35"/>
  <c r="BI130" i="35"/>
  <c r="BH130" i="35"/>
  <c r="BG130" i="35"/>
  <c r="BF130" i="35"/>
  <c r="T130" i="35"/>
  <c r="R130" i="35"/>
  <c r="P130" i="35"/>
  <c r="J124" i="35"/>
  <c r="J123" i="35"/>
  <c r="F123" i="35"/>
  <c r="F121" i="35"/>
  <c r="E119" i="35"/>
  <c r="J92" i="35"/>
  <c r="J91" i="35"/>
  <c r="F91" i="35"/>
  <c r="F89" i="35"/>
  <c r="E87" i="35"/>
  <c r="J18" i="35"/>
  <c r="E18" i="35"/>
  <c r="F92" i="35" s="1"/>
  <c r="J17" i="35"/>
  <c r="J12" i="35"/>
  <c r="J89" i="35" s="1"/>
  <c r="E7" i="35"/>
  <c r="E85" i="35"/>
  <c r="J37" i="34"/>
  <c r="J36" i="34"/>
  <c r="AY132" i="1"/>
  <c r="J35" i="34"/>
  <c r="AX132" i="1"/>
  <c r="BI226" i="34"/>
  <c r="BH226" i="34"/>
  <c r="BG226" i="34"/>
  <c r="BF226" i="34"/>
  <c r="T226" i="34"/>
  <c r="T225" i="34" s="1"/>
  <c r="R226" i="34"/>
  <c r="R225" i="34"/>
  <c r="P226" i="34"/>
  <c r="P225" i="34"/>
  <c r="BI224" i="34"/>
  <c r="BH224" i="34"/>
  <c r="BG224" i="34"/>
  <c r="BF224" i="34"/>
  <c r="T224" i="34"/>
  <c r="R224" i="34"/>
  <c r="P224" i="34"/>
  <c r="BI222" i="34"/>
  <c r="BH222" i="34"/>
  <c r="BG222" i="34"/>
  <c r="BF222" i="34"/>
  <c r="T222" i="34"/>
  <c r="R222" i="34"/>
  <c r="P222" i="34"/>
  <c r="BI220" i="34"/>
  <c r="BH220" i="34"/>
  <c r="BG220" i="34"/>
  <c r="BF220" i="34"/>
  <c r="T220" i="34"/>
  <c r="R220" i="34"/>
  <c r="P220" i="34"/>
  <c r="BI218" i="34"/>
  <c r="BH218" i="34"/>
  <c r="BG218" i="34"/>
  <c r="BF218" i="34"/>
  <c r="T218" i="34"/>
  <c r="R218" i="34"/>
  <c r="P218" i="34"/>
  <c r="BI216" i="34"/>
  <c r="BH216" i="34"/>
  <c r="BG216" i="34"/>
  <c r="BF216" i="34"/>
  <c r="T216" i="34"/>
  <c r="R216" i="34"/>
  <c r="P216" i="34"/>
  <c r="BI215" i="34"/>
  <c r="BH215" i="34"/>
  <c r="BG215" i="34"/>
  <c r="BF215" i="34"/>
  <c r="T215" i="34"/>
  <c r="R215" i="34"/>
  <c r="P215" i="34"/>
  <c r="BI214" i="34"/>
  <c r="BH214" i="34"/>
  <c r="BG214" i="34"/>
  <c r="BF214" i="34"/>
  <c r="T214" i="34"/>
  <c r="R214" i="34"/>
  <c r="P214" i="34"/>
  <c r="BI213" i="34"/>
  <c r="BH213" i="34"/>
  <c r="BG213" i="34"/>
  <c r="BF213" i="34"/>
  <c r="T213" i="34"/>
  <c r="R213" i="34"/>
  <c r="P213" i="34"/>
  <c r="BI212" i="34"/>
  <c r="BH212" i="34"/>
  <c r="BG212" i="34"/>
  <c r="BF212" i="34"/>
  <c r="T212" i="34"/>
  <c r="R212" i="34"/>
  <c r="P212" i="34"/>
  <c r="BI211" i="34"/>
  <c r="BH211" i="34"/>
  <c r="BG211" i="34"/>
  <c r="BF211" i="34"/>
  <c r="T211" i="34"/>
  <c r="R211" i="34"/>
  <c r="P211" i="34"/>
  <c r="BI209" i="34"/>
  <c r="BH209" i="34"/>
  <c r="BG209" i="34"/>
  <c r="BF209" i="34"/>
  <c r="T209" i="34"/>
  <c r="R209" i="34"/>
  <c r="P209" i="34"/>
  <c r="BI207" i="34"/>
  <c r="BH207" i="34"/>
  <c r="BG207" i="34"/>
  <c r="BF207" i="34"/>
  <c r="T207" i="34"/>
  <c r="R207" i="34"/>
  <c r="P207" i="34"/>
  <c r="BI206" i="34"/>
  <c r="BH206" i="34"/>
  <c r="BG206" i="34"/>
  <c r="BF206" i="34"/>
  <c r="T206" i="34"/>
  <c r="R206" i="34"/>
  <c r="P206" i="34"/>
  <c r="BI204" i="34"/>
  <c r="BH204" i="34"/>
  <c r="BG204" i="34"/>
  <c r="BF204" i="34"/>
  <c r="T204" i="34"/>
  <c r="R204" i="34"/>
  <c r="P204" i="34"/>
  <c r="BI203" i="34"/>
  <c r="BH203" i="34"/>
  <c r="BG203" i="34"/>
  <c r="BF203" i="34"/>
  <c r="T203" i="34"/>
  <c r="R203" i="34"/>
  <c r="P203" i="34"/>
  <c r="BI201" i="34"/>
  <c r="BH201" i="34"/>
  <c r="BG201" i="34"/>
  <c r="BF201" i="34"/>
  <c r="T201" i="34"/>
  <c r="R201" i="34"/>
  <c r="P201" i="34"/>
  <c r="BI200" i="34"/>
  <c r="BH200" i="34"/>
  <c r="BG200" i="34"/>
  <c r="BF200" i="34"/>
  <c r="T200" i="34"/>
  <c r="R200" i="34"/>
  <c r="P200" i="34"/>
  <c r="BI199" i="34"/>
  <c r="BH199" i="34"/>
  <c r="BG199" i="34"/>
  <c r="BF199" i="34"/>
  <c r="T199" i="34"/>
  <c r="R199" i="34"/>
  <c r="P199" i="34"/>
  <c r="BI197" i="34"/>
  <c r="BH197" i="34"/>
  <c r="BG197" i="34"/>
  <c r="BF197" i="34"/>
  <c r="T197" i="34"/>
  <c r="R197" i="34"/>
  <c r="P197" i="34"/>
  <c r="BI195" i="34"/>
  <c r="BH195" i="34"/>
  <c r="BG195" i="34"/>
  <c r="BF195" i="34"/>
  <c r="T195" i="34"/>
  <c r="R195" i="34"/>
  <c r="P195" i="34"/>
  <c r="BI194" i="34"/>
  <c r="BH194" i="34"/>
  <c r="BG194" i="34"/>
  <c r="BF194" i="34"/>
  <c r="T194" i="34"/>
  <c r="R194" i="34"/>
  <c r="P194" i="34"/>
  <c r="BI193" i="34"/>
  <c r="BH193" i="34"/>
  <c r="BG193" i="34"/>
  <c r="BF193" i="34"/>
  <c r="T193" i="34"/>
  <c r="R193" i="34"/>
  <c r="P193" i="34"/>
  <c r="BI191" i="34"/>
  <c r="BH191" i="34"/>
  <c r="BG191" i="34"/>
  <c r="BF191" i="34"/>
  <c r="T191" i="34"/>
  <c r="R191" i="34"/>
  <c r="P191" i="34"/>
  <c r="BI189" i="34"/>
  <c r="BH189" i="34"/>
  <c r="BG189" i="34"/>
  <c r="BF189" i="34"/>
  <c r="T189" i="34"/>
  <c r="R189" i="34"/>
  <c r="P189" i="34"/>
  <c r="BI187" i="34"/>
  <c r="BH187" i="34"/>
  <c r="BG187" i="34"/>
  <c r="BF187" i="34"/>
  <c r="T187" i="34"/>
  <c r="R187" i="34"/>
  <c r="P187" i="34"/>
  <c r="BI186" i="34"/>
  <c r="BH186" i="34"/>
  <c r="BG186" i="34"/>
  <c r="BF186" i="34"/>
  <c r="T186" i="34"/>
  <c r="R186" i="34"/>
  <c r="P186" i="34"/>
  <c r="BI185" i="34"/>
  <c r="BH185" i="34"/>
  <c r="BG185" i="34"/>
  <c r="BF185" i="34"/>
  <c r="T185" i="34"/>
  <c r="R185" i="34"/>
  <c r="P185" i="34"/>
  <c r="BI182" i="34"/>
  <c r="BH182" i="34"/>
  <c r="BG182" i="34"/>
  <c r="BF182" i="34"/>
  <c r="T182" i="34"/>
  <c r="R182" i="34"/>
  <c r="P182" i="34"/>
  <c r="BI181" i="34"/>
  <c r="BH181" i="34"/>
  <c r="BG181" i="34"/>
  <c r="BF181" i="34"/>
  <c r="T181" i="34"/>
  <c r="R181" i="34"/>
  <c r="P181" i="34"/>
  <c r="BI179" i="34"/>
  <c r="BH179" i="34"/>
  <c r="BG179" i="34"/>
  <c r="BF179" i="34"/>
  <c r="T179" i="34"/>
  <c r="R179" i="34"/>
  <c r="P179" i="34"/>
  <c r="BI177" i="34"/>
  <c r="BH177" i="34"/>
  <c r="BG177" i="34"/>
  <c r="BF177" i="34"/>
  <c r="T177" i="34"/>
  <c r="R177" i="34"/>
  <c r="P177" i="34"/>
  <c r="BI176" i="34"/>
  <c r="BH176" i="34"/>
  <c r="BG176" i="34"/>
  <c r="BF176" i="34"/>
  <c r="T176" i="34"/>
  <c r="R176" i="34"/>
  <c r="P176" i="34"/>
  <c r="BI175" i="34"/>
  <c r="BH175" i="34"/>
  <c r="BG175" i="34"/>
  <c r="BF175" i="34"/>
  <c r="T175" i="34"/>
  <c r="R175" i="34"/>
  <c r="P175" i="34"/>
  <c r="BI174" i="34"/>
  <c r="BH174" i="34"/>
  <c r="BG174" i="34"/>
  <c r="BF174" i="34"/>
  <c r="T174" i="34"/>
  <c r="R174" i="34"/>
  <c r="P174" i="34"/>
  <c r="BI173" i="34"/>
  <c r="BH173" i="34"/>
  <c r="BG173" i="34"/>
  <c r="BF173" i="34"/>
  <c r="T173" i="34"/>
  <c r="R173" i="34"/>
  <c r="P173" i="34"/>
  <c r="BI172" i="34"/>
  <c r="BH172" i="34"/>
  <c r="BG172" i="34"/>
  <c r="BF172" i="34"/>
  <c r="T172" i="34"/>
  <c r="R172" i="34"/>
  <c r="P172" i="34"/>
  <c r="BI171" i="34"/>
  <c r="BH171" i="34"/>
  <c r="BG171" i="34"/>
  <c r="BF171" i="34"/>
  <c r="T171" i="34"/>
  <c r="R171" i="34"/>
  <c r="P171" i="34"/>
  <c r="BI170" i="34"/>
  <c r="BH170" i="34"/>
  <c r="BG170" i="34"/>
  <c r="BF170" i="34"/>
  <c r="T170" i="34"/>
  <c r="R170" i="34"/>
  <c r="P170" i="34"/>
  <c r="BI168" i="34"/>
  <c r="BH168" i="34"/>
  <c r="BG168" i="34"/>
  <c r="BF168" i="34"/>
  <c r="T168" i="34"/>
  <c r="R168" i="34"/>
  <c r="P168" i="34"/>
  <c r="BI167" i="34"/>
  <c r="BH167" i="34"/>
  <c r="BG167" i="34"/>
  <c r="BF167" i="34"/>
  <c r="T167" i="34"/>
  <c r="R167" i="34"/>
  <c r="P167" i="34"/>
  <c r="BI165" i="34"/>
  <c r="BH165" i="34"/>
  <c r="BG165" i="34"/>
  <c r="BF165" i="34"/>
  <c r="T165" i="34"/>
  <c r="R165" i="34"/>
  <c r="P165" i="34"/>
  <c r="BI163" i="34"/>
  <c r="BH163" i="34"/>
  <c r="BG163" i="34"/>
  <c r="BF163" i="34"/>
  <c r="T163" i="34"/>
  <c r="R163" i="34"/>
  <c r="P163" i="34"/>
  <c r="BI161" i="34"/>
  <c r="BH161" i="34"/>
  <c r="BG161" i="34"/>
  <c r="BF161" i="34"/>
  <c r="T161" i="34"/>
  <c r="R161" i="34"/>
  <c r="P161" i="34"/>
  <c r="BI160" i="34"/>
  <c r="BH160" i="34"/>
  <c r="BG160" i="34"/>
  <c r="BF160" i="34"/>
  <c r="T160" i="34"/>
  <c r="R160" i="34"/>
  <c r="P160" i="34"/>
  <c r="BI158" i="34"/>
  <c r="BH158" i="34"/>
  <c r="BG158" i="34"/>
  <c r="BF158" i="34"/>
  <c r="T158" i="34"/>
  <c r="R158" i="34"/>
  <c r="P158" i="34"/>
  <c r="BI156" i="34"/>
  <c r="BH156" i="34"/>
  <c r="BG156" i="34"/>
  <c r="BF156" i="34"/>
  <c r="T156" i="34"/>
  <c r="R156" i="34"/>
  <c r="P156" i="34"/>
  <c r="BI155" i="34"/>
  <c r="BH155" i="34"/>
  <c r="BG155" i="34"/>
  <c r="BF155" i="34"/>
  <c r="T155" i="34"/>
  <c r="R155" i="34"/>
  <c r="P155" i="34"/>
  <c r="BI154" i="34"/>
  <c r="BH154" i="34"/>
  <c r="BG154" i="34"/>
  <c r="BF154" i="34"/>
  <c r="T154" i="34"/>
  <c r="R154" i="34"/>
  <c r="P154" i="34"/>
  <c r="BI152" i="34"/>
  <c r="BH152" i="34"/>
  <c r="BG152" i="34"/>
  <c r="BF152" i="34"/>
  <c r="T152" i="34"/>
  <c r="R152" i="34"/>
  <c r="P152" i="34"/>
  <c r="BI151" i="34"/>
  <c r="BH151" i="34"/>
  <c r="BG151" i="34"/>
  <c r="BF151" i="34"/>
  <c r="T151" i="34"/>
  <c r="R151" i="34"/>
  <c r="P151" i="34"/>
  <c r="BI149" i="34"/>
  <c r="BH149" i="34"/>
  <c r="BG149" i="34"/>
  <c r="BF149" i="34"/>
  <c r="T149" i="34"/>
  <c r="R149" i="34"/>
  <c r="P149" i="34"/>
  <c r="BI148" i="34"/>
  <c r="BH148" i="34"/>
  <c r="BG148" i="34"/>
  <c r="BF148" i="34"/>
  <c r="T148" i="34"/>
  <c r="R148" i="34"/>
  <c r="P148" i="34"/>
  <c r="BI147" i="34"/>
  <c r="BH147" i="34"/>
  <c r="BG147" i="34"/>
  <c r="BF147" i="34"/>
  <c r="T147" i="34"/>
  <c r="R147" i="34"/>
  <c r="P147" i="34"/>
  <c r="BI145" i="34"/>
  <c r="BH145" i="34"/>
  <c r="BG145" i="34"/>
  <c r="BF145" i="34"/>
  <c r="T145" i="34"/>
  <c r="R145" i="34"/>
  <c r="P145" i="34"/>
  <c r="BI143" i="34"/>
  <c r="BH143" i="34"/>
  <c r="BG143" i="34"/>
  <c r="BF143" i="34"/>
  <c r="T143" i="34"/>
  <c r="R143" i="34"/>
  <c r="P143" i="34"/>
  <c r="BI141" i="34"/>
  <c r="BH141" i="34"/>
  <c r="BG141" i="34"/>
  <c r="BF141" i="34"/>
  <c r="T141" i="34"/>
  <c r="R141" i="34"/>
  <c r="P141" i="34"/>
  <c r="BI139" i="34"/>
  <c r="BH139" i="34"/>
  <c r="BG139" i="34"/>
  <c r="BF139" i="34"/>
  <c r="T139" i="34"/>
  <c r="R139" i="34"/>
  <c r="P139" i="34"/>
  <c r="BI138" i="34"/>
  <c r="BH138" i="34"/>
  <c r="BG138" i="34"/>
  <c r="BF138" i="34"/>
  <c r="T138" i="34"/>
  <c r="R138" i="34"/>
  <c r="P138" i="34"/>
  <c r="BI135" i="34"/>
  <c r="BH135" i="34"/>
  <c r="BG135" i="34"/>
  <c r="BF135" i="34"/>
  <c r="T135" i="34"/>
  <c r="R135" i="34"/>
  <c r="P135" i="34"/>
  <c r="BI133" i="34"/>
  <c r="BH133" i="34"/>
  <c r="BG133" i="34"/>
  <c r="BF133" i="34"/>
  <c r="T133" i="34"/>
  <c r="R133" i="34"/>
  <c r="P133" i="34"/>
  <c r="BI131" i="34"/>
  <c r="BH131" i="34"/>
  <c r="BG131" i="34"/>
  <c r="BF131" i="34"/>
  <c r="T131" i="34"/>
  <c r="R131" i="34"/>
  <c r="P131" i="34"/>
  <c r="BI129" i="34"/>
  <c r="BH129" i="34"/>
  <c r="BG129" i="34"/>
  <c r="BF129" i="34"/>
  <c r="T129" i="34"/>
  <c r="R129" i="34"/>
  <c r="P129" i="34"/>
  <c r="BI127" i="34"/>
  <c r="BH127" i="34"/>
  <c r="BG127" i="34"/>
  <c r="BF127" i="34"/>
  <c r="T127" i="34"/>
  <c r="R127" i="34"/>
  <c r="P127" i="34"/>
  <c r="BI125" i="34"/>
  <c r="BH125" i="34"/>
  <c r="BG125" i="34"/>
  <c r="BF125" i="34"/>
  <c r="T125" i="34"/>
  <c r="R125" i="34"/>
  <c r="P125" i="34"/>
  <c r="J120" i="34"/>
  <c r="J119" i="34"/>
  <c r="F119" i="34"/>
  <c r="F117" i="34"/>
  <c r="E115" i="34"/>
  <c r="J92" i="34"/>
  <c r="J91" i="34"/>
  <c r="F91" i="34"/>
  <c r="F89" i="34"/>
  <c r="E87" i="34"/>
  <c r="J18" i="34"/>
  <c r="E18" i="34"/>
  <c r="F120" i="34" s="1"/>
  <c r="J17" i="34"/>
  <c r="J12" i="34"/>
  <c r="J117" i="34" s="1"/>
  <c r="E7" i="34"/>
  <c r="E85" i="34"/>
  <c r="J37" i="33"/>
  <c r="J36" i="33"/>
  <c r="AY131" i="1"/>
  <c r="J35" i="33"/>
  <c r="AX131" i="1" s="1"/>
  <c r="BI365" i="33"/>
  <c r="BH365" i="33"/>
  <c r="BG365" i="33"/>
  <c r="BF365" i="33"/>
  <c r="T365" i="33"/>
  <c r="R365" i="33"/>
  <c r="P365" i="33"/>
  <c r="BI364" i="33"/>
  <c r="BH364" i="33"/>
  <c r="BG364" i="33"/>
  <c r="BF364" i="33"/>
  <c r="T364" i="33"/>
  <c r="R364" i="33"/>
  <c r="P364" i="33"/>
  <c r="BI362" i="33"/>
  <c r="BH362" i="33"/>
  <c r="BG362" i="33"/>
  <c r="BF362" i="33"/>
  <c r="T362" i="33"/>
  <c r="R362" i="33"/>
  <c r="P362" i="33"/>
  <c r="BI361" i="33"/>
  <c r="BH361" i="33"/>
  <c r="BG361" i="33"/>
  <c r="BF361" i="33"/>
  <c r="T361" i="33"/>
  <c r="R361" i="33"/>
  <c r="P361" i="33"/>
  <c r="BI358" i="33"/>
  <c r="BH358" i="33"/>
  <c r="BG358" i="33"/>
  <c r="BF358" i="33"/>
  <c r="T358" i="33"/>
  <c r="R358" i="33"/>
  <c r="P358" i="33"/>
  <c r="BI356" i="33"/>
  <c r="BH356" i="33"/>
  <c r="BG356" i="33"/>
  <c r="BF356" i="33"/>
  <c r="T356" i="33"/>
  <c r="R356" i="33"/>
  <c r="P356" i="33"/>
  <c r="BI354" i="33"/>
  <c r="BH354" i="33"/>
  <c r="BG354" i="33"/>
  <c r="BF354" i="33"/>
  <c r="T354" i="33"/>
  <c r="R354" i="33"/>
  <c r="P354" i="33"/>
  <c r="BI351" i="33"/>
  <c r="BH351" i="33"/>
  <c r="BG351" i="33"/>
  <c r="BF351" i="33"/>
  <c r="T351" i="33"/>
  <c r="R351" i="33"/>
  <c r="P351" i="33"/>
  <c r="BI350" i="33"/>
  <c r="BH350" i="33"/>
  <c r="BG350" i="33"/>
  <c r="BF350" i="33"/>
  <c r="T350" i="33"/>
  <c r="R350" i="33"/>
  <c r="P350" i="33"/>
  <c r="BI348" i="33"/>
  <c r="BH348" i="33"/>
  <c r="BG348" i="33"/>
  <c r="BF348" i="33"/>
  <c r="T348" i="33"/>
  <c r="R348" i="33"/>
  <c r="P348" i="33"/>
  <c r="BI347" i="33"/>
  <c r="BH347" i="33"/>
  <c r="BG347" i="33"/>
  <c r="BF347" i="33"/>
  <c r="T347" i="33"/>
  <c r="R347" i="33"/>
  <c r="P347" i="33"/>
  <c r="BI345" i="33"/>
  <c r="BH345" i="33"/>
  <c r="BG345" i="33"/>
  <c r="BF345" i="33"/>
  <c r="T345" i="33"/>
  <c r="R345" i="33"/>
  <c r="P345" i="33"/>
  <c r="BI344" i="33"/>
  <c r="BH344" i="33"/>
  <c r="BG344" i="33"/>
  <c r="BF344" i="33"/>
  <c r="T344" i="33"/>
  <c r="R344" i="33"/>
  <c r="P344" i="33"/>
  <c r="BI343" i="33"/>
  <c r="BH343" i="33"/>
  <c r="BG343" i="33"/>
  <c r="BF343" i="33"/>
  <c r="T343" i="33"/>
  <c r="R343" i="33"/>
  <c r="P343" i="33"/>
  <c r="BI341" i="33"/>
  <c r="BH341" i="33"/>
  <c r="BG341" i="33"/>
  <c r="BF341" i="33"/>
  <c r="T341" i="33"/>
  <c r="R341" i="33"/>
  <c r="P341" i="33"/>
  <c r="BI338" i="33"/>
  <c r="BH338" i="33"/>
  <c r="BG338" i="33"/>
  <c r="BF338" i="33"/>
  <c r="T338" i="33"/>
  <c r="R338" i="33"/>
  <c r="P338" i="33"/>
  <c r="BI337" i="33"/>
  <c r="BH337" i="33"/>
  <c r="BG337" i="33"/>
  <c r="BF337" i="33"/>
  <c r="T337" i="33"/>
  <c r="R337" i="33"/>
  <c r="P337" i="33"/>
  <c r="BI335" i="33"/>
  <c r="BH335" i="33"/>
  <c r="BG335" i="33"/>
  <c r="BF335" i="33"/>
  <c r="T335" i="33"/>
  <c r="R335" i="33"/>
  <c r="P335" i="33"/>
  <c r="BI334" i="33"/>
  <c r="BH334" i="33"/>
  <c r="BG334" i="33"/>
  <c r="BF334" i="33"/>
  <c r="T334" i="33"/>
  <c r="R334" i="33"/>
  <c r="P334" i="33"/>
  <c r="BI332" i="33"/>
  <c r="BH332" i="33"/>
  <c r="BG332" i="33"/>
  <c r="BF332" i="33"/>
  <c r="T332" i="33"/>
  <c r="R332" i="33"/>
  <c r="P332" i="33"/>
  <c r="BI329" i="33"/>
  <c r="BH329" i="33"/>
  <c r="BG329" i="33"/>
  <c r="BF329" i="33"/>
  <c r="T329" i="33"/>
  <c r="R329" i="33"/>
  <c r="P329" i="33"/>
  <c r="BI328" i="33"/>
  <c r="BH328" i="33"/>
  <c r="BG328" i="33"/>
  <c r="BF328" i="33"/>
  <c r="T328" i="33"/>
  <c r="R328" i="33"/>
  <c r="P328" i="33"/>
  <c r="BI326" i="33"/>
  <c r="BH326" i="33"/>
  <c r="BG326" i="33"/>
  <c r="BF326" i="33"/>
  <c r="T326" i="33"/>
  <c r="R326" i="33"/>
  <c r="P326" i="33"/>
  <c r="BI324" i="33"/>
  <c r="BH324" i="33"/>
  <c r="BG324" i="33"/>
  <c r="BF324" i="33"/>
  <c r="T324" i="33"/>
  <c r="R324" i="33"/>
  <c r="P324" i="33"/>
  <c r="BI322" i="33"/>
  <c r="BH322" i="33"/>
  <c r="BG322" i="33"/>
  <c r="BF322" i="33"/>
  <c r="T322" i="33"/>
  <c r="R322" i="33"/>
  <c r="P322" i="33"/>
  <c r="BI320" i="33"/>
  <c r="BH320" i="33"/>
  <c r="BG320" i="33"/>
  <c r="BF320" i="33"/>
  <c r="T320" i="33"/>
  <c r="R320" i="33"/>
  <c r="P320" i="33"/>
  <c r="BI318" i="33"/>
  <c r="BH318" i="33"/>
  <c r="BG318" i="33"/>
  <c r="BF318" i="33"/>
  <c r="T318" i="33"/>
  <c r="R318" i="33"/>
  <c r="P318" i="33"/>
  <c r="BI316" i="33"/>
  <c r="BH316" i="33"/>
  <c r="BG316" i="33"/>
  <c r="BF316" i="33"/>
  <c r="T316" i="33"/>
  <c r="R316" i="33"/>
  <c r="P316" i="33"/>
  <c r="BI315" i="33"/>
  <c r="BH315" i="33"/>
  <c r="BG315" i="33"/>
  <c r="BF315" i="33"/>
  <c r="T315" i="33"/>
  <c r="R315" i="33"/>
  <c r="P315" i="33"/>
  <c r="BI314" i="33"/>
  <c r="BH314" i="33"/>
  <c r="BG314" i="33"/>
  <c r="BF314" i="33"/>
  <c r="T314" i="33"/>
  <c r="R314" i="33"/>
  <c r="P314" i="33"/>
  <c r="BI312" i="33"/>
  <c r="BH312" i="33"/>
  <c r="BG312" i="33"/>
  <c r="BF312" i="33"/>
  <c r="T312" i="33"/>
  <c r="R312" i="33"/>
  <c r="P312" i="33"/>
  <c r="BI310" i="33"/>
  <c r="BH310" i="33"/>
  <c r="BG310" i="33"/>
  <c r="BF310" i="33"/>
  <c r="T310" i="33"/>
  <c r="R310" i="33"/>
  <c r="P310" i="33"/>
  <c r="BI307" i="33"/>
  <c r="BH307" i="33"/>
  <c r="BG307" i="33"/>
  <c r="BF307" i="33"/>
  <c r="T307" i="33"/>
  <c r="R307" i="33"/>
  <c r="P307" i="33"/>
  <c r="BI306" i="33"/>
  <c r="BH306" i="33"/>
  <c r="BG306" i="33"/>
  <c r="BF306" i="33"/>
  <c r="T306" i="33"/>
  <c r="R306" i="33"/>
  <c r="P306" i="33"/>
  <c r="BI303" i="33"/>
  <c r="BH303" i="33"/>
  <c r="BG303" i="33"/>
  <c r="BF303" i="33"/>
  <c r="T303" i="33"/>
  <c r="R303" i="33"/>
  <c r="P303" i="33"/>
  <c r="BI299" i="33"/>
  <c r="BH299" i="33"/>
  <c r="BG299" i="33"/>
  <c r="BF299" i="33"/>
  <c r="T299" i="33"/>
  <c r="R299" i="33"/>
  <c r="P299" i="33"/>
  <c r="BI298" i="33"/>
  <c r="BH298" i="33"/>
  <c r="BG298" i="33"/>
  <c r="BF298" i="33"/>
  <c r="T298" i="33"/>
  <c r="R298" i="33"/>
  <c r="P298" i="33"/>
  <c r="BI295" i="33"/>
  <c r="BH295" i="33"/>
  <c r="BG295" i="33"/>
  <c r="BF295" i="33"/>
  <c r="T295" i="33"/>
  <c r="R295" i="33"/>
  <c r="P295" i="33"/>
  <c r="BI292" i="33"/>
  <c r="BH292" i="33"/>
  <c r="BG292" i="33"/>
  <c r="BF292" i="33"/>
  <c r="T292" i="33"/>
  <c r="R292" i="33"/>
  <c r="P292" i="33"/>
  <c r="BI288" i="33"/>
  <c r="BH288" i="33"/>
  <c r="BG288" i="33"/>
  <c r="BF288" i="33"/>
  <c r="T288" i="33"/>
  <c r="T287" i="33" s="1"/>
  <c r="R288" i="33"/>
  <c r="R287" i="33"/>
  <c r="P288" i="33"/>
  <c r="P287" i="33"/>
  <c r="BI285" i="33"/>
  <c r="BH285" i="33"/>
  <c r="BG285" i="33"/>
  <c r="BF285" i="33"/>
  <c r="T285" i="33"/>
  <c r="T284" i="33"/>
  <c r="R285" i="33"/>
  <c r="R284" i="33"/>
  <c r="P285" i="33"/>
  <c r="P284" i="33" s="1"/>
  <c r="BI282" i="33"/>
  <c r="BH282" i="33"/>
  <c r="BG282" i="33"/>
  <c r="BF282" i="33"/>
  <c r="T282" i="33"/>
  <c r="R282" i="33"/>
  <c r="P282" i="33"/>
  <c r="BI280" i="33"/>
  <c r="BH280" i="33"/>
  <c r="BG280" i="33"/>
  <c r="BF280" i="33"/>
  <c r="T280" i="33"/>
  <c r="R280" i="33"/>
  <c r="P280" i="33"/>
  <c r="BI278" i="33"/>
  <c r="BH278" i="33"/>
  <c r="BG278" i="33"/>
  <c r="BF278" i="33"/>
  <c r="T278" i="33"/>
  <c r="R278" i="33"/>
  <c r="P278" i="33"/>
  <c r="BI275" i="33"/>
  <c r="BH275" i="33"/>
  <c r="BG275" i="33"/>
  <c r="BF275" i="33"/>
  <c r="T275" i="33"/>
  <c r="R275" i="33"/>
  <c r="P275" i="33"/>
  <c r="BI272" i="33"/>
  <c r="BH272" i="33"/>
  <c r="BG272" i="33"/>
  <c r="BF272" i="33"/>
  <c r="T272" i="33"/>
  <c r="R272" i="33"/>
  <c r="P272" i="33"/>
  <c r="BI268" i="33"/>
  <c r="BH268" i="33"/>
  <c r="BG268" i="33"/>
  <c r="BF268" i="33"/>
  <c r="T268" i="33"/>
  <c r="T267" i="33" s="1"/>
  <c r="R268" i="33"/>
  <c r="R267" i="33" s="1"/>
  <c r="P268" i="33"/>
  <c r="P267" i="33"/>
  <c r="BI264" i="33"/>
  <c r="BH264" i="33"/>
  <c r="BG264" i="33"/>
  <c r="BF264" i="33"/>
  <c r="T264" i="33"/>
  <c r="R264" i="33"/>
  <c r="P264" i="33"/>
  <c r="BI261" i="33"/>
  <c r="BH261" i="33"/>
  <c r="BG261" i="33"/>
  <c r="BF261" i="33"/>
  <c r="T261" i="33"/>
  <c r="R261" i="33"/>
  <c r="P261" i="33"/>
  <c r="BI258" i="33"/>
  <c r="BH258" i="33"/>
  <c r="BG258" i="33"/>
  <c r="BF258" i="33"/>
  <c r="T258" i="33"/>
  <c r="R258" i="33"/>
  <c r="P258" i="33"/>
  <c r="BI255" i="33"/>
  <c r="BH255" i="33"/>
  <c r="BG255" i="33"/>
  <c r="BF255" i="33"/>
  <c r="T255" i="33"/>
  <c r="R255" i="33"/>
  <c r="P255" i="33"/>
  <c r="BI252" i="33"/>
  <c r="BH252" i="33"/>
  <c r="BG252" i="33"/>
  <c r="BF252" i="33"/>
  <c r="T252" i="33"/>
  <c r="R252" i="33"/>
  <c r="P252" i="33"/>
  <c r="BI249" i="33"/>
  <c r="BH249" i="33"/>
  <c r="BG249" i="33"/>
  <c r="BF249" i="33"/>
  <c r="T249" i="33"/>
  <c r="R249" i="33"/>
  <c r="P249" i="33"/>
  <c r="BI246" i="33"/>
  <c r="BH246" i="33"/>
  <c r="BG246" i="33"/>
  <c r="BF246" i="33"/>
  <c r="T246" i="33"/>
  <c r="T245" i="33" s="1"/>
  <c r="R246" i="33"/>
  <c r="R245" i="33"/>
  <c r="P246" i="33"/>
  <c r="P245" i="33" s="1"/>
  <c r="BI243" i="33"/>
  <c r="BH243" i="33"/>
  <c r="BG243" i="33"/>
  <c r="BF243" i="33"/>
  <c r="T243" i="33"/>
  <c r="R243" i="33"/>
  <c r="P243" i="33"/>
  <c r="BI242" i="33"/>
  <c r="BH242" i="33"/>
  <c r="BG242" i="33"/>
  <c r="BF242" i="33"/>
  <c r="T242" i="33"/>
  <c r="R242" i="33"/>
  <c r="P242" i="33"/>
  <c r="BI240" i="33"/>
  <c r="BH240" i="33"/>
  <c r="BG240" i="33"/>
  <c r="BF240" i="33"/>
  <c r="T240" i="33"/>
  <c r="R240" i="33"/>
  <c r="P240" i="33"/>
  <c r="BI237" i="33"/>
  <c r="BH237" i="33"/>
  <c r="BG237" i="33"/>
  <c r="BF237" i="33"/>
  <c r="T237" i="33"/>
  <c r="R237" i="33"/>
  <c r="P237" i="33"/>
  <c r="BI230" i="33"/>
  <c r="BH230" i="33"/>
  <c r="BG230" i="33"/>
  <c r="BF230" i="33"/>
  <c r="T230" i="33"/>
  <c r="R230" i="33"/>
  <c r="P230" i="33"/>
  <c r="BI228" i="33"/>
  <c r="BH228" i="33"/>
  <c r="BG228" i="33"/>
  <c r="BF228" i="33"/>
  <c r="T228" i="33"/>
  <c r="R228" i="33"/>
  <c r="P228" i="33"/>
  <c r="BI222" i="33"/>
  <c r="BH222" i="33"/>
  <c r="BG222" i="33"/>
  <c r="BF222" i="33"/>
  <c r="T222" i="33"/>
  <c r="R222" i="33"/>
  <c r="P222" i="33"/>
  <c r="BI220" i="33"/>
  <c r="BH220" i="33"/>
  <c r="BG220" i="33"/>
  <c r="BF220" i="33"/>
  <c r="T220" i="33"/>
  <c r="R220" i="33"/>
  <c r="P220" i="33"/>
  <c r="BI217" i="33"/>
  <c r="BH217" i="33"/>
  <c r="BG217" i="33"/>
  <c r="BF217" i="33"/>
  <c r="T217" i="33"/>
  <c r="R217" i="33"/>
  <c r="P217" i="33"/>
  <c r="BI214" i="33"/>
  <c r="BH214" i="33"/>
  <c r="BG214" i="33"/>
  <c r="BF214" i="33"/>
  <c r="T214" i="33"/>
  <c r="R214" i="33"/>
  <c r="P214" i="33"/>
  <c r="BI211" i="33"/>
  <c r="BH211" i="33"/>
  <c r="BG211" i="33"/>
  <c r="BF211" i="33"/>
  <c r="T211" i="33"/>
  <c r="R211" i="33"/>
  <c r="P211" i="33"/>
  <c r="BI207" i="33"/>
  <c r="BH207" i="33"/>
  <c r="BG207" i="33"/>
  <c r="BF207" i="33"/>
  <c r="T207" i="33"/>
  <c r="R207" i="33"/>
  <c r="P207" i="33"/>
  <c r="BI204" i="33"/>
  <c r="BH204" i="33"/>
  <c r="BG204" i="33"/>
  <c r="BF204" i="33"/>
  <c r="T204" i="33"/>
  <c r="R204" i="33"/>
  <c r="P204" i="33"/>
  <c r="BI200" i="33"/>
  <c r="BH200" i="33"/>
  <c r="BG200" i="33"/>
  <c r="BF200" i="33"/>
  <c r="T200" i="33"/>
  <c r="R200" i="33"/>
  <c r="P200" i="33"/>
  <c r="BI198" i="33"/>
  <c r="BH198" i="33"/>
  <c r="BG198" i="33"/>
  <c r="BF198" i="33"/>
  <c r="T198" i="33"/>
  <c r="R198" i="33"/>
  <c r="P198" i="33"/>
  <c r="BI195" i="33"/>
  <c r="BH195" i="33"/>
  <c r="BG195" i="33"/>
  <c r="BF195" i="33"/>
  <c r="T195" i="33"/>
  <c r="R195" i="33"/>
  <c r="P195" i="33"/>
  <c r="BI192" i="33"/>
  <c r="BH192" i="33"/>
  <c r="BG192" i="33"/>
  <c r="BF192" i="33"/>
  <c r="T192" i="33"/>
  <c r="R192" i="33"/>
  <c r="P192" i="33"/>
  <c r="BI189" i="33"/>
  <c r="BH189" i="33"/>
  <c r="BG189" i="33"/>
  <c r="BF189" i="33"/>
  <c r="T189" i="33"/>
  <c r="R189" i="33"/>
  <c r="P189" i="33"/>
  <c r="BI186" i="33"/>
  <c r="BH186" i="33"/>
  <c r="BG186" i="33"/>
  <c r="BF186" i="33"/>
  <c r="T186" i="33"/>
  <c r="R186" i="33"/>
  <c r="P186" i="33"/>
  <c r="BI181" i="33"/>
  <c r="BH181" i="33"/>
  <c r="BG181" i="33"/>
  <c r="BF181" i="33"/>
  <c r="T181" i="33"/>
  <c r="R181" i="33"/>
  <c r="P181" i="33"/>
  <c r="BI178" i="33"/>
  <c r="BH178" i="33"/>
  <c r="BG178" i="33"/>
  <c r="BF178" i="33"/>
  <c r="T178" i="33"/>
  <c r="R178" i="33"/>
  <c r="P178" i="33"/>
  <c r="BI175" i="33"/>
  <c r="BH175" i="33"/>
  <c r="BG175" i="33"/>
  <c r="BF175" i="33"/>
  <c r="T175" i="33"/>
  <c r="R175" i="33"/>
  <c r="P175" i="33"/>
  <c r="BI172" i="33"/>
  <c r="BH172" i="33"/>
  <c r="BG172" i="33"/>
  <c r="BF172" i="33"/>
  <c r="T172" i="33"/>
  <c r="R172" i="33"/>
  <c r="P172" i="33"/>
  <c r="BI166" i="33"/>
  <c r="BH166" i="33"/>
  <c r="BG166" i="33"/>
  <c r="BF166" i="33"/>
  <c r="T166" i="33"/>
  <c r="R166" i="33"/>
  <c r="P166" i="33"/>
  <c r="BI162" i="33"/>
  <c r="BH162" i="33"/>
  <c r="BG162" i="33"/>
  <c r="BF162" i="33"/>
  <c r="T162" i="33"/>
  <c r="R162" i="33"/>
  <c r="P162" i="33"/>
  <c r="BI159" i="33"/>
  <c r="BH159" i="33"/>
  <c r="BG159" i="33"/>
  <c r="BF159" i="33"/>
  <c r="T159" i="33"/>
  <c r="R159" i="33"/>
  <c r="P159" i="33"/>
  <c r="BI156" i="33"/>
  <c r="BH156" i="33"/>
  <c r="BG156" i="33"/>
  <c r="BF156" i="33"/>
  <c r="T156" i="33"/>
  <c r="R156" i="33"/>
  <c r="P156" i="33"/>
  <c r="BI154" i="33"/>
  <c r="BH154" i="33"/>
  <c r="BG154" i="33"/>
  <c r="BF154" i="33"/>
  <c r="T154" i="33"/>
  <c r="R154" i="33"/>
  <c r="P154" i="33"/>
  <c r="BI152" i="33"/>
  <c r="BH152" i="33"/>
  <c r="BG152" i="33"/>
  <c r="BF152" i="33"/>
  <c r="T152" i="33"/>
  <c r="R152" i="33"/>
  <c r="P152" i="33"/>
  <c r="BI149" i="33"/>
  <c r="BH149" i="33"/>
  <c r="BG149" i="33"/>
  <c r="BF149" i="33"/>
  <c r="T149" i="33"/>
  <c r="R149" i="33"/>
  <c r="P149" i="33"/>
  <c r="BI147" i="33"/>
  <c r="BH147" i="33"/>
  <c r="BG147" i="33"/>
  <c r="BF147" i="33"/>
  <c r="T147" i="33"/>
  <c r="R147" i="33"/>
  <c r="P147" i="33"/>
  <c r="BI145" i="33"/>
  <c r="BH145" i="33"/>
  <c r="BG145" i="33"/>
  <c r="BF145" i="33"/>
  <c r="T145" i="33"/>
  <c r="R145" i="33"/>
  <c r="P145" i="33"/>
  <c r="BI142" i="33"/>
  <c r="BH142" i="33"/>
  <c r="BG142" i="33"/>
  <c r="BF142" i="33"/>
  <c r="T142" i="33"/>
  <c r="R142" i="33"/>
  <c r="P142" i="33"/>
  <c r="BI139" i="33"/>
  <c r="BH139" i="33"/>
  <c r="BG139" i="33"/>
  <c r="BF139" i="33"/>
  <c r="T139" i="33"/>
  <c r="R139" i="33"/>
  <c r="P139" i="33"/>
  <c r="BI136" i="33"/>
  <c r="BH136" i="33"/>
  <c r="BG136" i="33"/>
  <c r="BF136" i="33"/>
  <c r="T136" i="33"/>
  <c r="R136" i="33"/>
  <c r="P136" i="33"/>
  <c r="BI133" i="33"/>
  <c r="BH133" i="33"/>
  <c r="BG133" i="33"/>
  <c r="BF133" i="33"/>
  <c r="T133" i="33"/>
  <c r="R133" i="33"/>
  <c r="P133" i="33"/>
  <c r="J127" i="33"/>
  <c r="J126" i="33"/>
  <c r="F126" i="33"/>
  <c r="F124" i="33"/>
  <c r="E122" i="33"/>
  <c r="J92" i="33"/>
  <c r="J91" i="33"/>
  <c r="F91" i="33"/>
  <c r="F89" i="33"/>
  <c r="E87" i="33"/>
  <c r="J18" i="33"/>
  <c r="E18" i="33"/>
  <c r="F127" i="33"/>
  <c r="J17" i="33"/>
  <c r="J12" i="33"/>
  <c r="J124" i="33"/>
  <c r="E7" i="33"/>
  <c r="E120" i="33" s="1"/>
  <c r="J37" i="32"/>
  <c r="J36" i="32"/>
  <c r="AY130" i="1"/>
  <c r="J35" i="32"/>
  <c r="AX130" i="1"/>
  <c r="BI522" i="32"/>
  <c r="BH522" i="32"/>
  <c r="BG522" i="32"/>
  <c r="BF522" i="32"/>
  <c r="T522" i="32"/>
  <c r="R522" i="32"/>
  <c r="P522" i="32"/>
  <c r="BI517" i="32"/>
  <c r="BH517" i="32"/>
  <c r="BG517" i="32"/>
  <c r="BF517" i="32"/>
  <c r="T517" i="32"/>
  <c r="R517" i="32"/>
  <c r="P517" i="32"/>
  <c r="BI516" i="32"/>
  <c r="BH516" i="32"/>
  <c r="BG516" i="32"/>
  <c r="BF516" i="32"/>
  <c r="T516" i="32"/>
  <c r="R516" i="32"/>
  <c r="P516" i="32"/>
  <c r="BI514" i="32"/>
  <c r="BH514" i="32"/>
  <c r="BG514" i="32"/>
  <c r="BF514" i="32"/>
  <c r="T514" i="32"/>
  <c r="R514" i="32"/>
  <c r="P514" i="32"/>
  <c r="BI513" i="32"/>
  <c r="BH513" i="32"/>
  <c r="BG513" i="32"/>
  <c r="BF513" i="32"/>
  <c r="T513" i="32"/>
  <c r="R513" i="32"/>
  <c r="P513" i="32"/>
  <c r="BI510" i="32"/>
  <c r="BH510" i="32"/>
  <c r="BG510" i="32"/>
  <c r="BF510" i="32"/>
  <c r="T510" i="32"/>
  <c r="R510" i="32"/>
  <c r="P510" i="32"/>
  <c r="BI508" i="32"/>
  <c r="BH508" i="32"/>
  <c r="BG508" i="32"/>
  <c r="BF508" i="32"/>
  <c r="T508" i="32"/>
  <c r="R508" i="32"/>
  <c r="P508" i="32"/>
  <c r="BI507" i="32"/>
  <c r="BH507" i="32"/>
  <c r="BG507" i="32"/>
  <c r="BF507" i="32"/>
  <c r="T507" i="32"/>
  <c r="R507" i="32"/>
  <c r="P507" i="32"/>
  <c r="BI506" i="32"/>
  <c r="BH506" i="32"/>
  <c r="BG506" i="32"/>
  <c r="BF506" i="32"/>
  <c r="T506" i="32"/>
  <c r="R506" i="32"/>
  <c r="P506" i="32"/>
  <c r="BI504" i="32"/>
  <c r="BH504" i="32"/>
  <c r="BG504" i="32"/>
  <c r="BF504" i="32"/>
  <c r="T504" i="32"/>
  <c r="R504" i="32"/>
  <c r="P504" i="32"/>
  <c r="BI501" i="32"/>
  <c r="BH501" i="32"/>
  <c r="BG501" i="32"/>
  <c r="BF501" i="32"/>
  <c r="T501" i="32"/>
  <c r="R501" i="32"/>
  <c r="P501" i="32"/>
  <c r="BI500" i="32"/>
  <c r="BH500" i="32"/>
  <c r="BG500" i="32"/>
  <c r="BF500" i="32"/>
  <c r="T500" i="32"/>
  <c r="R500" i="32"/>
  <c r="P500" i="32"/>
  <c r="BI498" i="32"/>
  <c r="BH498" i="32"/>
  <c r="BG498" i="32"/>
  <c r="BF498" i="32"/>
  <c r="T498" i="32"/>
  <c r="R498" i="32"/>
  <c r="P498" i="32"/>
  <c r="BI497" i="32"/>
  <c r="BH497" i="32"/>
  <c r="BG497" i="32"/>
  <c r="BF497" i="32"/>
  <c r="T497" i="32"/>
  <c r="R497" i="32"/>
  <c r="P497" i="32"/>
  <c r="BI495" i="32"/>
  <c r="BH495" i="32"/>
  <c r="BG495" i="32"/>
  <c r="BF495" i="32"/>
  <c r="T495" i="32"/>
  <c r="R495" i="32"/>
  <c r="P495" i="32"/>
  <c r="BI494" i="32"/>
  <c r="BH494" i="32"/>
  <c r="BG494" i="32"/>
  <c r="BF494" i="32"/>
  <c r="T494" i="32"/>
  <c r="R494" i="32"/>
  <c r="P494" i="32"/>
  <c r="BI493" i="32"/>
  <c r="BH493" i="32"/>
  <c r="BG493" i="32"/>
  <c r="BF493" i="32"/>
  <c r="T493" i="32"/>
  <c r="R493" i="32"/>
  <c r="P493" i="32"/>
  <c r="BI491" i="32"/>
  <c r="BH491" i="32"/>
  <c r="BG491" i="32"/>
  <c r="BF491" i="32"/>
  <c r="T491" i="32"/>
  <c r="R491" i="32"/>
  <c r="P491" i="32"/>
  <c r="BI490" i="32"/>
  <c r="BH490" i="32"/>
  <c r="BG490" i="32"/>
  <c r="BF490" i="32"/>
  <c r="T490" i="32"/>
  <c r="R490" i="32"/>
  <c r="P490" i="32"/>
  <c r="BI488" i="32"/>
  <c r="BH488" i="32"/>
  <c r="BG488" i="32"/>
  <c r="BF488" i="32"/>
  <c r="T488" i="32"/>
  <c r="R488" i="32"/>
  <c r="P488" i="32"/>
  <c r="BI485" i="32"/>
  <c r="BH485" i="32"/>
  <c r="BG485" i="32"/>
  <c r="BF485" i="32"/>
  <c r="T485" i="32"/>
  <c r="R485" i="32"/>
  <c r="P485" i="32"/>
  <c r="BI484" i="32"/>
  <c r="BH484" i="32"/>
  <c r="BG484" i="32"/>
  <c r="BF484" i="32"/>
  <c r="T484" i="32"/>
  <c r="R484" i="32"/>
  <c r="P484" i="32"/>
  <c r="BI483" i="32"/>
  <c r="BH483" i="32"/>
  <c r="BG483" i="32"/>
  <c r="BF483" i="32"/>
  <c r="T483" i="32"/>
  <c r="R483" i="32"/>
  <c r="P483" i="32"/>
  <c r="BI482" i="32"/>
  <c r="BH482" i="32"/>
  <c r="BG482" i="32"/>
  <c r="BF482" i="32"/>
  <c r="T482" i="32"/>
  <c r="R482" i="32"/>
  <c r="P482" i="32"/>
  <c r="BI481" i="32"/>
  <c r="BH481" i="32"/>
  <c r="BG481" i="32"/>
  <c r="BF481" i="32"/>
  <c r="T481" i="32"/>
  <c r="R481" i="32"/>
  <c r="P481" i="32"/>
  <c r="BI480" i="32"/>
  <c r="BH480" i="32"/>
  <c r="BG480" i="32"/>
  <c r="BF480" i="32"/>
  <c r="T480" i="32"/>
  <c r="R480" i="32"/>
  <c r="P480" i="32"/>
  <c r="BI478" i="32"/>
  <c r="BH478" i="32"/>
  <c r="BG478" i="32"/>
  <c r="BF478" i="32"/>
  <c r="T478" i="32"/>
  <c r="R478" i="32"/>
  <c r="P478" i="32"/>
  <c r="BI477" i="32"/>
  <c r="BH477" i="32"/>
  <c r="BG477" i="32"/>
  <c r="BF477" i="32"/>
  <c r="T477" i="32"/>
  <c r="R477" i="32"/>
  <c r="P477" i="32"/>
  <c r="BI476" i="32"/>
  <c r="BH476" i="32"/>
  <c r="BG476" i="32"/>
  <c r="BF476" i="32"/>
  <c r="T476" i="32"/>
  <c r="R476" i="32"/>
  <c r="P476" i="32"/>
  <c r="BI475" i="32"/>
  <c r="BH475" i="32"/>
  <c r="BG475" i="32"/>
  <c r="BF475" i="32"/>
  <c r="T475" i="32"/>
  <c r="R475" i="32"/>
  <c r="P475" i="32"/>
  <c r="BI474" i="32"/>
  <c r="BH474" i="32"/>
  <c r="BG474" i="32"/>
  <c r="BF474" i="32"/>
  <c r="T474" i="32"/>
  <c r="R474" i="32"/>
  <c r="P474" i="32"/>
  <c r="BI473" i="32"/>
  <c r="BH473" i="32"/>
  <c r="BG473" i="32"/>
  <c r="BF473" i="32"/>
  <c r="T473" i="32"/>
  <c r="R473" i="32"/>
  <c r="P473" i="32"/>
  <c r="BI471" i="32"/>
  <c r="BH471" i="32"/>
  <c r="BG471" i="32"/>
  <c r="BF471" i="32"/>
  <c r="T471" i="32"/>
  <c r="R471" i="32"/>
  <c r="P471" i="32"/>
  <c r="BI470" i="32"/>
  <c r="BH470" i="32"/>
  <c r="BG470" i="32"/>
  <c r="BF470" i="32"/>
  <c r="T470" i="32"/>
  <c r="R470" i="32"/>
  <c r="P470" i="32"/>
  <c r="BI468" i="32"/>
  <c r="BH468" i="32"/>
  <c r="BG468" i="32"/>
  <c r="BF468" i="32"/>
  <c r="T468" i="32"/>
  <c r="R468" i="32"/>
  <c r="P468" i="32"/>
  <c r="BI465" i="32"/>
  <c r="BH465" i="32"/>
  <c r="BG465" i="32"/>
  <c r="BF465" i="32"/>
  <c r="T465" i="32"/>
  <c r="R465" i="32"/>
  <c r="P465" i="32"/>
  <c r="BI464" i="32"/>
  <c r="BH464" i="32"/>
  <c r="BG464" i="32"/>
  <c r="BF464" i="32"/>
  <c r="T464" i="32"/>
  <c r="R464" i="32"/>
  <c r="P464" i="32"/>
  <c r="BI462" i="32"/>
  <c r="BH462" i="32"/>
  <c r="BG462" i="32"/>
  <c r="BF462" i="32"/>
  <c r="T462" i="32"/>
  <c r="R462" i="32"/>
  <c r="P462" i="32"/>
  <c r="BI460" i="32"/>
  <c r="BH460" i="32"/>
  <c r="BG460" i="32"/>
  <c r="BF460" i="32"/>
  <c r="T460" i="32"/>
  <c r="R460" i="32"/>
  <c r="P460" i="32"/>
  <c r="BI459" i="32"/>
  <c r="BH459" i="32"/>
  <c r="BG459" i="32"/>
  <c r="BF459" i="32"/>
  <c r="T459" i="32"/>
  <c r="R459" i="32"/>
  <c r="P459" i="32"/>
  <c r="BI457" i="32"/>
  <c r="BH457" i="32"/>
  <c r="BG457" i="32"/>
  <c r="BF457" i="32"/>
  <c r="T457" i="32"/>
  <c r="R457" i="32"/>
  <c r="P457" i="32"/>
  <c r="BI454" i="32"/>
  <c r="BH454" i="32"/>
  <c r="BG454" i="32"/>
  <c r="BF454" i="32"/>
  <c r="T454" i="32"/>
  <c r="R454" i="32"/>
  <c r="P454" i="32"/>
  <c r="BI453" i="32"/>
  <c r="BH453" i="32"/>
  <c r="BG453" i="32"/>
  <c r="BF453" i="32"/>
  <c r="T453" i="32"/>
  <c r="R453" i="32"/>
  <c r="P453" i="32"/>
  <c r="BI451" i="32"/>
  <c r="BH451" i="32"/>
  <c r="BG451" i="32"/>
  <c r="BF451" i="32"/>
  <c r="T451" i="32"/>
  <c r="R451" i="32"/>
  <c r="P451" i="32"/>
  <c r="BI450" i="32"/>
  <c r="BH450" i="32"/>
  <c r="BG450" i="32"/>
  <c r="BF450" i="32"/>
  <c r="T450" i="32"/>
  <c r="R450" i="32"/>
  <c r="P450" i="32"/>
  <c r="BI449" i="32"/>
  <c r="BH449" i="32"/>
  <c r="BG449" i="32"/>
  <c r="BF449" i="32"/>
  <c r="T449" i="32"/>
  <c r="R449" i="32"/>
  <c r="P449" i="32"/>
  <c r="BI446" i="32"/>
  <c r="BH446" i="32"/>
  <c r="BG446" i="32"/>
  <c r="BF446" i="32"/>
  <c r="T446" i="32"/>
  <c r="R446" i="32"/>
  <c r="P446" i="32"/>
  <c r="BI443" i="32"/>
  <c r="BH443" i="32"/>
  <c r="BG443" i="32"/>
  <c r="BF443" i="32"/>
  <c r="T443" i="32"/>
  <c r="R443" i="32"/>
  <c r="P443" i="32"/>
  <c r="BI441" i="32"/>
  <c r="BH441" i="32"/>
  <c r="BG441" i="32"/>
  <c r="BF441" i="32"/>
  <c r="T441" i="32"/>
  <c r="R441" i="32"/>
  <c r="P441" i="32"/>
  <c r="BI439" i="32"/>
  <c r="BH439" i="32"/>
  <c r="BG439" i="32"/>
  <c r="BF439" i="32"/>
  <c r="T439" i="32"/>
  <c r="R439" i="32"/>
  <c r="P439" i="32"/>
  <c r="BI436" i="32"/>
  <c r="BH436" i="32"/>
  <c r="BG436" i="32"/>
  <c r="BF436" i="32"/>
  <c r="T436" i="32"/>
  <c r="R436" i="32"/>
  <c r="P436" i="32"/>
  <c r="BI435" i="32"/>
  <c r="BH435" i="32"/>
  <c r="BG435" i="32"/>
  <c r="BF435" i="32"/>
  <c r="T435" i="32"/>
  <c r="R435" i="32"/>
  <c r="P435" i="32"/>
  <c r="BI431" i="32"/>
  <c r="BH431" i="32"/>
  <c r="BG431" i="32"/>
  <c r="BF431" i="32"/>
  <c r="T431" i="32"/>
  <c r="R431" i="32"/>
  <c r="P431" i="32"/>
  <c r="BI430" i="32"/>
  <c r="BH430" i="32"/>
  <c r="BG430" i="32"/>
  <c r="BF430" i="32"/>
  <c r="T430" i="32"/>
  <c r="R430" i="32"/>
  <c r="P430" i="32"/>
  <c r="BI428" i="32"/>
  <c r="BH428" i="32"/>
  <c r="BG428" i="32"/>
  <c r="BF428" i="32"/>
  <c r="T428" i="32"/>
  <c r="R428" i="32"/>
  <c r="P428" i="32"/>
  <c r="BI426" i="32"/>
  <c r="BH426" i="32"/>
  <c r="BG426" i="32"/>
  <c r="BF426" i="32"/>
  <c r="T426" i="32"/>
  <c r="R426" i="32"/>
  <c r="P426" i="32"/>
  <c r="BI424" i="32"/>
  <c r="BH424" i="32"/>
  <c r="BG424" i="32"/>
  <c r="BF424" i="32"/>
  <c r="T424" i="32"/>
  <c r="R424" i="32"/>
  <c r="P424" i="32"/>
  <c r="BI422" i="32"/>
  <c r="BH422" i="32"/>
  <c r="BG422" i="32"/>
  <c r="BF422" i="32"/>
  <c r="T422" i="32"/>
  <c r="R422" i="32"/>
  <c r="P422" i="32"/>
  <c r="BI420" i="32"/>
  <c r="BH420" i="32"/>
  <c r="BG420" i="32"/>
  <c r="BF420" i="32"/>
  <c r="T420" i="32"/>
  <c r="R420" i="32"/>
  <c r="P420" i="32"/>
  <c r="BI417" i="32"/>
  <c r="BH417" i="32"/>
  <c r="BG417" i="32"/>
  <c r="BF417" i="32"/>
  <c r="T417" i="32"/>
  <c r="R417" i="32"/>
  <c r="P417" i="32"/>
  <c r="BI416" i="32"/>
  <c r="BH416" i="32"/>
  <c r="BG416" i="32"/>
  <c r="BF416" i="32"/>
  <c r="T416" i="32"/>
  <c r="R416" i="32"/>
  <c r="P416" i="32"/>
  <c r="BI413" i="32"/>
  <c r="BH413" i="32"/>
  <c r="BG413" i="32"/>
  <c r="BF413" i="32"/>
  <c r="T413" i="32"/>
  <c r="R413" i="32"/>
  <c r="P413" i="32"/>
  <c r="BI409" i="32"/>
  <c r="BH409" i="32"/>
  <c r="BG409" i="32"/>
  <c r="BF409" i="32"/>
  <c r="T409" i="32"/>
  <c r="R409" i="32"/>
  <c r="P409" i="32"/>
  <c r="BI408" i="32"/>
  <c r="BH408" i="32"/>
  <c r="BG408" i="32"/>
  <c r="BF408" i="32"/>
  <c r="T408" i="32"/>
  <c r="R408" i="32"/>
  <c r="P408" i="32"/>
  <c r="BI405" i="32"/>
  <c r="BH405" i="32"/>
  <c r="BG405" i="32"/>
  <c r="BF405" i="32"/>
  <c r="T405" i="32"/>
  <c r="R405" i="32"/>
  <c r="P405" i="32"/>
  <c r="BI402" i="32"/>
  <c r="BH402" i="32"/>
  <c r="BG402" i="32"/>
  <c r="BF402" i="32"/>
  <c r="T402" i="32"/>
  <c r="R402" i="32"/>
  <c r="P402" i="32"/>
  <c r="BI397" i="32"/>
  <c r="BH397" i="32"/>
  <c r="BG397" i="32"/>
  <c r="BF397" i="32"/>
  <c r="T397" i="32"/>
  <c r="T396" i="32"/>
  <c r="R397" i="32"/>
  <c r="R396" i="32"/>
  <c r="P397" i="32"/>
  <c r="P396" i="32" s="1"/>
  <c r="BI394" i="32"/>
  <c r="BH394" i="32"/>
  <c r="BG394" i="32"/>
  <c r="BF394" i="32"/>
  <c r="T394" i="32"/>
  <c r="T393" i="32"/>
  <c r="R394" i="32"/>
  <c r="R393" i="32"/>
  <c r="P394" i="32"/>
  <c r="P393" i="32"/>
  <c r="BI391" i="32"/>
  <c r="BH391" i="32"/>
  <c r="BG391" i="32"/>
  <c r="BF391" i="32"/>
  <c r="T391" i="32"/>
  <c r="R391" i="32"/>
  <c r="P391" i="32"/>
  <c r="BI388" i="32"/>
  <c r="BH388" i="32"/>
  <c r="BG388" i="32"/>
  <c r="BF388" i="32"/>
  <c r="T388" i="32"/>
  <c r="R388" i="32"/>
  <c r="P388" i="32"/>
  <c r="BI386" i="32"/>
  <c r="BH386" i="32"/>
  <c r="BG386" i="32"/>
  <c r="BF386" i="32"/>
  <c r="T386" i="32"/>
  <c r="R386" i="32"/>
  <c r="P386" i="32"/>
  <c r="BI383" i="32"/>
  <c r="BH383" i="32"/>
  <c r="BG383" i="32"/>
  <c r="BF383" i="32"/>
  <c r="T383" i="32"/>
  <c r="R383" i="32"/>
  <c r="P383" i="32"/>
  <c r="BI380" i="32"/>
  <c r="BH380" i="32"/>
  <c r="BG380" i="32"/>
  <c r="BF380" i="32"/>
  <c r="T380" i="32"/>
  <c r="R380" i="32"/>
  <c r="P380" i="32"/>
  <c r="BI376" i="32"/>
  <c r="BH376" i="32"/>
  <c r="BG376" i="32"/>
  <c r="BF376" i="32"/>
  <c r="T376" i="32"/>
  <c r="R376" i="32"/>
  <c r="P376" i="32"/>
  <c r="BI373" i="32"/>
  <c r="BH373" i="32"/>
  <c r="BG373" i="32"/>
  <c r="BF373" i="32"/>
  <c r="T373" i="32"/>
  <c r="R373" i="32"/>
  <c r="P373" i="32"/>
  <c r="BI369" i="32"/>
  <c r="BH369" i="32"/>
  <c r="BG369" i="32"/>
  <c r="BF369" i="32"/>
  <c r="T369" i="32"/>
  <c r="R369" i="32"/>
  <c r="P369" i="32"/>
  <c r="BI367" i="32"/>
  <c r="BH367" i="32"/>
  <c r="BG367" i="32"/>
  <c r="BF367" i="32"/>
  <c r="T367" i="32"/>
  <c r="R367" i="32"/>
  <c r="P367" i="32"/>
  <c r="BI364" i="32"/>
  <c r="BH364" i="32"/>
  <c r="BG364" i="32"/>
  <c r="BF364" i="32"/>
  <c r="T364" i="32"/>
  <c r="R364" i="32"/>
  <c r="P364" i="32"/>
  <c r="BI362" i="32"/>
  <c r="BH362" i="32"/>
  <c r="BG362" i="32"/>
  <c r="BF362" i="32"/>
  <c r="T362" i="32"/>
  <c r="R362" i="32"/>
  <c r="P362" i="32"/>
  <c r="BI360" i="32"/>
  <c r="BH360" i="32"/>
  <c r="BG360" i="32"/>
  <c r="BF360" i="32"/>
  <c r="T360" i="32"/>
  <c r="R360" i="32"/>
  <c r="P360" i="32"/>
  <c r="BI358" i="32"/>
  <c r="BH358" i="32"/>
  <c r="BG358" i="32"/>
  <c r="BF358" i="32"/>
  <c r="T358" i="32"/>
  <c r="R358" i="32"/>
  <c r="P358" i="32"/>
  <c r="BI355" i="32"/>
  <c r="BH355" i="32"/>
  <c r="BG355" i="32"/>
  <c r="BF355" i="32"/>
  <c r="T355" i="32"/>
  <c r="R355" i="32"/>
  <c r="P355" i="32"/>
  <c r="BI352" i="32"/>
  <c r="BH352" i="32"/>
  <c r="BG352" i="32"/>
  <c r="BF352" i="32"/>
  <c r="T352" i="32"/>
  <c r="R352" i="32"/>
  <c r="P352" i="32"/>
  <c r="BI350" i="32"/>
  <c r="BH350" i="32"/>
  <c r="BG350" i="32"/>
  <c r="BF350" i="32"/>
  <c r="T350" i="32"/>
  <c r="R350" i="32"/>
  <c r="P350" i="32"/>
  <c r="BI346" i="32"/>
  <c r="BH346" i="32"/>
  <c r="BG346" i="32"/>
  <c r="BF346" i="32"/>
  <c r="T346" i="32"/>
  <c r="R346" i="32"/>
  <c r="P346" i="32"/>
  <c r="BI343" i="32"/>
  <c r="BH343" i="32"/>
  <c r="BG343" i="32"/>
  <c r="BF343" i="32"/>
  <c r="T343" i="32"/>
  <c r="R343" i="32"/>
  <c r="P343" i="32"/>
  <c r="BI340" i="32"/>
  <c r="BH340" i="32"/>
  <c r="BG340" i="32"/>
  <c r="BF340" i="32"/>
  <c r="T340" i="32"/>
  <c r="T339" i="32"/>
  <c r="R340" i="32"/>
  <c r="R339" i="32"/>
  <c r="P340" i="32"/>
  <c r="P339" i="32" s="1"/>
  <c r="BI337" i="32"/>
  <c r="BH337" i="32"/>
  <c r="BG337" i="32"/>
  <c r="BF337" i="32"/>
  <c r="T337" i="32"/>
  <c r="R337" i="32"/>
  <c r="P337" i="32"/>
  <c r="BI336" i="32"/>
  <c r="BH336" i="32"/>
  <c r="BG336" i="32"/>
  <c r="BF336" i="32"/>
  <c r="T336" i="32"/>
  <c r="R336" i="32"/>
  <c r="P336" i="32"/>
  <c r="BI334" i="32"/>
  <c r="BH334" i="32"/>
  <c r="BG334" i="32"/>
  <c r="BF334" i="32"/>
  <c r="T334" i="32"/>
  <c r="R334" i="32"/>
  <c r="P334" i="32"/>
  <c r="BI331" i="32"/>
  <c r="BH331" i="32"/>
  <c r="BG331" i="32"/>
  <c r="BF331" i="32"/>
  <c r="T331" i="32"/>
  <c r="R331" i="32"/>
  <c r="P331" i="32"/>
  <c r="BI315" i="32"/>
  <c r="BH315" i="32"/>
  <c r="BG315" i="32"/>
  <c r="BF315" i="32"/>
  <c r="T315" i="32"/>
  <c r="R315" i="32"/>
  <c r="P315" i="32"/>
  <c r="BI313" i="32"/>
  <c r="BH313" i="32"/>
  <c r="BG313" i="32"/>
  <c r="BF313" i="32"/>
  <c r="T313" i="32"/>
  <c r="R313" i="32"/>
  <c r="P313" i="32"/>
  <c r="BI296" i="32"/>
  <c r="BH296" i="32"/>
  <c r="BG296" i="32"/>
  <c r="BF296" i="32"/>
  <c r="T296" i="32"/>
  <c r="R296" i="32"/>
  <c r="P296" i="32"/>
  <c r="BI293" i="32"/>
  <c r="BH293" i="32"/>
  <c r="BG293" i="32"/>
  <c r="BF293" i="32"/>
  <c r="T293" i="32"/>
  <c r="R293" i="32"/>
  <c r="P293" i="32"/>
  <c r="BI290" i="32"/>
  <c r="BH290" i="32"/>
  <c r="BG290" i="32"/>
  <c r="BF290" i="32"/>
  <c r="T290" i="32"/>
  <c r="R290" i="32"/>
  <c r="P290" i="32"/>
  <c r="BI287" i="32"/>
  <c r="BH287" i="32"/>
  <c r="BG287" i="32"/>
  <c r="BF287" i="32"/>
  <c r="T287" i="32"/>
  <c r="R287" i="32"/>
  <c r="P287" i="32"/>
  <c r="BI284" i="32"/>
  <c r="BH284" i="32"/>
  <c r="BG284" i="32"/>
  <c r="BF284" i="32"/>
  <c r="T284" i="32"/>
  <c r="R284" i="32"/>
  <c r="P284" i="32"/>
  <c r="BI281" i="32"/>
  <c r="BH281" i="32"/>
  <c r="BG281" i="32"/>
  <c r="BF281" i="32"/>
  <c r="T281" i="32"/>
  <c r="R281" i="32"/>
  <c r="P281" i="32"/>
  <c r="BI278" i="32"/>
  <c r="BH278" i="32"/>
  <c r="BG278" i="32"/>
  <c r="BF278" i="32"/>
  <c r="T278" i="32"/>
  <c r="R278" i="32"/>
  <c r="P278" i="32"/>
  <c r="BI273" i="32"/>
  <c r="BH273" i="32"/>
  <c r="BG273" i="32"/>
  <c r="BF273" i="32"/>
  <c r="T273" i="32"/>
  <c r="R273" i="32"/>
  <c r="P273" i="32"/>
  <c r="BI270" i="32"/>
  <c r="BH270" i="32"/>
  <c r="BG270" i="32"/>
  <c r="BF270" i="32"/>
  <c r="T270" i="32"/>
  <c r="R270" i="32"/>
  <c r="P270" i="32"/>
  <c r="BI265" i="32"/>
  <c r="BH265" i="32"/>
  <c r="BG265" i="32"/>
  <c r="BF265" i="32"/>
  <c r="T265" i="32"/>
  <c r="R265" i="32"/>
  <c r="P265" i="32"/>
  <c r="BI263" i="32"/>
  <c r="BH263" i="32"/>
  <c r="BG263" i="32"/>
  <c r="BF263" i="32"/>
  <c r="T263" i="32"/>
  <c r="R263" i="32"/>
  <c r="P263" i="32"/>
  <c r="BI260" i="32"/>
  <c r="BH260" i="32"/>
  <c r="BG260" i="32"/>
  <c r="BF260" i="32"/>
  <c r="T260" i="32"/>
  <c r="R260" i="32"/>
  <c r="P260" i="32"/>
  <c r="BI258" i="32"/>
  <c r="BH258" i="32"/>
  <c r="BG258" i="32"/>
  <c r="BF258" i="32"/>
  <c r="T258" i="32"/>
  <c r="R258" i="32"/>
  <c r="P258" i="32"/>
  <c r="BI255" i="32"/>
  <c r="BH255" i="32"/>
  <c r="BG255" i="32"/>
  <c r="BF255" i="32"/>
  <c r="T255" i="32"/>
  <c r="R255" i="32"/>
  <c r="P255" i="32"/>
  <c r="BI253" i="32"/>
  <c r="BH253" i="32"/>
  <c r="BG253" i="32"/>
  <c r="BF253" i="32"/>
  <c r="T253" i="32"/>
  <c r="R253" i="32"/>
  <c r="P253" i="32"/>
  <c r="BI250" i="32"/>
  <c r="BH250" i="32"/>
  <c r="BG250" i="32"/>
  <c r="BF250" i="32"/>
  <c r="T250" i="32"/>
  <c r="R250" i="32"/>
  <c r="P250" i="32"/>
  <c r="BI247" i="32"/>
  <c r="BH247" i="32"/>
  <c r="BG247" i="32"/>
  <c r="BF247" i="32"/>
  <c r="T247" i="32"/>
  <c r="R247" i="32"/>
  <c r="P247" i="32"/>
  <c r="BI244" i="32"/>
  <c r="BH244" i="32"/>
  <c r="BG244" i="32"/>
  <c r="BF244" i="32"/>
  <c r="T244" i="32"/>
  <c r="R244" i="32"/>
  <c r="P244" i="32"/>
  <c r="BI241" i="32"/>
  <c r="BH241" i="32"/>
  <c r="BG241" i="32"/>
  <c r="BF241" i="32"/>
  <c r="T241" i="32"/>
  <c r="R241" i="32"/>
  <c r="P241" i="32"/>
  <c r="BI238" i="32"/>
  <c r="BH238" i="32"/>
  <c r="BG238" i="32"/>
  <c r="BF238" i="32"/>
  <c r="T238" i="32"/>
  <c r="R238" i="32"/>
  <c r="P238" i="32"/>
  <c r="BI235" i="32"/>
  <c r="BH235" i="32"/>
  <c r="BG235" i="32"/>
  <c r="BF235" i="32"/>
  <c r="T235" i="32"/>
  <c r="R235" i="32"/>
  <c r="P235" i="32"/>
  <c r="BI232" i="32"/>
  <c r="BH232" i="32"/>
  <c r="BG232" i="32"/>
  <c r="BF232" i="32"/>
  <c r="T232" i="32"/>
  <c r="R232" i="32"/>
  <c r="P232" i="32"/>
  <c r="BI229" i="32"/>
  <c r="BH229" i="32"/>
  <c r="BG229" i="32"/>
  <c r="BF229" i="32"/>
  <c r="T229" i="32"/>
  <c r="R229" i="32"/>
  <c r="P229" i="32"/>
  <c r="BI222" i="32"/>
  <c r="BH222" i="32"/>
  <c r="BG222" i="32"/>
  <c r="BF222" i="32"/>
  <c r="T222" i="32"/>
  <c r="R222" i="32"/>
  <c r="P222" i="32"/>
  <c r="BI215" i="32"/>
  <c r="BH215" i="32"/>
  <c r="BG215" i="32"/>
  <c r="BF215" i="32"/>
  <c r="T215" i="32"/>
  <c r="R215" i="32"/>
  <c r="P215" i="32"/>
  <c r="BI212" i="32"/>
  <c r="BH212" i="32"/>
  <c r="BG212" i="32"/>
  <c r="BF212" i="32"/>
  <c r="T212" i="32"/>
  <c r="R212" i="32"/>
  <c r="P212" i="32"/>
  <c r="BI209" i="32"/>
  <c r="BH209" i="32"/>
  <c r="BG209" i="32"/>
  <c r="BF209" i="32"/>
  <c r="T209" i="32"/>
  <c r="R209" i="32"/>
  <c r="P209" i="32"/>
  <c r="BI206" i="32"/>
  <c r="BH206" i="32"/>
  <c r="BG206" i="32"/>
  <c r="BF206" i="32"/>
  <c r="T206" i="32"/>
  <c r="R206" i="32"/>
  <c r="P206" i="32"/>
  <c r="BI195" i="32"/>
  <c r="BH195" i="32"/>
  <c r="BG195" i="32"/>
  <c r="BF195" i="32"/>
  <c r="T195" i="32"/>
  <c r="R195" i="32"/>
  <c r="P195" i="32"/>
  <c r="BI191" i="32"/>
  <c r="BH191" i="32"/>
  <c r="BG191" i="32"/>
  <c r="BF191" i="32"/>
  <c r="T191" i="32"/>
  <c r="R191" i="32"/>
  <c r="P191" i="32"/>
  <c r="BI188" i="32"/>
  <c r="BH188" i="32"/>
  <c r="BG188" i="32"/>
  <c r="BF188" i="32"/>
  <c r="T188" i="32"/>
  <c r="R188" i="32"/>
  <c r="P188" i="32"/>
  <c r="BI185" i="32"/>
  <c r="BH185" i="32"/>
  <c r="BG185" i="32"/>
  <c r="BF185" i="32"/>
  <c r="T185" i="32"/>
  <c r="R185" i="32"/>
  <c r="P185" i="32"/>
  <c r="BI182" i="32"/>
  <c r="BH182" i="32"/>
  <c r="BG182" i="32"/>
  <c r="BF182" i="32"/>
  <c r="T182" i="32"/>
  <c r="R182" i="32"/>
  <c r="P182" i="32"/>
  <c r="BI180" i="32"/>
  <c r="BH180" i="32"/>
  <c r="BG180" i="32"/>
  <c r="BF180" i="32"/>
  <c r="T180" i="32"/>
  <c r="R180" i="32"/>
  <c r="P180" i="32"/>
  <c r="BI177" i="32"/>
  <c r="BH177" i="32"/>
  <c r="BG177" i="32"/>
  <c r="BF177" i="32"/>
  <c r="T177" i="32"/>
  <c r="R177" i="32"/>
  <c r="P177" i="32"/>
  <c r="BI175" i="32"/>
  <c r="BH175" i="32"/>
  <c r="BG175" i="32"/>
  <c r="BF175" i="32"/>
  <c r="T175" i="32"/>
  <c r="R175" i="32"/>
  <c r="P175" i="32"/>
  <c r="BI173" i="32"/>
  <c r="BH173" i="32"/>
  <c r="BG173" i="32"/>
  <c r="BF173" i="32"/>
  <c r="T173" i="32"/>
  <c r="R173" i="32"/>
  <c r="P173" i="32"/>
  <c r="BI171" i="32"/>
  <c r="BH171" i="32"/>
  <c r="BG171" i="32"/>
  <c r="BF171" i="32"/>
  <c r="T171" i="32"/>
  <c r="R171" i="32"/>
  <c r="P171" i="32"/>
  <c r="BI168" i="32"/>
  <c r="BH168" i="32"/>
  <c r="BG168" i="32"/>
  <c r="BF168" i="32"/>
  <c r="T168" i="32"/>
  <c r="R168" i="32"/>
  <c r="P168" i="32"/>
  <c r="BI165" i="32"/>
  <c r="BH165" i="32"/>
  <c r="BG165" i="32"/>
  <c r="BF165" i="32"/>
  <c r="T165" i="32"/>
  <c r="R165" i="32"/>
  <c r="P165" i="32"/>
  <c r="BI162" i="32"/>
  <c r="BH162" i="32"/>
  <c r="BG162" i="32"/>
  <c r="BF162" i="32"/>
  <c r="T162" i="32"/>
  <c r="R162" i="32"/>
  <c r="P162" i="32"/>
  <c r="BI160" i="32"/>
  <c r="BH160" i="32"/>
  <c r="BG160" i="32"/>
  <c r="BF160" i="32"/>
  <c r="T160" i="32"/>
  <c r="R160" i="32"/>
  <c r="P160" i="32"/>
  <c r="BI158" i="32"/>
  <c r="BH158" i="32"/>
  <c r="BG158" i="32"/>
  <c r="BF158" i="32"/>
  <c r="T158" i="32"/>
  <c r="R158" i="32"/>
  <c r="P158" i="32"/>
  <c r="BI156" i="32"/>
  <c r="BH156" i="32"/>
  <c r="BG156" i="32"/>
  <c r="BF156" i="32"/>
  <c r="T156" i="32"/>
  <c r="R156" i="32"/>
  <c r="P156" i="32"/>
  <c r="BI153" i="32"/>
  <c r="BH153" i="32"/>
  <c r="BG153" i="32"/>
  <c r="BF153" i="32"/>
  <c r="T153" i="32"/>
  <c r="R153" i="32"/>
  <c r="P153" i="32"/>
  <c r="BI150" i="32"/>
  <c r="BH150" i="32"/>
  <c r="BG150" i="32"/>
  <c r="BF150" i="32"/>
  <c r="T150" i="32"/>
  <c r="R150" i="32"/>
  <c r="P150" i="32"/>
  <c r="BI147" i="32"/>
  <c r="BH147" i="32"/>
  <c r="BG147" i="32"/>
  <c r="BF147" i="32"/>
  <c r="T147" i="32"/>
  <c r="R147" i="32"/>
  <c r="P147" i="32"/>
  <c r="BI144" i="32"/>
  <c r="BH144" i="32"/>
  <c r="BG144" i="32"/>
  <c r="BF144" i="32"/>
  <c r="T144" i="32"/>
  <c r="R144" i="32"/>
  <c r="P144" i="32"/>
  <c r="BI141" i="32"/>
  <c r="BH141" i="32"/>
  <c r="BG141" i="32"/>
  <c r="BF141" i="32"/>
  <c r="T141" i="32"/>
  <c r="R141" i="32"/>
  <c r="P141" i="32"/>
  <c r="BI135" i="32"/>
  <c r="BH135" i="32"/>
  <c r="BG135" i="32"/>
  <c r="BF135" i="32"/>
  <c r="T135" i="32"/>
  <c r="R135" i="32"/>
  <c r="P135" i="32"/>
  <c r="J129" i="32"/>
  <c r="J128" i="32"/>
  <c r="F128" i="32"/>
  <c r="F126" i="32"/>
  <c r="E124" i="32"/>
  <c r="J92" i="32"/>
  <c r="J91" i="32"/>
  <c r="F91" i="32"/>
  <c r="F89" i="32"/>
  <c r="E87" i="32"/>
  <c r="J18" i="32"/>
  <c r="E18" i="32"/>
  <c r="F129" i="32" s="1"/>
  <c r="J17" i="32"/>
  <c r="J12" i="32"/>
  <c r="J89" i="32"/>
  <c r="E7" i="32"/>
  <c r="E122" i="32"/>
  <c r="J306" i="31"/>
  <c r="J37" i="31"/>
  <c r="J36" i="31"/>
  <c r="AY129" i="1"/>
  <c r="J35" i="31"/>
  <c r="AX129" i="1"/>
  <c r="BI308" i="31"/>
  <c r="BH308" i="31"/>
  <c r="BG308" i="31"/>
  <c r="BF308" i="31"/>
  <c r="T308" i="31"/>
  <c r="T307" i="31"/>
  <c r="R308" i="31"/>
  <c r="R307" i="31" s="1"/>
  <c r="P308" i="31"/>
  <c r="P307" i="31" s="1"/>
  <c r="J103" i="31"/>
  <c r="BI304" i="31"/>
  <c r="BH304" i="31"/>
  <c r="BG304" i="31"/>
  <c r="BF304" i="31"/>
  <c r="T304" i="31"/>
  <c r="T303" i="31" s="1"/>
  <c r="R304" i="31"/>
  <c r="R303" i="31" s="1"/>
  <c r="P304" i="31"/>
  <c r="P303" i="31" s="1"/>
  <c r="BI301" i="31"/>
  <c r="BH301" i="31"/>
  <c r="BG301" i="31"/>
  <c r="BF301" i="31"/>
  <c r="T301" i="31"/>
  <c r="R301" i="31"/>
  <c r="P301" i="31"/>
  <c r="BI298" i="31"/>
  <c r="BH298" i="31"/>
  <c r="BG298" i="31"/>
  <c r="BF298" i="31"/>
  <c r="T298" i="31"/>
  <c r="R298" i="31"/>
  <c r="P298" i="31"/>
  <c r="BI295" i="31"/>
  <c r="BH295" i="31"/>
  <c r="BG295" i="31"/>
  <c r="BF295" i="31"/>
  <c r="T295" i="31"/>
  <c r="R295" i="31"/>
  <c r="P295" i="31"/>
  <c r="BI293" i="31"/>
  <c r="BH293" i="31"/>
  <c r="BG293" i="31"/>
  <c r="BF293" i="31"/>
  <c r="T293" i="31"/>
  <c r="R293" i="31"/>
  <c r="P293" i="31"/>
  <c r="BI291" i="31"/>
  <c r="BH291" i="31"/>
  <c r="BG291" i="31"/>
  <c r="BF291" i="31"/>
  <c r="T291" i="31"/>
  <c r="R291" i="31"/>
  <c r="P291" i="31"/>
  <c r="BI289" i="31"/>
  <c r="BH289" i="31"/>
  <c r="BG289" i="31"/>
  <c r="BF289" i="31"/>
  <c r="T289" i="31"/>
  <c r="R289" i="31"/>
  <c r="P289" i="31"/>
  <c r="BI287" i="31"/>
  <c r="BH287" i="31"/>
  <c r="BG287" i="31"/>
  <c r="BF287" i="31"/>
  <c r="T287" i="31"/>
  <c r="R287" i="31"/>
  <c r="P287" i="31"/>
  <c r="BI285" i="31"/>
  <c r="BH285" i="31"/>
  <c r="BG285" i="31"/>
  <c r="BF285" i="31"/>
  <c r="T285" i="31"/>
  <c r="R285" i="31"/>
  <c r="P285" i="31"/>
  <c r="BI283" i="31"/>
  <c r="BH283" i="31"/>
  <c r="BG283" i="31"/>
  <c r="BF283" i="31"/>
  <c r="T283" i="31"/>
  <c r="R283" i="31"/>
  <c r="P283" i="31"/>
  <c r="BI282" i="31"/>
  <c r="BH282" i="31"/>
  <c r="BG282" i="31"/>
  <c r="BF282" i="31"/>
  <c r="T282" i="31"/>
  <c r="R282" i="31"/>
  <c r="P282" i="31"/>
  <c r="BI280" i="31"/>
  <c r="BH280" i="31"/>
  <c r="BG280" i="31"/>
  <c r="BF280" i="31"/>
  <c r="T280" i="31"/>
  <c r="R280" i="31"/>
  <c r="P280" i="31"/>
  <c r="BI278" i="31"/>
  <c r="BH278" i="31"/>
  <c r="BG278" i="31"/>
  <c r="BF278" i="31"/>
  <c r="T278" i="31"/>
  <c r="R278" i="31"/>
  <c r="P278" i="31"/>
  <c r="BI276" i="31"/>
  <c r="BH276" i="31"/>
  <c r="BG276" i="31"/>
  <c r="BF276" i="31"/>
  <c r="T276" i="31"/>
  <c r="R276" i="31"/>
  <c r="P276" i="31"/>
  <c r="BI274" i="31"/>
  <c r="BH274" i="31"/>
  <c r="BG274" i="31"/>
  <c r="BF274" i="31"/>
  <c r="T274" i="31"/>
  <c r="R274" i="31"/>
  <c r="P274" i="31"/>
  <c r="BI272" i="31"/>
  <c r="BH272" i="31"/>
  <c r="BG272" i="31"/>
  <c r="BF272" i="31"/>
  <c r="T272" i="31"/>
  <c r="R272" i="31"/>
  <c r="P272" i="31"/>
  <c r="BI270" i="31"/>
  <c r="BH270" i="31"/>
  <c r="BG270" i="31"/>
  <c r="BF270" i="31"/>
  <c r="T270" i="31"/>
  <c r="R270" i="31"/>
  <c r="P270" i="31"/>
  <c r="BI268" i="31"/>
  <c r="BH268" i="31"/>
  <c r="BG268" i="31"/>
  <c r="BF268" i="31"/>
  <c r="T268" i="31"/>
  <c r="R268" i="31"/>
  <c r="P268" i="31"/>
  <c r="BI265" i="31"/>
  <c r="BH265" i="31"/>
  <c r="BG265" i="31"/>
  <c r="BF265" i="31"/>
  <c r="T265" i="31"/>
  <c r="R265" i="31"/>
  <c r="P265" i="31"/>
  <c r="BI262" i="31"/>
  <c r="BH262" i="31"/>
  <c r="BG262" i="31"/>
  <c r="BF262" i="31"/>
  <c r="T262" i="31"/>
  <c r="R262" i="31"/>
  <c r="P262" i="31"/>
  <c r="BI260" i="31"/>
  <c r="BH260" i="31"/>
  <c r="BG260" i="31"/>
  <c r="BF260" i="31"/>
  <c r="T260" i="31"/>
  <c r="R260" i="31"/>
  <c r="P260" i="31"/>
  <c r="BI258" i="31"/>
  <c r="BH258" i="31"/>
  <c r="BG258" i="31"/>
  <c r="BF258" i="31"/>
  <c r="T258" i="31"/>
  <c r="R258" i="31"/>
  <c r="P258" i="31"/>
  <c r="BI256" i="31"/>
  <c r="BH256" i="31"/>
  <c r="BG256" i="31"/>
  <c r="BF256" i="31"/>
  <c r="T256" i="31"/>
  <c r="R256" i="31"/>
  <c r="P256" i="31"/>
  <c r="BI254" i="31"/>
  <c r="BH254" i="31"/>
  <c r="BG254" i="31"/>
  <c r="BF254" i="31"/>
  <c r="T254" i="31"/>
  <c r="R254" i="31"/>
  <c r="P254" i="31"/>
  <c r="BI251" i="31"/>
  <c r="BH251" i="31"/>
  <c r="BG251" i="31"/>
  <c r="BF251" i="31"/>
  <c r="T251" i="31"/>
  <c r="R251" i="31"/>
  <c r="P251" i="31"/>
  <c r="BI250" i="31"/>
  <c r="BH250" i="31"/>
  <c r="BG250" i="31"/>
  <c r="BF250" i="31"/>
  <c r="T250" i="31"/>
  <c r="R250" i="31"/>
  <c r="P250" i="31"/>
  <c r="BI247" i="31"/>
  <c r="BH247" i="31"/>
  <c r="BG247" i="31"/>
  <c r="BF247" i="31"/>
  <c r="T247" i="31"/>
  <c r="R247" i="31"/>
  <c r="P247" i="31"/>
  <c r="BI245" i="31"/>
  <c r="BH245" i="31"/>
  <c r="BG245" i="31"/>
  <c r="BF245" i="31"/>
  <c r="T245" i="31"/>
  <c r="R245" i="31"/>
  <c r="P245" i="31"/>
  <c r="BI243" i="31"/>
  <c r="BH243" i="31"/>
  <c r="BG243" i="31"/>
  <c r="BF243" i="31"/>
  <c r="T243" i="31"/>
  <c r="R243" i="31"/>
  <c r="P243" i="31"/>
  <c r="BI241" i="31"/>
  <c r="BH241" i="31"/>
  <c r="BG241" i="31"/>
  <c r="BF241" i="31"/>
  <c r="T241" i="31"/>
  <c r="R241" i="31"/>
  <c r="P241" i="31"/>
  <c r="BI238" i="31"/>
  <c r="BH238" i="31"/>
  <c r="BG238" i="31"/>
  <c r="BF238" i="31"/>
  <c r="T238" i="31"/>
  <c r="R238" i="31"/>
  <c r="P238" i="31"/>
  <c r="BI235" i="31"/>
  <c r="BH235" i="31"/>
  <c r="BG235" i="31"/>
  <c r="BF235" i="31"/>
  <c r="T235" i="31"/>
  <c r="R235" i="31"/>
  <c r="P235" i="31"/>
  <c r="BI233" i="31"/>
  <c r="BH233" i="31"/>
  <c r="BG233" i="31"/>
  <c r="BF233" i="31"/>
  <c r="T233" i="31"/>
  <c r="R233" i="31"/>
  <c r="P233" i="31"/>
  <c r="BI229" i="31"/>
  <c r="BH229" i="31"/>
  <c r="BG229" i="31"/>
  <c r="BF229" i="31"/>
  <c r="T229" i="31"/>
  <c r="R229" i="31"/>
  <c r="P229" i="31"/>
  <c r="BI227" i="31"/>
  <c r="BH227" i="31"/>
  <c r="BG227" i="31"/>
  <c r="BF227" i="31"/>
  <c r="T227" i="31"/>
  <c r="R227" i="31"/>
  <c r="P227" i="31"/>
  <c r="BI224" i="31"/>
  <c r="BH224" i="31"/>
  <c r="BG224" i="31"/>
  <c r="BF224" i="31"/>
  <c r="T224" i="31"/>
  <c r="R224" i="31"/>
  <c r="P224" i="31"/>
  <c r="BI222" i="31"/>
  <c r="BH222" i="31"/>
  <c r="BG222" i="31"/>
  <c r="BF222" i="31"/>
  <c r="T222" i="31"/>
  <c r="R222" i="31"/>
  <c r="P222" i="31"/>
  <c r="BI219" i="31"/>
  <c r="BH219" i="31"/>
  <c r="BG219" i="31"/>
  <c r="BF219" i="31"/>
  <c r="T219" i="31"/>
  <c r="R219" i="31"/>
  <c r="P219" i="31"/>
  <c r="BI217" i="31"/>
  <c r="BH217" i="31"/>
  <c r="BG217" i="31"/>
  <c r="BF217" i="31"/>
  <c r="T217" i="31"/>
  <c r="R217" i="31"/>
  <c r="P217" i="31"/>
  <c r="BI215" i="31"/>
  <c r="BH215" i="31"/>
  <c r="BG215" i="31"/>
  <c r="BF215" i="31"/>
  <c r="T215" i="31"/>
  <c r="R215" i="31"/>
  <c r="P215" i="31"/>
  <c r="BI213" i="31"/>
  <c r="BH213" i="31"/>
  <c r="BG213" i="31"/>
  <c r="BF213" i="31"/>
  <c r="T213" i="31"/>
  <c r="R213" i="31"/>
  <c r="P213" i="31"/>
  <c r="BI210" i="31"/>
  <c r="BH210" i="31"/>
  <c r="BG210" i="31"/>
  <c r="BF210" i="31"/>
  <c r="T210" i="31"/>
  <c r="R210" i="31"/>
  <c r="P210" i="31"/>
  <c r="BI206" i="31"/>
  <c r="BH206" i="31"/>
  <c r="BG206" i="31"/>
  <c r="BF206" i="31"/>
  <c r="T206" i="31"/>
  <c r="R206" i="31"/>
  <c r="P206" i="31"/>
  <c r="BI202" i="31"/>
  <c r="BH202" i="31"/>
  <c r="BG202" i="31"/>
  <c r="BF202" i="31"/>
  <c r="T202" i="31"/>
  <c r="R202" i="31"/>
  <c r="P202" i="31"/>
  <c r="BI200" i="31"/>
  <c r="BH200" i="31"/>
  <c r="BG200" i="31"/>
  <c r="BF200" i="31"/>
  <c r="T200" i="31"/>
  <c r="R200" i="31"/>
  <c r="P200" i="31"/>
  <c r="BI197" i="31"/>
  <c r="BH197" i="31"/>
  <c r="BG197" i="31"/>
  <c r="BF197" i="31"/>
  <c r="T197" i="31"/>
  <c r="R197" i="31"/>
  <c r="P197" i="31"/>
  <c r="BI194" i="31"/>
  <c r="BH194" i="31"/>
  <c r="BG194" i="31"/>
  <c r="BF194" i="31"/>
  <c r="T194" i="31"/>
  <c r="R194" i="31"/>
  <c r="P194" i="31"/>
  <c r="BI191" i="31"/>
  <c r="BH191" i="31"/>
  <c r="BG191" i="31"/>
  <c r="BF191" i="31"/>
  <c r="T191" i="31"/>
  <c r="R191" i="31"/>
  <c r="P191" i="31"/>
  <c r="BI188" i="31"/>
  <c r="BH188" i="31"/>
  <c r="BG188" i="31"/>
  <c r="BF188" i="31"/>
  <c r="T188" i="31"/>
  <c r="R188" i="31"/>
  <c r="P188" i="31"/>
  <c r="BI186" i="31"/>
  <c r="BH186" i="31"/>
  <c r="BG186" i="31"/>
  <c r="BF186" i="31"/>
  <c r="T186" i="31"/>
  <c r="R186" i="31"/>
  <c r="P186" i="31"/>
  <c r="BI184" i="31"/>
  <c r="BH184" i="31"/>
  <c r="BG184" i="31"/>
  <c r="BF184" i="31"/>
  <c r="T184" i="31"/>
  <c r="R184" i="31"/>
  <c r="P184" i="31"/>
  <c r="BI181" i="31"/>
  <c r="BH181" i="31"/>
  <c r="BG181" i="31"/>
  <c r="BF181" i="31"/>
  <c r="T181" i="31"/>
  <c r="R181" i="31"/>
  <c r="P181" i="31"/>
  <c r="BI179" i="31"/>
  <c r="BH179" i="31"/>
  <c r="BG179" i="31"/>
  <c r="BF179" i="31"/>
  <c r="T179" i="31"/>
  <c r="R179" i="31"/>
  <c r="P179" i="31"/>
  <c r="BI176" i="31"/>
  <c r="BH176" i="31"/>
  <c r="BG176" i="31"/>
  <c r="BF176" i="31"/>
  <c r="T176" i="31"/>
  <c r="R176" i="31"/>
  <c r="P176" i="31"/>
  <c r="BI173" i="31"/>
  <c r="BH173" i="31"/>
  <c r="BG173" i="31"/>
  <c r="BF173" i="31"/>
  <c r="T173" i="31"/>
  <c r="R173" i="31"/>
  <c r="P173" i="31"/>
  <c r="BI170" i="31"/>
  <c r="BH170" i="31"/>
  <c r="BG170" i="31"/>
  <c r="BF170" i="31"/>
  <c r="T170" i="31"/>
  <c r="R170" i="31"/>
  <c r="P170" i="31"/>
  <c r="BI165" i="31"/>
  <c r="BH165" i="31"/>
  <c r="BG165" i="31"/>
  <c r="BF165" i="31"/>
  <c r="T165" i="31"/>
  <c r="R165" i="31"/>
  <c r="P165" i="31"/>
  <c r="BI162" i="31"/>
  <c r="BH162" i="31"/>
  <c r="BG162" i="31"/>
  <c r="BF162" i="31"/>
  <c r="T162" i="31"/>
  <c r="R162" i="31"/>
  <c r="P162" i="31"/>
  <c r="BI159" i="31"/>
  <c r="BH159" i="31"/>
  <c r="BG159" i="31"/>
  <c r="BF159" i="31"/>
  <c r="T159" i="31"/>
  <c r="R159" i="31"/>
  <c r="P159" i="31"/>
  <c r="BI150" i="31"/>
  <c r="BH150" i="31"/>
  <c r="BG150" i="31"/>
  <c r="BF150" i="31"/>
  <c r="T150" i="31"/>
  <c r="R150" i="31"/>
  <c r="P150" i="31"/>
  <c r="BI148" i="31"/>
  <c r="BH148" i="31"/>
  <c r="BG148" i="31"/>
  <c r="BF148" i="31"/>
  <c r="T148" i="31"/>
  <c r="R148" i="31"/>
  <c r="P148" i="31"/>
  <c r="BI145" i="31"/>
  <c r="BH145" i="31"/>
  <c r="BG145" i="31"/>
  <c r="BF145" i="31"/>
  <c r="T145" i="31"/>
  <c r="R145" i="31"/>
  <c r="P145" i="31"/>
  <c r="BI142" i="31"/>
  <c r="BH142" i="31"/>
  <c r="BG142" i="31"/>
  <c r="BF142" i="31"/>
  <c r="T142" i="31"/>
  <c r="R142" i="31"/>
  <c r="P142" i="31"/>
  <c r="BI136" i="31"/>
  <c r="BH136" i="31"/>
  <c r="BG136" i="31"/>
  <c r="BF136" i="31"/>
  <c r="T136" i="31"/>
  <c r="R136" i="31"/>
  <c r="P136" i="31"/>
  <c r="BI133" i="31"/>
  <c r="BH133" i="31"/>
  <c r="BG133" i="31"/>
  <c r="BF133" i="31"/>
  <c r="T133" i="31"/>
  <c r="R133" i="31"/>
  <c r="P133" i="31"/>
  <c r="BI130" i="31"/>
  <c r="BH130" i="31"/>
  <c r="BG130" i="31"/>
  <c r="BF130" i="31"/>
  <c r="T130" i="31"/>
  <c r="R130" i="31"/>
  <c r="P130" i="31"/>
  <c r="BI127" i="31"/>
  <c r="BH127" i="31"/>
  <c r="BG127" i="31"/>
  <c r="BF127" i="31"/>
  <c r="T127" i="31"/>
  <c r="R127" i="31"/>
  <c r="P127" i="31"/>
  <c r="J121" i="31"/>
  <c r="J120" i="31"/>
  <c r="F120" i="31"/>
  <c r="F118" i="31"/>
  <c r="E116" i="31"/>
  <c r="J92" i="31"/>
  <c r="J91" i="31"/>
  <c r="F91" i="31"/>
  <c r="F89" i="31"/>
  <c r="E87" i="31"/>
  <c r="J18" i="31"/>
  <c r="E18" i="31"/>
  <c r="F121" i="31"/>
  <c r="J17" i="31"/>
  <c r="J12" i="31"/>
  <c r="J118" i="31"/>
  <c r="E7" i="31"/>
  <c r="E85" i="31" s="1"/>
  <c r="J37" i="30"/>
  <c r="J36" i="30"/>
  <c r="AY128" i="1"/>
  <c r="J35" i="30"/>
  <c r="AX128" i="1"/>
  <c r="BI202" i="30"/>
  <c r="BH202" i="30"/>
  <c r="BG202" i="30"/>
  <c r="BF202" i="30"/>
  <c r="T202" i="30"/>
  <c r="T201" i="30"/>
  <c r="R202" i="30"/>
  <c r="R201" i="30" s="1"/>
  <c r="P202" i="30"/>
  <c r="P201" i="30" s="1"/>
  <c r="BI198" i="30"/>
  <c r="BH198" i="30"/>
  <c r="BG198" i="30"/>
  <c r="BF198" i="30"/>
  <c r="T198" i="30"/>
  <c r="R198" i="30"/>
  <c r="P198" i="30"/>
  <c r="BI195" i="30"/>
  <c r="BH195" i="30"/>
  <c r="BG195" i="30"/>
  <c r="BF195" i="30"/>
  <c r="T195" i="30"/>
  <c r="R195" i="30"/>
  <c r="P195" i="30"/>
  <c r="BI193" i="30"/>
  <c r="BH193" i="30"/>
  <c r="BG193" i="30"/>
  <c r="BF193" i="30"/>
  <c r="T193" i="30"/>
  <c r="R193" i="30"/>
  <c r="P193" i="30"/>
  <c r="BI190" i="30"/>
  <c r="BH190" i="30"/>
  <c r="BG190" i="30"/>
  <c r="BF190" i="30"/>
  <c r="T190" i="30"/>
  <c r="R190" i="30"/>
  <c r="P190" i="30"/>
  <c r="BI187" i="30"/>
  <c r="BH187" i="30"/>
  <c r="BG187" i="30"/>
  <c r="BF187" i="30"/>
  <c r="T187" i="30"/>
  <c r="R187" i="30"/>
  <c r="P187" i="30"/>
  <c r="BI185" i="30"/>
  <c r="BH185" i="30"/>
  <c r="BG185" i="30"/>
  <c r="BF185" i="30"/>
  <c r="T185" i="30"/>
  <c r="R185" i="30"/>
  <c r="P185" i="30"/>
  <c r="BI183" i="30"/>
  <c r="BH183" i="30"/>
  <c r="BG183" i="30"/>
  <c r="BF183" i="30"/>
  <c r="T183" i="30"/>
  <c r="R183" i="30"/>
  <c r="P183" i="30"/>
  <c r="BI181" i="30"/>
  <c r="BH181" i="30"/>
  <c r="BG181" i="30"/>
  <c r="BF181" i="30"/>
  <c r="T181" i="30"/>
  <c r="R181" i="30"/>
  <c r="P181" i="30"/>
  <c r="BI179" i="30"/>
  <c r="BH179" i="30"/>
  <c r="BG179" i="30"/>
  <c r="BF179" i="30"/>
  <c r="T179" i="30"/>
  <c r="R179" i="30"/>
  <c r="P179" i="30"/>
  <c r="BI176" i="30"/>
  <c r="BH176" i="30"/>
  <c r="BG176" i="30"/>
  <c r="BF176" i="30"/>
  <c r="T176" i="30"/>
  <c r="R176" i="30"/>
  <c r="P176" i="30"/>
  <c r="BI169" i="30"/>
  <c r="BH169" i="30"/>
  <c r="BG169" i="30"/>
  <c r="BF169" i="30"/>
  <c r="T169" i="30"/>
  <c r="R169" i="30"/>
  <c r="P169" i="30"/>
  <c r="BI166" i="30"/>
  <c r="BH166" i="30"/>
  <c r="BG166" i="30"/>
  <c r="BF166" i="30"/>
  <c r="T166" i="30"/>
  <c r="R166" i="30"/>
  <c r="P166" i="30"/>
  <c r="BI163" i="30"/>
  <c r="BH163" i="30"/>
  <c r="BG163" i="30"/>
  <c r="BF163" i="30"/>
  <c r="T163" i="30"/>
  <c r="R163" i="30"/>
  <c r="P163" i="30"/>
  <c r="BI156" i="30"/>
  <c r="BH156" i="30"/>
  <c r="BG156" i="30"/>
  <c r="BF156" i="30"/>
  <c r="T156" i="30"/>
  <c r="R156" i="30"/>
  <c r="P156" i="30"/>
  <c r="BI152" i="30"/>
  <c r="BH152" i="30"/>
  <c r="BG152" i="30"/>
  <c r="BF152" i="30"/>
  <c r="T152" i="30"/>
  <c r="R152" i="30"/>
  <c r="P152" i="30"/>
  <c r="BI150" i="30"/>
  <c r="BH150" i="30"/>
  <c r="BG150" i="30"/>
  <c r="BF150" i="30"/>
  <c r="T150" i="30"/>
  <c r="R150" i="30"/>
  <c r="P150" i="30"/>
  <c r="BI148" i="30"/>
  <c r="BH148" i="30"/>
  <c r="BG148" i="30"/>
  <c r="BF148" i="30"/>
  <c r="T148" i="30"/>
  <c r="R148" i="30"/>
  <c r="P148" i="30"/>
  <c r="BI139" i="30"/>
  <c r="BH139" i="30"/>
  <c r="BG139" i="30"/>
  <c r="BF139" i="30"/>
  <c r="T139" i="30"/>
  <c r="R139" i="30"/>
  <c r="P139" i="30"/>
  <c r="BI132" i="30"/>
  <c r="BH132" i="30"/>
  <c r="BG132" i="30"/>
  <c r="BF132" i="30"/>
  <c r="T132" i="30"/>
  <c r="R132" i="30"/>
  <c r="P132" i="30"/>
  <c r="BI129" i="30"/>
  <c r="BH129" i="30"/>
  <c r="BG129" i="30"/>
  <c r="BF129" i="30"/>
  <c r="T129" i="30"/>
  <c r="R129" i="30"/>
  <c r="P129" i="30"/>
  <c r="BI126" i="30"/>
  <c r="BH126" i="30"/>
  <c r="BG126" i="30"/>
  <c r="BF126" i="30"/>
  <c r="T126" i="30"/>
  <c r="R126" i="30"/>
  <c r="P126" i="30"/>
  <c r="BI123" i="30"/>
  <c r="BH123" i="30"/>
  <c r="BG123" i="30"/>
  <c r="BF123" i="30"/>
  <c r="T123" i="30"/>
  <c r="R123" i="30"/>
  <c r="P123" i="30"/>
  <c r="J117" i="30"/>
  <c r="J116" i="30"/>
  <c r="F116" i="30"/>
  <c r="F114" i="30"/>
  <c r="E112" i="30"/>
  <c r="J92" i="30"/>
  <c r="J91" i="30"/>
  <c r="F91" i="30"/>
  <c r="F89" i="30"/>
  <c r="E87" i="30"/>
  <c r="J18" i="30"/>
  <c r="E18" i="30"/>
  <c r="F92" i="30" s="1"/>
  <c r="J17" i="30"/>
  <c r="J12" i="30"/>
  <c r="J114" i="30" s="1"/>
  <c r="E7" i="30"/>
  <c r="E110" i="30"/>
  <c r="J37" i="29"/>
  <c r="J36" i="29"/>
  <c r="AY127" i="1"/>
  <c r="J35" i="29"/>
  <c r="AX127" i="1" s="1"/>
  <c r="BI205" i="29"/>
  <c r="BH205" i="29"/>
  <c r="BG205" i="29"/>
  <c r="BF205" i="29"/>
  <c r="T205" i="29"/>
  <c r="T204" i="29" s="1"/>
  <c r="R205" i="29"/>
  <c r="R204" i="29" s="1"/>
  <c r="P205" i="29"/>
  <c r="P204" i="29" s="1"/>
  <c r="BI201" i="29"/>
  <c r="BH201" i="29"/>
  <c r="BG201" i="29"/>
  <c r="BF201" i="29"/>
  <c r="T201" i="29"/>
  <c r="R201" i="29"/>
  <c r="P201" i="29"/>
  <c r="BI198" i="29"/>
  <c r="BH198" i="29"/>
  <c r="BG198" i="29"/>
  <c r="BF198" i="29"/>
  <c r="T198" i="29"/>
  <c r="R198" i="29"/>
  <c r="P198" i="29"/>
  <c r="BI196" i="29"/>
  <c r="BH196" i="29"/>
  <c r="BG196" i="29"/>
  <c r="BF196" i="29"/>
  <c r="T196" i="29"/>
  <c r="R196" i="29"/>
  <c r="P196" i="29"/>
  <c r="BI193" i="29"/>
  <c r="BH193" i="29"/>
  <c r="BG193" i="29"/>
  <c r="BF193" i="29"/>
  <c r="T193" i="29"/>
  <c r="R193" i="29"/>
  <c r="P193" i="29"/>
  <c r="BI191" i="29"/>
  <c r="BH191" i="29"/>
  <c r="BG191" i="29"/>
  <c r="BF191" i="29"/>
  <c r="T191" i="29"/>
  <c r="R191" i="29"/>
  <c r="P191" i="29"/>
  <c r="BI189" i="29"/>
  <c r="BH189" i="29"/>
  <c r="BG189" i="29"/>
  <c r="BF189" i="29"/>
  <c r="T189" i="29"/>
  <c r="R189" i="29"/>
  <c r="P189" i="29"/>
  <c r="BI187" i="29"/>
  <c r="BH187" i="29"/>
  <c r="BG187" i="29"/>
  <c r="BF187" i="29"/>
  <c r="T187" i="29"/>
  <c r="R187" i="29"/>
  <c r="P187" i="29"/>
  <c r="BI185" i="29"/>
  <c r="BH185" i="29"/>
  <c r="BG185" i="29"/>
  <c r="BF185" i="29"/>
  <c r="T185" i="29"/>
  <c r="R185" i="29"/>
  <c r="P185" i="29"/>
  <c r="BI182" i="29"/>
  <c r="BH182" i="29"/>
  <c r="BG182" i="29"/>
  <c r="BF182" i="29"/>
  <c r="T182" i="29"/>
  <c r="R182" i="29"/>
  <c r="P182" i="29"/>
  <c r="BI180" i="29"/>
  <c r="BH180" i="29"/>
  <c r="BG180" i="29"/>
  <c r="BF180" i="29"/>
  <c r="T180" i="29"/>
  <c r="R180" i="29"/>
  <c r="P180" i="29"/>
  <c r="BI177" i="29"/>
  <c r="BH177" i="29"/>
  <c r="BG177" i="29"/>
  <c r="BF177" i="29"/>
  <c r="T177" i="29"/>
  <c r="R177" i="29"/>
  <c r="P177" i="29"/>
  <c r="BI174" i="29"/>
  <c r="BH174" i="29"/>
  <c r="BG174" i="29"/>
  <c r="BF174" i="29"/>
  <c r="T174" i="29"/>
  <c r="R174" i="29"/>
  <c r="P174" i="29"/>
  <c r="BI168" i="29"/>
  <c r="BH168" i="29"/>
  <c r="BG168" i="29"/>
  <c r="BF168" i="29"/>
  <c r="T168" i="29"/>
  <c r="R168" i="29"/>
  <c r="P168" i="29"/>
  <c r="BI165" i="29"/>
  <c r="BH165" i="29"/>
  <c r="BG165" i="29"/>
  <c r="BF165" i="29"/>
  <c r="T165" i="29"/>
  <c r="R165" i="29"/>
  <c r="P165" i="29"/>
  <c r="BI162" i="29"/>
  <c r="BH162" i="29"/>
  <c r="BG162" i="29"/>
  <c r="BF162" i="29"/>
  <c r="T162" i="29"/>
  <c r="R162" i="29"/>
  <c r="P162" i="29"/>
  <c r="BI155" i="29"/>
  <c r="BH155" i="29"/>
  <c r="BG155" i="29"/>
  <c r="BF155" i="29"/>
  <c r="T155" i="29"/>
  <c r="R155" i="29"/>
  <c r="P155" i="29"/>
  <c r="BI151" i="29"/>
  <c r="BH151" i="29"/>
  <c r="BG151" i="29"/>
  <c r="BF151" i="29"/>
  <c r="T151" i="29"/>
  <c r="R151" i="29"/>
  <c r="P151" i="29"/>
  <c r="BI142" i="29"/>
  <c r="BH142" i="29"/>
  <c r="BG142" i="29"/>
  <c r="BF142" i="29"/>
  <c r="T142" i="29"/>
  <c r="R142" i="29"/>
  <c r="P142" i="29"/>
  <c r="BI135" i="29"/>
  <c r="BH135" i="29"/>
  <c r="BG135" i="29"/>
  <c r="BF135" i="29"/>
  <c r="T135" i="29"/>
  <c r="R135" i="29"/>
  <c r="P135" i="29"/>
  <c r="BI132" i="29"/>
  <c r="BH132" i="29"/>
  <c r="BG132" i="29"/>
  <c r="BF132" i="29"/>
  <c r="T132" i="29"/>
  <c r="R132" i="29"/>
  <c r="P132" i="29"/>
  <c r="BI129" i="29"/>
  <c r="BH129" i="29"/>
  <c r="BG129" i="29"/>
  <c r="BF129" i="29"/>
  <c r="T129" i="29"/>
  <c r="R129" i="29"/>
  <c r="P129" i="29"/>
  <c r="BI126" i="29"/>
  <c r="BH126" i="29"/>
  <c r="BG126" i="29"/>
  <c r="BF126" i="29"/>
  <c r="T126" i="29"/>
  <c r="R126" i="29"/>
  <c r="P126" i="29"/>
  <c r="BI123" i="29"/>
  <c r="BH123" i="29"/>
  <c r="BG123" i="29"/>
  <c r="BF123" i="29"/>
  <c r="T123" i="29"/>
  <c r="R123" i="29"/>
  <c r="P123" i="29"/>
  <c r="J117" i="29"/>
  <c r="J116" i="29"/>
  <c r="F116" i="29"/>
  <c r="F114" i="29"/>
  <c r="E112" i="29"/>
  <c r="J92" i="29"/>
  <c r="J91" i="29"/>
  <c r="F91" i="29"/>
  <c r="F89" i="29"/>
  <c r="E87" i="29"/>
  <c r="J18" i="29"/>
  <c r="E18" i="29"/>
  <c r="F117" i="29" s="1"/>
  <c r="J17" i="29"/>
  <c r="J12" i="29"/>
  <c r="J89" i="29"/>
  <c r="E7" i="29"/>
  <c r="E85" i="29" s="1"/>
  <c r="J37" i="28"/>
  <c r="J36" i="28"/>
  <c r="AY126" i="1"/>
  <c r="J35" i="28"/>
  <c r="AX126" i="1" s="1"/>
  <c r="BI207" i="28"/>
  <c r="BH207" i="28"/>
  <c r="BG207" i="28"/>
  <c r="BF207" i="28"/>
  <c r="T207" i="28"/>
  <c r="T206" i="28" s="1"/>
  <c r="R207" i="28"/>
  <c r="R206" i="28"/>
  <c r="P207" i="28"/>
  <c r="P206" i="28" s="1"/>
  <c r="BI203" i="28"/>
  <c r="BH203" i="28"/>
  <c r="BG203" i="28"/>
  <c r="BF203" i="28"/>
  <c r="T203" i="28"/>
  <c r="R203" i="28"/>
  <c r="P203" i="28"/>
  <c r="BI200" i="28"/>
  <c r="BH200" i="28"/>
  <c r="BG200" i="28"/>
  <c r="BF200" i="28"/>
  <c r="T200" i="28"/>
  <c r="R200" i="28"/>
  <c r="P200" i="28"/>
  <c r="BI198" i="28"/>
  <c r="BH198" i="28"/>
  <c r="BG198" i="28"/>
  <c r="BF198" i="28"/>
  <c r="T198" i="28"/>
  <c r="R198" i="28"/>
  <c r="P198" i="28"/>
  <c r="BI195" i="28"/>
  <c r="BH195" i="28"/>
  <c r="BG195" i="28"/>
  <c r="BF195" i="28"/>
  <c r="T195" i="28"/>
  <c r="R195" i="28"/>
  <c r="P195" i="28"/>
  <c r="BI193" i="28"/>
  <c r="BH193" i="28"/>
  <c r="BG193" i="28"/>
  <c r="BF193" i="28"/>
  <c r="T193" i="28"/>
  <c r="R193" i="28"/>
  <c r="P193" i="28"/>
  <c r="BI191" i="28"/>
  <c r="BH191" i="28"/>
  <c r="BG191" i="28"/>
  <c r="BF191" i="28"/>
  <c r="T191" i="28"/>
  <c r="R191" i="28"/>
  <c r="P191" i="28"/>
  <c r="BI188" i="28"/>
  <c r="BH188" i="28"/>
  <c r="BG188" i="28"/>
  <c r="BF188" i="28"/>
  <c r="T188" i="28"/>
  <c r="R188" i="28"/>
  <c r="P188" i="28"/>
  <c r="BI185" i="28"/>
  <c r="BH185" i="28"/>
  <c r="BG185" i="28"/>
  <c r="BF185" i="28"/>
  <c r="T185" i="28"/>
  <c r="R185" i="28"/>
  <c r="P185" i="28"/>
  <c r="BI182" i="28"/>
  <c r="BH182" i="28"/>
  <c r="BG182" i="28"/>
  <c r="BF182" i="28"/>
  <c r="T182" i="28"/>
  <c r="R182" i="28"/>
  <c r="P182" i="28"/>
  <c r="BI180" i="28"/>
  <c r="BH180" i="28"/>
  <c r="BG180" i="28"/>
  <c r="BF180" i="28"/>
  <c r="T180" i="28"/>
  <c r="R180" i="28"/>
  <c r="P180" i="28"/>
  <c r="BI178" i="28"/>
  <c r="BH178" i="28"/>
  <c r="BG178" i="28"/>
  <c r="BF178" i="28"/>
  <c r="T178" i="28"/>
  <c r="R178" i="28"/>
  <c r="P178" i="28"/>
  <c r="BI175" i="28"/>
  <c r="BH175" i="28"/>
  <c r="BG175" i="28"/>
  <c r="BF175" i="28"/>
  <c r="T175" i="28"/>
  <c r="R175" i="28"/>
  <c r="P175" i="28"/>
  <c r="BI169" i="28"/>
  <c r="BH169" i="28"/>
  <c r="BG169" i="28"/>
  <c r="BF169" i="28"/>
  <c r="T169" i="28"/>
  <c r="R169" i="28"/>
  <c r="P169" i="28"/>
  <c r="BI164" i="28"/>
  <c r="BH164" i="28"/>
  <c r="BG164" i="28"/>
  <c r="BF164" i="28"/>
  <c r="T164" i="28"/>
  <c r="R164" i="28"/>
  <c r="P164" i="28"/>
  <c r="BI161" i="28"/>
  <c r="BH161" i="28"/>
  <c r="BG161" i="28"/>
  <c r="BF161" i="28"/>
  <c r="T161" i="28"/>
  <c r="R161" i="28"/>
  <c r="P161" i="28"/>
  <c r="BI158" i="28"/>
  <c r="BH158" i="28"/>
  <c r="BG158" i="28"/>
  <c r="BF158" i="28"/>
  <c r="T158" i="28"/>
  <c r="R158" i="28"/>
  <c r="P158" i="28"/>
  <c r="BI151" i="28"/>
  <c r="BH151" i="28"/>
  <c r="BG151" i="28"/>
  <c r="BF151" i="28"/>
  <c r="T151" i="28"/>
  <c r="R151" i="28"/>
  <c r="P151" i="28"/>
  <c r="BI142" i="28"/>
  <c r="BH142" i="28"/>
  <c r="BG142" i="28"/>
  <c r="BF142" i="28"/>
  <c r="T142" i="28"/>
  <c r="R142" i="28"/>
  <c r="P142" i="28"/>
  <c r="BI135" i="28"/>
  <c r="BH135" i="28"/>
  <c r="BG135" i="28"/>
  <c r="BF135" i="28"/>
  <c r="T135" i="28"/>
  <c r="R135" i="28"/>
  <c r="P135" i="28"/>
  <c r="BI132" i="28"/>
  <c r="BH132" i="28"/>
  <c r="BG132" i="28"/>
  <c r="BF132" i="28"/>
  <c r="T132" i="28"/>
  <c r="R132" i="28"/>
  <c r="P132" i="28"/>
  <c r="BI129" i="28"/>
  <c r="BH129" i="28"/>
  <c r="BG129" i="28"/>
  <c r="BF129" i="28"/>
  <c r="T129" i="28"/>
  <c r="R129" i="28"/>
  <c r="P129" i="28"/>
  <c r="BI126" i="28"/>
  <c r="BH126" i="28"/>
  <c r="BG126" i="28"/>
  <c r="BF126" i="28"/>
  <c r="T126" i="28"/>
  <c r="R126" i="28"/>
  <c r="P126" i="28"/>
  <c r="BI123" i="28"/>
  <c r="BH123" i="28"/>
  <c r="BG123" i="28"/>
  <c r="BF123" i="28"/>
  <c r="T123" i="28"/>
  <c r="R123" i="28"/>
  <c r="P123" i="28"/>
  <c r="J117" i="28"/>
  <c r="J116" i="28"/>
  <c r="F116" i="28"/>
  <c r="F114" i="28"/>
  <c r="E112" i="28"/>
  <c r="J92" i="28"/>
  <c r="J91" i="28"/>
  <c r="F91" i="28"/>
  <c r="F89" i="28"/>
  <c r="E87" i="28"/>
  <c r="J18" i="28"/>
  <c r="E18" i="28"/>
  <c r="F117" i="28"/>
  <c r="J17" i="28"/>
  <c r="J12" i="28"/>
  <c r="J89" i="28"/>
  <c r="E7" i="28"/>
  <c r="E110" i="28"/>
  <c r="J37" i="27"/>
  <c r="J36" i="27"/>
  <c r="AY125" i="1" s="1"/>
  <c r="J35" i="27"/>
  <c r="AX125" i="1"/>
  <c r="BI231" i="27"/>
  <c r="BH231" i="27"/>
  <c r="BG231" i="27"/>
  <c r="BF231" i="27"/>
  <c r="T231" i="27"/>
  <c r="T230" i="27"/>
  <c r="R231" i="27"/>
  <c r="R230" i="27"/>
  <c r="P231" i="27"/>
  <c r="P230" i="27" s="1"/>
  <c r="BI228" i="27"/>
  <c r="BH228" i="27"/>
  <c r="BG228" i="27"/>
  <c r="BF228" i="27"/>
  <c r="T228" i="27"/>
  <c r="R228" i="27"/>
  <c r="P228" i="27"/>
  <c r="BI226" i="27"/>
  <c r="BH226" i="27"/>
  <c r="BG226" i="27"/>
  <c r="BF226" i="27"/>
  <c r="T226" i="27"/>
  <c r="R226" i="27"/>
  <c r="P226" i="27"/>
  <c r="BI221" i="27"/>
  <c r="BH221" i="27"/>
  <c r="BG221" i="27"/>
  <c r="BF221" i="27"/>
  <c r="T221" i="27"/>
  <c r="R221" i="27"/>
  <c r="P221" i="27"/>
  <c r="BI219" i="27"/>
  <c r="BH219" i="27"/>
  <c r="BG219" i="27"/>
  <c r="BF219" i="27"/>
  <c r="T219" i="27"/>
  <c r="R219" i="27"/>
  <c r="P219" i="27"/>
  <c r="BI215" i="27"/>
  <c r="BH215" i="27"/>
  <c r="BG215" i="27"/>
  <c r="BF215" i="27"/>
  <c r="T215" i="27"/>
  <c r="R215" i="27"/>
  <c r="P215" i="27"/>
  <c r="BI212" i="27"/>
  <c r="BH212" i="27"/>
  <c r="BG212" i="27"/>
  <c r="BF212" i="27"/>
  <c r="T212" i="27"/>
  <c r="R212" i="27"/>
  <c r="P212" i="27"/>
  <c r="BI210" i="27"/>
  <c r="BH210" i="27"/>
  <c r="BG210" i="27"/>
  <c r="BF210" i="27"/>
  <c r="T210" i="27"/>
  <c r="R210" i="27"/>
  <c r="P210" i="27"/>
  <c r="BI207" i="27"/>
  <c r="BH207" i="27"/>
  <c r="BG207" i="27"/>
  <c r="BF207" i="27"/>
  <c r="T207" i="27"/>
  <c r="R207" i="27"/>
  <c r="P207" i="27"/>
  <c r="BI205" i="27"/>
  <c r="BH205" i="27"/>
  <c r="BG205" i="27"/>
  <c r="BF205" i="27"/>
  <c r="T205" i="27"/>
  <c r="R205" i="27"/>
  <c r="P205" i="27"/>
  <c r="BI203" i="27"/>
  <c r="BH203" i="27"/>
  <c r="BG203" i="27"/>
  <c r="BF203" i="27"/>
  <c r="T203" i="27"/>
  <c r="R203" i="27"/>
  <c r="P203" i="27"/>
  <c r="BI200" i="27"/>
  <c r="BH200" i="27"/>
  <c r="BG200" i="27"/>
  <c r="BF200" i="27"/>
  <c r="T200" i="27"/>
  <c r="R200" i="27"/>
  <c r="P200" i="27"/>
  <c r="BI198" i="27"/>
  <c r="BH198" i="27"/>
  <c r="BG198" i="27"/>
  <c r="BF198" i="27"/>
  <c r="T198" i="27"/>
  <c r="R198" i="27"/>
  <c r="P198" i="27"/>
  <c r="BI196" i="27"/>
  <c r="BH196" i="27"/>
  <c r="BG196" i="27"/>
  <c r="BF196" i="27"/>
  <c r="T196" i="27"/>
  <c r="R196" i="27"/>
  <c r="P196" i="27"/>
  <c r="BI193" i="27"/>
  <c r="BH193" i="27"/>
  <c r="BG193" i="27"/>
  <c r="BF193" i="27"/>
  <c r="T193" i="27"/>
  <c r="R193" i="27"/>
  <c r="P193" i="27"/>
  <c r="BI190" i="27"/>
  <c r="BH190" i="27"/>
  <c r="BG190" i="27"/>
  <c r="BF190" i="27"/>
  <c r="T190" i="27"/>
  <c r="R190" i="27"/>
  <c r="P190" i="27"/>
  <c r="BI187" i="27"/>
  <c r="BH187" i="27"/>
  <c r="BG187" i="27"/>
  <c r="BF187" i="27"/>
  <c r="T187" i="27"/>
  <c r="R187" i="27"/>
  <c r="P187" i="27"/>
  <c r="BI181" i="27"/>
  <c r="BH181" i="27"/>
  <c r="BG181" i="27"/>
  <c r="BF181" i="27"/>
  <c r="T181" i="27"/>
  <c r="R181" i="27"/>
  <c r="P181" i="27"/>
  <c r="BI178" i="27"/>
  <c r="BH178" i="27"/>
  <c r="BG178" i="27"/>
  <c r="BF178" i="27"/>
  <c r="T178" i="27"/>
  <c r="R178" i="27"/>
  <c r="P178" i="27"/>
  <c r="BI175" i="27"/>
  <c r="BH175" i="27"/>
  <c r="BG175" i="27"/>
  <c r="BF175" i="27"/>
  <c r="T175" i="27"/>
  <c r="R175" i="27"/>
  <c r="P175" i="27"/>
  <c r="BI168" i="27"/>
  <c r="BH168" i="27"/>
  <c r="BG168" i="27"/>
  <c r="BF168" i="27"/>
  <c r="T168" i="27"/>
  <c r="R168" i="27"/>
  <c r="P168" i="27"/>
  <c r="BI162" i="27"/>
  <c r="BH162" i="27"/>
  <c r="BG162" i="27"/>
  <c r="BF162" i="27"/>
  <c r="T162" i="27"/>
  <c r="R162" i="27"/>
  <c r="P162" i="27"/>
  <c r="BI152" i="27"/>
  <c r="BH152" i="27"/>
  <c r="BG152" i="27"/>
  <c r="BF152" i="27"/>
  <c r="T152" i="27"/>
  <c r="R152" i="27"/>
  <c r="P152" i="27"/>
  <c r="BI145" i="27"/>
  <c r="BH145" i="27"/>
  <c r="BG145" i="27"/>
  <c r="BF145" i="27"/>
  <c r="T145" i="27"/>
  <c r="R145" i="27"/>
  <c r="P145" i="27"/>
  <c r="BI142" i="27"/>
  <c r="BH142" i="27"/>
  <c r="BG142" i="27"/>
  <c r="BF142" i="27"/>
  <c r="T142" i="27"/>
  <c r="R142" i="27"/>
  <c r="P142" i="27"/>
  <c r="BI139" i="27"/>
  <c r="BH139" i="27"/>
  <c r="BG139" i="27"/>
  <c r="BF139" i="27"/>
  <c r="T139" i="27"/>
  <c r="R139" i="27"/>
  <c r="P139" i="27"/>
  <c r="BI136" i="27"/>
  <c r="BH136" i="27"/>
  <c r="BG136" i="27"/>
  <c r="BF136" i="27"/>
  <c r="T136" i="27"/>
  <c r="R136" i="27"/>
  <c r="P136" i="27"/>
  <c r="BI133" i="27"/>
  <c r="BH133" i="27"/>
  <c r="BG133" i="27"/>
  <c r="BF133" i="27"/>
  <c r="T133" i="27"/>
  <c r="R133" i="27"/>
  <c r="P133" i="27"/>
  <c r="BI130" i="27"/>
  <c r="BH130" i="27"/>
  <c r="BG130" i="27"/>
  <c r="BF130" i="27"/>
  <c r="T130" i="27"/>
  <c r="R130" i="27"/>
  <c r="P130" i="27"/>
  <c r="BI128" i="27"/>
  <c r="BH128" i="27"/>
  <c r="BG128" i="27"/>
  <c r="BF128" i="27"/>
  <c r="T128" i="27"/>
  <c r="R128" i="27"/>
  <c r="P128" i="27"/>
  <c r="BI126" i="27"/>
  <c r="BH126" i="27"/>
  <c r="BG126" i="27"/>
  <c r="BF126" i="27"/>
  <c r="T126" i="27"/>
  <c r="R126" i="27"/>
  <c r="P126" i="27"/>
  <c r="BI124" i="27"/>
  <c r="BH124" i="27"/>
  <c r="BG124" i="27"/>
  <c r="BF124" i="27"/>
  <c r="T124" i="27"/>
  <c r="R124" i="27"/>
  <c r="P124" i="27"/>
  <c r="J118" i="27"/>
  <c r="J117" i="27"/>
  <c r="F117" i="27"/>
  <c r="F115" i="27"/>
  <c r="E113" i="27"/>
  <c r="J92" i="27"/>
  <c r="J91" i="27"/>
  <c r="F91" i="27"/>
  <c r="F89" i="27"/>
  <c r="E87" i="27"/>
  <c r="J18" i="27"/>
  <c r="E18" i="27"/>
  <c r="F118" i="27" s="1"/>
  <c r="J17" i="27"/>
  <c r="J12" i="27"/>
  <c r="J115" i="27" s="1"/>
  <c r="E7" i="27"/>
  <c r="E111" i="27"/>
  <c r="J39" i="26"/>
  <c r="J38" i="26"/>
  <c r="AY124" i="1"/>
  <c r="J37" i="26"/>
  <c r="AX124" i="1"/>
  <c r="BI284" i="26"/>
  <c r="BH284" i="26"/>
  <c r="BG284" i="26"/>
  <c r="BF284" i="26"/>
  <c r="T284" i="26"/>
  <c r="T283" i="26" s="1"/>
  <c r="R284" i="26"/>
  <c r="R283" i="26" s="1"/>
  <c r="P284" i="26"/>
  <c r="P283" i="26" s="1"/>
  <c r="BI279" i="26"/>
  <c r="BH279" i="26"/>
  <c r="BG279" i="26"/>
  <c r="BF279" i="26"/>
  <c r="T279" i="26"/>
  <c r="R279" i="26"/>
  <c r="P279" i="26"/>
  <c r="BI277" i="26"/>
  <c r="BH277" i="26"/>
  <c r="BG277" i="26"/>
  <c r="BF277" i="26"/>
  <c r="T277" i="26"/>
  <c r="R277" i="26"/>
  <c r="P277" i="26"/>
  <c r="BI274" i="26"/>
  <c r="BH274" i="26"/>
  <c r="BG274" i="26"/>
  <c r="BF274" i="26"/>
  <c r="T274" i="26"/>
  <c r="R274" i="26"/>
  <c r="P274" i="26"/>
  <c r="BI272" i="26"/>
  <c r="BH272" i="26"/>
  <c r="BG272" i="26"/>
  <c r="BF272" i="26"/>
  <c r="T272" i="26"/>
  <c r="R272" i="26"/>
  <c r="P272" i="26"/>
  <c r="BI270" i="26"/>
  <c r="BH270" i="26"/>
  <c r="BG270" i="26"/>
  <c r="BF270" i="26"/>
  <c r="T270" i="26"/>
  <c r="R270" i="26"/>
  <c r="P270" i="26"/>
  <c r="BI269" i="26"/>
  <c r="BH269" i="26"/>
  <c r="BG269" i="26"/>
  <c r="BF269" i="26"/>
  <c r="T269" i="26"/>
  <c r="R269" i="26"/>
  <c r="P269" i="26"/>
  <c r="BI266" i="26"/>
  <c r="BH266" i="26"/>
  <c r="BG266" i="26"/>
  <c r="BF266" i="26"/>
  <c r="T266" i="26"/>
  <c r="R266" i="26"/>
  <c r="P266" i="26"/>
  <c r="BI265" i="26"/>
  <c r="BH265" i="26"/>
  <c r="BG265" i="26"/>
  <c r="BF265" i="26"/>
  <c r="T265" i="26"/>
  <c r="R265" i="26"/>
  <c r="P265" i="26"/>
  <c r="BI262" i="26"/>
  <c r="BH262" i="26"/>
  <c r="BG262" i="26"/>
  <c r="BF262" i="26"/>
  <c r="T262" i="26"/>
  <c r="R262" i="26"/>
  <c r="P262" i="26"/>
  <c r="BI261" i="26"/>
  <c r="BH261" i="26"/>
  <c r="BG261" i="26"/>
  <c r="BF261" i="26"/>
  <c r="T261" i="26"/>
  <c r="R261" i="26"/>
  <c r="P261" i="26"/>
  <c r="BI258" i="26"/>
  <c r="BH258" i="26"/>
  <c r="BG258" i="26"/>
  <c r="BF258" i="26"/>
  <c r="T258" i="26"/>
  <c r="R258" i="26"/>
  <c r="P258" i="26"/>
  <c r="BI256" i="26"/>
  <c r="BH256" i="26"/>
  <c r="BG256" i="26"/>
  <c r="BF256" i="26"/>
  <c r="T256" i="26"/>
  <c r="R256" i="26"/>
  <c r="P256" i="26"/>
  <c r="BI253" i="26"/>
  <c r="BH253" i="26"/>
  <c r="BG253" i="26"/>
  <c r="BF253" i="26"/>
  <c r="T253" i="26"/>
  <c r="R253" i="26"/>
  <c r="P253" i="26"/>
  <c r="BI251" i="26"/>
  <c r="BH251" i="26"/>
  <c r="BG251" i="26"/>
  <c r="BF251" i="26"/>
  <c r="T251" i="26"/>
  <c r="R251" i="26"/>
  <c r="P251" i="26"/>
  <c r="BI248" i="26"/>
  <c r="BH248" i="26"/>
  <c r="BG248" i="26"/>
  <c r="BF248" i="26"/>
  <c r="T248" i="26"/>
  <c r="R248" i="26"/>
  <c r="P248" i="26"/>
  <c r="BI246" i="26"/>
  <c r="BH246" i="26"/>
  <c r="BG246" i="26"/>
  <c r="BF246" i="26"/>
  <c r="T246" i="26"/>
  <c r="R246" i="26"/>
  <c r="P246" i="26"/>
  <c r="BI244" i="26"/>
  <c r="BH244" i="26"/>
  <c r="BG244" i="26"/>
  <c r="BF244" i="26"/>
  <c r="T244" i="26"/>
  <c r="R244" i="26"/>
  <c r="P244" i="26"/>
  <c r="BI242" i="26"/>
  <c r="BH242" i="26"/>
  <c r="BG242" i="26"/>
  <c r="BF242" i="26"/>
  <c r="T242" i="26"/>
  <c r="R242" i="26"/>
  <c r="P242" i="26"/>
  <c r="BI239" i="26"/>
  <c r="BH239" i="26"/>
  <c r="BG239" i="26"/>
  <c r="BF239" i="26"/>
  <c r="T239" i="26"/>
  <c r="R239" i="26"/>
  <c r="P239" i="26"/>
  <c r="BI235" i="26"/>
  <c r="BH235" i="26"/>
  <c r="BG235" i="26"/>
  <c r="BF235" i="26"/>
  <c r="T235" i="26"/>
  <c r="R235" i="26"/>
  <c r="P235" i="26"/>
  <c r="BI232" i="26"/>
  <c r="BH232" i="26"/>
  <c r="BG232" i="26"/>
  <c r="BF232" i="26"/>
  <c r="T232" i="26"/>
  <c r="R232" i="26"/>
  <c r="P232" i="26"/>
  <c r="BI230" i="26"/>
  <c r="BH230" i="26"/>
  <c r="BG230" i="26"/>
  <c r="BF230" i="26"/>
  <c r="T230" i="26"/>
  <c r="R230" i="26"/>
  <c r="P230" i="26"/>
  <c r="BI228" i="26"/>
  <c r="BH228" i="26"/>
  <c r="BG228" i="26"/>
  <c r="BF228" i="26"/>
  <c r="T228" i="26"/>
  <c r="R228" i="26"/>
  <c r="P228" i="26"/>
  <c r="BI225" i="26"/>
  <c r="BH225" i="26"/>
  <c r="BG225" i="26"/>
  <c r="BF225" i="26"/>
  <c r="T225" i="26"/>
  <c r="R225" i="26"/>
  <c r="P225" i="26"/>
  <c r="BI221" i="26"/>
  <c r="BH221" i="26"/>
  <c r="BG221" i="26"/>
  <c r="BF221" i="26"/>
  <c r="T221" i="26"/>
  <c r="R221" i="26"/>
  <c r="P221" i="26"/>
  <c r="BI217" i="26"/>
  <c r="BH217" i="26"/>
  <c r="BG217" i="26"/>
  <c r="BF217" i="26"/>
  <c r="T217" i="26"/>
  <c r="R217" i="26"/>
  <c r="P217" i="26"/>
  <c r="BI213" i="26"/>
  <c r="BH213" i="26"/>
  <c r="BG213" i="26"/>
  <c r="BF213" i="26"/>
  <c r="T213" i="26"/>
  <c r="T212" i="26"/>
  <c r="R213" i="26"/>
  <c r="R212" i="26" s="1"/>
  <c r="P213" i="26"/>
  <c r="P212" i="26"/>
  <c r="BI210" i="26"/>
  <c r="BH210" i="26"/>
  <c r="BG210" i="26"/>
  <c r="BF210" i="26"/>
  <c r="T210" i="26"/>
  <c r="R210" i="26"/>
  <c r="P210" i="26"/>
  <c r="BI208" i="26"/>
  <c r="BH208" i="26"/>
  <c r="BG208" i="26"/>
  <c r="BF208" i="26"/>
  <c r="T208" i="26"/>
  <c r="R208" i="26"/>
  <c r="P208" i="26"/>
  <c r="BI206" i="26"/>
  <c r="BH206" i="26"/>
  <c r="BG206" i="26"/>
  <c r="BF206" i="26"/>
  <c r="T206" i="26"/>
  <c r="R206" i="26"/>
  <c r="P206" i="26"/>
  <c r="BI203" i="26"/>
  <c r="BH203" i="26"/>
  <c r="BG203" i="26"/>
  <c r="BF203" i="26"/>
  <c r="T203" i="26"/>
  <c r="R203" i="26"/>
  <c r="P203" i="26"/>
  <c r="BI200" i="26"/>
  <c r="BH200" i="26"/>
  <c r="BG200" i="26"/>
  <c r="BF200" i="26"/>
  <c r="T200" i="26"/>
  <c r="R200" i="26"/>
  <c r="P200" i="26"/>
  <c r="BI198" i="26"/>
  <c r="BH198" i="26"/>
  <c r="BG198" i="26"/>
  <c r="BF198" i="26"/>
  <c r="T198" i="26"/>
  <c r="R198" i="26"/>
  <c r="P198" i="26"/>
  <c r="BI194" i="26"/>
  <c r="BH194" i="26"/>
  <c r="BG194" i="26"/>
  <c r="BF194" i="26"/>
  <c r="T194" i="26"/>
  <c r="R194" i="26"/>
  <c r="P194" i="26"/>
  <c r="BI190" i="26"/>
  <c r="BH190" i="26"/>
  <c r="BG190" i="26"/>
  <c r="BF190" i="26"/>
  <c r="T190" i="26"/>
  <c r="R190" i="26"/>
  <c r="P190" i="26"/>
  <c r="BI184" i="26"/>
  <c r="BH184" i="26"/>
  <c r="BG184" i="26"/>
  <c r="BF184" i="26"/>
  <c r="T184" i="26"/>
  <c r="R184" i="26"/>
  <c r="P184" i="26"/>
  <c r="BI182" i="26"/>
  <c r="BH182" i="26"/>
  <c r="BG182" i="26"/>
  <c r="BF182" i="26"/>
  <c r="T182" i="26"/>
  <c r="R182" i="26"/>
  <c r="P182" i="26"/>
  <c r="BI177" i="26"/>
  <c r="BH177" i="26"/>
  <c r="BG177" i="26"/>
  <c r="BF177" i="26"/>
  <c r="T177" i="26"/>
  <c r="R177" i="26"/>
  <c r="P177" i="26"/>
  <c r="BI174" i="26"/>
  <c r="BH174" i="26"/>
  <c r="BG174" i="26"/>
  <c r="BF174" i="26"/>
  <c r="T174" i="26"/>
  <c r="R174" i="26"/>
  <c r="P174" i="26"/>
  <c r="BI171" i="26"/>
  <c r="BH171" i="26"/>
  <c r="BG171" i="26"/>
  <c r="BF171" i="26"/>
  <c r="T171" i="26"/>
  <c r="R171" i="26"/>
  <c r="P171" i="26"/>
  <c r="BI163" i="26"/>
  <c r="BH163" i="26"/>
  <c r="BG163" i="26"/>
  <c r="BF163" i="26"/>
  <c r="T163" i="26"/>
  <c r="R163" i="26"/>
  <c r="P163" i="26"/>
  <c r="BI156" i="26"/>
  <c r="BH156" i="26"/>
  <c r="BG156" i="26"/>
  <c r="BF156" i="26"/>
  <c r="T156" i="26"/>
  <c r="R156" i="26"/>
  <c r="P156" i="26"/>
  <c r="BI154" i="26"/>
  <c r="BH154" i="26"/>
  <c r="BG154" i="26"/>
  <c r="BF154" i="26"/>
  <c r="T154" i="26"/>
  <c r="R154" i="26"/>
  <c r="P154" i="26"/>
  <c r="BI150" i="26"/>
  <c r="BH150" i="26"/>
  <c r="BG150" i="26"/>
  <c r="BF150" i="26"/>
  <c r="T150" i="26"/>
  <c r="R150" i="26"/>
  <c r="P150" i="26"/>
  <c r="BI148" i="26"/>
  <c r="BH148" i="26"/>
  <c r="BG148" i="26"/>
  <c r="BF148" i="26"/>
  <c r="T148" i="26"/>
  <c r="R148" i="26"/>
  <c r="P148" i="26"/>
  <c r="BI145" i="26"/>
  <c r="BH145" i="26"/>
  <c r="BG145" i="26"/>
  <c r="BF145" i="26"/>
  <c r="T145" i="26"/>
  <c r="R145" i="26"/>
  <c r="P145" i="26"/>
  <c r="BI142" i="26"/>
  <c r="BH142" i="26"/>
  <c r="BG142" i="26"/>
  <c r="BF142" i="26"/>
  <c r="T142" i="26"/>
  <c r="R142" i="26"/>
  <c r="P142" i="26"/>
  <c r="BI139" i="26"/>
  <c r="BH139" i="26"/>
  <c r="BG139" i="26"/>
  <c r="BF139" i="26"/>
  <c r="T139" i="26"/>
  <c r="R139" i="26"/>
  <c r="P139" i="26"/>
  <c r="BI134" i="26"/>
  <c r="BH134" i="26"/>
  <c r="BG134" i="26"/>
  <c r="BF134" i="26"/>
  <c r="T134" i="26"/>
  <c r="R134" i="26"/>
  <c r="P134" i="26"/>
  <c r="BI132" i="26"/>
  <c r="BH132" i="26"/>
  <c r="BG132" i="26"/>
  <c r="BF132" i="26"/>
  <c r="T132" i="26"/>
  <c r="R132" i="26"/>
  <c r="P132" i="26"/>
  <c r="BI129" i="26"/>
  <c r="BH129" i="26"/>
  <c r="BG129" i="26"/>
  <c r="BF129" i="26"/>
  <c r="T129" i="26"/>
  <c r="R129" i="26"/>
  <c r="P129" i="26"/>
  <c r="J123" i="26"/>
  <c r="J122" i="26"/>
  <c r="F122" i="26"/>
  <c r="F120" i="26"/>
  <c r="E118" i="26"/>
  <c r="J94" i="26"/>
  <c r="J93" i="26"/>
  <c r="F93" i="26"/>
  <c r="F91" i="26"/>
  <c r="E89" i="26"/>
  <c r="J20" i="26"/>
  <c r="E20" i="26"/>
  <c r="F123" i="26"/>
  <c r="J19" i="26"/>
  <c r="J14" i="26"/>
  <c r="J91" i="26" s="1"/>
  <c r="E7" i="26"/>
  <c r="E114" i="26"/>
  <c r="J39" i="25"/>
  <c r="J38" i="25"/>
  <c r="AY123" i="1"/>
  <c r="J37" i="25"/>
  <c r="AX123" i="1" s="1"/>
  <c r="BI250" i="25"/>
  <c r="BH250" i="25"/>
  <c r="BG250" i="25"/>
  <c r="BF250" i="25"/>
  <c r="T250" i="25"/>
  <c r="T249" i="25"/>
  <c r="R250" i="25"/>
  <c r="R249" i="25"/>
  <c r="P250" i="25"/>
  <c r="P249" i="25"/>
  <c r="BI245" i="25"/>
  <c r="BH245" i="25"/>
  <c r="BG245" i="25"/>
  <c r="BF245" i="25"/>
  <c r="T245" i="25"/>
  <c r="R245" i="25"/>
  <c r="P245" i="25"/>
  <c r="BI243" i="25"/>
  <c r="BH243" i="25"/>
  <c r="BG243" i="25"/>
  <c r="BF243" i="25"/>
  <c r="T243" i="25"/>
  <c r="R243" i="25"/>
  <c r="P243" i="25"/>
  <c r="BI240" i="25"/>
  <c r="BH240" i="25"/>
  <c r="BG240" i="25"/>
  <c r="BF240" i="25"/>
  <c r="T240" i="25"/>
  <c r="R240" i="25"/>
  <c r="P240" i="25"/>
  <c r="BI238" i="25"/>
  <c r="BH238" i="25"/>
  <c r="BG238" i="25"/>
  <c r="BF238" i="25"/>
  <c r="T238" i="25"/>
  <c r="R238" i="25"/>
  <c r="P238" i="25"/>
  <c r="BI235" i="25"/>
  <c r="BH235" i="25"/>
  <c r="BG235" i="25"/>
  <c r="BF235" i="25"/>
  <c r="T235" i="25"/>
  <c r="R235" i="25"/>
  <c r="P235" i="25"/>
  <c r="BI233" i="25"/>
  <c r="BH233" i="25"/>
  <c r="BG233" i="25"/>
  <c r="BF233" i="25"/>
  <c r="T233" i="25"/>
  <c r="R233" i="25"/>
  <c r="P233" i="25"/>
  <c r="BI230" i="25"/>
  <c r="BH230" i="25"/>
  <c r="BG230" i="25"/>
  <c r="BF230" i="25"/>
  <c r="T230" i="25"/>
  <c r="R230" i="25"/>
  <c r="P230" i="25"/>
  <c r="BI225" i="25"/>
  <c r="BH225" i="25"/>
  <c r="BG225" i="25"/>
  <c r="BF225" i="25"/>
  <c r="T225" i="25"/>
  <c r="R225" i="25"/>
  <c r="P225" i="25"/>
  <c r="BI223" i="25"/>
  <c r="BH223" i="25"/>
  <c r="BG223" i="25"/>
  <c r="BF223" i="25"/>
  <c r="T223" i="25"/>
  <c r="R223" i="25"/>
  <c r="P223" i="25"/>
  <c r="BI219" i="25"/>
  <c r="BH219" i="25"/>
  <c r="BG219" i="25"/>
  <c r="BF219" i="25"/>
  <c r="T219" i="25"/>
  <c r="R219" i="25"/>
  <c r="P219" i="25"/>
  <c r="BI216" i="25"/>
  <c r="BH216" i="25"/>
  <c r="BG216" i="25"/>
  <c r="BF216" i="25"/>
  <c r="T216" i="25"/>
  <c r="R216" i="25"/>
  <c r="P216" i="25"/>
  <c r="BI214" i="25"/>
  <c r="BH214" i="25"/>
  <c r="BG214" i="25"/>
  <c r="BF214" i="25"/>
  <c r="T214" i="25"/>
  <c r="R214" i="25"/>
  <c r="P214" i="25"/>
  <c r="BI212" i="25"/>
  <c r="BH212" i="25"/>
  <c r="BG212" i="25"/>
  <c r="BF212" i="25"/>
  <c r="T212" i="25"/>
  <c r="R212" i="25"/>
  <c r="P212" i="25"/>
  <c r="BI209" i="25"/>
  <c r="BH209" i="25"/>
  <c r="BG209" i="25"/>
  <c r="BF209" i="25"/>
  <c r="T209" i="25"/>
  <c r="R209" i="25"/>
  <c r="P209" i="25"/>
  <c r="BI205" i="25"/>
  <c r="BH205" i="25"/>
  <c r="BG205" i="25"/>
  <c r="BF205" i="25"/>
  <c r="T205" i="25"/>
  <c r="R205" i="25"/>
  <c r="P205" i="25"/>
  <c r="BI201" i="25"/>
  <c r="BH201" i="25"/>
  <c r="BG201" i="25"/>
  <c r="BF201" i="25"/>
  <c r="T201" i="25"/>
  <c r="R201" i="25"/>
  <c r="P201" i="25"/>
  <c r="BI197" i="25"/>
  <c r="BH197" i="25"/>
  <c r="BG197" i="25"/>
  <c r="BF197" i="25"/>
  <c r="T197" i="25"/>
  <c r="T196" i="25" s="1"/>
  <c r="R197" i="25"/>
  <c r="R196" i="25"/>
  <c r="P197" i="25"/>
  <c r="P196" i="25" s="1"/>
  <c r="BI194" i="25"/>
  <c r="BH194" i="25"/>
  <c r="BG194" i="25"/>
  <c r="BF194" i="25"/>
  <c r="T194" i="25"/>
  <c r="R194" i="25"/>
  <c r="P194" i="25"/>
  <c r="BI192" i="25"/>
  <c r="BH192" i="25"/>
  <c r="BG192" i="25"/>
  <c r="BF192" i="25"/>
  <c r="T192" i="25"/>
  <c r="R192" i="25"/>
  <c r="P192" i="25"/>
  <c r="BI190" i="25"/>
  <c r="BH190" i="25"/>
  <c r="BG190" i="25"/>
  <c r="BF190" i="25"/>
  <c r="T190" i="25"/>
  <c r="R190" i="25"/>
  <c r="P190" i="25"/>
  <c r="BI187" i="25"/>
  <c r="BH187" i="25"/>
  <c r="BG187" i="25"/>
  <c r="BF187" i="25"/>
  <c r="T187" i="25"/>
  <c r="R187" i="25"/>
  <c r="P187" i="25"/>
  <c r="BI184" i="25"/>
  <c r="BH184" i="25"/>
  <c r="BG184" i="25"/>
  <c r="BF184" i="25"/>
  <c r="T184" i="25"/>
  <c r="R184" i="25"/>
  <c r="P184" i="25"/>
  <c r="BI180" i="25"/>
  <c r="BH180" i="25"/>
  <c r="BG180" i="25"/>
  <c r="BF180" i="25"/>
  <c r="T180" i="25"/>
  <c r="R180" i="25"/>
  <c r="P180" i="25"/>
  <c r="BI174" i="25"/>
  <c r="BH174" i="25"/>
  <c r="BG174" i="25"/>
  <c r="BF174" i="25"/>
  <c r="T174" i="25"/>
  <c r="R174" i="25"/>
  <c r="P174" i="25"/>
  <c r="BI172" i="25"/>
  <c r="BH172" i="25"/>
  <c r="BG172" i="25"/>
  <c r="BF172" i="25"/>
  <c r="T172" i="25"/>
  <c r="R172" i="25"/>
  <c r="P172" i="25"/>
  <c r="BI167" i="25"/>
  <c r="BH167" i="25"/>
  <c r="BG167" i="25"/>
  <c r="BF167" i="25"/>
  <c r="T167" i="25"/>
  <c r="R167" i="25"/>
  <c r="P167" i="25"/>
  <c r="BI164" i="25"/>
  <c r="BH164" i="25"/>
  <c r="BG164" i="25"/>
  <c r="BF164" i="25"/>
  <c r="T164" i="25"/>
  <c r="R164" i="25"/>
  <c r="P164" i="25"/>
  <c r="BI161" i="25"/>
  <c r="BH161" i="25"/>
  <c r="BG161" i="25"/>
  <c r="BF161" i="25"/>
  <c r="T161" i="25"/>
  <c r="R161" i="25"/>
  <c r="P161" i="25"/>
  <c r="BI153" i="25"/>
  <c r="BH153" i="25"/>
  <c r="BG153" i="25"/>
  <c r="BF153" i="25"/>
  <c r="T153" i="25"/>
  <c r="R153" i="25"/>
  <c r="P153" i="25"/>
  <c r="BI146" i="25"/>
  <c r="BH146" i="25"/>
  <c r="BG146" i="25"/>
  <c r="BF146" i="25"/>
  <c r="T146" i="25"/>
  <c r="R146" i="25"/>
  <c r="P146" i="25"/>
  <c r="BI143" i="25"/>
  <c r="BH143" i="25"/>
  <c r="BG143" i="25"/>
  <c r="BF143" i="25"/>
  <c r="T143" i="25"/>
  <c r="R143" i="25"/>
  <c r="P143" i="25"/>
  <c r="BI140" i="25"/>
  <c r="BH140" i="25"/>
  <c r="BG140" i="25"/>
  <c r="BF140" i="25"/>
  <c r="T140" i="25"/>
  <c r="R140" i="25"/>
  <c r="P140" i="25"/>
  <c r="BI135" i="25"/>
  <c r="BH135" i="25"/>
  <c r="BG135" i="25"/>
  <c r="BF135" i="25"/>
  <c r="T135" i="25"/>
  <c r="R135" i="25"/>
  <c r="P135" i="25"/>
  <c r="BI133" i="25"/>
  <c r="BH133" i="25"/>
  <c r="BG133" i="25"/>
  <c r="BF133" i="25"/>
  <c r="T133" i="25"/>
  <c r="R133" i="25"/>
  <c r="P133" i="25"/>
  <c r="BI130" i="25"/>
  <c r="BH130" i="25"/>
  <c r="BG130" i="25"/>
  <c r="BF130" i="25"/>
  <c r="T130" i="25"/>
  <c r="R130" i="25"/>
  <c r="P130" i="25"/>
  <c r="J124" i="25"/>
  <c r="J123" i="25"/>
  <c r="F123" i="25"/>
  <c r="F121" i="25"/>
  <c r="E119" i="25"/>
  <c r="J94" i="25"/>
  <c r="J93" i="25"/>
  <c r="F93" i="25"/>
  <c r="F91" i="25"/>
  <c r="E89" i="25"/>
  <c r="J20" i="25"/>
  <c r="E20" i="25"/>
  <c r="F124" i="25"/>
  <c r="J19" i="25"/>
  <c r="J14" i="25"/>
  <c r="J121" i="25"/>
  <c r="E7" i="25"/>
  <c r="E85" i="25"/>
  <c r="J39" i="24"/>
  <c r="J38" i="24"/>
  <c r="AY122" i="1" s="1"/>
  <c r="J37" i="24"/>
  <c r="AX122" i="1"/>
  <c r="BI274" i="24"/>
  <c r="BH274" i="24"/>
  <c r="BG274" i="24"/>
  <c r="BF274" i="24"/>
  <c r="T274" i="24"/>
  <c r="T273" i="24"/>
  <c r="R274" i="24"/>
  <c r="R273" i="24"/>
  <c r="P274" i="24"/>
  <c r="P273" i="24" s="1"/>
  <c r="BI269" i="24"/>
  <c r="BH269" i="24"/>
  <c r="BG269" i="24"/>
  <c r="BF269" i="24"/>
  <c r="T269" i="24"/>
  <c r="R269" i="24"/>
  <c r="P269" i="24"/>
  <c r="BI267" i="24"/>
  <c r="BH267" i="24"/>
  <c r="BG267" i="24"/>
  <c r="BF267" i="24"/>
  <c r="T267" i="24"/>
  <c r="R267" i="24"/>
  <c r="P267" i="24"/>
  <c r="BI265" i="24"/>
  <c r="BH265" i="24"/>
  <c r="BG265" i="24"/>
  <c r="BF265" i="24"/>
  <c r="T265" i="24"/>
  <c r="R265" i="24"/>
  <c r="P265" i="24"/>
  <c r="BI262" i="24"/>
  <c r="BH262" i="24"/>
  <c r="BG262" i="24"/>
  <c r="BF262" i="24"/>
  <c r="T262" i="24"/>
  <c r="R262" i="24"/>
  <c r="P262" i="24"/>
  <c r="BI260" i="24"/>
  <c r="BH260" i="24"/>
  <c r="BG260" i="24"/>
  <c r="BF260" i="24"/>
  <c r="T260" i="24"/>
  <c r="R260" i="24"/>
  <c r="P260" i="24"/>
  <c r="BI257" i="24"/>
  <c r="BH257" i="24"/>
  <c r="BG257" i="24"/>
  <c r="BF257" i="24"/>
  <c r="T257" i="24"/>
  <c r="R257" i="24"/>
  <c r="P257" i="24"/>
  <c r="BI255" i="24"/>
  <c r="BH255" i="24"/>
  <c r="BG255" i="24"/>
  <c r="BF255" i="24"/>
  <c r="T255" i="24"/>
  <c r="R255" i="24"/>
  <c r="P255" i="24"/>
  <c r="BI252" i="24"/>
  <c r="BH252" i="24"/>
  <c r="BG252" i="24"/>
  <c r="BF252" i="24"/>
  <c r="T252" i="24"/>
  <c r="R252" i="24"/>
  <c r="P252" i="24"/>
  <c r="BI247" i="24"/>
  <c r="BH247" i="24"/>
  <c r="BG247" i="24"/>
  <c r="BF247" i="24"/>
  <c r="T247" i="24"/>
  <c r="R247" i="24"/>
  <c r="P247" i="24"/>
  <c r="BI245" i="24"/>
  <c r="BH245" i="24"/>
  <c r="BG245" i="24"/>
  <c r="BF245" i="24"/>
  <c r="T245" i="24"/>
  <c r="R245" i="24"/>
  <c r="P245" i="24"/>
  <c r="BI241" i="24"/>
  <c r="BH241" i="24"/>
  <c r="BG241" i="24"/>
  <c r="BF241" i="24"/>
  <c r="T241" i="24"/>
  <c r="R241" i="24"/>
  <c r="P241" i="24"/>
  <c r="BI238" i="24"/>
  <c r="BH238" i="24"/>
  <c r="BG238" i="24"/>
  <c r="BF238" i="24"/>
  <c r="T238" i="24"/>
  <c r="R238" i="24"/>
  <c r="P238" i="24"/>
  <c r="BI236" i="24"/>
  <c r="BH236" i="24"/>
  <c r="BG236" i="24"/>
  <c r="BF236" i="24"/>
  <c r="T236" i="24"/>
  <c r="R236" i="24"/>
  <c r="P236" i="24"/>
  <c r="BI234" i="24"/>
  <c r="BH234" i="24"/>
  <c r="BG234" i="24"/>
  <c r="BF234" i="24"/>
  <c r="T234" i="24"/>
  <c r="R234" i="24"/>
  <c r="P234" i="24"/>
  <c r="BI231" i="24"/>
  <c r="BH231" i="24"/>
  <c r="BG231" i="24"/>
  <c r="BF231" i="24"/>
  <c r="T231" i="24"/>
  <c r="R231" i="24"/>
  <c r="P231" i="24"/>
  <c r="BI227" i="24"/>
  <c r="BH227" i="24"/>
  <c r="BG227" i="24"/>
  <c r="BF227" i="24"/>
  <c r="T227" i="24"/>
  <c r="R227" i="24"/>
  <c r="P227" i="24"/>
  <c r="BI223" i="24"/>
  <c r="BH223" i="24"/>
  <c r="BG223" i="24"/>
  <c r="BF223" i="24"/>
  <c r="T223" i="24"/>
  <c r="R223" i="24"/>
  <c r="P223" i="24"/>
  <c r="BI219" i="24"/>
  <c r="BH219" i="24"/>
  <c r="BG219" i="24"/>
  <c r="BF219" i="24"/>
  <c r="T219" i="24"/>
  <c r="T218" i="24"/>
  <c r="R219" i="24"/>
  <c r="R218" i="24" s="1"/>
  <c r="P219" i="24"/>
  <c r="P218" i="24" s="1"/>
  <c r="BI216" i="24"/>
  <c r="BH216" i="24"/>
  <c r="BG216" i="24"/>
  <c r="BF216" i="24"/>
  <c r="T216" i="24"/>
  <c r="R216" i="24"/>
  <c r="P216" i="24"/>
  <c r="BI214" i="24"/>
  <c r="BH214" i="24"/>
  <c r="BG214" i="24"/>
  <c r="BF214" i="24"/>
  <c r="T214" i="24"/>
  <c r="R214" i="24"/>
  <c r="P214" i="24"/>
  <c r="BI212" i="24"/>
  <c r="BH212" i="24"/>
  <c r="BG212" i="24"/>
  <c r="BF212" i="24"/>
  <c r="T212" i="24"/>
  <c r="R212" i="24"/>
  <c r="P212" i="24"/>
  <c r="BI209" i="24"/>
  <c r="BH209" i="24"/>
  <c r="BG209" i="24"/>
  <c r="BF209" i="24"/>
  <c r="T209" i="24"/>
  <c r="R209" i="24"/>
  <c r="P209" i="24"/>
  <c r="BI206" i="24"/>
  <c r="BH206" i="24"/>
  <c r="BG206" i="24"/>
  <c r="BF206" i="24"/>
  <c r="T206" i="24"/>
  <c r="R206" i="24"/>
  <c r="P206" i="24"/>
  <c r="BI204" i="24"/>
  <c r="BH204" i="24"/>
  <c r="BG204" i="24"/>
  <c r="BF204" i="24"/>
  <c r="T204" i="24"/>
  <c r="R204" i="24"/>
  <c r="P204" i="24"/>
  <c r="BI200" i="24"/>
  <c r="BH200" i="24"/>
  <c r="BG200" i="24"/>
  <c r="BF200" i="24"/>
  <c r="T200" i="24"/>
  <c r="R200" i="24"/>
  <c r="P200" i="24"/>
  <c r="BI196" i="24"/>
  <c r="BH196" i="24"/>
  <c r="BG196" i="24"/>
  <c r="BF196" i="24"/>
  <c r="T196" i="24"/>
  <c r="R196" i="24"/>
  <c r="P196" i="24"/>
  <c r="BI186" i="24"/>
  <c r="BH186" i="24"/>
  <c r="BG186" i="24"/>
  <c r="BF186" i="24"/>
  <c r="T186" i="24"/>
  <c r="R186" i="24"/>
  <c r="P186" i="24"/>
  <c r="BI184" i="24"/>
  <c r="BH184" i="24"/>
  <c r="BG184" i="24"/>
  <c r="BF184" i="24"/>
  <c r="T184" i="24"/>
  <c r="R184" i="24"/>
  <c r="P184" i="24"/>
  <c r="BI179" i="24"/>
  <c r="BH179" i="24"/>
  <c r="BG179" i="24"/>
  <c r="BF179" i="24"/>
  <c r="T179" i="24"/>
  <c r="R179" i="24"/>
  <c r="P179" i="24"/>
  <c r="BI176" i="24"/>
  <c r="BH176" i="24"/>
  <c r="BG176" i="24"/>
  <c r="BF176" i="24"/>
  <c r="T176" i="24"/>
  <c r="R176" i="24"/>
  <c r="P176" i="24"/>
  <c r="BI173" i="24"/>
  <c r="BH173" i="24"/>
  <c r="BG173" i="24"/>
  <c r="BF173" i="24"/>
  <c r="T173" i="24"/>
  <c r="R173" i="24"/>
  <c r="P173" i="24"/>
  <c r="BI166" i="24"/>
  <c r="BH166" i="24"/>
  <c r="BG166" i="24"/>
  <c r="BF166" i="24"/>
  <c r="T166" i="24"/>
  <c r="R166" i="24"/>
  <c r="P166" i="24"/>
  <c r="BI159" i="24"/>
  <c r="BH159" i="24"/>
  <c r="BG159" i="24"/>
  <c r="BF159" i="24"/>
  <c r="T159" i="24"/>
  <c r="R159" i="24"/>
  <c r="P159" i="24"/>
  <c r="BI157" i="24"/>
  <c r="BH157" i="24"/>
  <c r="BG157" i="24"/>
  <c r="BF157" i="24"/>
  <c r="T157" i="24"/>
  <c r="R157" i="24"/>
  <c r="P157" i="24"/>
  <c r="BI153" i="24"/>
  <c r="BH153" i="24"/>
  <c r="BG153" i="24"/>
  <c r="BF153" i="24"/>
  <c r="T153" i="24"/>
  <c r="R153" i="24"/>
  <c r="P153" i="24"/>
  <c r="BI151" i="24"/>
  <c r="BH151" i="24"/>
  <c r="BG151" i="24"/>
  <c r="BF151" i="24"/>
  <c r="T151" i="24"/>
  <c r="R151" i="24"/>
  <c r="P151" i="24"/>
  <c r="BI148" i="24"/>
  <c r="BH148" i="24"/>
  <c r="BG148" i="24"/>
  <c r="BF148" i="24"/>
  <c r="T148" i="24"/>
  <c r="R148" i="24"/>
  <c r="P148" i="24"/>
  <c r="BI144" i="24"/>
  <c r="BH144" i="24"/>
  <c r="BG144" i="24"/>
  <c r="BF144" i="24"/>
  <c r="T144" i="24"/>
  <c r="R144" i="24"/>
  <c r="P144" i="24"/>
  <c r="BI140" i="24"/>
  <c r="BH140" i="24"/>
  <c r="BG140" i="24"/>
  <c r="BF140" i="24"/>
  <c r="T140" i="24"/>
  <c r="R140" i="24"/>
  <c r="P140" i="24"/>
  <c r="BI135" i="24"/>
  <c r="BH135" i="24"/>
  <c r="BG135" i="24"/>
  <c r="BF135" i="24"/>
  <c r="T135" i="24"/>
  <c r="R135" i="24"/>
  <c r="P135" i="24"/>
  <c r="BI133" i="24"/>
  <c r="BH133" i="24"/>
  <c r="BG133" i="24"/>
  <c r="BF133" i="24"/>
  <c r="T133" i="24"/>
  <c r="R133" i="24"/>
  <c r="P133" i="24"/>
  <c r="BI130" i="24"/>
  <c r="BH130" i="24"/>
  <c r="BG130" i="24"/>
  <c r="BF130" i="24"/>
  <c r="T130" i="24"/>
  <c r="R130" i="24"/>
  <c r="P130" i="24"/>
  <c r="J124" i="24"/>
  <c r="J123" i="24"/>
  <c r="F123" i="24"/>
  <c r="F121" i="24"/>
  <c r="E119" i="24"/>
  <c r="J94" i="24"/>
  <c r="J93" i="24"/>
  <c r="F93" i="24"/>
  <c r="F91" i="24"/>
  <c r="E89" i="24"/>
  <c r="J20" i="24"/>
  <c r="E20" i="24"/>
  <c r="F94" i="24"/>
  <c r="J19" i="24"/>
  <c r="J14" i="24"/>
  <c r="J121" i="24"/>
  <c r="E7" i="24"/>
  <c r="E115" i="24"/>
  <c r="J39" i="23"/>
  <c r="J38" i="23"/>
  <c r="AY121" i="1" s="1"/>
  <c r="J37" i="23"/>
  <c r="AX121" i="1"/>
  <c r="BI266" i="23"/>
  <c r="BH266" i="23"/>
  <c r="BG266" i="23"/>
  <c r="BF266" i="23"/>
  <c r="T266" i="23"/>
  <c r="T265" i="23"/>
  <c r="R266" i="23"/>
  <c r="R265" i="23"/>
  <c r="P266" i="23"/>
  <c r="P265" i="23" s="1"/>
  <c r="BI261" i="23"/>
  <c r="BH261" i="23"/>
  <c r="BG261" i="23"/>
  <c r="BF261" i="23"/>
  <c r="T261" i="23"/>
  <c r="R261" i="23"/>
  <c r="P261" i="23"/>
  <c r="BI259" i="23"/>
  <c r="BH259" i="23"/>
  <c r="BG259" i="23"/>
  <c r="BF259" i="23"/>
  <c r="T259" i="23"/>
  <c r="R259" i="23"/>
  <c r="P259" i="23"/>
  <c r="BI257" i="23"/>
  <c r="BH257" i="23"/>
  <c r="BG257" i="23"/>
  <c r="BF257" i="23"/>
  <c r="T257" i="23"/>
  <c r="R257" i="23"/>
  <c r="P257" i="23"/>
  <c r="BI254" i="23"/>
  <c r="BH254" i="23"/>
  <c r="BG254" i="23"/>
  <c r="BF254" i="23"/>
  <c r="T254" i="23"/>
  <c r="R254" i="23"/>
  <c r="P254" i="23"/>
  <c r="BI252" i="23"/>
  <c r="BH252" i="23"/>
  <c r="BG252" i="23"/>
  <c r="BF252" i="23"/>
  <c r="T252" i="23"/>
  <c r="R252" i="23"/>
  <c r="P252" i="23"/>
  <c r="BI249" i="23"/>
  <c r="BH249" i="23"/>
  <c r="BG249" i="23"/>
  <c r="BF249" i="23"/>
  <c r="T249" i="23"/>
  <c r="R249" i="23"/>
  <c r="P249" i="23"/>
  <c r="BI247" i="23"/>
  <c r="BH247" i="23"/>
  <c r="BG247" i="23"/>
  <c r="BF247" i="23"/>
  <c r="T247" i="23"/>
  <c r="R247" i="23"/>
  <c r="P247" i="23"/>
  <c r="BI244" i="23"/>
  <c r="BH244" i="23"/>
  <c r="BG244" i="23"/>
  <c r="BF244" i="23"/>
  <c r="T244" i="23"/>
  <c r="R244" i="23"/>
  <c r="P244" i="23"/>
  <c r="BI239" i="23"/>
  <c r="BH239" i="23"/>
  <c r="BG239" i="23"/>
  <c r="BF239" i="23"/>
  <c r="T239" i="23"/>
  <c r="R239" i="23"/>
  <c r="P239" i="23"/>
  <c r="BI237" i="23"/>
  <c r="BH237" i="23"/>
  <c r="BG237" i="23"/>
  <c r="BF237" i="23"/>
  <c r="T237" i="23"/>
  <c r="R237" i="23"/>
  <c r="P237" i="23"/>
  <c r="BI233" i="23"/>
  <c r="BH233" i="23"/>
  <c r="BG233" i="23"/>
  <c r="BF233" i="23"/>
  <c r="T233" i="23"/>
  <c r="R233" i="23"/>
  <c r="P233" i="23"/>
  <c r="BI230" i="23"/>
  <c r="BH230" i="23"/>
  <c r="BG230" i="23"/>
  <c r="BF230" i="23"/>
  <c r="T230" i="23"/>
  <c r="R230" i="23"/>
  <c r="P230" i="23"/>
  <c r="BI228" i="23"/>
  <c r="BH228" i="23"/>
  <c r="BG228" i="23"/>
  <c r="BF228" i="23"/>
  <c r="T228" i="23"/>
  <c r="R228" i="23"/>
  <c r="P228" i="23"/>
  <c r="BI226" i="23"/>
  <c r="BH226" i="23"/>
  <c r="BG226" i="23"/>
  <c r="BF226" i="23"/>
  <c r="T226" i="23"/>
  <c r="R226" i="23"/>
  <c r="P226" i="23"/>
  <c r="BI223" i="23"/>
  <c r="BH223" i="23"/>
  <c r="BG223" i="23"/>
  <c r="BF223" i="23"/>
  <c r="T223" i="23"/>
  <c r="R223" i="23"/>
  <c r="P223" i="23"/>
  <c r="BI219" i="23"/>
  <c r="BH219" i="23"/>
  <c r="BG219" i="23"/>
  <c r="BF219" i="23"/>
  <c r="T219" i="23"/>
  <c r="R219" i="23"/>
  <c r="P219" i="23"/>
  <c r="BI215" i="23"/>
  <c r="BH215" i="23"/>
  <c r="BG215" i="23"/>
  <c r="BF215" i="23"/>
  <c r="T215" i="23"/>
  <c r="R215" i="23"/>
  <c r="P215" i="23"/>
  <c r="BI211" i="23"/>
  <c r="BH211" i="23"/>
  <c r="BG211" i="23"/>
  <c r="BF211" i="23"/>
  <c r="T211" i="23"/>
  <c r="T210" i="23"/>
  <c r="R211" i="23"/>
  <c r="R210" i="23" s="1"/>
  <c r="P211" i="23"/>
  <c r="P210" i="23" s="1"/>
  <c r="BI208" i="23"/>
  <c r="BH208" i="23"/>
  <c r="BG208" i="23"/>
  <c r="BF208" i="23"/>
  <c r="T208" i="23"/>
  <c r="R208" i="23"/>
  <c r="P208" i="23"/>
  <c r="BI206" i="23"/>
  <c r="BH206" i="23"/>
  <c r="BG206" i="23"/>
  <c r="BF206" i="23"/>
  <c r="T206" i="23"/>
  <c r="R206" i="23"/>
  <c r="P206" i="23"/>
  <c r="BI204" i="23"/>
  <c r="BH204" i="23"/>
  <c r="BG204" i="23"/>
  <c r="BF204" i="23"/>
  <c r="T204" i="23"/>
  <c r="R204" i="23"/>
  <c r="P204" i="23"/>
  <c r="BI201" i="23"/>
  <c r="BH201" i="23"/>
  <c r="BG201" i="23"/>
  <c r="BF201" i="23"/>
  <c r="T201" i="23"/>
  <c r="R201" i="23"/>
  <c r="P201" i="23"/>
  <c r="BI198" i="23"/>
  <c r="BH198" i="23"/>
  <c r="BG198" i="23"/>
  <c r="BF198" i="23"/>
  <c r="T198" i="23"/>
  <c r="R198" i="23"/>
  <c r="P198" i="23"/>
  <c r="BI196" i="23"/>
  <c r="BH196" i="23"/>
  <c r="BG196" i="23"/>
  <c r="BF196" i="23"/>
  <c r="T196" i="23"/>
  <c r="R196" i="23"/>
  <c r="P196" i="23"/>
  <c r="BI192" i="23"/>
  <c r="BH192" i="23"/>
  <c r="BG192" i="23"/>
  <c r="BF192" i="23"/>
  <c r="T192" i="23"/>
  <c r="R192" i="23"/>
  <c r="P192" i="23"/>
  <c r="BI188" i="23"/>
  <c r="BH188" i="23"/>
  <c r="BG188" i="23"/>
  <c r="BF188" i="23"/>
  <c r="T188" i="23"/>
  <c r="R188" i="23"/>
  <c r="P188" i="23"/>
  <c r="BI182" i="23"/>
  <c r="BH182" i="23"/>
  <c r="BG182" i="23"/>
  <c r="BF182" i="23"/>
  <c r="T182" i="23"/>
  <c r="R182" i="23"/>
  <c r="P182" i="23"/>
  <c r="BI180" i="23"/>
  <c r="BH180" i="23"/>
  <c r="BG180" i="23"/>
  <c r="BF180" i="23"/>
  <c r="T180" i="23"/>
  <c r="R180" i="23"/>
  <c r="P180" i="23"/>
  <c r="BI175" i="23"/>
  <c r="BH175" i="23"/>
  <c r="BG175" i="23"/>
  <c r="BF175" i="23"/>
  <c r="T175" i="23"/>
  <c r="R175" i="23"/>
  <c r="P175" i="23"/>
  <c r="BI172" i="23"/>
  <c r="BH172" i="23"/>
  <c r="BG172" i="23"/>
  <c r="BF172" i="23"/>
  <c r="T172" i="23"/>
  <c r="R172" i="23"/>
  <c r="P172" i="23"/>
  <c r="BI169" i="23"/>
  <c r="BH169" i="23"/>
  <c r="BG169" i="23"/>
  <c r="BF169" i="23"/>
  <c r="T169" i="23"/>
  <c r="R169" i="23"/>
  <c r="P169" i="23"/>
  <c r="BI161" i="23"/>
  <c r="BH161" i="23"/>
  <c r="BG161" i="23"/>
  <c r="BF161" i="23"/>
  <c r="T161" i="23"/>
  <c r="R161" i="23"/>
  <c r="P161" i="23"/>
  <c r="BI154" i="23"/>
  <c r="BH154" i="23"/>
  <c r="BG154" i="23"/>
  <c r="BF154" i="23"/>
  <c r="T154" i="23"/>
  <c r="R154" i="23"/>
  <c r="P154" i="23"/>
  <c r="BI152" i="23"/>
  <c r="BH152" i="23"/>
  <c r="BG152" i="23"/>
  <c r="BF152" i="23"/>
  <c r="T152" i="23"/>
  <c r="R152" i="23"/>
  <c r="P152" i="23"/>
  <c r="BI148" i="23"/>
  <c r="BH148" i="23"/>
  <c r="BG148" i="23"/>
  <c r="BF148" i="23"/>
  <c r="T148" i="23"/>
  <c r="R148" i="23"/>
  <c r="P148" i="23"/>
  <c r="BI144" i="23"/>
  <c r="BH144" i="23"/>
  <c r="BG144" i="23"/>
  <c r="BF144" i="23"/>
  <c r="T144" i="23"/>
  <c r="R144" i="23"/>
  <c r="P144" i="23"/>
  <c r="BI140" i="23"/>
  <c r="BH140" i="23"/>
  <c r="BG140" i="23"/>
  <c r="BF140" i="23"/>
  <c r="T140" i="23"/>
  <c r="R140" i="23"/>
  <c r="P140" i="23"/>
  <c r="BI135" i="23"/>
  <c r="BH135" i="23"/>
  <c r="BG135" i="23"/>
  <c r="BF135" i="23"/>
  <c r="T135" i="23"/>
  <c r="R135" i="23"/>
  <c r="P135" i="23"/>
  <c r="BI133" i="23"/>
  <c r="BH133" i="23"/>
  <c r="BG133" i="23"/>
  <c r="BF133" i="23"/>
  <c r="T133" i="23"/>
  <c r="R133" i="23"/>
  <c r="P133" i="23"/>
  <c r="BI130" i="23"/>
  <c r="BH130" i="23"/>
  <c r="BG130" i="23"/>
  <c r="BF130" i="23"/>
  <c r="T130" i="23"/>
  <c r="R130" i="23"/>
  <c r="P130" i="23"/>
  <c r="J124" i="23"/>
  <c r="J123" i="23"/>
  <c r="F123" i="23"/>
  <c r="F121" i="23"/>
  <c r="E119" i="23"/>
  <c r="J94" i="23"/>
  <c r="J93" i="23"/>
  <c r="F93" i="23"/>
  <c r="F91" i="23"/>
  <c r="E89" i="23"/>
  <c r="J20" i="23"/>
  <c r="E20" i="23"/>
  <c r="F94" i="23" s="1"/>
  <c r="J19" i="23"/>
  <c r="J14" i="23"/>
  <c r="J91" i="23" s="1"/>
  <c r="E7" i="23"/>
  <c r="E85" i="23"/>
  <c r="J39" i="22"/>
  <c r="J38" i="22"/>
  <c r="AY120" i="1"/>
  <c r="J37" i="22"/>
  <c r="AX120" i="1"/>
  <c r="BI273" i="22"/>
  <c r="BH273" i="22"/>
  <c r="BG273" i="22"/>
  <c r="BF273" i="22"/>
  <c r="T273" i="22"/>
  <c r="T272" i="22" s="1"/>
  <c r="R273" i="22"/>
  <c r="R272" i="22" s="1"/>
  <c r="P273" i="22"/>
  <c r="P272" i="22" s="1"/>
  <c r="BI268" i="22"/>
  <c r="BH268" i="22"/>
  <c r="BG268" i="22"/>
  <c r="BF268" i="22"/>
  <c r="T268" i="22"/>
  <c r="R268" i="22"/>
  <c r="P268" i="22"/>
  <c r="BI266" i="22"/>
  <c r="BH266" i="22"/>
  <c r="BG266" i="22"/>
  <c r="BF266" i="22"/>
  <c r="T266" i="22"/>
  <c r="R266" i="22"/>
  <c r="P266" i="22"/>
  <c r="BI263" i="22"/>
  <c r="BH263" i="22"/>
  <c r="BG263" i="22"/>
  <c r="BF263" i="22"/>
  <c r="T263" i="22"/>
  <c r="R263" i="22"/>
  <c r="P263" i="22"/>
  <c r="BI261" i="22"/>
  <c r="BH261" i="22"/>
  <c r="BG261" i="22"/>
  <c r="BF261" i="22"/>
  <c r="T261" i="22"/>
  <c r="R261" i="22"/>
  <c r="P261" i="22"/>
  <c r="BI259" i="22"/>
  <c r="BH259" i="22"/>
  <c r="BG259" i="22"/>
  <c r="BF259" i="22"/>
  <c r="T259" i="22"/>
  <c r="R259" i="22"/>
  <c r="P259" i="22"/>
  <c r="BI257" i="22"/>
  <c r="BH257" i="22"/>
  <c r="BG257" i="22"/>
  <c r="BF257" i="22"/>
  <c r="T257" i="22"/>
  <c r="R257" i="22"/>
  <c r="P257" i="22"/>
  <c r="BI256" i="22"/>
  <c r="BH256" i="22"/>
  <c r="BG256" i="22"/>
  <c r="BF256" i="22"/>
  <c r="T256" i="22"/>
  <c r="R256" i="22"/>
  <c r="P256" i="22"/>
  <c r="BI253" i="22"/>
  <c r="BH253" i="22"/>
  <c r="BG253" i="22"/>
  <c r="BF253" i="22"/>
  <c r="T253" i="22"/>
  <c r="R253" i="22"/>
  <c r="P253" i="22"/>
  <c r="BI252" i="22"/>
  <c r="BH252" i="22"/>
  <c r="BG252" i="22"/>
  <c r="BF252" i="22"/>
  <c r="T252" i="22"/>
  <c r="R252" i="22"/>
  <c r="P252" i="22"/>
  <c r="BI249" i="22"/>
  <c r="BH249" i="22"/>
  <c r="BG249" i="22"/>
  <c r="BF249" i="22"/>
  <c r="T249" i="22"/>
  <c r="R249" i="22"/>
  <c r="P249" i="22"/>
  <c r="BI247" i="22"/>
  <c r="BH247" i="22"/>
  <c r="BG247" i="22"/>
  <c r="BF247" i="22"/>
  <c r="T247" i="22"/>
  <c r="R247" i="22"/>
  <c r="P247" i="22"/>
  <c r="BI244" i="22"/>
  <c r="BH244" i="22"/>
  <c r="BG244" i="22"/>
  <c r="BF244" i="22"/>
  <c r="T244" i="22"/>
  <c r="R244" i="22"/>
  <c r="P244" i="22"/>
  <c r="BI242" i="22"/>
  <c r="BH242" i="22"/>
  <c r="BG242" i="22"/>
  <c r="BF242" i="22"/>
  <c r="T242" i="22"/>
  <c r="R242" i="22"/>
  <c r="P242" i="22"/>
  <c r="BI239" i="22"/>
  <c r="BH239" i="22"/>
  <c r="BG239" i="22"/>
  <c r="BF239" i="22"/>
  <c r="T239" i="22"/>
  <c r="R239" i="22"/>
  <c r="P239" i="22"/>
  <c r="BI237" i="22"/>
  <c r="BH237" i="22"/>
  <c r="BG237" i="22"/>
  <c r="BF237" i="22"/>
  <c r="T237" i="22"/>
  <c r="R237" i="22"/>
  <c r="P237" i="22"/>
  <c r="BI234" i="22"/>
  <c r="BH234" i="22"/>
  <c r="BG234" i="22"/>
  <c r="BF234" i="22"/>
  <c r="T234" i="22"/>
  <c r="R234" i="22"/>
  <c r="P234" i="22"/>
  <c r="BI232" i="22"/>
  <c r="BH232" i="22"/>
  <c r="BG232" i="22"/>
  <c r="BF232" i="22"/>
  <c r="T232" i="22"/>
  <c r="R232" i="22"/>
  <c r="P232" i="22"/>
  <c r="BI229" i="22"/>
  <c r="BH229" i="22"/>
  <c r="BG229" i="22"/>
  <c r="BF229" i="22"/>
  <c r="T229" i="22"/>
  <c r="R229" i="22"/>
  <c r="P229" i="22"/>
  <c r="BI224" i="22"/>
  <c r="BH224" i="22"/>
  <c r="BG224" i="22"/>
  <c r="BF224" i="22"/>
  <c r="T224" i="22"/>
  <c r="R224" i="22"/>
  <c r="P224" i="22"/>
  <c r="BI222" i="22"/>
  <c r="BH222" i="22"/>
  <c r="BG222" i="22"/>
  <c r="BF222" i="22"/>
  <c r="T222" i="22"/>
  <c r="R222" i="22"/>
  <c r="P222" i="22"/>
  <c r="BI218" i="22"/>
  <c r="BH218" i="22"/>
  <c r="BG218" i="22"/>
  <c r="BF218" i="22"/>
  <c r="T218" i="22"/>
  <c r="R218" i="22"/>
  <c r="P218" i="22"/>
  <c r="BI215" i="22"/>
  <c r="BH215" i="22"/>
  <c r="BG215" i="22"/>
  <c r="BF215" i="22"/>
  <c r="T215" i="22"/>
  <c r="R215" i="22"/>
  <c r="P215" i="22"/>
  <c r="BI213" i="22"/>
  <c r="BH213" i="22"/>
  <c r="BG213" i="22"/>
  <c r="BF213" i="22"/>
  <c r="T213" i="22"/>
  <c r="R213" i="22"/>
  <c r="P213" i="22"/>
  <c r="BI211" i="22"/>
  <c r="BH211" i="22"/>
  <c r="BG211" i="22"/>
  <c r="BF211" i="22"/>
  <c r="T211" i="22"/>
  <c r="R211" i="22"/>
  <c r="P211" i="22"/>
  <c r="BI208" i="22"/>
  <c r="BH208" i="22"/>
  <c r="BG208" i="22"/>
  <c r="BF208" i="22"/>
  <c r="T208" i="22"/>
  <c r="R208" i="22"/>
  <c r="P208" i="22"/>
  <c r="BI204" i="22"/>
  <c r="BH204" i="22"/>
  <c r="BG204" i="22"/>
  <c r="BF204" i="22"/>
  <c r="T204" i="22"/>
  <c r="R204" i="22"/>
  <c r="P204" i="22"/>
  <c r="BI200" i="22"/>
  <c r="BH200" i="22"/>
  <c r="BG200" i="22"/>
  <c r="BF200" i="22"/>
  <c r="T200" i="22"/>
  <c r="R200" i="22"/>
  <c r="P200" i="22"/>
  <c r="BI196" i="22"/>
  <c r="BH196" i="22"/>
  <c r="BG196" i="22"/>
  <c r="BF196" i="22"/>
  <c r="T196" i="22"/>
  <c r="T195" i="22"/>
  <c r="R196" i="22"/>
  <c r="R195" i="22"/>
  <c r="P196" i="22"/>
  <c r="P195" i="22"/>
  <c r="BI193" i="22"/>
  <c r="BH193" i="22"/>
  <c r="BG193" i="22"/>
  <c r="BF193" i="22"/>
  <c r="T193" i="22"/>
  <c r="R193" i="22"/>
  <c r="P193" i="22"/>
  <c r="BI191" i="22"/>
  <c r="BH191" i="22"/>
  <c r="BG191" i="22"/>
  <c r="BF191" i="22"/>
  <c r="T191" i="22"/>
  <c r="R191" i="22"/>
  <c r="P191" i="22"/>
  <c r="BI189" i="22"/>
  <c r="BH189" i="22"/>
  <c r="BG189" i="22"/>
  <c r="BF189" i="22"/>
  <c r="T189" i="22"/>
  <c r="R189" i="22"/>
  <c r="P189" i="22"/>
  <c r="BI186" i="22"/>
  <c r="BH186" i="22"/>
  <c r="BG186" i="22"/>
  <c r="BF186" i="22"/>
  <c r="T186" i="22"/>
  <c r="R186" i="22"/>
  <c r="P186" i="22"/>
  <c r="BI183" i="22"/>
  <c r="BH183" i="22"/>
  <c r="BG183" i="22"/>
  <c r="BF183" i="22"/>
  <c r="T183" i="22"/>
  <c r="R183" i="22"/>
  <c r="P183" i="22"/>
  <c r="BI181" i="22"/>
  <c r="BH181" i="22"/>
  <c r="BG181" i="22"/>
  <c r="BF181" i="22"/>
  <c r="T181" i="22"/>
  <c r="R181" i="22"/>
  <c r="P181" i="22"/>
  <c r="BI177" i="22"/>
  <c r="BH177" i="22"/>
  <c r="BG177" i="22"/>
  <c r="BF177" i="22"/>
  <c r="T177" i="22"/>
  <c r="R177" i="22"/>
  <c r="P177" i="22"/>
  <c r="BI173" i="22"/>
  <c r="BH173" i="22"/>
  <c r="BG173" i="22"/>
  <c r="BF173" i="22"/>
  <c r="T173" i="22"/>
  <c r="R173" i="22"/>
  <c r="P173" i="22"/>
  <c r="BI169" i="22"/>
  <c r="BH169" i="22"/>
  <c r="BG169" i="22"/>
  <c r="BF169" i="22"/>
  <c r="T169" i="22"/>
  <c r="R169" i="22"/>
  <c r="P169" i="22"/>
  <c r="BI166" i="22"/>
  <c r="BH166" i="22"/>
  <c r="BG166" i="22"/>
  <c r="BF166" i="22"/>
  <c r="T166" i="22"/>
  <c r="R166" i="22"/>
  <c r="P166" i="22"/>
  <c r="BI157" i="22"/>
  <c r="BH157" i="22"/>
  <c r="BG157" i="22"/>
  <c r="BF157" i="22"/>
  <c r="T157" i="22"/>
  <c r="R157" i="22"/>
  <c r="P157" i="22"/>
  <c r="BI155" i="22"/>
  <c r="BH155" i="22"/>
  <c r="BG155" i="22"/>
  <c r="BF155" i="22"/>
  <c r="T155" i="22"/>
  <c r="R155" i="22"/>
  <c r="P155" i="22"/>
  <c r="BI151" i="22"/>
  <c r="BH151" i="22"/>
  <c r="BG151" i="22"/>
  <c r="BF151" i="22"/>
  <c r="T151" i="22"/>
  <c r="R151" i="22"/>
  <c r="P151" i="22"/>
  <c r="BI149" i="22"/>
  <c r="BH149" i="22"/>
  <c r="BG149" i="22"/>
  <c r="BF149" i="22"/>
  <c r="T149" i="22"/>
  <c r="R149" i="22"/>
  <c r="P149" i="22"/>
  <c r="BI146" i="22"/>
  <c r="BH146" i="22"/>
  <c r="BG146" i="22"/>
  <c r="BF146" i="22"/>
  <c r="T146" i="22"/>
  <c r="R146" i="22"/>
  <c r="P146" i="22"/>
  <c r="BI143" i="22"/>
  <c r="BH143" i="22"/>
  <c r="BG143" i="22"/>
  <c r="BF143" i="22"/>
  <c r="T143" i="22"/>
  <c r="R143" i="22"/>
  <c r="P143" i="22"/>
  <c r="BI140" i="22"/>
  <c r="BH140" i="22"/>
  <c r="BG140" i="22"/>
  <c r="BF140" i="22"/>
  <c r="T140" i="22"/>
  <c r="R140" i="22"/>
  <c r="P140" i="22"/>
  <c r="BI135" i="22"/>
  <c r="BH135" i="22"/>
  <c r="BG135" i="22"/>
  <c r="BF135" i="22"/>
  <c r="T135" i="22"/>
  <c r="R135" i="22"/>
  <c r="P135" i="22"/>
  <c r="BI133" i="22"/>
  <c r="BH133" i="22"/>
  <c r="BG133" i="22"/>
  <c r="BF133" i="22"/>
  <c r="T133" i="22"/>
  <c r="R133" i="22"/>
  <c r="P133" i="22"/>
  <c r="BI130" i="22"/>
  <c r="BH130" i="22"/>
  <c r="BG130" i="22"/>
  <c r="BF130" i="22"/>
  <c r="T130" i="22"/>
  <c r="R130" i="22"/>
  <c r="P130" i="22"/>
  <c r="J124" i="22"/>
  <c r="J123" i="22"/>
  <c r="F123" i="22"/>
  <c r="F121" i="22"/>
  <c r="E119" i="22"/>
  <c r="J94" i="22"/>
  <c r="J93" i="22"/>
  <c r="F93" i="22"/>
  <c r="F91" i="22"/>
  <c r="E89" i="22"/>
  <c r="J20" i="22"/>
  <c r="E20" i="22"/>
  <c r="F94" i="22" s="1"/>
  <c r="J19" i="22"/>
  <c r="J14" i="22"/>
  <c r="J91" i="22" s="1"/>
  <c r="E7" i="22"/>
  <c r="E115" i="22" s="1"/>
  <c r="J39" i="21"/>
  <c r="J38" i="21"/>
  <c r="AY119" i="1" s="1"/>
  <c r="J37" i="21"/>
  <c r="AX119" i="1"/>
  <c r="BI266" i="21"/>
  <c r="BH266" i="21"/>
  <c r="BG266" i="21"/>
  <c r="BF266" i="21"/>
  <c r="T266" i="21"/>
  <c r="T265" i="21"/>
  <c r="R266" i="21"/>
  <c r="R265" i="21" s="1"/>
  <c r="P266" i="21"/>
  <c r="P265" i="21" s="1"/>
  <c r="BI262" i="21"/>
  <c r="BH262" i="21"/>
  <c r="BG262" i="21"/>
  <c r="BF262" i="21"/>
  <c r="T262" i="21"/>
  <c r="R262" i="21"/>
  <c r="P262" i="21"/>
  <c r="BI260" i="21"/>
  <c r="BH260" i="21"/>
  <c r="BG260" i="21"/>
  <c r="BF260" i="21"/>
  <c r="T260" i="21"/>
  <c r="R260" i="21"/>
  <c r="P260" i="21"/>
  <c r="BI258" i="21"/>
  <c r="BH258" i="21"/>
  <c r="BG258" i="21"/>
  <c r="BF258" i="21"/>
  <c r="T258" i="21"/>
  <c r="R258" i="21"/>
  <c r="P258" i="21"/>
  <c r="BI253" i="21"/>
  <c r="BH253" i="21"/>
  <c r="BG253" i="21"/>
  <c r="BF253" i="21"/>
  <c r="T253" i="21"/>
  <c r="R253" i="21"/>
  <c r="P253" i="21"/>
  <c r="BI251" i="21"/>
  <c r="BH251" i="21"/>
  <c r="BG251" i="21"/>
  <c r="BF251" i="21"/>
  <c r="T251" i="21"/>
  <c r="R251" i="21"/>
  <c r="P251" i="21"/>
  <c r="BI249" i="21"/>
  <c r="BH249" i="21"/>
  <c r="BG249" i="21"/>
  <c r="BF249" i="21"/>
  <c r="T249" i="21"/>
  <c r="R249" i="21"/>
  <c r="P249" i="21"/>
  <c r="BI246" i="21"/>
  <c r="BH246" i="21"/>
  <c r="BG246" i="21"/>
  <c r="BF246" i="21"/>
  <c r="T246" i="21"/>
  <c r="R246" i="21"/>
  <c r="P246" i="21"/>
  <c r="BI244" i="21"/>
  <c r="BH244" i="21"/>
  <c r="BG244" i="21"/>
  <c r="BF244" i="21"/>
  <c r="T244" i="21"/>
  <c r="R244" i="21"/>
  <c r="P244" i="21"/>
  <c r="BI241" i="21"/>
  <c r="BH241" i="21"/>
  <c r="BG241" i="21"/>
  <c r="BF241" i="21"/>
  <c r="T241" i="21"/>
  <c r="R241" i="21"/>
  <c r="P241" i="21"/>
  <c r="BI239" i="21"/>
  <c r="BH239" i="21"/>
  <c r="BG239" i="21"/>
  <c r="BF239" i="21"/>
  <c r="T239" i="21"/>
  <c r="R239" i="21"/>
  <c r="P239" i="21"/>
  <c r="BI236" i="21"/>
  <c r="BH236" i="21"/>
  <c r="BG236" i="21"/>
  <c r="BF236" i="21"/>
  <c r="T236" i="21"/>
  <c r="R236" i="21"/>
  <c r="P236" i="21"/>
  <c r="BI233" i="21"/>
  <c r="BH233" i="21"/>
  <c r="BG233" i="21"/>
  <c r="BF233" i="21"/>
  <c r="T233" i="21"/>
  <c r="R233" i="21"/>
  <c r="P233" i="21"/>
  <c r="BI228" i="21"/>
  <c r="BH228" i="21"/>
  <c r="BG228" i="21"/>
  <c r="BF228" i="21"/>
  <c r="T228" i="21"/>
  <c r="R228" i="21"/>
  <c r="P228" i="21"/>
  <c r="BI226" i="21"/>
  <c r="BH226" i="21"/>
  <c r="BG226" i="21"/>
  <c r="BF226" i="21"/>
  <c r="T226" i="21"/>
  <c r="R226" i="21"/>
  <c r="P226" i="21"/>
  <c r="BI222" i="21"/>
  <c r="BH222" i="21"/>
  <c r="BG222" i="21"/>
  <c r="BF222" i="21"/>
  <c r="T222" i="21"/>
  <c r="R222" i="21"/>
  <c r="P222" i="21"/>
  <c r="BI219" i="21"/>
  <c r="BH219" i="21"/>
  <c r="BG219" i="21"/>
  <c r="BF219" i="21"/>
  <c r="T219" i="21"/>
  <c r="R219" i="21"/>
  <c r="P219" i="21"/>
  <c r="BI217" i="21"/>
  <c r="BH217" i="21"/>
  <c r="BG217" i="21"/>
  <c r="BF217" i="21"/>
  <c r="T217" i="21"/>
  <c r="R217" i="21"/>
  <c r="P217" i="21"/>
  <c r="BI215" i="21"/>
  <c r="BH215" i="21"/>
  <c r="BG215" i="21"/>
  <c r="BF215" i="21"/>
  <c r="T215" i="21"/>
  <c r="R215" i="21"/>
  <c r="P215" i="21"/>
  <c r="BI212" i="21"/>
  <c r="BH212" i="21"/>
  <c r="BG212" i="21"/>
  <c r="BF212" i="21"/>
  <c r="T212" i="21"/>
  <c r="R212" i="21"/>
  <c r="P212" i="21"/>
  <c r="BI208" i="21"/>
  <c r="BH208" i="21"/>
  <c r="BG208" i="21"/>
  <c r="BF208" i="21"/>
  <c r="T208" i="21"/>
  <c r="R208" i="21"/>
  <c r="P208" i="21"/>
  <c r="BI204" i="21"/>
  <c r="BH204" i="21"/>
  <c r="BG204" i="21"/>
  <c r="BF204" i="21"/>
  <c r="T204" i="21"/>
  <c r="R204" i="21"/>
  <c r="P204" i="21"/>
  <c r="BI200" i="21"/>
  <c r="BH200" i="21"/>
  <c r="BG200" i="21"/>
  <c r="BF200" i="21"/>
  <c r="T200" i="21"/>
  <c r="T199" i="21"/>
  <c r="R200" i="21"/>
  <c r="R199" i="21"/>
  <c r="P200" i="21"/>
  <c r="P199" i="21"/>
  <c r="BI197" i="21"/>
  <c r="BH197" i="21"/>
  <c r="BG197" i="21"/>
  <c r="BF197" i="21"/>
  <c r="T197" i="21"/>
  <c r="R197" i="21"/>
  <c r="P197" i="21"/>
  <c r="BI193" i="21"/>
  <c r="BH193" i="21"/>
  <c r="BG193" i="21"/>
  <c r="BF193" i="21"/>
  <c r="T193" i="21"/>
  <c r="R193" i="21"/>
  <c r="P193" i="21"/>
  <c r="BI189" i="21"/>
  <c r="BH189" i="21"/>
  <c r="BG189" i="21"/>
  <c r="BF189" i="21"/>
  <c r="T189" i="21"/>
  <c r="R189" i="21"/>
  <c r="P189" i="21"/>
  <c r="BI183" i="21"/>
  <c r="BH183" i="21"/>
  <c r="BG183" i="21"/>
  <c r="BF183" i="21"/>
  <c r="T183" i="21"/>
  <c r="R183" i="21"/>
  <c r="P183" i="21"/>
  <c r="BI181" i="21"/>
  <c r="BH181" i="21"/>
  <c r="BG181" i="21"/>
  <c r="BF181" i="21"/>
  <c r="T181" i="21"/>
  <c r="R181" i="21"/>
  <c r="P181" i="21"/>
  <c r="BI176" i="21"/>
  <c r="BH176" i="21"/>
  <c r="BG176" i="21"/>
  <c r="BF176" i="21"/>
  <c r="T176" i="21"/>
  <c r="R176" i="21"/>
  <c r="P176" i="21"/>
  <c r="BI173" i="21"/>
  <c r="BH173" i="21"/>
  <c r="BG173" i="21"/>
  <c r="BF173" i="21"/>
  <c r="T173" i="21"/>
  <c r="R173" i="21"/>
  <c r="P173" i="21"/>
  <c r="BI170" i="21"/>
  <c r="BH170" i="21"/>
  <c r="BG170" i="21"/>
  <c r="BF170" i="21"/>
  <c r="T170" i="21"/>
  <c r="R170" i="21"/>
  <c r="P170" i="21"/>
  <c r="BI165" i="21"/>
  <c r="BH165" i="21"/>
  <c r="BG165" i="21"/>
  <c r="BF165" i="21"/>
  <c r="T165" i="21"/>
  <c r="R165" i="21"/>
  <c r="P165" i="21"/>
  <c r="BI158" i="21"/>
  <c r="BH158" i="21"/>
  <c r="BG158" i="21"/>
  <c r="BF158" i="21"/>
  <c r="T158" i="21"/>
  <c r="R158" i="21"/>
  <c r="P158" i="21"/>
  <c r="BI156" i="21"/>
  <c r="BH156" i="21"/>
  <c r="BG156" i="21"/>
  <c r="BF156" i="21"/>
  <c r="T156" i="21"/>
  <c r="R156" i="21"/>
  <c r="P156" i="21"/>
  <c r="BI152" i="21"/>
  <c r="BH152" i="21"/>
  <c r="BG152" i="21"/>
  <c r="BF152" i="21"/>
  <c r="T152" i="21"/>
  <c r="R152" i="21"/>
  <c r="P152" i="21"/>
  <c r="BI150" i="21"/>
  <c r="BH150" i="21"/>
  <c r="BG150" i="21"/>
  <c r="BF150" i="21"/>
  <c r="T150" i="21"/>
  <c r="R150" i="21"/>
  <c r="P150" i="21"/>
  <c r="BI147" i="21"/>
  <c r="BH147" i="21"/>
  <c r="BG147" i="21"/>
  <c r="BF147" i="21"/>
  <c r="T147" i="21"/>
  <c r="R147" i="21"/>
  <c r="P147" i="21"/>
  <c r="BI144" i="21"/>
  <c r="BH144" i="21"/>
  <c r="BG144" i="21"/>
  <c r="BF144" i="21"/>
  <c r="T144" i="21"/>
  <c r="R144" i="21"/>
  <c r="P144" i="21"/>
  <c r="BI141" i="21"/>
  <c r="BH141" i="21"/>
  <c r="BG141" i="21"/>
  <c r="BF141" i="21"/>
  <c r="T141" i="21"/>
  <c r="R141" i="21"/>
  <c r="P141" i="21"/>
  <c r="BI136" i="21"/>
  <c r="BH136" i="21"/>
  <c r="BG136" i="21"/>
  <c r="BF136" i="21"/>
  <c r="T136" i="21"/>
  <c r="R136" i="21"/>
  <c r="P136" i="21"/>
  <c r="BI134" i="21"/>
  <c r="BH134" i="21"/>
  <c r="BG134" i="21"/>
  <c r="BF134" i="21"/>
  <c r="T134" i="21"/>
  <c r="R134" i="21"/>
  <c r="P134" i="21"/>
  <c r="BI131" i="21"/>
  <c r="BH131" i="21"/>
  <c r="BG131" i="21"/>
  <c r="BF131" i="21"/>
  <c r="T131" i="21"/>
  <c r="R131" i="21"/>
  <c r="P131" i="21"/>
  <c r="J125" i="21"/>
  <c r="J124" i="21"/>
  <c r="F124" i="21"/>
  <c r="F122" i="21"/>
  <c r="E120" i="21"/>
  <c r="J94" i="21"/>
  <c r="J93" i="21"/>
  <c r="F93" i="21"/>
  <c r="F91" i="21"/>
  <c r="E89" i="21"/>
  <c r="J20" i="21"/>
  <c r="E20" i="21"/>
  <c r="F125" i="21"/>
  <c r="J19" i="21"/>
  <c r="J14" i="21"/>
  <c r="J122" i="21" s="1"/>
  <c r="E7" i="21"/>
  <c r="E85" i="21" s="1"/>
  <c r="J37" i="20"/>
  <c r="J36" i="20"/>
  <c r="AY116" i="1"/>
  <c r="J35" i="20"/>
  <c r="AX116" i="1" s="1"/>
  <c r="BI233" i="20"/>
  <c r="BH233" i="20"/>
  <c r="BG233" i="20"/>
  <c r="BF233" i="20"/>
  <c r="T233" i="20"/>
  <c r="T232" i="20" s="1"/>
  <c r="R233" i="20"/>
  <c r="R232" i="20"/>
  <c r="P233" i="20"/>
  <c r="P232" i="20"/>
  <c r="BI229" i="20"/>
  <c r="BH229" i="20"/>
  <c r="BG229" i="20"/>
  <c r="BF229" i="20"/>
  <c r="T229" i="20"/>
  <c r="T228" i="20"/>
  <c r="R229" i="20"/>
  <c r="R228" i="20"/>
  <c r="R224" i="20" s="1"/>
  <c r="P229" i="20"/>
  <c r="P228" i="20"/>
  <c r="BI226" i="20"/>
  <c r="BH226" i="20"/>
  <c r="BG226" i="20"/>
  <c r="BF226" i="20"/>
  <c r="T226" i="20"/>
  <c r="T225" i="20"/>
  <c r="T224" i="20" s="1"/>
  <c r="R226" i="20"/>
  <c r="R225" i="20"/>
  <c r="P226" i="20"/>
  <c r="P225" i="20"/>
  <c r="P224" i="20" s="1"/>
  <c r="BI222" i="20"/>
  <c r="BH222" i="20"/>
  <c r="BG222" i="20"/>
  <c r="BF222" i="20"/>
  <c r="T222" i="20"/>
  <c r="T221" i="20" s="1"/>
  <c r="R222" i="20"/>
  <c r="R221" i="20" s="1"/>
  <c r="P222" i="20"/>
  <c r="P221" i="20" s="1"/>
  <c r="BI219" i="20"/>
  <c r="BH219" i="20"/>
  <c r="BG219" i="20"/>
  <c r="BF219" i="20"/>
  <c r="T219" i="20"/>
  <c r="R219" i="20"/>
  <c r="P219" i="20"/>
  <c r="BI216" i="20"/>
  <c r="BH216" i="20"/>
  <c r="BG216" i="20"/>
  <c r="BF216" i="20"/>
  <c r="T216" i="20"/>
  <c r="R216" i="20"/>
  <c r="P216" i="20"/>
  <c r="BI214" i="20"/>
  <c r="BH214" i="20"/>
  <c r="BG214" i="20"/>
  <c r="BF214" i="20"/>
  <c r="T214" i="20"/>
  <c r="R214" i="20"/>
  <c r="P214" i="20"/>
  <c r="BI210" i="20"/>
  <c r="BH210" i="20"/>
  <c r="BG210" i="20"/>
  <c r="BF210" i="20"/>
  <c r="T210" i="20"/>
  <c r="R210" i="20"/>
  <c r="P210" i="20"/>
  <c r="BI206" i="20"/>
  <c r="BH206" i="20"/>
  <c r="BG206" i="20"/>
  <c r="BF206" i="20"/>
  <c r="T206" i="20"/>
  <c r="R206" i="20"/>
  <c r="P206" i="20"/>
  <c r="BI203" i="20"/>
  <c r="BH203" i="20"/>
  <c r="BG203" i="20"/>
  <c r="BF203" i="20"/>
  <c r="T203" i="20"/>
  <c r="R203" i="20"/>
  <c r="P203" i="20"/>
  <c r="BI198" i="20"/>
  <c r="BH198" i="20"/>
  <c r="BG198" i="20"/>
  <c r="BF198" i="20"/>
  <c r="T198" i="20"/>
  <c r="R198" i="20"/>
  <c r="P198" i="20"/>
  <c r="BI195" i="20"/>
  <c r="BH195" i="20"/>
  <c r="BG195" i="20"/>
  <c r="BF195" i="20"/>
  <c r="T195" i="20"/>
  <c r="R195" i="20"/>
  <c r="P195" i="20"/>
  <c r="BI190" i="20"/>
  <c r="BH190" i="20"/>
  <c r="BG190" i="20"/>
  <c r="BF190" i="20"/>
  <c r="T190" i="20"/>
  <c r="R190" i="20"/>
  <c r="P190" i="20"/>
  <c r="BI188" i="20"/>
  <c r="BH188" i="20"/>
  <c r="BG188" i="20"/>
  <c r="BF188" i="20"/>
  <c r="T188" i="20"/>
  <c r="R188" i="20"/>
  <c r="P188" i="20"/>
  <c r="BI184" i="20"/>
  <c r="BH184" i="20"/>
  <c r="BG184" i="20"/>
  <c r="BF184" i="20"/>
  <c r="T184" i="20"/>
  <c r="R184" i="20"/>
  <c r="P184" i="20"/>
  <c r="BI181" i="20"/>
  <c r="BH181" i="20"/>
  <c r="BG181" i="20"/>
  <c r="BF181" i="20"/>
  <c r="T181" i="20"/>
  <c r="R181" i="20"/>
  <c r="P181" i="20"/>
  <c r="BI178" i="20"/>
  <c r="BH178" i="20"/>
  <c r="BG178" i="20"/>
  <c r="BF178" i="20"/>
  <c r="T178" i="20"/>
  <c r="R178" i="20"/>
  <c r="P178" i="20"/>
  <c r="BI175" i="20"/>
  <c r="BH175" i="20"/>
  <c r="BG175" i="20"/>
  <c r="BF175" i="20"/>
  <c r="T175" i="20"/>
  <c r="R175" i="20"/>
  <c r="P175" i="20"/>
  <c r="BI172" i="20"/>
  <c r="BH172" i="20"/>
  <c r="BG172" i="20"/>
  <c r="BF172" i="20"/>
  <c r="T172" i="20"/>
  <c r="R172" i="20"/>
  <c r="P172" i="20"/>
  <c r="BI169" i="20"/>
  <c r="BH169" i="20"/>
  <c r="BG169" i="20"/>
  <c r="BF169" i="20"/>
  <c r="T169" i="20"/>
  <c r="R169" i="20"/>
  <c r="P169" i="20"/>
  <c r="BI167" i="20"/>
  <c r="BH167" i="20"/>
  <c r="BG167" i="20"/>
  <c r="BF167" i="20"/>
  <c r="T167" i="20"/>
  <c r="R167" i="20"/>
  <c r="P167" i="20"/>
  <c r="BI163" i="20"/>
  <c r="BH163" i="20"/>
  <c r="BG163" i="20"/>
  <c r="BF163" i="20"/>
  <c r="T163" i="20"/>
  <c r="R163" i="20"/>
  <c r="P163" i="20"/>
  <c r="BI160" i="20"/>
  <c r="BH160" i="20"/>
  <c r="BG160" i="20"/>
  <c r="BF160" i="20"/>
  <c r="T160" i="20"/>
  <c r="R160" i="20"/>
  <c r="P160" i="20"/>
  <c r="BI157" i="20"/>
  <c r="BH157" i="20"/>
  <c r="BG157" i="20"/>
  <c r="BF157" i="20"/>
  <c r="T157" i="20"/>
  <c r="R157" i="20"/>
  <c r="P157" i="20"/>
  <c r="BI154" i="20"/>
  <c r="BH154" i="20"/>
  <c r="BG154" i="20"/>
  <c r="BF154" i="20"/>
  <c r="T154" i="20"/>
  <c r="R154" i="20"/>
  <c r="P154" i="20"/>
  <c r="BI151" i="20"/>
  <c r="BH151" i="20"/>
  <c r="BG151" i="20"/>
  <c r="BF151" i="20"/>
  <c r="T151" i="20"/>
  <c r="R151" i="20"/>
  <c r="P151" i="20"/>
  <c r="BI148" i="20"/>
  <c r="BH148" i="20"/>
  <c r="BG148" i="20"/>
  <c r="BF148" i="20"/>
  <c r="T148" i="20"/>
  <c r="R148" i="20"/>
  <c r="P148" i="20"/>
  <c r="BI139" i="20"/>
  <c r="BH139" i="20"/>
  <c r="BG139" i="20"/>
  <c r="BF139" i="20"/>
  <c r="T139" i="20"/>
  <c r="R139" i="20"/>
  <c r="P139" i="20"/>
  <c r="BI134" i="20"/>
  <c r="BH134" i="20"/>
  <c r="BG134" i="20"/>
  <c r="BF134" i="20"/>
  <c r="T134" i="20"/>
  <c r="R134" i="20"/>
  <c r="P134" i="20"/>
  <c r="BI131" i="20"/>
  <c r="BH131" i="20"/>
  <c r="BG131" i="20"/>
  <c r="BF131" i="20"/>
  <c r="T131" i="20"/>
  <c r="R131" i="20"/>
  <c r="P131" i="20"/>
  <c r="J125" i="20"/>
  <c r="J124" i="20"/>
  <c r="F124" i="20"/>
  <c r="F122" i="20"/>
  <c r="E120" i="20"/>
  <c r="J92" i="20"/>
  <c r="J91" i="20"/>
  <c r="F91" i="20"/>
  <c r="F89" i="20"/>
  <c r="E87" i="20"/>
  <c r="J18" i="20"/>
  <c r="E18" i="20"/>
  <c r="F125" i="20"/>
  <c r="J17" i="20"/>
  <c r="J12" i="20"/>
  <c r="J89" i="20" s="1"/>
  <c r="E7" i="20"/>
  <c r="E118" i="20"/>
  <c r="J37" i="19"/>
  <c r="J36" i="19"/>
  <c r="AY115" i="1"/>
  <c r="J35" i="19"/>
  <c r="AX115" i="1"/>
  <c r="BI328" i="19"/>
  <c r="BH328" i="19"/>
  <c r="BG328" i="19"/>
  <c r="BF328" i="19"/>
  <c r="T328" i="19"/>
  <c r="T327" i="19"/>
  <c r="R328" i="19"/>
  <c r="R327" i="19"/>
  <c r="P328" i="19"/>
  <c r="P327" i="19"/>
  <c r="BI325" i="19"/>
  <c r="BH325" i="19"/>
  <c r="BG325" i="19"/>
  <c r="BF325" i="19"/>
  <c r="T325" i="19"/>
  <c r="T324" i="19" s="1"/>
  <c r="R325" i="19"/>
  <c r="R324" i="19" s="1"/>
  <c r="P325" i="19"/>
  <c r="P324" i="19"/>
  <c r="BI322" i="19"/>
  <c r="BH322" i="19"/>
  <c r="BG322" i="19"/>
  <c r="BF322" i="19"/>
  <c r="T322" i="19"/>
  <c r="R322" i="19"/>
  <c r="P322" i="19"/>
  <c r="BI317" i="19"/>
  <c r="BH317" i="19"/>
  <c r="BG317" i="19"/>
  <c r="BF317" i="19"/>
  <c r="T317" i="19"/>
  <c r="R317" i="19"/>
  <c r="P317" i="19"/>
  <c r="BI315" i="19"/>
  <c r="BH315" i="19"/>
  <c r="BG315" i="19"/>
  <c r="BF315" i="19"/>
  <c r="T315" i="19"/>
  <c r="R315" i="19"/>
  <c r="P315" i="19"/>
  <c r="BI311" i="19"/>
  <c r="BH311" i="19"/>
  <c r="BG311" i="19"/>
  <c r="BF311" i="19"/>
  <c r="T311" i="19"/>
  <c r="R311" i="19"/>
  <c r="P311" i="19"/>
  <c r="BI308" i="19"/>
  <c r="BH308" i="19"/>
  <c r="BG308" i="19"/>
  <c r="BF308" i="19"/>
  <c r="T308" i="19"/>
  <c r="R308" i="19"/>
  <c r="P308" i="19"/>
  <c r="BI305" i="19"/>
  <c r="BH305" i="19"/>
  <c r="BG305" i="19"/>
  <c r="BF305" i="19"/>
  <c r="T305" i="19"/>
  <c r="R305" i="19"/>
  <c r="P305" i="19"/>
  <c r="BI302" i="19"/>
  <c r="BH302" i="19"/>
  <c r="BG302" i="19"/>
  <c r="BF302" i="19"/>
  <c r="T302" i="19"/>
  <c r="R302" i="19"/>
  <c r="P302" i="19"/>
  <c r="BI299" i="19"/>
  <c r="BH299" i="19"/>
  <c r="BG299" i="19"/>
  <c r="BF299" i="19"/>
  <c r="T299" i="19"/>
  <c r="R299" i="19"/>
  <c r="P299" i="19"/>
  <c r="BI297" i="19"/>
  <c r="BH297" i="19"/>
  <c r="BG297" i="19"/>
  <c r="BF297" i="19"/>
  <c r="T297" i="19"/>
  <c r="R297" i="19"/>
  <c r="P297" i="19"/>
  <c r="BI294" i="19"/>
  <c r="BH294" i="19"/>
  <c r="BG294" i="19"/>
  <c r="BF294" i="19"/>
  <c r="T294" i="19"/>
  <c r="R294" i="19"/>
  <c r="P294" i="19"/>
  <c r="BI293" i="19"/>
  <c r="BH293" i="19"/>
  <c r="BG293" i="19"/>
  <c r="BF293" i="19"/>
  <c r="T293" i="19"/>
  <c r="R293" i="19"/>
  <c r="P293" i="19"/>
  <c r="BI292" i="19"/>
  <c r="BH292" i="19"/>
  <c r="BG292" i="19"/>
  <c r="BF292" i="19"/>
  <c r="T292" i="19"/>
  <c r="R292" i="19"/>
  <c r="P292" i="19"/>
  <c r="BI290" i="19"/>
  <c r="BH290" i="19"/>
  <c r="BG290" i="19"/>
  <c r="BF290" i="19"/>
  <c r="T290" i="19"/>
  <c r="R290" i="19"/>
  <c r="P290" i="19"/>
  <c r="BI287" i="19"/>
  <c r="BH287" i="19"/>
  <c r="BG287" i="19"/>
  <c r="BF287" i="19"/>
  <c r="T287" i="19"/>
  <c r="R287" i="19"/>
  <c r="P287" i="19"/>
  <c r="BI284" i="19"/>
  <c r="BH284" i="19"/>
  <c r="BG284" i="19"/>
  <c r="BF284" i="19"/>
  <c r="T284" i="19"/>
  <c r="R284" i="19"/>
  <c r="P284" i="19"/>
  <c r="BI283" i="19"/>
  <c r="BH283" i="19"/>
  <c r="BG283" i="19"/>
  <c r="BF283" i="19"/>
  <c r="T283" i="19"/>
  <c r="R283" i="19"/>
  <c r="P283" i="19"/>
  <c r="BI281" i="19"/>
  <c r="BH281" i="19"/>
  <c r="BG281" i="19"/>
  <c r="BF281" i="19"/>
  <c r="T281" i="19"/>
  <c r="R281" i="19"/>
  <c r="P281" i="19"/>
  <c r="BI280" i="19"/>
  <c r="BH280" i="19"/>
  <c r="BG280" i="19"/>
  <c r="BF280" i="19"/>
  <c r="T280" i="19"/>
  <c r="R280" i="19"/>
  <c r="P280" i="19"/>
  <c r="BI278" i="19"/>
  <c r="BH278" i="19"/>
  <c r="BG278" i="19"/>
  <c r="BF278" i="19"/>
  <c r="T278" i="19"/>
  <c r="R278" i="19"/>
  <c r="P278" i="19"/>
  <c r="BI277" i="19"/>
  <c r="BH277" i="19"/>
  <c r="BG277" i="19"/>
  <c r="BF277" i="19"/>
  <c r="T277" i="19"/>
  <c r="R277" i="19"/>
  <c r="P277" i="19"/>
  <c r="BI274" i="19"/>
  <c r="BH274" i="19"/>
  <c r="BG274" i="19"/>
  <c r="BF274" i="19"/>
  <c r="T274" i="19"/>
  <c r="R274" i="19"/>
  <c r="P274" i="19"/>
  <c r="BI271" i="19"/>
  <c r="BH271" i="19"/>
  <c r="BG271" i="19"/>
  <c r="BF271" i="19"/>
  <c r="T271" i="19"/>
  <c r="R271" i="19"/>
  <c r="P271" i="19"/>
  <c r="BI270" i="19"/>
  <c r="BH270" i="19"/>
  <c r="BG270" i="19"/>
  <c r="BF270" i="19"/>
  <c r="T270" i="19"/>
  <c r="R270" i="19"/>
  <c r="P270" i="19"/>
  <c r="BI264" i="19"/>
  <c r="BH264" i="19"/>
  <c r="BG264" i="19"/>
  <c r="BF264" i="19"/>
  <c r="T264" i="19"/>
  <c r="R264" i="19"/>
  <c r="P264" i="19"/>
  <c r="BI262" i="19"/>
  <c r="BH262" i="19"/>
  <c r="BG262" i="19"/>
  <c r="BF262" i="19"/>
  <c r="T262" i="19"/>
  <c r="R262" i="19"/>
  <c r="P262" i="19"/>
  <c r="BI261" i="19"/>
  <c r="BH261" i="19"/>
  <c r="BG261" i="19"/>
  <c r="BF261" i="19"/>
  <c r="T261" i="19"/>
  <c r="R261" i="19"/>
  <c r="P261" i="19"/>
  <c r="BI260" i="19"/>
  <c r="BH260" i="19"/>
  <c r="BG260" i="19"/>
  <c r="BF260" i="19"/>
  <c r="T260" i="19"/>
  <c r="R260" i="19"/>
  <c r="P260" i="19"/>
  <c r="BI258" i="19"/>
  <c r="BH258" i="19"/>
  <c r="BG258" i="19"/>
  <c r="BF258" i="19"/>
  <c r="T258" i="19"/>
  <c r="R258" i="19"/>
  <c r="P258" i="19"/>
  <c r="BI254" i="19"/>
  <c r="BH254" i="19"/>
  <c r="BG254" i="19"/>
  <c r="BF254" i="19"/>
  <c r="T254" i="19"/>
  <c r="R254" i="19"/>
  <c r="P254" i="19"/>
  <c r="BI252" i="19"/>
  <c r="BH252" i="19"/>
  <c r="BG252" i="19"/>
  <c r="BF252" i="19"/>
  <c r="T252" i="19"/>
  <c r="R252" i="19"/>
  <c r="P252" i="19"/>
  <c r="BI249" i="19"/>
  <c r="BH249" i="19"/>
  <c r="BG249" i="19"/>
  <c r="BF249" i="19"/>
  <c r="T249" i="19"/>
  <c r="R249" i="19"/>
  <c r="P249" i="19"/>
  <c r="BI246" i="19"/>
  <c r="BH246" i="19"/>
  <c r="BG246" i="19"/>
  <c r="BF246" i="19"/>
  <c r="T246" i="19"/>
  <c r="R246" i="19"/>
  <c r="P246" i="19"/>
  <c r="BI244" i="19"/>
  <c r="BH244" i="19"/>
  <c r="BG244" i="19"/>
  <c r="BF244" i="19"/>
  <c r="T244" i="19"/>
  <c r="R244" i="19"/>
  <c r="P244" i="19"/>
  <c r="BI240" i="19"/>
  <c r="BH240" i="19"/>
  <c r="BG240" i="19"/>
  <c r="BF240" i="19"/>
  <c r="T240" i="19"/>
  <c r="R240" i="19"/>
  <c r="P240" i="19"/>
  <c r="BI237" i="19"/>
  <c r="BH237" i="19"/>
  <c r="BG237" i="19"/>
  <c r="BF237" i="19"/>
  <c r="T237" i="19"/>
  <c r="R237" i="19"/>
  <c r="P237" i="19"/>
  <c r="BI234" i="19"/>
  <c r="BH234" i="19"/>
  <c r="BG234" i="19"/>
  <c r="BF234" i="19"/>
  <c r="T234" i="19"/>
  <c r="R234" i="19"/>
  <c r="P234" i="19"/>
  <c r="BI231" i="19"/>
  <c r="BH231" i="19"/>
  <c r="BG231" i="19"/>
  <c r="BF231" i="19"/>
  <c r="T231" i="19"/>
  <c r="R231" i="19"/>
  <c r="P231" i="19"/>
  <c r="BI228" i="19"/>
  <c r="BH228" i="19"/>
  <c r="BG228" i="19"/>
  <c r="BF228" i="19"/>
  <c r="T228" i="19"/>
  <c r="R228" i="19"/>
  <c r="P228" i="19"/>
  <c r="BI225" i="19"/>
  <c r="BH225" i="19"/>
  <c r="BG225" i="19"/>
  <c r="BF225" i="19"/>
  <c r="T225" i="19"/>
  <c r="R225" i="19"/>
  <c r="P225" i="19"/>
  <c r="BI222" i="19"/>
  <c r="BH222" i="19"/>
  <c r="BG222" i="19"/>
  <c r="BF222" i="19"/>
  <c r="T222" i="19"/>
  <c r="R222" i="19"/>
  <c r="P222" i="19"/>
  <c r="BI219" i="19"/>
  <c r="BH219" i="19"/>
  <c r="BG219" i="19"/>
  <c r="BF219" i="19"/>
  <c r="T219" i="19"/>
  <c r="R219" i="19"/>
  <c r="P219" i="19"/>
  <c r="BI216" i="19"/>
  <c r="BH216" i="19"/>
  <c r="BG216" i="19"/>
  <c r="BF216" i="19"/>
  <c r="T216" i="19"/>
  <c r="R216" i="19"/>
  <c r="P216" i="19"/>
  <c r="BI213" i="19"/>
  <c r="BH213" i="19"/>
  <c r="BG213" i="19"/>
  <c r="BF213" i="19"/>
  <c r="T213" i="19"/>
  <c r="R213" i="19"/>
  <c r="P213" i="19"/>
  <c r="BI210" i="19"/>
  <c r="BH210" i="19"/>
  <c r="BG210" i="19"/>
  <c r="BF210" i="19"/>
  <c r="T210" i="19"/>
  <c r="R210" i="19"/>
  <c r="P210" i="19"/>
  <c r="BI209" i="19"/>
  <c r="BH209" i="19"/>
  <c r="BG209" i="19"/>
  <c r="BF209" i="19"/>
  <c r="T209" i="19"/>
  <c r="R209" i="19"/>
  <c r="P209" i="19"/>
  <c r="BI208" i="19"/>
  <c r="BH208" i="19"/>
  <c r="BG208" i="19"/>
  <c r="BF208" i="19"/>
  <c r="T208" i="19"/>
  <c r="R208" i="19"/>
  <c r="P208" i="19"/>
  <c r="BI205" i="19"/>
  <c r="BH205" i="19"/>
  <c r="BG205" i="19"/>
  <c r="BF205" i="19"/>
  <c r="T205" i="19"/>
  <c r="R205" i="19"/>
  <c r="P205" i="19"/>
  <c r="BI201" i="19"/>
  <c r="BH201" i="19"/>
  <c r="BG201" i="19"/>
  <c r="BF201" i="19"/>
  <c r="T201" i="19"/>
  <c r="R201" i="19"/>
  <c r="P201" i="19"/>
  <c r="BI199" i="19"/>
  <c r="BH199" i="19"/>
  <c r="BG199" i="19"/>
  <c r="BF199" i="19"/>
  <c r="T199" i="19"/>
  <c r="R199" i="19"/>
  <c r="P199" i="19"/>
  <c r="BI196" i="19"/>
  <c r="BH196" i="19"/>
  <c r="BG196" i="19"/>
  <c r="BF196" i="19"/>
  <c r="T196" i="19"/>
  <c r="R196" i="19"/>
  <c r="P196" i="19"/>
  <c r="BI193" i="19"/>
  <c r="BH193" i="19"/>
  <c r="BG193" i="19"/>
  <c r="BF193" i="19"/>
  <c r="T193" i="19"/>
  <c r="R193" i="19"/>
  <c r="P193" i="19"/>
  <c r="BI190" i="19"/>
  <c r="BH190" i="19"/>
  <c r="BG190" i="19"/>
  <c r="BF190" i="19"/>
  <c r="T190" i="19"/>
  <c r="R190" i="19"/>
  <c r="P190" i="19"/>
  <c r="BI188" i="19"/>
  <c r="BH188" i="19"/>
  <c r="BG188" i="19"/>
  <c r="BF188" i="19"/>
  <c r="T188" i="19"/>
  <c r="R188" i="19"/>
  <c r="P188" i="19"/>
  <c r="BI186" i="19"/>
  <c r="BH186" i="19"/>
  <c r="BG186" i="19"/>
  <c r="BF186" i="19"/>
  <c r="T186" i="19"/>
  <c r="R186" i="19"/>
  <c r="P186" i="19"/>
  <c r="BI184" i="19"/>
  <c r="BH184" i="19"/>
  <c r="BG184" i="19"/>
  <c r="BF184" i="19"/>
  <c r="T184" i="19"/>
  <c r="R184" i="19"/>
  <c r="P184" i="19"/>
  <c r="BI181" i="19"/>
  <c r="BH181" i="19"/>
  <c r="BG181" i="19"/>
  <c r="BF181" i="19"/>
  <c r="T181" i="19"/>
  <c r="R181" i="19"/>
  <c r="P181" i="19"/>
  <c r="BI179" i="19"/>
  <c r="BH179" i="19"/>
  <c r="BG179" i="19"/>
  <c r="BF179" i="19"/>
  <c r="T179" i="19"/>
  <c r="R179" i="19"/>
  <c r="P179" i="19"/>
  <c r="BI176" i="19"/>
  <c r="BH176" i="19"/>
  <c r="BG176" i="19"/>
  <c r="BF176" i="19"/>
  <c r="T176" i="19"/>
  <c r="R176" i="19"/>
  <c r="P176" i="19"/>
  <c r="BI171" i="19"/>
  <c r="BH171" i="19"/>
  <c r="BG171" i="19"/>
  <c r="BF171" i="19"/>
  <c r="T171" i="19"/>
  <c r="R171" i="19"/>
  <c r="P171" i="19"/>
  <c r="BI168" i="19"/>
  <c r="BH168" i="19"/>
  <c r="BG168" i="19"/>
  <c r="BF168" i="19"/>
  <c r="T168" i="19"/>
  <c r="R168" i="19"/>
  <c r="P168" i="19"/>
  <c r="BI165" i="19"/>
  <c r="BH165" i="19"/>
  <c r="BG165" i="19"/>
  <c r="BF165" i="19"/>
  <c r="T165" i="19"/>
  <c r="R165" i="19"/>
  <c r="P165" i="19"/>
  <c r="BI162" i="19"/>
  <c r="BH162" i="19"/>
  <c r="BG162" i="19"/>
  <c r="BF162" i="19"/>
  <c r="T162" i="19"/>
  <c r="R162" i="19"/>
  <c r="P162" i="19"/>
  <c r="BI154" i="19"/>
  <c r="BH154" i="19"/>
  <c r="BG154" i="19"/>
  <c r="BF154" i="19"/>
  <c r="T154" i="19"/>
  <c r="R154" i="19"/>
  <c r="P154" i="19"/>
  <c r="BI151" i="19"/>
  <c r="BH151" i="19"/>
  <c r="BG151" i="19"/>
  <c r="BF151" i="19"/>
  <c r="T151" i="19"/>
  <c r="R151" i="19"/>
  <c r="P151" i="19"/>
  <c r="BI148" i="19"/>
  <c r="BH148" i="19"/>
  <c r="BG148" i="19"/>
  <c r="BF148" i="19"/>
  <c r="T148" i="19"/>
  <c r="R148" i="19"/>
  <c r="P148" i="19"/>
  <c r="BI142" i="19"/>
  <c r="BH142" i="19"/>
  <c r="BG142" i="19"/>
  <c r="BF142" i="19"/>
  <c r="T142" i="19"/>
  <c r="R142" i="19"/>
  <c r="P142" i="19"/>
  <c r="BI140" i="19"/>
  <c r="BH140" i="19"/>
  <c r="BG140" i="19"/>
  <c r="BF140" i="19"/>
  <c r="T140" i="19"/>
  <c r="R140" i="19"/>
  <c r="P140" i="19"/>
  <c r="BI137" i="19"/>
  <c r="BH137" i="19"/>
  <c r="BG137" i="19"/>
  <c r="BF137" i="19"/>
  <c r="T137" i="19"/>
  <c r="R137" i="19"/>
  <c r="P137" i="19"/>
  <c r="BI134" i="19"/>
  <c r="BH134" i="19"/>
  <c r="BG134" i="19"/>
  <c r="BF134" i="19"/>
  <c r="T134" i="19"/>
  <c r="R134" i="19"/>
  <c r="P134" i="19"/>
  <c r="BI131" i="19"/>
  <c r="BH131" i="19"/>
  <c r="BG131" i="19"/>
  <c r="BF131" i="19"/>
  <c r="T131" i="19"/>
  <c r="R131" i="19"/>
  <c r="P131" i="19"/>
  <c r="BI128" i="19"/>
  <c r="BH128" i="19"/>
  <c r="BG128" i="19"/>
  <c r="BF128" i="19"/>
  <c r="T128" i="19"/>
  <c r="R128" i="19"/>
  <c r="P128" i="19"/>
  <c r="J122" i="19"/>
  <c r="J121" i="19"/>
  <c r="F121" i="19"/>
  <c r="F119" i="19"/>
  <c r="E117" i="19"/>
  <c r="J92" i="19"/>
  <c r="J91" i="19"/>
  <c r="F91" i="19"/>
  <c r="F89" i="19"/>
  <c r="E87" i="19"/>
  <c r="J18" i="19"/>
  <c r="E18" i="19"/>
  <c r="F122" i="19" s="1"/>
  <c r="J17" i="19"/>
  <c r="J12" i="19"/>
  <c r="J119" i="19" s="1"/>
  <c r="E7" i="19"/>
  <c r="E115" i="19"/>
  <c r="J37" i="18"/>
  <c r="J36" i="18"/>
  <c r="AY114" i="1"/>
  <c r="J35" i="18"/>
  <c r="AX114" i="1"/>
  <c r="BI321" i="18"/>
  <c r="BH321" i="18"/>
  <c r="BG321" i="18"/>
  <c r="BF321" i="18"/>
  <c r="T321" i="18"/>
  <c r="T320" i="18" s="1"/>
  <c r="R321" i="18"/>
  <c r="R320" i="18"/>
  <c r="P321" i="18"/>
  <c r="P320" i="18" s="1"/>
  <c r="BI318" i="18"/>
  <c r="BH318" i="18"/>
  <c r="BG318" i="18"/>
  <c r="BF318" i="18"/>
  <c r="T318" i="18"/>
  <c r="R318" i="18"/>
  <c r="P318" i="18"/>
  <c r="BI316" i="18"/>
  <c r="BH316" i="18"/>
  <c r="BG316" i="18"/>
  <c r="BF316" i="18"/>
  <c r="T316" i="18"/>
  <c r="R316" i="18"/>
  <c r="P316" i="18"/>
  <c r="BI313" i="18"/>
  <c r="BH313" i="18"/>
  <c r="BG313" i="18"/>
  <c r="BF313" i="18"/>
  <c r="T313" i="18"/>
  <c r="R313" i="18"/>
  <c r="P313" i="18"/>
  <c r="BI309" i="18"/>
  <c r="BH309" i="18"/>
  <c r="BG309" i="18"/>
  <c r="BF309" i="18"/>
  <c r="T309" i="18"/>
  <c r="T308" i="18" s="1"/>
  <c r="R309" i="18"/>
  <c r="R308" i="18"/>
  <c r="P309" i="18"/>
  <c r="P308" i="18" s="1"/>
  <c r="BI306" i="18"/>
  <c r="BH306" i="18"/>
  <c r="BG306" i="18"/>
  <c r="BF306" i="18"/>
  <c r="T306" i="18"/>
  <c r="R306" i="18"/>
  <c r="P306" i="18"/>
  <c r="BI304" i="18"/>
  <c r="BH304" i="18"/>
  <c r="BG304" i="18"/>
  <c r="BF304" i="18"/>
  <c r="T304" i="18"/>
  <c r="R304" i="18"/>
  <c r="P304" i="18"/>
  <c r="BI299" i="18"/>
  <c r="BH299" i="18"/>
  <c r="BG299" i="18"/>
  <c r="BF299" i="18"/>
  <c r="T299" i="18"/>
  <c r="R299" i="18"/>
  <c r="P299" i="18"/>
  <c r="BI297" i="18"/>
  <c r="BH297" i="18"/>
  <c r="BG297" i="18"/>
  <c r="BF297" i="18"/>
  <c r="T297" i="18"/>
  <c r="R297" i="18"/>
  <c r="P297" i="18"/>
  <c r="BI293" i="18"/>
  <c r="BH293" i="18"/>
  <c r="BG293" i="18"/>
  <c r="BF293" i="18"/>
  <c r="T293" i="18"/>
  <c r="R293" i="18"/>
  <c r="P293" i="18"/>
  <c r="BI290" i="18"/>
  <c r="BH290" i="18"/>
  <c r="BG290" i="18"/>
  <c r="BF290" i="18"/>
  <c r="T290" i="18"/>
  <c r="R290" i="18"/>
  <c r="P290" i="18"/>
  <c r="BI287" i="18"/>
  <c r="BH287" i="18"/>
  <c r="BG287" i="18"/>
  <c r="BF287" i="18"/>
  <c r="T287" i="18"/>
  <c r="R287" i="18"/>
  <c r="P287" i="18"/>
  <c r="BI284" i="18"/>
  <c r="BH284" i="18"/>
  <c r="BG284" i="18"/>
  <c r="BF284" i="18"/>
  <c r="T284" i="18"/>
  <c r="R284" i="18"/>
  <c r="P284" i="18"/>
  <c r="BI281" i="18"/>
  <c r="BH281" i="18"/>
  <c r="BG281" i="18"/>
  <c r="BF281" i="18"/>
  <c r="T281" i="18"/>
  <c r="R281" i="18"/>
  <c r="P281" i="18"/>
  <c r="BI278" i="18"/>
  <c r="BH278" i="18"/>
  <c r="BG278" i="18"/>
  <c r="BF278" i="18"/>
  <c r="T278" i="18"/>
  <c r="R278" i="18"/>
  <c r="P278" i="18"/>
  <c r="BI276" i="18"/>
  <c r="BH276" i="18"/>
  <c r="BG276" i="18"/>
  <c r="BF276" i="18"/>
  <c r="T276" i="18"/>
  <c r="R276" i="18"/>
  <c r="P276" i="18"/>
  <c r="BI273" i="18"/>
  <c r="BH273" i="18"/>
  <c r="BG273" i="18"/>
  <c r="BF273" i="18"/>
  <c r="T273" i="18"/>
  <c r="R273" i="18"/>
  <c r="P273" i="18"/>
  <c r="BI272" i="18"/>
  <c r="BH272" i="18"/>
  <c r="BG272" i="18"/>
  <c r="BF272" i="18"/>
  <c r="T272" i="18"/>
  <c r="R272" i="18"/>
  <c r="P272" i="18"/>
  <c r="BI271" i="18"/>
  <c r="BH271" i="18"/>
  <c r="BG271" i="18"/>
  <c r="BF271" i="18"/>
  <c r="T271" i="18"/>
  <c r="R271" i="18"/>
  <c r="P271" i="18"/>
  <c r="BI269" i="18"/>
  <c r="BH269" i="18"/>
  <c r="BG269" i="18"/>
  <c r="BF269" i="18"/>
  <c r="T269" i="18"/>
  <c r="R269" i="18"/>
  <c r="P269" i="18"/>
  <c r="BI266" i="18"/>
  <c r="BH266" i="18"/>
  <c r="BG266" i="18"/>
  <c r="BF266" i="18"/>
  <c r="T266" i="18"/>
  <c r="R266" i="18"/>
  <c r="P266" i="18"/>
  <c r="BI264" i="18"/>
  <c r="BH264" i="18"/>
  <c r="BG264" i="18"/>
  <c r="BF264" i="18"/>
  <c r="T264" i="18"/>
  <c r="R264" i="18"/>
  <c r="P264" i="18"/>
  <c r="BI262" i="18"/>
  <c r="BH262" i="18"/>
  <c r="BG262" i="18"/>
  <c r="BF262" i="18"/>
  <c r="T262" i="18"/>
  <c r="R262" i="18"/>
  <c r="P262" i="18"/>
  <c r="BI260" i="18"/>
  <c r="BH260" i="18"/>
  <c r="BG260" i="18"/>
  <c r="BF260" i="18"/>
  <c r="T260" i="18"/>
  <c r="R260" i="18"/>
  <c r="P260" i="18"/>
  <c r="BI258" i="18"/>
  <c r="BH258" i="18"/>
  <c r="BG258" i="18"/>
  <c r="BF258" i="18"/>
  <c r="T258" i="18"/>
  <c r="R258" i="18"/>
  <c r="P258" i="18"/>
  <c r="BI255" i="18"/>
  <c r="BH255" i="18"/>
  <c r="BG255" i="18"/>
  <c r="BF255" i="18"/>
  <c r="T255" i="18"/>
  <c r="R255" i="18"/>
  <c r="P255" i="18"/>
  <c r="BI251" i="18"/>
  <c r="BH251" i="18"/>
  <c r="BG251" i="18"/>
  <c r="BF251" i="18"/>
  <c r="T251" i="18"/>
  <c r="R251" i="18"/>
  <c r="P251" i="18"/>
  <c r="BI247" i="18"/>
  <c r="BH247" i="18"/>
  <c r="BG247" i="18"/>
  <c r="BF247" i="18"/>
  <c r="T247" i="18"/>
  <c r="R247" i="18"/>
  <c r="P247" i="18"/>
  <c r="BI244" i="18"/>
  <c r="BH244" i="18"/>
  <c r="BG244" i="18"/>
  <c r="BF244" i="18"/>
  <c r="T244" i="18"/>
  <c r="R244" i="18"/>
  <c r="P244" i="18"/>
  <c r="BI241" i="18"/>
  <c r="BH241" i="18"/>
  <c r="BG241" i="18"/>
  <c r="BF241" i="18"/>
  <c r="T241" i="18"/>
  <c r="R241" i="18"/>
  <c r="P241" i="18"/>
  <c r="BI238" i="18"/>
  <c r="BH238" i="18"/>
  <c r="BG238" i="18"/>
  <c r="BF238" i="18"/>
  <c r="T238" i="18"/>
  <c r="R238" i="18"/>
  <c r="P238" i="18"/>
  <c r="BI235" i="18"/>
  <c r="BH235" i="18"/>
  <c r="BG235" i="18"/>
  <c r="BF235" i="18"/>
  <c r="T235" i="18"/>
  <c r="R235" i="18"/>
  <c r="P235" i="18"/>
  <c r="BI234" i="18"/>
  <c r="BH234" i="18"/>
  <c r="BG234" i="18"/>
  <c r="BF234" i="18"/>
  <c r="T234" i="18"/>
  <c r="R234" i="18"/>
  <c r="P234" i="18"/>
  <c r="BI233" i="18"/>
  <c r="BH233" i="18"/>
  <c r="BG233" i="18"/>
  <c r="BF233" i="18"/>
  <c r="T233" i="18"/>
  <c r="R233" i="18"/>
  <c r="P233" i="18"/>
  <c r="BI230" i="18"/>
  <c r="BH230" i="18"/>
  <c r="BG230" i="18"/>
  <c r="BF230" i="18"/>
  <c r="T230" i="18"/>
  <c r="R230" i="18"/>
  <c r="P230" i="18"/>
  <c r="BI226" i="18"/>
  <c r="BH226" i="18"/>
  <c r="BG226" i="18"/>
  <c r="BF226" i="18"/>
  <c r="T226" i="18"/>
  <c r="T225" i="18" s="1"/>
  <c r="R226" i="18"/>
  <c r="R225" i="18"/>
  <c r="P226" i="18"/>
  <c r="P225" i="18" s="1"/>
  <c r="BI223" i="18"/>
  <c r="BH223" i="18"/>
  <c r="BG223" i="18"/>
  <c r="BF223" i="18"/>
  <c r="T223" i="18"/>
  <c r="R223" i="18"/>
  <c r="P223" i="18"/>
  <c r="BI220" i="18"/>
  <c r="BH220" i="18"/>
  <c r="BG220" i="18"/>
  <c r="BF220" i="18"/>
  <c r="T220" i="18"/>
  <c r="R220" i="18"/>
  <c r="P220" i="18"/>
  <c r="BI217" i="18"/>
  <c r="BH217" i="18"/>
  <c r="BG217" i="18"/>
  <c r="BF217" i="18"/>
  <c r="T217" i="18"/>
  <c r="R217" i="18"/>
  <c r="P217" i="18"/>
  <c r="BI215" i="18"/>
  <c r="BH215" i="18"/>
  <c r="BG215" i="18"/>
  <c r="BF215" i="18"/>
  <c r="T215" i="18"/>
  <c r="R215" i="18"/>
  <c r="P215" i="18"/>
  <c r="BI212" i="18"/>
  <c r="BH212" i="18"/>
  <c r="BG212" i="18"/>
  <c r="BF212" i="18"/>
  <c r="T212" i="18"/>
  <c r="R212" i="18"/>
  <c r="P212" i="18"/>
  <c r="BI209" i="18"/>
  <c r="BH209" i="18"/>
  <c r="BG209" i="18"/>
  <c r="BF209" i="18"/>
  <c r="T209" i="18"/>
  <c r="R209" i="18"/>
  <c r="P209" i="18"/>
  <c r="BI205" i="18"/>
  <c r="BH205" i="18"/>
  <c r="BG205" i="18"/>
  <c r="BF205" i="18"/>
  <c r="T205" i="18"/>
  <c r="R205" i="18"/>
  <c r="P205" i="18"/>
  <c r="BI202" i="18"/>
  <c r="BH202" i="18"/>
  <c r="BG202" i="18"/>
  <c r="BF202" i="18"/>
  <c r="T202" i="18"/>
  <c r="R202" i="18"/>
  <c r="P202" i="18"/>
  <c r="BI200" i="18"/>
  <c r="BH200" i="18"/>
  <c r="BG200" i="18"/>
  <c r="BF200" i="18"/>
  <c r="T200" i="18"/>
  <c r="R200" i="18"/>
  <c r="P200" i="18"/>
  <c r="BI197" i="18"/>
  <c r="BH197" i="18"/>
  <c r="BG197" i="18"/>
  <c r="BF197" i="18"/>
  <c r="T197" i="18"/>
  <c r="R197" i="18"/>
  <c r="P197" i="18"/>
  <c r="BI194" i="18"/>
  <c r="BH194" i="18"/>
  <c r="BG194" i="18"/>
  <c r="BF194" i="18"/>
  <c r="T194" i="18"/>
  <c r="R194" i="18"/>
  <c r="P194" i="18"/>
  <c r="BI192" i="18"/>
  <c r="BH192" i="18"/>
  <c r="BG192" i="18"/>
  <c r="BF192" i="18"/>
  <c r="T192" i="18"/>
  <c r="R192" i="18"/>
  <c r="P192" i="18"/>
  <c r="BI189" i="18"/>
  <c r="BH189" i="18"/>
  <c r="BG189" i="18"/>
  <c r="BF189" i="18"/>
  <c r="T189" i="18"/>
  <c r="R189" i="18"/>
  <c r="P189" i="18"/>
  <c r="BI186" i="18"/>
  <c r="BH186" i="18"/>
  <c r="BG186" i="18"/>
  <c r="BF186" i="18"/>
  <c r="T186" i="18"/>
  <c r="R186" i="18"/>
  <c r="P186" i="18"/>
  <c r="BI184" i="18"/>
  <c r="BH184" i="18"/>
  <c r="BG184" i="18"/>
  <c r="BF184" i="18"/>
  <c r="T184" i="18"/>
  <c r="R184" i="18"/>
  <c r="P184" i="18"/>
  <c r="BI181" i="18"/>
  <c r="BH181" i="18"/>
  <c r="BG181" i="18"/>
  <c r="BF181" i="18"/>
  <c r="T181" i="18"/>
  <c r="R181" i="18"/>
  <c r="P181" i="18"/>
  <c r="BI179" i="18"/>
  <c r="BH179" i="18"/>
  <c r="BG179" i="18"/>
  <c r="BF179" i="18"/>
  <c r="T179" i="18"/>
  <c r="R179" i="18"/>
  <c r="P179" i="18"/>
  <c r="BI177" i="18"/>
  <c r="BH177" i="18"/>
  <c r="BG177" i="18"/>
  <c r="BF177" i="18"/>
  <c r="T177" i="18"/>
  <c r="R177" i="18"/>
  <c r="P177" i="18"/>
  <c r="BI174" i="18"/>
  <c r="BH174" i="18"/>
  <c r="BG174" i="18"/>
  <c r="BF174" i="18"/>
  <c r="T174" i="18"/>
  <c r="R174" i="18"/>
  <c r="P174" i="18"/>
  <c r="BI171" i="18"/>
  <c r="BH171" i="18"/>
  <c r="BG171" i="18"/>
  <c r="BF171" i="18"/>
  <c r="T171" i="18"/>
  <c r="R171" i="18"/>
  <c r="P171" i="18"/>
  <c r="BI168" i="18"/>
  <c r="BH168" i="18"/>
  <c r="BG168" i="18"/>
  <c r="BF168" i="18"/>
  <c r="T168" i="18"/>
  <c r="R168" i="18"/>
  <c r="P168" i="18"/>
  <c r="BI163" i="18"/>
  <c r="BH163" i="18"/>
  <c r="BG163" i="18"/>
  <c r="BF163" i="18"/>
  <c r="T163" i="18"/>
  <c r="R163" i="18"/>
  <c r="P163" i="18"/>
  <c r="BI160" i="18"/>
  <c r="BH160" i="18"/>
  <c r="BG160" i="18"/>
  <c r="BF160" i="18"/>
  <c r="T160" i="18"/>
  <c r="R160" i="18"/>
  <c r="P160" i="18"/>
  <c r="BI150" i="18"/>
  <c r="BH150" i="18"/>
  <c r="BG150" i="18"/>
  <c r="BF150" i="18"/>
  <c r="T150" i="18"/>
  <c r="R150" i="18"/>
  <c r="P150" i="18"/>
  <c r="BI147" i="18"/>
  <c r="BH147" i="18"/>
  <c r="BG147" i="18"/>
  <c r="BF147" i="18"/>
  <c r="T147" i="18"/>
  <c r="R147" i="18"/>
  <c r="P147" i="18"/>
  <c r="BI144" i="18"/>
  <c r="BH144" i="18"/>
  <c r="BG144" i="18"/>
  <c r="BF144" i="18"/>
  <c r="T144" i="18"/>
  <c r="R144" i="18"/>
  <c r="P144" i="18"/>
  <c r="BI141" i="18"/>
  <c r="BH141" i="18"/>
  <c r="BG141" i="18"/>
  <c r="BF141" i="18"/>
  <c r="T141" i="18"/>
  <c r="R141" i="18"/>
  <c r="P141" i="18"/>
  <c r="BI138" i="18"/>
  <c r="BH138" i="18"/>
  <c r="BG138" i="18"/>
  <c r="BF138" i="18"/>
  <c r="T138" i="18"/>
  <c r="R138" i="18"/>
  <c r="P138" i="18"/>
  <c r="BI136" i="18"/>
  <c r="BH136" i="18"/>
  <c r="BG136" i="18"/>
  <c r="BF136" i="18"/>
  <c r="T136" i="18"/>
  <c r="R136" i="18"/>
  <c r="P136" i="18"/>
  <c r="BI133" i="18"/>
  <c r="BH133" i="18"/>
  <c r="BG133" i="18"/>
  <c r="BF133" i="18"/>
  <c r="T133" i="18"/>
  <c r="R133" i="18"/>
  <c r="P133" i="18"/>
  <c r="BI131" i="18"/>
  <c r="BH131" i="18"/>
  <c r="BG131" i="18"/>
  <c r="BF131" i="18"/>
  <c r="T131" i="18"/>
  <c r="R131" i="18"/>
  <c r="P131" i="18"/>
  <c r="J125" i="18"/>
  <c r="J124" i="18"/>
  <c r="F124" i="18"/>
  <c r="F122" i="18"/>
  <c r="E120" i="18"/>
  <c r="J92" i="18"/>
  <c r="J91" i="18"/>
  <c r="F91" i="18"/>
  <c r="F89" i="18"/>
  <c r="E87" i="18"/>
  <c r="J18" i="18"/>
  <c r="E18" i="18"/>
  <c r="F125" i="18"/>
  <c r="J17" i="18"/>
  <c r="J12" i="18"/>
  <c r="J122" i="18" s="1"/>
  <c r="E7" i="18"/>
  <c r="E85" i="18" s="1"/>
  <c r="J37" i="17"/>
  <c r="J36" i="17"/>
  <c r="AY113" i="1" s="1"/>
  <c r="J35" i="17"/>
  <c r="AX113" i="1"/>
  <c r="BI264" i="17"/>
  <c r="BH264" i="17"/>
  <c r="BG264" i="17"/>
  <c r="BF264" i="17"/>
  <c r="T264" i="17"/>
  <c r="T263" i="17" s="1"/>
  <c r="R264" i="17"/>
  <c r="R263" i="17" s="1"/>
  <c r="P264" i="17"/>
  <c r="P263" i="17"/>
  <c r="BI260" i="17"/>
  <c r="BH260" i="17"/>
  <c r="BG260" i="17"/>
  <c r="BF260" i="17"/>
  <c r="T260" i="17"/>
  <c r="T259" i="17"/>
  <c r="T258" i="17" s="1"/>
  <c r="R260" i="17"/>
  <c r="R259" i="17"/>
  <c r="R258" i="17" s="1"/>
  <c r="P260" i="17"/>
  <c r="P259" i="17"/>
  <c r="P258" i="17"/>
  <c r="BI256" i="17"/>
  <c r="BH256" i="17"/>
  <c r="BG256" i="17"/>
  <c r="BF256" i="17"/>
  <c r="T256" i="17"/>
  <c r="T255" i="17"/>
  <c r="R256" i="17"/>
  <c r="R255" i="17" s="1"/>
  <c r="P256" i="17"/>
  <c r="P255" i="17" s="1"/>
  <c r="BI253" i="17"/>
  <c r="BH253" i="17"/>
  <c r="BG253" i="17"/>
  <c r="BF253" i="17"/>
  <c r="T253" i="17"/>
  <c r="R253" i="17"/>
  <c r="P253" i="17"/>
  <c r="BI251" i="17"/>
  <c r="BH251" i="17"/>
  <c r="BG251" i="17"/>
  <c r="BF251" i="17"/>
  <c r="T251" i="17"/>
  <c r="R251" i="17"/>
  <c r="P251" i="17"/>
  <c r="BI246" i="17"/>
  <c r="BH246" i="17"/>
  <c r="BG246" i="17"/>
  <c r="BF246" i="17"/>
  <c r="T246" i="17"/>
  <c r="R246" i="17"/>
  <c r="P246" i="17"/>
  <c r="BI244" i="17"/>
  <c r="BH244" i="17"/>
  <c r="BG244" i="17"/>
  <c r="BF244" i="17"/>
  <c r="T244" i="17"/>
  <c r="R244" i="17"/>
  <c r="P244" i="17"/>
  <c r="BI240" i="17"/>
  <c r="BH240" i="17"/>
  <c r="BG240" i="17"/>
  <c r="BF240" i="17"/>
  <c r="T240" i="17"/>
  <c r="R240" i="17"/>
  <c r="P240" i="17"/>
  <c r="BI237" i="17"/>
  <c r="BH237" i="17"/>
  <c r="BG237" i="17"/>
  <c r="BF237" i="17"/>
  <c r="T237" i="17"/>
  <c r="R237" i="17"/>
  <c r="P237" i="17"/>
  <c r="BI234" i="17"/>
  <c r="BH234" i="17"/>
  <c r="BG234" i="17"/>
  <c r="BF234" i="17"/>
  <c r="T234" i="17"/>
  <c r="R234" i="17"/>
  <c r="P234" i="17"/>
  <c r="BI231" i="17"/>
  <c r="BH231" i="17"/>
  <c r="BG231" i="17"/>
  <c r="BF231" i="17"/>
  <c r="T231" i="17"/>
  <c r="R231" i="17"/>
  <c r="P231" i="17"/>
  <c r="BI227" i="17"/>
  <c r="BH227" i="17"/>
  <c r="BG227" i="17"/>
  <c r="BF227" i="17"/>
  <c r="T227" i="17"/>
  <c r="R227" i="17"/>
  <c r="P227" i="17"/>
  <c r="BI226" i="17"/>
  <c r="BH226" i="17"/>
  <c r="BG226" i="17"/>
  <c r="BF226" i="17"/>
  <c r="T226" i="17"/>
  <c r="R226" i="17"/>
  <c r="P226" i="17"/>
  <c r="BI224" i="17"/>
  <c r="BH224" i="17"/>
  <c r="BG224" i="17"/>
  <c r="BF224" i="17"/>
  <c r="T224" i="17"/>
  <c r="R224" i="17"/>
  <c r="P224" i="17"/>
  <c r="BI221" i="17"/>
  <c r="BH221" i="17"/>
  <c r="BG221" i="17"/>
  <c r="BF221" i="17"/>
  <c r="T221" i="17"/>
  <c r="R221" i="17"/>
  <c r="P221" i="17"/>
  <c r="BI220" i="17"/>
  <c r="BH220" i="17"/>
  <c r="BG220" i="17"/>
  <c r="BF220" i="17"/>
  <c r="T220" i="17"/>
  <c r="R220" i="17"/>
  <c r="P220" i="17"/>
  <c r="BI218" i="17"/>
  <c r="BH218" i="17"/>
  <c r="BG218" i="17"/>
  <c r="BF218" i="17"/>
  <c r="T218" i="17"/>
  <c r="R218" i="17"/>
  <c r="P218" i="17"/>
  <c r="BI217" i="17"/>
  <c r="BH217" i="17"/>
  <c r="BG217" i="17"/>
  <c r="BF217" i="17"/>
  <c r="T217" i="17"/>
  <c r="R217" i="17"/>
  <c r="P217" i="17"/>
  <c r="BI215" i="17"/>
  <c r="BH215" i="17"/>
  <c r="BG215" i="17"/>
  <c r="BF215" i="17"/>
  <c r="T215" i="17"/>
  <c r="R215" i="17"/>
  <c r="P215" i="17"/>
  <c r="BI212" i="17"/>
  <c r="BH212" i="17"/>
  <c r="BG212" i="17"/>
  <c r="BF212" i="17"/>
  <c r="T212" i="17"/>
  <c r="R212" i="17"/>
  <c r="P212" i="17"/>
  <c r="BI208" i="17"/>
  <c r="BH208" i="17"/>
  <c r="BG208" i="17"/>
  <c r="BF208" i="17"/>
  <c r="T208" i="17"/>
  <c r="R208" i="17"/>
  <c r="P208" i="17"/>
  <c r="BI205" i="17"/>
  <c r="BH205" i="17"/>
  <c r="BG205" i="17"/>
  <c r="BF205" i="17"/>
  <c r="T205" i="17"/>
  <c r="R205" i="17"/>
  <c r="P205" i="17"/>
  <c r="BI202" i="17"/>
  <c r="BH202" i="17"/>
  <c r="BG202" i="17"/>
  <c r="BF202" i="17"/>
  <c r="T202" i="17"/>
  <c r="R202" i="17"/>
  <c r="P202" i="17"/>
  <c r="BI199" i="17"/>
  <c r="BH199" i="17"/>
  <c r="BG199" i="17"/>
  <c r="BF199" i="17"/>
  <c r="T199" i="17"/>
  <c r="R199" i="17"/>
  <c r="P199" i="17"/>
  <c r="BI197" i="17"/>
  <c r="BH197" i="17"/>
  <c r="BG197" i="17"/>
  <c r="BF197" i="17"/>
  <c r="T197" i="17"/>
  <c r="R197" i="17"/>
  <c r="P197" i="17"/>
  <c r="BI194" i="17"/>
  <c r="BH194" i="17"/>
  <c r="BG194" i="17"/>
  <c r="BF194" i="17"/>
  <c r="T194" i="17"/>
  <c r="R194" i="17"/>
  <c r="P194" i="17"/>
  <c r="BI192" i="17"/>
  <c r="BH192" i="17"/>
  <c r="BG192" i="17"/>
  <c r="BF192" i="17"/>
  <c r="T192" i="17"/>
  <c r="R192" i="17"/>
  <c r="P192" i="17"/>
  <c r="BI190" i="17"/>
  <c r="BH190" i="17"/>
  <c r="BG190" i="17"/>
  <c r="BF190" i="17"/>
  <c r="T190" i="17"/>
  <c r="R190" i="17"/>
  <c r="P190" i="17"/>
  <c r="BI187" i="17"/>
  <c r="BH187" i="17"/>
  <c r="BG187" i="17"/>
  <c r="BF187" i="17"/>
  <c r="T187" i="17"/>
  <c r="R187" i="17"/>
  <c r="P187" i="17"/>
  <c r="BI184" i="17"/>
  <c r="BH184" i="17"/>
  <c r="BG184" i="17"/>
  <c r="BF184" i="17"/>
  <c r="T184" i="17"/>
  <c r="R184" i="17"/>
  <c r="P184" i="17"/>
  <c r="BI181" i="17"/>
  <c r="BH181" i="17"/>
  <c r="BG181" i="17"/>
  <c r="BF181" i="17"/>
  <c r="T181" i="17"/>
  <c r="R181" i="17"/>
  <c r="P181" i="17"/>
  <c r="BI179" i="17"/>
  <c r="BH179" i="17"/>
  <c r="BG179" i="17"/>
  <c r="BF179" i="17"/>
  <c r="T179" i="17"/>
  <c r="R179" i="17"/>
  <c r="P179" i="17"/>
  <c r="BI176" i="17"/>
  <c r="BH176" i="17"/>
  <c r="BG176" i="17"/>
  <c r="BF176" i="17"/>
  <c r="T176" i="17"/>
  <c r="R176" i="17"/>
  <c r="P176" i="17"/>
  <c r="BI174" i="17"/>
  <c r="BH174" i="17"/>
  <c r="BG174" i="17"/>
  <c r="BF174" i="17"/>
  <c r="T174" i="17"/>
  <c r="R174" i="17"/>
  <c r="P174" i="17"/>
  <c r="BI172" i="17"/>
  <c r="BH172" i="17"/>
  <c r="BG172" i="17"/>
  <c r="BF172" i="17"/>
  <c r="T172" i="17"/>
  <c r="R172" i="17"/>
  <c r="P172" i="17"/>
  <c r="BI169" i="17"/>
  <c r="BH169" i="17"/>
  <c r="BG169" i="17"/>
  <c r="BF169" i="17"/>
  <c r="T169" i="17"/>
  <c r="R169" i="17"/>
  <c r="P169" i="17"/>
  <c r="BI166" i="17"/>
  <c r="BH166" i="17"/>
  <c r="BG166" i="17"/>
  <c r="BF166" i="17"/>
  <c r="T166" i="17"/>
  <c r="R166" i="17"/>
  <c r="P166" i="17"/>
  <c r="BI163" i="17"/>
  <c r="BH163" i="17"/>
  <c r="BG163" i="17"/>
  <c r="BF163" i="17"/>
  <c r="T163" i="17"/>
  <c r="R163" i="17"/>
  <c r="P163" i="17"/>
  <c r="BI160" i="17"/>
  <c r="BH160" i="17"/>
  <c r="BG160" i="17"/>
  <c r="BF160" i="17"/>
  <c r="T160" i="17"/>
  <c r="R160" i="17"/>
  <c r="P160" i="17"/>
  <c r="BI155" i="17"/>
  <c r="BH155" i="17"/>
  <c r="BG155" i="17"/>
  <c r="BF155" i="17"/>
  <c r="T155" i="17"/>
  <c r="R155" i="17"/>
  <c r="P155" i="17"/>
  <c r="BI146" i="17"/>
  <c r="BH146" i="17"/>
  <c r="BG146" i="17"/>
  <c r="BF146" i="17"/>
  <c r="T146" i="17"/>
  <c r="R146" i="17"/>
  <c r="P146" i="17"/>
  <c r="BI143" i="17"/>
  <c r="BH143" i="17"/>
  <c r="BG143" i="17"/>
  <c r="BF143" i="17"/>
  <c r="T143" i="17"/>
  <c r="R143" i="17"/>
  <c r="P143" i="17"/>
  <c r="BI140" i="17"/>
  <c r="BH140" i="17"/>
  <c r="BG140" i="17"/>
  <c r="BF140" i="17"/>
  <c r="T140" i="17"/>
  <c r="R140" i="17"/>
  <c r="P140" i="17"/>
  <c r="BI137" i="17"/>
  <c r="BH137" i="17"/>
  <c r="BG137" i="17"/>
  <c r="BF137" i="17"/>
  <c r="T137" i="17"/>
  <c r="R137" i="17"/>
  <c r="P137" i="17"/>
  <c r="BI134" i="17"/>
  <c r="BH134" i="17"/>
  <c r="BG134" i="17"/>
  <c r="BF134" i="17"/>
  <c r="T134" i="17"/>
  <c r="R134" i="17"/>
  <c r="P134" i="17"/>
  <c r="BI131" i="17"/>
  <c r="BH131" i="17"/>
  <c r="BG131" i="17"/>
  <c r="BF131" i="17"/>
  <c r="T131" i="17"/>
  <c r="R131" i="17"/>
  <c r="P131" i="17"/>
  <c r="BI128" i="17"/>
  <c r="BH128" i="17"/>
  <c r="BG128" i="17"/>
  <c r="BF128" i="17"/>
  <c r="T128" i="17"/>
  <c r="R128" i="17"/>
  <c r="P128" i="17"/>
  <c r="J122" i="17"/>
  <c r="J121" i="17"/>
  <c r="F121" i="17"/>
  <c r="F119" i="17"/>
  <c r="E117" i="17"/>
  <c r="J92" i="17"/>
  <c r="J91" i="17"/>
  <c r="F91" i="17"/>
  <c r="F89" i="17"/>
  <c r="E87" i="17"/>
  <c r="J18" i="17"/>
  <c r="E18" i="17"/>
  <c r="F122" i="17" s="1"/>
  <c r="J17" i="17"/>
  <c r="J12" i="17"/>
  <c r="J119" i="17"/>
  <c r="E7" i="17"/>
  <c r="E85" i="17"/>
  <c r="J39" i="16"/>
  <c r="J38" i="16"/>
  <c r="AY112" i="1"/>
  <c r="J37" i="16"/>
  <c r="AX112" i="1"/>
  <c r="BI199" i="16"/>
  <c r="BH199" i="16"/>
  <c r="BG199" i="16"/>
  <c r="BF199" i="16"/>
  <c r="T199" i="16"/>
  <c r="R199" i="16"/>
  <c r="P199" i="16"/>
  <c r="BI195" i="16"/>
  <c r="BH195" i="16"/>
  <c r="BG195" i="16"/>
  <c r="BF195" i="16"/>
  <c r="T195" i="16"/>
  <c r="R195" i="16"/>
  <c r="P195" i="16"/>
  <c r="BI192" i="16"/>
  <c r="BH192" i="16"/>
  <c r="BG192" i="16"/>
  <c r="BF192" i="16"/>
  <c r="T192" i="16"/>
  <c r="R192" i="16"/>
  <c r="P192" i="16"/>
  <c r="BI187" i="16"/>
  <c r="BH187" i="16"/>
  <c r="BG187" i="16"/>
  <c r="BF187" i="16"/>
  <c r="T187" i="16"/>
  <c r="R187" i="16"/>
  <c r="P187" i="16"/>
  <c r="BI185" i="16"/>
  <c r="BH185" i="16"/>
  <c r="BG185" i="16"/>
  <c r="BF185" i="16"/>
  <c r="T185" i="16"/>
  <c r="R185" i="16"/>
  <c r="P185" i="16"/>
  <c r="BI183" i="16"/>
  <c r="BH183" i="16"/>
  <c r="BG183" i="16"/>
  <c r="BF183" i="16"/>
  <c r="T183" i="16"/>
  <c r="R183" i="16"/>
  <c r="P183" i="16"/>
  <c r="BI180" i="16"/>
  <c r="BH180" i="16"/>
  <c r="BG180" i="16"/>
  <c r="BF180" i="16"/>
  <c r="T180" i="16"/>
  <c r="R180" i="16"/>
  <c r="P180" i="16"/>
  <c r="BI178" i="16"/>
  <c r="BH178" i="16"/>
  <c r="BG178" i="16"/>
  <c r="BF178" i="16"/>
  <c r="T178" i="16"/>
  <c r="R178" i="16"/>
  <c r="P178" i="16"/>
  <c r="BI176" i="16"/>
  <c r="BH176" i="16"/>
  <c r="BG176" i="16"/>
  <c r="BF176" i="16"/>
  <c r="T176" i="16"/>
  <c r="R176" i="16"/>
  <c r="P176" i="16"/>
  <c r="BI172" i="16"/>
  <c r="BH172" i="16"/>
  <c r="BG172" i="16"/>
  <c r="BF172" i="16"/>
  <c r="T172" i="16"/>
  <c r="R172" i="16"/>
  <c r="P172" i="16"/>
  <c r="BI169" i="16"/>
  <c r="BH169" i="16"/>
  <c r="BG169" i="16"/>
  <c r="BF169" i="16"/>
  <c r="T169" i="16"/>
  <c r="R169" i="16"/>
  <c r="P169" i="16"/>
  <c r="BI162" i="16"/>
  <c r="BH162" i="16"/>
  <c r="BG162" i="16"/>
  <c r="BF162" i="16"/>
  <c r="T162" i="16"/>
  <c r="R162" i="16"/>
  <c r="P162" i="16"/>
  <c r="BI153" i="16"/>
  <c r="BH153" i="16"/>
  <c r="BG153" i="16"/>
  <c r="BF153" i="16"/>
  <c r="T153" i="16"/>
  <c r="R153" i="16"/>
  <c r="P153" i="16"/>
  <c r="BI148" i="16"/>
  <c r="BH148" i="16"/>
  <c r="BG148" i="16"/>
  <c r="BF148" i="16"/>
  <c r="T148" i="16"/>
  <c r="R148" i="16"/>
  <c r="P148" i="16"/>
  <c r="BI145" i="16"/>
  <c r="BH145" i="16"/>
  <c r="BG145" i="16"/>
  <c r="BF145" i="16"/>
  <c r="T145" i="16"/>
  <c r="R145" i="16"/>
  <c r="P145" i="16"/>
  <c r="BI141" i="16"/>
  <c r="BH141" i="16"/>
  <c r="BG141" i="16"/>
  <c r="BF141" i="16"/>
  <c r="T141" i="16"/>
  <c r="R141" i="16"/>
  <c r="P141" i="16"/>
  <c r="BI138" i="16"/>
  <c r="BH138" i="16"/>
  <c r="BG138" i="16"/>
  <c r="BF138" i="16"/>
  <c r="T138" i="16"/>
  <c r="R138" i="16"/>
  <c r="P138" i="16"/>
  <c r="BI135" i="16"/>
  <c r="BH135" i="16"/>
  <c r="BG135" i="16"/>
  <c r="BF135" i="16"/>
  <c r="T135" i="16"/>
  <c r="R135" i="16"/>
  <c r="P135" i="16"/>
  <c r="BI132" i="16"/>
  <c r="BH132" i="16"/>
  <c r="BG132" i="16"/>
  <c r="BF132" i="16"/>
  <c r="T132" i="16"/>
  <c r="R132" i="16"/>
  <c r="P132" i="16"/>
  <c r="BI129" i="16"/>
  <c r="BH129" i="16"/>
  <c r="BG129" i="16"/>
  <c r="BF129" i="16"/>
  <c r="T129" i="16"/>
  <c r="R129" i="16"/>
  <c r="P129" i="16"/>
  <c r="F120" i="16"/>
  <c r="E118" i="16"/>
  <c r="F91" i="16"/>
  <c r="E89" i="16"/>
  <c r="J26" i="16"/>
  <c r="E26" i="16"/>
  <c r="J123" i="16"/>
  <c r="J25" i="16"/>
  <c r="J23" i="16"/>
  <c r="E23" i="16"/>
  <c r="J122" i="16" s="1"/>
  <c r="J22" i="16"/>
  <c r="J20" i="16"/>
  <c r="E20" i="16"/>
  <c r="F123" i="16"/>
  <c r="J19" i="16"/>
  <c r="J17" i="16"/>
  <c r="E17" i="16"/>
  <c r="F93" i="16" s="1"/>
  <c r="J16" i="16"/>
  <c r="J14" i="16"/>
  <c r="J120" i="16" s="1"/>
  <c r="E7" i="16"/>
  <c r="E114" i="16"/>
  <c r="J39" i="15"/>
  <c r="J38" i="15"/>
  <c r="AY111" i="1"/>
  <c r="J37" i="15"/>
  <c r="AX111" i="1"/>
  <c r="BI227" i="15"/>
  <c r="BH227" i="15"/>
  <c r="BG227" i="15"/>
  <c r="BF227" i="15"/>
  <c r="T227" i="15"/>
  <c r="T226" i="15" s="1"/>
  <c r="R227" i="15"/>
  <c r="R226" i="15"/>
  <c r="P227" i="15"/>
  <c r="P226" i="15" s="1"/>
  <c r="BI225" i="15"/>
  <c r="BH225" i="15"/>
  <c r="BG225" i="15"/>
  <c r="BF225" i="15"/>
  <c r="T225" i="15"/>
  <c r="R225" i="15"/>
  <c r="P225" i="15"/>
  <c r="BI224" i="15"/>
  <c r="BH224" i="15"/>
  <c r="BG224" i="15"/>
  <c r="BF224" i="15"/>
  <c r="T224" i="15"/>
  <c r="R224" i="15"/>
  <c r="P224" i="15"/>
  <c r="BI223" i="15"/>
  <c r="BH223" i="15"/>
  <c r="BG223" i="15"/>
  <c r="BF223" i="15"/>
  <c r="T223" i="15"/>
  <c r="R223" i="15"/>
  <c r="P223" i="15"/>
  <c r="BI221" i="15"/>
  <c r="BH221" i="15"/>
  <c r="BG221" i="15"/>
  <c r="BF221" i="15"/>
  <c r="T221" i="15"/>
  <c r="R221" i="15"/>
  <c r="P221" i="15"/>
  <c r="BI219" i="15"/>
  <c r="BH219" i="15"/>
  <c r="BG219" i="15"/>
  <c r="BF219" i="15"/>
  <c r="T219" i="15"/>
  <c r="R219" i="15"/>
  <c r="P219" i="15"/>
  <c r="BI217" i="15"/>
  <c r="BH217" i="15"/>
  <c r="BG217" i="15"/>
  <c r="BF217" i="15"/>
  <c r="T217" i="15"/>
  <c r="R217" i="15"/>
  <c r="P217" i="15"/>
  <c r="BI215" i="15"/>
  <c r="BH215" i="15"/>
  <c r="BG215" i="15"/>
  <c r="BF215" i="15"/>
  <c r="T215" i="15"/>
  <c r="R215" i="15"/>
  <c r="P215" i="15"/>
  <c r="BI213" i="15"/>
  <c r="BH213" i="15"/>
  <c r="BG213" i="15"/>
  <c r="BF213" i="15"/>
  <c r="T213" i="15"/>
  <c r="R213" i="15"/>
  <c r="P213" i="15"/>
  <c r="BI212" i="15"/>
  <c r="BH212" i="15"/>
  <c r="BG212" i="15"/>
  <c r="BF212" i="15"/>
  <c r="T212" i="15"/>
  <c r="R212" i="15"/>
  <c r="P212" i="15"/>
  <c r="BI211" i="15"/>
  <c r="BH211" i="15"/>
  <c r="BG211" i="15"/>
  <c r="BF211" i="15"/>
  <c r="T211" i="15"/>
  <c r="R211" i="15"/>
  <c r="P211" i="15"/>
  <c r="BI210" i="15"/>
  <c r="BH210" i="15"/>
  <c r="BG210" i="15"/>
  <c r="BF210" i="15"/>
  <c r="T210" i="15"/>
  <c r="R210" i="15"/>
  <c r="P210" i="15"/>
  <c r="BI209" i="15"/>
  <c r="BH209" i="15"/>
  <c r="BG209" i="15"/>
  <c r="BF209" i="15"/>
  <c r="T209" i="15"/>
  <c r="R209" i="15"/>
  <c r="P209" i="15"/>
  <c r="BI208" i="15"/>
  <c r="BH208" i="15"/>
  <c r="BG208" i="15"/>
  <c r="BF208" i="15"/>
  <c r="T208" i="15"/>
  <c r="R208" i="15"/>
  <c r="P208" i="15"/>
  <c r="BI207" i="15"/>
  <c r="BH207" i="15"/>
  <c r="BG207" i="15"/>
  <c r="BF207" i="15"/>
  <c r="T207" i="15"/>
  <c r="R207" i="15"/>
  <c r="P207" i="15"/>
  <c r="BI206" i="15"/>
  <c r="BH206" i="15"/>
  <c r="BG206" i="15"/>
  <c r="BF206" i="15"/>
  <c r="T206" i="15"/>
  <c r="R206" i="15"/>
  <c r="P206" i="15"/>
  <c r="BI205" i="15"/>
  <c r="BH205" i="15"/>
  <c r="BG205" i="15"/>
  <c r="BF205" i="15"/>
  <c r="T205" i="15"/>
  <c r="R205" i="15"/>
  <c r="P205" i="15"/>
  <c r="BI204" i="15"/>
  <c r="BH204" i="15"/>
  <c r="BG204" i="15"/>
  <c r="BF204" i="15"/>
  <c r="T204" i="15"/>
  <c r="R204" i="15"/>
  <c r="P204" i="15"/>
  <c r="BI203" i="15"/>
  <c r="BH203" i="15"/>
  <c r="BG203" i="15"/>
  <c r="BF203" i="15"/>
  <c r="T203" i="15"/>
  <c r="R203" i="15"/>
  <c r="P203" i="15"/>
  <c r="BI202" i="15"/>
  <c r="BH202" i="15"/>
  <c r="BG202" i="15"/>
  <c r="BF202" i="15"/>
  <c r="T202" i="15"/>
  <c r="R202" i="15"/>
  <c r="P202" i="15"/>
  <c r="BI201" i="15"/>
  <c r="BH201" i="15"/>
  <c r="BG201" i="15"/>
  <c r="BF201" i="15"/>
  <c r="T201" i="15"/>
  <c r="R201" i="15"/>
  <c r="P201" i="15"/>
  <c r="BI200" i="15"/>
  <c r="BH200" i="15"/>
  <c r="BG200" i="15"/>
  <c r="BF200" i="15"/>
  <c r="T200" i="15"/>
  <c r="R200" i="15"/>
  <c r="P200" i="15"/>
  <c r="BI199" i="15"/>
  <c r="BH199" i="15"/>
  <c r="BG199" i="15"/>
  <c r="BF199" i="15"/>
  <c r="T199" i="15"/>
  <c r="R199" i="15"/>
  <c r="P199" i="15"/>
  <c r="BI198" i="15"/>
  <c r="BH198" i="15"/>
  <c r="BG198" i="15"/>
  <c r="BF198" i="15"/>
  <c r="T198" i="15"/>
  <c r="R198" i="15"/>
  <c r="P198" i="15"/>
  <c r="BI197" i="15"/>
  <c r="BH197" i="15"/>
  <c r="BG197" i="15"/>
  <c r="BF197" i="15"/>
  <c r="T197" i="15"/>
  <c r="R197" i="15"/>
  <c r="P197" i="15"/>
  <c r="BI196" i="15"/>
  <c r="BH196" i="15"/>
  <c r="BG196" i="15"/>
  <c r="BF196" i="15"/>
  <c r="T196" i="15"/>
  <c r="R196" i="15"/>
  <c r="P196" i="15"/>
  <c r="BI195" i="15"/>
  <c r="BH195" i="15"/>
  <c r="BG195" i="15"/>
  <c r="BF195" i="15"/>
  <c r="T195" i="15"/>
  <c r="R195" i="15"/>
  <c r="P195" i="15"/>
  <c r="BI194" i="15"/>
  <c r="BH194" i="15"/>
  <c r="BG194" i="15"/>
  <c r="BF194" i="15"/>
  <c r="T194" i="15"/>
  <c r="R194" i="15"/>
  <c r="P194" i="15"/>
  <c r="BI193" i="15"/>
  <c r="BH193" i="15"/>
  <c r="BG193" i="15"/>
  <c r="BF193" i="15"/>
  <c r="T193" i="15"/>
  <c r="R193" i="15"/>
  <c r="P193" i="15"/>
  <c r="BI192" i="15"/>
  <c r="BH192" i="15"/>
  <c r="BG192" i="15"/>
  <c r="BF192" i="15"/>
  <c r="T192" i="15"/>
  <c r="R192" i="15"/>
  <c r="P192" i="15"/>
  <c r="BI191" i="15"/>
  <c r="BH191" i="15"/>
  <c r="BG191" i="15"/>
  <c r="BF191" i="15"/>
  <c r="T191" i="15"/>
  <c r="R191" i="15"/>
  <c r="P191" i="15"/>
  <c r="BI188" i="15"/>
  <c r="BH188" i="15"/>
  <c r="BG188" i="15"/>
  <c r="BF188" i="15"/>
  <c r="T188" i="15"/>
  <c r="R188" i="15"/>
  <c r="P188" i="15"/>
  <c r="BI187" i="15"/>
  <c r="BH187" i="15"/>
  <c r="BG187" i="15"/>
  <c r="BF187" i="15"/>
  <c r="T187" i="15"/>
  <c r="R187" i="15"/>
  <c r="P187" i="15"/>
  <c r="BI185" i="15"/>
  <c r="BH185" i="15"/>
  <c r="BG185" i="15"/>
  <c r="BF185" i="15"/>
  <c r="T185" i="15"/>
  <c r="R185" i="15"/>
  <c r="P185" i="15"/>
  <c r="BI183" i="15"/>
  <c r="BH183" i="15"/>
  <c r="BG183" i="15"/>
  <c r="BF183" i="15"/>
  <c r="T183" i="15"/>
  <c r="R183" i="15"/>
  <c r="P183" i="15"/>
  <c r="BI182" i="15"/>
  <c r="BH182" i="15"/>
  <c r="BG182" i="15"/>
  <c r="BF182" i="15"/>
  <c r="T182" i="15"/>
  <c r="R182" i="15"/>
  <c r="P182" i="15"/>
  <c r="BI181" i="15"/>
  <c r="BH181" i="15"/>
  <c r="BG181" i="15"/>
  <c r="BF181" i="15"/>
  <c r="T181" i="15"/>
  <c r="R181" i="15"/>
  <c r="P181" i="15"/>
  <c r="BI180" i="15"/>
  <c r="BH180" i="15"/>
  <c r="BG180" i="15"/>
  <c r="BF180" i="15"/>
  <c r="T180" i="15"/>
  <c r="R180" i="15"/>
  <c r="P180" i="15"/>
  <c r="BI179" i="15"/>
  <c r="BH179" i="15"/>
  <c r="BG179" i="15"/>
  <c r="BF179" i="15"/>
  <c r="T179" i="15"/>
  <c r="R179" i="15"/>
  <c r="P179" i="15"/>
  <c r="BI178" i="15"/>
  <c r="BH178" i="15"/>
  <c r="BG178" i="15"/>
  <c r="BF178" i="15"/>
  <c r="T178" i="15"/>
  <c r="R178" i="15"/>
  <c r="P178" i="15"/>
  <c r="BI177" i="15"/>
  <c r="BH177" i="15"/>
  <c r="BG177" i="15"/>
  <c r="BF177" i="15"/>
  <c r="T177" i="15"/>
  <c r="R177" i="15"/>
  <c r="P177" i="15"/>
  <c r="BI176" i="15"/>
  <c r="BH176" i="15"/>
  <c r="BG176" i="15"/>
  <c r="BF176" i="15"/>
  <c r="T176" i="15"/>
  <c r="R176" i="15"/>
  <c r="P176" i="15"/>
  <c r="BI174" i="15"/>
  <c r="BH174" i="15"/>
  <c r="BG174" i="15"/>
  <c r="BF174" i="15"/>
  <c r="T174" i="15"/>
  <c r="R174" i="15"/>
  <c r="P174" i="15"/>
  <c r="BI173" i="15"/>
  <c r="BH173" i="15"/>
  <c r="BG173" i="15"/>
  <c r="BF173" i="15"/>
  <c r="T173" i="15"/>
  <c r="R173" i="15"/>
  <c r="P173" i="15"/>
  <c r="BI172" i="15"/>
  <c r="BH172" i="15"/>
  <c r="BG172" i="15"/>
  <c r="BF172" i="15"/>
  <c r="T172" i="15"/>
  <c r="R172" i="15"/>
  <c r="P172" i="15"/>
  <c r="BI170" i="15"/>
  <c r="BH170" i="15"/>
  <c r="BG170" i="15"/>
  <c r="BF170" i="15"/>
  <c r="T170" i="15"/>
  <c r="R170" i="15"/>
  <c r="P170" i="15"/>
  <c r="BI169" i="15"/>
  <c r="BH169" i="15"/>
  <c r="BG169" i="15"/>
  <c r="BF169" i="15"/>
  <c r="T169" i="15"/>
  <c r="R169" i="15"/>
  <c r="P169" i="15"/>
  <c r="BI167" i="15"/>
  <c r="BH167" i="15"/>
  <c r="BG167" i="15"/>
  <c r="BF167" i="15"/>
  <c r="T167" i="15"/>
  <c r="R167" i="15"/>
  <c r="P167" i="15"/>
  <c r="BI165" i="15"/>
  <c r="BH165" i="15"/>
  <c r="BG165" i="15"/>
  <c r="BF165" i="15"/>
  <c r="T165" i="15"/>
  <c r="R165" i="15"/>
  <c r="P165" i="15"/>
  <c r="BI164" i="15"/>
  <c r="BH164" i="15"/>
  <c r="BG164" i="15"/>
  <c r="BF164" i="15"/>
  <c r="T164" i="15"/>
  <c r="R164" i="15"/>
  <c r="P164" i="15"/>
  <c r="BI163" i="15"/>
  <c r="BH163" i="15"/>
  <c r="BG163" i="15"/>
  <c r="BF163" i="15"/>
  <c r="T163" i="15"/>
  <c r="R163" i="15"/>
  <c r="P163" i="15"/>
  <c r="BI161" i="15"/>
  <c r="BH161" i="15"/>
  <c r="BG161" i="15"/>
  <c r="BF161" i="15"/>
  <c r="T161" i="15"/>
  <c r="R161" i="15"/>
  <c r="P161" i="15"/>
  <c r="BI160" i="15"/>
  <c r="BH160" i="15"/>
  <c r="BG160" i="15"/>
  <c r="BF160" i="15"/>
  <c r="T160" i="15"/>
  <c r="R160" i="15"/>
  <c r="P160" i="15"/>
  <c r="BI158" i="15"/>
  <c r="BH158" i="15"/>
  <c r="BG158" i="15"/>
  <c r="BF158" i="15"/>
  <c r="T158" i="15"/>
  <c r="R158" i="15"/>
  <c r="P158" i="15"/>
  <c r="BI157" i="15"/>
  <c r="BH157" i="15"/>
  <c r="BG157" i="15"/>
  <c r="BF157" i="15"/>
  <c r="T157" i="15"/>
  <c r="R157" i="15"/>
  <c r="P157" i="15"/>
  <c r="BI155" i="15"/>
  <c r="BH155" i="15"/>
  <c r="BG155" i="15"/>
  <c r="BF155" i="15"/>
  <c r="T155" i="15"/>
  <c r="R155" i="15"/>
  <c r="P155" i="15"/>
  <c r="BI154" i="15"/>
  <c r="BH154" i="15"/>
  <c r="BG154" i="15"/>
  <c r="BF154" i="15"/>
  <c r="T154" i="15"/>
  <c r="R154" i="15"/>
  <c r="P154" i="15"/>
  <c r="BI153" i="15"/>
  <c r="BH153" i="15"/>
  <c r="BG153" i="15"/>
  <c r="BF153" i="15"/>
  <c r="T153" i="15"/>
  <c r="R153" i="15"/>
  <c r="P153" i="15"/>
  <c r="BI151" i="15"/>
  <c r="BH151" i="15"/>
  <c r="BG151" i="15"/>
  <c r="BF151" i="15"/>
  <c r="T151" i="15"/>
  <c r="R151" i="15"/>
  <c r="P151" i="15"/>
  <c r="BI149" i="15"/>
  <c r="BH149" i="15"/>
  <c r="BG149" i="15"/>
  <c r="BF149" i="15"/>
  <c r="T149" i="15"/>
  <c r="R149" i="15"/>
  <c r="P149" i="15"/>
  <c r="BI147" i="15"/>
  <c r="BH147" i="15"/>
  <c r="BG147" i="15"/>
  <c r="BF147" i="15"/>
  <c r="T147" i="15"/>
  <c r="R147" i="15"/>
  <c r="P147" i="15"/>
  <c r="BI144" i="15"/>
  <c r="BH144" i="15"/>
  <c r="BG144" i="15"/>
  <c r="BF144" i="15"/>
  <c r="T144" i="15"/>
  <c r="R144" i="15"/>
  <c r="P144" i="15"/>
  <c r="BI143" i="15"/>
  <c r="BH143" i="15"/>
  <c r="BG143" i="15"/>
  <c r="BF143" i="15"/>
  <c r="T143" i="15"/>
  <c r="R143" i="15"/>
  <c r="P143" i="15"/>
  <c r="BI140" i="15"/>
  <c r="BH140" i="15"/>
  <c r="BG140" i="15"/>
  <c r="BF140" i="15"/>
  <c r="T140" i="15"/>
  <c r="R140" i="15"/>
  <c r="P140" i="15"/>
  <c r="BI139" i="15"/>
  <c r="BH139" i="15"/>
  <c r="BG139" i="15"/>
  <c r="BF139" i="15"/>
  <c r="T139" i="15"/>
  <c r="R139" i="15"/>
  <c r="P139" i="15"/>
  <c r="BI137" i="15"/>
  <c r="BH137" i="15"/>
  <c r="BG137" i="15"/>
  <c r="BF137" i="15"/>
  <c r="T137" i="15"/>
  <c r="R137" i="15"/>
  <c r="P137" i="15"/>
  <c r="BI136" i="15"/>
  <c r="BH136" i="15"/>
  <c r="BG136" i="15"/>
  <c r="BF136" i="15"/>
  <c r="T136" i="15"/>
  <c r="R136" i="15"/>
  <c r="P136" i="15"/>
  <c r="BI135" i="15"/>
  <c r="BH135" i="15"/>
  <c r="BG135" i="15"/>
  <c r="BF135" i="15"/>
  <c r="T135" i="15"/>
  <c r="R135" i="15"/>
  <c r="P135" i="15"/>
  <c r="BI134" i="15"/>
  <c r="BH134" i="15"/>
  <c r="BG134" i="15"/>
  <c r="BF134" i="15"/>
  <c r="T134" i="15"/>
  <c r="R134" i="15"/>
  <c r="P134" i="15"/>
  <c r="J128" i="15"/>
  <c r="J127" i="15"/>
  <c r="F127" i="15"/>
  <c r="F125" i="15"/>
  <c r="E123" i="15"/>
  <c r="J94" i="15"/>
  <c r="J93" i="15"/>
  <c r="F93" i="15"/>
  <c r="F91" i="15"/>
  <c r="E89" i="15"/>
  <c r="J20" i="15"/>
  <c r="E20" i="15"/>
  <c r="F128" i="15" s="1"/>
  <c r="J19" i="15"/>
  <c r="J14" i="15"/>
  <c r="J125" i="15"/>
  <c r="E7" i="15"/>
  <c r="E85" i="15"/>
  <c r="J37" i="14"/>
  <c r="J36" i="14"/>
  <c r="AY110" i="1" s="1"/>
  <c r="J35" i="14"/>
  <c r="AX110" i="1" s="1"/>
  <c r="BI644" i="14"/>
  <c r="BH644" i="14"/>
  <c r="BG644" i="14"/>
  <c r="BF644" i="14"/>
  <c r="T644" i="14"/>
  <c r="R644" i="14"/>
  <c r="P644" i="14"/>
  <c r="BI643" i="14"/>
  <c r="BH643" i="14"/>
  <c r="BG643" i="14"/>
  <c r="BF643" i="14"/>
  <c r="T643" i="14"/>
  <c r="R643" i="14"/>
  <c r="P643" i="14"/>
  <c r="BI641" i="14"/>
  <c r="BH641" i="14"/>
  <c r="BG641" i="14"/>
  <c r="BF641" i="14"/>
  <c r="T641" i="14"/>
  <c r="R641" i="14"/>
  <c r="P641" i="14"/>
  <c r="BI639" i="14"/>
  <c r="BH639" i="14"/>
  <c r="BG639" i="14"/>
  <c r="BF639" i="14"/>
  <c r="T639" i="14"/>
  <c r="T638" i="14"/>
  <c r="T637" i="14" s="1"/>
  <c r="R639" i="14"/>
  <c r="R638" i="14" s="1"/>
  <c r="R637" i="14" s="1"/>
  <c r="P639" i="14"/>
  <c r="P638" i="14"/>
  <c r="P637" i="14" s="1"/>
  <c r="BI636" i="14"/>
  <c r="BH636" i="14"/>
  <c r="BG636" i="14"/>
  <c r="BF636" i="14"/>
  <c r="T636" i="14"/>
  <c r="T635" i="14" s="1"/>
  <c r="R636" i="14"/>
  <c r="R635" i="14" s="1"/>
  <c r="P636" i="14"/>
  <c r="P635" i="14" s="1"/>
  <c r="BI630" i="14"/>
  <c r="BH630" i="14"/>
  <c r="BG630" i="14"/>
  <c r="BF630" i="14"/>
  <c r="T630" i="14"/>
  <c r="T629" i="14" s="1"/>
  <c r="R630" i="14"/>
  <c r="R629" i="14"/>
  <c r="P630" i="14"/>
  <c r="P629" i="14" s="1"/>
  <c r="BI626" i="14"/>
  <c r="BH626" i="14"/>
  <c r="BG626" i="14"/>
  <c r="BF626" i="14"/>
  <c r="T626" i="14"/>
  <c r="T625" i="14" s="1"/>
  <c r="R626" i="14"/>
  <c r="R625" i="14" s="1"/>
  <c r="P626" i="14"/>
  <c r="P625" i="14" s="1"/>
  <c r="BI623" i="14"/>
  <c r="BH623" i="14"/>
  <c r="BG623" i="14"/>
  <c r="BF623" i="14"/>
  <c r="T623" i="14"/>
  <c r="R623" i="14"/>
  <c r="P623" i="14"/>
  <c r="BI620" i="14"/>
  <c r="BH620" i="14"/>
  <c r="BG620" i="14"/>
  <c r="BF620" i="14"/>
  <c r="T620" i="14"/>
  <c r="R620" i="14"/>
  <c r="P620" i="14"/>
  <c r="BI607" i="14"/>
  <c r="BH607" i="14"/>
  <c r="BG607" i="14"/>
  <c r="BF607" i="14"/>
  <c r="T607" i="14"/>
  <c r="R607" i="14"/>
  <c r="P607" i="14"/>
  <c r="BI604" i="14"/>
  <c r="BH604" i="14"/>
  <c r="BG604" i="14"/>
  <c r="BF604" i="14"/>
  <c r="T604" i="14"/>
  <c r="R604" i="14"/>
  <c r="P604" i="14"/>
  <c r="BI598" i="14"/>
  <c r="BH598" i="14"/>
  <c r="BG598" i="14"/>
  <c r="BF598" i="14"/>
  <c r="T598" i="14"/>
  <c r="R598" i="14"/>
  <c r="P598" i="14"/>
  <c r="BI595" i="14"/>
  <c r="BH595" i="14"/>
  <c r="BG595" i="14"/>
  <c r="BF595" i="14"/>
  <c r="T595" i="14"/>
  <c r="R595" i="14"/>
  <c r="P595" i="14"/>
  <c r="BI591" i="14"/>
  <c r="BH591" i="14"/>
  <c r="BG591" i="14"/>
  <c r="BF591" i="14"/>
  <c r="T591" i="14"/>
  <c r="R591" i="14"/>
  <c r="P591" i="14"/>
  <c r="BI588" i="14"/>
  <c r="BH588" i="14"/>
  <c r="BG588" i="14"/>
  <c r="BF588" i="14"/>
  <c r="T588" i="14"/>
  <c r="R588" i="14"/>
  <c r="P588" i="14"/>
  <c r="BI575" i="14"/>
  <c r="BH575" i="14"/>
  <c r="BG575" i="14"/>
  <c r="BF575" i="14"/>
  <c r="T575" i="14"/>
  <c r="R575" i="14"/>
  <c r="P575" i="14"/>
  <c r="BI572" i="14"/>
  <c r="BH572" i="14"/>
  <c r="BG572" i="14"/>
  <c r="BF572" i="14"/>
  <c r="T572" i="14"/>
  <c r="R572" i="14"/>
  <c r="P572" i="14"/>
  <c r="BI559" i="14"/>
  <c r="BH559" i="14"/>
  <c r="BG559" i="14"/>
  <c r="BF559" i="14"/>
  <c r="T559" i="14"/>
  <c r="R559" i="14"/>
  <c r="P559" i="14"/>
  <c r="BI555" i="14"/>
  <c r="BH555" i="14"/>
  <c r="BG555" i="14"/>
  <c r="BF555" i="14"/>
  <c r="T555" i="14"/>
  <c r="T554" i="14"/>
  <c r="R555" i="14"/>
  <c r="R554" i="14"/>
  <c r="P555" i="14"/>
  <c r="P554" i="14"/>
  <c r="BI553" i="14"/>
  <c r="BH553" i="14"/>
  <c r="BG553" i="14"/>
  <c r="BF553" i="14"/>
  <c r="T553" i="14"/>
  <c r="R553" i="14"/>
  <c r="P553" i="14"/>
  <c r="BI551" i="14"/>
  <c r="BH551" i="14"/>
  <c r="BG551" i="14"/>
  <c r="BF551" i="14"/>
  <c r="T551" i="14"/>
  <c r="R551" i="14"/>
  <c r="P551" i="14"/>
  <c r="BI550" i="14"/>
  <c r="BH550" i="14"/>
  <c r="BG550" i="14"/>
  <c r="BF550" i="14"/>
  <c r="T550" i="14"/>
  <c r="R550" i="14"/>
  <c r="P550" i="14"/>
  <c r="BI549" i="14"/>
  <c r="BH549" i="14"/>
  <c r="BG549" i="14"/>
  <c r="BF549" i="14"/>
  <c r="T549" i="14"/>
  <c r="R549" i="14"/>
  <c r="P549" i="14"/>
  <c r="BI547" i="14"/>
  <c r="BH547" i="14"/>
  <c r="BG547" i="14"/>
  <c r="BF547" i="14"/>
  <c r="T547" i="14"/>
  <c r="R547" i="14"/>
  <c r="P547" i="14"/>
  <c r="BI543" i="14"/>
  <c r="BH543" i="14"/>
  <c r="BG543" i="14"/>
  <c r="BF543" i="14"/>
  <c r="T543" i="14"/>
  <c r="R543" i="14"/>
  <c r="P543" i="14"/>
  <c r="BI542" i="14"/>
  <c r="BH542" i="14"/>
  <c r="BG542" i="14"/>
  <c r="BF542" i="14"/>
  <c r="T542" i="14"/>
  <c r="R542" i="14"/>
  <c r="P542" i="14"/>
  <c r="BI541" i="14"/>
  <c r="BH541" i="14"/>
  <c r="BG541" i="14"/>
  <c r="BF541" i="14"/>
  <c r="T541" i="14"/>
  <c r="R541" i="14"/>
  <c r="P541" i="14"/>
  <c r="BI540" i="14"/>
  <c r="BH540" i="14"/>
  <c r="BG540" i="14"/>
  <c r="BF540" i="14"/>
  <c r="T540" i="14"/>
  <c r="R540" i="14"/>
  <c r="P540" i="14"/>
  <c r="BI539" i="14"/>
  <c r="BH539" i="14"/>
  <c r="BG539" i="14"/>
  <c r="BF539" i="14"/>
  <c r="T539" i="14"/>
  <c r="R539" i="14"/>
  <c r="P539" i="14"/>
  <c r="BI531" i="14"/>
  <c r="BH531" i="14"/>
  <c r="BG531" i="14"/>
  <c r="BF531" i="14"/>
  <c r="T531" i="14"/>
  <c r="R531" i="14"/>
  <c r="P531" i="14"/>
  <c r="BI530" i="14"/>
  <c r="BH530" i="14"/>
  <c r="BG530" i="14"/>
  <c r="BF530" i="14"/>
  <c r="T530" i="14"/>
  <c r="R530" i="14"/>
  <c r="P530" i="14"/>
  <c r="BI529" i="14"/>
  <c r="BH529" i="14"/>
  <c r="BG529" i="14"/>
  <c r="BF529" i="14"/>
  <c r="T529" i="14"/>
  <c r="R529" i="14"/>
  <c r="P529" i="14"/>
  <c r="BI527" i="14"/>
  <c r="BH527" i="14"/>
  <c r="BG527" i="14"/>
  <c r="BF527" i="14"/>
  <c r="T527" i="14"/>
  <c r="R527" i="14"/>
  <c r="P527" i="14"/>
  <c r="BI526" i="14"/>
  <c r="BH526" i="14"/>
  <c r="BG526" i="14"/>
  <c r="BF526" i="14"/>
  <c r="T526" i="14"/>
  <c r="R526" i="14"/>
  <c r="P526" i="14"/>
  <c r="BI524" i="14"/>
  <c r="BH524" i="14"/>
  <c r="BG524" i="14"/>
  <c r="BF524" i="14"/>
  <c r="T524" i="14"/>
  <c r="R524" i="14"/>
  <c r="P524" i="14"/>
  <c r="BI522" i="14"/>
  <c r="BH522" i="14"/>
  <c r="BG522" i="14"/>
  <c r="BF522" i="14"/>
  <c r="T522" i="14"/>
  <c r="R522" i="14"/>
  <c r="P522" i="14"/>
  <c r="BI518" i="14"/>
  <c r="BH518" i="14"/>
  <c r="BG518" i="14"/>
  <c r="BF518" i="14"/>
  <c r="T518" i="14"/>
  <c r="R518" i="14"/>
  <c r="P518" i="14"/>
  <c r="BI517" i="14"/>
  <c r="BH517" i="14"/>
  <c r="BG517" i="14"/>
  <c r="BF517" i="14"/>
  <c r="T517" i="14"/>
  <c r="R517" i="14"/>
  <c r="P517" i="14"/>
  <c r="BI513" i="14"/>
  <c r="BH513" i="14"/>
  <c r="BG513" i="14"/>
  <c r="BF513" i="14"/>
  <c r="T513" i="14"/>
  <c r="R513" i="14"/>
  <c r="P513" i="14"/>
  <c r="BI512" i="14"/>
  <c r="BH512" i="14"/>
  <c r="BG512" i="14"/>
  <c r="BF512" i="14"/>
  <c r="T512" i="14"/>
  <c r="R512" i="14"/>
  <c r="P512" i="14"/>
  <c r="BI507" i="14"/>
  <c r="BH507" i="14"/>
  <c r="BG507" i="14"/>
  <c r="BF507" i="14"/>
  <c r="T507" i="14"/>
  <c r="R507" i="14"/>
  <c r="P507" i="14"/>
  <c r="BI505" i="14"/>
  <c r="BH505" i="14"/>
  <c r="BG505" i="14"/>
  <c r="BF505" i="14"/>
  <c r="T505" i="14"/>
  <c r="R505" i="14"/>
  <c r="P505" i="14"/>
  <c r="BI502" i="14"/>
  <c r="BH502" i="14"/>
  <c r="BG502" i="14"/>
  <c r="BF502" i="14"/>
  <c r="T502" i="14"/>
  <c r="R502" i="14"/>
  <c r="P502" i="14"/>
  <c r="BI500" i="14"/>
  <c r="BH500" i="14"/>
  <c r="BG500" i="14"/>
  <c r="BF500" i="14"/>
  <c r="T500" i="14"/>
  <c r="R500" i="14"/>
  <c r="P500" i="14"/>
  <c r="BI495" i="14"/>
  <c r="BH495" i="14"/>
  <c r="BG495" i="14"/>
  <c r="BF495" i="14"/>
  <c r="T495" i="14"/>
  <c r="R495" i="14"/>
  <c r="P495" i="14"/>
  <c r="BI489" i="14"/>
  <c r="BH489" i="14"/>
  <c r="BG489" i="14"/>
  <c r="BF489" i="14"/>
  <c r="T489" i="14"/>
  <c r="R489" i="14"/>
  <c r="P489" i="14"/>
  <c r="BI487" i="14"/>
  <c r="BH487" i="14"/>
  <c r="BG487" i="14"/>
  <c r="BF487" i="14"/>
  <c r="T487" i="14"/>
  <c r="R487" i="14"/>
  <c r="P487" i="14"/>
  <c r="BI485" i="14"/>
  <c r="BH485" i="14"/>
  <c r="BG485" i="14"/>
  <c r="BF485" i="14"/>
  <c r="T485" i="14"/>
  <c r="R485" i="14"/>
  <c r="P485" i="14"/>
  <c r="BI480" i="14"/>
  <c r="BH480" i="14"/>
  <c r="BG480" i="14"/>
  <c r="BF480" i="14"/>
  <c r="T480" i="14"/>
  <c r="R480" i="14"/>
  <c r="P480" i="14"/>
  <c r="BI473" i="14"/>
  <c r="BH473" i="14"/>
  <c r="BG473" i="14"/>
  <c r="BF473" i="14"/>
  <c r="T473" i="14"/>
  <c r="R473" i="14"/>
  <c r="P473" i="14"/>
  <c r="BI469" i="14"/>
  <c r="BH469" i="14"/>
  <c r="BG469" i="14"/>
  <c r="BF469" i="14"/>
  <c r="T469" i="14"/>
  <c r="R469" i="14"/>
  <c r="P469" i="14"/>
  <c r="BI467" i="14"/>
  <c r="BH467" i="14"/>
  <c r="BG467" i="14"/>
  <c r="BF467" i="14"/>
  <c r="T467" i="14"/>
  <c r="R467" i="14"/>
  <c r="P467" i="14"/>
  <c r="BI466" i="14"/>
  <c r="BH466" i="14"/>
  <c r="BG466" i="14"/>
  <c r="BF466" i="14"/>
  <c r="T466" i="14"/>
  <c r="R466" i="14"/>
  <c r="P466" i="14"/>
  <c r="BI463" i="14"/>
  <c r="BH463" i="14"/>
  <c r="BG463" i="14"/>
  <c r="BF463" i="14"/>
  <c r="T463" i="14"/>
  <c r="R463" i="14"/>
  <c r="P463" i="14"/>
  <c r="BI462" i="14"/>
  <c r="BH462" i="14"/>
  <c r="BG462" i="14"/>
  <c r="BF462" i="14"/>
  <c r="T462" i="14"/>
  <c r="R462" i="14"/>
  <c r="P462" i="14"/>
  <c r="BI460" i="14"/>
  <c r="BH460" i="14"/>
  <c r="BG460" i="14"/>
  <c r="BF460" i="14"/>
  <c r="T460" i="14"/>
  <c r="R460" i="14"/>
  <c r="P460" i="14"/>
  <c r="BI455" i="14"/>
  <c r="BH455" i="14"/>
  <c r="BG455" i="14"/>
  <c r="BF455" i="14"/>
  <c r="T455" i="14"/>
  <c r="R455" i="14"/>
  <c r="P455" i="14"/>
  <c r="BI450" i="14"/>
  <c r="BH450" i="14"/>
  <c r="BG450" i="14"/>
  <c r="BF450" i="14"/>
  <c r="T450" i="14"/>
  <c r="R450" i="14"/>
  <c r="P450" i="14"/>
  <c r="BI446" i="14"/>
  <c r="BH446" i="14"/>
  <c r="BG446" i="14"/>
  <c r="BF446" i="14"/>
  <c r="T446" i="14"/>
  <c r="R446" i="14"/>
  <c r="P446" i="14"/>
  <c r="BI444" i="14"/>
  <c r="BH444" i="14"/>
  <c r="BG444" i="14"/>
  <c r="BF444" i="14"/>
  <c r="T444" i="14"/>
  <c r="R444" i="14"/>
  <c r="P444" i="14"/>
  <c r="BI423" i="14"/>
  <c r="BH423" i="14"/>
  <c r="BG423" i="14"/>
  <c r="BF423" i="14"/>
  <c r="T423" i="14"/>
  <c r="R423" i="14"/>
  <c r="P423" i="14"/>
  <c r="BI421" i="14"/>
  <c r="BH421" i="14"/>
  <c r="BG421" i="14"/>
  <c r="BF421" i="14"/>
  <c r="T421" i="14"/>
  <c r="R421" i="14"/>
  <c r="P421" i="14"/>
  <c r="BI420" i="14"/>
  <c r="BH420" i="14"/>
  <c r="BG420" i="14"/>
  <c r="BF420" i="14"/>
  <c r="T420" i="14"/>
  <c r="R420" i="14"/>
  <c r="P420" i="14"/>
  <c r="BI419" i="14"/>
  <c r="BH419" i="14"/>
  <c r="BG419" i="14"/>
  <c r="BF419" i="14"/>
  <c r="T419" i="14"/>
  <c r="R419" i="14"/>
  <c r="P419" i="14"/>
  <c r="BI416" i="14"/>
  <c r="BH416" i="14"/>
  <c r="BG416" i="14"/>
  <c r="BF416" i="14"/>
  <c r="T416" i="14"/>
  <c r="R416" i="14"/>
  <c r="P416" i="14"/>
  <c r="BI413" i="14"/>
  <c r="BH413" i="14"/>
  <c r="BG413" i="14"/>
  <c r="BF413" i="14"/>
  <c r="T413" i="14"/>
  <c r="R413" i="14"/>
  <c r="P413" i="14"/>
  <c r="BI411" i="14"/>
  <c r="BH411" i="14"/>
  <c r="BG411" i="14"/>
  <c r="BF411" i="14"/>
  <c r="T411" i="14"/>
  <c r="R411" i="14"/>
  <c r="P411" i="14"/>
  <c r="BI409" i="14"/>
  <c r="BH409" i="14"/>
  <c r="BG409" i="14"/>
  <c r="BF409" i="14"/>
  <c r="T409" i="14"/>
  <c r="R409" i="14"/>
  <c r="P409" i="14"/>
  <c r="BI402" i="14"/>
  <c r="BH402" i="14"/>
  <c r="BG402" i="14"/>
  <c r="BF402" i="14"/>
  <c r="T402" i="14"/>
  <c r="R402" i="14"/>
  <c r="P402" i="14"/>
  <c r="BI393" i="14"/>
  <c r="BH393" i="14"/>
  <c r="BG393" i="14"/>
  <c r="BF393" i="14"/>
  <c r="T393" i="14"/>
  <c r="R393" i="14"/>
  <c r="P393" i="14"/>
  <c r="BI391" i="14"/>
  <c r="BH391" i="14"/>
  <c r="BG391" i="14"/>
  <c r="BF391" i="14"/>
  <c r="T391" i="14"/>
  <c r="R391" i="14"/>
  <c r="P391" i="14"/>
  <c r="BI389" i="14"/>
  <c r="BH389" i="14"/>
  <c r="BG389" i="14"/>
  <c r="BF389" i="14"/>
  <c r="T389" i="14"/>
  <c r="R389" i="14"/>
  <c r="P389" i="14"/>
  <c r="BI386" i="14"/>
  <c r="BH386" i="14"/>
  <c r="BG386" i="14"/>
  <c r="BF386" i="14"/>
  <c r="T386" i="14"/>
  <c r="R386" i="14"/>
  <c r="P386" i="14"/>
  <c r="BI384" i="14"/>
  <c r="BH384" i="14"/>
  <c r="BG384" i="14"/>
  <c r="BF384" i="14"/>
  <c r="T384" i="14"/>
  <c r="R384" i="14"/>
  <c r="P384" i="14"/>
  <c r="BI382" i="14"/>
  <c r="BH382" i="14"/>
  <c r="BG382" i="14"/>
  <c r="BF382" i="14"/>
  <c r="T382" i="14"/>
  <c r="R382" i="14"/>
  <c r="P382" i="14"/>
  <c r="BI379" i="14"/>
  <c r="BH379" i="14"/>
  <c r="BG379" i="14"/>
  <c r="BF379" i="14"/>
  <c r="T379" i="14"/>
  <c r="R379" i="14"/>
  <c r="P379" i="14"/>
  <c r="BI376" i="14"/>
  <c r="BH376" i="14"/>
  <c r="BG376" i="14"/>
  <c r="BF376" i="14"/>
  <c r="T376" i="14"/>
  <c r="R376" i="14"/>
  <c r="P376" i="14"/>
  <c r="BI370" i="14"/>
  <c r="BH370" i="14"/>
  <c r="BG370" i="14"/>
  <c r="BF370" i="14"/>
  <c r="T370" i="14"/>
  <c r="R370" i="14"/>
  <c r="P370" i="14"/>
  <c r="BI368" i="14"/>
  <c r="BH368" i="14"/>
  <c r="BG368" i="14"/>
  <c r="BF368" i="14"/>
  <c r="T368" i="14"/>
  <c r="R368" i="14"/>
  <c r="P368" i="14"/>
  <c r="BI352" i="14"/>
  <c r="BH352" i="14"/>
  <c r="BG352" i="14"/>
  <c r="BF352" i="14"/>
  <c r="T352" i="14"/>
  <c r="R352" i="14"/>
  <c r="P352" i="14"/>
  <c r="BI350" i="14"/>
  <c r="BH350" i="14"/>
  <c r="BG350" i="14"/>
  <c r="BF350" i="14"/>
  <c r="T350" i="14"/>
  <c r="R350" i="14"/>
  <c r="P350" i="14"/>
  <c r="BI341" i="14"/>
  <c r="BH341" i="14"/>
  <c r="BG341" i="14"/>
  <c r="BF341" i="14"/>
  <c r="T341" i="14"/>
  <c r="R341" i="14"/>
  <c r="P341" i="14"/>
  <c r="BI325" i="14"/>
  <c r="BH325" i="14"/>
  <c r="BG325" i="14"/>
  <c r="BF325" i="14"/>
  <c r="T325" i="14"/>
  <c r="R325" i="14"/>
  <c r="P325" i="14"/>
  <c r="BI323" i="14"/>
  <c r="BH323" i="14"/>
  <c r="BG323" i="14"/>
  <c r="BF323" i="14"/>
  <c r="T323" i="14"/>
  <c r="R323" i="14"/>
  <c r="P323" i="14"/>
  <c r="BI320" i="14"/>
  <c r="BH320" i="14"/>
  <c r="BG320" i="14"/>
  <c r="BF320" i="14"/>
  <c r="T320" i="14"/>
  <c r="R320" i="14"/>
  <c r="P320" i="14"/>
  <c r="BI318" i="14"/>
  <c r="BH318" i="14"/>
  <c r="BG318" i="14"/>
  <c r="BF318" i="14"/>
  <c r="T318" i="14"/>
  <c r="R318" i="14"/>
  <c r="P318" i="14"/>
  <c r="BI313" i="14"/>
  <c r="BH313" i="14"/>
  <c r="BG313" i="14"/>
  <c r="BF313" i="14"/>
  <c r="T313" i="14"/>
  <c r="R313" i="14"/>
  <c r="P313" i="14"/>
  <c r="BI310" i="14"/>
  <c r="BH310" i="14"/>
  <c r="BG310" i="14"/>
  <c r="BF310" i="14"/>
  <c r="T310" i="14"/>
  <c r="R310" i="14"/>
  <c r="P310" i="14"/>
  <c r="BI308" i="14"/>
  <c r="BH308" i="14"/>
  <c r="BG308" i="14"/>
  <c r="BF308" i="14"/>
  <c r="T308" i="14"/>
  <c r="R308" i="14"/>
  <c r="P308" i="14"/>
  <c r="BI305" i="14"/>
  <c r="BH305" i="14"/>
  <c r="BG305" i="14"/>
  <c r="BF305" i="14"/>
  <c r="T305" i="14"/>
  <c r="R305" i="14"/>
  <c r="P305" i="14"/>
  <c r="BI302" i="14"/>
  <c r="BH302" i="14"/>
  <c r="BG302" i="14"/>
  <c r="BF302" i="14"/>
  <c r="T302" i="14"/>
  <c r="R302" i="14"/>
  <c r="P302" i="14"/>
  <c r="BI299" i="14"/>
  <c r="BH299" i="14"/>
  <c r="BG299" i="14"/>
  <c r="BF299" i="14"/>
  <c r="T299" i="14"/>
  <c r="R299" i="14"/>
  <c r="P299" i="14"/>
  <c r="BI297" i="14"/>
  <c r="BH297" i="14"/>
  <c r="BG297" i="14"/>
  <c r="BF297" i="14"/>
  <c r="T297" i="14"/>
  <c r="R297" i="14"/>
  <c r="P297" i="14"/>
  <c r="BI294" i="14"/>
  <c r="BH294" i="14"/>
  <c r="BG294" i="14"/>
  <c r="BF294" i="14"/>
  <c r="T294" i="14"/>
  <c r="R294" i="14"/>
  <c r="P294" i="14"/>
  <c r="BI291" i="14"/>
  <c r="BH291" i="14"/>
  <c r="BG291" i="14"/>
  <c r="BF291" i="14"/>
  <c r="T291" i="14"/>
  <c r="R291" i="14"/>
  <c r="P291" i="14"/>
  <c r="BI285" i="14"/>
  <c r="BH285" i="14"/>
  <c r="BG285" i="14"/>
  <c r="BF285" i="14"/>
  <c r="T285" i="14"/>
  <c r="R285" i="14"/>
  <c r="P285" i="14"/>
  <c r="BI280" i="14"/>
  <c r="BH280" i="14"/>
  <c r="BG280" i="14"/>
  <c r="BF280" i="14"/>
  <c r="T280" i="14"/>
  <c r="R280" i="14"/>
  <c r="P280" i="14"/>
  <c r="BI275" i="14"/>
  <c r="BH275" i="14"/>
  <c r="BG275" i="14"/>
  <c r="BF275" i="14"/>
  <c r="T275" i="14"/>
  <c r="R275" i="14"/>
  <c r="P275" i="14"/>
  <c r="BI273" i="14"/>
  <c r="BH273" i="14"/>
  <c r="BG273" i="14"/>
  <c r="BF273" i="14"/>
  <c r="T273" i="14"/>
  <c r="R273" i="14"/>
  <c r="P273" i="14"/>
  <c r="BI266" i="14"/>
  <c r="BH266" i="14"/>
  <c r="BG266" i="14"/>
  <c r="BF266" i="14"/>
  <c r="T266" i="14"/>
  <c r="R266" i="14"/>
  <c r="P266" i="14"/>
  <c r="BI261" i="14"/>
  <c r="BH261" i="14"/>
  <c r="BG261" i="14"/>
  <c r="BF261" i="14"/>
  <c r="T261" i="14"/>
  <c r="R261" i="14"/>
  <c r="P261" i="14"/>
  <c r="BI256" i="14"/>
  <c r="BH256" i="14"/>
  <c r="BG256" i="14"/>
  <c r="BF256" i="14"/>
  <c r="T256" i="14"/>
  <c r="R256" i="14"/>
  <c r="P256" i="14"/>
  <c r="BI243" i="14"/>
  <c r="BH243" i="14"/>
  <c r="BG243" i="14"/>
  <c r="BF243" i="14"/>
  <c r="T243" i="14"/>
  <c r="R243" i="14"/>
  <c r="P243" i="14"/>
  <c r="BI240" i="14"/>
  <c r="BH240" i="14"/>
  <c r="BG240" i="14"/>
  <c r="BF240" i="14"/>
  <c r="T240" i="14"/>
  <c r="R240" i="14"/>
  <c r="P240" i="14"/>
  <c r="BI238" i="14"/>
  <c r="BH238" i="14"/>
  <c r="BG238" i="14"/>
  <c r="BF238" i="14"/>
  <c r="T238" i="14"/>
  <c r="R238" i="14"/>
  <c r="P238" i="14"/>
  <c r="BI236" i="14"/>
  <c r="BH236" i="14"/>
  <c r="BG236" i="14"/>
  <c r="BF236" i="14"/>
  <c r="T236" i="14"/>
  <c r="R236" i="14"/>
  <c r="P236" i="14"/>
  <c r="BI234" i="14"/>
  <c r="BH234" i="14"/>
  <c r="BG234" i="14"/>
  <c r="BF234" i="14"/>
  <c r="T234" i="14"/>
  <c r="R234" i="14"/>
  <c r="P234" i="14"/>
  <c r="BI231" i="14"/>
  <c r="BH231" i="14"/>
  <c r="BG231" i="14"/>
  <c r="BF231" i="14"/>
  <c r="T231" i="14"/>
  <c r="R231" i="14"/>
  <c r="P231" i="14"/>
  <c r="BI228" i="14"/>
  <c r="BH228" i="14"/>
  <c r="BG228" i="14"/>
  <c r="BF228" i="14"/>
  <c r="T228" i="14"/>
  <c r="R228" i="14"/>
  <c r="P228" i="14"/>
  <c r="BI225" i="14"/>
  <c r="BH225" i="14"/>
  <c r="BG225" i="14"/>
  <c r="BF225" i="14"/>
  <c r="T225" i="14"/>
  <c r="R225" i="14"/>
  <c r="P225" i="14"/>
  <c r="BI223" i="14"/>
  <c r="BH223" i="14"/>
  <c r="BG223" i="14"/>
  <c r="BF223" i="14"/>
  <c r="T223" i="14"/>
  <c r="R223" i="14"/>
  <c r="P223" i="14"/>
  <c r="BI221" i="14"/>
  <c r="BH221" i="14"/>
  <c r="BG221" i="14"/>
  <c r="BF221" i="14"/>
  <c r="T221" i="14"/>
  <c r="R221" i="14"/>
  <c r="P221" i="14"/>
  <c r="BI210" i="14"/>
  <c r="BH210" i="14"/>
  <c r="BG210" i="14"/>
  <c r="BF210" i="14"/>
  <c r="T210" i="14"/>
  <c r="R210" i="14"/>
  <c r="P210" i="14"/>
  <c r="BI201" i="14"/>
  <c r="BH201" i="14"/>
  <c r="BG201" i="14"/>
  <c r="BF201" i="14"/>
  <c r="T201" i="14"/>
  <c r="R201" i="14"/>
  <c r="P201" i="14"/>
  <c r="BI196" i="14"/>
  <c r="BH196" i="14"/>
  <c r="BG196" i="14"/>
  <c r="BF196" i="14"/>
  <c r="T196" i="14"/>
  <c r="R196" i="14"/>
  <c r="P196" i="14"/>
  <c r="BI193" i="14"/>
  <c r="BH193" i="14"/>
  <c r="BG193" i="14"/>
  <c r="BF193" i="14"/>
  <c r="T193" i="14"/>
  <c r="R193" i="14"/>
  <c r="P193" i="14"/>
  <c r="BI190" i="14"/>
  <c r="BH190" i="14"/>
  <c r="BG190" i="14"/>
  <c r="BF190" i="14"/>
  <c r="T190" i="14"/>
  <c r="R190" i="14"/>
  <c r="P190" i="14"/>
  <c r="BI185" i="14"/>
  <c r="BH185" i="14"/>
  <c r="BG185" i="14"/>
  <c r="BF185" i="14"/>
  <c r="T185" i="14"/>
  <c r="R185" i="14"/>
  <c r="P185" i="14"/>
  <c r="BI182" i="14"/>
  <c r="BH182" i="14"/>
  <c r="BG182" i="14"/>
  <c r="BF182" i="14"/>
  <c r="T182" i="14"/>
  <c r="R182" i="14"/>
  <c r="P182" i="14"/>
  <c r="BI177" i="14"/>
  <c r="BH177" i="14"/>
  <c r="BG177" i="14"/>
  <c r="BF177" i="14"/>
  <c r="T177" i="14"/>
  <c r="R177" i="14"/>
  <c r="P177" i="14"/>
  <c r="BI170" i="14"/>
  <c r="BH170" i="14"/>
  <c r="BG170" i="14"/>
  <c r="BF170" i="14"/>
  <c r="T170" i="14"/>
  <c r="R170" i="14"/>
  <c r="P170" i="14"/>
  <c r="BI167" i="14"/>
  <c r="BH167" i="14"/>
  <c r="BG167" i="14"/>
  <c r="BF167" i="14"/>
  <c r="T167" i="14"/>
  <c r="R167" i="14"/>
  <c r="P167" i="14"/>
  <c r="BI165" i="14"/>
  <c r="BH165" i="14"/>
  <c r="BG165" i="14"/>
  <c r="BF165" i="14"/>
  <c r="T165" i="14"/>
  <c r="R165" i="14"/>
  <c r="P165" i="14"/>
  <c r="BI163" i="14"/>
  <c r="BH163" i="14"/>
  <c r="BG163" i="14"/>
  <c r="BF163" i="14"/>
  <c r="T163" i="14"/>
  <c r="R163" i="14"/>
  <c r="P163" i="14"/>
  <c r="BI158" i="14"/>
  <c r="BH158" i="14"/>
  <c r="BG158" i="14"/>
  <c r="BF158" i="14"/>
  <c r="T158" i="14"/>
  <c r="R158" i="14"/>
  <c r="P158" i="14"/>
  <c r="BI153" i="14"/>
  <c r="BH153" i="14"/>
  <c r="BG153" i="14"/>
  <c r="BF153" i="14"/>
  <c r="T153" i="14"/>
  <c r="R153" i="14"/>
  <c r="P153" i="14"/>
  <c r="BI150" i="14"/>
  <c r="BH150" i="14"/>
  <c r="BG150" i="14"/>
  <c r="BF150" i="14"/>
  <c r="T150" i="14"/>
  <c r="R150" i="14"/>
  <c r="P150" i="14"/>
  <c r="BI145" i="14"/>
  <c r="BH145" i="14"/>
  <c r="BG145" i="14"/>
  <c r="BF145" i="14"/>
  <c r="T145" i="14"/>
  <c r="R145" i="14"/>
  <c r="P145" i="14"/>
  <c r="BI143" i="14"/>
  <c r="BH143" i="14"/>
  <c r="BG143" i="14"/>
  <c r="BF143" i="14"/>
  <c r="T143" i="14"/>
  <c r="R143" i="14"/>
  <c r="P143" i="14"/>
  <c r="BI139" i="14"/>
  <c r="BH139" i="14"/>
  <c r="BG139" i="14"/>
  <c r="BF139" i="14"/>
  <c r="T139" i="14"/>
  <c r="R139" i="14"/>
  <c r="P139" i="14"/>
  <c r="BI135" i="14"/>
  <c r="BH135" i="14"/>
  <c r="BG135" i="14"/>
  <c r="BF135" i="14"/>
  <c r="T135" i="14"/>
  <c r="R135" i="14"/>
  <c r="P135" i="14"/>
  <c r="J129" i="14"/>
  <c r="J128" i="14"/>
  <c r="F128" i="14"/>
  <c r="F126" i="14"/>
  <c r="E124" i="14"/>
  <c r="J92" i="14"/>
  <c r="J91" i="14"/>
  <c r="F91" i="14"/>
  <c r="F89" i="14"/>
  <c r="E87" i="14"/>
  <c r="J18" i="14"/>
  <c r="E18" i="14"/>
  <c r="F92" i="14"/>
  <c r="J17" i="14"/>
  <c r="J12" i="14"/>
  <c r="J89" i="14"/>
  <c r="E7" i="14"/>
  <c r="E85" i="14" s="1"/>
  <c r="J39" i="13"/>
  <c r="J38" i="13"/>
  <c r="AY108" i="1"/>
  <c r="J37" i="13"/>
  <c r="AX108" i="1" s="1"/>
  <c r="BI214" i="13"/>
  <c r="BH214" i="13"/>
  <c r="BG214" i="13"/>
  <c r="BF214" i="13"/>
  <c r="T214" i="13"/>
  <c r="T213" i="13" s="1"/>
  <c r="R214" i="13"/>
  <c r="R213" i="13" s="1"/>
  <c r="P214" i="13"/>
  <c r="P213" i="13" s="1"/>
  <c r="BI212" i="13"/>
  <c r="BH212" i="13"/>
  <c r="BG212" i="13"/>
  <c r="BF212" i="13"/>
  <c r="T212" i="13"/>
  <c r="R212" i="13"/>
  <c r="P212" i="13"/>
  <c r="BI210" i="13"/>
  <c r="BH210" i="13"/>
  <c r="BG210" i="13"/>
  <c r="BF210" i="13"/>
  <c r="T210" i="13"/>
  <c r="R210" i="13"/>
  <c r="P210" i="13"/>
  <c r="BI208" i="13"/>
  <c r="BH208" i="13"/>
  <c r="BG208" i="13"/>
  <c r="BF208" i="13"/>
  <c r="T208" i="13"/>
  <c r="R208" i="13"/>
  <c r="P208" i="13"/>
  <c r="BI206" i="13"/>
  <c r="BH206" i="13"/>
  <c r="BG206" i="13"/>
  <c r="BF206" i="13"/>
  <c r="T206" i="13"/>
  <c r="R206" i="13"/>
  <c r="P206" i="13"/>
  <c r="BI204" i="13"/>
  <c r="BH204" i="13"/>
  <c r="BG204" i="13"/>
  <c r="BF204" i="13"/>
  <c r="T204" i="13"/>
  <c r="R204" i="13"/>
  <c r="P204" i="13"/>
  <c r="BI203" i="13"/>
  <c r="BH203" i="13"/>
  <c r="BG203" i="13"/>
  <c r="BF203" i="13"/>
  <c r="T203" i="13"/>
  <c r="R203" i="13"/>
  <c r="P203" i="13"/>
  <c r="BI202" i="13"/>
  <c r="BH202" i="13"/>
  <c r="BG202" i="13"/>
  <c r="BF202" i="13"/>
  <c r="T202" i="13"/>
  <c r="R202" i="13"/>
  <c r="P202" i="13"/>
  <c r="BI201" i="13"/>
  <c r="BH201" i="13"/>
  <c r="BG201" i="13"/>
  <c r="BF201" i="13"/>
  <c r="T201" i="13"/>
  <c r="R201" i="13"/>
  <c r="P201" i="13"/>
  <c r="BI200" i="13"/>
  <c r="BH200" i="13"/>
  <c r="BG200" i="13"/>
  <c r="BF200" i="13"/>
  <c r="T200" i="13"/>
  <c r="R200" i="13"/>
  <c r="P200" i="13"/>
  <c r="BI199" i="13"/>
  <c r="BH199" i="13"/>
  <c r="BG199" i="13"/>
  <c r="BF199" i="13"/>
  <c r="T199" i="13"/>
  <c r="R199" i="13"/>
  <c r="P199" i="13"/>
  <c r="BI198" i="13"/>
  <c r="BH198" i="13"/>
  <c r="BG198" i="13"/>
  <c r="BF198" i="13"/>
  <c r="T198" i="13"/>
  <c r="R198" i="13"/>
  <c r="P198" i="13"/>
  <c r="BI197" i="13"/>
  <c r="BH197" i="13"/>
  <c r="BG197" i="13"/>
  <c r="BF197" i="13"/>
  <c r="T197" i="13"/>
  <c r="R197" i="13"/>
  <c r="P197" i="13"/>
  <c r="BI196" i="13"/>
  <c r="BH196" i="13"/>
  <c r="BG196" i="13"/>
  <c r="BF196" i="13"/>
  <c r="T196" i="13"/>
  <c r="R196" i="13"/>
  <c r="P196" i="13"/>
  <c r="BI195" i="13"/>
  <c r="BH195" i="13"/>
  <c r="BG195" i="13"/>
  <c r="BF195" i="13"/>
  <c r="T195" i="13"/>
  <c r="R195" i="13"/>
  <c r="P195" i="13"/>
  <c r="BI194" i="13"/>
  <c r="BH194" i="13"/>
  <c r="BG194" i="13"/>
  <c r="BF194" i="13"/>
  <c r="T194" i="13"/>
  <c r="R194" i="13"/>
  <c r="P194" i="13"/>
  <c r="BI193" i="13"/>
  <c r="BH193" i="13"/>
  <c r="BG193" i="13"/>
  <c r="BF193" i="13"/>
  <c r="T193" i="13"/>
  <c r="R193" i="13"/>
  <c r="P193" i="13"/>
  <c r="BI192" i="13"/>
  <c r="BH192" i="13"/>
  <c r="BG192" i="13"/>
  <c r="BF192" i="13"/>
  <c r="T192" i="13"/>
  <c r="R192" i="13"/>
  <c r="P192" i="13"/>
  <c r="BI191" i="13"/>
  <c r="BH191" i="13"/>
  <c r="BG191" i="13"/>
  <c r="BF191" i="13"/>
  <c r="T191" i="13"/>
  <c r="R191" i="13"/>
  <c r="P191" i="13"/>
  <c r="BI190" i="13"/>
  <c r="BH190" i="13"/>
  <c r="BG190" i="13"/>
  <c r="BF190" i="13"/>
  <c r="T190" i="13"/>
  <c r="R190" i="13"/>
  <c r="P190" i="13"/>
  <c r="BI189" i="13"/>
  <c r="BH189" i="13"/>
  <c r="BG189" i="13"/>
  <c r="BF189" i="13"/>
  <c r="T189" i="13"/>
  <c r="R189" i="13"/>
  <c r="P189" i="13"/>
  <c r="BI188" i="13"/>
  <c r="BH188" i="13"/>
  <c r="BG188" i="13"/>
  <c r="BF188" i="13"/>
  <c r="T188" i="13"/>
  <c r="R188" i="13"/>
  <c r="P188" i="13"/>
  <c r="BI187" i="13"/>
  <c r="BH187" i="13"/>
  <c r="BG187" i="13"/>
  <c r="BF187" i="13"/>
  <c r="T187" i="13"/>
  <c r="R187" i="13"/>
  <c r="P187" i="13"/>
  <c r="BI186" i="13"/>
  <c r="BH186" i="13"/>
  <c r="BG186" i="13"/>
  <c r="BF186" i="13"/>
  <c r="T186" i="13"/>
  <c r="R186" i="13"/>
  <c r="P186" i="13"/>
  <c r="BI185" i="13"/>
  <c r="BH185" i="13"/>
  <c r="BG185" i="13"/>
  <c r="BF185" i="13"/>
  <c r="T185" i="13"/>
  <c r="R185" i="13"/>
  <c r="P185" i="13"/>
  <c r="BI184" i="13"/>
  <c r="BH184" i="13"/>
  <c r="BG184" i="13"/>
  <c r="BF184" i="13"/>
  <c r="T184" i="13"/>
  <c r="R184" i="13"/>
  <c r="P184" i="13"/>
  <c r="BI181" i="13"/>
  <c r="BH181" i="13"/>
  <c r="BG181" i="13"/>
  <c r="BF181" i="13"/>
  <c r="T181" i="13"/>
  <c r="R181" i="13"/>
  <c r="P181" i="13"/>
  <c r="BI180" i="13"/>
  <c r="BH180" i="13"/>
  <c r="BG180" i="13"/>
  <c r="BF180" i="13"/>
  <c r="T180" i="13"/>
  <c r="R180" i="13"/>
  <c r="P180" i="13"/>
  <c r="BI178" i="13"/>
  <c r="BH178" i="13"/>
  <c r="BG178" i="13"/>
  <c r="BF178" i="13"/>
  <c r="T178" i="13"/>
  <c r="R178" i="13"/>
  <c r="P178" i="13"/>
  <c r="BI176" i="13"/>
  <c r="BH176" i="13"/>
  <c r="BG176" i="13"/>
  <c r="BF176" i="13"/>
  <c r="T176" i="13"/>
  <c r="R176" i="13"/>
  <c r="P176" i="13"/>
  <c r="BI175" i="13"/>
  <c r="BH175" i="13"/>
  <c r="BG175" i="13"/>
  <c r="BF175" i="13"/>
  <c r="T175" i="13"/>
  <c r="R175" i="13"/>
  <c r="P175" i="13"/>
  <c r="BI174" i="13"/>
  <c r="BH174" i="13"/>
  <c r="BG174" i="13"/>
  <c r="BF174" i="13"/>
  <c r="T174" i="13"/>
  <c r="R174" i="13"/>
  <c r="P174" i="13"/>
  <c r="BI173" i="13"/>
  <c r="BH173" i="13"/>
  <c r="BG173" i="13"/>
  <c r="BF173" i="13"/>
  <c r="T173" i="13"/>
  <c r="R173" i="13"/>
  <c r="P173" i="13"/>
  <c r="BI172" i="13"/>
  <c r="BH172" i="13"/>
  <c r="BG172" i="13"/>
  <c r="BF172" i="13"/>
  <c r="T172" i="13"/>
  <c r="R172" i="13"/>
  <c r="P172" i="13"/>
  <c r="BI171" i="13"/>
  <c r="BH171" i="13"/>
  <c r="BG171" i="13"/>
  <c r="BF171" i="13"/>
  <c r="T171" i="13"/>
  <c r="R171" i="13"/>
  <c r="P171" i="13"/>
  <c r="BI170" i="13"/>
  <c r="BH170" i="13"/>
  <c r="BG170" i="13"/>
  <c r="BF170" i="13"/>
  <c r="T170" i="13"/>
  <c r="R170" i="13"/>
  <c r="P170" i="13"/>
  <c r="BI168" i="13"/>
  <c r="BH168" i="13"/>
  <c r="BG168" i="13"/>
  <c r="BF168" i="13"/>
  <c r="T168" i="13"/>
  <c r="R168" i="13"/>
  <c r="P168" i="13"/>
  <c r="BI167" i="13"/>
  <c r="BH167" i="13"/>
  <c r="BG167" i="13"/>
  <c r="BF167" i="13"/>
  <c r="T167" i="13"/>
  <c r="R167" i="13"/>
  <c r="P167" i="13"/>
  <c r="BI166" i="13"/>
  <c r="BH166" i="13"/>
  <c r="BG166" i="13"/>
  <c r="BF166" i="13"/>
  <c r="T166" i="13"/>
  <c r="R166" i="13"/>
  <c r="P166" i="13"/>
  <c r="BI164" i="13"/>
  <c r="BH164" i="13"/>
  <c r="BG164" i="13"/>
  <c r="BF164" i="13"/>
  <c r="T164" i="13"/>
  <c r="R164" i="13"/>
  <c r="P164" i="13"/>
  <c r="BI163" i="13"/>
  <c r="BH163" i="13"/>
  <c r="BG163" i="13"/>
  <c r="BF163" i="13"/>
  <c r="T163" i="13"/>
  <c r="R163" i="13"/>
  <c r="P163" i="13"/>
  <c r="BI161" i="13"/>
  <c r="BH161" i="13"/>
  <c r="BG161" i="13"/>
  <c r="BF161" i="13"/>
  <c r="T161" i="13"/>
  <c r="R161" i="13"/>
  <c r="P161" i="13"/>
  <c r="BI159" i="13"/>
  <c r="BH159" i="13"/>
  <c r="BG159" i="13"/>
  <c r="BF159" i="13"/>
  <c r="T159" i="13"/>
  <c r="R159" i="13"/>
  <c r="P159" i="13"/>
  <c r="BI158" i="13"/>
  <c r="BH158" i="13"/>
  <c r="BG158" i="13"/>
  <c r="BF158" i="13"/>
  <c r="T158" i="13"/>
  <c r="R158" i="13"/>
  <c r="P158" i="13"/>
  <c r="BI157" i="13"/>
  <c r="BH157" i="13"/>
  <c r="BG157" i="13"/>
  <c r="BF157" i="13"/>
  <c r="T157" i="13"/>
  <c r="R157" i="13"/>
  <c r="P157" i="13"/>
  <c r="BI155" i="13"/>
  <c r="BH155" i="13"/>
  <c r="BG155" i="13"/>
  <c r="BF155" i="13"/>
  <c r="T155" i="13"/>
  <c r="R155" i="13"/>
  <c r="P155" i="13"/>
  <c r="BI154" i="13"/>
  <c r="BH154" i="13"/>
  <c r="BG154" i="13"/>
  <c r="BF154" i="13"/>
  <c r="T154" i="13"/>
  <c r="R154" i="13"/>
  <c r="P154" i="13"/>
  <c r="BI152" i="13"/>
  <c r="BH152" i="13"/>
  <c r="BG152" i="13"/>
  <c r="BF152" i="13"/>
  <c r="T152" i="13"/>
  <c r="R152" i="13"/>
  <c r="P152" i="13"/>
  <c r="BI150" i="13"/>
  <c r="BH150" i="13"/>
  <c r="BG150" i="13"/>
  <c r="BF150" i="13"/>
  <c r="T150" i="13"/>
  <c r="R150" i="13"/>
  <c r="P150" i="13"/>
  <c r="BI148" i="13"/>
  <c r="BH148" i="13"/>
  <c r="BG148" i="13"/>
  <c r="BF148" i="13"/>
  <c r="T148" i="13"/>
  <c r="R148" i="13"/>
  <c r="P148" i="13"/>
  <c r="BI145" i="13"/>
  <c r="BH145" i="13"/>
  <c r="BG145" i="13"/>
  <c r="BF145" i="13"/>
  <c r="T145" i="13"/>
  <c r="R145" i="13"/>
  <c r="P145" i="13"/>
  <c r="BI144" i="13"/>
  <c r="BH144" i="13"/>
  <c r="BG144" i="13"/>
  <c r="BF144" i="13"/>
  <c r="T144" i="13"/>
  <c r="R144" i="13"/>
  <c r="P144" i="13"/>
  <c r="BI143" i="13"/>
  <c r="BH143" i="13"/>
  <c r="BG143" i="13"/>
  <c r="BF143" i="13"/>
  <c r="T143" i="13"/>
  <c r="R143" i="13"/>
  <c r="P143" i="13"/>
  <c r="BI142" i="13"/>
  <c r="BH142" i="13"/>
  <c r="BG142" i="13"/>
  <c r="BF142" i="13"/>
  <c r="T142" i="13"/>
  <c r="R142" i="13"/>
  <c r="P142" i="13"/>
  <c r="BI139" i="13"/>
  <c r="BH139" i="13"/>
  <c r="BG139" i="13"/>
  <c r="BF139" i="13"/>
  <c r="T139" i="13"/>
  <c r="R139" i="13"/>
  <c r="P139" i="13"/>
  <c r="BI138" i="13"/>
  <c r="BH138" i="13"/>
  <c r="BG138" i="13"/>
  <c r="BF138" i="13"/>
  <c r="T138" i="13"/>
  <c r="R138" i="13"/>
  <c r="P138" i="13"/>
  <c r="BI136" i="13"/>
  <c r="BH136" i="13"/>
  <c r="BG136" i="13"/>
  <c r="BF136" i="13"/>
  <c r="T136" i="13"/>
  <c r="R136" i="13"/>
  <c r="P136" i="13"/>
  <c r="BI135" i="13"/>
  <c r="BH135" i="13"/>
  <c r="BG135" i="13"/>
  <c r="BF135" i="13"/>
  <c r="T135" i="13"/>
  <c r="R135" i="13"/>
  <c r="P135" i="13"/>
  <c r="BI134" i="13"/>
  <c r="BH134" i="13"/>
  <c r="BG134" i="13"/>
  <c r="BF134" i="13"/>
  <c r="T134" i="13"/>
  <c r="R134" i="13"/>
  <c r="P134" i="13"/>
  <c r="BI133" i="13"/>
  <c r="BH133" i="13"/>
  <c r="BG133" i="13"/>
  <c r="BF133" i="13"/>
  <c r="T133" i="13"/>
  <c r="R133" i="13"/>
  <c r="P133" i="13"/>
  <c r="J127" i="13"/>
  <c r="J126" i="13"/>
  <c r="F126" i="13"/>
  <c r="F124" i="13"/>
  <c r="E122" i="13"/>
  <c r="J94" i="13"/>
  <c r="J93" i="13"/>
  <c r="F93" i="13"/>
  <c r="F91" i="13"/>
  <c r="E89" i="13"/>
  <c r="J20" i="13"/>
  <c r="E20" i="13"/>
  <c r="F94" i="13" s="1"/>
  <c r="J19" i="13"/>
  <c r="J14" i="13"/>
  <c r="J91" i="13"/>
  <c r="E7" i="13"/>
  <c r="E85" i="13"/>
  <c r="J37" i="12"/>
  <c r="J36" i="12"/>
  <c r="AY107" i="1" s="1"/>
  <c r="J35" i="12"/>
  <c r="AX107" i="1" s="1"/>
  <c r="BI486" i="12"/>
  <c r="BH486" i="12"/>
  <c r="BG486" i="12"/>
  <c r="BF486" i="12"/>
  <c r="T486" i="12"/>
  <c r="R486" i="12"/>
  <c r="P486" i="12"/>
  <c r="BI485" i="12"/>
  <c r="BH485" i="12"/>
  <c r="BG485" i="12"/>
  <c r="BF485" i="12"/>
  <c r="T485" i="12"/>
  <c r="R485" i="12"/>
  <c r="P485" i="12"/>
  <c r="BI483" i="12"/>
  <c r="BH483" i="12"/>
  <c r="BG483" i="12"/>
  <c r="BF483" i="12"/>
  <c r="T483" i="12"/>
  <c r="R483" i="12"/>
  <c r="P483" i="12"/>
  <c r="BI480" i="12"/>
  <c r="BH480" i="12"/>
  <c r="BG480" i="12"/>
  <c r="BF480" i="12"/>
  <c r="T480" i="12"/>
  <c r="R480" i="12"/>
  <c r="P480" i="12"/>
  <c r="BI478" i="12"/>
  <c r="BH478" i="12"/>
  <c r="BG478" i="12"/>
  <c r="BF478" i="12"/>
  <c r="T478" i="12"/>
  <c r="R478" i="12"/>
  <c r="P478" i="12"/>
  <c r="BI475" i="12"/>
  <c r="BH475" i="12"/>
  <c r="BG475" i="12"/>
  <c r="BF475" i="12"/>
  <c r="T475" i="12"/>
  <c r="R475" i="12"/>
  <c r="P475" i="12"/>
  <c r="BI469" i="12"/>
  <c r="BH469" i="12"/>
  <c r="BG469" i="12"/>
  <c r="BF469" i="12"/>
  <c r="T469" i="12"/>
  <c r="R469" i="12"/>
  <c r="P469" i="12"/>
  <c r="BI464" i="12"/>
  <c r="BH464" i="12"/>
  <c r="BG464" i="12"/>
  <c r="BF464" i="12"/>
  <c r="T464" i="12"/>
  <c r="R464" i="12"/>
  <c r="P464" i="12"/>
  <c r="BI461" i="12"/>
  <c r="BH461" i="12"/>
  <c r="BG461" i="12"/>
  <c r="BF461" i="12"/>
  <c r="T461" i="12"/>
  <c r="R461" i="12"/>
  <c r="P461" i="12"/>
  <c r="BI458" i="12"/>
  <c r="BH458" i="12"/>
  <c r="BG458" i="12"/>
  <c r="BF458" i="12"/>
  <c r="T458" i="12"/>
  <c r="R458" i="12"/>
  <c r="P458" i="12"/>
  <c r="BI455" i="12"/>
  <c r="BH455" i="12"/>
  <c r="BG455" i="12"/>
  <c r="BF455" i="12"/>
  <c r="T455" i="12"/>
  <c r="R455" i="12"/>
  <c r="P455" i="12"/>
  <c r="BI450" i="12"/>
  <c r="BH450" i="12"/>
  <c r="BG450" i="12"/>
  <c r="BF450" i="12"/>
  <c r="T450" i="12"/>
  <c r="R450" i="12"/>
  <c r="P450" i="12"/>
  <c r="BI446" i="12"/>
  <c r="BH446" i="12"/>
  <c r="BG446" i="12"/>
  <c r="BF446" i="12"/>
  <c r="T446" i="12"/>
  <c r="T445" i="12" s="1"/>
  <c r="R446" i="12"/>
  <c r="R445" i="12" s="1"/>
  <c r="P446" i="12"/>
  <c r="P445" i="12"/>
  <c r="BI442" i="12"/>
  <c r="BH442" i="12"/>
  <c r="BG442" i="12"/>
  <c r="BF442" i="12"/>
  <c r="T442" i="12"/>
  <c r="R442" i="12"/>
  <c r="P442" i="12"/>
  <c r="BI440" i="12"/>
  <c r="BH440" i="12"/>
  <c r="BG440" i="12"/>
  <c r="BF440" i="12"/>
  <c r="T440" i="12"/>
  <c r="R440" i="12"/>
  <c r="P440" i="12"/>
  <c r="BI438" i="12"/>
  <c r="BH438" i="12"/>
  <c r="BG438" i="12"/>
  <c r="BF438" i="12"/>
  <c r="T438" i="12"/>
  <c r="R438" i="12"/>
  <c r="P438" i="12"/>
  <c r="BI436" i="12"/>
  <c r="BH436" i="12"/>
  <c r="BG436" i="12"/>
  <c r="BF436" i="12"/>
  <c r="T436" i="12"/>
  <c r="R436" i="12"/>
  <c r="P436" i="12"/>
  <c r="BI434" i="12"/>
  <c r="BH434" i="12"/>
  <c r="BG434" i="12"/>
  <c r="BF434" i="12"/>
  <c r="T434" i="12"/>
  <c r="R434" i="12"/>
  <c r="P434" i="12"/>
  <c r="BI432" i="12"/>
  <c r="BH432" i="12"/>
  <c r="BG432" i="12"/>
  <c r="BF432" i="12"/>
  <c r="T432" i="12"/>
  <c r="R432" i="12"/>
  <c r="P432" i="12"/>
  <c r="BI429" i="12"/>
  <c r="BH429" i="12"/>
  <c r="BG429" i="12"/>
  <c r="BF429" i="12"/>
  <c r="T429" i="12"/>
  <c r="R429" i="12"/>
  <c r="P429" i="12"/>
  <c r="BI427" i="12"/>
  <c r="BH427" i="12"/>
  <c r="BG427" i="12"/>
  <c r="BF427" i="12"/>
  <c r="T427" i="12"/>
  <c r="R427" i="12"/>
  <c r="P427" i="12"/>
  <c r="BI425" i="12"/>
  <c r="BH425" i="12"/>
  <c r="BG425" i="12"/>
  <c r="BF425" i="12"/>
  <c r="T425" i="12"/>
  <c r="R425" i="12"/>
  <c r="P425" i="12"/>
  <c r="BI423" i="12"/>
  <c r="BH423" i="12"/>
  <c r="BG423" i="12"/>
  <c r="BF423" i="12"/>
  <c r="T423" i="12"/>
  <c r="R423" i="12"/>
  <c r="P423" i="12"/>
  <c r="BI420" i="12"/>
  <c r="BH420" i="12"/>
  <c r="BG420" i="12"/>
  <c r="BF420" i="12"/>
  <c r="T420" i="12"/>
  <c r="R420" i="12"/>
  <c r="P420" i="12"/>
  <c r="BI417" i="12"/>
  <c r="BH417" i="12"/>
  <c r="BG417" i="12"/>
  <c r="BF417" i="12"/>
  <c r="T417" i="12"/>
  <c r="R417" i="12"/>
  <c r="P417" i="12"/>
  <c r="BI414" i="12"/>
  <c r="BH414" i="12"/>
  <c r="BG414" i="12"/>
  <c r="BF414" i="12"/>
  <c r="T414" i="12"/>
  <c r="R414" i="12"/>
  <c r="P414" i="12"/>
  <c r="BI411" i="12"/>
  <c r="BH411" i="12"/>
  <c r="BG411" i="12"/>
  <c r="BF411" i="12"/>
  <c r="T411" i="12"/>
  <c r="R411" i="12"/>
  <c r="P411" i="12"/>
  <c r="BI409" i="12"/>
  <c r="BH409" i="12"/>
  <c r="BG409" i="12"/>
  <c r="BF409" i="12"/>
  <c r="T409" i="12"/>
  <c r="R409" i="12"/>
  <c r="P409" i="12"/>
  <c r="BI406" i="12"/>
  <c r="BH406" i="12"/>
  <c r="BG406" i="12"/>
  <c r="BF406" i="12"/>
  <c r="T406" i="12"/>
  <c r="R406" i="12"/>
  <c r="P406" i="12"/>
  <c r="BI396" i="12"/>
  <c r="BH396" i="12"/>
  <c r="BG396" i="12"/>
  <c r="BF396" i="12"/>
  <c r="T396" i="12"/>
  <c r="R396" i="12"/>
  <c r="P396" i="12"/>
  <c r="BI393" i="12"/>
  <c r="BH393" i="12"/>
  <c r="BG393" i="12"/>
  <c r="BF393" i="12"/>
  <c r="T393" i="12"/>
  <c r="R393" i="12"/>
  <c r="P393" i="12"/>
  <c r="BI391" i="12"/>
  <c r="BH391" i="12"/>
  <c r="BG391" i="12"/>
  <c r="BF391" i="12"/>
  <c r="T391" i="12"/>
  <c r="R391" i="12"/>
  <c r="P391" i="12"/>
  <c r="BI388" i="12"/>
  <c r="BH388" i="12"/>
  <c r="BG388" i="12"/>
  <c r="BF388" i="12"/>
  <c r="T388" i="12"/>
  <c r="R388" i="12"/>
  <c r="P388" i="12"/>
  <c r="BI386" i="12"/>
  <c r="BH386" i="12"/>
  <c r="BG386" i="12"/>
  <c r="BF386" i="12"/>
  <c r="T386" i="12"/>
  <c r="R386" i="12"/>
  <c r="P386" i="12"/>
  <c r="BI384" i="12"/>
  <c r="BH384" i="12"/>
  <c r="BG384" i="12"/>
  <c r="BF384" i="12"/>
  <c r="T384" i="12"/>
  <c r="R384" i="12"/>
  <c r="P384" i="12"/>
  <c r="BI381" i="12"/>
  <c r="BH381" i="12"/>
  <c r="BG381" i="12"/>
  <c r="BF381" i="12"/>
  <c r="T381" i="12"/>
  <c r="R381" i="12"/>
  <c r="P381" i="12"/>
  <c r="BI377" i="12"/>
  <c r="BH377" i="12"/>
  <c r="BG377" i="12"/>
  <c r="BF377" i="12"/>
  <c r="T377" i="12"/>
  <c r="T376" i="12"/>
  <c r="R377" i="12"/>
  <c r="R376" i="12"/>
  <c r="P377" i="12"/>
  <c r="P376" i="12"/>
  <c r="BI373" i="12"/>
  <c r="BH373" i="12"/>
  <c r="BG373" i="12"/>
  <c r="BF373" i="12"/>
  <c r="T373" i="12"/>
  <c r="R373" i="12"/>
  <c r="P373" i="12"/>
  <c r="BI370" i="12"/>
  <c r="BH370" i="12"/>
  <c r="BG370" i="12"/>
  <c r="BF370" i="12"/>
  <c r="T370" i="12"/>
  <c r="R370" i="12"/>
  <c r="P370" i="12"/>
  <c r="BI367" i="12"/>
  <c r="BH367" i="12"/>
  <c r="BG367" i="12"/>
  <c r="BF367" i="12"/>
  <c r="T367" i="12"/>
  <c r="R367" i="12"/>
  <c r="P367" i="12"/>
  <c r="BI366" i="12"/>
  <c r="BH366" i="12"/>
  <c r="BG366" i="12"/>
  <c r="BF366" i="12"/>
  <c r="T366" i="12"/>
  <c r="R366" i="12"/>
  <c r="P366" i="12"/>
  <c r="BI363" i="12"/>
  <c r="BH363" i="12"/>
  <c r="BG363" i="12"/>
  <c r="BF363" i="12"/>
  <c r="T363" i="12"/>
  <c r="R363" i="12"/>
  <c r="P363" i="12"/>
  <c r="BI362" i="12"/>
  <c r="BH362" i="12"/>
  <c r="BG362" i="12"/>
  <c r="BF362" i="12"/>
  <c r="T362" i="12"/>
  <c r="R362" i="12"/>
  <c r="P362" i="12"/>
  <c r="BI359" i="12"/>
  <c r="BH359" i="12"/>
  <c r="BG359" i="12"/>
  <c r="BF359" i="12"/>
  <c r="T359" i="12"/>
  <c r="R359" i="12"/>
  <c r="P359" i="12"/>
  <c r="BI357" i="12"/>
  <c r="BH357" i="12"/>
  <c r="BG357" i="12"/>
  <c r="BF357" i="12"/>
  <c r="T357" i="12"/>
  <c r="R357" i="12"/>
  <c r="P357" i="12"/>
  <c r="BI356" i="12"/>
  <c r="BH356" i="12"/>
  <c r="BG356" i="12"/>
  <c r="BF356" i="12"/>
  <c r="T356" i="12"/>
  <c r="R356" i="12"/>
  <c r="P356" i="12"/>
  <c r="BI355" i="12"/>
  <c r="BH355" i="12"/>
  <c r="BG355" i="12"/>
  <c r="BF355" i="12"/>
  <c r="T355" i="12"/>
  <c r="R355" i="12"/>
  <c r="P355" i="12"/>
  <c r="BI353" i="12"/>
  <c r="BH353" i="12"/>
  <c r="BG353" i="12"/>
  <c r="BF353" i="12"/>
  <c r="T353" i="12"/>
  <c r="R353" i="12"/>
  <c r="P353" i="12"/>
  <c r="BI350" i="12"/>
  <c r="BH350" i="12"/>
  <c r="BG350" i="12"/>
  <c r="BF350" i="12"/>
  <c r="T350" i="12"/>
  <c r="R350" i="12"/>
  <c r="P350" i="12"/>
  <c r="BI347" i="12"/>
  <c r="BH347" i="12"/>
  <c r="BG347" i="12"/>
  <c r="BF347" i="12"/>
  <c r="T347" i="12"/>
  <c r="R347" i="12"/>
  <c r="P347" i="12"/>
  <c r="BI343" i="12"/>
  <c r="BH343" i="12"/>
  <c r="BG343" i="12"/>
  <c r="BF343" i="12"/>
  <c r="T343" i="12"/>
  <c r="R343" i="12"/>
  <c r="P343" i="12"/>
  <c r="BI335" i="12"/>
  <c r="BH335" i="12"/>
  <c r="BG335" i="12"/>
  <c r="BF335" i="12"/>
  <c r="T335" i="12"/>
  <c r="R335" i="12"/>
  <c r="P335" i="12"/>
  <c r="BI333" i="12"/>
  <c r="BH333" i="12"/>
  <c r="BG333" i="12"/>
  <c r="BF333" i="12"/>
  <c r="T333" i="12"/>
  <c r="R333" i="12"/>
  <c r="P333" i="12"/>
  <c r="BI327" i="12"/>
  <c r="BH327" i="12"/>
  <c r="BG327" i="12"/>
  <c r="BF327" i="12"/>
  <c r="T327" i="12"/>
  <c r="R327" i="12"/>
  <c r="P327" i="12"/>
  <c r="BI320" i="12"/>
  <c r="BH320" i="12"/>
  <c r="BG320" i="12"/>
  <c r="BF320" i="12"/>
  <c r="T320" i="12"/>
  <c r="R320" i="12"/>
  <c r="P320" i="12"/>
  <c r="BI315" i="12"/>
  <c r="BH315" i="12"/>
  <c r="BG315" i="12"/>
  <c r="BF315" i="12"/>
  <c r="T315" i="12"/>
  <c r="R315" i="12"/>
  <c r="P315" i="12"/>
  <c r="BI309" i="12"/>
  <c r="BH309" i="12"/>
  <c r="BG309" i="12"/>
  <c r="BF309" i="12"/>
  <c r="T309" i="12"/>
  <c r="R309" i="12"/>
  <c r="P309" i="12"/>
  <c r="BI307" i="12"/>
  <c r="BH307" i="12"/>
  <c r="BG307" i="12"/>
  <c r="BF307" i="12"/>
  <c r="T307" i="12"/>
  <c r="R307" i="12"/>
  <c r="P307" i="12"/>
  <c r="BI291" i="12"/>
  <c r="BH291" i="12"/>
  <c r="BG291" i="12"/>
  <c r="BF291" i="12"/>
  <c r="T291" i="12"/>
  <c r="R291" i="12"/>
  <c r="P291" i="12"/>
  <c r="BI288" i="12"/>
  <c r="BH288" i="12"/>
  <c r="BG288" i="12"/>
  <c r="BF288" i="12"/>
  <c r="T288" i="12"/>
  <c r="R288" i="12"/>
  <c r="P288" i="12"/>
  <c r="BI271" i="12"/>
  <c r="BH271" i="12"/>
  <c r="BG271" i="12"/>
  <c r="BF271" i="12"/>
  <c r="T271" i="12"/>
  <c r="R271" i="12"/>
  <c r="P271" i="12"/>
  <c r="BI269" i="12"/>
  <c r="BH269" i="12"/>
  <c r="BG269" i="12"/>
  <c r="BF269" i="12"/>
  <c r="T269" i="12"/>
  <c r="R269" i="12"/>
  <c r="P269" i="12"/>
  <c r="BI268" i="12"/>
  <c r="BH268" i="12"/>
  <c r="BG268" i="12"/>
  <c r="BF268" i="12"/>
  <c r="T268" i="12"/>
  <c r="R268" i="12"/>
  <c r="P268" i="12"/>
  <c r="BI266" i="12"/>
  <c r="BH266" i="12"/>
  <c r="BG266" i="12"/>
  <c r="BF266" i="12"/>
  <c r="T266" i="12"/>
  <c r="R266" i="12"/>
  <c r="P266" i="12"/>
  <c r="BI264" i="12"/>
  <c r="BH264" i="12"/>
  <c r="BG264" i="12"/>
  <c r="BF264" i="12"/>
  <c r="T264" i="12"/>
  <c r="R264" i="12"/>
  <c r="P264" i="12"/>
  <c r="BI254" i="12"/>
  <c r="BH254" i="12"/>
  <c r="BG254" i="12"/>
  <c r="BF254" i="12"/>
  <c r="T254" i="12"/>
  <c r="R254" i="12"/>
  <c r="P254" i="12"/>
  <c r="BI252" i="12"/>
  <c r="BH252" i="12"/>
  <c r="BG252" i="12"/>
  <c r="BF252" i="12"/>
  <c r="T252" i="12"/>
  <c r="R252" i="12"/>
  <c r="P252" i="12"/>
  <c r="BI249" i="12"/>
  <c r="BH249" i="12"/>
  <c r="BG249" i="12"/>
  <c r="BF249" i="12"/>
  <c r="T249" i="12"/>
  <c r="R249" i="12"/>
  <c r="P249" i="12"/>
  <c r="BI242" i="12"/>
  <c r="BH242" i="12"/>
  <c r="BG242" i="12"/>
  <c r="BF242" i="12"/>
  <c r="T242" i="12"/>
  <c r="R242" i="12"/>
  <c r="P242" i="12"/>
  <c r="BI236" i="12"/>
  <c r="BH236" i="12"/>
  <c r="BG236" i="12"/>
  <c r="BF236" i="12"/>
  <c r="T236" i="12"/>
  <c r="R236" i="12"/>
  <c r="P236" i="12"/>
  <c r="BI233" i="12"/>
  <c r="BH233" i="12"/>
  <c r="BG233" i="12"/>
  <c r="BF233" i="12"/>
  <c r="T233" i="12"/>
  <c r="R233" i="12"/>
  <c r="P233" i="12"/>
  <c r="BI228" i="12"/>
  <c r="BH228" i="12"/>
  <c r="BG228" i="12"/>
  <c r="BF228" i="12"/>
  <c r="T228" i="12"/>
  <c r="R228" i="12"/>
  <c r="P228" i="12"/>
  <c r="BI226" i="12"/>
  <c r="BH226" i="12"/>
  <c r="BG226" i="12"/>
  <c r="BF226" i="12"/>
  <c r="T226" i="12"/>
  <c r="R226" i="12"/>
  <c r="P226" i="12"/>
  <c r="BI223" i="12"/>
  <c r="BH223" i="12"/>
  <c r="BG223" i="12"/>
  <c r="BF223" i="12"/>
  <c r="T223" i="12"/>
  <c r="R223" i="12"/>
  <c r="P223" i="12"/>
  <c r="BI219" i="12"/>
  <c r="BH219" i="12"/>
  <c r="BG219" i="12"/>
  <c r="BF219" i="12"/>
  <c r="T219" i="12"/>
  <c r="R219" i="12"/>
  <c r="P219" i="12"/>
  <c r="BI216" i="12"/>
  <c r="BH216" i="12"/>
  <c r="BG216" i="12"/>
  <c r="BF216" i="12"/>
  <c r="T216" i="12"/>
  <c r="R216" i="12"/>
  <c r="P216" i="12"/>
  <c r="BI210" i="12"/>
  <c r="BH210" i="12"/>
  <c r="BG210" i="12"/>
  <c r="BF210" i="12"/>
  <c r="T210" i="12"/>
  <c r="R210" i="12"/>
  <c r="P210" i="12"/>
  <c r="BI208" i="12"/>
  <c r="BH208" i="12"/>
  <c r="BG208" i="12"/>
  <c r="BF208" i="12"/>
  <c r="T208" i="12"/>
  <c r="R208" i="12"/>
  <c r="P208" i="12"/>
  <c r="BI205" i="12"/>
  <c r="BH205" i="12"/>
  <c r="BG205" i="12"/>
  <c r="BF205" i="12"/>
  <c r="T205" i="12"/>
  <c r="R205" i="12"/>
  <c r="P205" i="12"/>
  <c r="BI194" i="12"/>
  <c r="BH194" i="12"/>
  <c r="BG194" i="12"/>
  <c r="BF194" i="12"/>
  <c r="T194" i="12"/>
  <c r="R194" i="12"/>
  <c r="P194" i="12"/>
  <c r="BI192" i="12"/>
  <c r="BH192" i="12"/>
  <c r="BG192" i="12"/>
  <c r="BF192" i="12"/>
  <c r="T192" i="12"/>
  <c r="R192" i="12"/>
  <c r="P192" i="12"/>
  <c r="BI190" i="12"/>
  <c r="BH190" i="12"/>
  <c r="BG190" i="12"/>
  <c r="BF190" i="12"/>
  <c r="T190" i="12"/>
  <c r="R190" i="12"/>
  <c r="P190" i="12"/>
  <c r="BI187" i="12"/>
  <c r="BH187" i="12"/>
  <c r="BG187" i="12"/>
  <c r="BF187" i="12"/>
  <c r="T187" i="12"/>
  <c r="R187" i="12"/>
  <c r="P187" i="12"/>
  <c r="BI184" i="12"/>
  <c r="BH184" i="12"/>
  <c r="BG184" i="12"/>
  <c r="BF184" i="12"/>
  <c r="T184" i="12"/>
  <c r="R184" i="12"/>
  <c r="P184" i="12"/>
  <c r="BI179" i="12"/>
  <c r="BH179" i="12"/>
  <c r="BG179" i="12"/>
  <c r="BF179" i="12"/>
  <c r="T179" i="12"/>
  <c r="R179" i="12"/>
  <c r="P179" i="12"/>
  <c r="BI177" i="12"/>
  <c r="BH177" i="12"/>
  <c r="BG177" i="12"/>
  <c r="BF177" i="12"/>
  <c r="T177" i="12"/>
  <c r="R177" i="12"/>
  <c r="P177" i="12"/>
  <c r="BI175" i="12"/>
  <c r="BH175" i="12"/>
  <c r="BG175" i="12"/>
  <c r="BF175" i="12"/>
  <c r="T175" i="12"/>
  <c r="R175" i="12"/>
  <c r="P175" i="12"/>
  <c r="BI173" i="12"/>
  <c r="BH173" i="12"/>
  <c r="BG173" i="12"/>
  <c r="BF173" i="12"/>
  <c r="T173" i="12"/>
  <c r="R173" i="12"/>
  <c r="P173" i="12"/>
  <c r="BI166" i="12"/>
  <c r="BH166" i="12"/>
  <c r="BG166" i="12"/>
  <c r="BF166" i="12"/>
  <c r="T166" i="12"/>
  <c r="R166" i="12"/>
  <c r="P166" i="12"/>
  <c r="BI156" i="12"/>
  <c r="BH156" i="12"/>
  <c r="BG156" i="12"/>
  <c r="BF156" i="12"/>
  <c r="T156" i="12"/>
  <c r="R156" i="12"/>
  <c r="P156" i="12"/>
  <c r="BI153" i="12"/>
  <c r="BH153" i="12"/>
  <c r="BG153" i="12"/>
  <c r="BF153" i="12"/>
  <c r="T153" i="12"/>
  <c r="R153" i="12"/>
  <c r="P153" i="12"/>
  <c r="BI148" i="12"/>
  <c r="BH148" i="12"/>
  <c r="BG148" i="12"/>
  <c r="BF148" i="12"/>
  <c r="T148" i="12"/>
  <c r="R148" i="12"/>
  <c r="P148" i="12"/>
  <c r="BI143" i="12"/>
  <c r="BH143" i="12"/>
  <c r="BG143" i="12"/>
  <c r="BF143" i="12"/>
  <c r="T143" i="12"/>
  <c r="R143" i="12"/>
  <c r="P143" i="12"/>
  <c r="BI140" i="12"/>
  <c r="BH140" i="12"/>
  <c r="BG140" i="12"/>
  <c r="BF140" i="12"/>
  <c r="T140" i="12"/>
  <c r="R140" i="12"/>
  <c r="P140" i="12"/>
  <c r="BI137" i="12"/>
  <c r="BH137" i="12"/>
  <c r="BG137" i="12"/>
  <c r="BF137" i="12"/>
  <c r="T137" i="12"/>
  <c r="R137" i="12"/>
  <c r="P137" i="12"/>
  <c r="BI135" i="12"/>
  <c r="BH135" i="12"/>
  <c r="BG135" i="12"/>
  <c r="BF135" i="12"/>
  <c r="T135" i="12"/>
  <c r="R135" i="12"/>
  <c r="P135" i="12"/>
  <c r="BI132" i="12"/>
  <c r="BH132" i="12"/>
  <c r="BG132" i="12"/>
  <c r="BF132" i="12"/>
  <c r="T132" i="12"/>
  <c r="R132" i="12"/>
  <c r="P132" i="12"/>
  <c r="J126" i="12"/>
  <c r="J125" i="12"/>
  <c r="F125" i="12"/>
  <c r="F123" i="12"/>
  <c r="E121" i="12"/>
  <c r="J92" i="12"/>
  <c r="J91" i="12"/>
  <c r="F91" i="12"/>
  <c r="F89" i="12"/>
  <c r="E87" i="12"/>
  <c r="J18" i="12"/>
  <c r="E18" i="12"/>
  <c r="F126" i="12" s="1"/>
  <c r="J17" i="12"/>
  <c r="J12" i="12"/>
  <c r="J89" i="12"/>
  <c r="E7" i="12"/>
  <c r="E119" i="12"/>
  <c r="J39" i="11"/>
  <c r="J38" i="11"/>
  <c r="AY105" i="1" s="1"/>
  <c r="J37" i="11"/>
  <c r="AX105" i="1" s="1"/>
  <c r="BI222" i="11"/>
  <c r="BH222" i="11"/>
  <c r="BG222" i="11"/>
  <c r="BF222" i="11"/>
  <c r="T222" i="11"/>
  <c r="T221" i="11" s="1"/>
  <c r="R222" i="11"/>
  <c r="R221" i="11"/>
  <c r="P222" i="11"/>
  <c r="P221" i="11" s="1"/>
  <c r="BI220" i="11"/>
  <c r="BH220" i="11"/>
  <c r="BG220" i="11"/>
  <c r="BF220" i="11"/>
  <c r="T220" i="11"/>
  <c r="R220" i="11"/>
  <c r="P220" i="11"/>
  <c r="BI219" i="11"/>
  <c r="BH219" i="11"/>
  <c r="BG219" i="11"/>
  <c r="BF219" i="11"/>
  <c r="T219" i="11"/>
  <c r="R219" i="11"/>
  <c r="P219" i="11"/>
  <c r="BI218" i="11"/>
  <c r="BH218" i="11"/>
  <c r="BG218" i="11"/>
  <c r="BF218" i="11"/>
  <c r="T218" i="11"/>
  <c r="R218" i="11"/>
  <c r="P218" i="11"/>
  <c r="BI216" i="11"/>
  <c r="BH216" i="11"/>
  <c r="BG216" i="11"/>
  <c r="BF216" i="11"/>
  <c r="T216" i="11"/>
  <c r="R216" i="11"/>
  <c r="P216" i="11"/>
  <c r="BI214" i="11"/>
  <c r="BH214" i="11"/>
  <c r="BG214" i="11"/>
  <c r="BF214" i="11"/>
  <c r="T214" i="11"/>
  <c r="R214" i="11"/>
  <c r="P214" i="11"/>
  <c r="BI212" i="11"/>
  <c r="BH212" i="11"/>
  <c r="BG212" i="11"/>
  <c r="BF212" i="11"/>
  <c r="T212" i="11"/>
  <c r="R212" i="11"/>
  <c r="P212" i="11"/>
  <c r="BI210" i="11"/>
  <c r="BH210" i="11"/>
  <c r="BG210" i="11"/>
  <c r="BF210" i="11"/>
  <c r="T210" i="11"/>
  <c r="R210" i="11"/>
  <c r="P210" i="11"/>
  <c r="BI208" i="11"/>
  <c r="BH208" i="11"/>
  <c r="BG208" i="11"/>
  <c r="BF208" i="11"/>
  <c r="T208" i="11"/>
  <c r="R208" i="11"/>
  <c r="P208" i="11"/>
  <c r="BI207" i="11"/>
  <c r="BH207" i="11"/>
  <c r="BG207" i="11"/>
  <c r="BF207" i="11"/>
  <c r="T207" i="11"/>
  <c r="R207" i="11"/>
  <c r="P207" i="11"/>
  <c r="BI206" i="11"/>
  <c r="BH206" i="11"/>
  <c r="BG206" i="11"/>
  <c r="BF206" i="11"/>
  <c r="T206" i="11"/>
  <c r="R206" i="11"/>
  <c r="P206" i="11"/>
  <c r="BI205" i="11"/>
  <c r="BH205" i="11"/>
  <c r="BG205" i="11"/>
  <c r="BF205" i="11"/>
  <c r="T205" i="11"/>
  <c r="R205" i="11"/>
  <c r="P205" i="11"/>
  <c r="BI204" i="11"/>
  <c r="BH204" i="11"/>
  <c r="BG204" i="11"/>
  <c r="BF204" i="11"/>
  <c r="T204" i="11"/>
  <c r="R204" i="11"/>
  <c r="P204" i="11"/>
  <c r="BI203" i="11"/>
  <c r="BH203" i="11"/>
  <c r="BG203" i="11"/>
  <c r="BF203" i="11"/>
  <c r="T203" i="11"/>
  <c r="R203" i="11"/>
  <c r="P203" i="11"/>
  <c r="BI202" i="11"/>
  <c r="BH202" i="11"/>
  <c r="BG202" i="11"/>
  <c r="BF202" i="11"/>
  <c r="T202" i="11"/>
  <c r="R202" i="11"/>
  <c r="P202" i="11"/>
  <c r="BI201" i="11"/>
  <c r="BH201" i="11"/>
  <c r="BG201" i="11"/>
  <c r="BF201" i="11"/>
  <c r="T201" i="11"/>
  <c r="R201" i="11"/>
  <c r="P201" i="11"/>
  <c r="BI200" i="11"/>
  <c r="BH200" i="11"/>
  <c r="BG200" i="11"/>
  <c r="BF200" i="11"/>
  <c r="T200" i="11"/>
  <c r="R200" i="11"/>
  <c r="P200" i="11"/>
  <c r="BI199" i="11"/>
  <c r="BH199" i="11"/>
  <c r="BG199" i="11"/>
  <c r="BF199" i="11"/>
  <c r="T199" i="11"/>
  <c r="R199" i="11"/>
  <c r="P199" i="11"/>
  <c r="BI198" i="11"/>
  <c r="BH198" i="11"/>
  <c r="BG198" i="11"/>
  <c r="BF198" i="11"/>
  <c r="T198" i="11"/>
  <c r="R198" i="11"/>
  <c r="P198" i="11"/>
  <c r="BI197" i="11"/>
  <c r="BH197" i="11"/>
  <c r="BG197" i="11"/>
  <c r="BF197" i="11"/>
  <c r="T197" i="11"/>
  <c r="R197" i="11"/>
  <c r="P197" i="11"/>
  <c r="BI196" i="11"/>
  <c r="BH196" i="11"/>
  <c r="BG196" i="11"/>
  <c r="BF196" i="11"/>
  <c r="T196" i="11"/>
  <c r="R196" i="11"/>
  <c r="P196" i="11"/>
  <c r="BI195" i="11"/>
  <c r="BH195" i="11"/>
  <c r="BG195" i="11"/>
  <c r="BF195" i="11"/>
  <c r="T195" i="11"/>
  <c r="R195" i="11"/>
  <c r="P195" i="11"/>
  <c r="BI194" i="11"/>
  <c r="BH194" i="11"/>
  <c r="BG194" i="11"/>
  <c r="BF194" i="11"/>
  <c r="T194" i="11"/>
  <c r="R194" i="11"/>
  <c r="P194" i="11"/>
  <c r="BI193" i="11"/>
  <c r="BH193" i="11"/>
  <c r="BG193" i="11"/>
  <c r="BF193" i="11"/>
  <c r="T193" i="11"/>
  <c r="R193" i="11"/>
  <c r="P193" i="11"/>
  <c r="BI192" i="11"/>
  <c r="BH192" i="11"/>
  <c r="BG192" i="11"/>
  <c r="BF192" i="11"/>
  <c r="T192" i="11"/>
  <c r="R192" i="11"/>
  <c r="P192" i="11"/>
  <c r="BI191" i="11"/>
  <c r="BH191" i="11"/>
  <c r="BG191" i="11"/>
  <c r="BF191" i="11"/>
  <c r="T191" i="11"/>
  <c r="R191" i="11"/>
  <c r="P191" i="11"/>
  <c r="BI190" i="11"/>
  <c r="BH190" i="11"/>
  <c r="BG190" i="11"/>
  <c r="BF190" i="11"/>
  <c r="T190" i="11"/>
  <c r="R190" i="11"/>
  <c r="P190" i="11"/>
  <c r="BI189" i="11"/>
  <c r="BH189" i="11"/>
  <c r="BG189" i="11"/>
  <c r="BF189" i="11"/>
  <c r="T189" i="11"/>
  <c r="R189" i="11"/>
  <c r="P189" i="11"/>
  <c r="BI188" i="11"/>
  <c r="BH188" i="11"/>
  <c r="BG188" i="11"/>
  <c r="BF188" i="11"/>
  <c r="T188" i="11"/>
  <c r="R188" i="11"/>
  <c r="P188" i="11"/>
  <c r="BI185" i="11"/>
  <c r="BH185" i="11"/>
  <c r="BG185" i="11"/>
  <c r="BF185" i="11"/>
  <c r="T185" i="11"/>
  <c r="R185" i="11"/>
  <c r="P185" i="11"/>
  <c r="BI184" i="11"/>
  <c r="BH184" i="11"/>
  <c r="BG184" i="11"/>
  <c r="BF184" i="11"/>
  <c r="T184" i="11"/>
  <c r="R184" i="11"/>
  <c r="P184" i="11"/>
  <c r="BI182" i="11"/>
  <c r="BH182" i="11"/>
  <c r="BG182" i="11"/>
  <c r="BF182" i="11"/>
  <c r="T182" i="11"/>
  <c r="R182" i="11"/>
  <c r="P182" i="11"/>
  <c r="BI180" i="11"/>
  <c r="BH180" i="11"/>
  <c r="BG180" i="11"/>
  <c r="BF180" i="11"/>
  <c r="T180" i="11"/>
  <c r="R180" i="11"/>
  <c r="P180" i="11"/>
  <c r="BI179" i="11"/>
  <c r="BH179" i="11"/>
  <c r="BG179" i="11"/>
  <c r="BF179" i="11"/>
  <c r="T179" i="11"/>
  <c r="R179" i="11"/>
  <c r="P179" i="11"/>
  <c r="BI178" i="11"/>
  <c r="BH178" i="11"/>
  <c r="BG178" i="11"/>
  <c r="BF178" i="11"/>
  <c r="T178" i="11"/>
  <c r="R178" i="11"/>
  <c r="P178" i="11"/>
  <c r="BI177" i="11"/>
  <c r="BH177" i="11"/>
  <c r="BG177" i="11"/>
  <c r="BF177" i="11"/>
  <c r="T177" i="11"/>
  <c r="R177" i="11"/>
  <c r="P177" i="11"/>
  <c r="BI176" i="11"/>
  <c r="BH176" i="11"/>
  <c r="BG176" i="11"/>
  <c r="BF176" i="11"/>
  <c r="T176" i="11"/>
  <c r="R176" i="11"/>
  <c r="P176" i="11"/>
  <c r="BI175" i="11"/>
  <c r="BH175" i="11"/>
  <c r="BG175" i="11"/>
  <c r="BF175" i="11"/>
  <c r="T175" i="11"/>
  <c r="R175" i="11"/>
  <c r="P175" i="11"/>
  <c r="BI174" i="11"/>
  <c r="BH174" i="11"/>
  <c r="BG174" i="11"/>
  <c r="BF174" i="11"/>
  <c r="T174" i="11"/>
  <c r="R174" i="11"/>
  <c r="P174" i="11"/>
  <c r="BI173" i="11"/>
  <c r="BH173" i="11"/>
  <c r="BG173" i="11"/>
  <c r="BF173" i="11"/>
  <c r="T173" i="11"/>
  <c r="R173" i="11"/>
  <c r="P173" i="11"/>
  <c r="BI172" i="11"/>
  <c r="BH172" i="11"/>
  <c r="BG172" i="11"/>
  <c r="BF172" i="11"/>
  <c r="T172" i="11"/>
  <c r="R172" i="11"/>
  <c r="P172" i="11"/>
  <c r="BI170" i="11"/>
  <c r="BH170" i="11"/>
  <c r="BG170" i="11"/>
  <c r="BF170" i="11"/>
  <c r="T170" i="11"/>
  <c r="R170" i="11"/>
  <c r="P170" i="11"/>
  <c r="BI169" i="11"/>
  <c r="BH169" i="11"/>
  <c r="BG169" i="11"/>
  <c r="BF169" i="11"/>
  <c r="T169" i="11"/>
  <c r="R169" i="11"/>
  <c r="P169" i="11"/>
  <c r="BI167" i="11"/>
  <c r="BH167" i="11"/>
  <c r="BG167" i="11"/>
  <c r="BF167" i="11"/>
  <c r="T167" i="11"/>
  <c r="R167" i="11"/>
  <c r="P167" i="11"/>
  <c r="BI165" i="11"/>
  <c r="BH165" i="11"/>
  <c r="BG165" i="11"/>
  <c r="BF165" i="11"/>
  <c r="T165" i="11"/>
  <c r="R165" i="11"/>
  <c r="P165" i="11"/>
  <c r="BI164" i="11"/>
  <c r="BH164" i="11"/>
  <c r="BG164" i="11"/>
  <c r="BF164" i="11"/>
  <c r="T164" i="11"/>
  <c r="R164" i="11"/>
  <c r="P164" i="11"/>
  <c r="BI162" i="11"/>
  <c r="BH162" i="11"/>
  <c r="BG162" i="11"/>
  <c r="BF162" i="11"/>
  <c r="T162" i="11"/>
  <c r="R162" i="11"/>
  <c r="P162" i="11"/>
  <c r="BI160" i="11"/>
  <c r="BH160" i="11"/>
  <c r="BG160" i="11"/>
  <c r="BF160" i="11"/>
  <c r="T160" i="11"/>
  <c r="R160" i="11"/>
  <c r="P160" i="11"/>
  <c r="BI159" i="11"/>
  <c r="BH159" i="11"/>
  <c r="BG159" i="11"/>
  <c r="BF159" i="11"/>
  <c r="T159" i="11"/>
  <c r="R159" i="11"/>
  <c r="P159" i="11"/>
  <c r="BI158" i="11"/>
  <c r="BH158" i="11"/>
  <c r="BG158" i="11"/>
  <c r="BF158" i="11"/>
  <c r="T158" i="11"/>
  <c r="R158" i="11"/>
  <c r="P158" i="11"/>
  <c r="BI156" i="11"/>
  <c r="BH156" i="11"/>
  <c r="BG156" i="11"/>
  <c r="BF156" i="11"/>
  <c r="T156" i="11"/>
  <c r="R156" i="11"/>
  <c r="P156" i="11"/>
  <c r="BI155" i="11"/>
  <c r="BH155" i="11"/>
  <c r="BG155" i="11"/>
  <c r="BF155" i="11"/>
  <c r="T155" i="11"/>
  <c r="R155" i="11"/>
  <c r="P155" i="11"/>
  <c r="BI153" i="11"/>
  <c r="BH153" i="11"/>
  <c r="BG153" i="11"/>
  <c r="BF153" i="11"/>
  <c r="T153" i="11"/>
  <c r="R153" i="11"/>
  <c r="P153" i="11"/>
  <c r="BI151" i="11"/>
  <c r="BH151" i="11"/>
  <c r="BG151" i="11"/>
  <c r="BF151" i="11"/>
  <c r="T151" i="11"/>
  <c r="R151" i="11"/>
  <c r="P151" i="11"/>
  <c r="BI149" i="11"/>
  <c r="BH149" i="11"/>
  <c r="BG149" i="11"/>
  <c r="BF149" i="11"/>
  <c r="T149" i="11"/>
  <c r="R149" i="11"/>
  <c r="P149" i="11"/>
  <c r="BI146" i="11"/>
  <c r="BH146" i="11"/>
  <c r="BG146" i="11"/>
  <c r="BF146" i="11"/>
  <c r="T146" i="11"/>
  <c r="R146" i="11"/>
  <c r="P146" i="11"/>
  <c r="BI145" i="11"/>
  <c r="BH145" i="11"/>
  <c r="BG145" i="11"/>
  <c r="BF145" i="11"/>
  <c r="T145" i="11"/>
  <c r="R145" i="11"/>
  <c r="P145" i="11"/>
  <c r="BI144" i="11"/>
  <c r="BH144" i="11"/>
  <c r="BG144" i="11"/>
  <c r="BF144" i="11"/>
  <c r="T144" i="11"/>
  <c r="R144" i="11"/>
  <c r="P144" i="11"/>
  <c r="BI143" i="11"/>
  <c r="BH143" i="11"/>
  <c r="BG143" i="11"/>
  <c r="BF143" i="11"/>
  <c r="T143" i="11"/>
  <c r="R143" i="11"/>
  <c r="P143" i="11"/>
  <c r="BI140" i="11"/>
  <c r="BH140" i="11"/>
  <c r="BG140" i="11"/>
  <c r="BF140" i="11"/>
  <c r="T140" i="11"/>
  <c r="R140" i="11"/>
  <c r="P140" i="11"/>
  <c r="BI139" i="11"/>
  <c r="BH139" i="11"/>
  <c r="BG139" i="11"/>
  <c r="BF139" i="11"/>
  <c r="T139" i="11"/>
  <c r="R139" i="11"/>
  <c r="P139" i="11"/>
  <c r="BI137" i="11"/>
  <c r="BH137" i="11"/>
  <c r="BG137" i="11"/>
  <c r="BF137" i="11"/>
  <c r="T137" i="11"/>
  <c r="R137" i="11"/>
  <c r="P137" i="11"/>
  <c r="BI136" i="11"/>
  <c r="BH136" i="11"/>
  <c r="BG136" i="11"/>
  <c r="BF136" i="11"/>
  <c r="T136" i="11"/>
  <c r="R136" i="11"/>
  <c r="P136" i="11"/>
  <c r="BI135" i="11"/>
  <c r="BH135" i="11"/>
  <c r="BG135" i="11"/>
  <c r="BF135" i="11"/>
  <c r="T135" i="11"/>
  <c r="R135" i="11"/>
  <c r="P135" i="11"/>
  <c r="BI134" i="11"/>
  <c r="BH134" i="11"/>
  <c r="BG134" i="11"/>
  <c r="BF134" i="11"/>
  <c r="T134" i="11"/>
  <c r="R134" i="11"/>
  <c r="P134" i="11"/>
  <c r="J128" i="11"/>
  <c r="J127" i="11"/>
  <c r="F127" i="11"/>
  <c r="F125" i="11"/>
  <c r="E123" i="11"/>
  <c r="J94" i="11"/>
  <c r="J93" i="11"/>
  <c r="F93" i="11"/>
  <c r="F91" i="11"/>
  <c r="E89" i="11"/>
  <c r="J20" i="11"/>
  <c r="E20" i="11"/>
  <c r="F94" i="11" s="1"/>
  <c r="J19" i="11"/>
  <c r="J14" i="11"/>
  <c r="J125" i="11" s="1"/>
  <c r="E7" i="11"/>
  <c r="E85" i="11"/>
  <c r="J37" i="10"/>
  <c r="J36" i="10"/>
  <c r="AY104" i="1"/>
  <c r="J35" i="10"/>
  <c r="AX104" i="1"/>
  <c r="BI288" i="10"/>
  <c r="BH288" i="10"/>
  <c r="BG288" i="10"/>
  <c r="BF288" i="10"/>
  <c r="T288" i="10"/>
  <c r="R288" i="10"/>
  <c r="P288" i="10"/>
  <c r="BI285" i="10"/>
  <c r="BH285" i="10"/>
  <c r="BG285" i="10"/>
  <c r="BF285" i="10"/>
  <c r="T285" i="10"/>
  <c r="R285" i="10"/>
  <c r="P285" i="10"/>
  <c r="BI282" i="10"/>
  <c r="BH282" i="10"/>
  <c r="BG282" i="10"/>
  <c r="BF282" i="10"/>
  <c r="T282" i="10"/>
  <c r="R282" i="10"/>
  <c r="P282" i="10"/>
  <c r="BI281" i="10"/>
  <c r="BH281" i="10"/>
  <c r="BG281" i="10"/>
  <c r="BF281" i="10"/>
  <c r="T281" i="10"/>
  <c r="R281" i="10"/>
  <c r="P281" i="10"/>
  <c r="BI279" i="10"/>
  <c r="BH279" i="10"/>
  <c r="BG279" i="10"/>
  <c r="BF279" i="10"/>
  <c r="T279" i="10"/>
  <c r="R279" i="10"/>
  <c r="P279" i="10"/>
  <c r="BI277" i="10"/>
  <c r="BH277" i="10"/>
  <c r="BG277" i="10"/>
  <c r="BF277" i="10"/>
  <c r="T277" i="10"/>
  <c r="T276" i="10" s="1"/>
  <c r="R277" i="10"/>
  <c r="R276" i="10" s="1"/>
  <c r="P277" i="10"/>
  <c r="P276" i="10" s="1"/>
  <c r="BI274" i="10"/>
  <c r="BH274" i="10"/>
  <c r="BG274" i="10"/>
  <c r="BF274" i="10"/>
  <c r="T274" i="10"/>
  <c r="R274" i="10"/>
  <c r="P274" i="10"/>
  <c r="BI271" i="10"/>
  <c r="BH271" i="10"/>
  <c r="BG271" i="10"/>
  <c r="BF271" i="10"/>
  <c r="T271" i="10"/>
  <c r="R271" i="10"/>
  <c r="P271" i="10"/>
  <c r="BI268" i="10"/>
  <c r="BH268" i="10"/>
  <c r="BG268" i="10"/>
  <c r="BF268" i="10"/>
  <c r="T268" i="10"/>
  <c r="R268" i="10"/>
  <c r="P268" i="10"/>
  <c r="BI265" i="10"/>
  <c r="BH265" i="10"/>
  <c r="BG265" i="10"/>
  <c r="BF265" i="10"/>
  <c r="T265" i="10"/>
  <c r="R265" i="10"/>
  <c r="P265" i="10"/>
  <c r="BI262" i="10"/>
  <c r="BH262" i="10"/>
  <c r="BG262" i="10"/>
  <c r="BF262" i="10"/>
  <c r="T262" i="10"/>
  <c r="R262" i="10"/>
  <c r="P262" i="10"/>
  <c r="BI256" i="10"/>
  <c r="BH256" i="10"/>
  <c r="BG256" i="10"/>
  <c r="BF256" i="10"/>
  <c r="T256" i="10"/>
  <c r="R256" i="10"/>
  <c r="P256" i="10"/>
  <c r="BI252" i="10"/>
  <c r="BH252" i="10"/>
  <c r="BG252" i="10"/>
  <c r="BF252" i="10"/>
  <c r="T252" i="10"/>
  <c r="T251" i="10"/>
  <c r="R252" i="10"/>
  <c r="R251" i="10"/>
  <c r="P252" i="10"/>
  <c r="P251" i="10" s="1"/>
  <c r="BI248" i="10"/>
  <c r="BH248" i="10"/>
  <c r="BG248" i="10"/>
  <c r="BF248" i="10"/>
  <c r="T248" i="10"/>
  <c r="R248" i="10"/>
  <c r="P248" i="10"/>
  <c r="BI246" i="10"/>
  <c r="BH246" i="10"/>
  <c r="BG246" i="10"/>
  <c r="BF246" i="10"/>
  <c r="T246" i="10"/>
  <c r="R246" i="10"/>
  <c r="P246" i="10"/>
  <c r="BI244" i="10"/>
  <c r="BH244" i="10"/>
  <c r="BG244" i="10"/>
  <c r="BF244" i="10"/>
  <c r="T244" i="10"/>
  <c r="R244" i="10"/>
  <c r="P244" i="10"/>
  <c r="BI234" i="10"/>
  <c r="BH234" i="10"/>
  <c r="BG234" i="10"/>
  <c r="BF234" i="10"/>
  <c r="T234" i="10"/>
  <c r="R234" i="10"/>
  <c r="P234" i="10"/>
  <c r="P227" i="10"/>
  <c r="BI231" i="10"/>
  <c r="BH231" i="10"/>
  <c r="BG231" i="10"/>
  <c r="BF231" i="10"/>
  <c r="T231" i="10"/>
  <c r="R231" i="10"/>
  <c r="P231" i="10"/>
  <c r="BI228" i="10"/>
  <c r="BH228" i="10"/>
  <c r="BG228" i="10"/>
  <c r="BF228" i="10"/>
  <c r="T228" i="10"/>
  <c r="T227" i="10" s="1"/>
  <c r="R228" i="10"/>
  <c r="R227" i="10" s="1"/>
  <c r="P228" i="10"/>
  <c r="BI224" i="10"/>
  <c r="BH224" i="10"/>
  <c r="BG224" i="10"/>
  <c r="BF224" i="10"/>
  <c r="T224" i="10"/>
  <c r="T223" i="10"/>
  <c r="R224" i="10"/>
  <c r="R223" i="10"/>
  <c r="P224" i="10"/>
  <c r="P223" i="10"/>
  <c r="BI221" i="10"/>
  <c r="BH221" i="10"/>
  <c r="BG221" i="10"/>
  <c r="BF221" i="10"/>
  <c r="T221" i="10"/>
  <c r="R221" i="10"/>
  <c r="P221" i="10"/>
  <c r="BI219" i="10"/>
  <c r="BH219" i="10"/>
  <c r="BG219" i="10"/>
  <c r="BF219" i="10"/>
  <c r="T219" i="10"/>
  <c r="R219" i="10"/>
  <c r="P219" i="10"/>
  <c r="BI217" i="10"/>
  <c r="BH217" i="10"/>
  <c r="BG217" i="10"/>
  <c r="BF217" i="10"/>
  <c r="T217" i="10"/>
  <c r="R217" i="10"/>
  <c r="P217" i="10"/>
  <c r="BI214" i="10"/>
  <c r="BH214" i="10"/>
  <c r="BG214" i="10"/>
  <c r="BF214" i="10"/>
  <c r="T214" i="10"/>
  <c r="R214" i="10"/>
  <c r="P214" i="10"/>
  <c r="BI212" i="10"/>
  <c r="BH212" i="10"/>
  <c r="BG212" i="10"/>
  <c r="BF212" i="10"/>
  <c r="T212" i="10"/>
  <c r="R212" i="10"/>
  <c r="P212" i="10"/>
  <c r="BI208" i="10"/>
  <c r="BH208" i="10"/>
  <c r="BG208" i="10"/>
  <c r="BF208" i="10"/>
  <c r="T208" i="10"/>
  <c r="R208" i="10"/>
  <c r="P208" i="10"/>
  <c r="BI204" i="10"/>
  <c r="BH204" i="10"/>
  <c r="BG204" i="10"/>
  <c r="BF204" i="10"/>
  <c r="T204" i="10"/>
  <c r="R204" i="10"/>
  <c r="P204" i="10"/>
  <c r="BI202" i="10"/>
  <c r="BH202" i="10"/>
  <c r="BG202" i="10"/>
  <c r="BF202" i="10"/>
  <c r="T202" i="10"/>
  <c r="R202" i="10"/>
  <c r="P202" i="10"/>
  <c r="BI199" i="10"/>
  <c r="BH199" i="10"/>
  <c r="BG199" i="10"/>
  <c r="BF199" i="10"/>
  <c r="T199" i="10"/>
  <c r="R199" i="10"/>
  <c r="P199" i="10"/>
  <c r="BI196" i="10"/>
  <c r="BH196" i="10"/>
  <c r="BG196" i="10"/>
  <c r="BF196" i="10"/>
  <c r="T196" i="10"/>
  <c r="R196" i="10"/>
  <c r="P196" i="10"/>
  <c r="BI193" i="10"/>
  <c r="BH193" i="10"/>
  <c r="BG193" i="10"/>
  <c r="BF193" i="10"/>
  <c r="T193" i="10"/>
  <c r="R193" i="10"/>
  <c r="P193" i="10"/>
  <c r="BI191" i="10"/>
  <c r="BH191" i="10"/>
  <c r="BG191" i="10"/>
  <c r="BF191" i="10"/>
  <c r="T191" i="10"/>
  <c r="R191" i="10"/>
  <c r="P191" i="10"/>
  <c r="BI188" i="10"/>
  <c r="BH188" i="10"/>
  <c r="BG188" i="10"/>
  <c r="BF188" i="10"/>
  <c r="T188" i="10"/>
  <c r="R188" i="10"/>
  <c r="P188" i="10"/>
  <c r="BI186" i="10"/>
  <c r="BH186" i="10"/>
  <c r="BG186" i="10"/>
  <c r="BF186" i="10"/>
  <c r="T186" i="10"/>
  <c r="R186" i="10"/>
  <c r="P186" i="10"/>
  <c r="BI184" i="10"/>
  <c r="BH184" i="10"/>
  <c r="BG184" i="10"/>
  <c r="BF184" i="10"/>
  <c r="T184" i="10"/>
  <c r="R184" i="10"/>
  <c r="P184" i="10"/>
  <c r="BI182" i="10"/>
  <c r="BH182" i="10"/>
  <c r="BG182" i="10"/>
  <c r="BF182" i="10"/>
  <c r="T182" i="10"/>
  <c r="R182" i="10"/>
  <c r="P182" i="10"/>
  <c r="BI179" i="10"/>
  <c r="BH179" i="10"/>
  <c r="BG179" i="10"/>
  <c r="BF179" i="10"/>
  <c r="T179" i="10"/>
  <c r="R179" i="10"/>
  <c r="P179" i="10"/>
  <c r="BI176" i="10"/>
  <c r="BH176" i="10"/>
  <c r="BG176" i="10"/>
  <c r="BF176" i="10"/>
  <c r="T176" i="10"/>
  <c r="R176" i="10"/>
  <c r="P176" i="10"/>
  <c r="BI173" i="10"/>
  <c r="BH173" i="10"/>
  <c r="BG173" i="10"/>
  <c r="BF173" i="10"/>
  <c r="T173" i="10"/>
  <c r="R173" i="10"/>
  <c r="P173" i="10"/>
  <c r="BI170" i="10"/>
  <c r="BH170" i="10"/>
  <c r="BG170" i="10"/>
  <c r="BF170" i="10"/>
  <c r="T170" i="10"/>
  <c r="R170" i="10"/>
  <c r="P170" i="10"/>
  <c r="BI166" i="10"/>
  <c r="BH166" i="10"/>
  <c r="BG166" i="10"/>
  <c r="BF166" i="10"/>
  <c r="T166" i="10"/>
  <c r="R166" i="10"/>
  <c r="P166" i="10"/>
  <c r="BI163" i="10"/>
  <c r="BH163" i="10"/>
  <c r="BG163" i="10"/>
  <c r="BF163" i="10"/>
  <c r="T163" i="10"/>
  <c r="R163" i="10"/>
  <c r="P163" i="10"/>
  <c r="BI154" i="10"/>
  <c r="BH154" i="10"/>
  <c r="BG154" i="10"/>
  <c r="BF154" i="10"/>
  <c r="T154" i="10"/>
  <c r="R154" i="10"/>
  <c r="P154" i="10"/>
  <c r="BI152" i="10"/>
  <c r="BH152" i="10"/>
  <c r="BG152" i="10"/>
  <c r="BF152" i="10"/>
  <c r="T152" i="10"/>
  <c r="R152" i="10"/>
  <c r="P152" i="10"/>
  <c r="BI150" i="10"/>
  <c r="BH150" i="10"/>
  <c r="BG150" i="10"/>
  <c r="BF150" i="10"/>
  <c r="T150" i="10"/>
  <c r="R150" i="10"/>
  <c r="P150" i="10"/>
  <c r="BI148" i="10"/>
  <c r="BH148" i="10"/>
  <c r="BG148" i="10"/>
  <c r="BF148" i="10"/>
  <c r="T148" i="10"/>
  <c r="R148" i="10"/>
  <c r="P148" i="10"/>
  <c r="BI145" i="10"/>
  <c r="BH145" i="10"/>
  <c r="BG145" i="10"/>
  <c r="BF145" i="10"/>
  <c r="T145" i="10"/>
  <c r="R145" i="10"/>
  <c r="P145" i="10"/>
  <c r="BI140" i="10"/>
  <c r="BH140" i="10"/>
  <c r="BG140" i="10"/>
  <c r="BF140" i="10"/>
  <c r="T140" i="10"/>
  <c r="R140" i="10"/>
  <c r="P140" i="10"/>
  <c r="BI138" i="10"/>
  <c r="BH138" i="10"/>
  <c r="BG138" i="10"/>
  <c r="BF138" i="10"/>
  <c r="T138" i="10"/>
  <c r="R138" i="10"/>
  <c r="P138" i="10"/>
  <c r="BI135" i="10"/>
  <c r="BH135" i="10"/>
  <c r="BG135" i="10"/>
  <c r="BF135" i="10"/>
  <c r="T135" i="10"/>
  <c r="R135" i="10"/>
  <c r="P135" i="10"/>
  <c r="J129" i="10"/>
  <c r="J128" i="10"/>
  <c r="F128" i="10"/>
  <c r="F126" i="10"/>
  <c r="E124" i="10"/>
  <c r="J92" i="10"/>
  <c r="J91" i="10"/>
  <c r="F91" i="10"/>
  <c r="F89" i="10"/>
  <c r="E87" i="10"/>
  <c r="J18" i="10"/>
  <c r="E18" i="10"/>
  <c r="F92" i="10" s="1"/>
  <c r="J17" i="10"/>
  <c r="J12" i="10"/>
  <c r="J89" i="10" s="1"/>
  <c r="E7" i="10"/>
  <c r="E122" i="10" s="1"/>
  <c r="J37" i="9"/>
  <c r="J36" i="9"/>
  <c r="AY102" i="1" s="1"/>
  <c r="J35" i="9"/>
  <c r="AX102" i="1"/>
  <c r="BI205" i="9"/>
  <c r="BH205" i="9"/>
  <c r="BG205" i="9"/>
  <c r="BF205" i="9"/>
  <c r="T205" i="9"/>
  <c r="T204" i="9"/>
  <c r="R205" i="9"/>
  <c r="R204" i="9" s="1"/>
  <c r="P205" i="9"/>
  <c r="P204" i="9" s="1"/>
  <c r="BI203" i="9"/>
  <c r="BH203" i="9"/>
  <c r="BG203" i="9"/>
  <c r="BF203" i="9"/>
  <c r="T203" i="9"/>
  <c r="R203" i="9"/>
  <c r="P203" i="9"/>
  <c r="BI200" i="9"/>
  <c r="BH200" i="9"/>
  <c r="BG200" i="9"/>
  <c r="BF200" i="9"/>
  <c r="T200" i="9"/>
  <c r="R200" i="9"/>
  <c r="P200" i="9"/>
  <c r="BI196" i="9"/>
  <c r="BH196" i="9"/>
  <c r="BG196" i="9"/>
  <c r="BF196" i="9"/>
  <c r="T196" i="9"/>
  <c r="R196" i="9"/>
  <c r="P196" i="9"/>
  <c r="BI193" i="9"/>
  <c r="BH193" i="9"/>
  <c r="BG193" i="9"/>
  <c r="BF193" i="9"/>
  <c r="T193" i="9"/>
  <c r="R193" i="9"/>
  <c r="P193" i="9"/>
  <c r="BI190" i="9"/>
  <c r="BH190" i="9"/>
  <c r="BG190" i="9"/>
  <c r="BF190" i="9"/>
  <c r="T190" i="9"/>
  <c r="R190" i="9"/>
  <c r="P190" i="9"/>
  <c r="BI187" i="9"/>
  <c r="BH187" i="9"/>
  <c r="BG187" i="9"/>
  <c r="BF187" i="9"/>
  <c r="T187" i="9"/>
  <c r="R187" i="9"/>
  <c r="P187" i="9"/>
  <c r="BI185" i="9"/>
  <c r="BH185" i="9"/>
  <c r="BG185" i="9"/>
  <c r="BF185" i="9"/>
  <c r="T185" i="9"/>
  <c r="R185" i="9"/>
  <c r="P185" i="9"/>
  <c r="BI183" i="9"/>
  <c r="BH183" i="9"/>
  <c r="BG183" i="9"/>
  <c r="BF183" i="9"/>
  <c r="T183" i="9"/>
  <c r="R183" i="9"/>
  <c r="P183" i="9"/>
  <c r="BI180" i="9"/>
  <c r="BH180" i="9"/>
  <c r="BG180" i="9"/>
  <c r="BF180" i="9"/>
  <c r="T180" i="9"/>
  <c r="R180" i="9"/>
  <c r="P180" i="9"/>
  <c r="BI175" i="9"/>
  <c r="BH175" i="9"/>
  <c r="BG175" i="9"/>
  <c r="BF175" i="9"/>
  <c r="T175" i="9"/>
  <c r="R175" i="9"/>
  <c r="P175" i="9"/>
  <c r="BI172" i="9"/>
  <c r="BH172" i="9"/>
  <c r="BG172" i="9"/>
  <c r="BF172" i="9"/>
  <c r="T172" i="9"/>
  <c r="R172" i="9"/>
  <c r="P172" i="9"/>
  <c r="BI169" i="9"/>
  <c r="BH169" i="9"/>
  <c r="BG169" i="9"/>
  <c r="BF169" i="9"/>
  <c r="T169" i="9"/>
  <c r="R169" i="9"/>
  <c r="P169" i="9"/>
  <c r="BI162" i="9"/>
  <c r="BH162" i="9"/>
  <c r="BG162" i="9"/>
  <c r="BF162" i="9"/>
  <c r="T162" i="9"/>
  <c r="R162" i="9"/>
  <c r="P162" i="9"/>
  <c r="BI160" i="9"/>
  <c r="BH160" i="9"/>
  <c r="BG160" i="9"/>
  <c r="BF160" i="9"/>
  <c r="T160" i="9"/>
  <c r="R160" i="9"/>
  <c r="P160" i="9"/>
  <c r="BI158" i="9"/>
  <c r="BH158" i="9"/>
  <c r="BG158" i="9"/>
  <c r="BF158" i="9"/>
  <c r="T158" i="9"/>
  <c r="R158" i="9"/>
  <c r="P158" i="9"/>
  <c r="BI155" i="9"/>
  <c r="BH155" i="9"/>
  <c r="BG155" i="9"/>
  <c r="BF155" i="9"/>
  <c r="T155" i="9"/>
  <c r="R155" i="9"/>
  <c r="P155" i="9"/>
  <c r="BI152" i="9"/>
  <c r="BH152" i="9"/>
  <c r="BG152" i="9"/>
  <c r="BF152" i="9"/>
  <c r="T152" i="9"/>
  <c r="R152" i="9"/>
  <c r="P152" i="9"/>
  <c r="BI147" i="9"/>
  <c r="BH147" i="9"/>
  <c r="BG147" i="9"/>
  <c r="BF147" i="9"/>
  <c r="T147" i="9"/>
  <c r="R147" i="9"/>
  <c r="P147" i="9"/>
  <c r="BI144" i="9"/>
  <c r="BH144" i="9"/>
  <c r="BG144" i="9"/>
  <c r="BF144" i="9"/>
  <c r="T144" i="9"/>
  <c r="R144" i="9"/>
  <c r="P144" i="9"/>
  <c r="BI136" i="9"/>
  <c r="BH136" i="9"/>
  <c r="BG136" i="9"/>
  <c r="BF136" i="9"/>
  <c r="T136" i="9"/>
  <c r="R136" i="9"/>
  <c r="P136" i="9"/>
  <c r="BI133" i="9"/>
  <c r="BH133" i="9"/>
  <c r="BG133" i="9"/>
  <c r="BF133" i="9"/>
  <c r="T133" i="9"/>
  <c r="R133" i="9"/>
  <c r="P133" i="9"/>
  <c r="BI130" i="9"/>
  <c r="BH130" i="9"/>
  <c r="BG130" i="9"/>
  <c r="BF130" i="9"/>
  <c r="T130" i="9"/>
  <c r="R130" i="9"/>
  <c r="P130" i="9"/>
  <c r="BI127" i="9"/>
  <c r="BH127" i="9"/>
  <c r="BG127" i="9"/>
  <c r="BF127" i="9"/>
  <c r="T127" i="9"/>
  <c r="R127" i="9"/>
  <c r="P127" i="9"/>
  <c r="BI124" i="9"/>
  <c r="BH124" i="9"/>
  <c r="BG124" i="9"/>
  <c r="BF124" i="9"/>
  <c r="T124" i="9"/>
  <c r="R124" i="9"/>
  <c r="P124" i="9"/>
  <c r="J118" i="9"/>
  <c r="J117" i="9"/>
  <c r="F117" i="9"/>
  <c r="F115" i="9"/>
  <c r="E113" i="9"/>
  <c r="J92" i="9"/>
  <c r="J91" i="9"/>
  <c r="F91" i="9"/>
  <c r="F89" i="9"/>
  <c r="E87" i="9"/>
  <c r="J18" i="9"/>
  <c r="E18" i="9"/>
  <c r="F118" i="9" s="1"/>
  <c r="J17" i="9"/>
  <c r="J12" i="9"/>
  <c r="J115" i="9"/>
  <c r="E7" i="9"/>
  <c r="E111" i="9" s="1"/>
  <c r="J37" i="8"/>
  <c r="J36" i="8"/>
  <c r="AY101" i="1" s="1"/>
  <c r="J35" i="8"/>
  <c r="AX101" i="1"/>
  <c r="BI414" i="8"/>
  <c r="BH414" i="8"/>
  <c r="BG414" i="8"/>
  <c r="BF414" i="8"/>
  <c r="T414" i="8"/>
  <c r="T413" i="8"/>
  <c r="R414" i="8"/>
  <c r="R413" i="8"/>
  <c r="P414" i="8"/>
  <c r="P413" i="8"/>
  <c r="BI412" i="8"/>
  <c r="BH412" i="8"/>
  <c r="BG412" i="8"/>
  <c r="BF412" i="8"/>
  <c r="T412" i="8"/>
  <c r="R412" i="8"/>
  <c r="P412" i="8"/>
  <c r="BI411" i="8"/>
  <c r="BH411" i="8"/>
  <c r="BG411" i="8"/>
  <c r="BF411" i="8"/>
  <c r="T411" i="8"/>
  <c r="R411" i="8"/>
  <c r="P411" i="8"/>
  <c r="BI408" i="8"/>
  <c r="BH408" i="8"/>
  <c r="BG408" i="8"/>
  <c r="BF408" i="8"/>
  <c r="T408" i="8"/>
  <c r="R408" i="8"/>
  <c r="P408" i="8"/>
  <c r="BI404" i="8"/>
  <c r="BH404" i="8"/>
  <c r="BG404" i="8"/>
  <c r="BF404" i="8"/>
  <c r="T404" i="8"/>
  <c r="R404" i="8"/>
  <c r="P404" i="8"/>
  <c r="BI401" i="8"/>
  <c r="BH401" i="8"/>
  <c r="BG401" i="8"/>
  <c r="BF401" i="8"/>
  <c r="T401" i="8"/>
  <c r="R401" i="8"/>
  <c r="P401" i="8"/>
  <c r="BI395" i="8"/>
  <c r="BH395" i="8"/>
  <c r="BG395" i="8"/>
  <c r="BF395" i="8"/>
  <c r="T395" i="8"/>
  <c r="R395" i="8"/>
  <c r="P395" i="8"/>
  <c r="BI393" i="8"/>
  <c r="BH393" i="8"/>
  <c r="BG393" i="8"/>
  <c r="BF393" i="8"/>
  <c r="T393" i="8"/>
  <c r="R393" i="8"/>
  <c r="P393" i="8"/>
  <c r="BI390" i="8"/>
  <c r="BH390" i="8"/>
  <c r="BG390" i="8"/>
  <c r="BF390" i="8"/>
  <c r="T390" i="8"/>
  <c r="T389" i="8" s="1"/>
  <c r="R390" i="8"/>
  <c r="R389" i="8" s="1"/>
  <c r="P390" i="8"/>
  <c r="P389" i="8"/>
  <c r="BI386" i="8"/>
  <c r="BH386" i="8"/>
  <c r="BG386" i="8"/>
  <c r="BF386" i="8"/>
  <c r="T386" i="8"/>
  <c r="T385" i="8" s="1"/>
  <c r="R386" i="8"/>
  <c r="R385" i="8" s="1"/>
  <c r="P386" i="8"/>
  <c r="P385" i="8"/>
  <c r="BI382" i="8"/>
  <c r="BH382" i="8"/>
  <c r="BG382" i="8"/>
  <c r="BF382" i="8"/>
  <c r="T382" i="8"/>
  <c r="R382" i="8"/>
  <c r="P382" i="8"/>
  <c r="BI379" i="8"/>
  <c r="BH379" i="8"/>
  <c r="BG379" i="8"/>
  <c r="BF379" i="8"/>
  <c r="T379" i="8"/>
  <c r="R379" i="8"/>
  <c r="P379" i="8"/>
  <c r="BI378" i="8"/>
  <c r="BH378" i="8"/>
  <c r="BG378" i="8"/>
  <c r="BF378" i="8"/>
  <c r="T378" i="8"/>
  <c r="R378" i="8"/>
  <c r="P378" i="8"/>
  <c r="BI375" i="8"/>
  <c r="BH375" i="8"/>
  <c r="BG375" i="8"/>
  <c r="BF375" i="8"/>
  <c r="T375" i="8"/>
  <c r="R375" i="8"/>
  <c r="P375" i="8"/>
  <c r="BI372" i="8"/>
  <c r="BH372" i="8"/>
  <c r="BG372" i="8"/>
  <c r="BF372" i="8"/>
  <c r="T372" i="8"/>
  <c r="R372" i="8"/>
  <c r="P372" i="8"/>
  <c r="BI371" i="8"/>
  <c r="BH371" i="8"/>
  <c r="BG371" i="8"/>
  <c r="BF371" i="8"/>
  <c r="T371" i="8"/>
  <c r="R371" i="8"/>
  <c r="P371" i="8"/>
  <c r="BI368" i="8"/>
  <c r="BH368" i="8"/>
  <c r="BG368" i="8"/>
  <c r="BF368" i="8"/>
  <c r="T368" i="8"/>
  <c r="R368" i="8"/>
  <c r="P368" i="8"/>
  <c r="BI366" i="8"/>
  <c r="BH366" i="8"/>
  <c r="BG366" i="8"/>
  <c r="BF366" i="8"/>
  <c r="T366" i="8"/>
  <c r="R366" i="8"/>
  <c r="P366" i="8"/>
  <c r="BI364" i="8"/>
  <c r="BH364" i="8"/>
  <c r="BG364" i="8"/>
  <c r="BF364" i="8"/>
  <c r="T364" i="8"/>
  <c r="R364" i="8"/>
  <c r="P364" i="8"/>
  <c r="BI362" i="8"/>
  <c r="BH362" i="8"/>
  <c r="BG362" i="8"/>
  <c r="BF362" i="8"/>
  <c r="T362" i="8"/>
  <c r="R362" i="8"/>
  <c r="P362" i="8"/>
  <c r="BI361" i="8"/>
  <c r="BH361" i="8"/>
  <c r="BG361" i="8"/>
  <c r="BF361" i="8"/>
  <c r="T361" i="8"/>
  <c r="R361" i="8"/>
  <c r="P361" i="8"/>
  <c r="BI358" i="8"/>
  <c r="BH358" i="8"/>
  <c r="BG358" i="8"/>
  <c r="BF358" i="8"/>
  <c r="T358" i="8"/>
  <c r="R358" i="8"/>
  <c r="P358" i="8"/>
  <c r="BI357" i="8"/>
  <c r="BH357" i="8"/>
  <c r="BG357" i="8"/>
  <c r="BF357" i="8"/>
  <c r="T357" i="8"/>
  <c r="R357" i="8"/>
  <c r="P357" i="8"/>
  <c r="BI354" i="8"/>
  <c r="BH354" i="8"/>
  <c r="BG354" i="8"/>
  <c r="BF354" i="8"/>
  <c r="T354" i="8"/>
  <c r="R354" i="8"/>
  <c r="P354" i="8"/>
  <c r="BI353" i="8"/>
  <c r="BH353" i="8"/>
  <c r="BG353" i="8"/>
  <c r="BF353" i="8"/>
  <c r="T353" i="8"/>
  <c r="R353" i="8"/>
  <c r="P353" i="8"/>
  <c r="BI350" i="8"/>
  <c r="BH350" i="8"/>
  <c r="BG350" i="8"/>
  <c r="BF350" i="8"/>
  <c r="T350" i="8"/>
  <c r="R350" i="8"/>
  <c r="P350" i="8"/>
  <c r="BI349" i="8"/>
  <c r="BH349" i="8"/>
  <c r="BG349" i="8"/>
  <c r="BF349" i="8"/>
  <c r="T349" i="8"/>
  <c r="R349" i="8"/>
  <c r="P349" i="8"/>
  <c r="BI346" i="8"/>
  <c r="BH346" i="8"/>
  <c r="BG346" i="8"/>
  <c r="BF346" i="8"/>
  <c r="T346" i="8"/>
  <c r="R346" i="8"/>
  <c r="P346" i="8"/>
  <c r="BI344" i="8"/>
  <c r="BH344" i="8"/>
  <c r="BG344" i="8"/>
  <c r="BF344" i="8"/>
  <c r="T344" i="8"/>
  <c r="R344" i="8"/>
  <c r="P344" i="8"/>
  <c r="BI342" i="8"/>
  <c r="BH342" i="8"/>
  <c r="BG342" i="8"/>
  <c r="BF342" i="8"/>
  <c r="T342" i="8"/>
  <c r="R342" i="8"/>
  <c r="P342" i="8"/>
  <c r="BI341" i="8"/>
  <c r="BH341" i="8"/>
  <c r="BG341" i="8"/>
  <c r="BF341" i="8"/>
  <c r="T341" i="8"/>
  <c r="R341" i="8"/>
  <c r="P341" i="8"/>
  <c r="BI340" i="8"/>
  <c r="BH340" i="8"/>
  <c r="BG340" i="8"/>
  <c r="BF340" i="8"/>
  <c r="T340" i="8"/>
  <c r="R340" i="8"/>
  <c r="P340" i="8"/>
  <c r="BI336" i="8"/>
  <c r="BH336" i="8"/>
  <c r="BG336" i="8"/>
  <c r="BF336" i="8"/>
  <c r="T336" i="8"/>
  <c r="R336" i="8"/>
  <c r="P336" i="8"/>
  <c r="BI333" i="8"/>
  <c r="BH333" i="8"/>
  <c r="BG333" i="8"/>
  <c r="BF333" i="8"/>
  <c r="T333" i="8"/>
  <c r="R333" i="8"/>
  <c r="P333" i="8"/>
  <c r="BI330" i="8"/>
  <c r="BH330" i="8"/>
  <c r="BG330" i="8"/>
  <c r="BF330" i="8"/>
  <c r="T330" i="8"/>
  <c r="R330" i="8"/>
  <c r="P330" i="8"/>
  <c r="BI326" i="8"/>
  <c r="BH326" i="8"/>
  <c r="BG326" i="8"/>
  <c r="BF326" i="8"/>
  <c r="T326" i="8"/>
  <c r="T325" i="8" s="1"/>
  <c r="R326" i="8"/>
  <c r="R325" i="8" s="1"/>
  <c r="P326" i="8"/>
  <c r="P325" i="8"/>
  <c r="BI324" i="8"/>
  <c r="BH324" i="8"/>
  <c r="BG324" i="8"/>
  <c r="BF324" i="8"/>
  <c r="T324" i="8"/>
  <c r="R324" i="8"/>
  <c r="P324" i="8"/>
  <c r="BI322" i="8"/>
  <c r="BH322" i="8"/>
  <c r="BG322" i="8"/>
  <c r="BF322" i="8"/>
  <c r="T322" i="8"/>
  <c r="R322" i="8"/>
  <c r="P322" i="8"/>
  <c r="BI320" i="8"/>
  <c r="BH320" i="8"/>
  <c r="BG320" i="8"/>
  <c r="BF320" i="8"/>
  <c r="T320" i="8"/>
  <c r="R320" i="8"/>
  <c r="P320" i="8"/>
  <c r="BI317" i="8"/>
  <c r="BH317" i="8"/>
  <c r="BG317" i="8"/>
  <c r="BF317" i="8"/>
  <c r="T317" i="8"/>
  <c r="R317" i="8"/>
  <c r="P317" i="8"/>
  <c r="BI315" i="8"/>
  <c r="BH315" i="8"/>
  <c r="BG315" i="8"/>
  <c r="BF315" i="8"/>
  <c r="T315" i="8"/>
  <c r="R315" i="8"/>
  <c r="P315" i="8"/>
  <c r="BI313" i="8"/>
  <c r="BH313" i="8"/>
  <c r="BG313" i="8"/>
  <c r="BF313" i="8"/>
  <c r="T313" i="8"/>
  <c r="R313" i="8"/>
  <c r="P313" i="8"/>
  <c r="BI310" i="8"/>
  <c r="BH310" i="8"/>
  <c r="BG310" i="8"/>
  <c r="BF310" i="8"/>
  <c r="T310" i="8"/>
  <c r="R310" i="8"/>
  <c r="P310" i="8"/>
  <c r="BI307" i="8"/>
  <c r="BH307" i="8"/>
  <c r="BG307" i="8"/>
  <c r="BF307" i="8"/>
  <c r="T307" i="8"/>
  <c r="R307" i="8"/>
  <c r="P307" i="8"/>
  <c r="BI304" i="8"/>
  <c r="BH304" i="8"/>
  <c r="BG304" i="8"/>
  <c r="BF304" i="8"/>
  <c r="T304" i="8"/>
  <c r="R304" i="8"/>
  <c r="P304" i="8"/>
  <c r="BI302" i="8"/>
  <c r="BH302" i="8"/>
  <c r="BG302" i="8"/>
  <c r="BF302" i="8"/>
  <c r="T302" i="8"/>
  <c r="R302" i="8"/>
  <c r="P302" i="8"/>
  <c r="BI301" i="8"/>
  <c r="BH301" i="8"/>
  <c r="BG301" i="8"/>
  <c r="BF301" i="8"/>
  <c r="T301" i="8"/>
  <c r="R301" i="8"/>
  <c r="P301" i="8"/>
  <c r="BI299" i="8"/>
  <c r="BH299" i="8"/>
  <c r="BG299" i="8"/>
  <c r="BF299" i="8"/>
  <c r="T299" i="8"/>
  <c r="R299" i="8"/>
  <c r="P299" i="8"/>
  <c r="BI296" i="8"/>
  <c r="BH296" i="8"/>
  <c r="BG296" i="8"/>
  <c r="BF296" i="8"/>
  <c r="T296" i="8"/>
  <c r="R296" i="8"/>
  <c r="P296" i="8"/>
  <c r="BI293" i="8"/>
  <c r="BH293" i="8"/>
  <c r="BG293" i="8"/>
  <c r="BF293" i="8"/>
  <c r="T293" i="8"/>
  <c r="R293" i="8"/>
  <c r="P293" i="8"/>
  <c r="BI290" i="8"/>
  <c r="BH290" i="8"/>
  <c r="BG290" i="8"/>
  <c r="BF290" i="8"/>
  <c r="T290" i="8"/>
  <c r="R290" i="8"/>
  <c r="P290" i="8"/>
  <c r="BI287" i="8"/>
  <c r="BH287" i="8"/>
  <c r="BG287" i="8"/>
  <c r="BF287" i="8"/>
  <c r="T287" i="8"/>
  <c r="R287" i="8"/>
  <c r="P287" i="8"/>
  <c r="BI284" i="8"/>
  <c r="BH284" i="8"/>
  <c r="BG284" i="8"/>
  <c r="BF284" i="8"/>
  <c r="T284" i="8"/>
  <c r="R284" i="8"/>
  <c r="P284" i="8"/>
  <c r="BI280" i="8"/>
  <c r="BH280" i="8"/>
  <c r="BG280" i="8"/>
  <c r="BF280" i="8"/>
  <c r="T280" i="8"/>
  <c r="R280" i="8"/>
  <c r="P280" i="8"/>
  <c r="BI277" i="8"/>
  <c r="BH277" i="8"/>
  <c r="BG277" i="8"/>
  <c r="BF277" i="8"/>
  <c r="T277" i="8"/>
  <c r="R277" i="8"/>
  <c r="P277" i="8"/>
  <c r="BI274" i="8"/>
  <c r="BH274" i="8"/>
  <c r="BG274" i="8"/>
  <c r="BF274" i="8"/>
  <c r="T274" i="8"/>
  <c r="R274" i="8"/>
  <c r="P274" i="8"/>
  <c r="BI271" i="8"/>
  <c r="BH271" i="8"/>
  <c r="BG271" i="8"/>
  <c r="BF271" i="8"/>
  <c r="T271" i="8"/>
  <c r="R271" i="8"/>
  <c r="P271" i="8"/>
  <c r="BI265" i="8"/>
  <c r="BH265" i="8"/>
  <c r="BG265" i="8"/>
  <c r="BF265" i="8"/>
  <c r="T265" i="8"/>
  <c r="R265" i="8"/>
  <c r="P265" i="8"/>
  <c r="BI253" i="8"/>
  <c r="BH253" i="8"/>
  <c r="BG253" i="8"/>
  <c r="BF253" i="8"/>
  <c r="T253" i="8"/>
  <c r="R253" i="8"/>
  <c r="P253" i="8"/>
  <c r="BI251" i="8"/>
  <c r="BH251" i="8"/>
  <c r="BG251" i="8"/>
  <c r="BF251" i="8"/>
  <c r="T251" i="8"/>
  <c r="R251" i="8"/>
  <c r="P251" i="8"/>
  <c r="BI249" i="8"/>
  <c r="BH249" i="8"/>
  <c r="BG249" i="8"/>
  <c r="BF249" i="8"/>
  <c r="T249" i="8"/>
  <c r="R249" i="8"/>
  <c r="P249" i="8"/>
  <c r="BI247" i="8"/>
  <c r="BH247" i="8"/>
  <c r="BG247" i="8"/>
  <c r="BF247" i="8"/>
  <c r="T247" i="8"/>
  <c r="R247" i="8"/>
  <c r="P247" i="8"/>
  <c r="BI245" i="8"/>
  <c r="BH245" i="8"/>
  <c r="BG245" i="8"/>
  <c r="BF245" i="8"/>
  <c r="T245" i="8"/>
  <c r="R245" i="8"/>
  <c r="P245" i="8"/>
  <c r="BI242" i="8"/>
  <c r="BH242" i="8"/>
  <c r="BG242" i="8"/>
  <c r="BF242" i="8"/>
  <c r="T242" i="8"/>
  <c r="R242" i="8"/>
  <c r="P242" i="8"/>
  <c r="BI239" i="8"/>
  <c r="BH239" i="8"/>
  <c r="BG239" i="8"/>
  <c r="BF239" i="8"/>
  <c r="T239" i="8"/>
  <c r="R239" i="8"/>
  <c r="P239" i="8"/>
  <c r="BI236" i="8"/>
  <c r="BH236" i="8"/>
  <c r="BG236" i="8"/>
  <c r="BF236" i="8"/>
  <c r="T236" i="8"/>
  <c r="R236" i="8"/>
  <c r="P236" i="8"/>
  <c r="BI231" i="8"/>
  <c r="BH231" i="8"/>
  <c r="BG231" i="8"/>
  <c r="BF231" i="8"/>
  <c r="T231" i="8"/>
  <c r="R231" i="8"/>
  <c r="P231" i="8"/>
  <c r="BI228" i="8"/>
  <c r="BH228" i="8"/>
  <c r="BG228" i="8"/>
  <c r="BF228" i="8"/>
  <c r="T228" i="8"/>
  <c r="R228" i="8"/>
  <c r="P228" i="8"/>
  <c r="BI222" i="8"/>
  <c r="BH222" i="8"/>
  <c r="BG222" i="8"/>
  <c r="BF222" i="8"/>
  <c r="T222" i="8"/>
  <c r="R222" i="8"/>
  <c r="P222" i="8"/>
  <c r="BI215" i="8"/>
  <c r="BH215" i="8"/>
  <c r="BG215" i="8"/>
  <c r="BF215" i="8"/>
  <c r="T215" i="8"/>
  <c r="R215" i="8"/>
  <c r="P215" i="8"/>
  <c r="BI212" i="8"/>
  <c r="BH212" i="8"/>
  <c r="BG212" i="8"/>
  <c r="BF212" i="8"/>
  <c r="T212" i="8"/>
  <c r="R212" i="8"/>
  <c r="P212" i="8"/>
  <c r="BI209" i="8"/>
  <c r="BH209" i="8"/>
  <c r="BG209" i="8"/>
  <c r="BF209" i="8"/>
  <c r="T209" i="8"/>
  <c r="R209" i="8"/>
  <c r="P209" i="8"/>
  <c r="BI204" i="8"/>
  <c r="BH204" i="8"/>
  <c r="BG204" i="8"/>
  <c r="BF204" i="8"/>
  <c r="T204" i="8"/>
  <c r="R204" i="8"/>
  <c r="P204" i="8"/>
  <c r="BI201" i="8"/>
  <c r="BH201" i="8"/>
  <c r="BG201" i="8"/>
  <c r="BF201" i="8"/>
  <c r="T201" i="8"/>
  <c r="R201" i="8"/>
  <c r="P201" i="8"/>
  <c r="BI198" i="8"/>
  <c r="BH198" i="8"/>
  <c r="BG198" i="8"/>
  <c r="BF198" i="8"/>
  <c r="T198" i="8"/>
  <c r="R198" i="8"/>
  <c r="P198" i="8"/>
  <c r="BI186" i="8"/>
  <c r="BH186" i="8"/>
  <c r="BG186" i="8"/>
  <c r="BF186" i="8"/>
  <c r="T186" i="8"/>
  <c r="R186" i="8"/>
  <c r="P186" i="8"/>
  <c r="BI179" i="8"/>
  <c r="BH179" i="8"/>
  <c r="BG179" i="8"/>
  <c r="BF179" i="8"/>
  <c r="T179" i="8"/>
  <c r="R179" i="8"/>
  <c r="P179" i="8"/>
  <c r="BI177" i="8"/>
  <c r="BH177" i="8"/>
  <c r="BG177" i="8"/>
  <c r="BF177" i="8"/>
  <c r="T177" i="8"/>
  <c r="R177" i="8"/>
  <c r="P177" i="8"/>
  <c r="BI175" i="8"/>
  <c r="BH175" i="8"/>
  <c r="BG175" i="8"/>
  <c r="BF175" i="8"/>
  <c r="T175" i="8"/>
  <c r="R175" i="8"/>
  <c r="P175" i="8"/>
  <c r="BI172" i="8"/>
  <c r="BH172" i="8"/>
  <c r="BG172" i="8"/>
  <c r="BF172" i="8"/>
  <c r="T172" i="8"/>
  <c r="R172" i="8"/>
  <c r="P172" i="8"/>
  <c r="BI169" i="8"/>
  <c r="BH169" i="8"/>
  <c r="BG169" i="8"/>
  <c r="BF169" i="8"/>
  <c r="T169" i="8"/>
  <c r="R169" i="8"/>
  <c r="P169" i="8"/>
  <c r="BI166" i="8"/>
  <c r="BH166" i="8"/>
  <c r="BG166" i="8"/>
  <c r="BF166" i="8"/>
  <c r="T166" i="8"/>
  <c r="R166" i="8"/>
  <c r="P166" i="8"/>
  <c r="BI164" i="8"/>
  <c r="BH164" i="8"/>
  <c r="BG164" i="8"/>
  <c r="BF164" i="8"/>
  <c r="T164" i="8"/>
  <c r="R164" i="8"/>
  <c r="P164" i="8"/>
  <c r="BI162" i="8"/>
  <c r="BH162" i="8"/>
  <c r="BG162" i="8"/>
  <c r="BF162" i="8"/>
  <c r="T162" i="8"/>
  <c r="R162" i="8"/>
  <c r="P162" i="8"/>
  <c r="BI159" i="8"/>
  <c r="BH159" i="8"/>
  <c r="BG159" i="8"/>
  <c r="BF159" i="8"/>
  <c r="T159" i="8"/>
  <c r="R159" i="8"/>
  <c r="P159" i="8"/>
  <c r="BI156" i="8"/>
  <c r="BH156" i="8"/>
  <c r="BG156" i="8"/>
  <c r="BF156" i="8"/>
  <c r="T156" i="8"/>
  <c r="R156" i="8"/>
  <c r="P156" i="8"/>
  <c r="BI151" i="8"/>
  <c r="BH151" i="8"/>
  <c r="BG151" i="8"/>
  <c r="BF151" i="8"/>
  <c r="T151" i="8"/>
  <c r="R151" i="8"/>
  <c r="P151" i="8"/>
  <c r="BI146" i="8"/>
  <c r="BH146" i="8"/>
  <c r="BG146" i="8"/>
  <c r="BF146" i="8"/>
  <c r="T146" i="8"/>
  <c r="R146" i="8"/>
  <c r="P146" i="8"/>
  <c r="BI143" i="8"/>
  <c r="BH143" i="8"/>
  <c r="BG143" i="8"/>
  <c r="BF143" i="8"/>
  <c r="T143" i="8"/>
  <c r="R143" i="8"/>
  <c r="P143" i="8"/>
  <c r="BI138" i="8"/>
  <c r="BH138" i="8"/>
  <c r="BG138" i="8"/>
  <c r="BF138" i="8"/>
  <c r="T138" i="8"/>
  <c r="R138" i="8"/>
  <c r="P138" i="8"/>
  <c r="BI135" i="8"/>
  <c r="BH135" i="8"/>
  <c r="BG135" i="8"/>
  <c r="BF135" i="8"/>
  <c r="T135" i="8"/>
  <c r="R135" i="8"/>
  <c r="P135" i="8"/>
  <c r="J129" i="8"/>
  <c r="J128" i="8"/>
  <c r="F128" i="8"/>
  <c r="F126" i="8"/>
  <c r="E124" i="8"/>
  <c r="J92" i="8"/>
  <c r="J91" i="8"/>
  <c r="F91" i="8"/>
  <c r="F89" i="8"/>
  <c r="E87" i="8"/>
  <c r="J18" i="8"/>
  <c r="E18" i="8"/>
  <c r="F129" i="8"/>
  <c r="J17" i="8"/>
  <c r="J12" i="8"/>
  <c r="J126" i="8" s="1"/>
  <c r="E7" i="8"/>
  <c r="E85" i="8" s="1"/>
  <c r="J37" i="7"/>
  <c r="J36" i="7"/>
  <c r="AY100" i="1"/>
  <c r="J35" i="7"/>
  <c r="AX100" i="1" s="1"/>
  <c r="BI509" i="7"/>
  <c r="BH509" i="7"/>
  <c r="BG509" i="7"/>
  <c r="BF509" i="7"/>
  <c r="T509" i="7"/>
  <c r="T508" i="7" s="1"/>
  <c r="R509" i="7"/>
  <c r="R508" i="7" s="1"/>
  <c r="P509" i="7"/>
  <c r="P508" i="7"/>
  <c r="BI507" i="7"/>
  <c r="BH507" i="7"/>
  <c r="BG507" i="7"/>
  <c r="BF507" i="7"/>
  <c r="T507" i="7"/>
  <c r="R507" i="7"/>
  <c r="P507" i="7"/>
  <c r="BI506" i="7"/>
  <c r="BH506" i="7"/>
  <c r="BG506" i="7"/>
  <c r="BF506" i="7"/>
  <c r="T506" i="7"/>
  <c r="R506" i="7"/>
  <c r="P506" i="7"/>
  <c r="BI503" i="7"/>
  <c r="BH503" i="7"/>
  <c r="BG503" i="7"/>
  <c r="BF503" i="7"/>
  <c r="T503" i="7"/>
  <c r="R503" i="7"/>
  <c r="P503" i="7"/>
  <c r="BI499" i="7"/>
  <c r="BH499" i="7"/>
  <c r="BG499" i="7"/>
  <c r="BF499" i="7"/>
  <c r="T499" i="7"/>
  <c r="R499" i="7"/>
  <c r="P499" i="7"/>
  <c r="BI496" i="7"/>
  <c r="BH496" i="7"/>
  <c r="BG496" i="7"/>
  <c r="BF496" i="7"/>
  <c r="T496" i="7"/>
  <c r="R496" i="7"/>
  <c r="P496" i="7"/>
  <c r="BI492" i="7"/>
  <c r="BH492" i="7"/>
  <c r="BG492" i="7"/>
  <c r="BF492" i="7"/>
  <c r="T492" i="7"/>
  <c r="R492" i="7"/>
  <c r="P492" i="7"/>
  <c r="BI489" i="7"/>
  <c r="BH489" i="7"/>
  <c r="BG489" i="7"/>
  <c r="BF489" i="7"/>
  <c r="T489" i="7"/>
  <c r="R489" i="7"/>
  <c r="P489" i="7"/>
  <c r="BI487" i="7"/>
  <c r="BH487" i="7"/>
  <c r="BG487" i="7"/>
  <c r="BF487" i="7"/>
  <c r="T487" i="7"/>
  <c r="R487" i="7"/>
  <c r="P487" i="7"/>
  <c r="BI484" i="7"/>
  <c r="BH484" i="7"/>
  <c r="BG484" i="7"/>
  <c r="BF484" i="7"/>
  <c r="T484" i="7"/>
  <c r="T483" i="7" s="1"/>
  <c r="R484" i="7"/>
  <c r="R483" i="7" s="1"/>
  <c r="P484" i="7"/>
  <c r="P483" i="7"/>
  <c r="BI480" i="7"/>
  <c r="BH480" i="7"/>
  <c r="BG480" i="7"/>
  <c r="BF480" i="7"/>
  <c r="T480" i="7"/>
  <c r="T479" i="7"/>
  <c r="R480" i="7"/>
  <c r="R479" i="7"/>
  <c r="P480" i="7"/>
  <c r="P479" i="7"/>
  <c r="BI476" i="7"/>
  <c r="BH476" i="7"/>
  <c r="BG476" i="7"/>
  <c r="BF476" i="7"/>
  <c r="T476" i="7"/>
  <c r="R476" i="7"/>
  <c r="P476" i="7"/>
  <c r="BI473" i="7"/>
  <c r="BH473" i="7"/>
  <c r="BG473" i="7"/>
  <c r="BF473" i="7"/>
  <c r="T473" i="7"/>
  <c r="R473" i="7"/>
  <c r="P473" i="7"/>
  <c r="BI472" i="7"/>
  <c r="BH472" i="7"/>
  <c r="BG472" i="7"/>
  <c r="BF472" i="7"/>
  <c r="T472" i="7"/>
  <c r="R472" i="7"/>
  <c r="P472" i="7"/>
  <c r="BI469" i="7"/>
  <c r="BH469" i="7"/>
  <c r="BG469" i="7"/>
  <c r="BF469" i="7"/>
  <c r="T469" i="7"/>
  <c r="R469" i="7"/>
  <c r="P469" i="7"/>
  <c r="BI466" i="7"/>
  <c r="BH466" i="7"/>
  <c r="BG466" i="7"/>
  <c r="BF466" i="7"/>
  <c r="T466" i="7"/>
  <c r="R466" i="7"/>
  <c r="P466" i="7"/>
  <c r="BI465" i="7"/>
  <c r="BH465" i="7"/>
  <c r="BG465" i="7"/>
  <c r="BF465" i="7"/>
  <c r="T465" i="7"/>
  <c r="R465" i="7"/>
  <c r="P465" i="7"/>
  <c r="BI462" i="7"/>
  <c r="BH462" i="7"/>
  <c r="BG462" i="7"/>
  <c r="BF462" i="7"/>
  <c r="T462" i="7"/>
  <c r="R462" i="7"/>
  <c r="P462" i="7"/>
  <c r="BI460" i="7"/>
  <c r="BH460" i="7"/>
  <c r="BG460" i="7"/>
  <c r="BF460" i="7"/>
  <c r="T460" i="7"/>
  <c r="R460" i="7"/>
  <c r="P460" i="7"/>
  <c r="BI457" i="7"/>
  <c r="BH457" i="7"/>
  <c r="BG457" i="7"/>
  <c r="BF457" i="7"/>
  <c r="T457" i="7"/>
  <c r="R457" i="7"/>
  <c r="P457" i="7"/>
  <c r="BI455" i="7"/>
  <c r="BH455" i="7"/>
  <c r="BG455" i="7"/>
  <c r="BF455" i="7"/>
  <c r="T455" i="7"/>
  <c r="R455" i="7"/>
  <c r="P455" i="7"/>
  <c r="BI452" i="7"/>
  <c r="BH452" i="7"/>
  <c r="BG452" i="7"/>
  <c r="BF452" i="7"/>
  <c r="T452" i="7"/>
  <c r="R452" i="7"/>
  <c r="P452" i="7"/>
  <c r="BI451" i="7"/>
  <c r="BH451" i="7"/>
  <c r="BG451" i="7"/>
  <c r="BF451" i="7"/>
  <c r="T451" i="7"/>
  <c r="R451" i="7"/>
  <c r="P451" i="7"/>
  <c r="BI448" i="7"/>
  <c r="BH448" i="7"/>
  <c r="BG448" i="7"/>
  <c r="BF448" i="7"/>
  <c r="T448" i="7"/>
  <c r="R448" i="7"/>
  <c r="P448" i="7"/>
  <c r="BI446" i="7"/>
  <c r="BH446" i="7"/>
  <c r="BG446" i="7"/>
  <c r="BF446" i="7"/>
  <c r="T446" i="7"/>
  <c r="R446" i="7"/>
  <c r="P446" i="7"/>
  <c r="BI444" i="7"/>
  <c r="BH444" i="7"/>
  <c r="BG444" i="7"/>
  <c r="BF444" i="7"/>
  <c r="T444" i="7"/>
  <c r="R444" i="7"/>
  <c r="P444" i="7"/>
  <c r="BI442" i="7"/>
  <c r="BH442" i="7"/>
  <c r="BG442" i="7"/>
  <c r="BF442" i="7"/>
  <c r="T442" i="7"/>
  <c r="R442" i="7"/>
  <c r="P442" i="7"/>
  <c r="BI441" i="7"/>
  <c r="BH441" i="7"/>
  <c r="BG441" i="7"/>
  <c r="BF441" i="7"/>
  <c r="T441" i="7"/>
  <c r="R441" i="7"/>
  <c r="P441" i="7"/>
  <c r="BI438" i="7"/>
  <c r="BH438" i="7"/>
  <c r="BG438" i="7"/>
  <c r="BF438" i="7"/>
  <c r="T438" i="7"/>
  <c r="R438" i="7"/>
  <c r="P438" i="7"/>
  <c r="BI437" i="7"/>
  <c r="BH437" i="7"/>
  <c r="BG437" i="7"/>
  <c r="BF437" i="7"/>
  <c r="T437" i="7"/>
  <c r="R437" i="7"/>
  <c r="P437" i="7"/>
  <c r="BI434" i="7"/>
  <c r="BH434" i="7"/>
  <c r="BG434" i="7"/>
  <c r="BF434" i="7"/>
  <c r="T434" i="7"/>
  <c r="R434" i="7"/>
  <c r="P434" i="7"/>
  <c r="BI433" i="7"/>
  <c r="BH433" i="7"/>
  <c r="BG433" i="7"/>
  <c r="BF433" i="7"/>
  <c r="T433" i="7"/>
  <c r="R433" i="7"/>
  <c r="P433" i="7"/>
  <c r="BI430" i="7"/>
  <c r="BH430" i="7"/>
  <c r="BG430" i="7"/>
  <c r="BF430" i="7"/>
  <c r="T430" i="7"/>
  <c r="R430" i="7"/>
  <c r="P430" i="7"/>
  <c r="BI429" i="7"/>
  <c r="BH429" i="7"/>
  <c r="BG429" i="7"/>
  <c r="BF429" i="7"/>
  <c r="T429" i="7"/>
  <c r="R429" i="7"/>
  <c r="P429" i="7"/>
  <c r="BI426" i="7"/>
  <c r="BH426" i="7"/>
  <c r="BG426" i="7"/>
  <c r="BF426" i="7"/>
  <c r="T426" i="7"/>
  <c r="R426" i="7"/>
  <c r="P426" i="7"/>
  <c r="BI424" i="7"/>
  <c r="BH424" i="7"/>
  <c r="BG424" i="7"/>
  <c r="BF424" i="7"/>
  <c r="T424" i="7"/>
  <c r="R424" i="7"/>
  <c r="P424" i="7"/>
  <c r="BI422" i="7"/>
  <c r="BH422" i="7"/>
  <c r="BG422" i="7"/>
  <c r="BF422" i="7"/>
  <c r="T422" i="7"/>
  <c r="R422" i="7"/>
  <c r="P422" i="7"/>
  <c r="BI420" i="7"/>
  <c r="BH420" i="7"/>
  <c r="BG420" i="7"/>
  <c r="BF420" i="7"/>
  <c r="T420" i="7"/>
  <c r="R420" i="7"/>
  <c r="P420" i="7"/>
  <c r="BI418" i="7"/>
  <c r="BH418" i="7"/>
  <c r="BG418" i="7"/>
  <c r="BF418" i="7"/>
  <c r="T418" i="7"/>
  <c r="R418" i="7"/>
  <c r="P418" i="7"/>
  <c r="BI416" i="7"/>
  <c r="BH416" i="7"/>
  <c r="BG416" i="7"/>
  <c r="BF416" i="7"/>
  <c r="T416" i="7"/>
  <c r="R416" i="7"/>
  <c r="P416" i="7"/>
  <c r="BI414" i="7"/>
  <c r="BH414" i="7"/>
  <c r="BG414" i="7"/>
  <c r="BF414" i="7"/>
  <c r="T414" i="7"/>
  <c r="R414" i="7"/>
  <c r="P414" i="7"/>
  <c r="BI412" i="7"/>
  <c r="BH412" i="7"/>
  <c r="BG412" i="7"/>
  <c r="BF412" i="7"/>
  <c r="T412" i="7"/>
  <c r="R412" i="7"/>
  <c r="P412" i="7"/>
  <c r="BI410" i="7"/>
  <c r="BH410" i="7"/>
  <c r="BG410" i="7"/>
  <c r="BF410" i="7"/>
  <c r="T410" i="7"/>
  <c r="R410" i="7"/>
  <c r="P410" i="7"/>
  <c r="BI408" i="7"/>
  <c r="BH408" i="7"/>
  <c r="BG408" i="7"/>
  <c r="BF408" i="7"/>
  <c r="T408" i="7"/>
  <c r="R408" i="7"/>
  <c r="P408" i="7"/>
  <c r="BI406" i="7"/>
  <c r="BH406" i="7"/>
  <c r="BG406" i="7"/>
  <c r="BF406" i="7"/>
  <c r="T406" i="7"/>
  <c r="R406" i="7"/>
  <c r="P406" i="7"/>
  <c r="BI405" i="7"/>
  <c r="BH405" i="7"/>
  <c r="BG405" i="7"/>
  <c r="BF405" i="7"/>
  <c r="T405" i="7"/>
  <c r="R405" i="7"/>
  <c r="P405" i="7"/>
  <c r="BI402" i="7"/>
  <c r="BH402" i="7"/>
  <c r="BG402" i="7"/>
  <c r="BF402" i="7"/>
  <c r="T402" i="7"/>
  <c r="R402" i="7"/>
  <c r="P402" i="7"/>
  <c r="BI400" i="7"/>
  <c r="BH400" i="7"/>
  <c r="BG400" i="7"/>
  <c r="BF400" i="7"/>
  <c r="T400" i="7"/>
  <c r="R400" i="7"/>
  <c r="P400" i="7"/>
  <c r="BI398" i="7"/>
  <c r="BH398" i="7"/>
  <c r="BG398" i="7"/>
  <c r="BF398" i="7"/>
  <c r="T398" i="7"/>
  <c r="R398" i="7"/>
  <c r="P398" i="7"/>
  <c r="BI397" i="7"/>
  <c r="BH397" i="7"/>
  <c r="BG397" i="7"/>
  <c r="BF397" i="7"/>
  <c r="T397" i="7"/>
  <c r="R397" i="7"/>
  <c r="P397" i="7"/>
  <c r="BI396" i="7"/>
  <c r="BH396" i="7"/>
  <c r="BG396" i="7"/>
  <c r="BF396" i="7"/>
  <c r="T396" i="7"/>
  <c r="R396" i="7"/>
  <c r="P396" i="7"/>
  <c r="BI392" i="7"/>
  <c r="BH392" i="7"/>
  <c r="BG392" i="7"/>
  <c r="BF392" i="7"/>
  <c r="T392" i="7"/>
  <c r="R392" i="7"/>
  <c r="P392" i="7"/>
  <c r="BI389" i="7"/>
  <c r="BH389" i="7"/>
  <c r="BG389" i="7"/>
  <c r="BF389" i="7"/>
  <c r="T389" i="7"/>
  <c r="R389" i="7"/>
  <c r="P389" i="7"/>
  <c r="BI386" i="7"/>
  <c r="BH386" i="7"/>
  <c r="BG386" i="7"/>
  <c r="BF386" i="7"/>
  <c r="T386" i="7"/>
  <c r="R386" i="7"/>
  <c r="P386" i="7"/>
  <c r="BI382" i="7"/>
  <c r="BH382" i="7"/>
  <c r="BG382" i="7"/>
  <c r="BF382" i="7"/>
  <c r="T382" i="7"/>
  <c r="T381" i="7" s="1"/>
  <c r="R382" i="7"/>
  <c r="R381" i="7" s="1"/>
  <c r="P382" i="7"/>
  <c r="P381" i="7"/>
  <c r="BI380" i="7"/>
  <c r="BH380" i="7"/>
  <c r="BG380" i="7"/>
  <c r="BF380" i="7"/>
  <c r="T380" i="7"/>
  <c r="R380" i="7"/>
  <c r="P380" i="7"/>
  <c r="BI378" i="7"/>
  <c r="BH378" i="7"/>
  <c r="BG378" i="7"/>
  <c r="BF378" i="7"/>
  <c r="T378" i="7"/>
  <c r="R378" i="7"/>
  <c r="P378" i="7"/>
  <c r="BI376" i="7"/>
  <c r="BH376" i="7"/>
  <c r="BG376" i="7"/>
  <c r="BF376" i="7"/>
  <c r="T376" i="7"/>
  <c r="R376" i="7"/>
  <c r="P376" i="7"/>
  <c r="BI374" i="7"/>
  <c r="BH374" i="7"/>
  <c r="BG374" i="7"/>
  <c r="BF374" i="7"/>
  <c r="T374" i="7"/>
  <c r="R374" i="7"/>
  <c r="P374" i="7"/>
  <c r="BI372" i="7"/>
  <c r="BH372" i="7"/>
  <c r="BG372" i="7"/>
  <c r="BF372" i="7"/>
  <c r="T372" i="7"/>
  <c r="R372" i="7"/>
  <c r="P372" i="7"/>
  <c r="BI369" i="7"/>
  <c r="BH369" i="7"/>
  <c r="BG369" i="7"/>
  <c r="BF369" i="7"/>
  <c r="T369" i="7"/>
  <c r="R369" i="7"/>
  <c r="P369" i="7"/>
  <c r="BI366" i="7"/>
  <c r="BH366" i="7"/>
  <c r="BG366" i="7"/>
  <c r="BF366" i="7"/>
  <c r="T366" i="7"/>
  <c r="R366" i="7"/>
  <c r="P366" i="7"/>
  <c r="BI363" i="7"/>
  <c r="BH363" i="7"/>
  <c r="BG363" i="7"/>
  <c r="BF363" i="7"/>
  <c r="T363" i="7"/>
  <c r="R363" i="7"/>
  <c r="P363" i="7"/>
  <c r="BI361" i="7"/>
  <c r="BH361" i="7"/>
  <c r="BG361" i="7"/>
  <c r="BF361" i="7"/>
  <c r="T361" i="7"/>
  <c r="R361" i="7"/>
  <c r="P361" i="7"/>
  <c r="BI360" i="7"/>
  <c r="BH360" i="7"/>
  <c r="BG360" i="7"/>
  <c r="BF360" i="7"/>
  <c r="T360" i="7"/>
  <c r="R360" i="7"/>
  <c r="P360" i="7"/>
  <c r="BI358" i="7"/>
  <c r="BH358" i="7"/>
  <c r="BG358" i="7"/>
  <c r="BF358" i="7"/>
  <c r="T358" i="7"/>
  <c r="R358" i="7"/>
  <c r="P358" i="7"/>
  <c r="BI355" i="7"/>
  <c r="BH355" i="7"/>
  <c r="BG355" i="7"/>
  <c r="BF355" i="7"/>
  <c r="T355" i="7"/>
  <c r="R355" i="7"/>
  <c r="P355" i="7"/>
  <c r="BI352" i="7"/>
  <c r="BH352" i="7"/>
  <c r="BG352" i="7"/>
  <c r="BF352" i="7"/>
  <c r="T352" i="7"/>
  <c r="R352" i="7"/>
  <c r="P352" i="7"/>
  <c r="BI349" i="7"/>
  <c r="BH349" i="7"/>
  <c r="BG349" i="7"/>
  <c r="BF349" i="7"/>
  <c r="T349" i="7"/>
  <c r="R349" i="7"/>
  <c r="P349" i="7"/>
  <c r="BI346" i="7"/>
  <c r="BH346" i="7"/>
  <c r="BG346" i="7"/>
  <c r="BF346" i="7"/>
  <c r="T346" i="7"/>
  <c r="R346" i="7"/>
  <c r="P346" i="7"/>
  <c r="BI343" i="7"/>
  <c r="BH343" i="7"/>
  <c r="BG343" i="7"/>
  <c r="BF343" i="7"/>
  <c r="T343" i="7"/>
  <c r="R343" i="7"/>
  <c r="P343" i="7"/>
  <c r="BI341" i="7"/>
  <c r="BH341" i="7"/>
  <c r="BG341" i="7"/>
  <c r="BF341" i="7"/>
  <c r="T341" i="7"/>
  <c r="R341" i="7"/>
  <c r="P341" i="7"/>
  <c r="BI338" i="7"/>
  <c r="BH338" i="7"/>
  <c r="BG338" i="7"/>
  <c r="BF338" i="7"/>
  <c r="T338" i="7"/>
  <c r="R338" i="7"/>
  <c r="P338" i="7"/>
  <c r="BI334" i="7"/>
  <c r="BH334" i="7"/>
  <c r="BG334" i="7"/>
  <c r="BF334" i="7"/>
  <c r="T334" i="7"/>
  <c r="R334" i="7"/>
  <c r="P334" i="7"/>
  <c r="BI331" i="7"/>
  <c r="BH331" i="7"/>
  <c r="BG331" i="7"/>
  <c r="BF331" i="7"/>
  <c r="T331" i="7"/>
  <c r="R331" i="7"/>
  <c r="P331" i="7"/>
  <c r="BI329" i="7"/>
  <c r="BH329" i="7"/>
  <c r="BG329" i="7"/>
  <c r="BF329" i="7"/>
  <c r="T329" i="7"/>
  <c r="R329" i="7"/>
  <c r="P329" i="7"/>
  <c r="BI324" i="7"/>
  <c r="BH324" i="7"/>
  <c r="BG324" i="7"/>
  <c r="BF324" i="7"/>
  <c r="T324" i="7"/>
  <c r="R324" i="7"/>
  <c r="P324" i="7"/>
  <c r="BI321" i="7"/>
  <c r="BH321" i="7"/>
  <c r="BG321" i="7"/>
  <c r="BF321" i="7"/>
  <c r="T321" i="7"/>
  <c r="R321" i="7"/>
  <c r="P321" i="7"/>
  <c r="BI318" i="7"/>
  <c r="BH318" i="7"/>
  <c r="BG318" i="7"/>
  <c r="BF318" i="7"/>
  <c r="T318" i="7"/>
  <c r="R318" i="7"/>
  <c r="P318" i="7"/>
  <c r="BI315" i="7"/>
  <c r="BH315" i="7"/>
  <c r="BG315" i="7"/>
  <c r="BF315" i="7"/>
  <c r="T315" i="7"/>
  <c r="R315" i="7"/>
  <c r="P315" i="7"/>
  <c r="BI312" i="7"/>
  <c r="BH312" i="7"/>
  <c r="BG312" i="7"/>
  <c r="BF312" i="7"/>
  <c r="T312" i="7"/>
  <c r="R312" i="7"/>
  <c r="P312" i="7"/>
  <c r="BI309" i="7"/>
  <c r="BH309" i="7"/>
  <c r="BG309" i="7"/>
  <c r="BF309" i="7"/>
  <c r="T309" i="7"/>
  <c r="R309" i="7"/>
  <c r="P309" i="7"/>
  <c r="BI306" i="7"/>
  <c r="BH306" i="7"/>
  <c r="BG306" i="7"/>
  <c r="BF306" i="7"/>
  <c r="T306" i="7"/>
  <c r="R306" i="7"/>
  <c r="P306" i="7"/>
  <c r="BI303" i="7"/>
  <c r="BH303" i="7"/>
  <c r="BG303" i="7"/>
  <c r="BF303" i="7"/>
  <c r="T303" i="7"/>
  <c r="R303" i="7"/>
  <c r="P303" i="7"/>
  <c r="BI301" i="7"/>
  <c r="BH301" i="7"/>
  <c r="BG301" i="7"/>
  <c r="BF301" i="7"/>
  <c r="T301" i="7"/>
  <c r="R301" i="7"/>
  <c r="P301" i="7"/>
  <c r="BI299" i="7"/>
  <c r="BH299" i="7"/>
  <c r="BG299" i="7"/>
  <c r="BF299" i="7"/>
  <c r="T299" i="7"/>
  <c r="R299" i="7"/>
  <c r="P299" i="7"/>
  <c r="BI296" i="7"/>
  <c r="BH296" i="7"/>
  <c r="BG296" i="7"/>
  <c r="BF296" i="7"/>
  <c r="T296" i="7"/>
  <c r="R296" i="7"/>
  <c r="P296" i="7"/>
  <c r="BI293" i="7"/>
  <c r="BH293" i="7"/>
  <c r="BG293" i="7"/>
  <c r="BF293" i="7"/>
  <c r="T293" i="7"/>
  <c r="R293" i="7"/>
  <c r="P293" i="7"/>
  <c r="BI288" i="7"/>
  <c r="BH288" i="7"/>
  <c r="BG288" i="7"/>
  <c r="BF288" i="7"/>
  <c r="T288" i="7"/>
  <c r="R288" i="7"/>
  <c r="P288" i="7"/>
  <c r="BI285" i="7"/>
  <c r="BH285" i="7"/>
  <c r="BG285" i="7"/>
  <c r="BF285" i="7"/>
  <c r="T285" i="7"/>
  <c r="R285" i="7"/>
  <c r="P285" i="7"/>
  <c r="BI283" i="7"/>
  <c r="BH283" i="7"/>
  <c r="BG283" i="7"/>
  <c r="BF283" i="7"/>
  <c r="T283" i="7"/>
  <c r="R283" i="7"/>
  <c r="P283" i="7"/>
  <c r="BI281" i="7"/>
  <c r="BH281" i="7"/>
  <c r="BG281" i="7"/>
  <c r="BF281" i="7"/>
  <c r="T281" i="7"/>
  <c r="R281" i="7"/>
  <c r="P281" i="7"/>
  <c r="BI274" i="7"/>
  <c r="BH274" i="7"/>
  <c r="BG274" i="7"/>
  <c r="BF274" i="7"/>
  <c r="T274" i="7"/>
  <c r="R274" i="7"/>
  <c r="P274" i="7"/>
  <c r="BI268" i="7"/>
  <c r="BH268" i="7"/>
  <c r="BG268" i="7"/>
  <c r="BF268" i="7"/>
  <c r="T268" i="7"/>
  <c r="R268" i="7"/>
  <c r="P268" i="7"/>
  <c r="BI265" i="7"/>
  <c r="BH265" i="7"/>
  <c r="BG265" i="7"/>
  <c r="BF265" i="7"/>
  <c r="T265" i="7"/>
  <c r="R265" i="7"/>
  <c r="P265" i="7"/>
  <c r="BI262" i="7"/>
  <c r="BH262" i="7"/>
  <c r="BG262" i="7"/>
  <c r="BF262" i="7"/>
  <c r="T262" i="7"/>
  <c r="R262" i="7"/>
  <c r="P262" i="7"/>
  <c r="BI259" i="7"/>
  <c r="BH259" i="7"/>
  <c r="BG259" i="7"/>
  <c r="BF259" i="7"/>
  <c r="T259" i="7"/>
  <c r="R259" i="7"/>
  <c r="P259" i="7"/>
  <c r="BI256" i="7"/>
  <c r="BH256" i="7"/>
  <c r="BG256" i="7"/>
  <c r="BF256" i="7"/>
  <c r="T256" i="7"/>
  <c r="R256" i="7"/>
  <c r="P256" i="7"/>
  <c r="BI249" i="7"/>
  <c r="BH249" i="7"/>
  <c r="BG249" i="7"/>
  <c r="BF249" i="7"/>
  <c r="T249" i="7"/>
  <c r="R249" i="7"/>
  <c r="P249" i="7"/>
  <c r="BI240" i="7"/>
  <c r="BH240" i="7"/>
  <c r="BG240" i="7"/>
  <c r="BF240" i="7"/>
  <c r="T240" i="7"/>
  <c r="R240" i="7"/>
  <c r="P240" i="7"/>
  <c r="BI237" i="7"/>
  <c r="BH237" i="7"/>
  <c r="BG237" i="7"/>
  <c r="BF237" i="7"/>
  <c r="T237" i="7"/>
  <c r="R237" i="7"/>
  <c r="P237" i="7"/>
  <c r="BI230" i="7"/>
  <c r="BH230" i="7"/>
  <c r="BG230" i="7"/>
  <c r="BF230" i="7"/>
  <c r="T230" i="7"/>
  <c r="R230" i="7"/>
  <c r="P230" i="7"/>
  <c r="BI228" i="7"/>
  <c r="BH228" i="7"/>
  <c r="BG228" i="7"/>
  <c r="BF228" i="7"/>
  <c r="T228" i="7"/>
  <c r="R228" i="7"/>
  <c r="P228" i="7"/>
  <c r="BI225" i="7"/>
  <c r="BH225" i="7"/>
  <c r="BG225" i="7"/>
  <c r="BF225" i="7"/>
  <c r="T225" i="7"/>
  <c r="R225" i="7"/>
  <c r="P225" i="7"/>
  <c r="BI218" i="7"/>
  <c r="BH218" i="7"/>
  <c r="BG218" i="7"/>
  <c r="BF218" i="7"/>
  <c r="T218" i="7"/>
  <c r="R218" i="7"/>
  <c r="P218" i="7"/>
  <c r="BI210" i="7"/>
  <c r="BH210" i="7"/>
  <c r="BG210" i="7"/>
  <c r="BF210" i="7"/>
  <c r="T210" i="7"/>
  <c r="R210" i="7"/>
  <c r="P210" i="7"/>
  <c r="BI207" i="7"/>
  <c r="BH207" i="7"/>
  <c r="BG207" i="7"/>
  <c r="BF207" i="7"/>
  <c r="T207" i="7"/>
  <c r="R207" i="7"/>
  <c r="P207" i="7"/>
  <c r="BI203" i="7"/>
  <c r="BH203" i="7"/>
  <c r="BG203" i="7"/>
  <c r="BF203" i="7"/>
  <c r="T203" i="7"/>
  <c r="R203" i="7"/>
  <c r="P203" i="7"/>
  <c r="BI198" i="7"/>
  <c r="BH198" i="7"/>
  <c r="BG198" i="7"/>
  <c r="BF198" i="7"/>
  <c r="T198" i="7"/>
  <c r="R198" i="7"/>
  <c r="P198" i="7"/>
  <c r="BI193" i="7"/>
  <c r="BH193" i="7"/>
  <c r="BG193" i="7"/>
  <c r="BF193" i="7"/>
  <c r="T193" i="7"/>
  <c r="R193" i="7"/>
  <c r="P193" i="7"/>
  <c r="BI190" i="7"/>
  <c r="BH190" i="7"/>
  <c r="BG190" i="7"/>
  <c r="BF190" i="7"/>
  <c r="T190" i="7"/>
  <c r="R190" i="7"/>
  <c r="P190" i="7"/>
  <c r="BI188" i="7"/>
  <c r="BH188" i="7"/>
  <c r="BG188" i="7"/>
  <c r="BF188" i="7"/>
  <c r="T188" i="7"/>
  <c r="R188" i="7"/>
  <c r="P188" i="7"/>
  <c r="BI185" i="7"/>
  <c r="BH185" i="7"/>
  <c r="BG185" i="7"/>
  <c r="BF185" i="7"/>
  <c r="T185" i="7"/>
  <c r="R185" i="7"/>
  <c r="P185" i="7"/>
  <c r="BI183" i="7"/>
  <c r="BH183" i="7"/>
  <c r="BG183" i="7"/>
  <c r="BF183" i="7"/>
  <c r="T183" i="7"/>
  <c r="R183" i="7"/>
  <c r="P183" i="7"/>
  <c r="BI178" i="7"/>
  <c r="BH178" i="7"/>
  <c r="BG178" i="7"/>
  <c r="BF178" i="7"/>
  <c r="T178" i="7"/>
  <c r="R178" i="7"/>
  <c r="P178" i="7"/>
  <c r="BI167" i="7"/>
  <c r="BH167" i="7"/>
  <c r="BG167" i="7"/>
  <c r="BF167" i="7"/>
  <c r="T167" i="7"/>
  <c r="R167" i="7"/>
  <c r="P167" i="7"/>
  <c r="BI164" i="7"/>
  <c r="BH164" i="7"/>
  <c r="BG164" i="7"/>
  <c r="BF164" i="7"/>
  <c r="T164" i="7"/>
  <c r="R164" i="7"/>
  <c r="P164" i="7"/>
  <c r="BI161" i="7"/>
  <c r="BH161" i="7"/>
  <c r="BG161" i="7"/>
  <c r="BF161" i="7"/>
  <c r="T161" i="7"/>
  <c r="R161" i="7"/>
  <c r="P161" i="7"/>
  <c r="BI158" i="7"/>
  <c r="BH158" i="7"/>
  <c r="BG158" i="7"/>
  <c r="BF158" i="7"/>
  <c r="T158" i="7"/>
  <c r="R158" i="7"/>
  <c r="P158" i="7"/>
  <c r="BI155" i="7"/>
  <c r="BH155" i="7"/>
  <c r="BG155" i="7"/>
  <c r="BF155" i="7"/>
  <c r="T155" i="7"/>
  <c r="R155" i="7"/>
  <c r="P155" i="7"/>
  <c r="BI152" i="7"/>
  <c r="BH152" i="7"/>
  <c r="BG152" i="7"/>
  <c r="BF152" i="7"/>
  <c r="T152" i="7"/>
  <c r="R152" i="7"/>
  <c r="P152" i="7"/>
  <c r="BI149" i="7"/>
  <c r="BH149" i="7"/>
  <c r="BG149" i="7"/>
  <c r="BF149" i="7"/>
  <c r="T149" i="7"/>
  <c r="R149" i="7"/>
  <c r="P149" i="7"/>
  <c r="BI144" i="7"/>
  <c r="BH144" i="7"/>
  <c r="BG144" i="7"/>
  <c r="BF144" i="7"/>
  <c r="T144" i="7"/>
  <c r="R144" i="7"/>
  <c r="P144" i="7"/>
  <c r="BI141" i="7"/>
  <c r="BH141" i="7"/>
  <c r="BG141" i="7"/>
  <c r="BF141" i="7"/>
  <c r="T141" i="7"/>
  <c r="R141" i="7"/>
  <c r="P141" i="7"/>
  <c r="BI138" i="7"/>
  <c r="BH138" i="7"/>
  <c r="BG138" i="7"/>
  <c r="BF138" i="7"/>
  <c r="T138" i="7"/>
  <c r="R138" i="7"/>
  <c r="P138" i="7"/>
  <c r="BI135" i="7"/>
  <c r="BH135" i="7"/>
  <c r="BG135" i="7"/>
  <c r="BF135" i="7"/>
  <c r="T135" i="7"/>
  <c r="R135" i="7"/>
  <c r="P135" i="7"/>
  <c r="J129" i="7"/>
  <c r="J128" i="7"/>
  <c r="F128" i="7"/>
  <c r="F126" i="7"/>
  <c r="E124" i="7"/>
  <c r="J92" i="7"/>
  <c r="J91" i="7"/>
  <c r="F91" i="7"/>
  <c r="F89" i="7"/>
  <c r="E87" i="7"/>
  <c r="J18" i="7"/>
  <c r="E18" i="7"/>
  <c r="F129" i="7" s="1"/>
  <c r="J17" i="7"/>
  <c r="J12" i="7"/>
  <c r="J126" i="7" s="1"/>
  <c r="E7" i="7"/>
  <c r="E122" i="7"/>
  <c r="J37" i="6"/>
  <c r="J36" i="6"/>
  <c r="AY99" i="1"/>
  <c r="J35" i="6"/>
  <c r="AX99" i="1" s="1"/>
  <c r="BI253" i="6"/>
  <c r="BH253" i="6"/>
  <c r="BG253" i="6"/>
  <c r="BF253" i="6"/>
  <c r="T253" i="6"/>
  <c r="T252" i="6" s="1"/>
  <c r="R253" i="6"/>
  <c r="R252" i="6"/>
  <c r="P253" i="6"/>
  <c r="P252" i="6"/>
  <c r="BI249" i="6"/>
  <c r="BH249" i="6"/>
  <c r="BG249" i="6"/>
  <c r="BF249" i="6"/>
  <c r="T249" i="6"/>
  <c r="R249" i="6"/>
  <c r="P249" i="6"/>
  <c r="BI247" i="6"/>
  <c r="BH247" i="6"/>
  <c r="BG247" i="6"/>
  <c r="BF247" i="6"/>
  <c r="T247" i="6"/>
  <c r="R247" i="6"/>
  <c r="P247" i="6"/>
  <c r="BI242" i="6"/>
  <c r="BH242" i="6"/>
  <c r="BG242" i="6"/>
  <c r="BF242" i="6"/>
  <c r="T242" i="6"/>
  <c r="R242" i="6"/>
  <c r="P242" i="6"/>
  <c r="BI240" i="6"/>
  <c r="BH240" i="6"/>
  <c r="BG240" i="6"/>
  <c r="BF240" i="6"/>
  <c r="T240" i="6"/>
  <c r="R240" i="6"/>
  <c r="P240" i="6"/>
  <c r="BI236" i="6"/>
  <c r="BH236" i="6"/>
  <c r="BG236" i="6"/>
  <c r="BF236" i="6"/>
  <c r="T236" i="6"/>
  <c r="T235" i="6" s="1"/>
  <c r="R236" i="6"/>
  <c r="R235" i="6" s="1"/>
  <c r="P236" i="6"/>
  <c r="P235" i="6" s="1"/>
  <c r="BI233" i="6"/>
  <c r="BH233" i="6"/>
  <c r="BG233" i="6"/>
  <c r="BF233" i="6"/>
  <c r="T233" i="6"/>
  <c r="R233" i="6"/>
  <c r="P233" i="6"/>
  <c r="BI230" i="6"/>
  <c r="BH230" i="6"/>
  <c r="BG230" i="6"/>
  <c r="BF230" i="6"/>
  <c r="T230" i="6"/>
  <c r="R230" i="6"/>
  <c r="P230" i="6"/>
  <c r="BI227" i="6"/>
  <c r="BH227" i="6"/>
  <c r="BG227" i="6"/>
  <c r="BF227" i="6"/>
  <c r="T227" i="6"/>
  <c r="R227" i="6"/>
  <c r="P227" i="6"/>
  <c r="BI225" i="6"/>
  <c r="BH225" i="6"/>
  <c r="BG225" i="6"/>
  <c r="BF225" i="6"/>
  <c r="T225" i="6"/>
  <c r="R225" i="6"/>
  <c r="P225" i="6"/>
  <c r="BI222" i="6"/>
  <c r="BH222" i="6"/>
  <c r="BG222" i="6"/>
  <c r="BF222" i="6"/>
  <c r="T222" i="6"/>
  <c r="R222" i="6"/>
  <c r="P222" i="6"/>
  <c r="BI218" i="6"/>
  <c r="BH218" i="6"/>
  <c r="BG218" i="6"/>
  <c r="BF218" i="6"/>
  <c r="T218" i="6"/>
  <c r="R218" i="6"/>
  <c r="P218" i="6"/>
  <c r="BI216" i="6"/>
  <c r="BH216" i="6"/>
  <c r="BG216" i="6"/>
  <c r="BF216" i="6"/>
  <c r="T216" i="6"/>
  <c r="R216" i="6"/>
  <c r="P216" i="6"/>
  <c r="BI214" i="6"/>
  <c r="BH214" i="6"/>
  <c r="BG214" i="6"/>
  <c r="BF214" i="6"/>
  <c r="T214" i="6"/>
  <c r="R214" i="6"/>
  <c r="P214" i="6"/>
  <c r="BI212" i="6"/>
  <c r="BH212" i="6"/>
  <c r="BG212" i="6"/>
  <c r="BF212" i="6"/>
  <c r="T212" i="6"/>
  <c r="R212" i="6"/>
  <c r="P212" i="6"/>
  <c r="BI210" i="6"/>
  <c r="BH210" i="6"/>
  <c r="BG210" i="6"/>
  <c r="BF210" i="6"/>
  <c r="T210" i="6"/>
  <c r="R210" i="6"/>
  <c r="P210" i="6"/>
  <c r="BI207" i="6"/>
  <c r="BH207" i="6"/>
  <c r="BG207" i="6"/>
  <c r="BF207" i="6"/>
  <c r="T207" i="6"/>
  <c r="R207" i="6"/>
  <c r="P207" i="6"/>
  <c r="BI204" i="6"/>
  <c r="BH204" i="6"/>
  <c r="BG204" i="6"/>
  <c r="BF204" i="6"/>
  <c r="T204" i="6"/>
  <c r="R204" i="6"/>
  <c r="P204" i="6"/>
  <c r="BI198" i="6"/>
  <c r="BH198" i="6"/>
  <c r="BG198" i="6"/>
  <c r="BF198" i="6"/>
  <c r="T198" i="6"/>
  <c r="R198" i="6"/>
  <c r="P198" i="6"/>
  <c r="BI195" i="6"/>
  <c r="BH195" i="6"/>
  <c r="BG195" i="6"/>
  <c r="BF195" i="6"/>
  <c r="T195" i="6"/>
  <c r="R195" i="6"/>
  <c r="P195" i="6"/>
  <c r="BI192" i="6"/>
  <c r="BH192" i="6"/>
  <c r="BG192" i="6"/>
  <c r="BF192" i="6"/>
  <c r="T192" i="6"/>
  <c r="R192" i="6"/>
  <c r="P192" i="6"/>
  <c r="BI186" i="6"/>
  <c r="BH186" i="6"/>
  <c r="BG186" i="6"/>
  <c r="BF186" i="6"/>
  <c r="T186" i="6"/>
  <c r="R186" i="6"/>
  <c r="P186" i="6"/>
  <c r="BI183" i="6"/>
  <c r="BH183" i="6"/>
  <c r="BG183" i="6"/>
  <c r="BF183" i="6"/>
  <c r="T183" i="6"/>
  <c r="R183" i="6"/>
  <c r="P183" i="6"/>
  <c r="BI178" i="6"/>
  <c r="BH178" i="6"/>
  <c r="BG178" i="6"/>
  <c r="BF178" i="6"/>
  <c r="T178" i="6"/>
  <c r="R178" i="6"/>
  <c r="P178" i="6"/>
  <c r="BI176" i="6"/>
  <c r="BH176" i="6"/>
  <c r="BG176" i="6"/>
  <c r="BF176" i="6"/>
  <c r="T176" i="6"/>
  <c r="R176" i="6"/>
  <c r="P176" i="6"/>
  <c r="BI174" i="6"/>
  <c r="BH174" i="6"/>
  <c r="BG174" i="6"/>
  <c r="BF174" i="6"/>
  <c r="T174" i="6"/>
  <c r="R174" i="6"/>
  <c r="P174" i="6"/>
  <c r="BI171" i="6"/>
  <c r="BH171" i="6"/>
  <c r="BG171" i="6"/>
  <c r="BF171" i="6"/>
  <c r="T171" i="6"/>
  <c r="R171" i="6"/>
  <c r="P171" i="6"/>
  <c r="BI168" i="6"/>
  <c r="BH168" i="6"/>
  <c r="BG168" i="6"/>
  <c r="BF168" i="6"/>
  <c r="T168" i="6"/>
  <c r="R168" i="6"/>
  <c r="P168" i="6"/>
  <c r="BI164" i="6"/>
  <c r="BH164" i="6"/>
  <c r="BG164" i="6"/>
  <c r="BF164" i="6"/>
  <c r="T164" i="6"/>
  <c r="R164" i="6"/>
  <c r="P164" i="6"/>
  <c r="BI154" i="6"/>
  <c r="BH154" i="6"/>
  <c r="BG154" i="6"/>
  <c r="BF154" i="6"/>
  <c r="T154" i="6"/>
  <c r="R154" i="6"/>
  <c r="P154" i="6"/>
  <c r="BI146" i="6"/>
  <c r="BH146" i="6"/>
  <c r="BG146" i="6"/>
  <c r="BF146" i="6"/>
  <c r="T146" i="6"/>
  <c r="R146" i="6"/>
  <c r="P146" i="6"/>
  <c r="BI143" i="6"/>
  <c r="BH143" i="6"/>
  <c r="BG143" i="6"/>
  <c r="BF143" i="6"/>
  <c r="T143" i="6"/>
  <c r="R143" i="6"/>
  <c r="P143" i="6"/>
  <c r="BI140" i="6"/>
  <c r="BH140" i="6"/>
  <c r="BG140" i="6"/>
  <c r="BF140" i="6"/>
  <c r="T140" i="6"/>
  <c r="R140" i="6"/>
  <c r="P140" i="6"/>
  <c r="BI137" i="6"/>
  <c r="BH137" i="6"/>
  <c r="BG137" i="6"/>
  <c r="BF137" i="6"/>
  <c r="T137" i="6"/>
  <c r="R137" i="6"/>
  <c r="P137" i="6"/>
  <c r="BI134" i="6"/>
  <c r="BH134" i="6"/>
  <c r="BG134" i="6"/>
  <c r="BF134" i="6"/>
  <c r="T134" i="6"/>
  <c r="R134" i="6"/>
  <c r="P134" i="6"/>
  <c r="BI131" i="6"/>
  <c r="BH131" i="6"/>
  <c r="BG131" i="6"/>
  <c r="BF131" i="6"/>
  <c r="T131" i="6"/>
  <c r="R131" i="6"/>
  <c r="P131" i="6"/>
  <c r="BI128" i="6"/>
  <c r="BH128" i="6"/>
  <c r="BG128" i="6"/>
  <c r="BF128" i="6"/>
  <c r="T128" i="6"/>
  <c r="R128" i="6"/>
  <c r="P128" i="6"/>
  <c r="BI125" i="6"/>
  <c r="BH125" i="6"/>
  <c r="BG125" i="6"/>
  <c r="BF125" i="6"/>
  <c r="T125" i="6"/>
  <c r="R125" i="6"/>
  <c r="P125" i="6"/>
  <c r="J119" i="6"/>
  <c r="J118" i="6"/>
  <c r="F118" i="6"/>
  <c r="F116" i="6"/>
  <c r="E114" i="6"/>
  <c r="J92" i="6"/>
  <c r="J91" i="6"/>
  <c r="F91" i="6"/>
  <c r="F89" i="6"/>
  <c r="E87" i="6"/>
  <c r="J18" i="6"/>
  <c r="E18" i="6"/>
  <c r="F92" i="6"/>
  <c r="J17" i="6"/>
  <c r="J12" i="6"/>
  <c r="J89" i="6" s="1"/>
  <c r="E7" i="6"/>
  <c r="E85" i="6" s="1"/>
  <c r="J37" i="5"/>
  <c r="J36" i="5"/>
  <c r="AY98" i="1" s="1"/>
  <c r="J35" i="5"/>
  <c r="AX98" i="1" s="1"/>
  <c r="BI260" i="5"/>
  <c r="BH260" i="5"/>
  <c r="BG260" i="5"/>
  <c r="BF260" i="5"/>
  <c r="T260" i="5"/>
  <c r="T259" i="5" s="1"/>
  <c r="R260" i="5"/>
  <c r="R259" i="5"/>
  <c r="P260" i="5"/>
  <c r="P259" i="5"/>
  <c r="BI256" i="5"/>
  <c r="BH256" i="5"/>
  <c r="BG256" i="5"/>
  <c r="BF256" i="5"/>
  <c r="T256" i="5"/>
  <c r="R256" i="5"/>
  <c r="P256" i="5"/>
  <c r="BI254" i="5"/>
  <c r="BH254" i="5"/>
  <c r="BG254" i="5"/>
  <c r="BF254" i="5"/>
  <c r="T254" i="5"/>
  <c r="R254" i="5"/>
  <c r="P254" i="5"/>
  <c r="BI252" i="5"/>
  <c r="BH252" i="5"/>
  <c r="BG252" i="5"/>
  <c r="BF252" i="5"/>
  <c r="T252" i="5"/>
  <c r="R252" i="5"/>
  <c r="P252" i="5"/>
  <c r="BI250" i="5"/>
  <c r="BH250" i="5"/>
  <c r="BG250" i="5"/>
  <c r="BF250" i="5"/>
  <c r="T250" i="5"/>
  <c r="R250" i="5"/>
  <c r="P250" i="5"/>
  <c r="BI246" i="5"/>
  <c r="BH246" i="5"/>
  <c r="BG246" i="5"/>
  <c r="BF246" i="5"/>
  <c r="T246" i="5"/>
  <c r="R246" i="5"/>
  <c r="P246" i="5"/>
  <c r="BI243" i="5"/>
  <c r="BH243" i="5"/>
  <c r="BG243" i="5"/>
  <c r="BF243" i="5"/>
  <c r="T243" i="5"/>
  <c r="R243" i="5"/>
  <c r="P243" i="5"/>
  <c r="BI240" i="5"/>
  <c r="BH240" i="5"/>
  <c r="BG240" i="5"/>
  <c r="BF240" i="5"/>
  <c r="T240" i="5"/>
  <c r="R240" i="5"/>
  <c r="P240" i="5"/>
  <c r="BI237" i="5"/>
  <c r="BH237" i="5"/>
  <c r="BG237" i="5"/>
  <c r="BF237" i="5"/>
  <c r="T237" i="5"/>
  <c r="R237" i="5"/>
  <c r="P237" i="5"/>
  <c r="BI235" i="5"/>
  <c r="BH235" i="5"/>
  <c r="BG235" i="5"/>
  <c r="BF235" i="5"/>
  <c r="T235" i="5"/>
  <c r="R235" i="5"/>
  <c r="P235" i="5"/>
  <c r="BI232" i="5"/>
  <c r="BH232" i="5"/>
  <c r="BG232" i="5"/>
  <c r="BF232" i="5"/>
  <c r="T232" i="5"/>
  <c r="R232" i="5"/>
  <c r="P232" i="5"/>
  <c r="BI229" i="5"/>
  <c r="BH229" i="5"/>
  <c r="BG229" i="5"/>
  <c r="BF229" i="5"/>
  <c r="T229" i="5"/>
  <c r="R229" i="5"/>
  <c r="P229" i="5"/>
  <c r="BI226" i="5"/>
  <c r="BH226" i="5"/>
  <c r="BG226" i="5"/>
  <c r="BF226" i="5"/>
  <c r="T226" i="5"/>
  <c r="R226" i="5"/>
  <c r="P226" i="5"/>
  <c r="BI223" i="5"/>
  <c r="BH223" i="5"/>
  <c r="BG223" i="5"/>
  <c r="BF223" i="5"/>
  <c r="T223" i="5"/>
  <c r="R223" i="5"/>
  <c r="P223" i="5"/>
  <c r="BI221" i="5"/>
  <c r="BH221" i="5"/>
  <c r="BG221" i="5"/>
  <c r="BF221" i="5"/>
  <c r="T221" i="5"/>
  <c r="R221" i="5"/>
  <c r="P221" i="5"/>
  <c r="BI217" i="5"/>
  <c r="BH217" i="5"/>
  <c r="BG217" i="5"/>
  <c r="BF217" i="5"/>
  <c r="T217" i="5"/>
  <c r="R217" i="5"/>
  <c r="P217" i="5"/>
  <c r="BI215" i="5"/>
  <c r="BH215" i="5"/>
  <c r="BG215" i="5"/>
  <c r="BF215" i="5"/>
  <c r="T215" i="5"/>
  <c r="R215" i="5"/>
  <c r="P215" i="5"/>
  <c r="BI210" i="5"/>
  <c r="BH210" i="5"/>
  <c r="BG210" i="5"/>
  <c r="BF210" i="5"/>
  <c r="T210" i="5"/>
  <c r="R210" i="5"/>
  <c r="P210" i="5"/>
  <c r="BI208" i="5"/>
  <c r="BH208" i="5"/>
  <c r="BG208" i="5"/>
  <c r="BF208" i="5"/>
  <c r="T208" i="5"/>
  <c r="R208" i="5"/>
  <c r="P208" i="5"/>
  <c r="BI206" i="5"/>
  <c r="BH206" i="5"/>
  <c r="BG206" i="5"/>
  <c r="BF206" i="5"/>
  <c r="T206" i="5"/>
  <c r="R206" i="5"/>
  <c r="P206" i="5"/>
  <c r="BI203" i="5"/>
  <c r="BH203" i="5"/>
  <c r="BG203" i="5"/>
  <c r="BF203" i="5"/>
  <c r="T203" i="5"/>
  <c r="R203" i="5"/>
  <c r="P203" i="5"/>
  <c r="BI200" i="5"/>
  <c r="BH200" i="5"/>
  <c r="BG200" i="5"/>
  <c r="BF200" i="5"/>
  <c r="T200" i="5"/>
  <c r="R200" i="5"/>
  <c r="P200" i="5"/>
  <c r="BI193" i="5"/>
  <c r="BH193" i="5"/>
  <c r="BG193" i="5"/>
  <c r="BF193" i="5"/>
  <c r="T193" i="5"/>
  <c r="R193" i="5"/>
  <c r="P193" i="5"/>
  <c r="BI190" i="5"/>
  <c r="BH190" i="5"/>
  <c r="BG190" i="5"/>
  <c r="BF190" i="5"/>
  <c r="T190" i="5"/>
  <c r="R190" i="5"/>
  <c r="P190" i="5"/>
  <c r="BI185" i="5"/>
  <c r="BH185" i="5"/>
  <c r="BG185" i="5"/>
  <c r="BF185" i="5"/>
  <c r="T185" i="5"/>
  <c r="R185" i="5"/>
  <c r="P185" i="5"/>
  <c r="BI182" i="5"/>
  <c r="BH182" i="5"/>
  <c r="BG182" i="5"/>
  <c r="BF182" i="5"/>
  <c r="T182" i="5"/>
  <c r="R182" i="5"/>
  <c r="P182" i="5"/>
  <c r="BI179" i="5"/>
  <c r="BH179" i="5"/>
  <c r="BG179" i="5"/>
  <c r="BF179" i="5"/>
  <c r="T179" i="5"/>
  <c r="R179" i="5"/>
  <c r="P179" i="5"/>
  <c r="BI174" i="5"/>
  <c r="BH174" i="5"/>
  <c r="BG174" i="5"/>
  <c r="BF174" i="5"/>
  <c r="T174" i="5"/>
  <c r="R174" i="5"/>
  <c r="P174" i="5"/>
  <c r="BI172" i="5"/>
  <c r="BH172" i="5"/>
  <c r="BG172" i="5"/>
  <c r="BF172" i="5"/>
  <c r="T172" i="5"/>
  <c r="R172" i="5"/>
  <c r="P172" i="5"/>
  <c r="BI170" i="5"/>
  <c r="BH170" i="5"/>
  <c r="BG170" i="5"/>
  <c r="BF170" i="5"/>
  <c r="T170" i="5"/>
  <c r="R170" i="5"/>
  <c r="P170" i="5"/>
  <c r="BI167" i="5"/>
  <c r="BH167" i="5"/>
  <c r="BG167" i="5"/>
  <c r="BF167" i="5"/>
  <c r="T167" i="5"/>
  <c r="R167" i="5"/>
  <c r="P167" i="5"/>
  <c r="BI164" i="5"/>
  <c r="BH164" i="5"/>
  <c r="BG164" i="5"/>
  <c r="BF164" i="5"/>
  <c r="T164" i="5"/>
  <c r="R164" i="5"/>
  <c r="P164" i="5"/>
  <c r="BI161" i="5"/>
  <c r="BH161" i="5"/>
  <c r="BG161" i="5"/>
  <c r="BF161" i="5"/>
  <c r="T161" i="5"/>
  <c r="R161" i="5"/>
  <c r="P161" i="5"/>
  <c r="BI148" i="5"/>
  <c r="BH148" i="5"/>
  <c r="BG148" i="5"/>
  <c r="BF148" i="5"/>
  <c r="T148" i="5"/>
  <c r="R148" i="5"/>
  <c r="P148" i="5"/>
  <c r="BI140" i="5"/>
  <c r="BH140" i="5"/>
  <c r="BG140" i="5"/>
  <c r="BF140" i="5"/>
  <c r="T140" i="5"/>
  <c r="R140" i="5"/>
  <c r="P140" i="5"/>
  <c r="BI137" i="5"/>
  <c r="BH137" i="5"/>
  <c r="BG137" i="5"/>
  <c r="BF137" i="5"/>
  <c r="T137" i="5"/>
  <c r="R137" i="5"/>
  <c r="P137" i="5"/>
  <c r="BI134" i="5"/>
  <c r="BH134" i="5"/>
  <c r="BG134" i="5"/>
  <c r="BF134" i="5"/>
  <c r="T134" i="5"/>
  <c r="R134" i="5"/>
  <c r="P134" i="5"/>
  <c r="BI131" i="5"/>
  <c r="BH131" i="5"/>
  <c r="BG131" i="5"/>
  <c r="BF131" i="5"/>
  <c r="T131" i="5"/>
  <c r="R131" i="5"/>
  <c r="P131" i="5"/>
  <c r="BI128" i="5"/>
  <c r="BH128" i="5"/>
  <c r="BG128" i="5"/>
  <c r="BF128" i="5"/>
  <c r="T128" i="5"/>
  <c r="R128" i="5"/>
  <c r="P128" i="5"/>
  <c r="BI125" i="5"/>
  <c r="BH125" i="5"/>
  <c r="BG125" i="5"/>
  <c r="BF125" i="5"/>
  <c r="T125" i="5"/>
  <c r="R125" i="5"/>
  <c r="P125" i="5"/>
  <c r="J119" i="5"/>
  <c r="J118" i="5"/>
  <c r="F118" i="5"/>
  <c r="F116" i="5"/>
  <c r="E114" i="5"/>
  <c r="J92" i="5"/>
  <c r="J91" i="5"/>
  <c r="F91" i="5"/>
  <c r="F89" i="5"/>
  <c r="E87" i="5"/>
  <c r="J18" i="5"/>
  <c r="E18" i="5"/>
  <c r="F92" i="5"/>
  <c r="J17" i="5"/>
  <c r="J12" i="5"/>
  <c r="J116" i="5" s="1"/>
  <c r="E7" i="5"/>
  <c r="E85" i="5" s="1"/>
  <c r="J37" i="4"/>
  <c r="J36" i="4"/>
  <c r="AY97" i="1"/>
  <c r="J35" i="4"/>
  <c r="AX97" i="1" s="1"/>
  <c r="BI280" i="4"/>
  <c r="BH280" i="4"/>
  <c r="BG280" i="4"/>
  <c r="BF280" i="4"/>
  <c r="T280" i="4"/>
  <c r="T279" i="4" s="1"/>
  <c r="R280" i="4"/>
  <c r="R279" i="4" s="1"/>
  <c r="P280" i="4"/>
  <c r="P279" i="4"/>
  <c r="BI276" i="4"/>
  <c r="BH276" i="4"/>
  <c r="BG276" i="4"/>
  <c r="BF276" i="4"/>
  <c r="T276" i="4"/>
  <c r="R276" i="4"/>
  <c r="P276" i="4"/>
  <c r="BI274" i="4"/>
  <c r="BH274" i="4"/>
  <c r="BG274" i="4"/>
  <c r="BF274" i="4"/>
  <c r="T274" i="4"/>
  <c r="R274" i="4"/>
  <c r="P274" i="4"/>
  <c r="BI272" i="4"/>
  <c r="BH272" i="4"/>
  <c r="BG272" i="4"/>
  <c r="BF272" i="4"/>
  <c r="T272" i="4"/>
  <c r="R272" i="4"/>
  <c r="P272" i="4"/>
  <c r="BI270" i="4"/>
  <c r="BH270" i="4"/>
  <c r="BG270" i="4"/>
  <c r="BF270" i="4"/>
  <c r="T270" i="4"/>
  <c r="R270" i="4"/>
  <c r="P270" i="4"/>
  <c r="BI267" i="4"/>
  <c r="BH267" i="4"/>
  <c r="BG267" i="4"/>
  <c r="BF267" i="4"/>
  <c r="T267" i="4"/>
  <c r="R267" i="4"/>
  <c r="P267" i="4"/>
  <c r="BI264" i="4"/>
  <c r="BH264" i="4"/>
  <c r="BG264" i="4"/>
  <c r="BF264" i="4"/>
  <c r="T264" i="4"/>
  <c r="R264" i="4"/>
  <c r="P264" i="4"/>
  <c r="BI261" i="4"/>
  <c r="BH261" i="4"/>
  <c r="BG261" i="4"/>
  <c r="BF261" i="4"/>
  <c r="T261" i="4"/>
  <c r="R261" i="4"/>
  <c r="P261" i="4"/>
  <c r="BI258" i="4"/>
  <c r="BH258" i="4"/>
  <c r="BG258" i="4"/>
  <c r="BF258" i="4"/>
  <c r="T258" i="4"/>
  <c r="R258" i="4"/>
  <c r="P258" i="4"/>
  <c r="BI254" i="4"/>
  <c r="BH254" i="4"/>
  <c r="BG254" i="4"/>
  <c r="BF254" i="4"/>
  <c r="T254" i="4"/>
  <c r="R254" i="4"/>
  <c r="P254" i="4"/>
  <c r="BI251" i="4"/>
  <c r="BH251" i="4"/>
  <c r="BG251" i="4"/>
  <c r="BF251" i="4"/>
  <c r="T251" i="4"/>
  <c r="R251" i="4"/>
  <c r="P251" i="4"/>
  <c r="BI248" i="4"/>
  <c r="BH248" i="4"/>
  <c r="BG248" i="4"/>
  <c r="BF248" i="4"/>
  <c r="T248" i="4"/>
  <c r="R248" i="4"/>
  <c r="P248" i="4"/>
  <c r="BI246" i="4"/>
  <c r="BH246" i="4"/>
  <c r="BG246" i="4"/>
  <c r="BF246" i="4"/>
  <c r="T246" i="4"/>
  <c r="R246" i="4"/>
  <c r="P246" i="4"/>
  <c r="BI243" i="4"/>
  <c r="BH243" i="4"/>
  <c r="BG243" i="4"/>
  <c r="BF243" i="4"/>
  <c r="T243" i="4"/>
  <c r="R243" i="4"/>
  <c r="P243" i="4"/>
  <c r="BI240" i="4"/>
  <c r="BH240" i="4"/>
  <c r="BG240" i="4"/>
  <c r="BF240" i="4"/>
  <c r="T240" i="4"/>
  <c r="R240" i="4"/>
  <c r="P240" i="4"/>
  <c r="BI237" i="4"/>
  <c r="BH237" i="4"/>
  <c r="BG237" i="4"/>
  <c r="BF237" i="4"/>
  <c r="T237" i="4"/>
  <c r="R237" i="4"/>
  <c r="P237" i="4"/>
  <c r="BI234" i="4"/>
  <c r="BH234" i="4"/>
  <c r="BG234" i="4"/>
  <c r="BF234" i="4"/>
  <c r="T234" i="4"/>
  <c r="R234" i="4"/>
  <c r="P234" i="4"/>
  <c r="BI232" i="4"/>
  <c r="BH232" i="4"/>
  <c r="BG232" i="4"/>
  <c r="BF232" i="4"/>
  <c r="T232" i="4"/>
  <c r="R232" i="4"/>
  <c r="P232" i="4"/>
  <c r="BI230" i="4"/>
  <c r="BH230" i="4"/>
  <c r="BG230" i="4"/>
  <c r="BF230" i="4"/>
  <c r="T230" i="4"/>
  <c r="R230" i="4"/>
  <c r="P230" i="4"/>
  <c r="BI228" i="4"/>
  <c r="BH228" i="4"/>
  <c r="BG228" i="4"/>
  <c r="BF228" i="4"/>
  <c r="T228" i="4"/>
  <c r="R228" i="4"/>
  <c r="P228" i="4"/>
  <c r="BI225" i="4"/>
  <c r="BH225" i="4"/>
  <c r="BG225" i="4"/>
  <c r="BF225" i="4"/>
  <c r="T225" i="4"/>
  <c r="R225" i="4"/>
  <c r="P225" i="4"/>
  <c r="BI222" i="4"/>
  <c r="BH222" i="4"/>
  <c r="BG222" i="4"/>
  <c r="BF222" i="4"/>
  <c r="T222" i="4"/>
  <c r="R222" i="4"/>
  <c r="P222" i="4"/>
  <c r="BI219" i="4"/>
  <c r="BH219" i="4"/>
  <c r="BG219" i="4"/>
  <c r="BF219" i="4"/>
  <c r="T219" i="4"/>
  <c r="R219" i="4"/>
  <c r="P219" i="4"/>
  <c r="BI216" i="4"/>
  <c r="BH216" i="4"/>
  <c r="BG216" i="4"/>
  <c r="BF216" i="4"/>
  <c r="T216" i="4"/>
  <c r="R216" i="4"/>
  <c r="P216" i="4"/>
  <c r="BI214" i="4"/>
  <c r="BH214" i="4"/>
  <c r="BG214" i="4"/>
  <c r="BF214" i="4"/>
  <c r="T214" i="4"/>
  <c r="R214" i="4"/>
  <c r="P214" i="4"/>
  <c r="BI212" i="4"/>
  <c r="BH212" i="4"/>
  <c r="BG212" i="4"/>
  <c r="BF212" i="4"/>
  <c r="T212" i="4"/>
  <c r="R212" i="4"/>
  <c r="P212" i="4"/>
  <c r="BI209" i="4"/>
  <c r="BH209" i="4"/>
  <c r="BG209" i="4"/>
  <c r="BF209" i="4"/>
  <c r="T209" i="4"/>
  <c r="R209" i="4"/>
  <c r="P209" i="4"/>
  <c r="BI206" i="4"/>
  <c r="BH206" i="4"/>
  <c r="BG206" i="4"/>
  <c r="BF206" i="4"/>
  <c r="T206" i="4"/>
  <c r="R206" i="4"/>
  <c r="P206" i="4"/>
  <c r="BI201" i="4"/>
  <c r="BH201" i="4"/>
  <c r="BG201" i="4"/>
  <c r="BF201" i="4"/>
  <c r="T201" i="4"/>
  <c r="R201" i="4"/>
  <c r="P201" i="4"/>
  <c r="BI198" i="4"/>
  <c r="BH198" i="4"/>
  <c r="BG198" i="4"/>
  <c r="BF198" i="4"/>
  <c r="T198" i="4"/>
  <c r="R198" i="4"/>
  <c r="P198" i="4"/>
  <c r="BI195" i="4"/>
  <c r="BH195" i="4"/>
  <c r="BG195" i="4"/>
  <c r="BF195" i="4"/>
  <c r="T195" i="4"/>
  <c r="R195" i="4"/>
  <c r="P195" i="4"/>
  <c r="BI192" i="4"/>
  <c r="BH192" i="4"/>
  <c r="BG192" i="4"/>
  <c r="BF192" i="4"/>
  <c r="T192" i="4"/>
  <c r="R192" i="4"/>
  <c r="P192" i="4"/>
  <c r="BI189" i="4"/>
  <c r="BH189" i="4"/>
  <c r="BG189" i="4"/>
  <c r="BF189" i="4"/>
  <c r="T189" i="4"/>
  <c r="R189" i="4"/>
  <c r="P189" i="4"/>
  <c r="BI184" i="4"/>
  <c r="BH184" i="4"/>
  <c r="BG184" i="4"/>
  <c r="BF184" i="4"/>
  <c r="T184" i="4"/>
  <c r="R184" i="4"/>
  <c r="P184" i="4"/>
  <c r="BI182" i="4"/>
  <c r="BH182" i="4"/>
  <c r="BG182" i="4"/>
  <c r="BF182" i="4"/>
  <c r="T182" i="4"/>
  <c r="R182" i="4"/>
  <c r="P182" i="4"/>
  <c r="BI180" i="4"/>
  <c r="BH180" i="4"/>
  <c r="BG180" i="4"/>
  <c r="BF180" i="4"/>
  <c r="T180" i="4"/>
  <c r="R180" i="4"/>
  <c r="P180" i="4"/>
  <c r="BI177" i="4"/>
  <c r="BH177" i="4"/>
  <c r="BG177" i="4"/>
  <c r="BF177" i="4"/>
  <c r="T177" i="4"/>
  <c r="R177" i="4"/>
  <c r="P177" i="4"/>
  <c r="BI174" i="4"/>
  <c r="BH174" i="4"/>
  <c r="BG174" i="4"/>
  <c r="BF174" i="4"/>
  <c r="T174" i="4"/>
  <c r="R174" i="4"/>
  <c r="P174" i="4"/>
  <c r="BI171" i="4"/>
  <c r="BH171" i="4"/>
  <c r="BG171" i="4"/>
  <c r="BF171" i="4"/>
  <c r="T171" i="4"/>
  <c r="R171" i="4"/>
  <c r="P171" i="4"/>
  <c r="BI159" i="4"/>
  <c r="BH159" i="4"/>
  <c r="BG159" i="4"/>
  <c r="BF159" i="4"/>
  <c r="T159" i="4"/>
  <c r="R159" i="4"/>
  <c r="P159" i="4"/>
  <c r="BI151" i="4"/>
  <c r="BH151" i="4"/>
  <c r="BG151" i="4"/>
  <c r="BF151" i="4"/>
  <c r="T151" i="4"/>
  <c r="R151" i="4"/>
  <c r="P151" i="4"/>
  <c r="BI148" i="4"/>
  <c r="BH148" i="4"/>
  <c r="BG148" i="4"/>
  <c r="BF148" i="4"/>
  <c r="T148" i="4"/>
  <c r="R148" i="4"/>
  <c r="P148" i="4"/>
  <c r="BI145" i="4"/>
  <c r="BH145" i="4"/>
  <c r="BG145" i="4"/>
  <c r="BF145" i="4"/>
  <c r="T145" i="4"/>
  <c r="R145" i="4"/>
  <c r="P145" i="4"/>
  <c r="BI142" i="4"/>
  <c r="BH142" i="4"/>
  <c r="BG142" i="4"/>
  <c r="BF142" i="4"/>
  <c r="T142" i="4"/>
  <c r="R142" i="4"/>
  <c r="P142" i="4"/>
  <c r="BI139" i="4"/>
  <c r="BH139" i="4"/>
  <c r="BG139" i="4"/>
  <c r="BF139" i="4"/>
  <c r="T139" i="4"/>
  <c r="R139" i="4"/>
  <c r="P139" i="4"/>
  <c r="BI136" i="4"/>
  <c r="BH136" i="4"/>
  <c r="BG136" i="4"/>
  <c r="BF136" i="4"/>
  <c r="T136" i="4"/>
  <c r="R136" i="4"/>
  <c r="P136" i="4"/>
  <c r="BI134" i="4"/>
  <c r="BH134" i="4"/>
  <c r="BG134" i="4"/>
  <c r="BF134" i="4"/>
  <c r="T134" i="4"/>
  <c r="R134" i="4"/>
  <c r="P134" i="4"/>
  <c r="BI132" i="4"/>
  <c r="BH132" i="4"/>
  <c r="BG132" i="4"/>
  <c r="BF132" i="4"/>
  <c r="T132" i="4"/>
  <c r="R132" i="4"/>
  <c r="P132" i="4"/>
  <c r="BI130" i="4"/>
  <c r="BH130" i="4"/>
  <c r="BG130" i="4"/>
  <c r="BF130" i="4"/>
  <c r="T130" i="4"/>
  <c r="R130" i="4"/>
  <c r="P130" i="4"/>
  <c r="BI127" i="4"/>
  <c r="BH127" i="4"/>
  <c r="BG127" i="4"/>
  <c r="BF127" i="4"/>
  <c r="T127" i="4"/>
  <c r="R127" i="4"/>
  <c r="P127" i="4"/>
  <c r="J121" i="4"/>
  <c r="J120" i="4"/>
  <c r="F120" i="4"/>
  <c r="F118" i="4"/>
  <c r="E116" i="4"/>
  <c r="J92" i="4"/>
  <c r="J91" i="4"/>
  <c r="F91" i="4"/>
  <c r="F89" i="4"/>
  <c r="E87" i="4"/>
  <c r="J18" i="4"/>
  <c r="E18" i="4"/>
  <c r="F92" i="4"/>
  <c r="J17" i="4"/>
  <c r="J12" i="4"/>
  <c r="J118" i="4" s="1"/>
  <c r="E7" i="4"/>
  <c r="E114" i="4" s="1"/>
  <c r="J37" i="3"/>
  <c r="J36" i="3"/>
  <c r="AY96" i="1" s="1"/>
  <c r="J35" i="3"/>
  <c r="AX96" i="1" s="1"/>
  <c r="BI361" i="3"/>
  <c r="BH361" i="3"/>
  <c r="BG361" i="3"/>
  <c r="BF361" i="3"/>
  <c r="T361" i="3"/>
  <c r="T360" i="3" s="1"/>
  <c r="R361" i="3"/>
  <c r="R360" i="3"/>
  <c r="P361" i="3"/>
  <c r="P360" i="3"/>
  <c r="BI358" i="3"/>
  <c r="BH358" i="3"/>
  <c r="BG358" i="3"/>
  <c r="BF358" i="3"/>
  <c r="T358" i="3"/>
  <c r="R358" i="3"/>
  <c r="P358" i="3"/>
  <c r="BI356" i="3"/>
  <c r="BH356" i="3"/>
  <c r="BG356" i="3"/>
  <c r="BF356" i="3"/>
  <c r="T356" i="3"/>
  <c r="R356" i="3"/>
  <c r="P356" i="3"/>
  <c r="BI354" i="3"/>
  <c r="BH354" i="3"/>
  <c r="BG354" i="3"/>
  <c r="BF354" i="3"/>
  <c r="T354" i="3"/>
  <c r="R354" i="3"/>
  <c r="P354" i="3"/>
  <c r="BI351" i="3"/>
  <c r="BH351" i="3"/>
  <c r="BG351" i="3"/>
  <c r="BF351" i="3"/>
  <c r="T351" i="3"/>
  <c r="R351" i="3"/>
  <c r="P351" i="3"/>
  <c r="BI349" i="3"/>
  <c r="BH349" i="3"/>
  <c r="BG349" i="3"/>
  <c r="BF349" i="3"/>
  <c r="T349" i="3"/>
  <c r="R349" i="3"/>
  <c r="P349" i="3"/>
  <c r="BI345" i="3"/>
  <c r="BH345" i="3"/>
  <c r="BG345" i="3"/>
  <c r="BF345" i="3"/>
  <c r="T345" i="3"/>
  <c r="R345" i="3"/>
  <c r="P345" i="3"/>
  <c r="BI342" i="3"/>
  <c r="BH342" i="3"/>
  <c r="BG342" i="3"/>
  <c r="BF342" i="3"/>
  <c r="T342" i="3"/>
  <c r="R342" i="3"/>
  <c r="P342" i="3"/>
  <c r="BI339" i="3"/>
  <c r="BH339" i="3"/>
  <c r="BG339" i="3"/>
  <c r="BF339" i="3"/>
  <c r="T339" i="3"/>
  <c r="R339" i="3"/>
  <c r="P339" i="3"/>
  <c r="BI336" i="3"/>
  <c r="BH336" i="3"/>
  <c r="BG336" i="3"/>
  <c r="BF336" i="3"/>
  <c r="T336" i="3"/>
  <c r="R336" i="3"/>
  <c r="P336" i="3"/>
  <c r="BI335" i="3"/>
  <c r="BH335" i="3"/>
  <c r="BG335" i="3"/>
  <c r="BF335" i="3"/>
  <c r="T335" i="3"/>
  <c r="R335" i="3"/>
  <c r="P335" i="3"/>
  <c r="BI333" i="3"/>
  <c r="BH333" i="3"/>
  <c r="BG333" i="3"/>
  <c r="BF333" i="3"/>
  <c r="T333" i="3"/>
  <c r="R333" i="3"/>
  <c r="P333" i="3"/>
  <c r="BI330" i="3"/>
  <c r="BH330" i="3"/>
  <c r="BG330" i="3"/>
  <c r="BF330" i="3"/>
  <c r="T330" i="3"/>
  <c r="R330" i="3"/>
  <c r="P330" i="3"/>
  <c r="BI326" i="3"/>
  <c r="BH326" i="3"/>
  <c r="BG326" i="3"/>
  <c r="BF326" i="3"/>
  <c r="T326" i="3"/>
  <c r="R326" i="3"/>
  <c r="P326" i="3"/>
  <c r="BI324" i="3"/>
  <c r="BH324" i="3"/>
  <c r="BG324" i="3"/>
  <c r="BF324" i="3"/>
  <c r="T324" i="3"/>
  <c r="R324" i="3"/>
  <c r="P324" i="3"/>
  <c r="BI321" i="3"/>
  <c r="BH321" i="3"/>
  <c r="BG321" i="3"/>
  <c r="BF321" i="3"/>
  <c r="T321" i="3"/>
  <c r="R321" i="3"/>
  <c r="P321" i="3"/>
  <c r="BI318" i="3"/>
  <c r="BH318" i="3"/>
  <c r="BG318" i="3"/>
  <c r="BF318" i="3"/>
  <c r="T318" i="3"/>
  <c r="R318" i="3"/>
  <c r="P318" i="3"/>
  <c r="BI316" i="3"/>
  <c r="BH316" i="3"/>
  <c r="BG316" i="3"/>
  <c r="BF316" i="3"/>
  <c r="T316" i="3"/>
  <c r="R316" i="3"/>
  <c r="P316" i="3"/>
  <c r="BI313" i="3"/>
  <c r="BH313" i="3"/>
  <c r="BG313" i="3"/>
  <c r="BF313" i="3"/>
  <c r="T313" i="3"/>
  <c r="R313" i="3"/>
  <c r="P313" i="3"/>
  <c r="BI310" i="3"/>
  <c r="BH310" i="3"/>
  <c r="BG310" i="3"/>
  <c r="BF310" i="3"/>
  <c r="T310" i="3"/>
  <c r="R310" i="3"/>
  <c r="P310" i="3"/>
  <c r="BI307" i="3"/>
  <c r="BH307" i="3"/>
  <c r="BG307" i="3"/>
  <c r="BF307" i="3"/>
  <c r="T307" i="3"/>
  <c r="R307" i="3"/>
  <c r="P307" i="3"/>
  <c r="BI304" i="3"/>
  <c r="BH304" i="3"/>
  <c r="BG304" i="3"/>
  <c r="BF304" i="3"/>
  <c r="T304" i="3"/>
  <c r="R304" i="3"/>
  <c r="P304" i="3"/>
  <c r="BI302" i="3"/>
  <c r="BH302" i="3"/>
  <c r="BG302" i="3"/>
  <c r="BF302" i="3"/>
  <c r="T302" i="3"/>
  <c r="R302" i="3"/>
  <c r="P302" i="3"/>
  <c r="BI299" i="3"/>
  <c r="BH299" i="3"/>
  <c r="BG299" i="3"/>
  <c r="BF299" i="3"/>
  <c r="T299" i="3"/>
  <c r="R299" i="3"/>
  <c r="P299" i="3"/>
  <c r="BI297" i="3"/>
  <c r="BH297" i="3"/>
  <c r="BG297" i="3"/>
  <c r="BF297" i="3"/>
  <c r="T297" i="3"/>
  <c r="R297" i="3"/>
  <c r="P297" i="3"/>
  <c r="BI295" i="3"/>
  <c r="BH295" i="3"/>
  <c r="BG295" i="3"/>
  <c r="BF295" i="3"/>
  <c r="T295" i="3"/>
  <c r="R295" i="3"/>
  <c r="P295" i="3"/>
  <c r="BI293" i="3"/>
  <c r="BH293" i="3"/>
  <c r="BG293" i="3"/>
  <c r="BF293" i="3"/>
  <c r="T293" i="3"/>
  <c r="R293" i="3"/>
  <c r="P293" i="3"/>
  <c r="BI290" i="3"/>
  <c r="BH290" i="3"/>
  <c r="BG290" i="3"/>
  <c r="BF290" i="3"/>
  <c r="T290" i="3"/>
  <c r="R290" i="3"/>
  <c r="P290" i="3"/>
  <c r="BI287" i="3"/>
  <c r="BH287" i="3"/>
  <c r="BG287" i="3"/>
  <c r="BF287" i="3"/>
  <c r="T287" i="3"/>
  <c r="R287" i="3"/>
  <c r="P287" i="3"/>
  <c r="BI285" i="3"/>
  <c r="BH285" i="3"/>
  <c r="BG285" i="3"/>
  <c r="BF285" i="3"/>
  <c r="T285" i="3"/>
  <c r="R285" i="3"/>
  <c r="P285" i="3"/>
  <c r="BI282" i="3"/>
  <c r="BH282" i="3"/>
  <c r="BG282" i="3"/>
  <c r="BF282" i="3"/>
  <c r="T282" i="3"/>
  <c r="R282" i="3"/>
  <c r="P282" i="3"/>
  <c r="BI279" i="3"/>
  <c r="BH279" i="3"/>
  <c r="BG279" i="3"/>
  <c r="BF279" i="3"/>
  <c r="T279" i="3"/>
  <c r="R279" i="3"/>
  <c r="P279" i="3"/>
  <c r="BI278" i="3"/>
  <c r="BH278" i="3"/>
  <c r="BG278" i="3"/>
  <c r="BF278" i="3"/>
  <c r="T278" i="3"/>
  <c r="R278" i="3"/>
  <c r="P278" i="3"/>
  <c r="BI277" i="3"/>
  <c r="BH277" i="3"/>
  <c r="BG277" i="3"/>
  <c r="BF277" i="3"/>
  <c r="T277" i="3"/>
  <c r="R277" i="3"/>
  <c r="P277" i="3"/>
  <c r="BI276" i="3"/>
  <c r="BH276" i="3"/>
  <c r="BG276" i="3"/>
  <c r="BF276" i="3"/>
  <c r="T276" i="3"/>
  <c r="R276" i="3"/>
  <c r="P276" i="3"/>
  <c r="BI275" i="3"/>
  <c r="BH275" i="3"/>
  <c r="BG275" i="3"/>
  <c r="BF275" i="3"/>
  <c r="T275" i="3"/>
  <c r="R275" i="3"/>
  <c r="P275" i="3"/>
  <c r="BI274" i="3"/>
  <c r="BH274" i="3"/>
  <c r="BG274" i="3"/>
  <c r="BF274" i="3"/>
  <c r="T274" i="3"/>
  <c r="R274" i="3"/>
  <c r="P274" i="3"/>
  <c r="BI273" i="3"/>
  <c r="BH273" i="3"/>
  <c r="BG273" i="3"/>
  <c r="BF273" i="3"/>
  <c r="T273" i="3"/>
  <c r="R273" i="3"/>
  <c r="P273" i="3"/>
  <c r="BI272" i="3"/>
  <c r="BH272" i="3"/>
  <c r="BG272" i="3"/>
  <c r="BF272" i="3"/>
  <c r="T272" i="3"/>
  <c r="R272" i="3"/>
  <c r="P272" i="3"/>
  <c r="BI261" i="3"/>
  <c r="BH261" i="3"/>
  <c r="BG261" i="3"/>
  <c r="BF261" i="3"/>
  <c r="T261" i="3"/>
  <c r="R261" i="3"/>
  <c r="P261" i="3"/>
  <c r="BI260" i="3"/>
  <c r="BH260" i="3"/>
  <c r="BG260" i="3"/>
  <c r="BF260" i="3"/>
  <c r="T260" i="3"/>
  <c r="R260" i="3"/>
  <c r="P260" i="3"/>
  <c r="BI257" i="3"/>
  <c r="BH257" i="3"/>
  <c r="BG257" i="3"/>
  <c r="BF257" i="3"/>
  <c r="T257" i="3"/>
  <c r="R257" i="3"/>
  <c r="P257" i="3"/>
  <c r="BI254" i="3"/>
  <c r="BH254" i="3"/>
  <c r="BG254" i="3"/>
  <c r="BF254" i="3"/>
  <c r="T254" i="3"/>
  <c r="R254" i="3"/>
  <c r="P254" i="3"/>
  <c r="BI251" i="3"/>
  <c r="BH251" i="3"/>
  <c r="BG251" i="3"/>
  <c r="BF251" i="3"/>
  <c r="T251" i="3"/>
  <c r="R251" i="3"/>
  <c r="P251" i="3"/>
  <c r="BI248" i="3"/>
  <c r="BH248" i="3"/>
  <c r="BG248" i="3"/>
  <c r="BF248" i="3"/>
  <c r="T248" i="3"/>
  <c r="R248" i="3"/>
  <c r="P248" i="3"/>
  <c r="BI247" i="3"/>
  <c r="BH247" i="3"/>
  <c r="BG247" i="3"/>
  <c r="BF247" i="3"/>
  <c r="T247" i="3"/>
  <c r="R247" i="3"/>
  <c r="P247" i="3"/>
  <c r="BI245" i="3"/>
  <c r="BH245" i="3"/>
  <c r="BG245" i="3"/>
  <c r="BF245" i="3"/>
  <c r="T245" i="3"/>
  <c r="R245" i="3"/>
  <c r="P245" i="3"/>
  <c r="BI240" i="3"/>
  <c r="BH240" i="3"/>
  <c r="BG240" i="3"/>
  <c r="BF240" i="3"/>
  <c r="T240" i="3"/>
  <c r="R240" i="3"/>
  <c r="P240" i="3"/>
  <c r="BI237" i="3"/>
  <c r="BH237" i="3"/>
  <c r="BG237" i="3"/>
  <c r="BF237" i="3"/>
  <c r="T237" i="3"/>
  <c r="R237" i="3"/>
  <c r="P237" i="3"/>
  <c r="BI234" i="3"/>
  <c r="BH234" i="3"/>
  <c r="BG234" i="3"/>
  <c r="BF234" i="3"/>
  <c r="T234" i="3"/>
  <c r="R234" i="3"/>
  <c r="P234" i="3"/>
  <c r="BI229" i="3"/>
  <c r="BH229" i="3"/>
  <c r="BG229" i="3"/>
  <c r="BF229" i="3"/>
  <c r="T229" i="3"/>
  <c r="R229" i="3"/>
  <c r="P229" i="3"/>
  <c r="BI226" i="3"/>
  <c r="BH226" i="3"/>
  <c r="BG226" i="3"/>
  <c r="BF226" i="3"/>
  <c r="T226" i="3"/>
  <c r="R226" i="3"/>
  <c r="P226" i="3"/>
  <c r="BI224" i="3"/>
  <c r="BH224" i="3"/>
  <c r="BG224" i="3"/>
  <c r="BF224" i="3"/>
  <c r="T224" i="3"/>
  <c r="R224" i="3"/>
  <c r="P224" i="3"/>
  <c r="BI222" i="3"/>
  <c r="BH222" i="3"/>
  <c r="BG222" i="3"/>
  <c r="BF222" i="3"/>
  <c r="T222" i="3"/>
  <c r="R222" i="3"/>
  <c r="P222" i="3"/>
  <c r="BI219" i="3"/>
  <c r="BH219" i="3"/>
  <c r="BG219" i="3"/>
  <c r="BF219" i="3"/>
  <c r="T219" i="3"/>
  <c r="R219" i="3"/>
  <c r="P219" i="3"/>
  <c r="BI216" i="3"/>
  <c r="BH216" i="3"/>
  <c r="BG216" i="3"/>
  <c r="BF216" i="3"/>
  <c r="T216" i="3"/>
  <c r="R216" i="3"/>
  <c r="P216" i="3"/>
  <c r="BI212" i="3"/>
  <c r="BH212" i="3"/>
  <c r="BG212" i="3"/>
  <c r="BF212" i="3"/>
  <c r="T212" i="3"/>
  <c r="R212" i="3"/>
  <c r="P212" i="3"/>
  <c r="BI209" i="3"/>
  <c r="BH209" i="3"/>
  <c r="BG209" i="3"/>
  <c r="BF209" i="3"/>
  <c r="T209" i="3"/>
  <c r="R209" i="3"/>
  <c r="P209" i="3"/>
  <c r="BI202" i="3"/>
  <c r="BH202" i="3"/>
  <c r="BG202" i="3"/>
  <c r="BF202" i="3"/>
  <c r="T202" i="3"/>
  <c r="R202" i="3"/>
  <c r="P202" i="3"/>
  <c r="BI199" i="3"/>
  <c r="BH199" i="3"/>
  <c r="BG199" i="3"/>
  <c r="BF199" i="3"/>
  <c r="T199" i="3"/>
  <c r="R199" i="3"/>
  <c r="P199" i="3"/>
  <c r="BI196" i="3"/>
  <c r="BH196" i="3"/>
  <c r="BG196" i="3"/>
  <c r="BF196" i="3"/>
  <c r="T196" i="3"/>
  <c r="R196" i="3"/>
  <c r="P196" i="3"/>
  <c r="BI193" i="3"/>
  <c r="BH193" i="3"/>
  <c r="BG193" i="3"/>
  <c r="BF193" i="3"/>
  <c r="T193" i="3"/>
  <c r="R193" i="3"/>
  <c r="P193" i="3"/>
  <c r="BI191" i="3"/>
  <c r="BH191" i="3"/>
  <c r="BG191" i="3"/>
  <c r="BF191" i="3"/>
  <c r="T191" i="3"/>
  <c r="R191" i="3"/>
  <c r="P191" i="3"/>
  <c r="BI189" i="3"/>
  <c r="BH189" i="3"/>
  <c r="BG189" i="3"/>
  <c r="BF189" i="3"/>
  <c r="T189" i="3"/>
  <c r="R189" i="3"/>
  <c r="P189" i="3"/>
  <c r="BI186" i="3"/>
  <c r="BH186" i="3"/>
  <c r="BG186" i="3"/>
  <c r="BF186" i="3"/>
  <c r="T186" i="3"/>
  <c r="R186" i="3"/>
  <c r="P186" i="3"/>
  <c r="BI183" i="3"/>
  <c r="BH183" i="3"/>
  <c r="BG183" i="3"/>
  <c r="BF183" i="3"/>
  <c r="T183" i="3"/>
  <c r="R183" i="3"/>
  <c r="P183" i="3"/>
  <c r="BI180" i="3"/>
  <c r="BH180" i="3"/>
  <c r="BG180" i="3"/>
  <c r="BF180" i="3"/>
  <c r="T180" i="3"/>
  <c r="R180" i="3"/>
  <c r="P180" i="3"/>
  <c r="BI175" i="3"/>
  <c r="BH175" i="3"/>
  <c r="BG175" i="3"/>
  <c r="BF175" i="3"/>
  <c r="T175" i="3"/>
  <c r="R175" i="3"/>
  <c r="P175" i="3"/>
  <c r="BI162" i="3"/>
  <c r="BH162" i="3"/>
  <c r="BG162" i="3"/>
  <c r="BF162" i="3"/>
  <c r="T162" i="3"/>
  <c r="R162" i="3"/>
  <c r="P162" i="3"/>
  <c r="BI154" i="3"/>
  <c r="BH154" i="3"/>
  <c r="BG154" i="3"/>
  <c r="BF154" i="3"/>
  <c r="T154" i="3"/>
  <c r="R154" i="3"/>
  <c r="P154" i="3"/>
  <c r="BI151" i="3"/>
  <c r="BH151" i="3"/>
  <c r="BG151" i="3"/>
  <c r="BF151" i="3"/>
  <c r="T151" i="3"/>
  <c r="R151" i="3"/>
  <c r="P151" i="3"/>
  <c r="BI148" i="3"/>
  <c r="BH148" i="3"/>
  <c r="BG148" i="3"/>
  <c r="BF148" i="3"/>
  <c r="T148" i="3"/>
  <c r="R148" i="3"/>
  <c r="P148" i="3"/>
  <c r="BI145" i="3"/>
  <c r="BH145" i="3"/>
  <c r="BG145" i="3"/>
  <c r="BF145" i="3"/>
  <c r="T145" i="3"/>
  <c r="R145" i="3"/>
  <c r="P145" i="3"/>
  <c r="BI142" i="3"/>
  <c r="BH142" i="3"/>
  <c r="BG142" i="3"/>
  <c r="BF142" i="3"/>
  <c r="T142" i="3"/>
  <c r="R142" i="3"/>
  <c r="P142" i="3"/>
  <c r="BI137" i="3"/>
  <c r="BH137" i="3"/>
  <c r="BG137" i="3"/>
  <c r="BF137" i="3"/>
  <c r="T137" i="3"/>
  <c r="R137" i="3"/>
  <c r="P137" i="3"/>
  <c r="BI134" i="3"/>
  <c r="BH134" i="3"/>
  <c r="BG134" i="3"/>
  <c r="BF134" i="3"/>
  <c r="T134" i="3"/>
  <c r="R134" i="3"/>
  <c r="P134" i="3"/>
  <c r="BI131" i="3"/>
  <c r="BH131" i="3"/>
  <c r="BG131" i="3"/>
  <c r="BF131" i="3"/>
  <c r="T131" i="3"/>
  <c r="R131" i="3"/>
  <c r="P131" i="3"/>
  <c r="BI128" i="3"/>
  <c r="BH128" i="3"/>
  <c r="BG128" i="3"/>
  <c r="BF128" i="3"/>
  <c r="T128" i="3"/>
  <c r="R128" i="3"/>
  <c r="P128" i="3"/>
  <c r="J122" i="3"/>
  <c r="J121" i="3"/>
  <c r="F121" i="3"/>
  <c r="F119" i="3"/>
  <c r="E117" i="3"/>
  <c r="J92" i="3"/>
  <c r="J91" i="3"/>
  <c r="F91" i="3"/>
  <c r="F89" i="3"/>
  <c r="E87" i="3"/>
  <c r="J18" i="3"/>
  <c r="E18" i="3"/>
  <c r="F122" i="3"/>
  <c r="J17" i="3"/>
  <c r="J12" i="3"/>
  <c r="J89" i="3" s="1"/>
  <c r="E7" i="3"/>
  <c r="E115" i="3" s="1"/>
  <c r="J37" i="2"/>
  <c r="J36" i="2"/>
  <c r="AY95" i="1" s="1"/>
  <c r="J35" i="2"/>
  <c r="AX95" i="1" s="1"/>
  <c r="BI393" i="2"/>
  <c r="BH393" i="2"/>
  <c r="BG393" i="2"/>
  <c r="BF393" i="2"/>
  <c r="T393" i="2"/>
  <c r="R393" i="2"/>
  <c r="P393" i="2"/>
  <c r="BI390" i="2"/>
  <c r="BH390" i="2"/>
  <c r="BG390" i="2"/>
  <c r="BF390" i="2"/>
  <c r="T390" i="2"/>
  <c r="R390" i="2"/>
  <c r="P390" i="2"/>
  <c r="BI386" i="2"/>
  <c r="BH386" i="2"/>
  <c r="BG386" i="2"/>
  <c r="BF386" i="2"/>
  <c r="T386" i="2"/>
  <c r="R386" i="2"/>
  <c r="P386" i="2"/>
  <c r="BI384" i="2"/>
  <c r="BH384" i="2"/>
  <c r="BG384" i="2"/>
  <c r="BF384" i="2"/>
  <c r="T384" i="2"/>
  <c r="R384" i="2"/>
  <c r="P384" i="2"/>
  <c r="BI379" i="2"/>
  <c r="BH379" i="2"/>
  <c r="BG379" i="2"/>
  <c r="BF379" i="2"/>
  <c r="T379" i="2"/>
  <c r="R379" i="2"/>
  <c r="P379" i="2"/>
  <c r="BI375" i="2"/>
  <c r="BH375" i="2"/>
  <c r="BG375" i="2"/>
  <c r="BF375" i="2"/>
  <c r="T375" i="2"/>
  <c r="T374" i="2" s="1"/>
  <c r="R375" i="2"/>
  <c r="R374" i="2"/>
  <c r="P375" i="2"/>
  <c r="P374" i="2"/>
  <c r="BI372" i="2"/>
  <c r="BH372" i="2"/>
  <c r="BG372" i="2"/>
  <c r="BF372" i="2"/>
  <c r="T372" i="2"/>
  <c r="R372" i="2"/>
  <c r="P372" i="2"/>
  <c r="BI370" i="2"/>
  <c r="BH370" i="2"/>
  <c r="BG370" i="2"/>
  <c r="BF370" i="2"/>
  <c r="T370" i="2"/>
  <c r="R370" i="2"/>
  <c r="P370" i="2"/>
  <c r="BI368" i="2"/>
  <c r="BH368" i="2"/>
  <c r="BG368" i="2"/>
  <c r="BF368" i="2"/>
  <c r="T368" i="2"/>
  <c r="R368" i="2"/>
  <c r="P368" i="2"/>
  <c r="BI365" i="2"/>
  <c r="BH365" i="2"/>
  <c r="BG365" i="2"/>
  <c r="BF365" i="2"/>
  <c r="T365" i="2"/>
  <c r="R365" i="2"/>
  <c r="P365" i="2"/>
  <c r="BI363" i="2"/>
  <c r="BH363" i="2"/>
  <c r="BG363" i="2"/>
  <c r="BF363" i="2"/>
  <c r="T363" i="2"/>
  <c r="R363" i="2"/>
  <c r="P363" i="2"/>
  <c r="BI359" i="2"/>
  <c r="BH359" i="2"/>
  <c r="BG359" i="2"/>
  <c r="BF359" i="2"/>
  <c r="T359" i="2"/>
  <c r="R359" i="2"/>
  <c r="P359" i="2"/>
  <c r="BI356" i="2"/>
  <c r="BH356" i="2"/>
  <c r="BG356" i="2"/>
  <c r="BF356" i="2"/>
  <c r="T356" i="2"/>
  <c r="R356" i="2"/>
  <c r="P356" i="2"/>
  <c r="BI353" i="2"/>
  <c r="BH353" i="2"/>
  <c r="BG353" i="2"/>
  <c r="BF353" i="2"/>
  <c r="T353" i="2"/>
  <c r="R353" i="2"/>
  <c r="P353" i="2"/>
  <c r="BI350" i="2"/>
  <c r="BH350" i="2"/>
  <c r="BG350" i="2"/>
  <c r="BF350" i="2"/>
  <c r="T350" i="2"/>
  <c r="R350" i="2"/>
  <c r="P350" i="2"/>
  <c r="BI349" i="2"/>
  <c r="BH349" i="2"/>
  <c r="BG349" i="2"/>
  <c r="BF349" i="2"/>
  <c r="T349" i="2"/>
  <c r="R349" i="2"/>
  <c r="P349" i="2"/>
  <c r="BI345" i="2"/>
  <c r="BH345" i="2"/>
  <c r="BG345" i="2"/>
  <c r="BF345" i="2"/>
  <c r="T345" i="2"/>
  <c r="R345" i="2"/>
  <c r="P345" i="2"/>
  <c r="BI342" i="2"/>
  <c r="BH342" i="2"/>
  <c r="BG342" i="2"/>
  <c r="BF342" i="2"/>
  <c r="T342" i="2"/>
  <c r="R342" i="2"/>
  <c r="P342" i="2"/>
  <c r="BI339" i="2"/>
  <c r="BH339" i="2"/>
  <c r="BG339" i="2"/>
  <c r="BF339" i="2"/>
  <c r="T339" i="2"/>
  <c r="R339" i="2"/>
  <c r="P339" i="2"/>
  <c r="BI336" i="2"/>
  <c r="BH336" i="2"/>
  <c r="BG336" i="2"/>
  <c r="BF336" i="2"/>
  <c r="T336" i="2"/>
  <c r="R336" i="2"/>
  <c r="P336" i="2"/>
  <c r="BI334" i="2"/>
  <c r="BH334" i="2"/>
  <c r="BG334" i="2"/>
  <c r="BF334" i="2"/>
  <c r="T334" i="2"/>
  <c r="R334" i="2"/>
  <c r="P334" i="2"/>
  <c r="BI331" i="2"/>
  <c r="BH331" i="2"/>
  <c r="BG331" i="2"/>
  <c r="BF331" i="2"/>
  <c r="T331" i="2"/>
  <c r="R331" i="2"/>
  <c r="P331" i="2"/>
  <c r="BI327" i="2"/>
  <c r="BH327" i="2"/>
  <c r="BG327" i="2"/>
  <c r="BF327" i="2"/>
  <c r="T327" i="2"/>
  <c r="R327" i="2"/>
  <c r="P327" i="2"/>
  <c r="BI324" i="2"/>
  <c r="BH324" i="2"/>
  <c r="BG324" i="2"/>
  <c r="BF324" i="2"/>
  <c r="T324" i="2"/>
  <c r="R324" i="2"/>
  <c r="P324" i="2"/>
  <c r="BI321" i="2"/>
  <c r="BH321" i="2"/>
  <c r="BG321" i="2"/>
  <c r="BF321" i="2"/>
  <c r="T321" i="2"/>
  <c r="R321" i="2"/>
  <c r="P321" i="2"/>
  <c r="BI319" i="2"/>
  <c r="BH319" i="2"/>
  <c r="BG319" i="2"/>
  <c r="BF319" i="2"/>
  <c r="T319" i="2"/>
  <c r="R319" i="2"/>
  <c r="P319" i="2"/>
  <c r="BI316" i="2"/>
  <c r="BH316" i="2"/>
  <c r="BG316" i="2"/>
  <c r="BF316" i="2"/>
  <c r="T316" i="2"/>
  <c r="R316" i="2"/>
  <c r="P316" i="2"/>
  <c r="BI312" i="2"/>
  <c r="BH312" i="2"/>
  <c r="BG312" i="2"/>
  <c r="BF312" i="2"/>
  <c r="T312" i="2"/>
  <c r="R312" i="2"/>
  <c r="P312" i="2"/>
  <c r="BI309" i="2"/>
  <c r="BH309" i="2"/>
  <c r="BG309" i="2"/>
  <c r="BF309" i="2"/>
  <c r="T309" i="2"/>
  <c r="R309" i="2"/>
  <c r="P309" i="2"/>
  <c r="BI307" i="2"/>
  <c r="BH307" i="2"/>
  <c r="BG307" i="2"/>
  <c r="BF307" i="2"/>
  <c r="T307" i="2"/>
  <c r="R307" i="2"/>
  <c r="P307" i="2"/>
  <c r="BI304" i="2"/>
  <c r="BH304" i="2"/>
  <c r="BG304" i="2"/>
  <c r="BF304" i="2"/>
  <c r="T304" i="2"/>
  <c r="R304" i="2"/>
  <c r="P304" i="2"/>
  <c r="BI302" i="2"/>
  <c r="BH302" i="2"/>
  <c r="BG302" i="2"/>
  <c r="BF302" i="2"/>
  <c r="T302" i="2"/>
  <c r="R302" i="2"/>
  <c r="P302" i="2"/>
  <c r="BI299" i="2"/>
  <c r="BH299" i="2"/>
  <c r="BG299" i="2"/>
  <c r="BF299" i="2"/>
  <c r="T299" i="2"/>
  <c r="R299" i="2"/>
  <c r="P299" i="2"/>
  <c r="BI297" i="2"/>
  <c r="BH297" i="2"/>
  <c r="BG297" i="2"/>
  <c r="BF297" i="2"/>
  <c r="T297" i="2"/>
  <c r="R297" i="2"/>
  <c r="P297" i="2"/>
  <c r="BI294" i="2"/>
  <c r="BH294" i="2"/>
  <c r="BG294" i="2"/>
  <c r="BF294" i="2"/>
  <c r="T294" i="2"/>
  <c r="R294" i="2"/>
  <c r="P294" i="2"/>
  <c r="BI292" i="2"/>
  <c r="BH292" i="2"/>
  <c r="BG292" i="2"/>
  <c r="BF292" i="2"/>
  <c r="T292" i="2"/>
  <c r="R292" i="2"/>
  <c r="P292" i="2"/>
  <c r="BI290" i="2"/>
  <c r="BH290" i="2"/>
  <c r="BG290" i="2"/>
  <c r="BF290" i="2"/>
  <c r="T290" i="2"/>
  <c r="R290" i="2"/>
  <c r="P290" i="2"/>
  <c r="BI287" i="2"/>
  <c r="BH287" i="2"/>
  <c r="BG287" i="2"/>
  <c r="BF287" i="2"/>
  <c r="T287" i="2"/>
  <c r="R287" i="2"/>
  <c r="P287" i="2"/>
  <c r="BI284" i="2"/>
  <c r="BH284" i="2"/>
  <c r="BG284" i="2"/>
  <c r="BF284" i="2"/>
  <c r="T284" i="2"/>
  <c r="R284" i="2"/>
  <c r="P284" i="2"/>
  <c r="BI282" i="2"/>
  <c r="BH282" i="2"/>
  <c r="BG282" i="2"/>
  <c r="BF282" i="2"/>
  <c r="T282" i="2"/>
  <c r="R282" i="2"/>
  <c r="P282" i="2"/>
  <c r="BI279" i="2"/>
  <c r="BH279" i="2"/>
  <c r="BG279" i="2"/>
  <c r="BF279" i="2"/>
  <c r="T279" i="2"/>
  <c r="R279" i="2"/>
  <c r="P279" i="2"/>
  <c r="BI276" i="2"/>
  <c r="BH276" i="2"/>
  <c r="BG276" i="2"/>
  <c r="BF276" i="2"/>
  <c r="T276" i="2"/>
  <c r="R276" i="2"/>
  <c r="P276" i="2"/>
  <c r="BI275" i="2"/>
  <c r="BH275" i="2"/>
  <c r="BG275" i="2"/>
  <c r="BF275" i="2"/>
  <c r="T275" i="2"/>
  <c r="R275" i="2"/>
  <c r="P275" i="2"/>
  <c r="BI274" i="2"/>
  <c r="BH274" i="2"/>
  <c r="BG274" i="2"/>
  <c r="BF274" i="2"/>
  <c r="T274" i="2"/>
  <c r="R274" i="2"/>
  <c r="P274" i="2"/>
  <c r="BI273" i="2"/>
  <c r="BH273" i="2"/>
  <c r="BG273" i="2"/>
  <c r="BF273" i="2"/>
  <c r="T273" i="2"/>
  <c r="R273" i="2"/>
  <c r="P273" i="2"/>
  <c r="BI267" i="2"/>
  <c r="BH267" i="2"/>
  <c r="BG267" i="2"/>
  <c r="BF267" i="2"/>
  <c r="T267" i="2"/>
  <c r="R267" i="2"/>
  <c r="P267" i="2"/>
  <c r="BI266" i="2"/>
  <c r="BH266" i="2"/>
  <c r="BG266" i="2"/>
  <c r="BF266" i="2"/>
  <c r="T266" i="2"/>
  <c r="R266" i="2"/>
  <c r="P266" i="2"/>
  <c r="BI263" i="2"/>
  <c r="BH263" i="2"/>
  <c r="BG263" i="2"/>
  <c r="BF263" i="2"/>
  <c r="T263" i="2"/>
  <c r="R263" i="2"/>
  <c r="P263" i="2"/>
  <c r="BI260" i="2"/>
  <c r="BH260" i="2"/>
  <c r="BG260" i="2"/>
  <c r="BF260" i="2"/>
  <c r="T260" i="2"/>
  <c r="R260" i="2"/>
  <c r="P260" i="2"/>
  <c r="BI257" i="2"/>
  <c r="BH257" i="2"/>
  <c r="BG257" i="2"/>
  <c r="BF257" i="2"/>
  <c r="T257" i="2"/>
  <c r="R257" i="2"/>
  <c r="P257" i="2"/>
  <c r="BI254" i="2"/>
  <c r="BH254" i="2"/>
  <c r="BG254" i="2"/>
  <c r="BF254" i="2"/>
  <c r="T254" i="2"/>
  <c r="R254" i="2"/>
  <c r="P254" i="2"/>
  <c r="BI251" i="2"/>
  <c r="BH251" i="2"/>
  <c r="BG251" i="2"/>
  <c r="BF251" i="2"/>
  <c r="T251" i="2"/>
  <c r="R251" i="2"/>
  <c r="P251" i="2"/>
  <c r="BI248" i="2"/>
  <c r="BH248" i="2"/>
  <c r="BG248" i="2"/>
  <c r="BF248" i="2"/>
  <c r="T248" i="2"/>
  <c r="R248" i="2"/>
  <c r="P248" i="2"/>
  <c r="BI243" i="2"/>
  <c r="BH243" i="2"/>
  <c r="BG243" i="2"/>
  <c r="BF243" i="2"/>
  <c r="T243" i="2"/>
  <c r="R243" i="2"/>
  <c r="P243" i="2"/>
  <c r="BI240" i="2"/>
  <c r="BH240" i="2"/>
  <c r="BG240" i="2"/>
  <c r="BF240" i="2"/>
  <c r="T240" i="2"/>
  <c r="R240" i="2"/>
  <c r="P240" i="2"/>
  <c r="BI237" i="2"/>
  <c r="BH237" i="2"/>
  <c r="BG237" i="2"/>
  <c r="BF237" i="2"/>
  <c r="T237" i="2"/>
  <c r="R237" i="2"/>
  <c r="P237" i="2"/>
  <c r="BI234" i="2"/>
  <c r="BH234" i="2"/>
  <c r="BG234" i="2"/>
  <c r="BF234" i="2"/>
  <c r="T234" i="2"/>
  <c r="R234" i="2"/>
  <c r="P234" i="2"/>
  <c r="BI231" i="2"/>
  <c r="BH231" i="2"/>
  <c r="BG231" i="2"/>
  <c r="BF231" i="2"/>
  <c r="T231" i="2"/>
  <c r="R231" i="2"/>
  <c r="P231" i="2"/>
  <c r="BI228" i="2"/>
  <c r="BH228" i="2"/>
  <c r="BG228" i="2"/>
  <c r="BF228" i="2"/>
  <c r="T228" i="2"/>
  <c r="R228" i="2"/>
  <c r="P228" i="2"/>
  <c r="BI222" i="2"/>
  <c r="BH222" i="2"/>
  <c r="BG222" i="2"/>
  <c r="BF222" i="2"/>
  <c r="T222" i="2"/>
  <c r="R222" i="2"/>
  <c r="P222" i="2"/>
  <c r="BI219" i="2"/>
  <c r="BH219" i="2"/>
  <c r="BG219" i="2"/>
  <c r="BF219" i="2"/>
  <c r="T219" i="2"/>
  <c r="R219" i="2"/>
  <c r="P219" i="2"/>
  <c r="BI216" i="2"/>
  <c r="BH216" i="2"/>
  <c r="BG216" i="2"/>
  <c r="BF216" i="2"/>
  <c r="T216" i="2"/>
  <c r="R216" i="2"/>
  <c r="P216" i="2"/>
  <c r="BI213" i="2"/>
  <c r="BH213" i="2"/>
  <c r="BG213" i="2"/>
  <c r="BF213" i="2"/>
  <c r="T213" i="2"/>
  <c r="R213" i="2"/>
  <c r="P213" i="2"/>
  <c r="BI210" i="2"/>
  <c r="BH210" i="2"/>
  <c r="BG210" i="2"/>
  <c r="BF210" i="2"/>
  <c r="T210" i="2"/>
  <c r="R210" i="2"/>
  <c r="P210" i="2"/>
  <c r="BI205" i="2"/>
  <c r="BH205" i="2"/>
  <c r="BG205" i="2"/>
  <c r="BF205" i="2"/>
  <c r="T205" i="2"/>
  <c r="R205" i="2"/>
  <c r="P205" i="2"/>
  <c r="BI202" i="2"/>
  <c r="BH202" i="2"/>
  <c r="BG202" i="2"/>
  <c r="BF202" i="2"/>
  <c r="T202" i="2"/>
  <c r="R202" i="2"/>
  <c r="P202" i="2"/>
  <c r="BI199" i="2"/>
  <c r="BH199" i="2"/>
  <c r="BG199" i="2"/>
  <c r="BF199" i="2"/>
  <c r="T199" i="2"/>
  <c r="R199" i="2"/>
  <c r="P199" i="2"/>
  <c r="BI197" i="2"/>
  <c r="BH197" i="2"/>
  <c r="BG197" i="2"/>
  <c r="BF197" i="2"/>
  <c r="T197" i="2"/>
  <c r="R197" i="2"/>
  <c r="P197" i="2"/>
  <c r="BI194" i="2"/>
  <c r="BH194" i="2"/>
  <c r="BG194" i="2"/>
  <c r="BF194" i="2"/>
  <c r="T194" i="2"/>
  <c r="R194" i="2"/>
  <c r="P194" i="2"/>
  <c r="BI191" i="2"/>
  <c r="BH191" i="2"/>
  <c r="BG191" i="2"/>
  <c r="BF191" i="2"/>
  <c r="T191" i="2"/>
  <c r="R191" i="2"/>
  <c r="P191" i="2"/>
  <c r="BI186" i="2"/>
  <c r="BH186" i="2"/>
  <c r="BG186" i="2"/>
  <c r="BF186" i="2"/>
  <c r="T186" i="2"/>
  <c r="R186" i="2"/>
  <c r="P186" i="2"/>
  <c r="BI183" i="2"/>
  <c r="BH183" i="2"/>
  <c r="BG183" i="2"/>
  <c r="BF183" i="2"/>
  <c r="T183" i="2"/>
  <c r="R183" i="2"/>
  <c r="P183" i="2"/>
  <c r="BI180" i="2"/>
  <c r="BH180" i="2"/>
  <c r="BG180" i="2"/>
  <c r="BF180" i="2"/>
  <c r="T180" i="2"/>
  <c r="R180" i="2"/>
  <c r="P180" i="2"/>
  <c r="BI178" i="2"/>
  <c r="BH178" i="2"/>
  <c r="BG178" i="2"/>
  <c r="BF178" i="2"/>
  <c r="T178" i="2"/>
  <c r="R178" i="2"/>
  <c r="P178" i="2"/>
  <c r="BI167" i="2"/>
  <c r="BH167" i="2"/>
  <c r="BG167" i="2"/>
  <c r="BF167" i="2"/>
  <c r="T167" i="2"/>
  <c r="R167" i="2"/>
  <c r="P167" i="2"/>
  <c r="BI159" i="2"/>
  <c r="BH159" i="2"/>
  <c r="BG159" i="2"/>
  <c r="BF159" i="2"/>
  <c r="T159" i="2"/>
  <c r="R159" i="2"/>
  <c r="P159" i="2"/>
  <c r="BI156" i="2"/>
  <c r="BH156" i="2"/>
  <c r="BG156" i="2"/>
  <c r="BF156" i="2"/>
  <c r="T156" i="2"/>
  <c r="R156" i="2"/>
  <c r="P156" i="2"/>
  <c r="BI153" i="2"/>
  <c r="BH153" i="2"/>
  <c r="BG153" i="2"/>
  <c r="BF153" i="2"/>
  <c r="T153" i="2"/>
  <c r="R153" i="2"/>
  <c r="P153" i="2"/>
  <c r="BI150" i="2"/>
  <c r="BH150" i="2"/>
  <c r="BG150" i="2"/>
  <c r="BF150" i="2"/>
  <c r="T150" i="2"/>
  <c r="R150" i="2"/>
  <c r="P150" i="2"/>
  <c r="BI147" i="2"/>
  <c r="BH147" i="2"/>
  <c r="BG147" i="2"/>
  <c r="BF147" i="2"/>
  <c r="T147" i="2"/>
  <c r="R147" i="2"/>
  <c r="P147" i="2"/>
  <c r="BI145" i="2"/>
  <c r="BH145" i="2"/>
  <c r="BG145" i="2"/>
  <c r="BF145" i="2"/>
  <c r="T145" i="2"/>
  <c r="R145" i="2"/>
  <c r="P145" i="2"/>
  <c r="BI142" i="2"/>
  <c r="BH142" i="2"/>
  <c r="BG142" i="2"/>
  <c r="BF142" i="2"/>
  <c r="T142" i="2"/>
  <c r="R142" i="2"/>
  <c r="P142" i="2"/>
  <c r="BI137" i="2"/>
  <c r="BH137" i="2"/>
  <c r="BG137" i="2"/>
  <c r="BF137" i="2"/>
  <c r="T137" i="2"/>
  <c r="R137" i="2"/>
  <c r="P137" i="2"/>
  <c r="BI134" i="2"/>
  <c r="BH134" i="2"/>
  <c r="BG134" i="2"/>
  <c r="BF134" i="2"/>
  <c r="T134" i="2"/>
  <c r="R134" i="2"/>
  <c r="P134" i="2"/>
  <c r="BI132" i="2"/>
  <c r="BH132" i="2"/>
  <c r="BG132" i="2"/>
  <c r="BF132" i="2"/>
  <c r="T132" i="2"/>
  <c r="R132" i="2"/>
  <c r="P132" i="2"/>
  <c r="J126" i="2"/>
  <c r="J125" i="2"/>
  <c r="F125" i="2"/>
  <c r="F123" i="2"/>
  <c r="E121" i="2"/>
  <c r="J92" i="2"/>
  <c r="J91" i="2"/>
  <c r="F91" i="2"/>
  <c r="F89" i="2"/>
  <c r="E87" i="2"/>
  <c r="J18" i="2"/>
  <c r="E18" i="2"/>
  <c r="F126" i="2" s="1"/>
  <c r="J17" i="2"/>
  <c r="J12" i="2"/>
  <c r="J123" i="2" s="1"/>
  <c r="E7" i="2"/>
  <c r="E119" i="2" s="1"/>
  <c r="L90" i="1"/>
  <c r="AM90" i="1"/>
  <c r="AM89" i="1"/>
  <c r="L89" i="1"/>
  <c r="AM87" i="1"/>
  <c r="L87" i="1"/>
  <c r="L85" i="1"/>
  <c r="L84" i="1"/>
  <c r="J237" i="2"/>
  <c r="J180" i="2"/>
  <c r="BK290" i="2"/>
  <c r="J319" i="2"/>
  <c r="BK260" i="2"/>
  <c r="BK132" i="2"/>
  <c r="J304" i="2"/>
  <c r="BK228" i="2"/>
  <c r="J183" i="2"/>
  <c r="BK137" i="2"/>
  <c r="BK234" i="2"/>
  <c r="BK183" i="2"/>
  <c r="BK180" i="2"/>
  <c r="BK150" i="2"/>
  <c r="BK351" i="3"/>
  <c r="J342" i="3"/>
  <c r="J278" i="3"/>
  <c r="J209" i="3"/>
  <c r="J349" i="3"/>
  <c r="BK335" i="3"/>
  <c r="BK257" i="3"/>
  <c r="BK224" i="3"/>
  <c r="BK342" i="3"/>
  <c r="BK272" i="3"/>
  <c r="BK186" i="3"/>
  <c r="BK349" i="3"/>
  <c r="J297" i="3"/>
  <c r="J257" i="3"/>
  <c r="BK202" i="3"/>
  <c r="J137" i="3"/>
  <c r="BK183" i="3"/>
  <c r="BK196" i="3"/>
  <c r="BK285" i="3"/>
  <c r="BK209" i="3"/>
  <c r="BK191" i="3"/>
  <c r="J128" i="3"/>
  <c r="J219" i="4"/>
  <c r="J127" i="4"/>
  <c r="J189" i="4"/>
  <c r="J272" i="4"/>
  <c r="BK237" i="4"/>
  <c r="BK136" i="4"/>
  <c r="BK248" i="4"/>
  <c r="BK261" i="4"/>
  <c r="BK184" i="4"/>
  <c r="J258" i="4"/>
  <c r="J216" i="4"/>
  <c r="BK130" i="4"/>
  <c r="J180" i="4"/>
  <c r="BK164" i="5"/>
  <c r="BK221" i="5"/>
  <c r="J243" i="5"/>
  <c r="J164" i="5"/>
  <c r="BK229" i="5"/>
  <c r="J237" i="5"/>
  <c r="BK161" i="5"/>
  <c r="BK215" i="5"/>
  <c r="BK208" i="5"/>
  <c r="J131" i="5"/>
  <c r="BK154" i="6"/>
  <c r="J125" i="6"/>
  <c r="J168" i="6"/>
  <c r="BK222" i="6"/>
  <c r="J137" i="6"/>
  <c r="J212" i="6"/>
  <c r="BK249" i="6"/>
  <c r="BK247" i="6"/>
  <c r="BK137" i="6"/>
  <c r="J204" i="6"/>
  <c r="BK125" i="6"/>
  <c r="BK466" i="7"/>
  <c r="BK457" i="7"/>
  <c r="J410" i="7"/>
  <c r="BK360" i="7"/>
  <c r="BK301" i="7"/>
  <c r="J509" i="7"/>
  <c r="J466" i="7"/>
  <c r="J418" i="7"/>
  <c r="BK386" i="7"/>
  <c r="J506" i="7"/>
  <c r="J434" i="7"/>
  <c r="BK420" i="7"/>
  <c r="J487" i="7"/>
  <c r="BK293" i="7"/>
  <c r="J503" i="7"/>
  <c r="BK321" i="7"/>
  <c r="BK503" i="7"/>
  <c r="BK279" i="10"/>
  <c r="BK166" i="10"/>
  <c r="BK140" i="10"/>
  <c r="BK135" i="10"/>
  <c r="J228" i="10"/>
  <c r="BK148" i="10"/>
  <c r="BK191" i="10"/>
  <c r="BK152" i="10"/>
  <c r="BK197" i="11"/>
  <c r="J176" i="11"/>
  <c r="J174" i="11"/>
  <c r="BK190" i="11"/>
  <c r="J198" i="11"/>
  <c r="J180" i="11"/>
  <c r="BK220" i="11"/>
  <c r="J206" i="11"/>
  <c r="J207" i="11"/>
  <c r="BK165" i="11"/>
  <c r="J223" i="15"/>
  <c r="BK192" i="15"/>
  <c r="J161" i="15"/>
  <c r="J213" i="15"/>
  <c r="BK203" i="15"/>
  <c r="BK149" i="15"/>
  <c r="BK195" i="15"/>
  <c r="J151" i="15"/>
  <c r="BK174" i="15"/>
  <c r="J163" i="15"/>
  <c r="J170" i="15"/>
  <c r="J134" i="15"/>
  <c r="BK180" i="16"/>
  <c r="J129" i="16"/>
  <c r="J148" i="16"/>
  <c r="BK153" i="16"/>
  <c r="BK132" i="16"/>
  <c r="BK129" i="16"/>
  <c r="J217" i="17"/>
  <c r="BK169" i="17"/>
  <c r="BK231" i="17"/>
  <c r="J253" i="17"/>
  <c r="BK163" i="17"/>
  <c r="J174" i="17"/>
  <c r="J192" i="17"/>
  <c r="BK209" i="18"/>
  <c r="J184" i="18"/>
  <c r="J234" i="19"/>
  <c r="J162" i="19"/>
  <c r="BK294" i="19"/>
  <c r="BK260" i="19"/>
  <c r="J188" i="19"/>
  <c r="BK302" i="19"/>
  <c r="J231" i="19"/>
  <c r="J262" i="19"/>
  <c r="BK201" i="19"/>
  <c r="J249" i="19"/>
  <c r="J137" i="19"/>
  <c r="J151" i="19"/>
  <c r="J179" i="19"/>
  <c r="J214" i="20"/>
  <c r="J216" i="20"/>
  <c r="J233" i="20"/>
  <c r="J229" i="20"/>
  <c r="BK131" i="20"/>
  <c r="BK233" i="20"/>
  <c r="BK178" i="20"/>
  <c r="J266" i="21"/>
  <c r="BK217" i="21"/>
  <c r="BK147" i="21"/>
  <c r="BK260" i="21"/>
  <c r="J251" i="21"/>
  <c r="J131" i="21"/>
  <c r="J217" i="21"/>
  <c r="J165" i="21"/>
  <c r="BK183" i="21"/>
  <c r="J257" i="22"/>
  <c r="BK229" i="22"/>
  <c r="BK155" i="22"/>
  <c r="BK191" i="22"/>
  <c r="BK268" i="22"/>
  <c r="J196" i="22"/>
  <c r="BK257" i="22"/>
  <c r="J242" i="22"/>
  <c r="BK273" i="22"/>
  <c r="J252" i="22"/>
  <c r="BK253" i="22"/>
  <c r="BK151" i="22"/>
  <c r="BK146" i="22"/>
  <c r="BK180" i="23"/>
  <c r="J211" i="23"/>
  <c r="BK223" i="23"/>
  <c r="BK198" i="23"/>
  <c r="BK172" i="23"/>
  <c r="BK259" i="23"/>
  <c r="BK266" i="23"/>
  <c r="J259" i="23"/>
  <c r="BK169" i="23"/>
  <c r="BK231" i="24"/>
  <c r="J245" i="24"/>
  <c r="J153" i="24"/>
  <c r="BK223" i="24"/>
  <c r="J236" i="24"/>
  <c r="J212" i="24"/>
  <c r="BK245" i="24"/>
  <c r="J223" i="24"/>
  <c r="BK204" i="24"/>
  <c r="BK173" i="24"/>
  <c r="J179" i="24"/>
  <c r="BK225" i="25"/>
  <c r="J187" i="25"/>
  <c r="J233" i="25"/>
  <c r="J153" i="25"/>
  <c r="J245" i="25"/>
  <c r="BK133" i="25"/>
  <c r="BK223" i="25"/>
  <c r="BK140" i="25"/>
  <c r="BK209" i="25"/>
  <c r="BK239" i="26"/>
  <c r="J284" i="26"/>
  <c r="BK230" i="26"/>
  <c r="J203" i="26"/>
  <c r="J244" i="26"/>
  <c r="J184" i="26"/>
  <c r="BK217" i="26"/>
  <c r="J171" i="26"/>
  <c r="J270" i="26"/>
  <c r="BK228" i="26"/>
  <c r="J251" i="26"/>
  <c r="BK184" i="26"/>
  <c r="BK232" i="26"/>
  <c r="J177" i="26"/>
  <c r="BK129" i="26"/>
  <c r="J126" i="27"/>
  <c r="BK198" i="27"/>
  <c r="BK128" i="27"/>
  <c r="BK228" i="27"/>
  <c r="BK162" i="27"/>
  <c r="BK133" i="27"/>
  <c r="J130" i="27"/>
  <c r="BK200" i="28"/>
  <c r="BK188" i="28"/>
  <c r="BK164" i="28"/>
  <c r="J180" i="28"/>
  <c r="BK207" i="28"/>
  <c r="J164" i="28"/>
  <c r="J158" i="28"/>
  <c r="J187" i="29"/>
  <c r="J132" i="29"/>
  <c r="BK162" i="29"/>
  <c r="J205" i="29"/>
  <c r="BK196" i="29"/>
  <c r="BK185" i="29"/>
  <c r="J129" i="29"/>
  <c r="J139" i="30"/>
  <c r="BK183" i="30"/>
  <c r="J179" i="30"/>
  <c r="BK123" i="30"/>
  <c r="BK139" i="30"/>
  <c r="BK291" i="31"/>
  <c r="J308" i="31"/>
  <c r="BK210" i="31"/>
  <c r="BK295" i="31"/>
  <c r="J258" i="31"/>
  <c r="BK194" i="31"/>
  <c r="J283" i="31"/>
  <c r="BK301" i="31"/>
  <c r="BK283" i="31"/>
  <c r="BK142" i="31"/>
  <c r="BK233" i="31"/>
  <c r="BK238" i="31"/>
  <c r="BK222" i="31"/>
  <c r="BK191" i="31"/>
  <c r="J127" i="31"/>
  <c r="J416" i="32"/>
  <c r="BK215" i="32"/>
  <c r="J436" i="32"/>
  <c r="BK484" i="32"/>
  <c r="J485" i="32"/>
  <c r="J431" i="32"/>
  <c r="J468" i="32"/>
  <c r="BK409" i="32"/>
  <c r="BK513" i="32"/>
  <c r="BK162" i="32"/>
  <c r="BK141" i="32"/>
  <c r="J238" i="32"/>
  <c r="BK446" i="32"/>
  <c r="BK422" i="32"/>
  <c r="J383" i="32"/>
  <c r="J287" i="32"/>
  <c r="J195" i="32"/>
  <c r="J435" i="32"/>
  <c r="BK343" i="32"/>
  <c r="J358" i="32"/>
  <c r="J255" i="32"/>
  <c r="BK388" i="32"/>
  <c r="BK360" i="32"/>
  <c r="BK255" i="32"/>
  <c r="BK270" i="32"/>
  <c r="J343" i="32"/>
  <c r="J181" i="33"/>
  <c r="J198" i="33"/>
  <c r="BK195" i="33"/>
  <c r="BK136" i="33"/>
  <c r="J332" i="33"/>
  <c r="BK344" i="33"/>
  <c r="BK278" i="33"/>
  <c r="BK356" i="33"/>
  <c r="J147" i="33"/>
  <c r="BK318" i="33"/>
  <c r="J351" i="33"/>
  <c r="J324" i="33"/>
  <c r="BK362" i="33"/>
  <c r="J312" i="33"/>
  <c r="J252" i="33"/>
  <c r="J192" i="33"/>
  <c r="J264" i="33"/>
  <c r="J318" i="33"/>
  <c r="BK306" i="33"/>
  <c r="J278" i="33"/>
  <c r="BK240" i="33"/>
  <c r="J178" i="33"/>
  <c r="BK272" i="33"/>
  <c r="BK393" i="2"/>
  <c r="J393" i="2"/>
  <c r="J353" i="2"/>
  <c r="BK287" i="2"/>
  <c r="BK294" i="2"/>
  <c r="BK199" i="2"/>
  <c r="J336" i="2"/>
  <c r="J282" i="2"/>
  <c r="BK191" i="2"/>
  <c r="BK375" i="2"/>
  <c r="BK349" i="2"/>
  <c r="BK279" i="2"/>
  <c r="BK222" i="2"/>
  <c r="BK345" i="2"/>
  <c r="J257" i="2"/>
  <c r="BK273" i="2"/>
  <c r="BK210" i="2"/>
  <c r="J349" i="2"/>
  <c r="BK248" i="2"/>
  <c r="J213" i="2"/>
  <c r="J327" i="2"/>
  <c r="BK205" i="2"/>
  <c r="BK282" i="2"/>
  <c r="BK153" i="2"/>
  <c r="AS134" i="1"/>
  <c r="J279" i="3"/>
  <c r="J245" i="3"/>
  <c r="J358" i="3"/>
  <c r="BK219" i="3"/>
  <c r="J290" i="3"/>
  <c r="J174" i="6"/>
  <c r="J143" i="6"/>
  <c r="BK174" i="6"/>
  <c r="BK233" i="6"/>
  <c r="J240" i="6"/>
  <c r="BK230" i="6"/>
  <c r="BK128" i="6"/>
  <c r="BK242" i="6"/>
  <c r="J361" i="7"/>
  <c r="BK393" i="8"/>
  <c r="J317" i="8"/>
  <c r="J177" i="8"/>
  <c r="J287" i="8"/>
  <c r="J299" i="8"/>
  <c r="J315" i="8"/>
  <c r="J293" i="8"/>
  <c r="J239" i="8"/>
  <c r="BK162" i="8"/>
  <c r="BK146" i="8"/>
  <c r="BK322" i="8"/>
  <c r="BK245" i="8"/>
  <c r="BK138" i="8"/>
  <c r="J169" i="8"/>
  <c r="BK136" i="9"/>
  <c r="J130" i="9"/>
  <c r="BK200" i="9"/>
  <c r="J190" i="9"/>
  <c r="J200" i="9"/>
  <c r="BK175" i="9"/>
  <c r="J187" i="9"/>
  <c r="J172" i="9"/>
  <c r="J185" i="9"/>
  <c r="BK217" i="10"/>
  <c r="BK163" i="10"/>
  <c r="BK285" i="10"/>
  <c r="J152" i="10"/>
  <c r="J252" i="10"/>
  <c r="BK208" i="10"/>
  <c r="BK274" i="10"/>
  <c r="J140" i="10"/>
  <c r="BK281" i="10"/>
  <c r="BK138" i="10"/>
  <c r="J219" i="10"/>
  <c r="J199" i="10"/>
  <c r="J176" i="10"/>
  <c r="J220" i="11"/>
  <c r="J177" i="11"/>
  <c r="J205" i="11"/>
  <c r="J189" i="11"/>
  <c r="J208" i="11"/>
  <c r="BK180" i="11"/>
  <c r="BK135" i="11"/>
  <c r="J182" i="11"/>
  <c r="J212" i="11"/>
  <c r="BK158" i="11"/>
  <c r="BK214" i="11"/>
  <c r="J175" i="11"/>
  <c r="BK134" i="11"/>
  <c r="J169" i="11"/>
  <c r="J136" i="11"/>
  <c r="J139" i="11"/>
  <c r="BK159" i="11"/>
  <c r="J425" i="12"/>
  <c r="J429" i="12"/>
  <c r="BK175" i="12"/>
  <c r="J409" i="12"/>
  <c r="BK355" i="12"/>
  <c r="BK236" i="12"/>
  <c r="J432" i="12"/>
  <c r="J192" i="12"/>
  <c r="J475" i="12"/>
  <c r="BK252" i="12"/>
  <c r="J205" i="12"/>
  <c r="BK427" i="12"/>
  <c r="J377" i="12"/>
  <c r="J184" i="12"/>
  <c r="J442" i="12"/>
  <c r="J373" i="12"/>
  <c r="BK216" i="12"/>
  <c r="BK414" i="12"/>
  <c r="J363" i="12"/>
  <c r="J436" i="12"/>
  <c r="BK393" i="12"/>
  <c r="J335" i="12"/>
  <c r="J343" i="12"/>
  <c r="J249" i="12"/>
  <c r="J309" i="12"/>
  <c r="BK242" i="12"/>
  <c r="BK179" i="12"/>
  <c r="BK148" i="12"/>
  <c r="J187" i="13"/>
  <c r="J134" i="13"/>
  <c r="J193" i="13"/>
  <c r="J200" i="13"/>
  <c r="J178" i="13"/>
  <c r="BK214" i="13"/>
  <c r="J173" i="13"/>
  <c r="BK190" i="13"/>
  <c r="J196" i="13"/>
  <c r="J181" i="13"/>
  <c r="J143" i="13"/>
  <c r="J302" i="14"/>
  <c r="BK182" i="14"/>
  <c r="J626" i="14"/>
  <c r="BK639" i="14"/>
  <c r="BK473" i="14"/>
  <c r="J389" i="14"/>
  <c r="J313" i="14"/>
  <c r="BK190" i="14"/>
  <c r="BK643" i="14"/>
  <c r="BK543" i="14"/>
  <c r="J466" i="14"/>
  <c r="J467" i="14"/>
  <c r="J201" i="14"/>
  <c r="BK228" i="14"/>
  <c r="BK291" i="14"/>
  <c r="BK151" i="15"/>
  <c r="BK209" i="15"/>
  <c r="BK212" i="15"/>
  <c r="J136" i="15"/>
  <c r="BK157" i="15"/>
  <c r="BK195" i="16"/>
  <c r="BK176" i="16"/>
  <c r="J195" i="16"/>
  <c r="J138" i="16"/>
  <c r="BK199" i="16"/>
  <c r="J169" i="16"/>
  <c r="J264" i="17"/>
  <c r="J208" i="17"/>
  <c r="J234" i="17"/>
  <c r="J256" i="17"/>
  <c r="BK264" i="17"/>
  <c r="J137" i="17"/>
  <c r="J197" i="17"/>
  <c r="BK221" i="17"/>
  <c r="J176" i="17"/>
  <c r="J166" i="17"/>
  <c r="J321" i="18"/>
  <c r="BK233" i="18"/>
  <c r="BK241" i="18"/>
  <c r="J247" i="18"/>
  <c r="BK255" i="18"/>
  <c r="J186" i="18"/>
  <c r="BK281" i="18"/>
  <c r="BK186" i="18"/>
  <c r="J262" i="18"/>
  <c r="BK217" i="18"/>
  <c r="BK171" i="18"/>
  <c r="BK133" i="18"/>
  <c r="BK299" i="19"/>
  <c r="BK278" i="19"/>
  <c r="J284" i="19"/>
  <c r="BK292" i="19"/>
  <c r="J271" i="19"/>
  <c r="BK225" i="19"/>
  <c r="J193" i="19"/>
  <c r="BK246" i="19"/>
  <c r="BK140" i="19"/>
  <c r="J274" i="19"/>
  <c r="BK208" i="19"/>
  <c r="J270" i="19"/>
  <c r="J264" i="19"/>
  <c r="BK181" i="19"/>
  <c r="BK210" i="19"/>
  <c r="J131" i="19"/>
  <c r="J186" i="19"/>
  <c r="J201" i="19"/>
  <c r="BK148" i="19"/>
  <c r="BK128" i="19"/>
  <c r="BK163" i="20"/>
  <c r="BK184" i="20"/>
  <c r="J219" i="20"/>
  <c r="BK167" i="20"/>
  <c r="BK203" i="20"/>
  <c r="BK214" i="20"/>
  <c r="J178" i="20"/>
  <c r="J131" i="20"/>
  <c r="BK258" i="21"/>
  <c r="BK212" i="21"/>
  <c r="J241" i="21"/>
  <c r="BK266" i="21"/>
  <c r="BK176" i="21"/>
  <c r="BK244" i="21"/>
  <c r="BK253" i="21"/>
  <c r="J239" i="21"/>
  <c r="J170" i="21"/>
  <c r="J173" i="21"/>
  <c r="BK244" i="22"/>
  <c r="J247" i="22"/>
  <c r="J229" i="22"/>
  <c r="BK222" i="22"/>
  <c r="BK177" i="22"/>
  <c r="J189" i="22"/>
  <c r="J208" i="22"/>
  <c r="BK211" i="22"/>
  <c r="BK149" i="22"/>
  <c r="J157" i="22"/>
  <c r="BK247" i="23"/>
  <c r="J239" i="23"/>
  <c r="J254" i="23"/>
  <c r="BK206" i="23"/>
  <c r="BK148" i="23"/>
  <c r="J135" i="23"/>
  <c r="BK130" i="23"/>
  <c r="J238" i="24"/>
  <c r="BK267" i="24"/>
  <c r="BK176" i="24"/>
  <c r="BK227" i="24"/>
  <c r="BK255" i="24"/>
  <c r="J216" i="24"/>
  <c r="J247" i="24"/>
  <c r="J234" i="24"/>
  <c r="J135" i="24"/>
  <c r="J144" i="24"/>
  <c r="BK157" i="24"/>
  <c r="BK148" i="24"/>
  <c r="J209" i="25"/>
  <c r="J243" i="25"/>
  <c r="J216" i="25"/>
  <c r="BK167" i="25"/>
  <c r="J146" i="25"/>
  <c r="BK146" i="25"/>
  <c r="BK245" i="25"/>
  <c r="J225" i="25"/>
  <c r="J197" i="25"/>
  <c r="BK201" i="25"/>
  <c r="BK130" i="25"/>
  <c r="J134" i="26"/>
  <c r="BK251" i="26"/>
  <c r="J150" i="26"/>
  <c r="J230" i="26"/>
  <c r="BK248" i="26"/>
  <c r="J139" i="26"/>
  <c r="J274" i="26"/>
  <c r="J246" i="26"/>
  <c r="J194" i="26"/>
  <c r="J198" i="26"/>
  <c r="J182" i="28"/>
  <c r="J193" i="28"/>
  <c r="BK195" i="28"/>
  <c r="J178" i="28"/>
  <c r="BK165" i="29"/>
  <c r="BK123" i="29"/>
  <c r="J189" i="29"/>
  <c r="J168" i="29"/>
  <c r="J201" i="29"/>
  <c r="J198" i="30"/>
  <c r="BK152" i="30"/>
  <c r="BK185" i="30"/>
  <c r="BK126" i="30"/>
  <c r="BK163" i="30"/>
  <c r="J150" i="30"/>
  <c r="BK285" i="31"/>
  <c r="BK265" i="31"/>
  <c r="J227" i="31"/>
  <c r="J276" i="31"/>
  <c r="J235" i="31"/>
  <c r="J197" i="31"/>
  <c r="J293" i="31"/>
  <c r="J245" i="31"/>
  <c r="BK186" i="31"/>
  <c r="J295" i="31"/>
  <c r="J202" i="31"/>
  <c r="BK251" i="31"/>
  <c r="BK287" i="31"/>
  <c r="BK200" i="31"/>
  <c r="J191" i="31"/>
  <c r="J238" i="31"/>
  <c r="BK459" i="32"/>
  <c r="J247" i="32"/>
  <c r="J141" i="32"/>
  <c r="J191" i="32"/>
  <c r="BK476" i="32"/>
  <c r="J488" i="32"/>
  <c r="J454" i="32"/>
  <c r="J405" i="32"/>
  <c r="J491" i="32"/>
  <c r="J165" i="32"/>
  <c r="J507" i="32"/>
  <c r="J153" i="32"/>
  <c r="J498" i="32"/>
  <c r="J508" i="32"/>
  <c r="BK454" i="32"/>
  <c r="BK426" i="32"/>
  <c r="BK494" i="32"/>
  <c r="J476" i="32"/>
  <c r="J474" i="32"/>
  <c r="BK498" i="32"/>
  <c r="BK462" i="32"/>
  <c r="BK443" i="32"/>
  <c r="BK135" i="32"/>
  <c r="J331" i="32"/>
  <c r="BK241" i="32"/>
  <c r="BK165" i="32"/>
  <c r="J441" i="32"/>
  <c r="J397" i="32"/>
  <c r="BK352" i="32"/>
  <c r="J278" i="32"/>
  <c r="BK177" i="32"/>
  <c r="BK431" i="32"/>
  <c r="J376" i="32"/>
  <c r="BK386" i="32"/>
  <c r="J270" i="32"/>
  <c r="J222" i="32"/>
  <c r="BK397" i="32"/>
  <c r="BK405" i="32"/>
  <c r="BK315" i="32"/>
  <c r="BK260" i="32"/>
  <c r="BK258" i="32"/>
  <c r="BK331" i="32"/>
  <c r="BK186" i="33"/>
  <c r="J220" i="33"/>
  <c r="J230" i="33"/>
  <c r="J127" i="34"/>
  <c r="BK214" i="34"/>
  <c r="BK182" i="34"/>
  <c r="J209" i="34"/>
  <c r="J182" i="34"/>
  <c r="BK187" i="34"/>
  <c r="BK209" i="34"/>
  <c r="J211" i="34"/>
  <c r="BK171" i="34"/>
  <c r="J203" i="34"/>
  <c r="J170" i="34"/>
  <c r="BK148" i="34"/>
  <c r="BK131" i="34"/>
  <c r="J152" i="35"/>
  <c r="J259" i="35"/>
  <c r="J231" i="35"/>
  <c r="J221" i="35"/>
  <c r="J328" i="35"/>
  <c r="BK334" i="35"/>
  <c r="BK199" i="35"/>
  <c r="J334" i="35"/>
  <c r="J332" i="35"/>
  <c r="BK253" i="35"/>
  <c r="J183" i="35"/>
  <c r="BK130" i="35"/>
  <c r="J180" i="35"/>
  <c r="J156" i="36"/>
  <c r="J185" i="36"/>
  <c r="BK141" i="36"/>
  <c r="J201" i="36"/>
  <c r="BK200" i="36"/>
  <c r="J146" i="36"/>
  <c r="BK162" i="36"/>
  <c r="J183" i="36"/>
  <c r="BK170" i="36"/>
  <c r="J164" i="36"/>
  <c r="J156" i="37"/>
  <c r="J140" i="37"/>
  <c r="BK156" i="37"/>
  <c r="BK138" i="37"/>
  <c r="BK131" i="37"/>
  <c r="BK284" i="38"/>
  <c r="J314" i="38"/>
  <c r="BK195" i="38"/>
  <c r="BK317" i="38"/>
  <c r="J329" i="38"/>
  <c r="BK323" i="38"/>
  <c r="BK269" i="38"/>
  <c r="J210" i="38"/>
  <c r="J123" i="38"/>
  <c r="J138" i="38"/>
  <c r="J194" i="39"/>
  <c r="J164" i="39"/>
  <c r="J135" i="39"/>
  <c r="J192" i="39"/>
  <c r="BK129" i="39"/>
  <c r="J151" i="39"/>
  <c r="BK194" i="39"/>
  <c r="J177" i="39"/>
  <c r="J174" i="39"/>
  <c r="J143" i="39"/>
  <c r="BK152" i="7"/>
  <c r="BK230" i="7"/>
  <c r="J331" i="7"/>
  <c r="J309" i="7"/>
  <c r="J288" i="7"/>
  <c r="J161" i="7"/>
  <c r="J203" i="7"/>
  <c r="J207" i="7"/>
  <c r="BK358" i="7"/>
  <c r="BK265" i="8"/>
  <c r="BK177" i="8"/>
  <c r="J253" i="8"/>
  <c r="BK185" i="9"/>
  <c r="BK193" i="9"/>
  <c r="BK162" i="9"/>
  <c r="BK147" i="9"/>
  <c r="BK187" i="9"/>
  <c r="BK179" i="10"/>
  <c r="J265" i="10"/>
  <c r="J221" i="10"/>
  <c r="BK196" i="10"/>
  <c r="BK170" i="10"/>
  <c r="J196" i="10"/>
  <c r="J234" i="10"/>
  <c r="J271" i="10"/>
  <c r="J202" i="15"/>
  <c r="J193" i="15"/>
  <c r="J174" i="15"/>
  <c r="BK215" i="15"/>
  <c r="BK179" i="15"/>
  <c r="BK183" i="15"/>
  <c r="J194" i="17"/>
  <c r="BK256" i="17"/>
  <c r="BK192" i="17"/>
  <c r="BK166" i="17"/>
  <c r="J202" i="17"/>
  <c r="J140" i="17"/>
  <c r="J160" i="18"/>
  <c r="J293" i="18"/>
  <c r="BK212" i="18"/>
  <c r="J233" i="18"/>
  <c r="J318" i="18"/>
  <c r="J217" i="18"/>
  <c r="BK251" i="18"/>
  <c r="J313" i="18"/>
  <c r="J238" i="18"/>
  <c r="J230" i="18"/>
  <c r="J220" i="18"/>
  <c r="BK181" i="18"/>
  <c r="BK138" i="18"/>
  <c r="J294" i="19"/>
  <c r="J302" i="19"/>
  <c r="J293" i="19"/>
  <c r="J299" i="19"/>
  <c r="BK308" i="19"/>
  <c r="J216" i="19"/>
  <c r="BK261" i="19"/>
  <c r="BK190" i="20"/>
  <c r="BK226" i="20"/>
  <c r="J151" i="20"/>
  <c r="BK198" i="20"/>
  <c r="J190" i="20"/>
  <c r="J212" i="21"/>
  <c r="J233" i="21"/>
  <c r="J152" i="21"/>
  <c r="J244" i="21"/>
  <c r="J222" i="21"/>
  <c r="BK215" i="21"/>
  <c r="BK189" i="21"/>
  <c r="BK222" i="21"/>
  <c r="J256" i="22"/>
  <c r="BK173" i="22"/>
  <c r="J215" i="22"/>
  <c r="J244" i="22"/>
  <c r="J261" i="22"/>
  <c r="J183" i="22"/>
  <c r="J135" i="22"/>
  <c r="J239" i="22"/>
  <c r="BK193" i="22"/>
  <c r="BK196" i="22"/>
  <c r="J198" i="23"/>
  <c r="BK204" i="23"/>
  <c r="J206" i="23"/>
  <c r="BK133" i="23"/>
  <c r="BK219" i="23"/>
  <c r="BK244" i="23"/>
  <c r="BK261" i="23"/>
  <c r="J148" i="23"/>
  <c r="J274" i="24"/>
  <c r="J209" i="24"/>
  <c r="BK252" i="24"/>
  <c r="BK153" i="24"/>
  <c r="J219" i="24"/>
  <c r="BK133" i="24"/>
  <c r="BK196" i="24"/>
  <c r="J257" i="24"/>
  <c r="J176" i="24"/>
  <c r="BK206" i="24"/>
  <c r="J157" i="24"/>
  <c r="BK240" i="25"/>
  <c r="J133" i="25"/>
  <c r="BK161" i="25"/>
  <c r="J140" i="25"/>
  <c r="J180" i="25"/>
  <c r="BK212" i="25"/>
  <c r="J221" i="26"/>
  <c r="BK274" i="26"/>
  <c r="BK235" i="26"/>
  <c r="BK148" i="26"/>
  <c r="BK213" i="26"/>
  <c r="J277" i="26"/>
  <c r="J193" i="27"/>
  <c r="J168" i="27"/>
  <c r="BK152" i="27"/>
  <c r="BK203" i="28"/>
  <c r="J293" i="32"/>
  <c r="J373" i="32"/>
  <c r="J394" i="32"/>
  <c r="BK284" i="32"/>
  <c r="J313" i="32"/>
  <c r="J133" i="33"/>
  <c r="BK242" i="33"/>
  <c r="J175" i="33"/>
  <c r="J341" i="33"/>
  <c r="J282" i="33"/>
  <c r="J338" i="33"/>
  <c r="J337" i="33"/>
  <c r="BK142" i="33"/>
  <c r="BK230" i="33"/>
  <c r="BK181" i="33"/>
  <c r="J154" i="33"/>
  <c r="BK288" i="33"/>
  <c r="BK216" i="34"/>
  <c r="BK158" i="34"/>
  <c r="J214" i="34"/>
  <c r="J224" i="34"/>
  <c r="J145" i="34"/>
  <c r="BK203" i="34"/>
  <c r="BK160" i="34"/>
  <c r="J173" i="34"/>
  <c r="BK332" i="35"/>
  <c r="J213" i="35"/>
  <c r="BK270" i="35"/>
  <c r="BK213" i="35"/>
  <c r="BK225" i="35"/>
  <c r="BK135" i="35"/>
  <c r="J186" i="36"/>
  <c r="BK187" i="36"/>
  <c r="BK186" i="36"/>
  <c r="BK180" i="36"/>
  <c r="J202" i="36"/>
  <c r="BK278" i="38"/>
  <c r="BK228" i="38"/>
  <c r="J332" i="38"/>
  <c r="J353" i="38"/>
  <c r="J302" i="38"/>
  <c r="J287" i="38"/>
  <c r="J228" i="38"/>
  <c r="J183" i="38"/>
  <c r="BK365" i="38"/>
  <c r="J305" i="38"/>
  <c r="BK234" i="38"/>
  <c r="J266" i="38"/>
  <c r="J240" i="38"/>
  <c r="J231" i="38"/>
  <c r="BK177" i="38"/>
  <c r="J195" i="38"/>
  <c r="J153" i="38"/>
  <c r="J156" i="38"/>
  <c r="BK159" i="38"/>
  <c r="J175" i="39"/>
  <c r="J197" i="39"/>
  <c r="BK181" i="39"/>
  <c r="J185" i="39"/>
  <c r="BK192" i="39"/>
  <c r="J191" i="39"/>
  <c r="BK164" i="39"/>
  <c r="J169" i="39"/>
  <c r="J154" i="39"/>
  <c r="BK370" i="2"/>
  <c r="J359" i="2"/>
  <c r="J277" i="3"/>
  <c r="J247" i="3"/>
  <c r="BK189" i="3"/>
  <c r="BK277" i="3"/>
  <c r="J131" i="3"/>
  <c r="J356" i="3"/>
  <c r="BK299" i="3"/>
  <c r="J285" i="3"/>
  <c r="BK240" i="3"/>
  <c r="BK148" i="3"/>
  <c r="BK302" i="3"/>
  <c r="J145" i="3"/>
  <c r="BK137" i="3"/>
  <c r="J287" i="3"/>
  <c r="BK180" i="3"/>
  <c r="BK206" i="5"/>
  <c r="BK250" i="5"/>
  <c r="BK134" i="5"/>
  <c r="J161" i="5"/>
  <c r="J235" i="5"/>
  <c r="J148" i="5"/>
  <c r="BK243" i="5"/>
  <c r="BK217" i="5"/>
  <c r="BK210" i="5"/>
  <c r="BK167" i="5"/>
  <c r="J183" i="6"/>
  <c r="BK131" i="6"/>
  <c r="J247" i="6"/>
  <c r="J146" i="6"/>
  <c r="BK214" i="6"/>
  <c r="BK168" i="6"/>
  <c r="J214" i="6"/>
  <c r="BK210" i="6"/>
  <c r="J131" i="6"/>
  <c r="BK489" i="7"/>
  <c r="J442" i="7"/>
  <c r="BK369" i="7"/>
  <c r="BK324" i="7"/>
  <c r="J268" i="7"/>
  <c r="BK424" i="7"/>
  <c r="BK398" i="7"/>
  <c r="BK487" i="7"/>
  <c r="BK426" i="7"/>
  <c r="J499" i="7"/>
  <c r="J262" i="7"/>
  <c r="BK499" i="7"/>
  <c r="J349" i="7"/>
  <c r="J369" i="7"/>
  <c r="J342" i="8"/>
  <c r="J280" i="8"/>
  <c r="BK204" i="8"/>
  <c r="J336" i="8"/>
  <c r="BK221" i="10"/>
  <c r="J248" i="10"/>
  <c r="BK193" i="10"/>
  <c r="J184" i="10"/>
  <c r="BK203" i="11"/>
  <c r="BK178" i="11"/>
  <c r="BK164" i="11"/>
  <c r="BK195" i="11"/>
  <c r="J140" i="11"/>
  <c r="J200" i="11"/>
  <c r="BK175" i="11"/>
  <c r="J149" i="11"/>
  <c r="J210" i="11"/>
  <c r="J160" i="11"/>
  <c r="BK136" i="11"/>
  <c r="J185" i="11"/>
  <c r="J144" i="11"/>
  <c r="J192" i="11"/>
  <c r="BK206" i="11"/>
  <c r="J165" i="11"/>
  <c r="J135" i="11"/>
  <c r="BK406" i="12"/>
  <c r="J414" i="12"/>
  <c r="J137" i="12"/>
  <c r="J132" i="12"/>
  <c r="J333" i="12"/>
  <c r="BK249" i="12"/>
  <c r="BK173" i="12"/>
  <c r="BK442" i="12"/>
  <c r="BK458" i="12"/>
  <c r="BK264" i="12"/>
  <c r="J173" i="12"/>
  <c r="BK425" i="12"/>
  <c r="J357" i="12"/>
  <c r="BK135" i="12"/>
  <c r="BK391" i="12"/>
  <c r="BK268" i="12"/>
  <c r="J450" i="12"/>
  <c r="BK396" i="12"/>
  <c r="BK315" i="12"/>
  <c r="BK434" i="12"/>
  <c r="BK373" i="12"/>
  <c r="J347" i="12"/>
  <c r="J228" i="12"/>
  <c r="BK335" i="12"/>
  <c r="BK327" i="12"/>
  <c r="BK205" i="12"/>
  <c r="BK166" i="12"/>
  <c r="J135" i="12"/>
  <c r="BK172" i="13"/>
  <c r="J139" i="13"/>
  <c r="BK623" i="14"/>
  <c r="J518" i="14"/>
  <c r="J473" i="14"/>
  <c r="BK341" i="14"/>
  <c r="J231" i="14"/>
  <c r="BK551" i="14"/>
  <c r="J266" i="14"/>
  <c r="J572" i="14"/>
  <c r="BK620" i="14"/>
  <c r="J604" i="14"/>
  <c r="BK318" i="14"/>
  <c r="J163" i="14"/>
  <c r="BK165" i="14"/>
  <c r="BK540" i="14"/>
  <c r="J419" i="14"/>
  <c r="BK350" i="14"/>
  <c r="BK266" i="14"/>
  <c r="J636" i="14"/>
  <c r="J542" i="14"/>
  <c r="BK512" i="14"/>
  <c r="BK384" i="14"/>
  <c r="J639" i="14"/>
  <c r="BK572" i="14"/>
  <c r="J540" i="14"/>
  <c r="J310" i="14"/>
  <c r="J273" i="14"/>
  <c r="BK522" i="14"/>
  <c r="J256" i="14"/>
  <c r="BK419" i="14"/>
  <c r="J182" i="14"/>
  <c r="J487" i="14"/>
  <c r="BK153" i="14"/>
  <c r="BK196" i="14"/>
  <c r="J446" i="14"/>
  <c r="BK489" i="14"/>
  <c r="J261" i="14"/>
  <c r="J455" i="14"/>
  <c r="BK294" i="14"/>
  <c r="BK205" i="15"/>
  <c r="BK223" i="15"/>
  <c r="J200" i="15"/>
  <c r="J207" i="15"/>
  <c r="J204" i="15"/>
  <c r="BK170" i="15"/>
  <c r="J212" i="15"/>
  <c r="J211" i="15"/>
  <c r="J177" i="15"/>
  <c r="BK197" i="15"/>
  <c r="BK199" i="15"/>
  <c r="BK200" i="15"/>
  <c r="J158" i="15"/>
  <c r="J188" i="15"/>
  <c r="J179" i="15"/>
  <c r="BK147" i="15"/>
  <c r="BK160" i="15"/>
  <c r="BK143" i="15"/>
  <c r="J180" i="16"/>
  <c r="J162" i="16"/>
  <c r="BK141" i="16"/>
  <c r="BK162" i="16"/>
  <c r="BK187" i="16"/>
  <c r="J183" i="16"/>
  <c r="BK135" i="16"/>
  <c r="BK226" i="17"/>
  <c r="J220" i="17"/>
  <c r="J218" i="17"/>
  <c r="BK190" i="17"/>
  <c r="BK174" i="17"/>
  <c r="J271" i="18"/>
  <c r="BK223" i="18"/>
  <c r="J150" i="18"/>
  <c r="J272" i="18"/>
  <c r="BK299" i="18"/>
  <c r="J209" i="18"/>
  <c r="BK309" i="18"/>
  <c r="BK174" i="18"/>
  <c r="BK141" i="18"/>
  <c r="BK192" i="18"/>
  <c r="J212" i="18"/>
  <c r="BK247" i="18"/>
  <c r="BK235" i="18"/>
  <c r="J251" i="18"/>
  <c r="BK197" i="18"/>
  <c r="J144" i="18"/>
  <c r="BK322" i="19"/>
  <c r="J322" i="19"/>
  <c r="J287" i="19"/>
  <c r="BK271" i="19"/>
  <c r="J280" i="19"/>
  <c r="BK254" i="19"/>
  <c r="J317" i="19"/>
  <c r="BK162" i="19"/>
  <c r="BK280" i="19"/>
  <c r="BK165" i="19"/>
  <c r="BK228" i="19"/>
  <c r="J210" i="19"/>
  <c r="J190" i="19"/>
  <c r="BK244" i="19"/>
  <c r="BK168" i="19"/>
  <c r="J440" i="12"/>
  <c r="J288" i="12"/>
  <c r="BK423" i="12"/>
  <c r="BK363" i="12"/>
  <c r="J366" i="12"/>
  <c r="BK307" i="12"/>
  <c r="J315" i="12"/>
  <c r="BK194" i="12"/>
  <c r="J143" i="12"/>
  <c r="BK212" i="13"/>
  <c r="BK202" i="13"/>
  <c r="J166" i="13"/>
  <c r="J204" i="13"/>
  <c r="J212" i="13"/>
  <c r="J194" i="13"/>
  <c r="BK157" i="13"/>
  <c r="J190" i="13"/>
  <c r="J203" i="13"/>
  <c r="J150" i="13"/>
  <c r="BK152" i="13"/>
  <c r="J168" i="13"/>
  <c r="BK173" i="13"/>
  <c r="J135" i="13"/>
  <c r="J155" i="13"/>
  <c r="BK145" i="13"/>
  <c r="BK604" i="14"/>
  <c r="J489" i="14"/>
  <c r="BK370" i="14"/>
  <c r="J305" i="14"/>
  <c r="J630" i="14"/>
  <c r="J550" i="14"/>
  <c r="J193" i="14"/>
  <c r="J416" i="14"/>
  <c r="BK299" i="14"/>
  <c r="J196" i="14"/>
  <c r="BK297" i="14"/>
  <c r="BK163" i="14"/>
  <c r="BK539" i="14"/>
  <c r="BK487" i="14"/>
  <c r="J411" i="14"/>
  <c r="J318" i="14"/>
  <c r="BK231" i="14"/>
  <c r="BK641" i="14"/>
  <c r="BK285" i="14"/>
  <c r="BK368" i="14"/>
  <c r="BK221" i="14"/>
  <c r="J541" i="14"/>
  <c r="J526" i="14"/>
  <c r="J294" i="14"/>
  <c r="J402" i="14"/>
  <c r="BK379" i="14"/>
  <c r="BK460" i="14"/>
  <c r="J221" i="14"/>
  <c r="J143" i="14"/>
  <c r="J469" i="14"/>
  <c r="BK139" i="14"/>
  <c r="BK467" i="14"/>
  <c r="J485" i="14"/>
  <c r="J502" i="14"/>
  <c r="BK455" i="14"/>
  <c r="J444" i="14"/>
  <c r="J308" i="14"/>
  <c r="BK225" i="15"/>
  <c r="J137" i="15"/>
  <c r="J205" i="15"/>
  <c r="BK210" i="15"/>
  <c r="J206" i="15"/>
  <c r="J178" i="15"/>
  <c r="J219" i="15"/>
  <c r="J187" i="15"/>
  <c r="BK163" i="15"/>
  <c r="J135" i="15"/>
  <c r="J192" i="15"/>
  <c r="J195" i="15"/>
  <c r="J149" i="15"/>
  <c r="J167" i="15"/>
  <c r="J244" i="19"/>
  <c r="BK311" i="19"/>
  <c r="J281" i="19"/>
  <c r="BK283" i="19"/>
  <c r="J246" i="19"/>
  <c r="BK184" i="19"/>
  <c r="BK193" i="19"/>
  <c r="J290" i="19"/>
  <c r="J209" i="19"/>
  <c r="J258" i="19"/>
  <c r="J261" i="19"/>
  <c r="BK213" i="19"/>
  <c r="J148" i="19"/>
  <c r="J222" i="19"/>
  <c r="J181" i="19"/>
  <c r="J213" i="19"/>
  <c r="BK196" i="19"/>
  <c r="J210" i="20"/>
  <c r="J155" i="22"/>
  <c r="BK186" i="22"/>
  <c r="J215" i="23"/>
  <c r="J230" i="23"/>
  <c r="J244" i="23"/>
  <c r="J237" i="23"/>
  <c r="J196" i="23"/>
  <c r="J169" i="23"/>
  <c r="J192" i="23"/>
  <c r="BK262" i="24"/>
  <c r="J269" i="24"/>
  <c r="BK272" i="31"/>
  <c r="BK298" i="31"/>
  <c r="BK217" i="31"/>
  <c r="J159" i="31"/>
  <c r="J268" i="31"/>
  <c r="J301" i="31"/>
  <c r="BK256" i="31"/>
  <c r="J133" i="31"/>
  <c r="BK202" i="31"/>
  <c r="BK258" i="31"/>
  <c r="BK250" i="31"/>
  <c r="BK206" i="31"/>
  <c r="BK150" i="31"/>
  <c r="J446" i="32"/>
  <c r="J369" i="32"/>
  <c r="BK206" i="32"/>
  <c r="BK428" i="32"/>
  <c r="J473" i="32"/>
  <c r="BK232" i="32"/>
  <c r="BK478" i="32"/>
  <c r="J364" i="32"/>
  <c r="J470" i="32"/>
  <c r="BK175" i="32"/>
  <c r="BK516" i="32"/>
  <c r="BK491" i="32"/>
  <c r="J144" i="32"/>
  <c r="BK506" i="32"/>
  <c r="J135" i="32"/>
  <c r="J439" i="32"/>
  <c r="J497" i="32"/>
  <c r="J483" i="32"/>
  <c r="J460" i="32"/>
  <c r="BK468" i="32"/>
  <c r="J273" i="32"/>
  <c r="BK185" i="32"/>
  <c r="BK439" i="32"/>
  <c r="J367" i="32"/>
  <c r="J281" i="32"/>
  <c r="BK191" i="32"/>
  <c r="BK153" i="32"/>
  <c r="J336" i="32"/>
  <c r="BK380" i="32"/>
  <c r="BK281" i="32"/>
  <c r="BK359" i="2"/>
  <c r="BK336" i="2"/>
  <c r="BK267" i="2"/>
  <c r="BK363" i="2"/>
  <c r="J276" i="2"/>
  <c r="BK167" i="2"/>
  <c r="BK202" i="2"/>
  <c r="BK353" i="2"/>
  <c r="J274" i="2"/>
  <c r="J356" i="2"/>
  <c r="BK321" i="2"/>
  <c r="J156" i="2"/>
  <c r="J324" i="2"/>
  <c r="J222" i="2"/>
  <c r="J167" i="2"/>
  <c r="J197" i="2"/>
  <c r="J287" i="2"/>
  <c r="AS103" i="1"/>
  <c r="J313" i="3"/>
  <c r="J183" i="3"/>
  <c r="BK318" i="3"/>
  <c r="J282" i="3"/>
  <c r="BK199" i="3"/>
  <c r="BK297" i="3"/>
  <c r="BK245" i="3"/>
  <c r="J299" i="3"/>
  <c r="BK304" i="3"/>
  <c r="BK276" i="3"/>
  <c r="BK229" i="3"/>
  <c r="BK226" i="3"/>
  <c r="J148" i="3"/>
  <c r="BK282" i="3"/>
  <c r="BK234" i="3"/>
  <c r="J222" i="3"/>
  <c r="BK274" i="4"/>
  <c r="BK214" i="4"/>
  <c r="J274" i="4"/>
  <c r="J159" i="4"/>
  <c r="BK258" i="4"/>
  <c r="BK159" i="4"/>
  <c r="BK132" i="4"/>
  <c r="BK206" i="4"/>
  <c r="J251" i="4"/>
  <c r="BK272" i="4"/>
  <c r="BK240" i="5"/>
  <c r="BK140" i="5"/>
  <c r="J174" i="5"/>
  <c r="BK200" i="5"/>
  <c r="BK172" i="5"/>
  <c r="BK203" i="5"/>
  <c r="J226" i="5"/>
  <c r="J134" i="5"/>
  <c r="BK170" i="5"/>
  <c r="BK186" i="6"/>
  <c r="J195" i="6"/>
  <c r="J218" i="6"/>
  <c r="J236" i="6"/>
  <c r="BK192" i="6"/>
  <c r="J222" i="6"/>
  <c r="BK240" i="6"/>
  <c r="BK140" i="6"/>
  <c r="BK195" i="6"/>
  <c r="J161" i="13"/>
  <c r="J197" i="13"/>
  <c r="BK168" i="13"/>
  <c r="BK200" i="13"/>
  <c r="J172" i="13"/>
  <c r="BK192" i="13"/>
  <c r="J185" i="13"/>
  <c r="J180" i="13"/>
  <c r="J145" i="13"/>
  <c r="BK180" i="13"/>
  <c r="J167" i="13"/>
  <c r="J643" i="14"/>
  <c r="J505" i="14"/>
  <c r="BK386" i="14"/>
  <c r="BK240" i="14"/>
  <c r="BK626" i="14"/>
  <c r="BK275" i="14"/>
  <c r="J575" i="14"/>
  <c r="J598" i="14"/>
  <c r="J549" i="14"/>
  <c r="J539" i="14"/>
  <c r="J170" i="14"/>
  <c r="J382" i="14"/>
  <c r="J306" i="33"/>
  <c r="J207" i="33"/>
  <c r="J136" i="33"/>
  <c r="J322" i="33"/>
  <c r="BK315" i="33"/>
  <c r="BK249" i="33"/>
  <c r="J200" i="33"/>
  <c r="BK285" i="33"/>
  <c r="J243" i="33"/>
  <c r="BK178" i="33"/>
  <c r="J303" i="33"/>
  <c r="BK252" i="33"/>
  <c r="BK163" i="34"/>
  <c r="J194" i="34"/>
  <c r="BK211" i="34"/>
  <c r="BK165" i="34"/>
  <c r="BK222" i="34"/>
  <c r="J187" i="34"/>
  <c r="BK143" i="34"/>
  <c r="J197" i="34"/>
  <c r="BK151" i="34"/>
  <c r="J131" i="34"/>
  <c r="BK172" i="34"/>
  <c r="J154" i="34"/>
  <c r="J138" i="34"/>
  <c r="BK179" i="34"/>
  <c r="J125" i="34"/>
  <c r="BK127" i="34"/>
  <c r="BK263" i="35"/>
  <c r="BK277" i="35"/>
  <c r="J240" i="35"/>
  <c r="J277" i="35"/>
  <c r="J216" i="35"/>
  <c r="BK286" i="35"/>
  <c r="J338" i="35"/>
  <c r="J312" i="35"/>
  <c r="BK283" i="35"/>
  <c r="J229" i="35"/>
  <c r="J172" i="35"/>
  <c r="BK145" i="35"/>
  <c r="J186" i="35"/>
  <c r="J211" i="35"/>
  <c r="BK149" i="36"/>
  <c r="BK209" i="36"/>
  <c r="J170" i="36"/>
  <c r="BK234" i="36"/>
  <c r="J192" i="36"/>
  <c r="J134" i="36"/>
  <c r="J219" i="36"/>
  <c r="BK143" i="36"/>
  <c r="J178" i="36"/>
  <c r="BK166" i="37"/>
  <c r="J128" i="37"/>
  <c r="J163" i="37"/>
  <c r="J344" i="38"/>
  <c r="J293" i="38"/>
  <c r="BK231" i="38"/>
  <c r="BK258" i="38"/>
  <c r="J207" i="38"/>
  <c r="BK201" i="38"/>
  <c r="BK132" i="38"/>
  <c r="J186" i="38"/>
  <c r="BK198" i="38"/>
  <c r="BK168" i="38"/>
  <c r="J129" i="38"/>
  <c r="J166" i="39"/>
  <c r="BK139" i="39"/>
  <c r="J198" i="39"/>
  <c r="BK174" i="39"/>
  <c r="J172" i="39"/>
  <c r="J162" i="39"/>
  <c r="J179" i="39"/>
  <c r="J132" i="39"/>
  <c r="J141" i="39"/>
  <c r="BK365" i="2"/>
  <c r="J299" i="2"/>
  <c r="BK231" i="2"/>
  <c r="J186" i="2"/>
  <c r="BK275" i="2"/>
  <c r="J309" i="2"/>
  <c r="J219" i="2"/>
  <c r="BK350" i="2"/>
  <c r="J237" i="7"/>
  <c r="BK379" i="8"/>
  <c r="J310" i="8"/>
  <c r="J301" i="8"/>
  <c r="BK290" i="8"/>
  <c r="BK249" i="8"/>
  <c r="BK411" i="8"/>
  <c r="BK404" i="8"/>
  <c r="J390" i="8"/>
  <c r="J375" i="8"/>
  <c r="J249" i="8"/>
  <c r="J245" i="8"/>
  <c r="J222" i="8"/>
  <c r="J382" i="8"/>
  <c r="BK333" i="8"/>
  <c r="BK239" i="8"/>
  <c r="J395" i="8"/>
  <c r="BK375" i="8"/>
  <c r="BK277" i="8"/>
  <c r="J349" i="8"/>
  <c r="BK302" i="8"/>
  <c r="J354" i="8"/>
  <c r="BK326" i="8"/>
  <c r="J290" i="8"/>
  <c r="J212" i="8"/>
  <c r="BK341" i="8"/>
  <c r="J330" i="8"/>
  <c r="J326" i="8"/>
  <c r="BK151" i="8"/>
  <c r="J162" i="8"/>
  <c r="BK575" i="14"/>
  <c r="J299" i="14"/>
  <c r="BK393" i="14"/>
  <c r="BK391" i="14"/>
  <c r="J495" i="14"/>
  <c r="J158" i="14"/>
  <c r="BK495" i="14"/>
  <c r="BK273" i="14"/>
  <c r="BK518" i="14"/>
  <c r="J450" i="14"/>
  <c r="J423" i="14"/>
  <c r="BK450" i="14"/>
  <c r="BK462" i="14"/>
  <c r="J413" i="14"/>
  <c r="BK170" i="14"/>
  <c r="J203" i="15"/>
  <c r="J139" i="15"/>
  <c r="J157" i="15"/>
  <c r="BK196" i="15"/>
  <c r="BK180" i="15"/>
  <c r="BK227" i="15"/>
  <c r="J185" i="15"/>
  <c r="J183" i="15"/>
  <c r="BK198" i="15"/>
  <c r="BK204" i="15"/>
  <c r="BK164" i="15"/>
  <c r="J160" i="15"/>
  <c r="J154" i="15"/>
  <c r="BK167" i="15"/>
  <c r="J143" i="15"/>
  <c r="BK172" i="16"/>
  <c r="J199" i="16"/>
  <c r="BK145" i="16"/>
  <c r="BK169" i="16"/>
  <c r="J172" i="16"/>
  <c r="BK251" i="17"/>
  <c r="BK212" i="17"/>
  <c r="BK260" i="17"/>
  <c r="BK220" i="17"/>
  <c r="J205" i="17"/>
  <c r="BK208" i="17"/>
  <c r="BK215" i="17"/>
  <c r="BK218" i="17"/>
  <c r="J187" i="17"/>
  <c r="J197" i="18"/>
  <c r="BK269" i="18"/>
  <c r="BK290" i="18"/>
  <c r="J136" i="18"/>
  <c r="BK321" i="18"/>
  <c r="J147" i="18"/>
  <c r="J266" i="18"/>
  <c r="BK260" i="18"/>
  <c r="J177" i="18"/>
  <c r="BK194" i="18"/>
  <c r="BK220" i="18"/>
  <c r="BK226" i="18"/>
  <c r="J194" i="18"/>
  <c r="J131" i="18"/>
  <c r="J142" i="19"/>
  <c r="J228" i="19"/>
  <c r="J254" i="19"/>
  <c r="BK274" i="19"/>
  <c r="J205" i="19"/>
  <c r="BK142" i="19"/>
  <c r="J328" i="19"/>
  <c r="BK262" i="21"/>
  <c r="BK181" i="21"/>
  <c r="BK228" i="21"/>
  <c r="BK251" i="21"/>
  <c r="J193" i="21"/>
  <c r="BK166" i="22"/>
  <c r="BK135" i="22"/>
  <c r="J226" i="23"/>
  <c r="BK135" i="23"/>
  <c r="BK154" i="23"/>
  <c r="BK196" i="23"/>
  <c r="BK201" i="23"/>
  <c r="J257" i="23"/>
  <c r="J161" i="23"/>
  <c r="J182" i="23"/>
  <c r="J144" i="23"/>
  <c r="BK269" i="24"/>
  <c r="BK274" i="24"/>
  <c r="J241" i="24"/>
  <c r="J265" i="24"/>
  <c r="BK186" i="24"/>
  <c r="BK247" i="24"/>
  <c r="BK214" i="24"/>
  <c r="J252" i="24"/>
  <c r="J133" i="24"/>
  <c r="BK140" i="24"/>
  <c r="J204" i="24"/>
  <c r="BK238" i="25"/>
  <c r="BK197" i="25"/>
  <c r="J250" i="25"/>
  <c r="BK192" i="25"/>
  <c r="BK135" i="25"/>
  <c r="J190" i="25"/>
  <c r="J262" i="26"/>
  <c r="BK190" i="26"/>
  <c r="J163" i="26"/>
  <c r="BK142" i="26"/>
  <c r="BK168" i="27"/>
  <c r="J228" i="27"/>
  <c r="J178" i="27"/>
  <c r="BK193" i="27"/>
  <c r="BK142" i="27"/>
  <c r="BK200" i="27"/>
  <c r="J215" i="27"/>
  <c r="J231" i="27"/>
  <c r="J139" i="27"/>
  <c r="BK178" i="27"/>
  <c r="BK190" i="27"/>
  <c r="J128" i="27"/>
  <c r="BK129" i="28"/>
  <c r="J203" i="28"/>
  <c r="BK158" i="28"/>
  <c r="J161" i="28"/>
  <c r="J132" i="28"/>
  <c r="BK151" i="29"/>
  <c r="J126" i="29"/>
  <c r="BK174" i="29"/>
  <c r="J162" i="29"/>
  <c r="J202" i="30"/>
  <c r="J176" i="30"/>
  <c r="BK181" i="30"/>
  <c r="J163" i="30"/>
  <c r="BK202" i="30"/>
  <c r="J152" i="30"/>
  <c r="BK132" i="30"/>
  <c r="J270" i="31"/>
  <c r="J229" i="31"/>
  <c r="BK282" i="31"/>
  <c r="BK247" i="31"/>
  <c r="J206" i="31"/>
  <c r="J181" i="31"/>
  <c r="J162" i="31"/>
  <c r="J355" i="32"/>
  <c r="BK490" i="32"/>
  <c r="J150" i="32"/>
  <c r="J471" i="32"/>
  <c r="J484" i="32"/>
  <c r="J451" i="32"/>
  <c r="J482" i="32"/>
  <c r="BK493" i="32"/>
  <c r="J182" i="32"/>
  <c r="J517" i="32"/>
  <c r="J495" i="32"/>
  <c r="J514" i="32"/>
  <c r="BK504" i="32"/>
  <c r="BK436" i="32"/>
  <c r="BK495" i="32"/>
  <c r="BK477" i="32"/>
  <c r="BK501" i="32"/>
  <c r="J493" i="32"/>
  <c r="J464" i="32"/>
  <c r="J180" i="32"/>
  <c r="BK364" i="32"/>
  <c r="BK244" i="32"/>
  <c r="J171" i="32"/>
  <c r="BK408" i="32"/>
  <c r="J346" i="32"/>
  <c r="J232" i="32"/>
  <c r="BK171" i="32"/>
  <c r="J422" i="32"/>
  <c r="BK362" i="32"/>
  <c r="BK394" i="32"/>
  <c r="BK290" i="32"/>
  <c r="J250" i="32"/>
  <c r="J185" i="32"/>
  <c r="BK337" i="32"/>
  <c r="BK212" i="32"/>
  <c r="BK250" i="32"/>
  <c r="J340" i="32"/>
  <c r="J172" i="33"/>
  <c r="BK133" i="33"/>
  <c r="J189" i="33"/>
  <c r="J345" i="33"/>
  <c r="J275" i="33"/>
  <c r="BK299" i="33"/>
  <c r="BK198" i="33"/>
  <c r="BK337" i="33"/>
  <c r="J361" i="33"/>
  <c r="BK364" i="33"/>
  <c r="BK334" i="33"/>
  <c r="BK351" i="33"/>
  <c r="BK303" i="33"/>
  <c r="J242" i="33"/>
  <c r="BK159" i="33"/>
  <c r="BK314" i="33"/>
  <c r="BK307" i="33"/>
  <c r="BK275" i="33"/>
  <c r="J159" i="33"/>
  <c r="BK280" i="33"/>
  <c r="J222" i="33"/>
  <c r="BK172" i="33"/>
  <c r="J315" i="33"/>
  <c r="BK255" i="33"/>
  <c r="BK173" i="34"/>
  <c r="J139" i="34"/>
  <c r="J195" i="34"/>
  <c r="J213" i="34"/>
  <c r="BK176" i="34"/>
  <c r="J218" i="34"/>
  <c r="J175" i="34"/>
  <c r="J199" i="34"/>
  <c r="BK156" i="34"/>
  <c r="J237" i="35"/>
  <c r="BK264" i="35"/>
  <c r="BK330" i="35"/>
  <c r="BK293" i="35"/>
  <c r="J323" i="35"/>
  <c r="BK301" i="35"/>
  <c r="BK280" i="35"/>
  <c r="BK231" i="35"/>
  <c r="J164" i="35"/>
  <c r="BK197" i="36"/>
  <c r="J221" i="36"/>
  <c r="BK194" i="36"/>
  <c r="J224" i="36"/>
  <c r="BK143" i="37"/>
  <c r="BK128" i="37"/>
  <c r="J296" i="38"/>
  <c r="BK347" i="38"/>
  <c r="BK281" i="38"/>
  <c r="BK335" i="38"/>
  <c r="J335" i="38"/>
  <c r="J272" i="38"/>
  <c r="BK299" i="38"/>
  <c r="BK150" i="38"/>
  <c r="BK243" i="38"/>
  <c r="J121" i="38"/>
  <c r="J159" i="38"/>
  <c r="BK183" i="38"/>
  <c r="BK144" i="38"/>
  <c r="J147" i="38"/>
  <c r="J162" i="38"/>
  <c r="BK191" i="39"/>
  <c r="J157" i="39"/>
  <c r="BK187" i="39"/>
  <c r="J139" i="39"/>
  <c r="J199" i="39"/>
  <c r="BK189" i="39"/>
  <c r="BK172" i="39"/>
  <c r="J345" i="2"/>
  <c r="BK186" i="2"/>
  <c r="BK319" i="2"/>
  <c r="J234" i="2"/>
  <c r="J368" i="2"/>
  <c r="J302" i="2"/>
  <c r="J372" i="2"/>
  <c r="J273" i="2"/>
  <c r="BK304" i="2"/>
  <c r="J159" i="2"/>
  <c r="BK309" i="2"/>
  <c r="J216" i="2"/>
  <c r="BK134" i="2"/>
  <c r="J210" i="2"/>
  <c r="BK302" i="2"/>
  <c r="BK156" i="2"/>
  <c r="AS109" i="1"/>
  <c r="J274" i="3"/>
  <c r="BK330" i="3"/>
  <c r="J212" i="3"/>
  <c r="J351" i="3"/>
  <c r="BK273" i="3"/>
  <c r="J202" i="3"/>
  <c r="J261" i="3"/>
  <c r="BK354" i="3"/>
  <c r="BK293" i="3"/>
  <c r="BK278" i="3"/>
  <c r="J226" i="3"/>
  <c r="J142" i="3"/>
  <c r="BK274" i="3"/>
  <c r="BK336" i="3"/>
  <c r="J330" i="3"/>
  <c r="BK260" i="3"/>
  <c r="BK128" i="3"/>
  <c r="BK134" i="3"/>
  <c r="J206" i="4"/>
  <c r="BK225" i="4"/>
  <c r="J264" i="4"/>
  <c r="BK177" i="4"/>
  <c r="J222" i="4"/>
  <c r="J198" i="4"/>
  <c r="BK198" i="4"/>
  <c r="J250" i="5"/>
  <c r="BK246" i="5"/>
  <c r="BK131" i="5"/>
  <c r="BK185" i="5"/>
  <c r="BK182" i="5"/>
  <c r="J279" i="10"/>
  <c r="J204" i="10"/>
  <c r="J186" i="10"/>
  <c r="J145" i="10"/>
  <c r="BK192" i="11"/>
  <c r="J172" i="11"/>
  <c r="BK176" i="11"/>
  <c r="J194" i="11"/>
  <c r="BK173" i="11"/>
  <c r="J218" i="11"/>
  <c r="BK185" i="11"/>
  <c r="J199" i="11"/>
  <c r="BK188" i="11"/>
  <c r="BK219" i="11"/>
  <c r="BK208" i="11"/>
  <c r="J178" i="11"/>
  <c r="BK140" i="11"/>
  <c r="J134" i="11"/>
  <c r="J162" i="11"/>
  <c r="J175" i="12"/>
  <c r="BK377" i="12"/>
  <c r="BK436" i="12"/>
  <c r="BK384" i="12"/>
  <c r="J252" i="12"/>
  <c r="BK140" i="12"/>
  <c r="J485" i="12"/>
  <c r="BK446" i="12"/>
  <c r="BK226" i="12"/>
  <c r="J478" i="12"/>
  <c r="J420" i="12"/>
  <c r="BK254" i="12"/>
  <c r="BK483" i="12"/>
  <c r="BK388" i="12"/>
  <c r="J223" i="12"/>
  <c r="J458" i="12"/>
  <c r="J327" i="12"/>
  <c r="BK450" i="12"/>
  <c r="BK420" i="12"/>
  <c r="J362" i="12"/>
  <c r="J242" i="12"/>
  <c r="J320" i="12"/>
  <c r="BK333" i="12"/>
  <c r="J208" i="12"/>
  <c r="J166" i="12"/>
  <c r="J210" i="13"/>
  <c r="BK201" i="13"/>
  <c r="J136" i="13"/>
  <c r="J192" i="13"/>
  <c r="J163" i="13"/>
  <c r="BK208" i="13"/>
  <c r="J176" i="13"/>
  <c r="BK195" i="13"/>
  <c r="J148" i="13"/>
  <c r="BK170" i="13"/>
  <c r="BK158" i="13"/>
  <c r="BK136" i="13"/>
  <c r="BK154" i="13"/>
  <c r="BK185" i="14"/>
  <c r="BK550" i="14"/>
  <c r="J462" i="14"/>
  <c r="BK382" i="14"/>
  <c r="BK261" i="14"/>
  <c r="BK530" i="14"/>
  <c r="J393" i="14"/>
  <c r="J350" i="14"/>
  <c r="J623" i="14"/>
  <c r="BK204" i="33"/>
  <c r="BK312" i="33"/>
  <c r="J299" i="33"/>
  <c r="J211" i="33"/>
  <c r="J307" i="33"/>
  <c r="BK258" i="33"/>
  <c r="BK220" i="33"/>
  <c r="BK166" i="33"/>
  <c r="J268" i="33"/>
  <c r="BK175" i="34"/>
  <c r="BK154" i="34"/>
  <c r="BK200" i="34"/>
  <c r="J191" i="34"/>
  <c r="J167" i="34"/>
  <c r="BK213" i="34"/>
  <c r="BK206" i="34"/>
  <c r="J215" i="34"/>
  <c r="J186" i="34"/>
  <c r="J216" i="34"/>
  <c r="J155" i="34"/>
  <c r="J177" i="34"/>
  <c r="J161" i="34"/>
  <c r="J163" i="34"/>
  <c r="BK181" i="34"/>
  <c r="BK133" i="34"/>
  <c r="BK139" i="34"/>
  <c r="BK289" i="35"/>
  <c r="J308" i="35"/>
  <c r="BK303" i="35"/>
  <c r="J270" i="35"/>
  <c r="J263" i="35"/>
  <c r="BK314" i="35"/>
  <c r="BK328" i="35"/>
  <c r="J267" i="35"/>
  <c r="BK250" i="35"/>
  <c r="BK180" i="35"/>
  <c r="BK169" i="35"/>
  <c r="J199" i="35"/>
  <c r="BK204" i="35"/>
  <c r="J204" i="35"/>
  <c r="BK159" i="36"/>
  <c r="J206" i="36"/>
  <c r="J189" i="36"/>
  <c r="J200" i="36"/>
  <c r="J187" i="36"/>
  <c r="J236" i="36"/>
  <c r="BK189" i="36"/>
  <c r="BK202" i="36"/>
  <c r="J161" i="36"/>
  <c r="J163" i="36"/>
  <c r="J148" i="37"/>
  <c r="J133" i="37"/>
  <c r="BK125" i="37"/>
  <c r="BK151" i="37"/>
  <c r="J281" i="38"/>
  <c r="J365" i="38"/>
  <c r="BK290" i="38"/>
  <c r="J234" i="38"/>
  <c r="BK207" i="38"/>
  <c r="J275" i="38"/>
  <c r="J368" i="38"/>
  <c r="BK240" i="38"/>
  <c r="J177" i="38"/>
  <c r="J359" i="38"/>
  <c r="BK302" i="38"/>
  <c r="J317" i="38"/>
  <c r="BK237" i="38"/>
  <c r="BK147" i="38"/>
  <c r="BK189" i="38"/>
  <c r="J219" i="38"/>
  <c r="BK126" i="38"/>
  <c r="J168" i="38"/>
  <c r="BK138" i="38"/>
  <c r="BK123" i="38"/>
  <c r="BK169" i="39"/>
  <c r="J150" i="39"/>
  <c r="BK166" i="39"/>
  <c r="BK197" i="39"/>
  <c r="BK154" i="39"/>
  <c r="BK177" i="39"/>
  <c r="BK185" i="39"/>
  <c r="J155" i="39"/>
  <c r="BK384" i="2"/>
  <c r="BK372" i="2"/>
  <c r="J294" i="2"/>
  <c r="J307" i="2"/>
  <c r="J263" i="2"/>
  <c r="J132" i="2"/>
  <c r="J297" i="2"/>
  <c r="BK197" i="2"/>
  <c r="J370" i="2"/>
  <c r="J316" i="2"/>
  <c r="BK263" i="2"/>
  <c r="J284" i="2"/>
  <c r="BK356" i="2"/>
  <c r="J191" i="2"/>
  <c r="BK251" i="3"/>
  <c r="BK324" i="3"/>
  <c r="J339" i="3"/>
  <c r="BK254" i="5"/>
  <c r="J203" i="5"/>
  <c r="BK260" i="5"/>
  <c r="BK179" i="5"/>
  <c r="J208" i="5"/>
  <c r="J232" i="5"/>
  <c r="BK137" i="5"/>
  <c r="J240" i="5"/>
  <c r="J182" i="5"/>
  <c r="J172" i="5"/>
  <c r="BK198" i="6"/>
  <c r="BK134" i="6"/>
  <c r="J249" i="6"/>
  <c r="BK176" i="6"/>
  <c r="J128" i="6"/>
  <c r="J186" i="6"/>
  <c r="J225" i="6"/>
  <c r="J253" i="6"/>
  <c r="J164" i="6"/>
  <c r="J178" i="6"/>
  <c r="BK183" i="6"/>
  <c r="J473" i="7"/>
  <c r="J446" i="7"/>
  <c r="J386" i="7"/>
  <c r="J355" i="7"/>
  <c r="BK496" i="7"/>
  <c r="BK416" i="7"/>
  <c r="BK361" i="7"/>
  <c r="J476" i="7"/>
  <c r="BK430" i="7"/>
  <c r="BK400" i="7"/>
  <c r="J398" i="7"/>
  <c r="BK249" i="7"/>
  <c r="J484" i="7"/>
  <c r="BK374" i="7"/>
  <c r="J228" i="7"/>
  <c r="BK414" i="7"/>
  <c r="BK455" i="7"/>
  <c r="BK312" i="7"/>
  <c r="BK465" i="7"/>
  <c r="J420" i="7"/>
  <c r="BK433" i="7"/>
  <c r="J133" i="9"/>
  <c r="J127" i="9"/>
  <c r="J160" i="9"/>
  <c r="J203" i="9"/>
  <c r="BK202" i="10"/>
  <c r="BK150" i="10"/>
  <c r="J256" i="10"/>
  <c r="BK154" i="10"/>
  <c r="J224" i="10"/>
  <c r="J268" i="10"/>
  <c r="J285" i="10"/>
  <c r="BK228" i="10"/>
  <c r="J214" i="10"/>
  <c r="BK222" i="11"/>
  <c r="J195" i="11"/>
  <c r="BK160" i="11"/>
  <c r="J179" i="11"/>
  <c r="J222" i="11"/>
  <c r="J184" i="11"/>
  <c r="BK137" i="11"/>
  <c r="J197" i="11"/>
  <c r="BK170" i="11"/>
  <c r="J204" i="11"/>
  <c r="BK162" i="11"/>
  <c r="BK196" i="11"/>
  <c r="J167" i="11"/>
  <c r="BK201" i="11"/>
  <c r="BK177" i="11"/>
  <c r="J164" i="11"/>
  <c r="J158" i="11"/>
  <c r="BK145" i="11"/>
  <c r="BK347" i="12"/>
  <c r="BK411" i="12"/>
  <c r="BK440" i="12"/>
  <c r="J393" i="12"/>
  <c r="BK288" i="12"/>
  <c r="BK233" i="12"/>
  <c r="BK429" i="12"/>
  <c r="BK343" i="12"/>
  <c r="J236" i="12"/>
  <c r="J179" i="12"/>
  <c r="J434" i="12"/>
  <c r="BK362" i="12"/>
  <c r="BK153" i="12"/>
  <c r="J469" i="12"/>
  <c r="BK266" i="12"/>
  <c r="J388" i="12"/>
  <c r="BK469" i="12"/>
  <c r="J406" i="12"/>
  <c r="BK370" i="12"/>
  <c r="J264" i="12"/>
  <c r="BK350" i="12"/>
  <c r="J194" i="12"/>
  <c r="J307" i="12"/>
  <c r="BK190" i="12"/>
  <c r="J140" i="12"/>
  <c r="BK197" i="13"/>
  <c r="J159" i="13"/>
  <c r="BK198" i="13"/>
  <c r="J214" i="13"/>
  <c r="J186" i="13"/>
  <c r="J188" i="13"/>
  <c r="J198" i="13"/>
  <c r="J158" i="13"/>
  <c r="BK139" i="13"/>
  <c r="BK159" i="13"/>
  <c r="J152" i="13"/>
  <c r="BK142" i="13"/>
  <c r="J531" i="14"/>
  <c r="BK469" i="14"/>
  <c r="BK308" i="14"/>
  <c r="BK636" i="14"/>
  <c r="BK553" i="14"/>
  <c r="J228" i="14"/>
  <c r="BK310" i="14"/>
  <c r="BK607" i="14"/>
  <c r="J595" i="14"/>
  <c r="J238" i="14"/>
  <c r="J139" i="14"/>
  <c r="BK630" i="14"/>
  <c r="BK505" i="14"/>
  <c r="BK413" i="14"/>
  <c r="BK325" i="14"/>
  <c r="BK256" i="14"/>
  <c r="J644" i="14"/>
  <c r="BK529" i="14"/>
  <c r="J555" i="14"/>
  <c r="BK644" i="14"/>
  <c r="BK542" i="14"/>
  <c r="J246" i="17"/>
  <c r="BK237" i="17"/>
  <c r="J227" i="17"/>
  <c r="BK234" i="17"/>
  <c r="BK194" i="17"/>
  <c r="BK137" i="17"/>
  <c r="J258" i="18"/>
  <c r="J215" i="18"/>
  <c r="J181" i="18"/>
  <c r="BK273" i="18"/>
  <c r="BK306" i="18"/>
  <c r="BK230" i="18"/>
  <c r="J235" i="18"/>
  <c r="BK144" i="18"/>
  <c r="BK200" i="18"/>
  <c r="BK202" i="18"/>
  <c r="J163" i="18"/>
  <c r="J278" i="18"/>
  <c r="BK160" i="18"/>
  <c r="J260" i="18"/>
  <c r="J205" i="18"/>
  <c r="J179" i="18"/>
  <c r="J141" i="18"/>
  <c r="BK284" i="19"/>
  <c r="BK134" i="19"/>
  <c r="BK270" i="19"/>
  <c r="BK287" i="19"/>
  <c r="BK293" i="19"/>
  <c r="BK166" i="24"/>
  <c r="J130" i="24"/>
  <c r="BK205" i="25"/>
  <c r="J240" i="25"/>
  <c r="BK184" i="25"/>
  <c r="J194" i="25"/>
  <c r="BK214" i="25"/>
  <c r="J167" i="25"/>
  <c r="J130" i="25"/>
  <c r="J230" i="25"/>
  <c r="BK174" i="25"/>
  <c r="J161" i="25"/>
  <c r="BK172" i="25"/>
  <c r="BK210" i="26"/>
  <c r="BK270" i="26"/>
  <c r="BK221" i="26"/>
  <c r="BK277" i="26"/>
  <c r="BK262" i="26"/>
  <c r="J232" i="26"/>
  <c r="J156" i="26"/>
  <c r="J248" i="26"/>
  <c r="J265" i="26"/>
  <c r="J145" i="26"/>
  <c r="BK156" i="26"/>
  <c r="J198" i="27"/>
  <c r="J210" i="27"/>
  <c r="J205" i="27"/>
  <c r="J152" i="27"/>
  <c r="BK210" i="27"/>
  <c r="BK136" i="27"/>
  <c r="BK175" i="27"/>
  <c r="BK207" i="27"/>
  <c r="BK181" i="27"/>
  <c r="BK212" i="27"/>
  <c r="BK205" i="27"/>
  <c r="BK145" i="27"/>
  <c r="BK191" i="28"/>
  <c r="J123" i="28"/>
  <c r="J195" i="28"/>
  <c r="J191" i="28"/>
  <c r="BK178" i="28"/>
  <c r="BK198" i="29"/>
  <c r="J198" i="29"/>
  <c r="J191" i="29"/>
  <c r="J165" i="29"/>
  <c r="BK201" i="29"/>
  <c r="J177" i="29"/>
  <c r="BK195" i="30"/>
  <c r="J132" i="30"/>
  <c r="J190" i="30"/>
  <c r="J169" i="30"/>
  <c r="BK193" i="30"/>
  <c r="BK169" i="30"/>
  <c r="J126" i="30"/>
  <c r="BK274" i="31"/>
  <c r="BK243" i="31"/>
  <c r="J256" i="31"/>
  <c r="BK219" i="31"/>
  <c r="J170" i="31"/>
  <c r="J282" i="31"/>
  <c r="J251" i="31"/>
  <c r="BK176" i="31"/>
  <c r="BK278" i="31"/>
  <c r="J298" i="31"/>
  <c r="J210" i="31"/>
  <c r="J462" i="32"/>
  <c r="J475" i="32"/>
  <c r="BK451" i="32"/>
  <c r="BK158" i="32"/>
  <c r="BK376" i="32"/>
  <c r="BK263" i="32"/>
  <c r="BK173" i="32"/>
  <c r="BK450" i="32"/>
  <c r="J413" i="32"/>
  <c r="BK373" i="32"/>
  <c r="BK293" i="32"/>
  <c r="BK209" i="32"/>
  <c r="J162" i="32"/>
  <c r="BK420" i="32"/>
  <c r="J390" i="2"/>
  <c r="J379" i="2"/>
  <c r="BK339" i="2"/>
  <c r="J375" i="2"/>
  <c r="J279" i="2"/>
  <c r="BK266" i="2"/>
  <c r="J153" i="2"/>
  <c r="BK327" i="2"/>
  <c r="J254" i="2"/>
  <c r="J178" i="2"/>
  <c r="AT118" i="1"/>
  <c r="J205" i="2"/>
  <c r="BK297" i="2"/>
  <c r="BK240" i="2"/>
  <c r="J243" i="2"/>
  <c r="BK147" i="2"/>
  <c r="J260" i="2"/>
  <c r="J202" i="2"/>
  <c r="J142" i="2"/>
  <c r="J240" i="2"/>
  <c r="BK142" i="2"/>
  <c r="BK284" i="2"/>
  <c r="J147" i="2"/>
  <c r="BK361" i="3"/>
  <c r="BK345" i="3"/>
  <c r="BK326" i="3"/>
  <c r="J276" i="3"/>
  <c r="J199" i="3"/>
  <c r="BK261" i="3"/>
  <c r="J345" i="3"/>
  <c r="J326" i="3"/>
  <c r="J254" i="3"/>
  <c r="J219" i="3"/>
  <c r="BK162" i="3"/>
  <c r="J275" i="3"/>
  <c r="J224" i="3"/>
  <c r="J307" i="3"/>
  <c r="BK295" i="3"/>
  <c r="J248" i="3"/>
  <c r="BK151" i="3"/>
  <c r="J304" i="3"/>
  <c r="J151" i="3"/>
  <c r="BK216" i="3"/>
  <c r="BK316" i="3"/>
  <c r="J273" i="3"/>
  <c r="J162" i="3"/>
  <c r="J193" i="3"/>
  <c r="J232" i="4"/>
  <c r="J182" i="4"/>
  <c r="BK142" i="4"/>
  <c r="J228" i="4"/>
  <c r="BK127" i="4"/>
  <c r="J248" i="4"/>
  <c r="BK139" i="4"/>
  <c r="J230" i="4"/>
  <c r="BK251" i="4"/>
  <c r="J145" i="4"/>
  <c r="BK209" i="4"/>
  <c r="BK192" i="4"/>
  <c r="J246" i="5"/>
  <c r="BK256" i="5"/>
  <c r="J260" i="5"/>
  <c r="BK148" i="5"/>
  <c r="J217" i="5"/>
  <c r="BK226" i="5"/>
  <c r="BK125" i="5"/>
  <c r="BK190" i="5"/>
  <c r="J206" i="5"/>
  <c r="BK128" i="5"/>
  <c r="J140" i="6"/>
  <c r="BK204" i="6"/>
  <c r="J227" i="6"/>
  <c r="BK143" i="6"/>
  <c r="J216" i="6"/>
  <c r="J233" i="6"/>
  <c r="BK207" i="6"/>
  <c r="J192" i="6"/>
  <c r="J230" i="6"/>
  <c r="BK212" i="6"/>
  <c r="BK506" i="7"/>
  <c r="J460" i="7"/>
  <c r="BK396" i="7"/>
  <c r="BK343" i="7"/>
  <c r="J259" i="7"/>
  <c r="BK437" i="7"/>
  <c r="J396" i="7"/>
  <c r="BK507" i="7"/>
  <c r="BK444" i="7"/>
  <c r="BK418" i="7"/>
  <c r="J455" i="7"/>
  <c r="BK190" i="7"/>
  <c r="J489" i="7"/>
  <c r="J376" i="7"/>
  <c r="J164" i="7"/>
  <c r="J402" i="7"/>
  <c r="J451" i="7"/>
  <c r="J299" i="7"/>
  <c r="BK462" i="7"/>
  <c r="J329" i="7"/>
  <c r="J438" i="7"/>
  <c r="BK380" i="7"/>
  <c r="BK406" i="7"/>
  <c r="BK296" i="7"/>
  <c r="BK234" i="10"/>
  <c r="J138" i="10"/>
  <c r="BK256" i="10"/>
  <c r="BK243" i="14"/>
  <c r="J297" i="14"/>
  <c r="J352" i="14"/>
  <c r="BK323" i="14"/>
  <c r="J210" i="14"/>
  <c r="J325" i="14"/>
  <c r="J641" i="14"/>
  <c r="BK531" i="14"/>
  <c r="BK420" i="14"/>
  <c r="J379" i="14"/>
  <c r="J165" i="14"/>
  <c r="BK591" i="14"/>
  <c r="J513" i="14"/>
  <c r="BK389" i="14"/>
  <c r="BK320" i="14"/>
  <c r="BK595" i="14"/>
  <c r="BK527" i="14"/>
  <c r="J285" i="14"/>
  <c r="BK238" i="14"/>
  <c r="J370" i="14"/>
  <c r="BK352" i="14"/>
  <c r="BK463" i="14"/>
  <c r="BK201" i="14"/>
  <c r="BK480" i="14"/>
  <c r="BK143" i="14"/>
  <c r="J500" i="14"/>
  <c r="J185" i="14"/>
  <c r="BK507" i="14"/>
  <c r="J480" i="14"/>
  <c r="J135" i="14"/>
  <c r="BK236" i="14"/>
  <c r="BK177" i="14"/>
  <c r="BK207" i="15"/>
  <c r="J144" i="15"/>
  <c r="J215" i="15"/>
  <c r="J227" i="15"/>
  <c r="J240" i="17"/>
  <c r="BK199" i="17"/>
  <c r="BK172" i="17"/>
  <c r="BK244" i="17"/>
  <c r="BK143" i="17"/>
  <c r="J128" i="17"/>
  <c r="BK128" i="17"/>
  <c r="J134" i="17"/>
  <c r="J146" i="17"/>
  <c r="J264" i="18"/>
  <c r="J241" i="18"/>
  <c r="J174" i="18"/>
  <c r="J171" i="18"/>
  <c r="BK287" i="18"/>
  <c r="BK316" i="18"/>
  <c r="J226" i="18"/>
  <c r="BK150" i="18"/>
  <c r="BK131" i="18"/>
  <c r="J306" i="18"/>
  <c r="BK160" i="20"/>
  <c r="BK195" i="20"/>
  <c r="J226" i="20"/>
  <c r="J160" i="20"/>
  <c r="BK197" i="21"/>
  <c r="J197" i="21"/>
  <c r="J260" i="21"/>
  <c r="J147" i="21"/>
  <c r="BK219" i="21"/>
  <c r="J156" i="21"/>
  <c r="BK150" i="21"/>
  <c r="BK236" i="21"/>
  <c r="J183" i="21"/>
  <c r="BK173" i="21"/>
  <c r="J200" i="21"/>
  <c r="BK131" i="21"/>
  <c r="J213" i="22"/>
  <c r="BK130" i="22"/>
  <c r="BK200" i="22"/>
  <c r="J149" i="22"/>
  <c r="J200" i="22"/>
  <c r="BK259" i="22"/>
  <c r="J232" i="22"/>
  <c r="BK143" i="22"/>
  <c r="BK208" i="22"/>
  <c r="J146" i="22"/>
  <c r="J130" i="22"/>
  <c r="J219" i="23"/>
  <c r="J249" i="23"/>
  <c r="BK144" i="23"/>
  <c r="J201" i="23"/>
  <c r="BK226" i="23"/>
  <c r="J266" i="23"/>
  <c r="J208" i="23"/>
  <c r="BK257" i="23"/>
  <c r="BK152" i="23"/>
  <c r="J172" i="23"/>
  <c r="J267" i="24"/>
  <c r="BK212" i="24"/>
  <c r="J214" i="24"/>
  <c r="J159" i="24"/>
  <c r="J184" i="24"/>
  <c r="BK241" i="24"/>
  <c r="BK200" i="24"/>
  <c r="BK236" i="24"/>
  <c r="J140" i="24"/>
  <c r="BK184" i="24"/>
  <c r="BK209" i="24"/>
  <c r="J186" i="24"/>
  <c r="BK219" i="25"/>
  <c r="J184" i="25"/>
  <c r="BK230" i="25"/>
  <c r="J235" i="25"/>
  <c r="BK190" i="25"/>
  <c r="J164" i="25"/>
  <c r="J201" i="25"/>
  <c r="J219" i="25"/>
  <c r="J200" i="28"/>
  <c r="J188" i="28"/>
  <c r="J169" i="28"/>
  <c r="BK155" i="29"/>
  <c r="BK191" i="29"/>
  <c r="J135" i="29"/>
  <c r="J193" i="30"/>
  <c r="J195" i="30"/>
  <c r="BK187" i="30"/>
  <c r="J166" i="30"/>
  <c r="J183" i="30"/>
  <c r="J123" i="30"/>
  <c r="BK308" i="31"/>
  <c r="BK268" i="31"/>
  <c r="J215" i="31"/>
  <c r="BK416" i="32"/>
  <c r="J315" i="32"/>
  <c r="BK355" i="32"/>
  <c r="J244" i="32"/>
  <c r="J175" i="32"/>
  <c r="BK150" i="32"/>
  <c r="J337" i="32"/>
  <c r="BK278" i="32"/>
  <c r="J290" i="32"/>
  <c r="BK334" i="32"/>
  <c r="BK145" i="33"/>
  <c r="BK154" i="33"/>
  <c r="J204" i="33"/>
  <c r="BK149" i="33"/>
  <c r="BK326" i="33"/>
  <c r="BK295" i="33"/>
  <c r="J329" i="33"/>
  <c r="J326" i="33"/>
  <c r="BK204" i="34"/>
  <c r="J147" i="34"/>
  <c r="J174" i="34"/>
  <c r="J148" i="34"/>
  <c r="BK125" i="34"/>
  <c r="J169" i="35"/>
  <c r="BK274" i="35"/>
  <c r="J280" i="35"/>
  <c r="BK312" i="35"/>
  <c r="J318" i="35"/>
  <c r="BK164" i="35"/>
  <c r="BK318" i="35"/>
  <c r="J330" i="35"/>
  <c r="J286" i="35"/>
  <c r="J197" i="35"/>
  <c r="BK175" i="35"/>
  <c r="J175" i="35"/>
  <c r="BK226" i="36"/>
  <c r="J226" i="36"/>
  <c r="J196" i="36"/>
  <c r="J160" i="36"/>
  <c r="J209" i="36"/>
  <c r="BK156" i="36"/>
  <c r="BK191" i="36"/>
  <c r="BK152" i="39"/>
  <c r="BK141" i="39"/>
  <c r="BK183" i="39"/>
  <c r="BK157" i="39"/>
  <c r="J129" i="39"/>
  <c r="BK151" i="39"/>
  <c r="J229" i="3"/>
  <c r="BK175" i="3"/>
  <c r="BK212" i="3"/>
  <c r="BK358" i="3"/>
  <c r="J302" i="3"/>
  <c r="BK279" i="3"/>
  <c r="J196" i="3"/>
  <c r="J335" i="3"/>
  <c r="BK254" i="3"/>
  <c r="J134" i="3"/>
  <c r="J318" i="3"/>
  <c r="BK131" i="3"/>
  <c r="BK243" i="4"/>
  <c r="BK212" i="4"/>
  <c r="J171" i="4"/>
  <c r="J276" i="4"/>
  <c r="BK145" i="4"/>
  <c r="J243" i="4"/>
  <c r="J151" i="4"/>
  <c r="J254" i="4"/>
  <c r="J280" i="4"/>
  <c r="BK222" i="4"/>
  <c r="J148" i="4"/>
  <c r="J267" i="4"/>
  <c r="J214" i="4"/>
  <c r="BK253" i="6"/>
  <c r="J171" i="6"/>
  <c r="BK218" i="6"/>
  <c r="J198" i="6"/>
  <c r="BK259" i="7"/>
  <c r="BK469" i="7"/>
  <c r="J465" i="7"/>
  <c r="J306" i="7"/>
  <c r="BK429" i="7"/>
  <c r="J448" i="7"/>
  <c r="BK392" i="7"/>
  <c r="J397" i="7"/>
  <c r="J183" i="7"/>
  <c r="BK434" i="7"/>
  <c r="BK318" i="7"/>
  <c r="BK183" i="7"/>
  <c r="BK225" i="7"/>
  <c r="J135" i="7"/>
  <c r="BK247" i="8"/>
  <c r="BK209" i="8"/>
  <c r="J358" i="8"/>
  <c r="BK143" i="8"/>
  <c r="BK372" i="8"/>
  <c r="J378" i="8"/>
  <c r="J159" i="8"/>
  <c r="BK156" i="8"/>
  <c r="J175" i="8"/>
  <c r="J340" i="8"/>
  <c r="J251" i="8"/>
  <c r="BK172" i="8"/>
  <c r="J138" i="8"/>
  <c r="BK231" i="8"/>
  <c r="BK287" i="8"/>
  <c r="J146" i="8"/>
  <c r="J274" i="8"/>
  <c r="BK205" i="9"/>
  <c r="J180" i="9"/>
  <c r="BK160" i="9"/>
  <c r="J136" i="9"/>
  <c r="BK180" i="9"/>
  <c r="J193" i="9"/>
  <c r="BK183" i="9"/>
  <c r="BK184" i="10"/>
  <c r="BK265" i="10"/>
  <c r="BK214" i="10"/>
  <c r="BK186" i="10"/>
  <c r="J163" i="10"/>
  <c r="BK282" i="10"/>
  <c r="BK182" i="10"/>
  <c r="J244" i="10"/>
  <c r="BK133" i="13"/>
  <c r="BK210" i="13"/>
  <c r="J189" i="13"/>
  <c r="BK138" i="13"/>
  <c r="BK171" i="13"/>
  <c r="J174" i="13"/>
  <c r="BK167" i="13"/>
  <c r="BK166" i="13"/>
  <c r="BK150" i="13"/>
  <c r="BK153" i="15"/>
  <c r="J176" i="16"/>
  <c r="J145" i="16"/>
  <c r="J192" i="16"/>
  <c r="J185" i="16"/>
  <c r="J153" i="16"/>
  <c r="BK253" i="17"/>
  <c r="J215" i="17"/>
  <c r="J179" i="17"/>
  <c r="J237" i="17"/>
  <c r="J199" i="17"/>
  <c r="BK176" i="17"/>
  <c r="BK217" i="17"/>
  <c r="BK205" i="17"/>
  <c r="BK187" i="17"/>
  <c r="J131" i="17"/>
  <c r="J304" i="18"/>
  <c r="J202" i="18"/>
  <c r="BK313" i="18"/>
  <c r="BK168" i="18"/>
  <c r="J297" i="18"/>
  <c r="J244" i="18"/>
  <c r="BK238" i="18"/>
  <c r="J276" i="18"/>
  <c r="J299" i="18"/>
  <c r="BK177" i="18"/>
  <c r="BK205" i="18"/>
  <c r="J138" i="18"/>
  <c r="BK264" i="18"/>
  <c r="BK272" i="18"/>
  <c r="BK215" i="18"/>
  <c r="J168" i="18"/>
  <c r="J133" i="18"/>
  <c r="J325" i="19"/>
  <c r="J305" i="19"/>
  <c r="J195" i="20"/>
  <c r="BK181" i="20"/>
  <c r="J228" i="21"/>
  <c r="BK239" i="21"/>
  <c r="J136" i="21"/>
  <c r="J158" i="21"/>
  <c r="BK204" i="21"/>
  <c r="BK136" i="21"/>
  <c r="BK143" i="25"/>
  <c r="BK243" i="25"/>
  <c r="BK187" i="25"/>
  <c r="J172" i="25"/>
  <c r="J205" i="25"/>
  <c r="BK154" i="26"/>
  <c r="J256" i="26"/>
  <c r="J208" i="26"/>
  <c r="J279" i="26"/>
  <c r="BK208" i="26"/>
  <c r="BK242" i="26"/>
  <c r="J228" i="26"/>
  <c r="J253" i="26"/>
  <c r="J239" i="26"/>
  <c r="BK194" i="26"/>
  <c r="J129" i="26"/>
  <c r="J142" i="27"/>
  <c r="J203" i="27"/>
  <c r="BK196" i="27"/>
  <c r="BK187" i="27"/>
  <c r="J187" i="27"/>
  <c r="J145" i="27"/>
  <c r="BK126" i="27"/>
  <c r="BK203" i="27"/>
  <c r="J124" i="27"/>
  <c r="J135" i="28"/>
  <c r="BK180" i="28"/>
  <c r="J278" i="31"/>
  <c r="BK173" i="31"/>
  <c r="J274" i="31"/>
  <c r="J173" i="31"/>
  <c r="J241" i="31"/>
  <c r="J145" i="31"/>
  <c r="J262" i="31"/>
  <c r="BK148" i="31"/>
  <c r="J194" i="31"/>
  <c r="BK227" i="31"/>
  <c r="J179" i="31"/>
  <c r="J136" i="31"/>
  <c r="J417" i="32"/>
  <c r="BK346" i="32"/>
  <c r="BK156" i="32"/>
  <c r="J173" i="32"/>
  <c r="J212" i="32"/>
  <c r="J453" i="32"/>
  <c r="BK481" i="32"/>
  <c r="BK453" i="32"/>
  <c r="BK160" i="32"/>
  <c r="BK514" i="32"/>
  <c r="J241" i="32"/>
  <c r="J513" i="32"/>
  <c r="J494" i="32"/>
  <c r="BK488" i="32"/>
  <c r="J428" i="32"/>
  <c r="J501" i="32"/>
  <c r="BK482" i="32"/>
  <c r="BK457" i="32"/>
  <c r="J177" i="32"/>
  <c r="BK465" i="32"/>
  <c r="J284" i="32"/>
  <c r="J215" i="32"/>
  <c r="BK460" i="32"/>
  <c r="J424" i="32"/>
  <c r="J391" i="32"/>
  <c r="J334" i="32"/>
  <c r="J253" i="32"/>
  <c r="J206" i="32"/>
  <c r="J158" i="32"/>
  <c r="J388" i="32"/>
  <c r="J352" i="32"/>
  <c r="BK287" i="32"/>
  <c r="J360" i="32"/>
  <c r="BK350" i="32"/>
  <c r="BK341" i="33"/>
  <c r="J272" i="33"/>
  <c r="J145" i="33"/>
  <c r="BK207" i="33"/>
  <c r="J166" i="33"/>
  <c r="J334" i="33"/>
  <c r="BK347" i="33"/>
  <c r="BK292" i="33"/>
  <c r="BK365" i="33"/>
  <c r="J149" i="33"/>
  <c r="BK358" i="33"/>
  <c r="J356" i="33"/>
  <c r="BK343" i="33"/>
  <c r="BK192" i="33"/>
  <c r="J320" i="33"/>
  <c r="J285" i="33"/>
  <c r="J214" i="33"/>
  <c r="J152" i="33"/>
  <c r="J249" i="33"/>
  <c r="J316" i="33"/>
  <c r="J292" i="33"/>
  <c r="J237" i="33"/>
  <c r="BK189" i="33"/>
  <c r="J255" i="33"/>
  <c r="J195" i="33"/>
  <c r="J162" i="33"/>
  <c r="BK282" i="33"/>
  <c r="J156" i="33"/>
  <c r="BK168" i="34"/>
  <c r="J222" i="34"/>
  <c r="J181" i="34"/>
  <c r="BK189" i="34"/>
  <c r="BK174" i="34"/>
  <c r="J226" i="34"/>
  <c r="J193" i="34"/>
  <c r="J172" i="34"/>
  <c r="J200" i="34"/>
  <c r="J158" i="34"/>
  <c r="BK149" i="34"/>
  <c r="BK145" i="34"/>
  <c r="J185" i="34"/>
  <c r="J201" i="34"/>
  <c r="J160" i="34"/>
  <c r="BK152" i="34"/>
  <c r="BK138" i="34"/>
  <c r="J135" i="34"/>
  <c r="J299" i="35"/>
  <c r="J305" i="35"/>
  <c r="J303" i="35"/>
  <c r="BK308" i="35"/>
  <c r="BK305" i="35"/>
  <c r="J314" i="35"/>
  <c r="J135" i="35"/>
  <c r="J320" i="35"/>
  <c r="J336" i="35"/>
  <c r="BK320" i="35"/>
  <c r="BK299" i="35"/>
  <c r="BK256" i="35"/>
  <c r="J246" i="35"/>
  <c r="BK209" i="35"/>
  <c r="J199" i="36"/>
  <c r="J234" i="36"/>
  <c r="BK161" i="36"/>
  <c r="BK178" i="36"/>
  <c r="BK236" i="36"/>
  <c r="J191" i="36"/>
  <c r="BK239" i="36"/>
  <c r="BK134" i="36"/>
  <c r="J194" i="36"/>
  <c r="BK192" i="36"/>
  <c r="J167" i="36"/>
  <c r="J143" i="36"/>
  <c r="J146" i="37"/>
  <c r="J131" i="37"/>
  <c r="BK137" i="37"/>
  <c r="BK146" i="37"/>
  <c r="J136" i="37"/>
  <c r="J341" i="38"/>
  <c r="J311" i="38"/>
  <c r="J252" i="38"/>
  <c r="BK210" i="38"/>
  <c r="BK180" i="38"/>
  <c r="J261" i="38"/>
  <c r="BK311" i="38"/>
  <c r="J284" i="38"/>
  <c r="J362" i="38"/>
  <c r="J213" i="38"/>
  <c r="J141" i="38"/>
  <c r="BK356" i="38"/>
  <c r="BK261" i="38"/>
  <c r="BK293" i="38"/>
  <c r="BK255" i="38"/>
  <c r="J225" i="38"/>
  <c r="BK186" i="38"/>
  <c r="BK153" i="38"/>
  <c r="J198" i="38"/>
  <c r="BK204" i="38"/>
  <c r="J171" i="38"/>
  <c r="J126" i="38"/>
  <c r="J189" i="39"/>
  <c r="BK162" i="39"/>
  <c r="J159" i="39"/>
  <c r="J183" i="39"/>
  <c r="BK126" i="39"/>
  <c r="BK179" i="39"/>
  <c r="BK161" i="39"/>
  <c r="BK135" i="39"/>
  <c r="BK408" i="7"/>
  <c r="BK338" i="7"/>
  <c r="BK265" i="7"/>
  <c r="J430" i="7"/>
  <c r="BK402" i="7"/>
  <c r="BK352" i="7"/>
  <c r="BK451" i="7"/>
  <c r="J408" i="7"/>
  <c r="BK303" i="7"/>
  <c r="J141" i="7"/>
  <c r="BK476" i="7"/>
  <c r="J303" i="7"/>
  <c r="J405" i="7"/>
  <c r="BK448" i="7"/>
  <c r="BK198" i="7"/>
  <c r="J358" i="7"/>
  <c r="BK441" i="7"/>
  <c r="J441" i="7"/>
  <c r="BK366" i="7"/>
  <c r="BK167" i="7"/>
  <c r="BK405" i="7"/>
  <c r="BK193" i="7"/>
  <c r="BK240" i="7"/>
  <c r="BK331" i="7"/>
  <c r="BK329" i="7"/>
  <c r="J321" i="7"/>
  <c r="J318" i="7"/>
  <c r="BK315" i="7"/>
  <c r="BK268" i="7"/>
  <c r="J249" i="7"/>
  <c r="J240" i="7"/>
  <c r="BK237" i="7"/>
  <c r="J193" i="7"/>
  <c r="BK188" i="7"/>
  <c r="J167" i="7"/>
  <c r="BK161" i="7"/>
  <c r="BK155" i="7"/>
  <c r="J352" i="7"/>
  <c r="J341" i="7"/>
  <c r="J301" i="7"/>
  <c r="BK274" i="7"/>
  <c r="J265" i="7"/>
  <c r="BK256" i="7"/>
  <c r="BK228" i="7"/>
  <c r="J198" i="7"/>
  <c r="BK164" i="7"/>
  <c r="J225" i="7"/>
  <c r="BK210" i="7"/>
  <c r="J190" i="7"/>
  <c r="BK185" i="7"/>
  <c r="J210" i="7"/>
  <c r="J393" i="8"/>
  <c r="BK390" i="8"/>
  <c r="BK382" i="8"/>
  <c r="J368" i="8"/>
  <c r="J366" i="8"/>
  <c r="BK357" i="8"/>
  <c r="J414" i="8"/>
  <c r="J412" i="8"/>
  <c r="J404" i="8"/>
  <c r="BK378" i="8"/>
  <c r="J372" i="8"/>
  <c r="BK364" i="8"/>
  <c r="J362" i="8"/>
  <c r="BK354" i="8"/>
  <c r="BK349" i="8"/>
  <c r="J346" i="8"/>
  <c r="J322" i="8"/>
  <c r="BK320" i="8"/>
  <c r="J313" i="8"/>
  <c r="BK307" i="8"/>
  <c r="BK304" i="8"/>
  <c r="J302" i="8"/>
  <c r="J242" i="8"/>
  <c r="BK222" i="8"/>
  <c r="BK215" i="8"/>
  <c r="J204" i="8"/>
  <c r="J201" i="8"/>
  <c r="J186" i="8"/>
  <c r="BK395" i="8"/>
  <c r="BK414" i="8"/>
  <c r="BK412" i="8"/>
  <c r="BK401" i="8"/>
  <c r="J386" i="8"/>
  <c r="J411" i="8"/>
  <c r="J304" i="8"/>
  <c r="BK293" i="8"/>
  <c r="J209" i="8"/>
  <c r="J408" i="8"/>
  <c r="J379" i="8"/>
  <c r="BK274" i="8"/>
  <c r="J228" i="8"/>
  <c r="BK186" i="8"/>
  <c r="BK353" i="8"/>
  <c r="BK236" i="8"/>
  <c r="BK346" i="8"/>
  <c r="BK299" i="8"/>
  <c r="BK301" i="8"/>
  <c r="BK362" i="8"/>
  <c r="BK179" i="8"/>
  <c r="BK313" i="8"/>
  <c r="J236" i="8"/>
  <c r="J135" i="8"/>
  <c r="BK330" i="8"/>
  <c r="J277" i="8"/>
  <c r="J179" i="8"/>
  <c r="BK175" i="8"/>
  <c r="J205" i="9"/>
  <c r="J155" i="9"/>
  <c r="J183" i="9"/>
  <c r="BK196" i="9"/>
  <c r="BK277" i="10"/>
  <c r="J193" i="10"/>
  <c r="J166" i="10"/>
  <c r="J217" i="10"/>
  <c r="J262" i="10"/>
  <c r="BK288" i="10"/>
  <c r="BK248" i="10"/>
  <c r="J480" i="12"/>
  <c r="J156" i="12"/>
  <c r="BK464" i="12"/>
  <c r="BK421" i="14"/>
  <c r="J291" i="14"/>
  <c r="J460" i="14"/>
  <c r="BK402" i="14"/>
  <c r="BK145" i="14"/>
  <c r="J153" i="15"/>
  <c r="BK219" i="15"/>
  <c r="BK221" i="15"/>
  <c r="BK188" i="15"/>
  <c r="BK187" i="15"/>
  <c r="J225" i="15"/>
  <c r="J199" i="15"/>
  <c r="BK185" i="15"/>
  <c r="J198" i="15"/>
  <c r="J201" i="15"/>
  <c r="BK224" i="17"/>
  <c r="BK140" i="17"/>
  <c r="BK202" i="17"/>
  <c r="BK240" i="17"/>
  <c r="J155" i="17"/>
  <c r="J181" i="17"/>
  <c r="J212" i="17"/>
  <c r="J143" i="17"/>
  <c r="BK278" i="18"/>
  <c r="BK318" i="18"/>
  <c r="J255" i="18"/>
  <c r="J287" i="18"/>
  <c r="J273" i="18"/>
  <c r="J316" i="18"/>
  <c r="BK271" i="18"/>
  <c r="J200" i="18"/>
  <c r="J290" i="18"/>
  <c r="BK179" i="18"/>
  <c r="J223" i="18"/>
  <c r="BK184" i="18"/>
  <c r="BK136" i="18"/>
  <c r="J134" i="19"/>
  <c r="J311" i="19"/>
  <c r="BK252" i="19"/>
  <c r="J252" i="19"/>
  <c r="BK281" i="19"/>
  <c r="J240" i="19"/>
  <c r="J168" i="19"/>
  <c r="BK190" i="19"/>
  <c r="J277" i="19"/>
  <c r="BK277" i="19"/>
  <c r="BK315" i="19"/>
  <c r="BK205" i="19"/>
  <c r="BK234" i="19"/>
  <c r="BK199" i="19"/>
  <c r="BK231" i="19"/>
  <c r="BK154" i="19"/>
  <c r="J171" i="19"/>
  <c r="J208" i="19"/>
  <c r="BK216" i="20"/>
  <c r="BK148" i="20"/>
  <c r="BK154" i="20"/>
  <c r="BK188" i="20"/>
  <c r="J157" i="20"/>
  <c r="BK134" i="20"/>
  <c r="J198" i="20"/>
  <c r="J184" i="20"/>
  <c r="BK139" i="20"/>
  <c r="J249" i="21"/>
  <c r="BK193" i="21"/>
  <c r="BK246" i="21"/>
  <c r="J249" i="22"/>
  <c r="BK215" i="22"/>
  <c r="J204" i="23"/>
  <c r="BK161" i="23"/>
  <c r="BK175" i="23"/>
  <c r="J133" i="23"/>
  <c r="J260" i="24"/>
  <c r="BK179" i="24"/>
  <c r="J262" i="24"/>
  <c r="BK257" i="24"/>
  <c r="J255" i="24"/>
  <c r="BK238" i="24"/>
  <c r="BK151" i="24"/>
  <c r="J196" i="24"/>
  <c r="BK159" i="24"/>
  <c r="J148" i="24"/>
  <c r="J212" i="25"/>
  <c r="BK250" i="25"/>
  <c r="J142" i="26"/>
  <c r="BK272" i="26"/>
  <c r="BK206" i="26"/>
  <c r="BK258" i="26"/>
  <c r="BK244" i="26"/>
  <c r="BK266" i="26"/>
  <c r="BK284" i="26"/>
  <c r="J266" i="26"/>
  <c r="BK203" i="26"/>
  <c r="J200" i="26"/>
  <c r="BK200" i="26"/>
  <c r="BK198" i="26"/>
  <c r="BK145" i="26"/>
  <c r="J142" i="28"/>
  <c r="BK198" i="28"/>
  <c r="J126" i="28"/>
  <c r="BK169" i="28"/>
  <c r="BK132" i="29"/>
  <c r="BK177" i="29"/>
  <c r="BK180" i="29"/>
  <c r="BK135" i="29"/>
  <c r="J185" i="29"/>
  <c r="J142" i="29"/>
  <c r="BK176" i="30"/>
  <c r="BK213" i="31"/>
  <c r="BK159" i="31"/>
  <c r="J254" i="31"/>
  <c r="J287" i="31"/>
  <c r="J186" i="31"/>
  <c r="BK276" i="31"/>
  <c r="BK130" i="31"/>
  <c r="BK170" i="31"/>
  <c r="BK245" i="31"/>
  <c r="BK197" i="31"/>
  <c r="BK133" i="31"/>
  <c r="BK475" i="32"/>
  <c r="J426" i="32"/>
  <c r="J504" i="32"/>
  <c r="J510" i="32"/>
  <c r="BK449" i="32"/>
  <c r="BK417" i="32"/>
  <c r="J490" i="32"/>
  <c r="BK500" i="32"/>
  <c r="BK471" i="32"/>
  <c r="BK435" i="32"/>
  <c r="J386" i="2"/>
  <c r="BK386" i="2"/>
  <c r="BK312" i="2"/>
  <c r="BK324" i="2"/>
  <c r="BK257" i="2"/>
  <c r="BK316" i="2"/>
  <c r="AS106" i="1"/>
  <c r="BK276" i="2"/>
  <c r="J130" i="4"/>
  <c r="J201" i="4"/>
  <c r="J132" i="4"/>
  <c r="J240" i="4"/>
  <c r="BK195" i="4"/>
  <c r="J212" i="4"/>
  <c r="J177" i="4"/>
  <c r="J179" i="5"/>
  <c r="BK193" i="5"/>
  <c r="J223" i="5"/>
  <c r="BK237" i="5"/>
  <c r="J480" i="7"/>
  <c r="J416" i="7"/>
  <c r="BK376" i="7"/>
  <c r="J334" i="7"/>
  <c r="BK299" i="7"/>
  <c r="BK452" i="7"/>
  <c r="J406" i="7"/>
  <c r="BK355" i="7"/>
  <c r="BK473" i="7"/>
  <c r="J422" i="7"/>
  <c r="J457" i="7"/>
  <c r="BK138" i="7"/>
  <c r="J378" i="7"/>
  <c r="J285" i="7"/>
  <c r="J472" i="7"/>
  <c r="BK135" i="7"/>
  <c r="J218" i="7"/>
  <c r="J363" i="7"/>
  <c r="J230" i="7"/>
  <c r="J312" i="7"/>
  <c r="BK334" i="7"/>
  <c r="BK178" i="7"/>
  <c r="J152" i="7"/>
  <c r="J392" i="7"/>
  <c r="J315" i="7"/>
  <c r="BK283" i="7"/>
  <c r="BK203" i="7"/>
  <c r="BK141" i="7"/>
  <c r="BK386" i="8"/>
  <c r="BK324" i="8"/>
  <c r="J364" i="8"/>
  <c r="J371" i="8"/>
  <c r="BK296" i="8"/>
  <c r="J357" i="8"/>
  <c r="BK342" i="8"/>
  <c r="J231" i="10"/>
  <c r="J154" i="10"/>
  <c r="J208" i="10"/>
  <c r="J173" i="10"/>
  <c r="J281" i="10"/>
  <c r="BK212" i="10"/>
  <c r="J288" i="10"/>
  <c r="BK268" i="10"/>
  <c r="J350" i="12"/>
  <c r="J438" i="12"/>
  <c r="J386" i="12"/>
  <c r="BK309" i="12"/>
  <c r="J353" i="12"/>
  <c r="J359" i="12"/>
  <c r="BK184" i="12"/>
  <c r="J271" i="12"/>
  <c r="BK187" i="12"/>
  <c r="BK143" i="12"/>
  <c r="J206" i="13"/>
  <c r="J199" i="13"/>
  <c r="BK164" i="13"/>
  <c r="BK203" i="13"/>
  <c r="J202" i="13"/>
  <c r="BK187" i="13"/>
  <c r="J154" i="13"/>
  <c r="BK196" i="13"/>
  <c r="BK193" i="13"/>
  <c r="BK161" i="13"/>
  <c r="J164" i="13"/>
  <c r="J175" i="13"/>
  <c r="BK188" i="13"/>
  <c r="BK155" i="13"/>
  <c r="BK186" i="13"/>
  <c r="J157" i="13"/>
  <c r="BK148" i="13"/>
  <c r="J543" i="14"/>
  <c r="BK500" i="14"/>
  <c r="BK411" i="14"/>
  <c r="BK313" i="14"/>
  <c r="J591" i="14"/>
  <c r="BK280" i="14"/>
  <c r="BK588" i="14"/>
  <c r="J234" i="14"/>
  <c r="J341" i="14"/>
  <c r="BK541" i="14"/>
  <c r="J223" i="14"/>
  <c r="BK376" i="14"/>
  <c r="BK158" i="14"/>
  <c r="J527" i="14"/>
  <c r="J421" i="14"/>
  <c r="J384" i="14"/>
  <c r="J275" i="14"/>
  <c r="J153" i="14"/>
  <c r="BK526" i="14"/>
  <c r="BK416" i="14"/>
  <c r="J323" i="14"/>
  <c r="J620" i="14"/>
  <c r="J551" i="14"/>
  <c r="BK524" i="14"/>
  <c r="J280" i="14"/>
  <c r="J386" i="14"/>
  <c r="J517" i="14"/>
  <c r="BK444" i="14"/>
  <c r="BK167" i="14"/>
  <c r="BK517" i="14"/>
  <c r="BK466" i="14"/>
  <c r="BK135" i="14"/>
  <c r="BK513" i="14"/>
  <c r="J420" i="14"/>
  <c r="BK446" i="14"/>
  <c r="BK423" i="14"/>
  <c r="BK225" i="14"/>
  <c r="BK213" i="15"/>
  <c r="J209" i="15"/>
  <c r="BK177" i="15"/>
  <c r="BK217" i="15"/>
  <c r="J221" i="15"/>
  <c r="J191" i="15"/>
  <c r="BK172" i="15"/>
  <c r="BK161" i="15"/>
  <c r="J196" i="15"/>
  <c r="BK194" i="15"/>
  <c r="J165" i="15"/>
  <c r="BK137" i="15"/>
  <c r="J180" i="15"/>
  <c r="J140" i="15"/>
  <c r="J176" i="15"/>
  <c r="J218" i="22"/>
  <c r="J222" i="22"/>
  <c r="J191" i="22"/>
  <c r="BK181" i="22"/>
  <c r="J140" i="23"/>
  <c r="J130" i="23"/>
  <c r="J233" i="23"/>
  <c r="BK215" i="23"/>
  <c r="J261" i="23"/>
  <c r="BK254" i="23"/>
  <c r="J228" i="23"/>
  <c r="BK140" i="23"/>
  <c r="J206" i="26"/>
  <c r="J190" i="26"/>
  <c r="BK279" i="26"/>
  <c r="J261" i="26"/>
  <c r="J272" i="26"/>
  <c r="BK182" i="26"/>
  <c r="J174" i="26"/>
  <c r="BK132" i="26"/>
  <c r="J162" i="27"/>
  <c r="BK215" i="27"/>
  <c r="J136" i="27"/>
  <c r="BK226" i="27"/>
  <c r="BK124" i="27"/>
  <c r="J219" i="27"/>
  <c r="J207" i="27"/>
  <c r="J226" i="27"/>
  <c r="J200" i="27"/>
  <c r="J207" i="28"/>
  <c r="BK126" i="28"/>
  <c r="BK185" i="28"/>
  <c r="J129" i="28"/>
  <c r="BK132" i="28"/>
  <c r="BK123" i="28"/>
  <c r="BK189" i="29"/>
  <c r="BK168" i="29"/>
  <c r="J182" i="29"/>
  <c r="BK205" i="29"/>
  <c r="BK187" i="29"/>
  <c r="BK142" i="29"/>
  <c r="BK148" i="30"/>
  <c r="J187" i="30"/>
  <c r="J181" i="30"/>
  <c r="J129" i="30"/>
  <c r="J156" i="30"/>
  <c r="BK129" i="30"/>
  <c r="J280" i="31"/>
  <c r="J260" i="31"/>
  <c r="J304" i="31"/>
  <c r="J233" i="31"/>
  <c r="BK188" i="31"/>
  <c r="J289" i="31"/>
  <c r="BK260" i="31"/>
  <c r="J188" i="31"/>
  <c r="BK145" i="31"/>
  <c r="BK270" i="31"/>
  <c r="J291" i="31"/>
  <c r="BK184" i="31"/>
  <c r="J272" i="31"/>
  <c r="BK179" i="31"/>
  <c r="BK235" i="31"/>
  <c r="BK241" i="31"/>
  <c r="J184" i="31"/>
  <c r="J142" i="31"/>
  <c r="BK430" i="32"/>
  <c r="J235" i="32"/>
  <c r="BK473" i="32"/>
  <c r="J477" i="32"/>
  <c r="BK273" i="32"/>
  <c r="J449" i="32"/>
  <c r="BK480" i="32"/>
  <c r="BK424" i="32"/>
  <c r="BK517" i="32"/>
  <c r="BK188" i="32"/>
  <c r="J516" i="32"/>
  <c r="BK229" i="32"/>
  <c r="BK507" i="32"/>
  <c r="J198" i="36"/>
  <c r="BK160" i="36"/>
  <c r="J141" i="36"/>
  <c r="BK175" i="36"/>
  <c r="BK136" i="37"/>
  <c r="BK140" i="37"/>
  <c r="J151" i="37"/>
  <c r="J166" i="37"/>
  <c r="J138" i="37"/>
  <c r="J338" i="38"/>
  <c r="BK320" i="38"/>
  <c r="J243" i="38"/>
  <c r="BK219" i="38"/>
  <c r="BK344" i="38"/>
  <c r="BK353" i="38"/>
  <c r="BK272" i="38"/>
  <c r="BK192" i="38"/>
  <c r="BK121" i="38"/>
  <c r="J326" i="38"/>
  <c r="J263" i="38"/>
  <c r="BK222" i="38"/>
  <c r="BK225" i="38"/>
  <c r="BK165" i="38"/>
  <c r="BK213" i="38"/>
  <c r="J201" i="38"/>
  <c r="J135" i="38"/>
  <c r="J132" i="38"/>
  <c r="BK198" i="39"/>
  <c r="BK155" i="39"/>
  <c r="BK199" i="39"/>
  <c r="J181" i="39"/>
  <c r="J161" i="39"/>
  <c r="J126" i="39"/>
  <c r="BK143" i="39"/>
  <c r="BK292" i="2"/>
  <c r="BK299" i="2"/>
  <c r="J231" i="2"/>
  <c r="J342" i="2"/>
  <c r="J290" i="2"/>
  <c r="BK216" i="2"/>
  <c r="AT135" i="1"/>
  <c r="BK194" i="2"/>
  <c r="J334" i="2"/>
  <c r="J251" i="2"/>
  <c r="J266" i="2"/>
  <c r="J194" i="2"/>
  <c r="BK237" i="2"/>
  <c r="J199" i="2"/>
  <c r="J145" i="2"/>
  <c r="J228" i="2"/>
  <c r="J150" i="2"/>
  <c r="J292" i="2"/>
  <c r="J137" i="2"/>
  <c r="J354" i="3"/>
  <c r="J333" i="3"/>
  <c r="J295" i="3"/>
  <c r="J272" i="3"/>
  <c r="BK356" i="3"/>
  <c r="J216" i="3"/>
  <c r="J336" i="3"/>
  <c r="J179" i="34"/>
  <c r="BK147" i="34"/>
  <c r="J212" i="34"/>
  <c r="J168" i="34"/>
  <c r="BK195" i="34"/>
  <c r="J165" i="34"/>
  <c r="J204" i="34"/>
  <c r="BK167" i="34"/>
  <c r="J152" i="34"/>
  <c r="BK135" i="34"/>
  <c r="J145" i="35"/>
  <c r="J243" i="35"/>
  <c r="BK234" i="35"/>
  <c r="J271" i="35"/>
  <c r="J130" i="35"/>
  <c r="J316" i="35"/>
  <c r="BK211" i="35"/>
  <c r="BK259" i="35"/>
  <c r="J256" i="35"/>
  <c r="J209" i="35"/>
  <c r="BK186" i="35"/>
  <c r="BK197" i="35"/>
  <c r="BK231" i="36"/>
  <c r="J195" i="36"/>
  <c r="BK216" i="36"/>
  <c r="J190" i="36"/>
  <c r="J216" i="36"/>
  <c r="BK203" i="36"/>
  <c r="J229" i="36"/>
  <c r="BK190" i="36"/>
  <c r="BK193" i="36"/>
  <c r="BK146" i="36"/>
  <c r="J162" i="36"/>
  <c r="BK148" i="37"/>
  <c r="J134" i="37"/>
  <c r="J132" i="37"/>
  <c r="BK133" i="37"/>
  <c r="J308" i="38"/>
  <c r="J365" i="2"/>
  <c r="J384" i="2"/>
  <c r="J331" i="2"/>
  <c r="BK334" i="2"/>
  <c r="J134" i="2"/>
  <c r="J312" i="2"/>
  <c r="BK219" i="2"/>
  <c r="AS117" i="1"/>
  <c r="J316" i="3"/>
  <c r="J324" i="3"/>
  <c r="BK222" i="3"/>
  <c r="BK339" i="3"/>
  <c r="J175" i="3"/>
  <c r="J310" i="3"/>
  <c r="BK287" i="3"/>
  <c r="J260" i="3"/>
  <c r="J180" i="3"/>
  <c r="BK310" i="3"/>
  <c r="BK247" i="3"/>
  <c r="J154" i="3"/>
  <c r="J293" i="3"/>
  <c r="J237" i="3"/>
  <c r="BK145" i="3"/>
  <c r="J189" i="3"/>
  <c r="BK189" i="4"/>
  <c r="BK164" i="6"/>
  <c r="J144" i="7"/>
  <c r="BK133" i="9"/>
  <c r="BK124" i="9"/>
  <c r="BK152" i="9"/>
  <c r="BK190" i="9"/>
  <c r="BK199" i="10"/>
  <c r="J277" i="10"/>
  <c r="BK145" i="10"/>
  <c r="J274" i="10"/>
  <c r="BK173" i="10"/>
  <c r="BK246" i="10"/>
  <c r="J446" i="12"/>
  <c r="J553" i="14"/>
  <c r="J236" i="14"/>
  <c r="BK150" i="14"/>
  <c r="J177" i="14"/>
  <c r="J547" i="14"/>
  <c r="J150" i="14"/>
  <c r="J145" i="14"/>
  <c r="J463" i="14"/>
  <c r="J507" i="14"/>
  <c r="BK206" i="15"/>
  <c r="J169" i="15"/>
  <c r="BK182" i="15"/>
  <c r="BK191" i="15"/>
  <c r="BK169" i="15"/>
  <c r="BK178" i="15"/>
  <c r="J164" i="15"/>
  <c r="BK134" i="15"/>
  <c r="BK155" i="15"/>
  <c r="BK192" i="16"/>
  <c r="J141" i="16"/>
  <c r="BK183" i="16"/>
  <c r="J132" i="16"/>
  <c r="J135" i="16"/>
  <c r="BK148" i="16"/>
  <c r="BK227" i="17"/>
  <c r="J190" i="17"/>
  <c r="J244" i="17"/>
  <c r="J221" i="17"/>
  <c r="J231" i="17"/>
  <c r="BK179" i="17"/>
  <c r="J172" i="17"/>
  <c r="J163" i="17"/>
  <c r="J281" i="18"/>
  <c r="J234" i="18"/>
  <c r="J192" i="18"/>
  <c r="BK262" i="18"/>
  <c r="BK276" i="18"/>
  <c r="BK266" i="18"/>
  <c r="BK325" i="19"/>
  <c r="BK249" i="19"/>
  <c r="J283" i="19"/>
  <c r="BK131" i="19"/>
  <c r="BK151" i="19"/>
  <c r="BK219" i="20"/>
  <c r="BK157" i="20"/>
  <c r="J163" i="20"/>
  <c r="BK206" i="20"/>
  <c r="J169" i="20"/>
  <c r="J222" i="20"/>
  <c r="J175" i="20"/>
  <c r="BK222" i="20"/>
  <c r="J154" i="20"/>
  <c r="J246" i="21"/>
  <c r="J150" i="21"/>
  <c r="J141" i="21"/>
  <c r="BK208" i="21"/>
  <c r="BK141" i="21"/>
  <c r="BK170" i="21"/>
  <c r="J262" i="21"/>
  <c r="BK200" i="21"/>
  <c r="J181" i="21"/>
  <c r="BK241" i="21"/>
  <c r="BK233" i="21"/>
  <c r="BK242" i="22"/>
  <c r="J177" i="22"/>
  <c r="J259" i="22"/>
  <c r="J173" i="22"/>
  <c r="BK218" i="22"/>
  <c r="J253" i="22"/>
  <c r="BK234" i="22"/>
  <c r="BK266" i="22"/>
  <c r="BK189" i="22"/>
  <c r="J151" i="22"/>
  <c r="BK140" i="22"/>
  <c r="BK192" i="23"/>
  <c r="BK233" i="23"/>
  <c r="BK211" i="23"/>
  <c r="J188" i="23"/>
  <c r="BK130" i="24"/>
  <c r="J173" i="24"/>
  <c r="BK219" i="24"/>
  <c r="BK135" i="24"/>
  <c r="J242" i="26"/>
  <c r="BK265" i="26"/>
  <c r="J182" i="26"/>
  <c r="BK221" i="27"/>
  <c r="J212" i="27"/>
  <c r="J181" i="27"/>
  <c r="J190" i="27"/>
  <c r="BK139" i="27"/>
  <c r="J196" i="27"/>
  <c r="J221" i="27"/>
  <c r="BK231" i="27"/>
  <c r="BK130" i="27"/>
  <c r="J175" i="27"/>
  <c r="J133" i="27"/>
  <c r="J185" i="28"/>
  <c r="BK161" i="28"/>
  <c r="BK151" i="28"/>
  <c r="BK193" i="28"/>
  <c r="J175" i="28"/>
  <c r="BK193" i="29"/>
  <c r="J180" i="29"/>
  <c r="BK182" i="29"/>
  <c r="J196" i="29"/>
  <c r="J155" i="29"/>
  <c r="BK126" i="29"/>
  <c r="BK179" i="30"/>
  <c r="BK156" i="30"/>
  <c r="BK150" i="30"/>
  <c r="BK198" i="30"/>
  <c r="J148" i="30"/>
  <c r="BK166" i="30"/>
  <c r="BK289" i="31"/>
  <c r="J165" i="31"/>
  <c r="BK254" i="31"/>
  <c r="J176" i="31"/>
  <c r="BK280" i="31"/>
  <c r="J250" i="31"/>
  <c r="BK162" i="31"/>
  <c r="J265" i="31"/>
  <c r="BK293" i="31"/>
  <c r="J222" i="31"/>
  <c r="J130" i="31"/>
  <c r="J213" i="31"/>
  <c r="J247" i="31"/>
  <c r="BK229" i="31"/>
  <c r="BK215" i="31"/>
  <c r="BK165" i="31"/>
  <c r="BK127" i="31"/>
  <c r="BK358" i="32"/>
  <c r="J209" i="32"/>
  <c r="J450" i="32"/>
  <c r="BK497" i="32"/>
  <c r="J465" i="32"/>
  <c r="J480" i="32"/>
  <c r="J409" i="32"/>
  <c r="J478" i="32"/>
  <c r="BK441" i="32"/>
  <c r="BK522" i="32"/>
  <c r="J506" i="32"/>
  <c r="J156" i="32"/>
  <c r="BK508" i="32"/>
  <c r="BK147" i="32"/>
  <c r="BK464" i="32"/>
  <c r="BK413" i="32"/>
  <c r="J481" i="32"/>
  <c r="J443" i="32"/>
  <c r="J147" i="32"/>
  <c r="BK313" i="32"/>
  <c r="J229" i="32"/>
  <c r="J459" i="32"/>
  <c r="J402" i="32"/>
  <c r="BK296" i="32"/>
  <c r="BK391" i="32"/>
  <c r="J258" i="32"/>
  <c r="BK238" i="32"/>
  <c r="BK182" i="32"/>
  <c r="BK369" i="32"/>
  <c r="BK367" i="32"/>
  <c r="BK253" i="32"/>
  <c r="J296" i="32"/>
  <c r="BK211" i="33"/>
  <c r="J217" i="33"/>
  <c r="BK152" i="33"/>
  <c r="J310" i="33"/>
  <c r="J335" i="33"/>
  <c r="J364" i="33"/>
  <c r="J142" i="33"/>
  <c r="BK354" i="33"/>
  <c r="J354" i="33"/>
  <c r="BK328" i="33"/>
  <c r="BK175" i="33"/>
  <c r="BK324" i="33"/>
  <c r="J298" i="33"/>
  <c r="BK237" i="33"/>
  <c r="BK322" i="33"/>
  <c r="BK332" i="33"/>
  <c r="J314" i="33"/>
  <c r="BK243" i="33"/>
  <c r="BK139" i="33"/>
  <c r="J228" i="33"/>
  <c r="BK217" i="33"/>
  <c r="BK156" i="33"/>
  <c r="J280" i="33"/>
  <c r="J206" i="34"/>
  <c r="BK220" i="34"/>
  <c r="J156" i="34"/>
  <c r="J171" i="34"/>
  <c r="BK218" i="34"/>
  <c r="BK185" i="34"/>
  <c r="BK201" i="34"/>
  <c r="BK155" i="34"/>
  <c r="J149" i="34"/>
  <c r="J176" i="34"/>
  <c r="J151" i="34"/>
  <c r="J133" i="34"/>
  <c r="BK186" i="34"/>
  <c r="BK129" i="34"/>
  <c r="J129" i="34"/>
  <c r="J150" i="35"/>
  <c r="BK246" i="35"/>
  <c r="BK267" i="35"/>
  <c r="J293" i="35"/>
  <c r="BK336" i="35"/>
  <c r="BK326" i="35"/>
  <c r="BK271" i="35"/>
  <c r="BK260" i="35"/>
  <c r="BK183" i="35"/>
  <c r="BK338" i="35"/>
  <c r="J264" i="35"/>
  <c r="BK221" i="35"/>
  <c r="J234" i="35"/>
  <c r="J253" i="35"/>
  <c r="BK152" i="35"/>
  <c r="BK229" i="36"/>
  <c r="J127" i="36"/>
  <c r="J203" i="36"/>
  <c r="BK164" i="36"/>
  <c r="BK196" i="36"/>
  <c r="BK167" i="36"/>
  <c r="BK199" i="36"/>
  <c r="J173" i="36"/>
  <c r="J239" i="36"/>
  <c r="J193" i="36"/>
  <c r="BK127" i="36"/>
  <c r="BK183" i="36"/>
  <c r="BK163" i="37"/>
  <c r="J153" i="37"/>
  <c r="BK135" i="37"/>
  <c r="J161" i="37"/>
  <c r="BK153" i="37"/>
  <c r="BK350" i="38"/>
  <c r="J278" i="38"/>
  <c r="BK296" i="38"/>
  <c r="J269" i="38"/>
  <c r="J222" i="38"/>
  <c r="J174" i="38"/>
  <c r="J320" i="38"/>
  <c r="J350" i="38"/>
  <c r="J255" i="38"/>
  <c r="J165" i="38"/>
  <c r="BK368" i="38"/>
  <c r="J356" i="38"/>
  <c r="BK326" i="38"/>
  <c r="BK249" i="38"/>
  <c r="J237" i="38"/>
  <c r="BK248" i="3"/>
  <c r="BK313" i="3"/>
  <c r="J321" i="3"/>
  <c r="BK333" i="3"/>
  <c r="BK237" i="3"/>
  <c r="J186" i="3"/>
  <c r="BK290" i="3"/>
  <c r="J234" i="3"/>
  <c r="BK216" i="4"/>
  <c r="BK134" i="4"/>
  <c r="J237" i="4"/>
  <c r="BK254" i="4"/>
  <c r="BK174" i="4"/>
  <c r="BK264" i="4"/>
  <c r="BK148" i="4"/>
  <c r="J193" i="5"/>
  <c r="J128" i="5"/>
  <c r="J185" i="5"/>
  <c r="BK178" i="6"/>
  <c r="J134" i="6"/>
  <c r="BK171" i="6"/>
  <c r="J462" i="7"/>
  <c r="BK397" i="7"/>
  <c r="J346" i="7"/>
  <c r="BK288" i="7"/>
  <c r="BK480" i="7"/>
  <c r="BK412" i="7"/>
  <c r="BK346" i="7"/>
  <c r="J452" i="7"/>
  <c r="J412" i="7"/>
  <c r="BK492" i="7"/>
  <c r="J426" i="7"/>
  <c r="J185" i="7"/>
  <c r="J281" i="7"/>
  <c r="BK372" i="7"/>
  <c r="BK315" i="8"/>
  <c r="BK280" i="8"/>
  <c r="BK366" i="8"/>
  <c r="BK350" i="8"/>
  <c r="BK164" i="8"/>
  <c r="BK336" i="8"/>
  <c r="J341" i="8"/>
  <c r="J271" i="8"/>
  <c r="BK166" i="8"/>
  <c r="J143" i="8"/>
  <c r="BK251" i="8"/>
  <c r="BK212" i="8"/>
  <c r="J156" i="8"/>
  <c r="BK130" i="9"/>
  <c r="J158" i="9"/>
  <c r="J169" i="9"/>
  <c r="J124" i="9"/>
  <c r="BK127" i="9"/>
  <c r="BK231" i="10"/>
  <c r="BK204" i="10"/>
  <c r="J179" i="10"/>
  <c r="J150" i="10"/>
  <c r="BK244" i="10"/>
  <c r="BK188" i="10"/>
  <c r="BK271" i="10"/>
  <c r="J135" i="10"/>
  <c r="J202" i="10"/>
  <c r="J170" i="10"/>
  <c r="BK198" i="11"/>
  <c r="J214" i="11"/>
  <c r="J190" i="11"/>
  <c r="BK218" i="11"/>
  <c r="BK182" i="11"/>
  <c r="BK139" i="11"/>
  <c r="J196" i="11"/>
  <c r="J201" i="11"/>
  <c r="J202" i="11"/>
  <c r="BK144" i="11"/>
  <c r="BK172" i="11"/>
  <c r="BK193" i="11"/>
  <c r="BK189" i="11"/>
  <c r="J170" i="11"/>
  <c r="J155" i="11"/>
  <c r="J355" i="12"/>
  <c r="J384" i="12"/>
  <c r="J153" i="12"/>
  <c r="J370" i="12"/>
  <c r="J266" i="12"/>
  <c r="J216" i="12"/>
  <c r="J187" i="12"/>
  <c r="BK455" i="12"/>
  <c r="BK223" i="12"/>
  <c r="BK485" i="12"/>
  <c r="J417" i="12"/>
  <c r="J210" i="12"/>
  <c r="BK480" i="12"/>
  <c r="J381" i="12"/>
  <c r="J233" i="12"/>
  <c r="BK208" i="12"/>
  <c r="BK357" i="12"/>
  <c r="J455" i="12"/>
  <c r="J411" i="12"/>
  <c r="BK359" i="12"/>
  <c r="BK386" i="12"/>
  <c r="J367" i="12"/>
  <c r="BK192" i="12"/>
  <c r="J269" i="12"/>
  <c r="J148" i="12"/>
  <c r="BK204" i="13"/>
  <c r="J184" i="13"/>
  <c r="BK206" i="13"/>
  <c r="J191" i="13"/>
  <c r="BK191" i="13"/>
  <c r="BK144" i="13"/>
  <c r="BK181" i="13"/>
  <c r="J201" i="13"/>
  <c r="J170" i="13"/>
  <c r="BK194" i="13"/>
  <c r="BK174" i="13"/>
  <c r="J138" i="13"/>
  <c r="J144" i="13"/>
  <c r="BK143" i="13"/>
  <c r="J133" i="13"/>
  <c r="J529" i="14"/>
  <c r="BK485" i="14"/>
  <c r="J320" i="14"/>
  <c r="BK193" i="14"/>
  <c r="BK549" i="14"/>
  <c r="J190" i="14"/>
  <c r="J243" i="14"/>
  <c r="J409" i="14"/>
  <c r="BK547" i="14"/>
  <c r="J225" i="14"/>
  <c r="BK154" i="15"/>
  <c r="J210" i="15"/>
  <c r="BK211" i="15"/>
  <c r="BK208" i="15"/>
  <c r="BK176" i="15"/>
  <c r="J208" i="15"/>
  <c r="BK201" i="15"/>
  <c r="BK165" i="15"/>
  <c r="J147" i="15"/>
  <c r="J194" i="15"/>
  <c r="BK173" i="15"/>
  <c r="J181" i="15"/>
  <c r="BK139" i="15"/>
  <c r="J172" i="15"/>
  <c r="BK135" i="15"/>
  <c r="BK197" i="17"/>
  <c r="BK293" i="18"/>
  <c r="BK147" i="18"/>
  <c r="BK234" i="18"/>
  <c r="J284" i="18"/>
  <c r="BK163" i="18"/>
  <c r="BK284" i="18"/>
  <c r="BK189" i="18"/>
  <c r="BK264" i="19"/>
  <c r="J196" i="19"/>
  <c r="BK290" i="19"/>
  <c r="BK317" i="19"/>
  <c r="BK258" i="19"/>
  <c r="BK305" i="19"/>
  <c r="J237" i="19"/>
  <c r="J225" i="19"/>
  <c r="BK176" i="19"/>
  <c r="BK186" i="19"/>
  <c r="BK237" i="19"/>
  <c r="J219" i="19"/>
  <c r="J128" i="19"/>
  <c r="J184" i="19"/>
  <c r="J188" i="20"/>
  <c r="BK229" i="20"/>
  <c r="BK172" i="20"/>
  <c r="J148" i="20"/>
  <c r="J206" i="20"/>
  <c r="J172" i="20"/>
  <c r="BK152" i="21"/>
  <c r="J236" i="21"/>
  <c r="BK249" i="21"/>
  <c r="J134" i="21"/>
  <c r="J189" i="21"/>
  <c r="BK134" i="21"/>
  <c r="BK144" i="21"/>
  <c r="J226" i="21"/>
  <c r="J144" i="21"/>
  <c r="J234" i="22"/>
  <c r="J133" i="22"/>
  <c r="BK204" i="22"/>
  <c r="BK169" i="22"/>
  <c r="J204" i="22"/>
  <c r="J266" i="22"/>
  <c r="BK232" i="22"/>
  <c r="J166" i="22"/>
  <c r="BK237" i="22"/>
  <c r="BK183" i="22"/>
  <c r="BK157" i="22"/>
  <c r="J140" i="22"/>
  <c r="J151" i="24"/>
  <c r="BK260" i="24"/>
  <c r="BK234" i="24"/>
  <c r="J166" i="24"/>
  <c r="J227" i="24"/>
  <c r="J231" i="24"/>
  <c r="J200" i="24"/>
  <c r="BK144" i="24"/>
  <c r="BK194" i="25"/>
  <c r="J174" i="25"/>
  <c r="BK216" i="25"/>
  <c r="BK164" i="25"/>
  <c r="BK180" i="25"/>
  <c r="J143" i="25"/>
  <c r="J214" i="25"/>
  <c r="BK233" i="25"/>
  <c r="J269" i="26"/>
  <c r="BK139" i="26"/>
  <c r="BK253" i="26"/>
  <c r="BK134" i="26"/>
  <c r="J217" i="26"/>
  <c r="BK246" i="26"/>
  <c r="BK174" i="26"/>
  <c r="BK269" i="26"/>
  <c r="BK225" i="26"/>
  <c r="J132" i="26"/>
  <c r="BK150" i="26"/>
  <c r="BK177" i="26"/>
  <c r="BK219" i="27"/>
  <c r="BK175" i="28"/>
  <c r="J198" i="28"/>
  <c r="BK142" i="28"/>
  <c r="BK135" i="28"/>
  <c r="BK182" i="28"/>
  <c r="J151" i="28"/>
  <c r="J174" i="29"/>
  <c r="BK129" i="29"/>
  <c r="J151" i="29"/>
  <c r="J193" i="29"/>
  <c r="J123" i="29"/>
  <c r="J185" i="30"/>
  <c r="BK190" i="30"/>
  <c r="J285" i="31"/>
  <c r="J219" i="31"/>
  <c r="BK304" i="31"/>
  <c r="BK262" i="31"/>
  <c r="J243" i="31"/>
  <c r="BK136" i="31"/>
  <c r="J150" i="31"/>
  <c r="BK224" i="31"/>
  <c r="J217" i="31"/>
  <c r="J188" i="32"/>
  <c r="J362" i="32"/>
  <c r="J263" i="32"/>
  <c r="J350" i="32"/>
  <c r="J348" i="33"/>
  <c r="BK268" i="33"/>
  <c r="BK228" i="33"/>
  <c r="J186" i="33"/>
  <c r="BK348" i="33"/>
  <c r="BK350" i="33"/>
  <c r="J328" i="33"/>
  <c r="BK264" i="33"/>
  <c r="BK338" i="33"/>
  <c r="J139" i="33"/>
  <c r="J365" i="33"/>
  <c r="BK345" i="33"/>
  <c r="J246" i="33"/>
  <c r="BK361" i="33"/>
  <c r="BK310" i="33"/>
  <c r="J240" i="33"/>
  <c r="BK147" i="33"/>
  <c r="BK320" i="33"/>
  <c r="BK298" i="33"/>
  <c r="BK215" i="34"/>
  <c r="BK197" i="34"/>
  <c r="J207" i="34"/>
  <c r="BK161" i="34"/>
  <c r="BK212" i="34"/>
  <c r="BK141" i="34"/>
  <c r="BK170" i="34"/>
  <c r="BK199" i="34"/>
  <c r="BK191" i="34"/>
  <c r="J143" i="34"/>
  <c r="J141" i="34"/>
  <c r="J301" i="35"/>
  <c r="J250" i="35"/>
  <c r="J289" i="35"/>
  <c r="J274" i="35"/>
  <c r="BK237" i="35"/>
  <c r="BK323" i="35"/>
  <c r="BK192" i="35"/>
  <c r="J326" i="35"/>
  <c r="BK316" i="35"/>
  <c r="BK150" i="35"/>
  <c r="J140" i="35"/>
  <c r="J225" i="35"/>
  <c r="BK229" i="35"/>
  <c r="J231" i="36"/>
  <c r="J188" i="36"/>
  <c r="BK195" i="36"/>
  <c r="BK163" i="36"/>
  <c r="BK219" i="36"/>
  <c r="BK188" i="36"/>
  <c r="J197" i="36"/>
  <c r="J149" i="36"/>
  <c r="J159" i="36"/>
  <c r="J143" i="37"/>
  <c r="BK158" i="37"/>
  <c r="J135" i="37"/>
  <c r="J158" i="37"/>
  <c r="J290" i="38"/>
  <c r="BK359" i="38"/>
  <c r="BK308" i="38"/>
  <c r="BK341" i="38"/>
  <c r="BK275" i="38"/>
  <c r="J249" i="38"/>
  <c r="J180" i="38"/>
  <c r="J144" i="38"/>
  <c r="J192" i="38"/>
  <c r="BK135" i="38"/>
  <c r="BK171" i="38"/>
  <c r="J196" i="39"/>
  <c r="BK145" i="39"/>
  <c r="BK159" i="39"/>
  <c r="BK175" i="39"/>
  <c r="BK132" i="39"/>
  <c r="BK150" i="39"/>
  <c r="J187" i="39"/>
  <c r="J147" i="39"/>
  <c r="J152" i="39"/>
  <c r="J145" i="39"/>
  <c r="BK213" i="2"/>
  <c r="BK331" i="2"/>
  <c r="BK274" i="2"/>
  <c r="BK275" i="3"/>
  <c r="BK154" i="3"/>
  <c r="J191" i="3"/>
  <c r="J225" i="4"/>
  <c r="BK180" i="4"/>
  <c r="J139" i="4"/>
  <c r="J234" i="4"/>
  <c r="BK267" i="4"/>
  <c r="BK182" i="4"/>
  <c r="J134" i="4"/>
  <c r="BK171" i="4"/>
  <c r="BK219" i="4"/>
  <c r="BK228" i="4"/>
  <c r="J174" i="4"/>
  <c r="J184" i="4"/>
  <c r="BK223" i="5"/>
  <c r="BK174" i="5"/>
  <c r="BK252" i="5"/>
  <c r="J215" i="5"/>
  <c r="J252" i="5"/>
  <c r="J167" i="5"/>
  <c r="J190" i="5"/>
  <c r="BK235" i="5"/>
  <c r="BK509" i="7"/>
  <c r="J149" i="7"/>
  <c r="BK389" i="7"/>
  <c r="J293" i="7"/>
  <c r="BK378" i="7"/>
  <c r="J433" i="7"/>
  <c r="BK446" i="7"/>
  <c r="J389" i="7"/>
  <c r="J188" i="7"/>
  <c r="BK442" i="7"/>
  <c r="J324" i="7"/>
  <c r="J256" i="7"/>
  <c r="BK149" i="7"/>
  <c r="J401" i="8"/>
  <c r="BK310" i="8"/>
  <c r="J350" i="8"/>
  <c r="J320" i="8"/>
  <c r="J284" i="8"/>
  <c r="BK198" i="8"/>
  <c r="BK344" i="8"/>
  <c r="J265" i="8"/>
  <c r="BK317" i="8"/>
  <c r="BK284" i="8"/>
  <c r="J172" i="8"/>
  <c r="J198" i="8"/>
  <c r="J151" i="8"/>
  <c r="BK158" i="9"/>
  <c r="BK172" i="9"/>
  <c r="J144" i="9"/>
  <c r="J175" i="9"/>
  <c r="J147" i="9"/>
  <c r="J182" i="10"/>
  <c r="J148" i="10"/>
  <c r="J246" i="10"/>
  <c r="J282" i="10"/>
  <c r="J193" i="11"/>
  <c r="BK216" i="11"/>
  <c r="BK202" i="11"/>
  <c r="J173" i="11"/>
  <c r="BK199" i="11"/>
  <c r="BK149" i="11"/>
  <c r="BK205" i="11"/>
  <c r="BK184" i="11"/>
  <c r="J219" i="11"/>
  <c r="J216" i="11"/>
  <c r="BK200" i="11"/>
  <c r="BK156" i="11"/>
  <c r="BK194" i="11"/>
  <c r="BK146" i="11"/>
  <c r="BK179" i="11"/>
  <c r="J191" i="11"/>
  <c r="J145" i="11"/>
  <c r="BK143" i="11"/>
  <c r="BK155" i="11"/>
  <c r="J156" i="11"/>
  <c r="J137" i="11"/>
  <c r="BK156" i="12"/>
  <c r="J177" i="12"/>
  <c r="BK137" i="12"/>
  <c r="BK356" i="12"/>
  <c r="J254" i="12"/>
  <c r="BK177" i="12"/>
  <c r="J427" i="12"/>
  <c r="J483" i="12"/>
  <c r="BK320" i="12"/>
  <c r="BK210" i="12"/>
  <c r="BK475" i="12"/>
  <c r="BK409" i="12"/>
  <c r="J190" i="12"/>
  <c r="BK486" i="12"/>
  <c r="J396" i="12"/>
  <c r="BK269" i="12"/>
  <c r="J219" i="12"/>
  <c r="J423" i="12"/>
  <c r="BK366" i="12"/>
  <c r="J291" i="12"/>
  <c r="BK432" i="12"/>
  <c r="BK199" i="13"/>
  <c r="J195" i="13"/>
  <c r="BK135" i="13"/>
  <c r="J171" i="13"/>
  <c r="BK163" i="13"/>
  <c r="BK185" i="13"/>
  <c r="J142" i="13"/>
  <c r="BK134" i="13"/>
  <c r="J512" i="14"/>
  <c r="J368" i="14"/>
  <c r="BK234" i="14"/>
  <c r="BK559" i="14"/>
  <c r="J559" i="14"/>
  <c r="BK223" i="14"/>
  <c r="BK555" i="14"/>
  <c r="J524" i="14"/>
  <c r="J167" i="14"/>
  <c r="BK210" i="14"/>
  <c r="J588" i="14"/>
  <c r="BK502" i="14"/>
  <c r="J391" i="14"/>
  <c r="BK302" i="14"/>
  <c r="J240" i="14"/>
  <c r="BK598" i="14"/>
  <c r="J522" i="14"/>
  <c r="BK409" i="14"/>
  <c r="J376" i="14"/>
  <c r="J607" i="14"/>
  <c r="J530" i="14"/>
  <c r="BK305" i="14"/>
  <c r="J224" i="15"/>
  <c r="BK202" i="15"/>
  <c r="J197" i="15"/>
  <c r="BK224" i="15"/>
  <c r="J217" i="15"/>
  <c r="BK181" i="15"/>
  <c r="BK193" i="15"/>
  <c r="BK136" i="15"/>
  <c r="J182" i="15"/>
  <c r="BK144" i="15"/>
  <c r="J173" i="15"/>
  <c r="J155" i="15"/>
  <c r="BK158" i="15"/>
  <c r="BK140" i="15"/>
  <c r="BK178" i="16"/>
  <c r="J187" i="16"/>
  <c r="J178" i="16"/>
  <c r="BK185" i="16"/>
  <c r="BK138" i="16"/>
  <c r="BK246" i="17"/>
  <c r="J184" i="17"/>
  <c r="J224" i="17"/>
  <c r="J251" i="17"/>
  <c r="J260" i="17"/>
  <c r="J169" i="17"/>
  <c r="J226" i="17"/>
  <c r="BK184" i="17"/>
  <c r="BK181" i="17"/>
  <c r="BK160" i="17"/>
  <c r="BK134" i="17"/>
  <c r="J160" i="17"/>
  <c r="BK131" i="17"/>
  <c r="BK146" i="17"/>
  <c r="BK155" i="17"/>
  <c r="BK297" i="18"/>
  <c r="BK244" i="18"/>
  <c r="J189" i="18"/>
  <c r="BK304" i="18"/>
  <c r="J309" i="18"/>
  <c r="BK258" i="18"/>
  <c r="J269" i="18"/>
  <c r="BK328" i="19"/>
  <c r="J297" i="19"/>
  <c r="BK297" i="19"/>
  <c r="J278" i="19"/>
  <c r="BK262" i="19"/>
  <c r="J199" i="19"/>
  <c r="J308" i="19"/>
  <c r="J315" i="19"/>
  <c r="J292" i="19"/>
  <c r="BK222" i="19"/>
  <c r="BK240" i="19"/>
  <c r="BK188" i="19"/>
  <c r="J260" i="19"/>
  <c r="BK179" i="19"/>
  <c r="J176" i="19"/>
  <c r="BK137" i="19"/>
  <c r="J165" i="19"/>
  <c r="BK169" i="20"/>
  <c r="J139" i="20"/>
  <c r="BK175" i="20"/>
  <c r="J215" i="21"/>
  <c r="BK158" i="21"/>
  <c r="BK165" i="21"/>
  <c r="BK224" i="22"/>
  <c r="J224" i="22"/>
  <c r="BK252" i="22"/>
  <c r="BK133" i="22"/>
  <c r="J193" i="22"/>
  <c r="J263" i="22"/>
  <c r="BK263" i="22"/>
  <c r="J268" i="22"/>
  <c r="BK213" i="22"/>
  <c r="BK249" i="22"/>
  <c r="J143" i="22"/>
  <c r="J175" i="23"/>
  <c r="J223" i="23"/>
  <c r="BK237" i="23"/>
  <c r="BK230" i="23"/>
  <c r="BK208" i="23"/>
  <c r="BK228" i="23"/>
  <c r="J240" i="3"/>
  <c r="J361" i="3"/>
  <c r="BK307" i="3"/>
  <c r="BK270" i="4"/>
  <c r="BK201" i="4"/>
  <c r="BK234" i="4"/>
  <c r="J261" i="4"/>
  <c r="BK230" i="4"/>
  <c r="BK246" i="4"/>
  <c r="J256" i="5"/>
  <c r="J210" i="5"/>
  <c r="J137" i="5"/>
  <c r="J200" i="5"/>
  <c r="J140" i="5"/>
  <c r="J254" i="5"/>
  <c r="J229" i="5"/>
  <c r="J221" i="5"/>
  <c r="J125" i="5"/>
  <c r="J170" i="5"/>
  <c r="BK146" i="6"/>
  <c r="J207" i="6"/>
  <c r="J242" i="6"/>
  <c r="J210" i="6"/>
  <c r="BK225" i="6"/>
  <c r="J176" i="6"/>
  <c r="BK216" i="6"/>
  <c r="BK236" i="6"/>
  <c r="J154" i="6"/>
  <c r="BK227" i="6"/>
  <c r="J492" i="7"/>
  <c r="J437" i="7"/>
  <c r="J366" i="7"/>
  <c r="BK309" i="7"/>
  <c r="J507" i="7"/>
  <c r="J414" i="7"/>
  <c r="J380" i="7"/>
  <c r="J343" i="7"/>
  <c r="J469" i="7"/>
  <c r="J429" i="7"/>
  <c r="BK207" i="7"/>
  <c r="J496" i="7"/>
  <c r="J338" i="7"/>
  <c r="BK218" i="7"/>
  <c r="BK438" i="7"/>
  <c r="BK472" i="7"/>
  <c r="J283" i="7"/>
  <c r="BK144" i="7"/>
  <c r="J382" i="7"/>
  <c r="J400" i="7"/>
  <c r="BK262" i="7"/>
  <c r="J155" i="7"/>
  <c r="BK382" i="7"/>
  <c r="J296" i="7"/>
  <c r="J158" i="7"/>
  <c r="J374" i="7"/>
  <c r="J372" i="7"/>
  <c r="BK371" i="8"/>
  <c r="BK159" i="8"/>
  <c r="J344" i="8"/>
  <c r="J307" i="8"/>
  <c r="J333" i="8"/>
  <c r="BK271" i="8"/>
  <c r="BK253" i="8"/>
  <c r="J296" i="8"/>
  <c r="BK228" i="8"/>
  <c r="J166" i="8"/>
  <c r="BK135" i="8"/>
  <c r="J215" i="8"/>
  <c r="J196" i="9"/>
  <c r="BK169" i="9"/>
  <c r="BK144" i="9"/>
  <c r="J152" i="9"/>
  <c r="BK155" i="9"/>
  <c r="J162" i="9"/>
  <c r="BK203" i="9"/>
  <c r="J188" i="10"/>
  <c r="BK219" i="10"/>
  <c r="J212" i="10"/>
  <c r="BK176" i="10"/>
  <c r="BK262" i="10"/>
  <c r="J191" i="10"/>
  <c r="BK224" i="10"/>
  <c r="J208" i="13"/>
  <c r="BK189" i="13"/>
  <c r="BK184" i="13"/>
  <c r="BK219" i="19"/>
  <c r="J154" i="19"/>
  <c r="BK209" i="19"/>
  <c r="BK216" i="19"/>
  <c r="J140" i="19"/>
  <c r="BK171" i="19"/>
  <c r="J167" i="20"/>
  <c r="BK210" i="20"/>
  <c r="BK151" i="20"/>
  <c r="J181" i="20"/>
  <c r="J134" i="20"/>
  <c r="J203" i="20"/>
  <c r="J219" i="21"/>
  <c r="J176" i="21"/>
  <c r="J253" i="21"/>
  <c r="J258" i="21"/>
  <c r="BK226" i="21"/>
  <c r="J208" i="21"/>
  <c r="J204" i="21"/>
  <c r="BK156" i="21"/>
  <c r="BK247" i="22"/>
  <c r="J211" i="22"/>
  <c r="BK261" i="22"/>
  <c r="J186" i="22"/>
  <c r="BK256" i="22"/>
  <c r="J169" i="22"/>
  <c r="J237" i="22"/>
  <c r="J273" i="22"/>
  <c r="BK239" i="22"/>
  <c r="J181" i="22"/>
  <c r="BK182" i="23"/>
  <c r="BK239" i="23"/>
  <c r="J152" i="23"/>
  <c r="J252" i="23"/>
  <c r="J154" i="23"/>
  <c r="BK252" i="23"/>
  <c r="J247" i="23"/>
  <c r="J180" i="23"/>
  <c r="BK249" i="23"/>
  <c r="BK188" i="23"/>
  <c r="BK265" i="24"/>
  <c r="BK216" i="24"/>
  <c r="J206" i="24"/>
  <c r="J238" i="25"/>
  <c r="J192" i="25"/>
  <c r="BK235" i="25"/>
  <c r="J223" i="25"/>
  <c r="BK153" i="25"/>
  <c r="J135" i="25"/>
  <c r="J258" i="26"/>
  <c r="J154" i="26"/>
  <c r="J225" i="26"/>
  <c r="BK261" i="26"/>
  <c r="BK163" i="26"/>
  <c r="J148" i="26"/>
  <c r="BK256" i="26"/>
  <c r="J213" i="26"/>
  <c r="J235" i="26"/>
  <c r="J210" i="26"/>
  <c r="BK171" i="26"/>
  <c r="BK181" i="31"/>
  <c r="J224" i="31"/>
  <c r="J200" i="31"/>
  <c r="J148" i="31"/>
  <c r="BK474" i="32"/>
  <c r="J260" i="32"/>
  <c r="BK168" i="32"/>
  <c r="J168" i="32"/>
  <c r="BK470" i="32"/>
  <c r="BK483" i="32"/>
  <c r="J380" i="32"/>
  <c r="J457" i="32"/>
  <c r="BK180" i="32"/>
  <c r="J522" i="32"/>
  <c r="J500" i="32"/>
  <c r="J160" i="32"/>
  <c r="BK510" i="32"/>
  <c r="BK222" i="32"/>
  <c r="BK485" i="32"/>
  <c r="J430" i="32"/>
  <c r="BK195" i="32"/>
  <c r="J420" i="32"/>
  <c r="BK340" i="32"/>
  <c r="BK247" i="32"/>
  <c r="BK144" i="32"/>
  <c r="J386" i="32"/>
  <c r="BK383" i="32"/>
  <c r="BK265" i="32"/>
  <c r="BK235" i="32"/>
  <c r="J408" i="32"/>
  <c r="BK402" i="32"/>
  <c r="BK336" i="32"/>
  <c r="J265" i="32"/>
  <c r="J344" i="33"/>
  <c r="BK261" i="33"/>
  <c r="BK329" i="33"/>
  <c r="J362" i="33"/>
  <c r="J358" i="33"/>
  <c r="J350" i="33"/>
  <c r="BK214" i="33"/>
  <c r="J343" i="33"/>
  <c r="BK246" i="33"/>
  <c r="BK162" i="33"/>
  <c r="BK335" i="33"/>
  <c r="J347" i="33"/>
  <c r="BK316" i="33"/>
  <c r="J258" i="33"/>
  <c r="BK222" i="33"/>
  <c r="J295" i="33"/>
  <c r="BK200" i="33"/>
  <c r="J288" i="33"/>
  <c r="J261" i="33"/>
  <c r="J220" i="34"/>
  <c r="BK226" i="34"/>
  <c r="BK193" i="34"/>
  <c r="BK194" i="34"/>
  <c r="BK177" i="34"/>
  <c r="BK224" i="34"/>
  <c r="BK207" i="34"/>
  <c r="J189" i="34"/>
  <c r="J204" i="38"/>
  <c r="BK263" i="38"/>
  <c r="J347" i="38"/>
  <c r="J299" i="38"/>
  <c r="BK314" i="38"/>
  <c r="BK332" i="38"/>
  <c r="BK246" i="38"/>
  <c r="J150" i="38"/>
  <c r="BK141" i="38"/>
  <c r="BK129" i="38"/>
  <c r="BK338" i="38"/>
  <c r="J258" i="38"/>
  <c r="BK174" i="38"/>
  <c r="BK216" i="38"/>
  <c r="BK156" i="38"/>
  <c r="J216" i="38"/>
  <c r="BK379" i="2"/>
  <c r="BK390" i="2"/>
  <c r="BK342" i="2"/>
  <c r="J350" i="2"/>
  <c r="J275" i="2"/>
  <c r="BK159" i="2"/>
  <c r="J321" i="2"/>
  <c r="BK243" i="2"/>
  <c r="BK145" i="2"/>
  <c r="J363" i="2"/>
  <c r="BK307" i="2"/>
  <c r="J248" i="2"/>
  <c r="BK368" i="2"/>
  <c r="J267" i="2"/>
  <c r="J339" i="2"/>
  <c r="BK251" i="2"/>
  <c r="BK178" i="2"/>
  <c r="BK254" i="2"/>
  <c r="BK321" i="3"/>
  <c r="J251" i="3"/>
  <c r="BK193" i="3"/>
  <c r="BK142" i="3"/>
  <c r="J195" i="4"/>
  <c r="BK151" i="4"/>
  <c r="J246" i="4"/>
  <c r="BK276" i="4"/>
  <c r="BK232" i="4"/>
  <c r="J142" i="4"/>
  <c r="BK240" i="4"/>
  <c r="J270" i="4"/>
  <c r="BK280" i="4"/>
  <c r="J136" i="4"/>
  <c r="J192" i="4"/>
  <c r="J209" i="4"/>
  <c r="BK232" i="5"/>
  <c r="J424" i="7"/>
  <c r="BK484" i="7"/>
  <c r="BK281" i="7"/>
  <c r="J444" i="7"/>
  <c r="BK341" i="7"/>
  <c r="BK158" i="7"/>
  <c r="J138" i="7"/>
  <c r="BK363" i="7"/>
  <c r="BK460" i="7"/>
  <c r="J274" i="7"/>
  <c r="BK410" i="7"/>
  <c r="BK422" i="7"/>
  <c r="BK285" i="7"/>
  <c r="BK349" i="7"/>
  <c r="BK306" i="7"/>
  <c r="J178" i="7"/>
  <c r="J360" i="7"/>
  <c r="BK242" i="8"/>
  <c r="BK201" i="8"/>
  <c r="J324" i="8"/>
  <c r="BK408" i="8"/>
  <c r="BK361" i="8"/>
  <c r="BK368" i="8"/>
  <c r="J231" i="8"/>
  <c r="BK358" i="8"/>
  <c r="J361" i="8"/>
  <c r="BK169" i="8"/>
  <c r="J353" i="8"/>
  <c r="J247" i="8"/>
  <c r="J164" i="8"/>
  <c r="BK340" i="8"/>
  <c r="BK252" i="10"/>
  <c r="BK210" i="11"/>
  <c r="BK174" i="11"/>
  <c r="BK204" i="11"/>
  <c r="BK167" i="11"/>
  <c r="BK207" i="11"/>
  <c r="J151" i="11"/>
  <c r="BK212" i="11"/>
  <c r="BK169" i="11"/>
  <c r="J203" i="11"/>
  <c r="J153" i="11"/>
  <c r="J188" i="11"/>
  <c r="J143" i="11"/>
  <c r="BK191" i="11"/>
  <c r="BK151" i="11"/>
  <c r="J146" i="11"/>
  <c r="J159" i="11"/>
  <c r="BK153" i="11"/>
  <c r="BK367" i="12"/>
  <c r="BK381" i="12"/>
  <c r="BK438" i="12"/>
  <c r="J391" i="12"/>
  <c r="BK271" i="12"/>
  <c r="J226" i="12"/>
  <c r="BK417" i="12"/>
  <c r="BK478" i="12"/>
  <c r="BK291" i="12"/>
  <c r="BK219" i="12"/>
  <c r="J486" i="12"/>
  <c r="J464" i="12"/>
  <c r="J268" i="12"/>
  <c r="BK132" i="12"/>
  <c r="J461" i="12"/>
  <c r="BK353" i="12"/>
  <c r="BK228" i="12"/>
  <c r="BK461" i="12"/>
  <c r="J356" i="12"/>
  <c r="BK175" i="13"/>
  <c r="BK178" i="13"/>
  <c r="BK176" i="13"/>
  <c r="J260" i="35"/>
  <c r="BK140" i="35"/>
  <c r="BK240" i="35"/>
  <c r="BK216" i="35"/>
  <c r="J283" i="35"/>
  <c r="BK243" i="35"/>
  <c r="J192" i="35"/>
  <c r="BK172" i="35"/>
  <c r="BK198" i="36"/>
  <c r="BK173" i="36"/>
  <c r="BK221" i="36"/>
  <c r="BK224" i="36"/>
  <c r="BK185" i="36"/>
  <c r="BK206" i="36"/>
  <c r="BK201" i="36"/>
  <c r="J180" i="36"/>
  <c r="J175" i="36"/>
  <c r="BK132" i="37"/>
  <c r="J137" i="37"/>
  <c r="BK134" i="37"/>
  <c r="BK161" i="37"/>
  <c r="J125" i="37"/>
  <c r="BK329" i="38"/>
  <c r="BK362" i="38"/>
  <c r="BK287" i="38"/>
  <c r="J189" i="38"/>
  <c r="BK252" i="38"/>
  <c r="BK266" i="38"/>
  <c r="J323" i="38"/>
  <c r="BK305" i="38"/>
  <c r="J246" i="38"/>
  <c r="BK162" i="38"/>
  <c r="BK196" i="39"/>
  <c r="BK147" i="39"/>
  <c r="P131" i="2" l="1"/>
  <c r="T293" i="2"/>
  <c r="BK236" i="3"/>
  <c r="J236" i="3"/>
  <c r="J99" i="3"/>
  <c r="BK296" i="3"/>
  <c r="J296" i="3"/>
  <c r="J101" i="3"/>
  <c r="T329" i="3"/>
  <c r="P169" i="10"/>
  <c r="BK255" i="10"/>
  <c r="BK278" i="10"/>
  <c r="J278" i="10"/>
  <c r="J110" i="10"/>
  <c r="T132" i="13"/>
  <c r="T131" i="13" s="1"/>
  <c r="T141" i="13"/>
  <c r="T140" i="13" s="1"/>
  <c r="BK177" i="13"/>
  <c r="J177" i="13"/>
  <c r="J105" i="13"/>
  <c r="R205" i="13"/>
  <c r="P134" i="14"/>
  <c r="BK392" i="14"/>
  <c r="J392" i="14"/>
  <c r="J101" i="14"/>
  <c r="P558" i="14"/>
  <c r="P557" i="14" s="1"/>
  <c r="T133" i="15"/>
  <c r="T132" i="15"/>
  <c r="BK142" i="15"/>
  <c r="J142" i="15"/>
  <c r="J102" i="15"/>
  <c r="T142" i="15"/>
  <c r="T141" i="15"/>
  <c r="P184" i="15"/>
  <c r="P214" i="15"/>
  <c r="T186" i="17"/>
  <c r="T243" i="17"/>
  <c r="T131" i="2"/>
  <c r="BK293" i="2"/>
  <c r="J293" i="2"/>
  <c r="J101" i="2"/>
  <c r="P323" i="2"/>
  <c r="P362" i="2"/>
  <c r="P389" i="2"/>
  <c r="P388" i="2"/>
  <c r="P305" i="7"/>
  <c r="R305" i="7"/>
  <c r="T464" i="7"/>
  <c r="T486" i="7"/>
  <c r="P502" i="7"/>
  <c r="P501" i="7" s="1"/>
  <c r="T134" i="8"/>
  <c r="R270" i="8"/>
  <c r="BK370" i="8"/>
  <c r="J370" i="8"/>
  <c r="J104" i="8"/>
  <c r="P392" i="8"/>
  <c r="R169" i="10"/>
  <c r="P270" i="10"/>
  <c r="T148" i="11"/>
  <c r="T209" i="11"/>
  <c r="R131" i="12"/>
  <c r="BK270" i="12"/>
  <c r="J270" i="12" s="1"/>
  <c r="J100" i="12" s="1"/>
  <c r="P319" i="12"/>
  <c r="T380" i="12"/>
  <c r="T449" i="12"/>
  <c r="BK482" i="12"/>
  <c r="J482" i="12"/>
  <c r="J109" i="12"/>
  <c r="T147" i="13"/>
  <c r="T205" i="13"/>
  <c r="T128" i="16"/>
  <c r="R191" i="16"/>
  <c r="R190" i="16" s="1"/>
  <c r="T211" i="17"/>
  <c r="BK208" i="18"/>
  <c r="J208" i="18" s="1"/>
  <c r="J100" i="18" s="1"/>
  <c r="T229" i="18"/>
  <c r="P312" i="18"/>
  <c r="P311" i="18"/>
  <c r="T130" i="20"/>
  <c r="BK194" i="20"/>
  <c r="J194" i="20"/>
  <c r="J101" i="20" s="1"/>
  <c r="R213" i="20"/>
  <c r="P129" i="23"/>
  <c r="T243" i="23"/>
  <c r="R238" i="26"/>
  <c r="P122" i="29"/>
  <c r="BK212" i="31"/>
  <c r="J212" i="31" s="1"/>
  <c r="J101" i="31" s="1"/>
  <c r="BK134" i="32"/>
  <c r="J134" i="32"/>
  <c r="J98" i="32" s="1"/>
  <c r="R349" i="32"/>
  <c r="BK372" i="32"/>
  <c r="J372" i="32" s="1"/>
  <c r="J104" i="32" s="1"/>
  <c r="T372" i="32"/>
  <c r="P401" i="32"/>
  <c r="P509" i="32"/>
  <c r="BK132" i="33"/>
  <c r="J132" i="33" s="1"/>
  <c r="J98" i="33" s="1"/>
  <c r="T297" i="33"/>
  <c r="T363" i="33"/>
  <c r="BK131" i="2"/>
  <c r="P293" i="2"/>
  <c r="BK323" i="2"/>
  <c r="J323" i="2"/>
  <c r="J102" i="2"/>
  <c r="BK362" i="2"/>
  <c r="J362" i="2" s="1"/>
  <c r="J104" i="2" s="1"/>
  <c r="R378" i="2"/>
  <c r="R377" i="2" s="1"/>
  <c r="P256" i="3"/>
  <c r="R320" i="3"/>
  <c r="P348" i="3"/>
  <c r="P224" i="4"/>
  <c r="BK250" i="4"/>
  <c r="J250" i="4" s="1"/>
  <c r="J101" i="4" s="1"/>
  <c r="T266" i="4"/>
  <c r="P221" i="6"/>
  <c r="R190" i="15"/>
  <c r="T144" i="16"/>
  <c r="P191" i="18"/>
  <c r="T259" i="18"/>
  <c r="R127" i="19"/>
  <c r="P192" i="19"/>
  <c r="T248" i="19"/>
  <c r="T314" i="19"/>
  <c r="T183" i="20"/>
  <c r="P213" i="20"/>
  <c r="P232" i="21"/>
  <c r="P228" i="22"/>
  <c r="T129" i="25"/>
  <c r="R229" i="25"/>
  <c r="BK238" i="26"/>
  <c r="J238" i="26" s="1"/>
  <c r="J103" i="26" s="1"/>
  <c r="R197" i="28"/>
  <c r="P195" i="29"/>
  <c r="T126" i="31"/>
  <c r="BK205" i="31"/>
  <c r="J205" i="31"/>
  <c r="J100" i="31" s="1"/>
  <c r="R184" i="34"/>
  <c r="BK249" i="35"/>
  <c r="J249" i="35"/>
  <c r="J102" i="35" s="1"/>
  <c r="P127" i="3"/>
  <c r="R124" i="6"/>
  <c r="P134" i="8"/>
  <c r="R335" i="8"/>
  <c r="BK400" i="8"/>
  <c r="J400" i="8"/>
  <c r="J109" i="8" s="1"/>
  <c r="BK123" i="9"/>
  <c r="J123" i="9" s="1"/>
  <c r="J98" i="9" s="1"/>
  <c r="BK190" i="10"/>
  <c r="J190" i="10"/>
  <c r="J100" i="10"/>
  <c r="P243" i="10"/>
  <c r="R207" i="12"/>
  <c r="R270" i="12"/>
  <c r="BK380" i="12"/>
  <c r="J380" i="12" s="1"/>
  <c r="J103" i="12" s="1"/>
  <c r="T431" i="12"/>
  <c r="P477" i="12"/>
  <c r="R482" i="12"/>
  <c r="P132" i="13"/>
  <c r="P131" i="13"/>
  <c r="R141" i="13"/>
  <c r="R140" i="13" s="1"/>
  <c r="T183" i="13"/>
  <c r="R134" i="14"/>
  <c r="P392" i="14"/>
  <c r="T558" i="14"/>
  <c r="T557" i="14" s="1"/>
  <c r="BK640" i="14"/>
  <c r="J640" i="14" s="1"/>
  <c r="J112" i="14" s="1"/>
  <c r="R133" i="15"/>
  <c r="R132" i="15" s="1"/>
  <c r="T190" i="15"/>
  <c r="BK144" i="16"/>
  <c r="J144" i="16"/>
  <c r="J101" i="16" s="1"/>
  <c r="P191" i="16"/>
  <c r="P190" i="16" s="1"/>
  <c r="R127" i="17"/>
  <c r="T191" i="18"/>
  <c r="P296" i="18"/>
  <c r="T312" i="18"/>
  <c r="T311" i="18" s="1"/>
  <c r="R130" i="20"/>
  <c r="R194" i="20"/>
  <c r="T213" i="20"/>
  <c r="T203" i="21"/>
  <c r="T257" i="21"/>
  <c r="R228" i="22"/>
  <c r="BK243" i="23"/>
  <c r="J243" i="23" s="1"/>
  <c r="J104" i="23" s="1"/>
  <c r="BK222" i="24"/>
  <c r="J222" i="24" s="1"/>
  <c r="J102" i="24" s="1"/>
  <c r="T251" i="24"/>
  <c r="BK129" i="25"/>
  <c r="J129" i="25" s="1"/>
  <c r="J100" i="25" s="1"/>
  <c r="P229" i="25"/>
  <c r="BK128" i="26"/>
  <c r="J128" i="26" s="1"/>
  <c r="J100" i="26" s="1"/>
  <c r="BK216" i="26"/>
  <c r="J216" i="26" s="1"/>
  <c r="J102" i="26" s="1"/>
  <c r="BK122" i="28"/>
  <c r="J122" i="28"/>
  <c r="J98" i="28" s="1"/>
  <c r="P192" i="30"/>
  <c r="BK126" i="31"/>
  <c r="J126" i="31"/>
  <c r="J98" i="31" s="1"/>
  <c r="R193" i="31"/>
  <c r="T205" i="31"/>
  <c r="P134" i="32"/>
  <c r="P133" i="32"/>
  <c r="T349" i="32"/>
  <c r="P372" i="32"/>
  <c r="R372" i="32"/>
  <c r="BK509" i="32"/>
  <c r="J509" i="32" s="1"/>
  <c r="J111" i="32" s="1"/>
  <c r="BK124" i="34"/>
  <c r="J124" i="34" s="1"/>
  <c r="J97" i="34" s="1"/>
  <c r="BK184" i="34"/>
  <c r="J184" i="34" s="1"/>
  <c r="J101" i="34" s="1"/>
  <c r="BK221" i="6"/>
  <c r="J221" i="6" s="1"/>
  <c r="J99" i="6" s="1"/>
  <c r="BK270" i="8"/>
  <c r="J270" i="8"/>
  <c r="J99" i="8" s="1"/>
  <c r="T270" i="8"/>
  <c r="R329" i="8"/>
  <c r="T392" i="8"/>
  <c r="T227" i="14"/>
  <c r="T494" i="14"/>
  <c r="T640" i="14"/>
  <c r="P144" i="16"/>
  <c r="BK191" i="16"/>
  <c r="J191" i="16" s="1"/>
  <c r="J104" i="16" s="1"/>
  <c r="R208" i="18"/>
  <c r="P204" i="19"/>
  <c r="P273" i="19"/>
  <c r="BK130" i="20"/>
  <c r="J130" i="20" s="1"/>
  <c r="J98" i="20" s="1"/>
  <c r="P174" i="20"/>
  <c r="BK202" i="20"/>
  <c r="J202" i="20"/>
  <c r="J102" i="20" s="1"/>
  <c r="R203" i="21"/>
  <c r="P257" i="21"/>
  <c r="BK129" i="22"/>
  <c r="BK199" i="22"/>
  <c r="J199" i="22" s="1"/>
  <c r="J102" i="22" s="1"/>
  <c r="P221" i="22"/>
  <c r="BK129" i="23"/>
  <c r="J129" i="23" s="1"/>
  <c r="J100" i="23" s="1"/>
  <c r="P243" i="23"/>
  <c r="R122" i="30"/>
  <c r="R212" i="31"/>
  <c r="BK129" i="35"/>
  <c r="P220" i="35"/>
  <c r="BK292" i="35"/>
  <c r="J292" i="35" s="1"/>
  <c r="J103" i="35" s="1"/>
  <c r="P322" i="35"/>
  <c r="BK250" i="2"/>
  <c r="J250" i="2"/>
  <c r="J99" i="2" s="1"/>
  <c r="BK127" i="3"/>
  <c r="R296" i="3"/>
  <c r="R329" i="3"/>
  <c r="BK126" i="4"/>
  <c r="J126" i="4" s="1"/>
  <c r="J98" i="4" s="1"/>
  <c r="BK224" i="4"/>
  <c r="J224" i="4"/>
  <c r="J99" i="4" s="1"/>
  <c r="R250" i="4"/>
  <c r="R257" i="4"/>
  <c r="P220" i="5"/>
  <c r="R239" i="5"/>
  <c r="BK239" i="6"/>
  <c r="J239" i="6"/>
  <c r="J101" i="6"/>
  <c r="BK305" i="7"/>
  <c r="J305" i="7" s="1"/>
  <c r="J99" i="7" s="1"/>
  <c r="T305" i="7"/>
  <c r="BK464" i="7"/>
  <c r="J464" i="7" s="1"/>
  <c r="J104" i="7" s="1"/>
  <c r="P130" i="20"/>
  <c r="P194" i="20"/>
  <c r="P203" i="21"/>
  <c r="P129" i="22"/>
  <c r="R199" i="22"/>
  <c r="R128" i="22" s="1"/>
  <c r="R127" i="22" s="1"/>
  <c r="R221" i="22"/>
  <c r="P214" i="23"/>
  <c r="R129" i="24"/>
  <c r="R129" i="25"/>
  <c r="T128" i="26"/>
  <c r="P209" i="27"/>
  <c r="R122" i="28"/>
  <c r="R121" i="28" s="1"/>
  <c r="R120" i="28" s="1"/>
  <c r="BK122" i="29"/>
  <c r="J122" i="29" s="1"/>
  <c r="J98" i="29" s="1"/>
  <c r="T407" i="32"/>
  <c r="R515" i="32"/>
  <c r="R297" i="33"/>
  <c r="R363" i="33"/>
  <c r="R140" i="34"/>
  <c r="R178" i="34"/>
  <c r="R217" i="34"/>
  <c r="P129" i="35"/>
  <c r="P249" i="35"/>
  <c r="P126" i="36"/>
  <c r="P125" i="36" s="1"/>
  <c r="P124" i="36" s="1"/>
  <c r="P123" i="36" s="1"/>
  <c r="AU136" i="1" s="1"/>
  <c r="BK262" i="2"/>
  <c r="J262" i="2" s="1"/>
  <c r="J100" i="2" s="1"/>
  <c r="P330" i="2"/>
  <c r="P378" i="2"/>
  <c r="P377" i="2" s="1"/>
  <c r="R256" i="3"/>
  <c r="BK320" i="3"/>
  <c r="J320" i="3"/>
  <c r="J102" i="3" s="1"/>
  <c r="R348" i="3"/>
  <c r="BK124" i="5"/>
  <c r="J124" i="5"/>
  <c r="J98" i="5" s="1"/>
  <c r="T220" i="5"/>
  <c r="P249" i="5"/>
  <c r="BK124" i="6"/>
  <c r="R239" i="6"/>
  <c r="T391" i="7"/>
  <c r="BK486" i="7"/>
  <c r="J486" i="7" s="1"/>
  <c r="J108" i="7" s="1"/>
  <c r="R495" i="7"/>
  <c r="R482" i="7" s="1"/>
  <c r="T502" i="7"/>
  <c r="T501" i="7" s="1"/>
  <c r="P283" i="8"/>
  <c r="T329" i="8"/>
  <c r="R400" i="8"/>
  <c r="R192" i="9"/>
  <c r="BK133" i="11"/>
  <c r="J133" i="11"/>
  <c r="J100" i="11" s="1"/>
  <c r="P142" i="11"/>
  <c r="P141" i="11" s="1"/>
  <c r="BK227" i="14"/>
  <c r="J227" i="14" s="1"/>
  <c r="J99" i="14" s="1"/>
  <c r="P494" i="14"/>
  <c r="P133" i="15"/>
  <c r="P132" i="15"/>
  <c r="BK190" i="15"/>
  <c r="J190" i="15"/>
  <c r="J106" i="15" s="1"/>
  <c r="R222" i="15"/>
  <c r="BK128" i="16"/>
  <c r="R175" i="16"/>
  <c r="BK186" i="17"/>
  <c r="J186" i="17" s="1"/>
  <c r="J99" i="17" s="1"/>
  <c r="BK243" i="17"/>
  <c r="J243" i="17" s="1"/>
  <c r="J101" i="17" s="1"/>
  <c r="BK407" i="32"/>
  <c r="J407" i="32" s="1"/>
  <c r="J110" i="32" s="1"/>
  <c r="BK515" i="32"/>
  <c r="J515" i="32"/>
  <c r="J112" i="32" s="1"/>
  <c r="R132" i="33"/>
  <c r="R131" i="33"/>
  <c r="R262" i="2"/>
  <c r="R330" i="2"/>
  <c r="T378" i="2"/>
  <c r="T377" i="2"/>
  <c r="BK220" i="5"/>
  <c r="J220" i="5"/>
  <c r="J99" i="5" s="1"/>
  <c r="P239" i="5"/>
  <c r="T249" i="5"/>
  <c r="T124" i="6"/>
  <c r="BK283" i="8"/>
  <c r="J283" i="8" s="1"/>
  <c r="J100" i="8" s="1"/>
  <c r="P370" i="8"/>
  <c r="P407" i="8"/>
  <c r="P406" i="8" s="1"/>
  <c r="BK199" i="9"/>
  <c r="J199" i="9"/>
  <c r="J100" i="9"/>
  <c r="BK142" i="11"/>
  <c r="J142" i="11"/>
  <c r="J102" i="11"/>
  <c r="BK187" i="11"/>
  <c r="J187" i="11"/>
  <c r="J106" i="11" s="1"/>
  <c r="R209" i="11"/>
  <c r="BK304" i="14"/>
  <c r="J304" i="14"/>
  <c r="J100" i="14" s="1"/>
  <c r="BK479" i="14"/>
  <c r="J479" i="14" s="1"/>
  <c r="J102" i="14" s="1"/>
  <c r="BK146" i="15"/>
  <c r="J146" i="15" s="1"/>
  <c r="J104" i="15" s="1"/>
  <c r="R214" i="15"/>
  <c r="P127" i="17"/>
  <c r="P211" i="17"/>
  <c r="T174" i="20"/>
  <c r="R202" i="20"/>
  <c r="R130" i="21"/>
  <c r="R225" i="21"/>
  <c r="R129" i="22"/>
  <c r="T129" i="23"/>
  <c r="R251" i="24"/>
  <c r="T122" i="29"/>
  <c r="P212" i="31"/>
  <c r="T134" i="32"/>
  <c r="T133" i="32" s="1"/>
  <c r="T132" i="33"/>
  <c r="T131" i="33" s="1"/>
  <c r="R271" i="33"/>
  <c r="T291" i="33"/>
  <c r="P363" i="33"/>
  <c r="R129" i="35"/>
  <c r="R220" i="35"/>
  <c r="R292" i="35"/>
  <c r="R322" i="35"/>
  <c r="R126" i="36"/>
  <c r="R125" i="36"/>
  <c r="R124" i="36"/>
  <c r="R123" i="36" s="1"/>
  <c r="BK124" i="37"/>
  <c r="J124" i="37"/>
  <c r="J100" i="37"/>
  <c r="R120" i="38"/>
  <c r="R119" i="38" s="1"/>
  <c r="R118" i="38" s="1"/>
  <c r="R236" i="3"/>
  <c r="P126" i="4"/>
  <c r="R224" i="4"/>
  <c r="T250" i="4"/>
  <c r="T257" i="4"/>
  <c r="R134" i="7"/>
  <c r="P337" i="7"/>
  <c r="R464" i="7"/>
  <c r="P495" i="7"/>
  <c r="BK335" i="8"/>
  <c r="J335" i="8"/>
  <c r="J103" i="8" s="1"/>
  <c r="R392" i="8"/>
  <c r="R388" i="8"/>
  <c r="T407" i="8"/>
  <c r="T406" i="8" s="1"/>
  <c r="P192" i="9"/>
  <c r="R190" i="10"/>
  <c r="R270" i="10"/>
  <c r="BK284" i="10"/>
  <c r="J284" i="10" s="1"/>
  <c r="J112" i="10" s="1"/>
  <c r="R148" i="11"/>
  <c r="BK209" i="11"/>
  <c r="J209" i="11"/>
  <c r="J107" i="11" s="1"/>
  <c r="BK132" i="13"/>
  <c r="BK131" i="13" s="1"/>
  <c r="J131" i="13" s="1"/>
  <c r="J99" i="13" s="1"/>
  <c r="P141" i="13"/>
  <c r="P140" i="13" s="1"/>
  <c r="R183" i="13"/>
  <c r="P175" i="16"/>
  <c r="R186" i="17"/>
  <c r="R243" i="17"/>
  <c r="R204" i="19"/>
  <c r="R273" i="19"/>
  <c r="P123" i="27"/>
  <c r="R218" i="27"/>
  <c r="T122" i="30"/>
  <c r="T248" i="33"/>
  <c r="P184" i="34"/>
  <c r="T250" i="2"/>
  <c r="BK330" i="2"/>
  <c r="J330" i="2"/>
  <c r="J103" i="2"/>
  <c r="BK378" i="2"/>
  <c r="BK377" i="2"/>
  <c r="J377" i="2" s="1"/>
  <c r="J106" i="2" s="1"/>
  <c r="T124" i="5"/>
  <c r="T123" i="5"/>
  <c r="T122" i="5" s="1"/>
  <c r="T239" i="5"/>
  <c r="P239" i="6"/>
  <c r="P391" i="7"/>
  <c r="R134" i="8"/>
  <c r="T335" i="8"/>
  <c r="BK392" i="8"/>
  <c r="J392" i="8"/>
  <c r="J108" i="8" s="1"/>
  <c r="R407" i="8"/>
  <c r="R406" i="8"/>
  <c r="T190" i="10"/>
  <c r="T243" i="10"/>
  <c r="BK270" i="10"/>
  <c r="J270" i="10"/>
  <c r="J108" i="10"/>
  <c r="R278" i="10"/>
  <c r="R133" i="11"/>
  <c r="R132" i="11" s="1"/>
  <c r="P187" i="11"/>
  <c r="BK217" i="11"/>
  <c r="J217" i="11"/>
  <c r="J108" i="11" s="1"/>
  <c r="R132" i="13"/>
  <c r="R131" i="13" s="1"/>
  <c r="BK183" i="13"/>
  <c r="J183" i="13" s="1"/>
  <c r="J106" i="13" s="1"/>
  <c r="R129" i="23"/>
  <c r="R243" i="23"/>
  <c r="R222" i="24"/>
  <c r="P244" i="24"/>
  <c r="T216" i="26"/>
  <c r="BK209" i="27"/>
  <c r="J209" i="27"/>
  <c r="J99" i="27" s="1"/>
  <c r="BK195" i="29"/>
  <c r="J195" i="29"/>
  <c r="J99" i="29"/>
  <c r="R126" i="31"/>
  <c r="R125" i="31" s="1"/>
  <c r="R124" i="31" s="1"/>
  <c r="R205" i="31"/>
  <c r="P262" i="2"/>
  <c r="T330" i="2"/>
  <c r="BK389" i="2"/>
  <c r="BK388" i="2" s="1"/>
  <c r="J388" i="2" s="1"/>
  <c r="J108" i="2" s="1"/>
  <c r="BK256" i="3"/>
  <c r="J256" i="3"/>
  <c r="J100" i="3"/>
  <c r="T320" i="3"/>
  <c r="BK229" i="4"/>
  <c r="J229" i="4"/>
  <c r="J100" i="4"/>
  <c r="BK257" i="4"/>
  <c r="J257" i="4" s="1"/>
  <c r="J102" i="4" s="1"/>
  <c r="R220" i="5"/>
  <c r="BK249" i="5"/>
  <c r="J249" i="5"/>
  <c r="J101" i="5" s="1"/>
  <c r="R391" i="7"/>
  <c r="P486" i="7"/>
  <c r="P482" i="7"/>
  <c r="T495" i="7"/>
  <c r="R502" i="7"/>
  <c r="R501" i="7" s="1"/>
  <c r="P123" i="9"/>
  <c r="P122" i="9" s="1"/>
  <c r="P121" i="9" s="1"/>
  <c r="AU102" i="1" s="1"/>
  <c r="P199" i="9"/>
  <c r="BK134" i="10"/>
  <c r="J134" i="10" s="1"/>
  <c r="J98" i="10" s="1"/>
  <c r="P190" i="10"/>
  <c r="T270" i="10"/>
  <c r="T278" i="10"/>
  <c r="T187" i="11"/>
  <c r="BK147" i="13"/>
  <c r="P177" i="13"/>
  <c r="BK205" i="13"/>
  <c r="J205" i="13" s="1"/>
  <c r="J107" i="13" s="1"/>
  <c r="BK133" i="15"/>
  <c r="BK132" i="15"/>
  <c r="R142" i="15"/>
  <c r="R141" i="15" s="1"/>
  <c r="BK184" i="15"/>
  <c r="J184" i="15"/>
  <c r="J105" i="15" s="1"/>
  <c r="BK214" i="15"/>
  <c r="J214" i="15"/>
  <c r="J107" i="15"/>
  <c r="R128" i="16"/>
  <c r="T191" i="16"/>
  <c r="T190" i="16" s="1"/>
  <c r="R191" i="18"/>
  <c r="P259" i="18"/>
  <c r="BK183" i="20"/>
  <c r="J183" i="20"/>
  <c r="J100" i="20"/>
  <c r="T202" i="20"/>
  <c r="T130" i="21"/>
  <c r="BK225" i="21"/>
  <c r="J225" i="21" s="1"/>
  <c r="J103" i="21" s="1"/>
  <c r="R257" i="21"/>
  <c r="BK228" i="22"/>
  <c r="J228" i="22" s="1"/>
  <c r="J104" i="22" s="1"/>
  <c r="T129" i="24"/>
  <c r="P129" i="25"/>
  <c r="BK229" i="25"/>
  <c r="J229" i="25"/>
  <c r="J104" i="25"/>
  <c r="R123" i="27"/>
  <c r="BK218" i="27"/>
  <c r="J218" i="27" s="1"/>
  <c r="J100" i="27" s="1"/>
  <c r="P122" i="28"/>
  <c r="T192" i="30"/>
  <c r="P342" i="32"/>
  <c r="T342" i="32"/>
  <c r="T366" i="32"/>
  <c r="P379" i="32"/>
  <c r="BK401" i="32"/>
  <c r="J401" i="32" s="1"/>
  <c r="J109" i="32" s="1"/>
  <c r="R124" i="37"/>
  <c r="R123" i="37" s="1"/>
  <c r="R122" i="37" s="1"/>
  <c r="BK120" i="38"/>
  <c r="BK119" i="38"/>
  <c r="J119" i="38" s="1"/>
  <c r="J97" i="38" s="1"/>
  <c r="R131" i="2"/>
  <c r="R293" i="2"/>
  <c r="T323" i="2"/>
  <c r="T362" i="2"/>
  <c r="R389" i="2"/>
  <c r="R388" i="2"/>
  <c r="R126" i="4"/>
  <c r="T224" i="4"/>
  <c r="R266" i="4"/>
  <c r="P270" i="8"/>
  <c r="BK192" i="9"/>
  <c r="J192" i="9" s="1"/>
  <c r="J99" i="9" s="1"/>
  <c r="R134" i="10"/>
  <c r="BK207" i="10"/>
  <c r="J207" i="10"/>
  <c r="J101" i="10" s="1"/>
  <c r="P255" i="10"/>
  <c r="P254" i="10" s="1"/>
  <c r="P284" i="10"/>
  <c r="P283" i="10" s="1"/>
  <c r="P131" i="12"/>
  <c r="T207" i="12"/>
  <c r="T130" i="12" s="1"/>
  <c r="R319" i="12"/>
  <c r="BK431" i="12"/>
  <c r="J431" i="12"/>
  <c r="J104" i="12" s="1"/>
  <c r="R449" i="12"/>
  <c r="P482" i="12"/>
  <c r="P147" i="13"/>
  <c r="R177" i="13"/>
  <c r="P205" i="13"/>
  <c r="BK134" i="14"/>
  <c r="J134" i="14" s="1"/>
  <c r="J98" i="14" s="1"/>
  <c r="T392" i="14"/>
  <c r="R558" i="14"/>
  <c r="R557" i="14"/>
  <c r="P640" i="14"/>
  <c r="P146" i="15"/>
  <c r="R184" i="15"/>
  <c r="BK222" i="15"/>
  <c r="J222" i="15" s="1"/>
  <c r="J108" i="15" s="1"/>
  <c r="P128" i="16"/>
  <c r="P127" i="16"/>
  <c r="P126" i="16" s="1"/>
  <c r="AU112" i="1" s="1"/>
  <c r="T175" i="16"/>
  <c r="BK127" i="17"/>
  <c r="J127" i="17"/>
  <c r="J98" i="17" s="1"/>
  <c r="R211" i="17"/>
  <c r="P130" i="18"/>
  <c r="BK204" i="19"/>
  <c r="J204" i="19" s="1"/>
  <c r="J100" i="19" s="1"/>
  <c r="T273" i="19"/>
  <c r="R232" i="21"/>
  <c r="T214" i="23"/>
  <c r="R236" i="23"/>
  <c r="BK129" i="24"/>
  <c r="BK251" i="24"/>
  <c r="J251" i="24"/>
  <c r="J104" i="24" s="1"/>
  <c r="R128" i="26"/>
  <c r="R127" i="26"/>
  <c r="R126" i="26"/>
  <c r="R216" i="26"/>
  <c r="BK123" i="27"/>
  <c r="J123" i="27" s="1"/>
  <c r="J98" i="27" s="1"/>
  <c r="T218" i="27"/>
  <c r="BK197" i="28"/>
  <c r="J197" i="28"/>
  <c r="J99" i="28"/>
  <c r="R192" i="30"/>
  <c r="P349" i="32"/>
  <c r="P366" i="32"/>
  <c r="R379" i="32"/>
  <c r="BK248" i="33"/>
  <c r="BK271" i="33"/>
  <c r="J271" i="33" s="1"/>
  <c r="J103" i="33" s="1"/>
  <c r="R291" i="33"/>
  <c r="P357" i="33"/>
  <c r="T262" i="2"/>
  <c r="R323" i="2"/>
  <c r="R362" i="2"/>
  <c r="T389" i="2"/>
  <c r="T388" i="2" s="1"/>
  <c r="T256" i="3"/>
  <c r="BK329" i="3"/>
  <c r="J329" i="3"/>
  <c r="J103" i="3"/>
  <c r="R229" i="4"/>
  <c r="BK266" i="4"/>
  <c r="J266" i="4"/>
  <c r="J103" i="4"/>
  <c r="P134" i="7"/>
  <c r="R337" i="7"/>
  <c r="BK385" i="7"/>
  <c r="J385" i="7" s="1"/>
  <c r="J102" i="7" s="1"/>
  <c r="P385" i="7"/>
  <c r="T385" i="7"/>
  <c r="R486" i="7"/>
  <c r="BK502" i="7"/>
  <c r="J502" i="7"/>
  <c r="J111" i="7"/>
  <c r="R283" i="8"/>
  <c r="BK329" i="8"/>
  <c r="J329" i="8"/>
  <c r="J102" i="8" s="1"/>
  <c r="T370" i="8"/>
  <c r="BK407" i="8"/>
  <c r="J407" i="8" s="1"/>
  <c r="J111" i="8" s="1"/>
  <c r="T123" i="9"/>
  <c r="T199" i="9"/>
  <c r="R207" i="10"/>
  <c r="T255" i="10"/>
  <c r="T254" i="10" s="1"/>
  <c r="R284" i="10"/>
  <c r="R283" i="10"/>
  <c r="T134" i="14"/>
  <c r="R392" i="14"/>
  <c r="BK558" i="14"/>
  <c r="J558" i="14"/>
  <c r="J106" i="14" s="1"/>
  <c r="T127" i="19"/>
  <c r="T192" i="19"/>
  <c r="R248" i="19"/>
  <c r="BK314" i="19"/>
  <c r="J314" i="19"/>
  <c r="J103" i="19" s="1"/>
  <c r="R407" i="32"/>
  <c r="P515" i="32"/>
  <c r="P297" i="33"/>
  <c r="BK363" i="33"/>
  <c r="J363" i="33"/>
  <c r="J110" i="33"/>
  <c r="T140" i="34"/>
  <c r="P217" i="34"/>
  <c r="P242" i="35"/>
  <c r="T242" i="35"/>
  <c r="BK322" i="35"/>
  <c r="J322" i="35" s="1"/>
  <c r="J107" i="35" s="1"/>
  <c r="T126" i="36"/>
  <c r="T125" i="36"/>
  <c r="T124" i="36" s="1"/>
  <c r="T123" i="36" s="1"/>
  <c r="P124" i="37"/>
  <c r="P123" i="37"/>
  <c r="P122" i="37" s="1"/>
  <c r="AU137" i="1" s="1"/>
  <c r="P236" i="3"/>
  <c r="P124" i="5"/>
  <c r="P123" i="5"/>
  <c r="P122" i="5" s="1"/>
  <c r="AU98" i="1" s="1"/>
  <c r="BK239" i="5"/>
  <c r="J239" i="5"/>
  <c r="J100" i="5" s="1"/>
  <c r="R249" i="5"/>
  <c r="R123" i="5" s="1"/>
  <c r="R122" i="5" s="1"/>
  <c r="P124" i="6"/>
  <c r="P123" i="6" s="1"/>
  <c r="P122" i="6" s="1"/>
  <c r="AU99" i="1" s="1"/>
  <c r="T239" i="6"/>
  <c r="T169" i="10"/>
  <c r="R243" i="10"/>
  <c r="BK148" i="11"/>
  <c r="T181" i="11"/>
  <c r="T217" i="11"/>
  <c r="P304" i="14"/>
  <c r="BK130" i="18"/>
  <c r="J130" i="18"/>
  <c r="J98" i="18" s="1"/>
  <c r="BK229" i="18"/>
  <c r="J229" i="18"/>
  <c r="J102" i="18" s="1"/>
  <c r="R296" i="18"/>
  <c r="R248" i="33"/>
  <c r="R244" i="33"/>
  <c r="T271" i="33"/>
  <c r="P291" i="33"/>
  <c r="T357" i="33"/>
  <c r="R124" i="34"/>
  <c r="P137" i="34"/>
  <c r="BK220" i="35"/>
  <c r="J220" i="35" s="1"/>
  <c r="J100" i="35" s="1"/>
  <c r="P292" i="35"/>
  <c r="T322" i="35"/>
  <c r="T124" i="37"/>
  <c r="T123" i="37"/>
  <c r="T122" i="37"/>
  <c r="T236" i="3"/>
  <c r="P320" i="3"/>
  <c r="T348" i="3"/>
  <c r="T221" i="6"/>
  <c r="BK134" i="7"/>
  <c r="BK133" i="7" s="1"/>
  <c r="BK337" i="7"/>
  <c r="J337" i="7"/>
  <c r="J100" i="7" s="1"/>
  <c r="R385" i="7"/>
  <c r="R146" i="15"/>
  <c r="R145" i="15" s="1"/>
  <c r="T184" i="15"/>
  <c r="P222" i="15"/>
  <c r="P208" i="18"/>
  <c r="R229" i="18"/>
  <c r="T296" i="18"/>
  <c r="R312" i="18"/>
  <c r="R311" i="18"/>
  <c r="BK232" i="21"/>
  <c r="J232" i="21"/>
  <c r="J104" i="21" s="1"/>
  <c r="P199" i="22"/>
  <c r="BK221" i="22"/>
  <c r="J221" i="22"/>
  <c r="J103" i="22"/>
  <c r="BK214" i="23"/>
  <c r="J214" i="23"/>
  <c r="J102" i="23"/>
  <c r="BK236" i="23"/>
  <c r="J236" i="23" s="1"/>
  <c r="J103" i="23" s="1"/>
  <c r="T236" i="23"/>
  <c r="T222" i="24"/>
  <c r="R244" i="24"/>
  <c r="BK200" i="25"/>
  <c r="J200" i="25" s="1"/>
  <c r="J102" i="25" s="1"/>
  <c r="BK222" i="25"/>
  <c r="J222" i="25" s="1"/>
  <c r="J103" i="25" s="1"/>
  <c r="P128" i="26"/>
  <c r="P216" i="26"/>
  <c r="T123" i="27"/>
  <c r="P218" i="27"/>
  <c r="R122" i="29"/>
  <c r="BK193" i="31"/>
  <c r="J193" i="31"/>
  <c r="J99" i="31" s="1"/>
  <c r="P205" i="31"/>
  <c r="P140" i="34"/>
  <c r="BK178" i="34"/>
  <c r="J178" i="34" s="1"/>
  <c r="J100" i="34" s="1"/>
  <c r="T217" i="34"/>
  <c r="T220" i="35"/>
  <c r="R242" i="35"/>
  <c r="R311" i="35"/>
  <c r="R310" i="35" s="1"/>
  <c r="BK126" i="36"/>
  <c r="J126" i="36"/>
  <c r="J101" i="36" s="1"/>
  <c r="P120" i="38"/>
  <c r="P119" i="38"/>
  <c r="P118" i="38"/>
  <c r="AU138" i="1" s="1"/>
  <c r="T127" i="3"/>
  <c r="T296" i="3"/>
  <c r="BK348" i="3"/>
  <c r="J348" i="3"/>
  <c r="J104" i="3" s="1"/>
  <c r="T126" i="4"/>
  <c r="P250" i="4"/>
  <c r="BK131" i="12"/>
  <c r="J131" i="12" s="1"/>
  <c r="J98" i="12" s="1"/>
  <c r="P207" i="12"/>
  <c r="T270" i="12"/>
  <c r="R380" i="12"/>
  <c r="BK449" i="12"/>
  <c r="J449" i="12" s="1"/>
  <c r="J107" i="12" s="1"/>
  <c r="T477" i="12"/>
  <c r="T304" i="14"/>
  <c r="P479" i="14"/>
  <c r="T479" i="14"/>
  <c r="P127" i="19"/>
  <c r="P126" i="19" s="1"/>
  <c r="P125" i="19" s="1"/>
  <c r="AU115" i="1" s="1"/>
  <c r="R192" i="19"/>
  <c r="P248" i="19"/>
  <c r="P314" i="19"/>
  <c r="R174" i="20"/>
  <c r="P202" i="20"/>
  <c r="BK130" i="21"/>
  <c r="P225" i="21"/>
  <c r="T199" i="22"/>
  <c r="R214" i="23"/>
  <c r="P236" i="23"/>
  <c r="P222" i="24"/>
  <c r="T200" i="25"/>
  <c r="P222" i="25"/>
  <c r="P238" i="26"/>
  <c r="T197" i="28"/>
  <c r="T195" i="29"/>
  <c r="P126" i="31"/>
  <c r="T193" i="31"/>
  <c r="R134" i="32"/>
  <c r="R133" i="32" s="1"/>
  <c r="BK342" i="32"/>
  <c r="J342" i="32" s="1"/>
  <c r="J101" i="32" s="1"/>
  <c r="R342" i="32"/>
  <c r="R366" i="32"/>
  <c r="T379" i="32"/>
  <c r="R401" i="32"/>
  <c r="T509" i="32"/>
  <c r="P134" i="10"/>
  <c r="T207" i="10"/>
  <c r="R255" i="10"/>
  <c r="R254" i="10" s="1"/>
  <c r="P278" i="10"/>
  <c r="P148" i="11"/>
  <c r="R181" i="11"/>
  <c r="P209" i="11"/>
  <c r="BK207" i="12"/>
  <c r="J207" i="12" s="1"/>
  <c r="J99" i="12" s="1"/>
  <c r="BK319" i="12"/>
  <c r="J319" i="12"/>
  <c r="J101" i="12" s="1"/>
  <c r="P380" i="12"/>
  <c r="P431" i="12"/>
  <c r="BK477" i="12"/>
  <c r="J477" i="12"/>
  <c r="J108" i="12" s="1"/>
  <c r="T482" i="12"/>
  <c r="P142" i="15"/>
  <c r="P141" i="15"/>
  <c r="BK175" i="16"/>
  <c r="J175" i="16" s="1"/>
  <c r="J102" i="16" s="1"/>
  <c r="T127" i="17"/>
  <c r="T126" i="17"/>
  <c r="T125" i="17" s="1"/>
  <c r="BK191" i="18"/>
  <c r="J191" i="18" s="1"/>
  <c r="J99" i="18" s="1"/>
  <c r="BK259" i="18"/>
  <c r="J259" i="18"/>
  <c r="J103" i="18"/>
  <c r="BK174" i="20"/>
  <c r="J174" i="20" s="1"/>
  <c r="J99" i="20" s="1"/>
  <c r="T194" i="20"/>
  <c r="P130" i="21"/>
  <c r="P129" i="21"/>
  <c r="P128" i="21" s="1"/>
  <c r="AU119" i="1" s="1"/>
  <c r="T225" i="21"/>
  <c r="T129" i="22"/>
  <c r="T221" i="22"/>
  <c r="R209" i="27"/>
  <c r="T122" i="28"/>
  <c r="T121" i="28" s="1"/>
  <c r="T120" i="28" s="1"/>
  <c r="R195" i="29"/>
  <c r="T212" i="31"/>
  <c r="BK349" i="32"/>
  <c r="J349" i="32"/>
  <c r="J102" i="32" s="1"/>
  <c r="BK366" i="32"/>
  <c r="J366" i="32"/>
  <c r="J103" i="32"/>
  <c r="BK379" i="32"/>
  <c r="J379" i="32"/>
  <c r="J105" i="32" s="1"/>
  <c r="T401" i="32"/>
  <c r="R509" i="32"/>
  <c r="BK297" i="33"/>
  <c r="J297" i="33"/>
  <c r="J108" i="33"/>
  <c r="T249" i="35"/>
  <c r="BK311" i="35"/>
  <c r="J311" i="35" s="1"/>
  <c r="J106" i="35" s="1"/>
  <c r="BK125" i="39"/>
  <c r="BK124" i="39"/>
  <c r="BK138" i="39"/>
  <c r="J138" i="39" s="1"/>
  <c r="J100" i="39" s="1"/>
  <c r="R168" i="39"/>
  <c r="T182" i="39"/>
  <c r="R250" i="2"/>
  <c r="T229" i="4"/>
  <c r="P266" i="4"/>
  <c r="R124" i="5"/>
  <c r="T208" i="18"/>
  <c r="P251" i="24"/>
  <c r="R200" i="25"/>
  <c r="T222" i="25"/>
  <c r="BK192" i="30"/>
  <c r="J192" i="30"/>
  <c r="J99" i="30" s="1"/>
  <c r="BK137" i="34"/>
  <c r="J137" i="34"/>
  <c r="J98" i="34" s="1"/>
  <c r="P138" i="39"/>
  <c r="T168" i="39"/>
  <c r="BK193" i="39"/>
  <c r="J193" i="39" s="1"/>
  <c r="J103" i="39" s="1"/>
  <c r="T192" i="9"/>
  <c r="P133" i="11"/>
  <c r="P132" i="11"/>
  <c r="R187" i="11"/>
  <c r="P183" i="20"/>
  <c r="BK203" i="21"/>
  <c r="J203" i="21" s="1"/>
  <c r="J102" i="21" s="1"/>
  <c r="BK257" i="21"/>
  <c r="J257" i="21" s="1"/>
  <c r="J105" i="21" s="1"/>
  <c r="T228" i="22"/>
  <c r="T229" i="25"/>
  <c r="T238" i="26"/>
  <c r="P193" i="31"/>
  <c r="P248" i="33"/>
  <c r="P244" i="33" s="1"/>
  <c r="BK357" i="33"/>
  <c r="J357" i="33" s="1"/>
  <c r="J109" i="33" s="1"/>
  <c r="T125" i="39"/>
  <c r="T124" i="39"/>
  <c r="BK168" i="39"/>
  <c r="J168" i="39"/>
  <c r="J101" i="39"/>
  <c r="R182" i="39"/>
  <c r="P250" i="2"/>
  <c r="T133" i="11"/>
  <c r="T132" i="11" s="1"/>
  <c r="R142" i="11"/>
  <c r="R141" i="11"/>
  <c r="P181" i="11"/>
  <c r="P217" i="11"/>
  <c r="BK141" i="13"/>
  <c r="J141" i="13"/>
  <c r="J102" i="13" s="1"/>
  <c r="P183" i="13"/>
  <c r="R304" i="14"/>
  <c r="R479" i="14"/>
  <c r="T146" i="15"/>
  <c r="T214" i="15"/>
  <c r="P186" i="17"/>
  <c r="P243" i="17"/>
  <c r="T204" i="19"/>
  <c r="BK273" i="19"/>
  <c r="J273" i="19"/>
  <c r="J102" i="19"/>
  <c r="R314" i="19"/>
  <c r="T209" i="27"/>
  <c r="P197" i="28"/>
  <c r="P122" i="30"/>
  <c r="P121" i="30"/>
  <c r="P120" i="30"/>
  <c r="AU128" i="1" s="1"/>
  <c r="P124" i="34"/>
  <c r="T184" i="34"/>
  <c r="T129" i="35"/>
  <c r="T128" i="35" s="1"/>
  <c r="BK242" i="35"/>
  <c r="J242" i="35"/>
  <c r="J101" i="35" s="1"/>
  <c r="T292" i="35"/>
  <c r="P311" i="35"/>
  <c r="P310" i="35" s="1"/>
  <c r="T120" i="38"/>
  <c r="T119" i="38"/>
  <c r="T118" i="38" s="1"/>
  <c r="P125" i="39"/>
  <c r="P124" i="39"/>
  <c r="R138" i="39"/>
  <c r="BK182" i="39"/>
  <c r="J182" i="39"/>
  <c r="J102" i="39" s="1"/>
  <c r="P193" i="39"/>
  <c r="BK391" i="7"/>
  <c r="J391" i="7" s="1"/>
  <c r="J103" i="7" s="1"/>
  <c r="BK495" i="7"/>
  <c r="J495" i="7"/>
  <c r="J109" i="7" s="1"/>
  <c r="BK134" i="8"/>
  <c r="BK133" i="8" s="1"/>
  <c r="J134" i="8"/>
  <c r="J98" i="8" s="1"/>
  <c r="P335" i="8"/>
  <c r="P400" i="8"/>
  <c r="BK169" i="10"/>
  <c r="J169" i="10" s="1"/>
  <c r="J99" i="10" s="1"/>
  <c r="T142" i="11"/>
  <c r="T141" i="11"/>
  <c r="BK181" i="11"/>
  <c r="J181" i="11"/>
  <c r="J105" i="11" s="1"/>
  <c r="R217" i="11"/>
  <c r="T131" i="12"/>
  <c r="P270" i="12"/>
  <c r="T319" i="12"/>
  <c r="R431" i="12"/>
  <c r="P449" i="12"/>
  <c r="P448" i="12"/>
  <c r="R477" i="12"/>
  <c r="R147" i="13"/>
  <c r="R146" i="13"/>
  <c r="T177" i="13"/>
  <c r="P227" i="14"/>
  <c r="BK494" i="14"/>
  <c r="J494" i="14" s="1"/>
  <c r="J103" i="14" s="1"/>
  <c r="R640" i="14"/>
  <c r="BK211" i="17"/>
  <c r="J211" i="17"/>
  <c r="J100" i="17"/>
  <c r="T130" i="18"/>
  <c r="T129" i="18" s="1"/>
  <c r="T128" i="18" s="1"/>
  <c r="P229" i="18"/>
  <c r="BK296" i="18"/>
  <c r="J296" i="18"/>
  <c r="J104" i="18" s="1"/>
  <c r="BK127" i="19"/>
  <c r="J127" i="19"/>
  <c r="J98" i="19"/>
  <c r="BK192" i="19"/>
  <c r="J192" i="19" s="1"/>
  <c r="J99" i="19" s="1"/>
  <c r="BK248" i="19"/>
  <c r="J248" i="19"/>
  <c r="J101" i="19" s="1"/>
  <c r="P132" i="33"/>
  <c r="P131" i="33" s="1"/>
  <c r="P271" i="33"/>
  <c r="BK291" i="33"/>
  <c r="J291" i="33"/>
  <c r="J107" i="33"/>
  <c r="R357" i="33"/>
  <c r="T124" i="34"/>
  <c r="R137" i="34"/>
  <c r="T137" i="34"/>
  <c r="P178" i="34"/>
  <c r="R249" i="35"/>
  <c r="T311" i="35"/>
  <c r="T310" i="35"/>
  <c r="R125" i="39"/>
  <c r="R124" i="39"/>
  <c r="P168" i="39"/>
  <c r="R193" i="39"/>
  <c r="R127" i="3"/>
  <c r="R126" i="3" s="1"/>
  <c r="R125" i="3" s="1"/>
  <c r="P296" i="3"/>
  <c r="P329" i="3"/>
  <c r="P229" i="4"/>
  <c r="P257" i="4"/>
  <c r="R221" i="6"/>
  <c r="T134" i="7"/>
  <c r="T337" i="7"/>
  <c r="T133" i="7" s="1"/>
  <c r="P464" i="7"/>
  <c r="T283" i="8"/>
  <c r="P329" i="8"/>
  <c r="R370" i="8"/>
  <c r="T400" i="8"/>
  <c r="R123" i="9"/>
  <c r="R199" i="9"/>
  <c r="R122" i="9" s="1"/>
  <c r="R121" i="9" s="1"/>
  <c r="T134" i="10"/>
  <c r="T133" i="10" s="1"/>
  <c r="T132" i="10" s="1"/>
  <c r="P207" i="10"/>
  <c r="BK243" i="10"/>
  <c r="J243" i="10" s="1"/>
  <c r="J104" i="10" s="1"/>
  <c r="T284" i="10"/>
  <c r="T283" i="10"/>
  <c r="R227" i="14"/>
  <c r="R494" i="14"/>
  <c r="P190" i="15"/>
  <c r="T222" i="15"/>
  <c r="R144" i="16"/>
  <c r="R130" i="18"/>
  <c r="R129" i="18" s="1"/>
  <c r="R128" i="18" s="1"/>
  <c r="R259" i="18"/>
  <c r="BK312" i="18"/>
  <c r="J312" i="18"/>
  <c r="J107" i="18"/>
  <c r="R183" i="20"/>
  <c r="BK213" i="20"/>
  <c r="J213" i="20" s="1"/>
  <c r="J103" i="20" s="1"/>
  <c r="T232" i="21"/>
  <c r="P129" i="24"/>
  <c r="P128" i="24" s="1"/>
  <c r="P127" i="24" s="1"/>
  <c r="AU122" i="1" s="1"/>
  <c r="BK244" i="24"/>
  <c r="J244" i="24" s="1"/>
  <c r="J103" i="24" s="1"/>
  <c r="T244" i="24"/>
  <c r="P200" i="25"/>
  <c r="R222" i="25"/>
  <c r="BK122" i="30"/>
  <c r="P407" i="32"/>
  <c r="T515" i="32"/>
  <c r="BK140" i="34"/>
  <c r="J140" i="34" s="1"/>
  <c r="J99" i="34" s="1"/>
  <c r="T178" i="34"/>
  <c r="BK217" i="34"/>
  <c r="J217" i="34"/>
  <c r="J102" i="34" s="1"/>
  <c r="T138" i="39"/>
  <c r="T137" i="39" s="1"/>
  <c r="P182" i="39"/>
  <c r="T193" i="39"/>
  <c r="BK223" i="10"/>
  <c r="J223" i="10" s="1"/>
  <c r="J102" i="10" s="1"/>
  <c r="BK226" i="15"/>
  <c r="J226" i="15"/>
  <c r="J109" i="15"/>
  <c r="BK308" i="18"/>
  <c r="J308" i="18" s="1"/>
  <c r="J105" i="18" s="1"/>
  <c r="BK235" i="6"/>
  <c r="J235" i="6"/>
  <c r="J100" i="6"/>
  <c r="BK225" i="20"/>
  <c r="J225" i="20"/>
  <c r="J106" i="20"/>
  <c r="F124" i="23"/>
  <c r="BK303" i="31"/>
  <c r="J303" i="31" s="1"/>
  <c r="J102" i="31" s="1"/>
  <c r="BK389" i="8"/>
  <c r="J389" i="8"/>
  <c r="J107" i="8" s="1"/>
  <c r="BK204" i="9"/>
  <c r="J204" i="9" s="1"/>
  <c r="J101" i="9" s="1"/>
  <c r="BK213" i="13"/>
  <c r="J213" i="13"/>
  <c r="J108" i="13"/>
  <c r="BK225" i="18"/>
  <c r="J225" i="18" s="1"/>
  <c r="J101" i="18" s="1"/>
  <c r="BK210" i="23"/>
  <c r="J210" i="23"/>
  <c r="J101" i="23"/>
  <c r="BK393" i="32"/>
  <c r="J393" i="32" s="1"/>
  <c r="J106" i="32" s="1"/>
  <c r="BK385" i="8"/>
  <c r="J385" i="8"/>
  <c r="J105" i="8" s="1"/>
  <c r="BK413" i="8"/>
  <c r="J413" i="8" s="1"/>
  <c r="J112" i="8" s="1"/>
  <c r="BK629" i="14"/>
  <c r="J629" i="14" s="1"/>
  <c r="J108" i="14" s="1"/>
  <c r="BK272" i="22"/>
  <c r="J272" i="22" s="1"/>
  <c r="J105" i="22" s="1"/>
  <c r="BK212" i="26"/>
  <c r="BK127" i="26" s="1"/>
  <c r="J127" i="26" s="1"/>
  <c r="J99" i="26" s="1"/>
  <c r="J212" i="26"/>
  <c r="J101" i="26" s="1"/>
  <c r="BK206" i="28"/>
  <c r="J206" i="28" s="1"/>
  <c r="J100" i="28" s="1"/>
  <c r="BK360" i="3"/>
  <c r="J360" i="3" s="1"/>
  <c r="J105" i="3" s="1"/>
  <c r="BK381" i="7"/>
  <c r="J381" i="7"/>
  <c r="J101" i="7"/>
  <c r="BK230" i="27"/>
  <c r="J230" i="27"/>
  <c r="J101" i="27" s="1"/>
  <c r="BK252" i="6"/>
  <c r="J252" i="6" s="1"/>
  <c r="J102" i="6" s="1"/>
  <c r="BK325" i="8"/>
  <c r="J325" i="8"/>
  <c r="J101" i="8" s="1"/>
  <c r="BK259" i="17"/>
  <c r="BK258" i="17" s="1"/>
  <c r="J258" i="17" s="1"/>
  <c r="J103" i="17" s="1"/>
  <c r="J259" i="17"/>
  <c r="J104" i="17"/>
  <c r="BK195" i="22"/>
  <c r="J195" i="22" s="1"/>
  <c r="J101" i="22" s="1"/>
  <c r="BK218" i="24"/>
  <c r="J218" i="24"/>
  <c r="J101" i="24" s="1"/>
  <c r="BK307" i="31"/>
  <c r="J307" i="31"/>
  <c r="J104" i="31"/>
  <c r="BK287" i="33"/>
  <c r="J287" i="33" s="1"/>
  <c r="J105" i="33" s="1"/>
  <c r="BK251" i="10"/>
  <c r="J251" i="10"/>
  <c r="J105" i="10" s="1"/>
  <c r="BK221" i="11"/>
  <c r="J221" i="11" s="1"/>
  <c r="J109" i="11" s="1"/>
  <c r="BK374" i="2"/>
  <c r="J374" i="2"/>
  <c r="J105" i="2"/>
  <c r="BK279" i="4"/>
  <c r="J279" i="4" s="1"/>
  <c r="J104" i="4" s="1"/>
  <c r="BK259" i="5"/>
  <c r="J259" i="5"/>
  <c r="J102" i="5"/>
  <c r="BK483" i="7"/>
  <c r="J483" i="7" s="1"/>
  <c r="J107" i="7" s="1"/>
  <c r="BK196" i="25"/>
  <c r="J196" i="25"/>
  <c r="J101" i="25" s="1"/>
  <c r="BK339" i="32"/>
  <c r="J339" i="32" s="1"/>
  <c r="J100" i="32" s="1"/>
  <c r="BK263" i="17"/>
  <c r="J263" i="17" s="1"/>
  <c r="J105" i="17" s="1"/>
  <c r="BK327" i="19"/>
  <c r="J327" i="19" s="1"/>
  <c r="J105" i="19" s="1"/>
  <c r="BK508" i="7"/>
  <c r="J508" i="7"/>
  <c r="J112" i="7" s="1"/>
  <c r="BK276" i="10"/>
  <c r="J276" i="10" s="1"/>
  <c r="J109" i="10" s="1"/>
  <c r="BK638" i="14"/>
  <c r="J638" i="14" s="1"/>
  <c r="J111" i="14" s="1"/>
  <c r="BK215" i="35"/>
  <c r="J215" i="35" s="1"/>
  <c r="J99" i="35" s="1"/>
  <c r="BK320" i="18"/>
  <c r="J320" i="18"/>
  <c r="J108" i="18" s="1"/>
  <c r="BK273" i="24"/>
  <c r="J273" i="24" s="1"/>
  <c r="J105" i="24" s="1"/>
  <c r="BK249" i="25"/>
  <c r="J249" i="25"/>
  <c r="J105" i="25" s="1"/>
  <c r="BK283" i="26"/>
  <c r="J283" i="26"/>
  <c r="J104" i="26"/>
  <c r="BK307" i="35"/>
  <c r="J307" i="35" s="1"/>
  <c r="J104" i="35" s="1"/>
  <c r="BK228" i="20"/>
  <c r="J228" i="20"/>
  <c r="J107" i="20" s="1"/>
  <c r="BK199" i="21"/>
  <c r="J199" i="21"/>
  <c r="J101" i="21" s="1"/>
  <c r="BK265" i="23"/>
  <c r="J265" i="23" s="1"/>
  <c r="J105" i="23" s="1"/>
  <c r="BK396" i="32"/>
  <c r="J396" i="32"/>
  <c r="J107" i="32" s="1"/>
  <c r="BK445" i="12"/>
  <c r="J445" i="12" s="1"/>
  <c r="J105" i="12" s="1"/>
  <c r="BK221" i="20"/>
  <c r="J221" i="20"/>
  <c r="J104" i="20"/>
  <c r="BK204" i="29"/>
  <c r="J204" i="29" s="1"/>
  <c r="J100" i="29" s="1"/>
  <c r="BK267" i="33"/>
  <c r="J267" i="33"/>
  <c r="J102" i="33"/>
  <c r="BK284" i="33"/>
  <c r="J284" i="33" s="1"/>
  <c r="J104" i="33" s="1"/>
  <c r="BK479" i="7"/>
  <c r="J479" i="7"/>
  <c r="J105" i="7" s="1"/>
  <c r="BK227" i="10"/>
  <c r="J227" i="10" s="1"/>
  <c r="J103" i="10" s="1"/>
  <c r="BK376" i="12"/>
  <c r="J376" i="12" s="1"/>
  <c r="J102" i="12" s="1"/>
  <c r="BK554" i="14"/>
  <c r="J554" i="14" s="1"/>
  <c r="J104" i="14" s="1"/>
  <c r="BK625" i="14"/>
  <c r="J625" i="14"/>
  <c r="J107" i="14" s="1"/>
  <c r="BK255" i="17"/>
  <c r="J255" i="17"/>
  <c r="J102" i="17"/>
  <c r="BK324" i="19"/>
  <c r="J324" i="19" s="1"/>
  <c r="J104" i="19" s="1"/>
  <c r="BK245" i="33"/>
  <c r="J245" i="33" s="1"/>
  <c r="J100" i="33" s="1"/>
  <c r="BK635" i="14"/>
  <c r="J635" i="14"/>
  <c r="J109" i="14" s="1"/>
  <c r="BK232" i="20"/>
  <c r="J232" i="20" s="1"/>
  <c r="J108" i="20" s="1"/>
  <c r="BK265" i="21"/>
  <c r="J265" i="21"/>
  <c r="J106" i="21" s="1"/>
  <c r="BK201" i="30"/>
  <c r="J201" i="30"/>
  <c r="J100" i="30"/>
  <c r="BK225" i="34"/>
  <c r="J225" i="34" s="1"/>
  <c r="J103" i="34" s="1"/>
  <c r="BK118" i="38"/>
  <c r="J118" i="38"/>
  <c r="J96" i="38" s="1"/>
  <c r="J120" i="38"/>
  <c r="J98" i="38"/>
  <c r="E85" i="39"/>
  <c r="BE132" i="39"/>
  <c r="BE139" i="39"/>
  <c r="BE141" i="39"/>
  <c r="BE151" i="39"/>
  <c r="F120" i="39"/>
  <c r="BE126" i="39"/>
  <c r="BE129" i="39"/>
  <c r="BE155" i="39"/>
  <c r="BE162" i="39"/>
  <c r="BE150" i="39"/>
  <c r="BE157" i="39"/>
  <c r="BE135" i="39"/>
  <c r="BE143" i="39"/>
  <c r="BE159" i="39"/>
  <c r="BE169" i="39"/>
  <c r="BE191" i="39"/>
  <c r="BE194" i="39"/>
  <c r="BE196" i="39"/>
  <c r="BE198" i="39"/>
  <c r="BE199" i="39"/>
  <c r="BE166" i="39"/>
  <c r="BE175" i="39"/>
  <c r="J117" i="39"/>
  <c r="BE181" i="39"/>
  <c r="BE187" i="39"/>
  <c r="BE197" i="39"/>
  <c r="BE147" i="39"/>
  <c r="BE164" i="39"/>
  <c r="BE172" i="39"/>
  <c r="BE183" i="39"/>
  <c r="BE161" i="39"/>
  <c r="BE177" i="39"/>
  <c r="BE189" i="39"/>
  <c r="BE192" i="39"/>
  <c r="BE145" i="39"/>
  <c r="BE152" i="39"/>
  <c r="BE154" i="39"/>
  <c r="BE174" i="39"/>
  <c r="BE179" i="39"/>
  <c r="BE185" i="39"/>
  <c r="E85" i="38"/>
  <c r="F92" i="38"/>
  <c r="BE135" i="38"/>
  <c r="BE132" i="38"/>
  <c r="BE144" i="38"/>
  <c r="BE147" i="38"/>
  <c r="BE150" i="38"/>
  <c r="BE177" i="38"/>
  <c r="BE213" i="38"/>
  <c r="BE153" i="38"/>
  <c r="BE159" i="38"/>
  <c r="BE162" i="38"/>
  <c r="BE180" i="38"/>
  <c r="BE121" i="38"/>
  <c r="BE123" i="38"/>
  <c r="BE165" i="38"/>
  <c r="BE171" i="38"/>
  <c r="BE174" i="38"/>
  <c r="BE186" i="38"/>
  <c r="BE210" i="38"/>
  <c r="J89" i="38"/>
  <c r="BE126" i="38"/>
  <c r="BE141" i="38"/>
  <c r="BE198" i="38"/>
  <c r="BE204" i="38"/>
  <c r="BE207" i="38"/>
  <c r="BE216" i="38"/>
  <c r="BE222" i="38"/>
  <c r="BE240" i="38"/>
  <c r="BE246" i="38"/>
  <c r="BE258" i="38"/>
  <c r="BE261" i="38"/>
  <c r="BE129" i="38"/>
  <c r="BE168" i="38"/>
  <c r="BE192" i="38"/>
  <c r="BE195" i="38"/>
  <c r="BE201" i="38"/>
  <c r="BE219" i="38"/>
  <c r="BE252" i="38"/>
  <c r="BE255" i="38"/>
  <c r="BE228" i="38"/>
  <c r="BE231" i="38"/>
  <c r="BE234" i="38"/>
  <c r="BE278" i="38"/>
  <c r="BE305" i="38"/>
  <c r="BE350" i="38"/>
  <c r="BE243" i="38"/>
  <c r="BE263" i="38"/>
  <c r="BE269" i="38"/>
  <c r="BE272" i="38"/>
  <c r="BE299" i="38"/>
  <c r="BE338" i="38"/>
  <c r="BE362" i="38"/>
  <c r="BK123" i="37"/>
  <c r="J123" i="37" s="1"/>
  <c r="J99" i="37" s="1"/>
  <c r="BE138" i="38"/>
  <c r="BE156" i="38"/>
  <c r="BE189" i="38"/>
  <c r="BE237" i="38"/>
  <c r="BE281" i="38"/>
  <c r="BE284" i="38"/>
  <c r="BE287" i="38"/>
  <c r="BE293" i="38"/>
  <c r="BE296" i="38"/>
  <c r="BE311" i="38"/>
  <c r="BE344" i="38"/>
  <c r="BE365" i="38"/>
  <c r="BE368" i="38"/>
  <c r="BE341" i="38"/>
  <c r="BE275" i="38"/>
  <c r="BE356" i="38"/>
  <c r="BE290" i="38"/>
  <c r="BE317" i="38"/>
  <c r="BE320" i="38"/>
  <c r="BE323" i="38"/>
  <c r="BE249" i="38"/>
  <c r="BE266" i="38"/>
  <c r="BE302" i="38"/>
  <c r="BE183" i="38"/>
  <c r="BE225" i="38"/>
  <c r="BE332" i="38"/>
  <c r="BE308" i="38"/>
  <c r="BE335" i="38"/>
  <c r="BE359" i="38"/>
  <c r="BE314" i="38"/>
  <c r="BE326" i="38"/>
  <c r="BE329" i="38"/>
  <c r="BE347" i="38"/>
  <c r="BE353" i="38"/>
  <c r="BK125" i="36"/>
  <c r="J125" i="36" s="1"/>
  <c r="J100" i="36" s="1"/>
  <c r="F119" i="37"/>
  <c r="BE132" i="37"/>
  <c r="BE135" i="37"/>
  <c r="J91" i="37"/>
  <c r="BE125" i="37"/>
  <c r="E85" i="37"/>
  <c r="BE131" i="37"/>
  <c r="BE136" i="37"/>
  <c r="BE153" i="37"/>
  <c r="BE156" i="37"/>
  <c r="BE140" i="37"/>
  <c r="BE148" i="37"/>
  <c r="BE163" i="37"/>
  <c r="BE128" i="37"/>
  <c r="BE143" i="37"/>
  <c r="BE151" i="37"/>
  <c r="BE158" i="37"/>
  <c r="BE138" i="37"/>
  <c r="BE133" i="37"/>
  <c r="BE134" i="37"/>
  <c r="BE137" i="37"/>
  <c r="BE146" i="37"/>
  <c r="BE161" i="37"/>
  <c r="BE166" i="37"/>
  <c r="BE167" i="36"/>
  <c r="BE178" i="36"/>
  <c r="E85" i="36"/>
  <c r="F94" i="36"/>
  <c r="BE127" i="36"/>
  <c r="BE173" i="36"/>
  <c r="BE186" i="36"/>
  <c r="BE156" i="36"/>
  <c r="BE159" i="36"/>
  <c r="BE161" i="36"/>
  <c r="BE163" i="36"/>
  <c r="BE164" i="36"/>
  <c r="J91" i="36"/>
  <c r="BE203" i="36"/>
  <c r="BE206" i="36"/>
  <c r="J129" i="35"/>
  <c r="J98" i="35" s="1"/>
  <c r="BE170" i="36"/>
  <c r="BE180" i="36"/>
  <c r="BE183" i="36"/>
  <c r="BE229" i="36"/>
  <c r="BE236" i="36"/>
  <c r="BE134" i="36"/>
  <c r="BE162" i="36"/>
  <c r="BE175" i="36"/>
  <c r="BE189" i="36"/>
  <c r="BE190" i="36"/>
  <c r="BE200" i="36"/>
  <c r="BE231" i="36"/>
  <c r="BE234" i="36"/>
  <c r="BE239" i="36"/>
  <c r="BE191" i="36"/>
  <c r="BE193" i="36"/>
  <c r="BE197" i="36"/>
  <c r="BE185" i="36"/>
  <c r="BE194" i="36"/>
  <c r="BE199" i="36"/>
  <c r="BE209" i="36"/>
  <c r="BE149" i="36"/>
  <c r="BE187" i="36"/>
  <c r="BE192" i="36"/>
  <c r="BE201" i="36"/>
  <c r="BE202" i="36"/>
  <c r="BE141" i="36"/>
  <c r="BE143" i="36"/>
  <c r="BE146" i="36"/>
  <c r="BE160" i="36"/>
  <c r="BE216" i="36"/>
  <c r="BE219" i="36"/>
  <c r="BE224" i="36"/>
  <c r="BE221" i="36"/>
  <c r="BE188" i="36"/>
  <c r="BE195" i="36"/>
  <c r="BE196" i="36"/>
  <c r="BE198" i="36"/>
  <c r="BE226" i="36"/>
  <c r="J121" i="35"/>
  <c r="BE180" i="35"/>
  <c r="BE186" i="35"/>
  <c r="F124" i="35"/>
  <c r="BE140" i="35"/>
  <c r="BE150" i="35"/>
  <c r="BE183" i="35"/>
  <c r="BE197" i="35"/>
  <c r="BE204" i="35"/>
  <c r="E117" i="35"/>
  <c r="BE199" i="35"/>
  <c r="BE213" i="35"/>
  <c r="BE216" i="35"/>
  <c r="BE229" i="35"/>
  <c r="BE240" i="35"/>
  <c r="BE250" i="35"/>
  <c r="BE130" i="35"/>
  <c r="BE145" i="35"/>
  <c r="BE175" i="35"/>
  <c r="BE192" i="35"/>
  <c r="BE209" i="35"/>
  <c r="BE221" i="35"/>
  <c r="BE237" i="35"/>
  <c r="BE260" i="35"/>
  <c r="BE164" i="35"/>
  <c r="BE172" i="35"/>
  <c r="BE234" i="35"/>
  <c r="BE253" i="35"/>
  <c r="BE169" i="35"/>
  <c r="BE231" i="35"/>
  <c r="BE243" i="35"/>
  <c r="BE246" i="35"/>
  <c r="BE259" i="35"/>
  <c r="BE263" i="35"/>
  <c r="BE286" i="35"/>
  <c r="BE312" i="35"/>
  <c r="BE316" i="35"/>
  <c r="BE318" i="35"/>
  <c r="BE328" i="35"/>
  <c r="BE320" i="35"/>
  <c r="BE332" i="35"/>
  <c r="BE334" i="35"/>
  <c r="BE336" i="35"/>
  <c r="BE152" i="35"/>
  <c r="BE305" i="35"/>
  <c r="BE323" i="35"/>
  <c r="BE326" i="35"/>
  <c r="BE330" i="35"/>
  <c r="BE338" i="35"/>
  <c r="BE211" i="35"/>
  <c r="BE256" i="35"/>
  <c r="BE277" i="35"/>
  <c r="BE283" i="35"/>
  <c r="BE303" i="35"/>
  <c r="BE264" i="35"/>
  <c r="BE289" i="35"/>
  <c r="BE270" i="35"/>
  <c r="BE274" i="35"/>
  <c r="BE308" i="35"/>
  <c r="BE299" i="35"/>
  <c r="BE225" i="35"/>
  <c r="BE267" i="35"/>
  <c r="BE271" i="35"/>
  <c r="BE293" i="35"/>
  <c r="BE301" i="35"/>
  <c r="BE314" i="35"/>
  <c r="BE135" i="35"/>
  <c r="BE280" i="35"/>
  <c r="BK290" i="33"/>
  <c r="J290" i="33" s="1"/>
  <c r="J106" i="33" s="1"/>
  <c r="J248" i="33"/>
  <c r="J101" i="33"/>
  <c r="J89" i="34"/>
  <c r="BE145" i="34"/>
  <c r="BE147" i="34"/>
  <c r="BE131" i="34"/>
  <c r="BE172" i="34"/>
  <c r="BE175" i="34"/>
  <c r="BE156" i="34"/>
  <c r="BE167" i="34"/>
  <c r="BE173" i="34"/>
  <c r="BE174" i="34"/>
  <c r="BE182" i="34"/>
  <c r="BE189" i="34"/>
  <c r="F92" i="34"/>
  <c r="BE125" i="34"/>
  <c r="BE127" i="34"/>
  <c r="BE135" i="34"/>
  <c r="BE148" i="34"/>
  <c r="BE149" i="34"/>
  <c r="BE197" i="34"/>
  <c r="BE186" i="34"/>
  <c r="BE191" i="34"/>
  <c r="BE195" i="34"/>
  <c r="BE200" i="34"/>
  <c r="BE213" i="34"/>
  <c r="BE215" i="34"/>
  <c r="BE226" i="34"/>
  <c r="BE139" i="34"/>
  <c r="BE143" i="34"/>
  <c r="BE160" i="34"/>
  <c r="BE177" i="34"/>
  <c r="BE206" i="34"/>
  <c r="BE222" i="34"/>
  <c r="BE163" i="34"/>
  <c r="BE181" i="34"/>
  <c r="BE194" i="34"/>
  <c r="BE203" i="34"/>
  <c r="BE141" i="34"/>
  <c r="BE151" i="34"/>
  <c r="BE165" i="34"/>
  <c r="BE176" i="34"/>
  <c r="BE199" i="34"/>
  <c r="BE201" i="34"/>
  <c r="BE209" i="34"/>
  <c r="BE220" i="34"/>
  <c r="BE224" i="34"/>
  <c r="BE204" i="34"/>
  <c r="BE211" i="34"/>
  <c r="BE212" i="34"/>
  <c r="BK131" i="33"/>
  <c r="J131" i="33" s="1"/>
  <c r="J97" i="33" s="1"/>
  <c r="E113" i="34"/>
  <c r="BE133" i="34"/>
  <c r="BE152" i="34"/>
  <c r="BE154" i="34"/>
  <c r="BE158" i="34"/>
  <c r="BE161" i="34"/>
  <c r="BE179" i="34"/>
  <c r="BE185" i="34"/>
  <c r="BE216" i="34"/>
  <c r="BE168" i="34"/>
  <c r="BE170" i="34"/>
  <c r="BE171" i="34"/>
  <c r="BE187" i="34"/>
  <c r="BE207" i="34"/>
  <c r="BE218" i="34"/>
  <c r="BE129" i="34"/>
  <c r="BE138" i="34"/>
  <c r="BE155" i="34"/>
  <c r="BE193" i="34"/>
  <c r="BE214" i="34"/>
  <c r="BE147" i="33"/>
  <c r="BE230" i="33"/>
  <c r="BE298" i="33"/>
  <c r="BE299" i="33"/>
  <c r="BE312" i="33"/>
  <c r="BE292" i="33"/>
  <c r="BE310" i="33"/>
  <c r="BK133" i="32"/>
  <c r="BK400" i="32"/>
  <c r="J400" i="32" s="1"/>
  <c r="J108" i="32" s="1"/>
  <c r="F92" i="33"/>
  <c r="BE136" i="33"/>
  <c r="BE198" i="33"/>
  <c r="BE204" i="33"/>
  <c r="BE207" i="33"/>
  <c r="BE214" i="33"/>
  <c r="BE228" i="33"/>
  <c r="BE242" i="33"/>
  <c r="BE318" i="33"/>
  <c r="BE181" i="33"/>
  <c r="E85" i="33"/>
  <c r="BE133" i="33"/>
  <c r="BE156" i="33"/>
  <c r="BE162" i="33"/>
  <c r="BE166" i="33"/>
  <c r="BE172" i="33"/>
  <c r="BE220" i="33"/>
  <c r="BE258" i="33"/>
  <c r="BE261" i="33"/>
  <c r="BE268" i="33"/>
  <c r="BE280" i="33"/>
  <c r="BE282" i="33"/>
  <c r="BE285" i="33"/>
  <c r="BE295" i="33"/>
  <c r="BE314" i="33"/>
  <c r="BE322" i="33"/>
  <c r="BE335" i="33"/>
  <c r="BE344" i="33"/>
  <c r="BE306" i="33"/>
  <c r="BE307" i="33"/>
  <c r="BE324" i="33"/>
  <c r="BE329" i="33"/>
  <c r="BE348" i="33"/>
  <c r="BE246" i="33"/>
  <c r="BE255" i="33"/>
  <c r="BE272" i="33"/>
  <c r="BE139" i="33"/>
  <c r="BE211" i="33"/>
  <c r="BE316" i="33"/>
  <c r="BE326" i="33"/>
  <c r="BE328" i="33"/>
  <c r="BE337" i="33"/>
  <c r="BE358" i="33"/>
  <c r="BE356" i="33"/>
  <c r="BE362" i="33"/>
  <c r="BE320" i="33"/>
  <c r="BE338" i="33"/>
  <c r="BE365" i="33"/>
  <c r="BE315" i="33"/>
  <c r="BE345" i="33"/>
  <c r="BE361" i="33"/>
  <c r="BE364" i="33"/>
  <c r="BE192" i="33"/>
  <c r="BE195" i="33"/>
  <c r="BE334" i="33"/>
  <c r="BE350" i="33"/>
  <c r="BE217" i="33"/>
  <c r="BE275" i="33"/>
  <c r="BE288" i="33"/>
  <c r="BE341" i="33"/>
  <c r="BE347" i="33"/>
  <c r="BE332" i="33"/>
  <c r="BE145" i="33"/>
  <c r="BE154" i="33"/>
  <c r="BE278" i="33"/>
  <c r="BE303" i="33"/>
  <c r="BE354" i="33"/>
  <c r="BE200" i="33"/>
  <c r="BE222" i="33"/>
  <c r="BE237" i="33"/>
  <c r="BE240" i="33"/>
  <c r="BE264" i="33"/>
  <c r="J89" i="33"/>
  <c r="BE159" i="33"/>
  <c r="BE186" i="33"/>
  <c r="BE243" i="33"/>
  <c r="BE249" i="33"/>
  <c r="BE252" i="33"/>
  <c r="BE351" i="33"/>
  <c r="BE142" i="33"/>
  <c r="BE149" i="33"/>
  <c r="BE152" i="33"/>
  <c r="BE175" i="33"/>
  <c r="BE178" i="33"/>
  <c r="BE189" i="33"/>
  <c r="BE343" i="33"/>
  <c r="BE337" i="32"/>
  <c r="BE362" i="32"/>
  <c r="BE369" i="32"/>
  <c r="BE250" i="32"/>
  <c r="BE222" i="32"/>
  <c r="BE238" i="32"/>
  <c r="BE241" i="32"/>
  <c r="BE281" i="32"/>
  <c r="BE290" i="32"/>
  <c r="BE340" i="32"/>
  <c r="BE343" i="32"/>
  <c r="BE376" i="32"/>
  <c r="BE397" i="32"/>
  <c r="BE135" i="32"/>
  <c r="BE153" i="32"/>
  <c r="BE334" i="32"/>
  <c r="BE336" i="32"/>
  <c r="BE364" i="32"/>
  <c r="BE367" i="32"/>
  <c r="BE402" i="32"/>
  <c r="BE413" i="32"/>
  <c r="BE180" i="32"/>
  <c r="BE209" i="32"/>
  <c r="BE247" i="32"/>
  <c r="BE263" i="32"/>
  <c r="BE287" i="32"/>
  <c r="BE296" i="32"/>
  <c r="BE346" i="32"/>
  <c r="BE409" i="32"/>
  <c r="BE313" i="32"/>
  <c r="BE352" i="32"/>
  <c r="BE383" i="32"/>
  <c r="BE417" i="32"/>
  <c r="BE424" i="32"/>
  <c r="BE439" i="32"/>
  <c r="F92" i="32"/>
  <c r="BE150" i="32"/>
  <c r="BE156" i="32"/>
  <c r="BE175" i="32"/>
  <c r="BE177" i="32"/>
  <c r="BE212" i="32"/>
  <c r="BE244" i="32"/>
  <c r="BE260" i="32"/>
  <c r="BE265" i="32"/>
  <c r="BE270" i="32"/>
  <c r="BE273" i="32"/>
  <c r="BE284" i="32"/>
  <c r="BE331" i="32"/>
  <c r="BE380" i="32"/>
  <c r="BE388" i="32"/>
  <c r="BE168" i="32"/>
  <c r="BE182" i="32"/>
  <c r="BE235" i="32"/>
  <c r="BE255" i="32"/>
  <c r="BE315" i="32"/>
  <c r="BE373" i="32"/>
  <c r="BE173" i="32"/>
  <c r="BE446" i="32"/>
  <c r="BE453" i="32"/>
  <c r="BE464" i="32"/>
  <c r="BE468" i="32"/>
  <c r="BE504" i="32"/>
  <c r="BE450" i="32"/>
  <c r="BE454" i="32"/>
  <c r="BE481" i="32"/>
  <c r="BE482" i="32"/>
  <c r="BE500" i="32"/>
  <c r="BE507" i="32"/>
  <c r="BE508" i="32"/>
  <c r="BE215" i="32"/>
  <c r="BE391" i="32"/>
  <c r="BE416" i="32"/>
  <c r="BE431" i="32"/>
  <c r="BE443" i="32"/>
  <c r="BE457" i="32"/>
  <c r="BE465" i="32"/>
  <c r="BE494" i="32"/>
  <c r="BK125" i="31"/>
  <c r="J125" i="31"/>
  <c r="J97" i="31" s="1"/>
  <c r="J126" i="32"/>
  <c r="BE141" i="32"/>
  <c r="BE160" i="32"/>
  <c r="BE206" i="32"/>
  <c r="BE498" i="32"/>
  <c r="BE501" i="32"/>
  <c r="BE510" i="32"/>
  <c r="BE513" i="32"/>
  <c r="BE165" i="32"/>
  <c r="BE171" i="32"/>
  <c r="BE232" i="32"/>
  <c r="BE506" i="32"/>
  <c r="BE514" i="32"/>
  <c r="BE516" i="32"/>
  <c r="BE517" i="32"/>
  <c r="BE522" i="32"/>
  <c r="BE158" i="32"/>
  <c r="BE162" i="32"/>
  <c r="BE185" i="32"/>
  <c r="BE188" i="32"/>
  <c r="BE191" i="32"/>
  <c r="BE394" i="32"/>
  <c r="BE405" i="32"/>
  <c r="BE420" i="32"/>
  <c r="BE422" i="32"/>
  <c r="BE435" i="32"/>
  <c r="BE459" i="32"/>
  <c r="BE473" i="32"/>
  <c r="BE483" i="32"/>
  <c r="BE495" i="32"/>
  <c r="BE278" i="32"/>
  <c r="BE293" i="32"/>
  <c r="BE460" i="32"/>
  <c r="BE471" i="32"/>
  <c r="BE485" i="32"/>
  <c r="BE355" i="32"/>
  <c r="BE358" i="32"/>
  <c r="BE360" i="32"/>
  <c r="BE386" i="32"/>
  <c r="BE436" i="32"/>
  <c r="BE477" i="32"/>
  <c r="BE497" i="32"/>
  <c r="BE195" i="32"/>
  <c r="BE258" i="32"/>
  <c r="BE475" i="32"/>
  <c r="BE478" i="32"/>
  <c r="BE490" i="32"/>
  <c r="BE426" i="32"/>
  <c r="BE430" i="32"/>
  <c r="BE441" i="32"/>
  <c r="BE451" i="32"/>
  <c r="BE470" i="32"/>
  <c r="BE474" i="32"/>
  <c r="BE493" i="32"/>
  <c r="E85" i="32"/>
  <c r="BE144" i="32"/>
  <c r="BE147" i="32"/>
  <c r="BE229" i="32"/>
  <c r="BE253" i="32"/>
  <c r="BE350" i="32"/>
  <c r="BE408" i="32"/>
  <c r="BE428" i="32"/>
  <c r="BE449" i="32"/>
  <c r="BE462" i="32"/>
  <c r="BE476" i="32"/>
  <c r="BE480" i="32"/>
  <c r="BE484" i="32"/>
  <c r="BE488" i="32"/>
  <c r="BE491" i="32"/>
  <c r="F92" i="31"/>
  <c r="BE127" i="31"/>
  <c r="BE142" i="31"/>
  <c r="J89" i="31"/>
  <c r="E114" i="31"/>
  <c r="BE136" i="31"/>
  <c r="BE162" i="31"/>
  <c r="BE200" i="31"/>
  <c r="BE219" i="31"/>
  <c r="BE227" i="31"/>
  <c r="BE213" i="31"/>
  <c r="BE229" i="31"/>
  <c r="BE238" i="31"/>
  <c r="BE250" i="31"/>
  <c r="BE181" i="31"/>
  <c r="BE194" i="31"/>
  <c r="BE233" i="31"/>
  <c r="BE145" i="31"/>
  <c r="BE148" i="31"/>
  <c r="BE150" i="31"/>
  <c r="BE184" i="31"/>
  <c r="BE235" i="31"/>
  <c r="BE254" i="31"/>
  <c r="J122" i="30"/>
  <c r="J98" i="30"/>
  <c r="BE159" i="31"/>
  <c r="BE176" i="31"/>
  <c r="BE206" i="31"/>
  <c r="BE251" i="31"/>
  <c r="BE256" i="31"/>
  <c r="BE260" i="31"/>
  <c r="BE270" i="31"/>
  <c r="BE291" i="31"/>
  <c r="BE165" i="31"/>
  <c r="BE173" i="31"/>
  <c r="BE188" i="31"/>
  <c r="BE191" i="31"/>
  <c r="BE217" i="31"/>
  <c r="BE245" i="31"/>
  <c r="BE268" i="31"/>
  <c r="BE278" i="31"/>
  <c r="BE285" i="31"/>
  <c r="BE197" i="31"/>
  <c r="BE215" i="31"/>
  <c r="BE243" i="31"/>
  <c r="BE247" i="31"/>
  <c r="BE258" i="31"/>
  <c r="BE276" i="31"/>
  <c r="BE130" i="31"/>
  <c r="BE133" i="31"/>
  <c r="BE202" i="31"/>
  <c r="BE210" i="31"/>
  <c r="BE224" i="31"/>
  <c r="BE262" i="31"/>
  <c r="BE265" i="31"/>
  <c r="BE274" i="31"/>
  <c r="BE283" i="31"/>
  <c r="BE287" i="31"/>
  <c r="BE179" i="31"/>
  <c r="BE241" i="31"/>
  <c r="BE272" i="31"/>
  <c r="BE280" i="31"/>
  <c r="BE293" i="31"/>
  <c r="BE301" i="31"/>
  <c r="BE304" i="31"/>
  <c r="BE308" i="31"/>
  <c r="BE170" i="31"/>
  <c r="BE186" i="31"/>
  <c r="BE222" i="31"/>
  <c r="BE282" i="31"/>
  <c r="BE289" i="31"/>
  <c r="BE295" i="31"/>
  <c r="BE298" i="31"/>
  <c r="E85" i="30"/>
  <c r="BE132" i="30"/>
  <c r="F117" i="30"/>
  <c r="BE139" i="30"/>
  <c r="BE123" i="30"/>
  <c r="BE152" i="30"/>
  <c r="BE156" i="30"/>
  <c r="BE163" i="30"/>
  <c r="BE126" i="30"/>
  <c r="BE185" i="30"/>
  <c r="BE195" i="30"/>
  <c r="BE181" i="30"/>
  <c r="BE187" i="30"/>
  <c r="BE190" i="30"/>
  <c r="BE198" i="30"/>
  <c r="BE202" i="30"/>
  <c r="BE166" i="30"/>
  <c r="BE183" i="30"/>
  <c r="BE129" i="30"/>
  <c r="BE148" i="30"/>
  <c r="BE150" i="30"/>
  <c r="BE176" i="30"/>
  <c r="BE179" i="30"/>
  <c r="BE193" i="30"/>
  <c r="J89" i="30"/>
  <c r="BE169" i="30"/>
  <c r="E110" i="29"/>
  <c r="BE165" i="29"/>
  <c r="BE168" i="29"/>
  <c r="BE174" i="29"/>
  <c r="BE180" i="29"/>
  <c r="BE201" i="29"/>
  <c r="BE142" i="29"/>
  <c r="BE151" i="29"/>
  <c r="BE205" i="29"/>
  <c r="BE123" i="29"/>
  <c r="BE185" i="29"/>
  <c r="BE191" i="29"/>
  <c r="BE196" i="29"/>
  <c r="BK121" i="28"/>
  <c r="J121" i="28"/>
  <c r="J97" i="28"/>
  <c r="J114" i="29"/>
  <c r="BE126" i="29"/>
  <c r="BE129" i="29"/>
  <c r="BE132" i="29"/>
  <c r="BE177" i="29"/>
  <c r="BE187" i="29"/>
  <c r="F92" i="29"/>
  <c r="BE155" i="29"/>
  <c r="BE162" i="29"/>
  <c r="BE193" i="29"/>
  <c r="BE189" i="29"/>
  <c r="BE198" i="29"/>
  <c r="BE135" i="29"/>
  <c r="BE182" i="29"/>
  <c r="J114" i="28"/>
  <c r="BE123" i="28"/>
  <c r="BE161" i="28"/>
  <c r="E85" i="28"/>
  <c r="BE182" i="28"/>
  <c r="BE142" i="28"/>
  <c r="BE158" i="28"/>
  <c r="BE180" i="28"/>
  <c r="BE200" i="28"/>
  <c r="F92" i="28"/>
  <c r="BE129" i="28"/>
  <c r="BE164" i="28"/>
  <c r="BE178" i="28"/>
  <c r="BK122" i="27"/>
  <c r="J122" i="27" s="1"/>
  <c r="J97" i="27" s="1"/>
  <c r="BE126" i="28"/>
  <c r="BE135" i="28"/>
  <c r="BE191" i="28"/>
  <c r="BE203" i="28"/>
  <c r="BE207" i="28"/>
  <c r="BE195" i="28"/>
  <c r="BE132" i="28"/>
  <c r="BE169" i="28"/>
  <c r="BE175" i="28"/>
  <c r="BE185" i="28"/>
  <c r="BE193" i="28"/>
  <c r="BE151" i="28"/>
  <c r="BE188" i="28"/>
  <c r="BE198" i="28"/>
  <c r="BE126" i="27"/>
  <c r="BE130" i="27"/>
  <c r="F92" i="27"/>
  <c r="BE142" i="27"/>
  <c r="BE210" i="27"/>
  <c r="BE124" i="27"/>
  <c r="BE139" i="27"/>
  <c r="BE152" i="27"/>
  <c r="BE181" i="27"/>
  <c r="J89" i="27"/>
  <c r="BE136" i="27"/>
  <c r="BE168" i="27"/>
  <c r="BE196" i="27"/>
  <c r="BE219" i="27"/>
  <c r="E85" i="27"/>
  <c r="BE133" i="27"/>
  <c r="BE187" i="27"/>
  <c r="BE198" i="27"/>
  <c r="BE203" i="27"/>
  <c r="BE215" i="27"/>
  <c r="BE226" i="27"/>
  <c r="BE231" i="27"/>
  <c r="BE145" i="27"/>
  <c r="BE212" i="27"/>
  <c r="BE221" i="27"/>
  <c r="BE190" i="27"/>
  <c r="BE128" i="27"/>
  <c r="BE175" i="27"/>
  <c r="BE162" i="27"/>
  <c r="BE193" i="27"/>
  <c r="BE205" i="27"/>
  <c r="BE228" i="27"/>
  <c r="BE178" i="27"/>
  <c r="BE200" i="27"/>
  <c r="BE207" i="27"/>
  <c r="BK128" i="25"/>
  <c r="BK127" i="25"/>
  <c r="J127" i="25" s="1"/>
  <c r="J98" i="25" s="1"/>
  <c r="J120" i="26"/>
  <c r="BE134" i="26"/>
  <c r="BE163" i="26"/>
  <c r="BE150" i="26"/>
  <c r="E85" i="26"/>
  <c r="BE148" i="26"/>
  <c r="BE190" i="26"/>
  <c r="BE200" i="26"/>
  <c r="BE206" i="26"/>
  <c r="BE213" i="26"/>
  <c r="BE145" i="26"/>
  <c r="BE217" i="26"/>
  <c r="BE221" i="26"/>
  <c r="F94" i="26"/>
  <c r="BE242" i="26"/>
  <c r="BE266" i="26"/>
  <c r="BE248" i="26"/>
  <c r="BE272" i="26"/>
  <c r="BE274" i="26"/>
  <c r="BE256" i="26"/>
  <c r="BE277" i="26"/>
  <c r="BE279" i="26"/>
  <c r="BE171" i="26"/>
  <c r="BE208" i="26"/>
  <c r="BE225" i="26"/>
  <c r="BE230" i="26"/>
  <c r="BE251" i="26"/>
  <c r="BE244" i="26"/>
  <c r="BE258" i="26"/>
  <c r="BE262" i="26"/>
  <c r="BE129" i="26"/>
  <c r="BE139" i="26"/>
  <c r="BE174" i="26"/>
  <c r="BE177" i="26"/>
  <c r="BE235" i="26"/>
  <c r="BE253" i="26"/>
  <c r="BE265" i="26"/>
  <c r="BE132" i="26"/>
  <c r="BE142" i="26"/>
  <c r="BE154" i="26"/>
  <c r="BE228" i="26"/>
  <c r="BE239" i="26"/>
  <c r="BE261" i="26"/>
  <c r="BE270" i="26"/>
  <c r="BE182" i="26"/>
  <c r="BE194" i="26"/>
  <c r="BE198" i="26"/>
  <c r="BE210" i="26"/>
  <c r="BE232" i="26"/>
  <c r="BE246" i="26"/>
  <c r="BE269" i="26"/>
  <c r="BE284" i="26"/>
  <c r="BE156" i="26"/>
  <c r="BE184" i="26"/>
  <c r="BE203" i="26"/>
  <c r="J129" i="24"/>
  <c r="J100" i="24" s="1"/>
  <c r="F94" i="25"/>
  <c r="BE164" i="25"/>
  <c r="BE174" i="25"/>
  <c r="BE219" i="25"/>
  <c r="BE230" i="25"/>
  <c r="BE140" i="25"/>
  <c r="BE143" i="25"/>
  <c r="BE146" i="25"/>
  <c r="BE209" i="25"/>
  <c r="BE223" i="25"/>
  <c r="E115" i="25"/>
  <c r="BE133" i="25"/>
  <c r="BE161" i="25"/>
  <c r="BE201" i="25"/>
  <c r="BE190" i="25"/>
  <c r="BE194" i="25"/>
  <c r="BE235" i="25"/>
  <c r="J91" i="25"/>
  <c r="BE167" i="25"/>
  <c r="BE184" i="25"/>
  <c r="BE187" i="25"/>
  <c r="BE197" i="25"/>
  <c r="BE212" i="25"/>
  <c r="BE233" i="25"/>
  <c r="BE238" i="25"/>
  <c r="BE243" i="25"/>
  <c r="BE250" i="25"/>
  <c r="BE153" i="25"/>
  <c r="BE172" i="25"/>
  <c r="BE240" i="25"/>
  <c r="BE130" i="25"/>
  <c r="BE135" i="25"/>
  <c r="BE180" i="25"/>
  <c r="BE205" i="25"/>
  <c r="BE214" i="25"/>
  <c r="BE225" i="25"/>
  <c r="BE192" i="25"/>
  <c r="BE245" i="25"/>
  <c r="BE216" i="25"/>
  <c r="BK128" i="23"/>
  <c r="J128" i="23" s="1"/>
  <c r="J99" i="23" s="1"/>
  <c r="BE144" i="24"/>
  <c r="BE148" i="24"/>
  <c r="BE159" i="24"/>
  <c r="E85" i="24"/>
  <c r="F124" i="24"/>
  <c r="BE135" i="24"/>
  <c r="BE140" i="24"/>
  <c r="BE227" i="24"/>
  <c r="BE151" i="24"/>
  <c r="BE157" i="24"/>
  <c r="BE166" i="24"/>
  <c r="BE179" i="24"/>
  <c r="BE186" i="24"/>
  <c r="BE200" i="24"/>
  <c r="BE216" i="24"/>
  <c r="BE234" i="24"/>
  <c r="J91" i="24"/>
  <c r="BE130" i="24"/>
  <c r="BE133" i="24"/>
  <c r="BE204" i="24"/>
  <c r="BE212" i="24"/>
  <c r="BE257" i="24"/>
  <c r="BE269" i="24"/>
  <c r="BE153" i="24"/>
  <c r="BE173" i="24"/>
  <c r="BE206" i="24"/>
  <c r="BE238" i="24"/>
  <c r="BE260" i="24"/>
  <c r="BE265" i="24"/>
  <c r="BE231" i="24"/>
  <c r="BE252" i="24"/>
  <c r="BE223" i="24"/>
  <c r="BE236" i="24"/>
  <c r="BE245" i="24"/>
  <c r="BE247" i="24"/>
  <c r="BE274" i="24"/>
  <c r="BE176" i="24"/>
  <c r="BE209" i="24"/>
  <c r="BE241" i="24"/>
  <c r="BE255" i="24"/>
  <c r="BE184" i="24"/>
  <c r="BE196" i="24"/>
  <c r="BE219" i="24"/>
  <c r="BE262" i="24"/>
  <c r="BE267" i="24"/>
  <c r="BE214" i="24"/>
  <c r="J121" i="23"/>
  <c r="J129" i="22"/>
  <c r="J100" i="22"/>
  <c r="E115" i="23"/>
  <c r="BE144" i="23"/>
  <c r="BE182" i="23"/>
  <c r="BE196" i="23"/>
  <c r="BE161" i="23"/>
  <c r="BE259" i="23"/>
  <c r="BE154" i="23"/>
  <c r="BE172" i="23"/>
  <c r="BE188" i="23"/>
  <c r="BE192" i="23"/>
  <c r="BE198" i="23"/>
  <c r="BE219" i="23"/>
  <c r="BE152" i="23"/>
  <c r="BE169" i="23"/>
  <c r="BE257" i="23"/>
  <c r="BE261" i="23"/>
  <c r="BE130" i="23"/>
  <c r="BE133" i="23"/>
  <c r="BE135" i="23"/>
  <c r="BE230" i="23"/>
  <c r="BE266" i="23"/>
  <c r="BE239" i="23"/>
  <c r="BE244" i="23"/>
  <c r="BE247" i="23"/>
  <c r="BE249" i="23"/>
  <c r="BE180" i="23"/>
  <c r="BE204" i="23"/>
  <c r="BE211" i="23"/>
  <c r="BE175" i="23"/>
  <c r="BE228" i="23"/>
  <c r="BE140" i="23"/>
  <c r="BE201" i="23"/>
  <c r="BE206" i="23"/>
  <c r="BE215" i="23"/>
  <c r="BE226" i="23"/>
  <c r="BE148" i="23"/>
  <c r="BE208" i="23"/>
  <c r="BE237" i="23"/>
  <c r="BE252" i="23"/>
  <c r="BE223" i="23"/>
  <c r="BE233" i="23"/>
  <c r="BE254" i="23"/>
  <c r="F124" i="22"/>
  <c r="BE135" i="22"/>
  <c r="BE130" i="22"/>
  <c r="BE133" i="22"/>
  <c r="BE143" i="22"/>
  <c r="J130" i="21"/>
  <c r="J100" i="21" s="1"/>
  <c r="J121" i="22"/>
  <c r="BE140" i="22"/>
  <c r="BE149" i="22"/>
  <c r="BE169" i="22"/>
  <c r="BE173" i="22"/>
  <c r="BE183" i="22"/>
  <c r="BE196" i="22"/>
  <c r="BE215" i="22"/>
  <c r="E85" i="22"/>
  <c r="BE157" i="22"/>
  <c r="BE224" i="22"/>
  <c r="BE242" i="22"/>
  <c r="BE263" i="22"/>
  <c r="BE218" i="22"/>
  <c r="BE247" i="22"/>
  <c r="BE256" i="22"/>
  <c r="BE155" i="22"/>
  <c r="BE232" i="22"/>
  <c r="BE151" i="22"/>
  <c r="BE181" i="22"/>
  <c r="BE191" i="22"/>
  <c r="BE273" i="22"/>
  <c r="BE193" i="22"/>
  <c r="BE222" i="22"/>
  <c r="BE229" i="22"/>
  <c r="BE249" i="22"/>
  <c r="BE252" i="22"/>
  <c r="BE166" i="22"/>
  <c r="BE186" i="22"/>
  <c r="BE208" i="22"/>
  <c r="BE211" i="22"/>
  <c r="BE213" i="22"/>
  <c r="BE234" i="22"/>
  <c r="BE244" i="22"/>
  <c r="BE177" i="22"/>
  <c r="BE253" i="22"/>
  <c r="BE261" i="22"/>
  <c r="BE268" i="22"/>
  <c r="BE239" i="22"/>
  <c r="BE257" i="22"/>
  <c r="BE146" i="22"/>
  <c r="BE189" i="22"/>
  <c r="BE200" i="22"/>
  <c r="BE204" i="22"/>
  <c r="BE237" i="22"/>
  <c r="BE259" i="22"/>
  <c r="BE266" i="22"/>
  <c r="J91" i="21"/>
  <c r="BE136" i="21"/>
  <c r="BE226" i="21"/>
  <c r="BE193" i="21"/>
  <c r="BE208" i="21"/>
  <c r="BE204" i="21"/>
  <c r="BE215" i="21"/>
  <c r="BE219" i="21"/>
  <c r="F94" i="21"/>
  <c r="BE156" i="21"/>
  <c r="BE158" i="21"/>
  <c r="BE165" i="21"/>
  <c r="BE173" i="21"/>
  <c r="BE197" i="21"/>
  <c r="BE222" i="21"/>
  <c r="BE249" i="21"/>
  <c r="BE260" i="21"/>
  <c r="E116" i="21"/>
  <c r="BE144" i="21"/>
  <c r="BE147" i="21"/>
  <c r="BE200" i="21"/>
  <c r="BE217" i="21"/>
  <c r="BE233" i="21"/>
  <c r="BE239" i="21"/>
  <c r="BE241" i="21"/>
  <c r="BE251" i="21"/>
  <c r="BE253" i="21"/>
  <c r="BE258" i="21"/>
  <c r="BE131" i="21"/>
  <c r="BE150" i="21"/>
  <c r="BE152" i="21"/>
  <c r="BE170" i="21"/>
  <c r="BE176" i="21"/>
  <c r="BE134" i="21"/>
  <c r="BE141" i="21"/>
  <c r="BE212" i="21"/>
  <c r="BE228" i="21"/>
  <c r="BE236" i="21"/>
  <c r="BE244" i="21"/>
  <c r="BE183" i="21"/>
  <c r="BE189" i="21"/>
  <c r="BE262" i="21"/>
  <c r="BE266" i="21"/>
  <c r="BE181" i="21"/>
  <c r="BE246" i="21"/>
  <c r="BK126" i="19"/>
  <c r="J126" i="19"/>
  <c r="J97" i="19"/>
  <c r="J122" i="20"/>
  <c r="BE172" i="20"/>
  <c r="E85" i="20"/>
  <c r="BE131" i="20"/>
  <c r="BE151" i="20"/>
  <c r="BE169" i="20"/>
  <c r="BE219" i="20"/>
  <c r="BE181" i="20"/>
  <c r="BE210" i="20"/>
  <c r="BE229" i="20"/>
  <c r="BE167" i="20"/>
  <c r="BE190" i="20"/>
  <c r="F92" i="20"/>
  <c r="BE206" i="20"/>
  <c r="BE139" i="20"/>
  <c r="BE148" i="20"/>
  <c r="BE163" i="20"/>
  <c r="BE184" i="20"/>
  <c r="BE195" i="20"/>
  <c r="BE214" i="20"/>
  <c r="BE134" i="20"/>
  <c r="BE157" i="20"/>
  <c r="BE160" i="20"/>
  <c r="BE188" i="20"/>
  <c r="BE233" i="20"/>
  <c r="BE154" i="20"/>
  <c r="BE175" i="20"/>
  <c r="BE178" i="20"/>
  <c r="BE198" i="20"/>
  <c r="BE203" i="20"/>
  <c r="BE216" i="20"/>
  <c r="BE222" i="20"/>
  <c r="BE226" i="20"/>
  <c r="E85" i="19"/>
  <c r="BE142" i="19"/>
  <c r="BE148" i="19"/>
  <c r="BE199" i="19"/>
  <c r="F92" i="19"/>
  <c r="BE168" i="19"/>
  <c r="BE188" i="19"/>
  <c r="BE190" i="19"/>
  <c r="BE205" i="19"/>
  <c r="BE209" i="19"/>
  <c r="BE222" i="19"/>
  <c r="J89" i="19"/>
  <c r="BE181" i="19"/>
  <c r="BE210" i="19"/>
  <c r="BE216" i="19"/>
  <c r="BE131" i="19"/>
  <c r="BE134" i="19"/>
  <c r="BE162" i="19"/>
  <c r="BE193" i="19"/>
  <c r="BE208" i="19"/>
  <c r="BE228" i="19"/>
  <c r="BE186" i="19"/>
  <c r="BE254" i="19"/>
  <c r="BE280" i="19"/>
  <c r="BE281" i="19"/>
  <c r="BE261" i="19"/>
  <c r="BE274" i="19"/>
  <c r="BE278" i="19"/>
  <c r="BE297" i="19"/>
  <c r="BE315" i="19"/>
  <c r="BE325" i="19"/>
  <c r="BE140" i="19"/>
  <c r="BE176" i="19"/>
  <c r="BE184" i="19"/>
  <c r="BE264" i="19"/>
  <c r="BE137" i="19"/>
  <c r="BE151" i="19"/>
  <c r="BE154" i="19"/>
  <c r="BE171" i="19"/>
  <c r="BE179" i="19"/>
  <c r="BE219" i="19"/>
  <c r="BE225" i="19"/>
  <c r="BE231" i="19"/>
  <c r="BE234" i="19"/>
  <c r="BE237" i="19"/>
  <c r="BE249" i="19"/>
  <c r="BE252" i="19"/>
  <c r="BE293" i="19"/>
  <c r="BE165" i="19"/>
  <c r="BE201" i="19"/>
  <c r="BE213" i="19"/>
  <c r="BE322" i="19"/>
  <c r="BE244" i="19"/>
  <c r="BE258" i="19"/>
  <c r="BE262" i="19"/>
  <c r="BE271" i="19"/>
  <c r="BE277" i="19"/>
  <c r="BE260" i="19"/>
  <c r="BE270" i="19"/>
  <c r="BE299" i="19"/>
  <c r="BE311" i="19"/>
  <c r="BE328" i="19"/>
  <c r="BE196" i="19"/>
  <c r="BE240" i="19"/>
  <c r="BE246" i="19"/>
  <c r="BE283" i="19"/>
  <c r="BE284" i="19"/>
  <c r="BE292" i="19"/>
  <c r="BE308" i="19"/>
  <c r="BK311" i="18"/>
  <c r="J311" i="18"/>
  <c r="J106" i="18" s="1"/>
  <c r="BE128" i="19"/>
  <c r="BE287" i="19"/>
  <c r="BE290" i="19"/>
  <c r="BE294" i="19"/>
  <c r="BE302" i="19"/>
  <c r="BE305" i="19"/>
  <c r="BE317" i="19"/>
  <c r="J89" i="18"/>
  <c r="E118" i="18"/>
  <c r="BE144" i="18"/>
  <c r="F92" i="18"/>
  <c r="BE177" i="18"/>
  <c r="BE233" i="18"/>
  <c r="BE234" i="18"/>
  <c r="BE244" i="18"/>
  <c r="BE197" i="18"/>
  <c r="BE200" i="18"/>
  <c r="BE215" i="18"/>
  <c r="BE171" i="18"/>
  <c r="BE181" i="18"/>
  <c r="BE184" i="18"/>
  <c r="BE235" i="18"/>
  <c r="BE251" i="18"/>
  <c r="BE255" i="18"/>
  <c r="BE299" i="18"/>
  <c r="BE131" i="18"/>
  <c r="BE217" i="18"/>
  <c r="BE258" i="18"/>
  <c r="BE290" i="18"/>
  <c r="BE309" i="18"/>
  <c r="BE174" i="18"/>
  <c r="BE186" i="18"/>
  <c r="BE212" i="18"/>
  <c r="BE238" i="18"/>
  <c r="BE262" i="18"/>
  <c r="BE264" i="18"/>
  <c r="BE271" i="18"/>
  <c r="BE321" i="18"/>
  <c r="BK126" i="17"/>
  <c r="J126" i="17"/>
  <c r="J97" i="17" s="1"/>
  <c r="BE133" i="18"/>
  <c r="BE136" i="18"/>
  <c r="BE209" i="18"/>
  <c r="BE269" i="18"/>
  <c r="BE276" i="18"/>
  <c r="BE293" i="18"/>
  <c r="BE297" i="18"/>
  <c r="BE306" i="18"/>
  <c r="BE318" i="18"/>
  <c r="BE205" i="18"/>
  <c r="BE220" i="18"/>
  <c r="BE272" i="18"/>
  <c r="BE273" i="18"/>
  <c r="BE313" i="18"/>
  <c r="BE138" i="18"/>
  <c r="BE160" i="18"/>
  <c r="BE202" i="18"/>
  <c r="BE223" i="18"/>
  <c r="BE230" i="18"/>
  <c r="BE241" i="18"/>
  <c r="BE247" i="18"/>
  <c r="BE266" i="18"/>
  <c r="BE278" i="18"/>
  <c r="BE304" i="18"/>
  <c r="BE141" i="18"/>
  <c r="BE147" i="18"/>
  <c r="BE150" i="18"/>
  <c r="BE163" i="18"/>
  <c r="BE281" i="18"/>
  <c r="BE284" i="18"/>
  <c r="BE287" i="18"/>
  <c r="BE316" i="18"/>
  <c r="BE168" i="18"/>
  <c r="BE179" i="18"/>
  <c r="BE189" i="18"/>
  <c r="BE192" i="18"/>
  <c r="BE194" i="18"/>
  <c r="BE226" i="18"/>
  <c r="BE260" i="18"/>
  <c r="J89" i="17"/>
  <c r="E115" i="17"/>
  <c r="J128" i="16"/>
  <c r="J100" i="16"/>
  <c r="BK190" i="16"/>
  <c r="J190" i="16"/>
  <c r="J103" i="16"/>
  <c r="BE134" i="17"/>
  <c r="BE140" i="17"/>
  <c r="BE163" i="17"/>
  <c r="BE143" i="17"/>
  <c r="BE146" i="17"/>
  <c r="BE169" i="17"/>
  <c r="BE176" i="17"/>
  <c r="BE172" i="17"/>
  <c r="BE166" i="17"/>
  <c r="BE155" i="17"/>
  <c r="BE174" i="17"/>
  <c r="BE184" i="17"/>
  <c r="BE179" i="17"/>
  <c r="BE212" i="17"/>
  <c r="BE226" i="17"/>
  <c r="BE160" i="17"/>
  <c r="BE192" i="17"/>
  <c r="BE181" i="17"/>
  <c r="BE190" i="17"/>
  <c r="BE197" i="17"/>
  <c r="BE199" i="17"/>
  <c r="BE202" i="17"/>
  <c r="BE205" i="17"/>
  <c r="BE215" i="17"/>
  <c r="BE251" i="17"/>
  <c r="BE220" i="17"/>
  <c r="BE221" i="17"/>
  <c r="BE227" i="17"/>
  <c r="BE231" i="17"/>
  <c r="BE240" i="17"/>
  <c r="BE244" i="17"/>
  <c r="BE187" i="17"/>
  <c r="BE194" i="17"/>
  <c r="BE208" i="17"/>
  <c r="BE256" i="17"/>
  <c r="BE237" i="17"/>
  <c r="BE253" i="17"/>
  <c r="BE264" i="17"/>
  <c r="BE246" i="17"/>
  <c r="F92" i="17"/>
  <c r="BE128" i="17"/>
  <c r="BE131" i="17"/>
  <c r="BE137" i="17"/>
  <c r="BE217" i="17"/>
  <c r="BE224" i="17"/>
  <c r="BE234" i="17"/>
  <c r="BE218" i="17"/>
  <c r="BE260" i="17"/>
  <c r="J132" i="15"/>
  <c r="J99" i="15" s="1"/>
  <c r="E85" i="16"/>
  <c r="J91" i="16"/>
  <c r="F122" i="16"/>
  <c r="BE138" i="16"/>
  <c r="BE145" i="16"/>
  <c r="BE178" i="16"/>
  <c r="BE187" i="16"/>
  <c r="BE135" i="16"/>
  <c r="BE162" i="16"/>
  <c r="BE195" i="16"/>
  <c r="J94" i="16"/>
  <c r="BE172" i="16"/>
  <c r="BE185" i="16"/>
  <c r="BE192" i="16"/>
  <c r="J133" i="15"/>
  <c r="J100" i="15"/>
  <c r="BK141" i="15"/>
  <c r="J141" i="15"/>
  <c r="J101" i="15" s="1"/>
  <c r="J93" i="16"/>
  <c r="BE180" i="16"/>
  <c r="BE183" i="16"/>
  <c r="BK145" i="15"/>
  <c r="J145" i="15" s="1"/>
  <c r="J103" i="15" s="1"/>
  <c r="BE129" i="16"/>
  <c r="BE148" i="16"/>
  <c r="BE199" i="16"/>
  <c r="BE176" i="16"/>
  <c r="BE132" i="16"/>
  <c r="BE153" i="16"/>
  <c r="F94" i="16"/>
  <c r="BE141" i="16"/>
  <c r="BE169" i="16"/>
  <c r="F94" i="15"/>
  <c r="BE136" i="15"/>
  <c r="BE139" i="15"/>
  <c r="BK557" i="14"/>
  <c r="J557" i="14"/>
  <c r="J105" i="14"/>
  <c r="E119" i="15"/>
  <c r="BE149" i="15"/>
  <c r="BE151" i="15"/>
  <c r="BE154" i="15"/>
  <c r="BE155" i="15"/>
  <c r="BE167" i="15"/>
  <c r="BE135" i="15"/>
  <c r="BE137" i="15"/>
  <c r="BE144" i="15"/>
  <c r="BE157" i="15"/>
  <c r="BE169" i="15"/>
  <c r="BE173" i="15"/>
  <c r="BE177" i="15"/>
  <c r="BE183" i="15"/>
  <c r="BE147" i="15"/>
  <c r="BE179" i="15"/>
  <c r="BE182" i="15"/>
  <c r="BE185" i="15"/>
  <c r="BE197" i="15"/>
  <c r="BK133" i="14"/>
  <c r="BE134" i="15"/>
  <c r="BE140" i="15"/>
  <c r="BE164" i="15"/>
  <c r="BE165" i="15"/>
  <c r="BE180" i="15"/>
  <c r="BE181" i="15"/>
  <c r="BE203" i="15"/>
  <c r="BE170" i="15"/>
  <c r="BE174" i="15"/>
  <c r="BE176" i="15"/>
  <c r="BE178" i="15"/>
  <c r="BE196" i="15"/>
  <c r="BE200" i="15"/>
  <c r="BE202" i="15"/>
  <c r="BE213" i="15"/>
  <c r="BE224" i="15"/>
  <c r="BE158" i="15"/>
  <c r="BE160" i="15"/>
  <c r="BE187" i="15"/>
  <c r="BE188" i="15"/>
  <c r="BE194" i="15"/>
  <c r="BE204" i="15"/>
  <c r="BE227" i="15"/>
  <c r="BE161" i="15"/>
  <c r="BE163" i="15"/>
  <c r="BE172" i="15"/>
  <c r="BE191" i="15"/>
  <c r="BE195" i="15"/>
  <c r="BE198" i="15"/>
  <c r="BE199" i="15"/>
  <c r="BE201" i="15"/>
  <c r="BE210" i="15"/>
  <c r="BE221" i="15"/>
  <c r="BE215" i="15"/>
  <c r="BE219" i="15"/>
  <c r="BE192" i="15"/>
  <c r="BE193" i="15"/>
  <c r="BE209" i="15"/>
  <c r="BE225" i="15"/>
  <c r="BE223" i="15"/>
  <c r="BE208" i="15"/>
  <c r="BE211" i="15"/>
  <c r="J91" i="15"/>
  <c r="BE143" i="15"/>
  <c r="BE153" i="15"/>
  <c r="BE205" i="15"/>
  <c r="BE206" i="15"/>
  <c r="BE207" i="15"/>
  <c r="BE212" i="15"/>
  <c r="BE217" i="15"/>
  <c r="J132" i="13"/>
  <c r="J100" i="13" s="1"/>
  <c r="J126" i="14"/>
  <c r="BE150" i="14"/>
  <c r="BE153" i="14"/>
  <c r="J147" i="13"/>
  <c r="J104" i="13"/>
  <c r="E122" i="14"/>
  <c r="BE313" i="14"/>
  <c r="BE320" i="14"/>
  <c r="BE323" i="14"/>
  <c r="BE393" i="14"/>
  <c r="BE409" i="14"/>
  <c r="BE419" i="14"/>
  <c r="BE231" i="14"/>
  <c r="BE463" i="14"/>
  <c r="BE143" i="14"/>
  <c r="BE420" i="14"/>
  <c r="BE421" i="14"/>
  <c r="BE423" i="14"/>
  <c r="BE502" i="14"/>
  <c r="BE524" i="14"/>
  <c r="BE480" i="14"/>
  <c r="BE522" i="14"/>
  <c r="BK140" i="13"/>
  <c r="J140" i="13"/>
  <c r="J101" i="13"/>
  <c r="BE462" i="14"/>
  <c r="BE500" i="14"/>
  <c r="BE505" i="14"/>
  <c r="BE507" i="14"/>
  <c r="BE158" i="14"/>
  <c r="BE170" i="14"/>
  <c r="BE389" i="14"/>
  <c r="BE402" i="14"/>
  <c r="BE455" i="14"/>
  <c r="BE473" i="14"/>
  <c r="BE485" i="14"/>
  <c r="BE487" i="14"/>
  <c r="BE489" i="14"/>
  <c r="BE350" i="14"/>
  <c r="BE386" i="14"/>
  <c r="BE411" i="14"/>
  <c r="BE376" i="14"/>
  <c r="BE391" i="14"/>
  <c r="BE527" i="14"/>
  <c r="BE530" i="14"/>
  <c r="BE256" i="14"/>
  <c r="BE291" i="14"/>
  <c r="BE302" i="14"/>
  <c r="BE531" i="14"/>
  <c r="BE542" i="14"/>
  <c r="BE517" i="14"/>
  <c r="BE529" i="14"/>
  <c r="BE539" i="14"/>
  <c r="BE541" i="14"/>
  <c r="BE543" i="14"/>
  <c r="BE547" i="14"/>
  <c r="BE550" i="14"/>
  <c r="BE555" i="14"/>
  <c r="BE591" i="14"/>
  <c r="BE193" i="14"/>
  <c r="BE225" i="14"/>
  <c r="BE228" i="14"/>
  <c r="BE325" i="14"/>
  <c r="BE370" i="14"/>
  <c r="BE382" i="14"/>
  <c r="BE444" i="14"/>
  <c r="BE460" i="14"/>
  <c r="BE588" i="14"/>
  <c r="F129" i="14"/>
  <c r="BE139" i="14"/>
  <c r="BE145" i="14"/>
  <c r="BE540" i="14"/>
  <c r="BE607" i="14"/>
  <c r="BE644" i="14"/>
  <c r="BE167" i="14"/>
  <c r="BE182" i="14"/>
  <c r="BE185" i="14"/>
  <c r="BE210" i="14"/>
  <c r="BE236" i="14"/>
  <c r="BE285" i="14"/>
  <c r="BE446" i="14"/>
  <c r="BE466" i="14"/>
  <c r="BE469" i="14"/>
  <c r="BE495" i="14"/>
  <c r="BE512" i="14"/>
  <c r="BE518" i="14"/>
  <c r="BE553" i="14"/>
  <c r="BE572" i="14"/>
  <c r="BE626" i="14"/>
  <c r="BE643" i="14"/>
  <c r="BE280" i="14"/>
  <c r="BE305" i="14"/>
  <c r="BE318" i="14"/>
  <c r="BE384" i="14"/>
  <c r="BE135" i="14"/>
  <c r="BE163" i="14"/>
  <c r="BE165" i="14"/>
  <c r="BE177" i="14"/>
  <c r="BE190" i="14"/>
  <c r="BE234" i="14"/>
  <c r="BE240" i="14"/>
  <c r="BE243" i="14"/>
  <c r="BE297" i="14"/>
  <c r="BE308" i="14"/>
  <c r="BE310" i="14"/>
  <c r="BE341" i="14"/>
  <c r="BE526" i="14"/>
  <c r="BE551" i="14"/>
  <c r="BE559" i="14"/>
  <c r="BE620" i="14"/>
  <c r="BE368" i="14"/>
  <c r="BE595" i="14"/>
  <c r="BE636" i="14"/>
  <c r="BE238" i="14"/>
  <c r="BE266" i="14"/>
  <c r="BE275" i="14"/>
  <c r="BE299" i="14"/>
  <c r="BE549" i="14"/>
  <c r="BE598" i="14"/>
  <c r="BE623" i="14"/>
  <c r="BE641" i="14"/>
  <c r="BE196" i="14"/>
  <c r="BE221" i="14"/>
  <c r="BE294" i="14"/>
  <c r="BE575" i="14"/>
  <c r="BE604" i="14"/>
  <c r="BE201" i="14"/>
  <c r="BE223" i="14"/>
  <c r="BE261" i="14"/>
  <c r="BE273" i="14"/>
  <c r="BE352" i="14"/>
  <c r="BE379" i="14"/>
  <c r="BE413" i="14"/>
  <c r="BE416" i="14"/>
  <c r="BE450" i="14"/>
  <c r="BE467" i="14"/>
  <c r="BE513" i="14"/>
  <c r="BE630" i="14"/>
  <c r="BE639" i="14"/>
  <c r="J124" i="13"/>
  <c r="F127" i="13"/>
  <c r="BE133" i="13"/>
  <c r="BE134" i="13"/>
  <c r="BE135" i="13"/>
  <c r="BE150" i="13"/>
  <c r="BE152" i="13"/>
  <c r="BE157" i="13"/>
  <c r="BE161" i="13"/>
  <c r="E118" i="13"/>
  <c r="BE139" i="13"/>
  <c r="BE164" i="13"/>
  <c r="BE167" i="13"/>
  <c r="BE173" i="13"/>
  <c r="BE174" i="13"/>
  <c r="BE175" i="13"/>
  <c r="BE184" i="13"/>
  <c r="BE142" i="13"/>
  <c r="BE144" i="13"/>
  <c r="BE158" i="13"/>
  <c r="BE170" i="13"/>
  <c r="BE171" i="13"/>
  <c r="BE185" i="13"/>
  <c r="BK130" i="12"/>
  <c r="J130" i="12" s="1"/>
  <c r="J97" i="12" s="1"/>
  <c r="BE172" i="13"/>
  <c r="BE178" i="13"/>
  <c r="BE186" i="13"/>
  <c r="BE189" i="13"/>
  <c r="BE145" i="13"/>
  <c r="BE148" i="13"/>
  <c r="BE159" i="13"/>
  <c r="BE163" i="13"/>
  <c r="BE193" i="13"/>
  <c r="BE155" i="13"/>
  <c r="BE192" i="13"/>
  <c r="BE195" i="13"/>
  <c r="BE197" i="13"/>
  <c r="BE176" i="13"/>
  <c r="BE188" i="13"/>
  <c r="BE210" i="13"/>
  <c r="BE212" i="13"/>
  <c r="BE154" i="13"/>
  <c r="BE187" i="13"/>
  <c r="BE190" i="13"/>
  <c r="BE191" i="13"/>
  <c r="BE194" i="13"/>
  <c r="BE201" i="13"/>
  <c r="BE202" i="13"/>
  <c r="BE136" i="13"/>
  <c r="BE143" i="13"/>
  <c r="BE166" i="13"/>
  <c r="BE168" i="13"/>
  <c r="BE180" i="13"/>
  <c r="BE196" i="13"/>
  <c r="BE199" i="13"/>
  <c r="BE204" i="13"/>
  <c r="BE206" i="13"/>
  <c r="BE208" i="13"/>
  <c r="BE214" i="13"/>
  <c r="BK448" i="12"/>
  <c r="J448" i="12" s="1"/>
  <c r="J106" i="12" s="1"/>
  <c r="BE138" i="13"/>
  <c r="BE181" i="13"/>
  <c r="BE198" i="13"/>
  <c r="BE200" i="13"/>
  <c r="BE203" i="13"/>
  <c r="J148" i="11"/>
  <c r="J104" i="11"/>
  <c r="J123" i="12"/>
  <c r="BE132" i="12"/>
  <c r="BE236" i="12"/>
  <c r="BE252" i="12"/>
  <c r="BE208" i="12"/>
  <c r="BE223" i="12"/>
  <c r="BE226" i="12"/>
  <c r="BE242" i="12"/>
  <c r="BE343" i="12"/>
  <c r="E85" i="12"/>
  <c r="BE148" i="12"/>
  <c r="BE187" i="12"/>
  <c r="BE233" i="12"/>
  <c r="BE269" i="12"/>
  <c r="BE271" i="12"/>
  <c r="BE288" i="12"/>
  <c r="BE291" i="12"/>
  <c r="BE350" i="12"/>
  <c r="BE356" i="12"/>
  <c r="BE357" i="12"/>
  <c r="BE366" i="12"/>
  <c r="BE370" i="12"/>
  <c r="BE373" i="12"/>
  <c r="BE377" i="12"/>
  <c r="BE388" i="12"/>
  <c r="BE327" i="12"/>
  <c r="BE359" i="12"/>
  <c r="BE363" i="12"/>
  <c r="BE367" i="12"/>
  <c r="BE228" i="12"/>
  <c r="BE249" i="12"/>
  <c r="BE381" i="12"/>
  <c r="BE384" i="12"/>
  <c r="BE425" i="12"/>
  <c r="BE446" i="12"/>
  <c r="BE458" i="12"/>
  <c r="BK141" i="11"/>
  <c r="J141" i="11"/>
  <c r="J101" i="11"/>
  <c r="BE353" i="12"/>
  <c r="BE355" i="12"/>
  <c r="BE362" i="12"/>
  <c r="BE386" i="12"/>
  <c r="BE393" i="12"/>
  <c r="BE411" i="12"/>
  <c r="BE434" i="12"/>
  <c r="BE264" i="12"/>
  <c r="BE450" i="12"/>
  <c r="BE469" i="12"/>
  <c r="BE478" i="12"/>
  <c r="BK132" i="11"/>
  <c r="BE140" i="12"/>
  <c r="BE192" i="12"/>
  <c r="BE194" i="12"/>
  <c r="BE210" i="12"/>
  <c r="BE335" i="12"/>
  <c r="BE396" i="12"/>
  <c r="BE427" i="12"/>
  <c r="BE442" i="12"/>
  <c r="BE455" i="12"/>
  <c r="BE461" i="12"/>
  <c r="BE475" i="12"/>
  <c r="BE480" i="12"/>
  <c r="BE483" i="12"/>
  <c r="BE135" i="12"/>
  <c r="BE156" i="12"/>
  <c r="BE177" i="12"/>
  <c r="BE184" i="12"/>
  <c r="BE216" i="12"/>
  <c r="BE219" i="12"/>
  <c r="BE254" i="12"/>
  <c r="BE266" i="12"/>
  <c r="BE315" i="12"/>
  <c r="BE333" i="12"/>
  <c r="BE347" i="12"/>
  <c r="BE440" i="12"/>
  <c r="BE464" i="12"/>
  <c r="BE485" i="12"/>
  <c r="BE486" i="12"/>
  <c r="BE438" i="12"/>
  <c r="BE420" i="12"/>
  <c r="BE423" i="12"/>
  <c r="F92" i="12"/>
  <c r="BE153" i="12"/>
  <c r="BE166" i="12"/>
  <c r="BE205" i="12"/>
  <c r="BE268" i="12"/>
  <c r="BE309" i="12"/>
  <c r="BE320" i="12"/>
  <c r="BE414" i="12"/>
  <c r="BE436" i="12"/>
  <c r="BE173" i="12"/>
  <c r="BE175" i="12"/>
  <c r="BE143" i="12"/>
  <c r="BE406" i="12"/>
  <c r="BE417" i="12"/>
  <c r="BE432" i="12"/>
  <c r="BE137" i="12"/>
  <c r="BE179" i="12"/>
  <c r="BE190" i="12"/>
  <c r="BE409" i="12"/>
  <c r="BE429" i="12"/>
  <c r="BE307" i="12"/>
  <c r="BE391" i="12"/>
  <c r="J255" i="10"/>
  <c r="J107" i="10"/>
  <c r="J91" i="11"/>
  <c r="BE134" i="11"/>
  <c r="BE159" i="11"/>
  <c r="BE162" i="11"/>
  <c r="BE151" i="11"/>
  <c r="BE160" i="11"/>
  <c r="BE167" i="11"/>
  <c r="BK133" i="10"/>
  <c r="J133" i="10"/>
  <c r="J97" i="10"/>
  <c r="E119" i="11"/>
  <c r="F128" i="11"/>
  <c r="BE135" i="11"/>
  <c r="BE174" i="11"/>
  <c r="BE143" i="11"/>
  <c r="BE146" i="11"/>
  <c r="BE149" i="11"/>
  <c r="BE153" i="11"/>
  <c r="BE155" i="11"/>
  <c r="BE172" i="11"/>
  <c r="BE173" i="11"/>
  <c r="BE175" i="11"/>
  <c r="BE185" i="11"/>
  <c r="BE210" i="11"/>
  <c r="BE137" i="11"/>
  <c r="BE139" i="11"/>
  <c r="BE145" i="11"/>
  <c r="BE169" i="11"/>
  <c r="BE170" i="11"/>
  <c r="BE177" i="11"/>
  <c r="BE192" i="11"/>
  <c r="BE198" i="11"/>
  <c r="BE199" i="11"/>
  <c r="BE200" i="11"/>
  <c r="BE203" i="11"/>
  <c r="BE178" i="11"/>
  <c r="BE180" i="11"/>
  <c r="BE182" i="11"/>
  <c r="BE190" i="11"/>
  <c r="BE196" i="11"/>
  <c r="BE207" i="11"/>
  <c r="BE222" i="11"/>
  <c r="BE193" i="11"/>
  <c r="BE197" i="11"/>
  <c r="BE204" i="11"/>
  <c r="BE218" i="11"/>
  <c r="BE144" i="11"/>
  <c r="BE176" i="11"/>
  <c r="BE189" i="11"/>
  <c r="BE201" i="11"/>
  <c r="BE202" i="11"/>
  <c r="BE214" i="11"/>
  <c r="BE156" i="11"/>
  <c r="BE164" i="11"/>
  <c r="BE179" i="11"/>
  <c r="BE195" i="11"/>
  <c r="BE212" i="11"/>
  <c r="BE216" i="11"/>
  <c r="BE219" i="11"/>
  <c r="BE220" i="11"/>
  <c r="BE184" i="11"/>
  <c r="BE194" i="11"/>
  <c r="BE206" i="11"/>
  <c r="BE208" i="11"/>
  <c r="BK283" i="10"/>
  <c r="J283" i="10"/>
  <c r="J111" i="10"/>
  <c r="BE136" i="11"/>
  <c r="BE140" i="11"/>
  <c r="BE158" i="11"/>
  <c r="BE165" i="11"/>
  <c r="BE188" i="11"/>
  <c r="BE191" i="11"/>
  <c r="BE205" i="11"/>
  <c r="E85" i="10"/>
  <c r="J126" i="10"/>
  <c r="F129" i="10"/>
  <c r="BE148" i="10"/>
  <c r="BE170" i="10"/>
  <c r="BE179" i="10"/>
  <c r="BE221" i="10"/>
  <c r="BE268" i="10"/>
  <c r="BE145" i="10"/>
  <c r="BE217" i="10"/>
  <c r="BE219" i="10"/>
  <c r="BE277" i="10"/>
  <c r="BE279" i="10"/>
  <c r="BE252" i="10"/>
  <c r="BK122" i="9"/>
  <c r="BK121" i="9" s="1"/>
  <c r="J121" i="9" s="1"/>
  <c r="J96" i="9" s="1"/>
  <c r="BE138" i="10"/>
  <c r="BE152" i="10"/>
  <c r="BE154" i="10"/>
  <c r="BE163" i="10"/>
  <c r="BE166" i="10"/>
  <c r="BE176" i="10"/>
  <c r="BE184" i="10"/>
  <c r="BE186" i="10"/>
  <c r="BE196" i="10"/>
  <c r="BE199" i="10"/>
  <c r="BE204" i="10"/>
  <c r="BE265" i="10"/>
  <c r="BE285" i="10"/>
  <c r="BE288" i="10"/>
  <c r="BE140" i="10"/>
  <c r="BE173" i="10"/>
  <c r="BE182" i="10"/>
  <c r="BE188" i="10"/>
  <c r="BE191" i="10"/>
  <c r="BE262" i="10"/>
  <c r="BE135" i="10"/>
  <c r="BE150" i="10"/>
  <c r="BE228" i="10"/>
  <c r="BE231" i="10"/>
  <c r="BE234" i="10"/>
  <c r="BE244" i="10"/>
  <c r="BE246" i="10"/>
  <c r="BE256" i="10"/>
  <c r="BE271" i="10"/>
  <c r="BE274" i="10"/>
  <c r="BE193" i="10"/>
  <c r="BE202" i="10"/>
  <c r="BE208" i="10"/>
  <c r="BE212" i="10"/>
  <c r="BE214" i="10"/>
  <c r="BE224" i="10"/>
  <c r="BE248" i="10"/>
  <c r="BE281" i="10"/>
  <c r="BE282" i="10"/>
  <c r="E85" i="9"/>
  <c r="J89" i="9"/>
  <c r="BE133" i="9"/>
  <c r="BE158" i="9"/>
  <c r="BE160" i="9"/>
  <c r="BK388" i="8"/>
  <c r="J388" i="8"/>
  <c r="J106" i="8"/>
  <c r="BE127" i="9"/>
  <c r="BE185" i="9"/>
  <c r="BE187" i="9"/>
  <c r="F92" i="9"/>
  <c r="BE144" i="9"/>
  <c r="BE172" i="9"/>
  <c r="BE175" i="9"/>
  <c r="BE205" i="9"/>
  <c r="BE130" i="9"/>
  <c r="BE169" i="9"/>
  <c r="BE196" i="9"/>
  <c r="BE203" i="9"/>
  <c r="BE124" i="9"/>
  <c r="BE147" i="9"/>
  <c r="BE180" i="9"/>
  <c r="BE136" i="9"/>
  <c r="BE152" i="9"/>
  <c r="BE155" i="9"/>
  <c r="BE162" i="9"/>
  <c r="BE183" i="9"/>
  <c r="BE190" i="9"/>
  <c r="BE193" i="9"/>
  <c r="BE200" i="9"/>
  <c r="BE249" i="8"/>
  <c r="BE159" i="8"/>
  <c r="BE236" i="8"/>
  <c r="BE239" i="8"/>
  <c r="BE271" i="8"/>
  <c r="E122" i="8"/>
  <c r="BE135" i="8"/>
  <c r="BE315" i="8"/>
  <c r="BE324" i="8"/>
  <c r="BK501" i="7"/>
  <c r="J501" i="7"/>
  <c r="J110" i="7"/>
  <c r="J89" i="8"/>
  <c r="BE156" i="8"/>
  <c r="BE242" i="8"/>
  <c r="BE245" i="8"/>
  <c r="BE344" i="8"/>
  <c r="BE296" i="8"/>
  <c r="BE317" i="8"/>
  <c r="BE326" i="8"/>
  <c r="BE175" i="8"/>
  <c r="BE320" i="8"/>
  <c r="BE322" i="8"/>
  <c r="BE340" i="8"/>
  <c r="BE358" i="8"/>
  <c r="BE349" i="8"/>
  <c r="F92" i="8"/>
  <c r="BE138" i="8"/>
  <c r="BE151" i="8"/>
  <c r="BE166" i="8"/>
  <c r="BE179" i="8"/>
  <c r="BE201" i="8"/>
  <c r="BE209" i="8"/>
  <c r="BE212" i="8"/>
  <c r="BE215" i="8"/>
  <c r="BE231" i="8"/>
  <c r="BE247" i="8"/>
  <c r="BE251" i="8"/>
  <c r="BE253" i="8"/>
  <c r="BE277" i="8"/>
  <c r="BE287" i="8"/>
  <c r="BE301" i="8"/>
  <c r="BE310" i="8"/>
  <c r="BE336" i="8"/>
  <c r="BE346" i="8"/>
  <c r="BE364" i="8"/>
  <c r="BE164" i="8"/>
  <c r="BE290" i="8"/>
  <c r="BE293" i="8"/>
  <c r="BE304" i="8"/>
  <c r="BE350" i="8"/>
  <c r="BE362" i="8"/>
  <c r="BE162" i="8"/>
  <c r="BE169" i="8"/>
  <c r="BE172" i="8"/>
  <c r="BE186" i="8"/>
  <c r="BE379" i="8"/>
  <c r="BE307" i="8"/>
  <c r="BE341" i="8"/>
  <c r="BE382" i="8"/>
  <c r="BE395" i="8"/>
  <c r="BE143" i="8"/>
  <c r="BE146" i="8"/>
  <c r="BE372" i="8"/>
  <c r="BE390" i="8"/>
  <c r="BE330" i="8"/>
  <c r="BE354" i="8"/>
  <c r="BE366" i="8"/>
  <c r="BE375" i="8"/>
  <c r="BE408" i="8"/>
  <c r="BE412" i="8"/>
  <c r="BE414" i="8"/>
  <c r="BE280" i="8"/>
  <c r="BE368" i="8"/>
  <c r="BE401" i="8"/>
  <c r="BE222" i="8"/>
  <c r="BE228" i="8"/>
  <c r="BE265" i="8"/>
  <c r="BE274" i="8"/>
  <c r="BE284" i="8"/>
  <c r="BE299" i="8"/>
  <c r="BE313" i="8"/>
  <c r="BE411" i="8"/>
  <c r="BE177" i="8"/>
  <c r="BE198" i="8"/>
  <c r="BE204" i="8"/>
  <c r="BE302" i="8"/>
  <c r="BE333" i="8"/>
  <c r="BE342" i="8"/>
  <c r="BE353" i="8"/>
  <c r="BE357" i="8"/>
  <c r="BE361" i="8"/>
  <c r="BE386" i="8"/>
  <c r="BE393" i="8"/>
  <c r="BE371" i="8"/>
  <c r="BE378" i="8"/>
  <c r="BE404" i="8"/>
  <c r="BE138" i="7"/>
  <c r="BE149" i="7"/>
  <c r="BE190" i="7"/>
  <c r="BE203" i="7"/>
  <c r="BE178" i="7"/>
  <c r="BE188" i="7"/>
  <c r="BE193" i="7"/>
  <c r="BE167" i="7"/>
  <c r="BE230" i="7"/>
  <c r="BE296" i="7"/>
  <c r="BE315" i="7"/>
  <c r="BE331" i="7"/>
  <c r="BE343" i="7"/>
  <c r="BE185" i="7"/>
  <c r="BE274" i="7"/>
  <c r="BE299" i="7"/>
  <c r="BE303" i="7"/>
  <c r="BE306" i="7"/>
  <c r="BE324" i="7"/>
  <c r="BE338" i="7"/>
  <c r="BE341" i="7"/>
  <c r="BE352" i="7"/>
  <c r="BE369" i="7"/>
  <c r="BE372" i="7"/>
  <c r="BE346" i="7"/>
  <c r="BE355" i="7"/>
  <c r="E85" i="7"/>
  <c r="BE218" i="7"/>
  <c r="BE293" i="7"/>
  <c r="BE312" i="7"/>
  <c r="J89" i="7"/>
  <c r="BE309" i="7"/>
  <c r="BE361" i="7"/>
  <c r="BE397" i="7"/>
  <c r="BE426" i="7"/>
  <c r="BE433" i="7"/>
  <c r="BE448" i="7"/>
  <c r="J124" i="6"/>
  <c r="J98" i="6" s="1"/>
  <c r="F92" i="7"/>
  <c r="BE256" i="7"/>
  <c r="BE301" i="7"/>
  <c r="BE378" i="7"/>
  <c r="BE405" i="7"/>
  <c r="BE410" i="7"/>
  <c r="BE412" i="7"/>
  <c r="BE418" i="7"/>
  <c r="BE420" i="7"/>
  <c r="BE430" i="7"/>
  <c r="BE434" i="7"/>
  <c r="BE135" i="7"/>
  <c r="BE334" i="7"/>
  <c r="BE141" i="7"/>
  <c r="BE161" i="7"/>
  <c r="BE164" i="7"/>
  <c r="BE183" i="7"/>
  <c r="BE262" i="7"/>
  <c r="BE265" i="7"/>
  <c r="BE318" i="7"/>
  <c r="BE321" i="7"/>
  <c r="BE349" i="7"/>
  <c r="BE366" i="7"/>
  <c r="BE249" i="7"/>
  <c r="BE259" i="7"/>
  <c r="BE376" i="7"/>
  <c r="BE446" i="7"/>
  <c r="BE460" i="7"/>
  <c r="BE144" i="7"/>
  <c r="BE158" i="7"/>
  <c r="BE386" i="7"/>
  <c r="BE396" i="7"/>
  <c r="BE408" i="7"/>
  <c r="BE422" i="7"/>
  <c r="BE451" i="7"/>
  <c r="BE152" i="7"/>
  <c r="BE155" i="7"/>
  <c r="BE198" i="7"/>
  <c r="BE207" i="7"/>
  <c r="BE225" i="7"/>
  <c r="BE288" i="7"/>
  <c r="BE441" i="7"/>
  <c r="BE442" i="7"/>
  <c r="BE455" i="7"/>
  <c r="BE469" i="7"/>
  <c r="BE487" i="7"/>
  <c r="BE210" i="7"/>
  <c r="BE228" i="7"/>
  <c r="BE237" i="7"/>
  <c r="BE268" i="7"/>
  <c r="BE283" i="7"/>
  <c r="BE496" i="7"/>
  <c r="BE398" i="7"/>
  <c r="BE402" i="7"/>
  <c r="BE414" i="7"/>
  <c r="BE416" i="7"/>
  <c r="BE437" i="7"/>
  <c r="BE438" i="7"/>
  <c r="BE465" i="7"/>
  <c r="BE466" i="7"/>
  <c r="BE472" i="7"/>
  <c r="BE480" i="7"/>
  <c r="BE484" i="7"/>
  <c r="BE503" i="7"/>
  <c r="BE507" i="7"/>
  <c r="BE358" i="7"/>
  <c r="BE360" i="7"/>
  <c r="BE389" i="7"/>
  <c r="BE392" i="7"/>
  <c r="BE400" i="7"/>
  <c r="BE444" i="7"/>
  <c r="BE457" i="7"/>
  <c r="BE462" i="7"/>
  <c r="BE473" i="7"/>
  <c r="BE476" i="7"/>
  <c r="BE489" i="7"/>
  <c r="BE492" i="7"/>
  <c r="BE499" i="7"/>
  <c r="BE506" i="7"/>
  <c r="BE509" i="7"/>
  <c r="BE240" i="7"/>
  <c r="BE281" i="7"/>
  <c r="BE285" i="7"/>
  <c r="BE329" i="7"/>
  <c r="BE363" i="7"/>
  <c r="BE374" i="7"/>
  <c r="BE380" i="7"/>
  <c r="BE382" i="7"/>
  <c r="BE406" i="7"/>
  <c r="BE424" i="7"/>
  <c r="BE429" i="7"/>
  <c r="BE452" i="7"/>
  <c r="BK123" i="5"/>
  <c r="BK122" i="5" s="1"/>
  <c r="J122" i="5" s="1"/>
  <c r="J96" i="5" s="1"/>
  <c r="J116" i="6"/>
  <c r="BE131" i="6"/>
  <c r="BE186" i="6"/>
  <c r="BE192" i="6"/>
  <c r="BE227" i="6"/>
  <c r="BE247" i="6"/>
  <c r="F119" i="6"/>
  <c r="BE125" i="6"/>
  <c r="BE137" i="6"/>
  <c r="BE164" i="6"/>
  <c r="BE174" i="6"/>
  <c r="BE233" i="6"/>
  <c r="BE236" i="6"/>
  <c r="BE249" i="6"/>
  <c r="E112" i="6"/>
  <c r="BE176" i="6"/>
  <c r="BE216" i="6"/>
  <c r="BE218" i="6"/>
  <c r="BE242" i="6"/>
  <c r="BE143" i="6"/>
  <c r="BE146" i="6"/>
  <c r="BE183" i="6"/>
  <c r="BE207" i="6"/>
  <c r="BE230" i="6"/>
  <c r="BE154" i="6"/>
  <c r="BE168" i="6"/>
  <c r="BE171" i="6"/>
  <c r="BE204" i="6"/>
  <c r="BE212" i="6"/>
  <c r="BE214" i="6"/>
  <c r="BE225" i="6"/>
  <c r="BE240" i="6"/>
  <c r="BE128" i="6"/>
  <c r="BE134" i="6"/>
  <c r="BE198" i="6"/>
  <c r="BE222" i="6"/>
  <c r="BE140" i="6"/>
  <c r="BE178" i="6"/>
  <c r="BE195" i="6"/>
  <c r="BE210" i="6"/>
  <c r="BE253" i="6"/>
  <c r="J89" i="5"/>
  <c r="E112" i="5"/>
  <c r="BE206" i="5"/>
  <c r="BE215" i="5"/>
  <c r="BE174" i="5"/>
  <c r="BE179" i="5"/>
  <c r="BE200" i="5"/>
  <c r="BE223" i="5"/>
  <c r="BE237" i="5"/>
  <c r="BE134" i="5"/>
  <c r="BE140" i="5"/>
  <c r="BE185" i="5"/>
  <c r="BE246" i="5"/>
  <c r="BE252" i="5"/>
  <c r="F119" i="5"/>
  <c r="BE128" i="5"/>
  <c r="BE240" i="5"/>
  <c r="BE243" i="5"/>
  <c r="BE125" i="5"/>
  <c r="BE131" i="5"/>
  <c r="BE137" i="5"/>
  <c r="BE148" i="5"/>
  <c r="BE167" i="5"/>
  <c r="BE182" i="5"/>
  <c r="BE193" i="5"/>
  <c r="BE203" i="5"/>
  <c r="BE210" i="5"/>
  <c r="BE221" i="5"/>
  <c r="BE250" i="5"/>
  <c r="BE256" i="5"/>
  <c r="BE260" i="5"/>
  <c r="BE164" i="5"/>
  <c r="BE170" i="5"/>
  <c r="BE172" i="5"/>
  <c r="BE190" i="5"/>
  <c r="BE217" i="5"/>
  <c r="BE226" i="5"/>
  <c r="BE229" i="5"/>
  <c r="BE232" i="5"/>
  <c r="BE235" i="5"/>
  <c r="BE161" i="5"/>
  <c r="BE208" i="5"/>
  <c r="BE254" i="5"/>
  <c r="E85" i="4"/>
  <c r="BE132" i="4"/>
  <c r="BE201" i="4"/>
  <c r="BE222" i="4"/>
  <c r="BE261" i="4"/>
  <c r="BE171" i="4"/>
  <c r="BE127" i="4"/>
  <c r="BE139" i="4"/>
  <c r="BE145" i="4"/>
  <c r="BE182" i="4"/>
  <c r="BE225" i="4"/>
  <c r="BE237" i="4"/>
  <c r="BE251" i="4"/>
  <c r="BE264" i="4"/>
  <c r="BE272" i="4"/>
  <c r="BE151" i="4"/>
  <c r="BE192" i="4"/>
  <c r="BE195" i="4"/>
  <c r="BE232" i="4"/>
  <c r="BE243" i="4"/>
  <c r="BE246" i="4"/>
  <c r="BE248" i="4"/>
  <c r="BE267" i="4"/>
  <c r="BE276" i="4"/>
  <c r="J89" i="4"/>
  <c r="F121" i="4"/>
  <c r="BE134" i="4"/>
  <c r="BE142" i="4"/>
  <c r="BE159" i="4"/>
  <c r="BE180" i="4"/>
  <c r="BE189" i="4"/>
  <c r="BE198" i="4"/>
  <c r="BE209" i="4"/>
  <c r="BE228" i="4"/>
  <c r="BE234" i="4"/>
  <c r="BE274" i="4"/>
  <c r="BE280" i="4"/>
  <c r="BE136" i="4"/>
  <c r="J127" i="3"/>
  <c r="J98" i="3"/>
  <c r="BE174" i="4"/>
  <c r="BE206" i="4"/>
  <c r="BE214" i="4"/>
  <c r="BE219" i="4"/>
  <c r="BE230" i="4"/>
  <c r="BE240" i="4"/>
  <c r="BE254" i="4"/>
  <c r="BE258" i="4"/>
  <c r="BE270" i="4"/>
  <c r="BE212" i="4"/>
  <c r="BE216" i="4"/>
  <c r="BE130" i="4"/>
  <c r="BE148" i="4"/>
  <c r="BE177" i="4"/>
  <c r="BE184" i="4"/>
  <c r="J131" i="2"/>
  <c r="J98" i="2" s="1"/>
  <c r="BE131" i="3"/>
  <c r="BE137" i="3"/>
  <c r="BE209" i="3"/>
  <c r="BE154" i="3"/>
  <c r="BE196" i="3"/>
  <c r="BE216" i="3"/>
  <c r="BE229" i="3"/>
  <c r="BE234" i="3"/>
  <c r="BE240" i="3"/>
  <c r="J378" i="2"/>
  <c r="J107" i="2"/>
  <c r="J389" i="2"/>
  <c r="J109" i="2" s="1"/>
  <c r="E85" i="3"/>
  <c r="J119" i="3"/>
  <c r="BE134" i="3"/>
  <c r="BE142" i="3"/>
  <c r="BE183" i="3"/>
  <c r="BE193" i="3"/>
  <c r="BE257" i="3"/>
  <c r="BE260" i="3"/>
  <c r="BE276" i="3"/>
  <c r="BE295" i="3"/>
  <c r="BE162" i="3"/>
  <c r="BE186" i="3"/>
  <c r="BE191" i="3"/>
  <c r="BE199" i="3"/>
  <c r="BE212" i="3"/>
  <c r="BE224" i="3"/>
  <c r="BE148" i="3"/>
  <c r="BE321" i="3"/>
  <c r="BE330" i="3"/>
  <c r="F92" i="3"/>
  <c r="BE128" i="3"/>
  <c r="BE145" i="3"/>
  <c r="BE151" i="3"/>
  <c r="BE282" i="3"/>
  <c r="BE285" i="3"/>
  <c r="BE290" i="3"/>
  <c r="BE310" i="3"/>
  <c r="BE316" i="3"/>
  <c r="BE326" i="3"/>
  <c r="BE339" i="3"/>
  <c r="BE297" i="3"/>
  <c r="BE324" i="3"/>
  <c r="BE333" i="3"/>
  <c r="BE307" i="3"/>
  <c r="BE336" i="3"/>
  <c r="BE354" i="3"/>
  <c r="BE356" i="3"/>
  <c r="BE180" i="3"/>
  <c r="BE189" i="3"/>
  <c r="BE202" i="3"/>
  <c r="BE219" i="3"/>
  <c r="BE226" i="3"/>
  <c r="BE247" i="3"/>
  <c r="BE248" i="3"/>
  <c r="BE274" i="3"/>
  <c r="BE299" i="3"/>
  <c r="BE302" i="3"/>
  <c r="BE345" i="3"/>
  <c r="BE245" i="3"/>
  <c r="BE261" i="3"/>
  <c r="BE272" i="3"/>
  <c r="BE275" i="3"/>
  <c r="BE279" i="3"/>
  <c r="BE313" i="3"/>
  <c r="BE278" i="3"/>
  <c r="BE287" i="3"/>
  <c r="BE293" i="3"/>
  <c r="BE304" i="3"/>
  <c r="BE237" i="3"/>
  <c r="BE273" i="3"/>
  <c r="BE318" i="3"/>
  <c r="BE342" i="3"/>
  <c r="BE351" i="3"/>
  <c r="BE361" i="3"/>
  <c r="BE175" i="3"/>
  <c r="BE222" i="3"/>
  <c r="BE251" i="3"/>
  <c r="BE254" i="3"/>
  <c r="BE277" i="3"/>
  <c r="BE335" i="3"/>
  <c r="BE349" i="3"/>
  <c r="BE358" i="3"/>
  <c r="AN118" i="1"/>
  <c r="E85" i="2"/>
  <c r="BE159" i="2"/>
  <c r="BE180" i="2"/>
  <c r="AN135" i="1"/>
  <c r="F92" i="2"/>
  <c r="BE137" i="2"/>
  <c r="BE191" i="2"/>
  <c r="BE222" i="2"/>
  <c r="BE257" i="2"/>
  <c r="BE228" i="2"/>
  <c r="BE372" i="2"/>
  <c r="BE197" i="2"/>
  <c r="BE202" i="2"/>
  <c r="BE205" i="2"/>
  <c r="BE284" i="2"/>
  <c r="BE287" i="2"/>
  <c r="BE302" i="2"/>
  <c r="BE327" i="2"/>
  <c r="BE339" i="2"/>
  <c r="BE393" i="2"/>
  <c r="J89" i="2"/>
  <c r="BE142" i="2"/>
  <c r="BE183" i="2"/>
  <c r="BE199" i="2"/>
  <c r="BE240" i="2"/>
  <c r="BE267" i="2"/>
  <c r="BE276" i="2"/>
  <c r="BE279" i="2"/>
  <c r="BE282" i="2"/>
  <c r="BE312" i="2"/>
  <c r="BE316" i="2"/>
  <c r="BE331" i="2"/>
  <c r="BE334" i="2"/>
  <c r="BE363" i="2"/>
  <c r="BE237" i="2"/>
  <c r="BE266" i="2"/>
  <c r="BE274" i="2"/>
  <c r="BE292" i="2"/>
  <c r="BE294" i="2"/>
  <c r="BE299" i="2"/>
  <c r="BE321" i="2"/>
  <c r="BE370" i="2"/>
  <c r="BE216" i="2"/>
  <c r="BE219" i="2"/>
  <c r="BE234" i="2"/>
  <c r="BE248" i="2"/>
  <c r="BE251" i="2"/>
  <c r="BE260" i="2"/>
  <c r="BE273" i="2"/>
  <c r="BE275" i="2"/>
  <c r="BE359" i="2"/>
  <c r="BE134" i="2"/>
  <c r="BE150" i="2"/>
  <c r="BE167" i="2"/>
  <c r="BE210" i="2"/>
  <c r="BE231" i="2"/>
  <c r="BE132" i="2"/>
  <c r="BE153" i="2"/>
  <c r="BE156" i="2"/>
  <c r="BE186" i="2"/>
  <c r="BE194" i="2"/>
  <c r="BE213" i="2"/>
  <c r="BE263" i="2"/>
  <c r="BE324" i="2"/>
  <c r="BE342" i="2"/>
  <c r="BE350" i="2"/>
  <c r="BE353" i="2"/>
  <c r="BE145" i="2"/>
  <c r="BE147" i="2"/>
  <c r="BE178" i="2"/>
  <c r="BE243" i="2"/>
  <c r="BE254" i="2"/>
  <c r="BE290" i="2"/>
  <c r="BE297" i="2"/>
  <c r="BE304" i="2"/>
  <c r="BE336" i="2"/>
  <c r="BE349" i="2"/>
  <c r="BE379" i="2"/>
  <c r="BE307" i="2"/>
  <c r="BE309" i="2"/>
  <c r="BE319" i="2"/>
  <c r="BE345" i="2"/>
  <c r="BE368" i="2"/>
  <c r="BE375" i="2"/>
  <c r="BE384" i="2"/>
  <c r="BE390" i="2"/>
  <c r="BE356" i="2"/>
  <c r="BE365" i="2"/>
  <c r="BE386" i="2"/>
  <c r="F36" i="2"/>
  <c r="BC95" i="1"/>
  <c r="J34" i="5"/>
  <c r="AW98" i="1"/>
  <c r="F34" i="7"/>
  <c r="BA100" i="1"/>
  <c r="F37" i="11"/>
  <c r="BB105" i="1"/>
  <c r="F37" i="13"/>
  <c r="BB108" i="1"/>
  <c r="F35" i="14"/>
  <c r="BB110" i="1"/>
  <c r="F36" i="21"/>
  <c r="BA119" i="1" s="1"/>
  <c r="J36" i="23"/>
  <c r="AW121" i="1"/>
  <c r="F39" i="25"/>
  <c r="BD123" i="1"/>
  <c r="F35" i="27"/>
  <c r="BB125" i="1"/>
  <c r="F35" i="28"/>
  <c r="BB126" i="1" s="1"/>
  <c r="F35" i="30"/>
  <c r="BB128" i="1"/>
  <c r="J34" i="32"/>
  <c r="AW130" i="1"/>
  <c r="F39" i="36"/>
  <c r="BD136" i="1"/>
  <c r="F34" i="39"/>
  <c r="BA139" i="1"/>
  <c r="F34" i="3"/>
  <c r="BA96" i="1"/>
  <c r="J34" i="7"/>
  <c r="AW100" i="1"/>
  <c r="F34" i="12"/>
  <c r="BA107" i="1" s="1"/>
  <c r="F37" i="15"/>
  <c r="BB111" i="1" s="1"/>
  <c r="F35" i="17"/>
  <c r="BB113" i="1"/>
  <c r="F37" i="18"/>
  <c r="BD114" i="1" s="1"/>
  <c r="F34" i="19"/>
  <c r="BA115" i="1" s="1"/>
  <c r="J36" i="21"/>
  <c r="AW119" i="1"/>
  <c r="F37" i="23"/>
  <c r="BB121" i="1"/>
  <c r="J34" i="28"/>
  <c r="AW126" i="1"/>
  <c r="F35" i="29"/>
  <c r="BB127" i="1"/>
  <c r="F36" i="31"/>
  <c r="BC129" i="1"/>
  <c r="F35" i="33"/>
  <c r="BB131" i="1"/>
  <c r="F37" i="36"/>
  <c r="BB136" i="1" s="1"/>
  <c r="F35" i="38"/>
  <c r="BB138" i="1"/>
  <c r="J34" i="4"/>
  <c r="AW97" i="1"/>
  <c r="F34" i="4"/>
  <c r="BA97" i="1"/>
  <c r="F36" i="4"/>
  <c r="BC97" i="1" s="1"/>
  <c r="F37" i="5"/>
  <c r="BD98" i="1"/>
  <c r="F36" i="6"/>
  <c r="BC99" i="1"/>
  <c r="F36" i="8"/>
  <c r="BC101" i="1"/>
  <c r="F37" i="10"/>
  <c r="BD104" i="1"/>
  <c r="F36" i="13"/>
  <c r="BA108" i="1"/>
  <c r="F36" i="15"/>
  <c r="BA111" i="1"/>
  <c r="F36" i="16"/>
  <c r="BA112" i="1" s="1"/>
  <c r="F38" i="16"/>
  <c r="BC112" i="1"/>
  <c r="F34" i="18"/>
  <c r="BA114" i="1"/>
  <c r="J34" i="19"/>
  <c r="AW115" i="1"/>
  <c r="F37" i="21"/>
  <c r="BB119" i="1" s="1"/>
  <c r="F38" i="23"/>
  <c r="BC121" i="1"/>
  <c r="F36" i="25"/>
  <c r="BA123" i="1"/>
  <c r="F34" i="27"/>
  <c r="BA125" i="1"/>
  <c r="F34" i="29"/>
  <c r="BA127" i="1"/>
  <c r="F35" i="31"/>
  <c r="BB129" i="1"/>
  <c r="F36" i="33"/>
  <c r="BC131" i="1"/>
  <c r="F36" i="35"/>
  <c r="BC133" i="1" s="1"/>
  <c r="F37" i="38"/>
  <c r="BD138" i="1"/>
  <c r="J34" i="3"/>
  <c r="AW96" i="1"/>
  <c r="F35" i="7"/>
  <c r="BB100" i="1" s="1"/>
  <c r="F38" i="11"/>
  <c r="BC105" i="1" s="1"/>
  <c r="F38" i="13"/>
  <c r="BC108" i="1"/>
  <c r="F37" i="14"/>
  <c r="BD110" i="1"/>
  <c r="F36" i="20"/>
  <c r="BC116" i="1"/>
  <c r="F37" i="22"/>
  <c r="BB120" i="1"/>
  <c r="F37" i="24"/>
  <c r="BB122" i="1"/>
  <c r="F38" i="26"/>
  <c r="BC124" i="1"/>
  <c r="F37" i="29"/>
  <c r="BD127" i="1" s="1"/>
  <c r="F37" i="31"/>
  <c r="BD129" i="1"/>
  <c r="J34" i="33"/>
  <c r="AW131" i="1"/>
  <c r="F35" i="35"/>
  <c r="BB133" i="1"/>
  <c r="F36" i="39"/>
  <c r="BC139" i="1" s="1"/>
  <c r="F34" i="2"/>
  <c r="BA95" i="1"/>
  <c r="F34" i="5"/>
  <c r="BA98" i="1"/>
  <c r="J34" i="6"/>
  <c r="AW99" i="1"/>
  <c r="F37" i="8"/>
  <c r="BD101" i="1"/>
  <c r="F34" i="10"/>
  <c r="BA104" i="1"/>
  <c r="F35" i="12"/>
  <c r="BB107" i="1"/>
  <c r="F38" i="15"/>
  <c r="BC111" i="1" s="1"/>
  <c r="F36" i="17"/>
  <c r="BC113" i="1"/>
  <c r="F35" i="18"/>
  <c r="BB114" i="1"/>
  <c r="F36" i="19"/>
  <c r="BC115" i="1" s="1"/>
  <c r="F36" i="23"/>
  <c r="BA121" i="1" s="1"/>
  <c r="F37" i="25"/>
  <c r="BB123" i="1"/>
  <c r="J34" i="27"/>
  <c r="AW125" i="1"/>
  <c r="F37" i="28"/>
  <c r="BD126" i="1"/>
  <c r="F36" i="30"/>
  <c r="BC128" i="1"/>
  <c r="F37" i="32"/>
  <c r="BD130" i="1"/>
  <c r="F38" i="36"/>
  <c r="BC136" i="1"/>
  <c r="F34" i="38"/>
  <c r="BA138" i="1" s="1"/>
  <c r="F37" i="2"/>
  <c r="BD95" i="1"/>
  <c r="F35" i="5"/>
  <c r="BB98" i="1"/>
  <c r="F34" i="8"/>
  <c r="BA101" i="1"/>
  <c r="F37" i="9"/>
  <c r="BD102" i="1" s="1"/>
  <c r="F36" i="11"/>
  <c r="BA105" i="1"/>
  <c r="F36" i="12"/>
  <c r="BC107" i="1"/>
  <c r="F39" i="15"/>
  <c r="BD111" i="1"/>
  <c r="J34" i="17"/>
  <c r="AW113" i="1"/>
  <c r="F36" i="18"/>
  <c r="BC114" i="1"/>
  <c r="F37" i="19"/>
  <c r="BD115" i="1"/>
  <c r="F38" i="22"/>
  <c r="BC120" i="1" s="1"/>
  <c r="F39" i="24"/>
  <c r="BD122" i="1"/>
  <c r="F36" i="26"/>
  <c r="BA124" i="1"/>
  <c r="J34" i="29"/>
  <c r="AW127" i="1" s="1"/>
  <c r="F34" i="32"/>
  <c r="BA130" i="1" s="1"/>
  <c r="J36" i="36"/>
  <c r="AW136" i="1"/>
  <c r="J34" i="39"/>
  <c r="AW139" i="1"/>
  <c r="AS94" i="1"/>
  <c r="F35" i="3"/>
  <c r="BB96" i="1" s="1"/>
  <c r="F35" i="6"/>
  <c r="BB99" i="1"/>
  <c r="J34" i="8"/>
  <c r="AW101" i="1"/>
  <c r="J34" i="10"/>
  <c r="AW104" i="1"/>
  <c r="F39" i="13"/>
  <c r="BD108" i="1"/>
  <c r="J34" i="14"/>
  <c r="AW110" i="1"/>
  <c r="F37" i="20"/>
  <c r="BD116" i="1"/>
  <c r="F36" i="22"/>
  <c r="BA120" i="1"/>
  <c r="F38" i="24"/>
  <c r="BC122" i="1" s="1"/>
  <c r="F37" i="26"/>
  <c r="BB124" i="1" s="1"/>
  <c r="F37" i="30"/>
  <c r="BD128" i="1"/>
  <c r="F35" i="32"/>
  <c r="BB130" i="1" s="1"/>
  <c r="J34" i="35"/>
  <c r="AW133" i="1"/>
  <c r="F38" i="37"/>
  <c r="BC137" i="1"/>
  <c r="J34" i="2"/>
  <c r="AW95" i="1"/>
  <c r="F35" i="4"/>
  <c r="BB97" i="1"/>
  <c r="F37" i="6"/>
  <c r="BD99" i="1"/>
  <c r="F34" i="9"/>
  <c r="BA102" i="1"/>
  <c r="J34" i="9"/>
  <c r="AW102" i="1"/>
  <c r="F35" i="9"/>
  <c r="BB102" i="1" s="1"/>
  <c r="F36" i="9"/>
  <c r="BC102" i="1" s="1"/>
  <c r="F36" i="10"/>
  <c r="BC104" i="1"/>
  <c r="J36" i="13"/>
  <c r="AW108" i="1" s="1"/>
  <c r="F36" i="14"/>
  <c r="BC110" i="1"/>
  <c r="J34" i="20"/>
  <c r="AW116" i="1"/>
  <c r="F38" i="21"/>
  <c r="BC119" i="1"/>
  <c r="J36" i="24"/>
  <c r="AW122" i="1"/>
  <c r="F39" i="26"/>
  <c r="BD124" i="1"/>
  <c r="J34" i="30"/>
  <c r="AW128" i="1"/>
  <c r="F34" i="33"/>
  <c r="BA131" i="1"/>
  <c r="J34" i="34"/>
  <c r="AW132" i="1" s="1"/>
  <c r="F36" i="34"/>
  <c r="BC132" i="1" s="1"/>
  <c r="F34" i="35"/>
  <c r="BA133" i="1"/>
  <c r="F36" i="38"/>
  <c r="BC138" i="1" s="1"/>
  <c r="F36" i="3"/>
  <c r="BC96" i="1"/>
  <c r="F37" i="7"/>
  <c r="BD100" i="1"/>
  <c r="J36" i="11"/>
  <c r="AW105" i="1"/>
  <c r="F37" i="12"/>
  <c r="BD107" i="1"/>
  <c r="J36" i="16"/>
  <c r="AW112" i="1"/>
  <c r="F34" i="17"/>
  <c r="BA113" i="1"/>
  <c r="F34" i="20"/>
  <c r="BA116" i="1"/>
  <c r="J36" i="22"/>
  <c r="AW120" i="1" s="1"/>
  <c r="F36" i="24"/>
  <c r="BA122" i="1" s="1"/>
  <c r="J36" i="26"/>
  <c r="AW124" i="1"/>
  <c r="F36" i="29"/>
  <c r="BC127" i="1" s="1"/>
  <c r="J34" i="31"/>
  <c r="AW129" i="1"/>
  <c r="F37" i="34"/>
  <c r="BD132" i="1"/>
  <c r="F34" i="34"/>
  <c r="BA132" i="1"/>
  <c r="F35" i="34"/>
  <c r="BB132" i="1" s="1"/>
  <c r="J36" i="37"/>
  <c r="AW137" i="1"/>
  <c r="F37" i="37"/>
  <c r="BB137" i="1"/>
  <c r="F39" i="37"/>
  <c r="BD137" i="1"/>
  <c r="F37" i="39"/>
  <c r="BD139" i="1" s="1"/>
  <c r="F37" i="3"/>
  <c r="BD96" i="1" s="1"/>
  <c r="F36" i="5"/>
  <c r="BC98" i="1"/>
  <c r="F36" i="7"/>
  <c r="BC100" i="1" s="1"/>
  <c r="F39" i="11"/>
  <c r="BD105" i="1"/>
  <c r="F34" i="14"/>
  <c r="BA110" i="1"/>
  <c r="F35" i="20"/>
  <c r="BB116" i="1"/>
  <c r="F39" i="22"/>
  <c r="BD120" i="1"/>
  <c r="J36" i="25"/>
  <c r="AW123" i="1"/>
  <c r="F36" i="27"/>
  <c r="BC125" i="1"/>
  <c r="F34" i="28"/>
  <c r="BA126" i="1"/>
  <c r="F34" i="30"/>
  <c r="BA128" i="1" s="1"/>
  <c r="F36" i="32"/>
  <c r="BC130" i="1" s="1"/>
  <c r="F36" i="36"/>
  <c r="BA136" i="1"/>
  <c r="F35" i="39"/>
  <c r="BB139" i="1" s="1"/>
  <c r="F35" i="2"/>
  <c r="BB95" i="1"/>
  <c r="F37" i="4"/>
  <c r="BD97" i="1"/>
  <c r="F34" i="6"/>
  <c r="BA99" i="1"/>
  <c r="F35" i="8"/>
  <c r="BB101" i="1" s="1"/>
  <c r="F35" i="10"/>
  <c r="BB104" i="1"/>
  <c r="J34" i="12"/>
  <c r="AW107" i="1"/>
  <c r="J36" i="15"/>
  <c r="AW111" i="1"/>
  <c r="F37" i="16"/>
  <c r="BB112" i="1" s="1"/>
  <c r="F39" i="16"/>
  <c r="BD112" i="1" s="1"/>
  <c r="F37" i="17"/>
  <c r="BD113" i="1"/>
  <c r="J34" i="18"/>
  <c r="AW114" i="1" s="1"/>
  <c r="F35" i="19"/>
  <c r="BB115" i="1"/>
  <c r="F39" i="21"/>
  <c r="BD119" i="1"/>
  <c r="F39" i="23"/>
  <c r="BD121" i="1"/>
  <c r="F38" i="25"/>
  <c r="BC123" i="1"/>
  <c r="F37" i="27"/>
  <c r="BD125" i="1"/>
  <c r="F36" i="28"/>
  <c r="BC126" i="1"/>
  <c r="F34" i="31"/>
  <c r="BA129" i="1"/>
  <c r="F37" i="33"/>
  <c r="BD131" i="1" s="1"/>
  <c r="F37" i="35"/>
  <c r="BD133" i="1" s="1"/>
  <c r="F36" i="37"/>
  <c r="BA137" i="1"/>
  <c r="J34" i="38"/>
  <c r="AW138" i="1" s="1"/>
  <c r="BK129" i="18" l="1"/>
  <c r="J134" i="7"/>
  <c r="J98" i="7" s="1"/>
  <c r="BK129" i="20"/>
  <c r="J129" i="20" s="1"/>
  <c r="J97" i="20" s="1"/>
  <c r="BK121" i="29"/>
  <c r="J121" i="29" s="1"/>
  <c r="J97" i="29" s="1"/>
  <c r="BK125" i="4"/>
  <c r="J125" i="4" s="1"/>
  <c r="J97" i="4" s="1"/>
  <c r="P123" i="34"/>
  <c r="AU132" i="1"/>
  <c r="R448" i="12"/>
  <c r="T338" i="32"/>
  <c r="P129" i="20"/>
  <c r="P128" i="20" s="1"/>
  <c r="AU116" i="1" s="1"/>
  <c r="P126" i="3"/>
  <c r="P125" i="3"/>
  <c r="AU96" i="1" s="1"/>
  <c r="P125" i="31"/>
  <c r="P124" i="31" s="1"/>
  <c r="AU129" i="1" s="1"/>
  <c r="T133" i="14"/>
  <c r="T132" i="14" s="1"/>
  <c r="R125" i="4"/>
  <c r="R124" i="4"/>
  <c r="R128" i="23"/>
  <c r="R127" i="23"/>
  <c r="T127" i="26"/>
  <c r="T126" i="26" s="1"/>
  <c r="T388" i="8"/>
  <c r="P129" i="18"/>
  <c r="P128" i="18"/>
  <c r="AU114" i="1"/>
  <c r="T129" i="21"/>
  <c r="T128" i="21"/>
  <c r="R130" i="13"/>
  <c r="R128" i="35"/>
  <c r="R127" i="35" s="1"/>
  <c r="T128" i="25"/>
  <c r="T127" i="25" s="1"/>
  <c r="P128" i="23"/>
  <c r="P127" i="23" s="1"/>
  <c r="AU121" i="1" s="1"/>
  <c r="R130" i="12"/>
  <c r="R129" i="12" s="1"/>
  <c r="R137" i="39"/>
  <c r="R123" i="39" s="1"/>
  <c r="R121" i="29"/>
  <c r="R120" i="29" s="1"/>
  <c r="R123" i="34"/>
  <c r="T121" i="30"/>
  <c r="T120" i="30" s="1"/>
  <c r="T400" i="32"/>
  <c r="BK128" i="35"/>
  <c r="J128" i="35" s="1"/>
  <c r="J97" i="35" s="1"/>
  <c r="P133" i="8"/>
  <c r="T147" i="11"/>
  <c r="T131" i="11" s="1"/>
  <c r="P137" i="39"/>
  <c r="P123" i="39" s="1"/>
  <c r="AU139" i="1" s="1"/>
  <c r="T128" i="22"/>
  <c r="T127" i="22"/>
  <c r="P338" i="32"/>
  <c r="T290" i="33"/>
  <c r="P126" i="17"/>
  <c r="P125" i="17"/>
  <c r="AU113" i="1"/>
  <c r="BK127" i="16"/>
  <c r="J127" i="16"/>
  <c r="J99" i="16"/>
  <c r="P128" i="35"/>
  <c r="P127" i="35"/>
  <c r="AU133" i="1"/>
  <c r="R133" i="14"/>
  <c r="R132" i="14"/>
  <c r="P121" i="29"/>
  <c r="P120" i="29" s="1"/>
  <c r="AU127" i="1" s="1"/>
  <c r="T448" i="12"/>
  <c r="T129" i="12"/>
  <c r="BK128" i="24"/>
  <c r="J128" i="24"/>
  <c r="J99" i="24" s="1"/>
  <c r="P146" i="13"/>
  <c r="P130" i="13" s="1"/>
  <c r="AU108" i="1" s="1"/>
  <c r="P121" i="28"/>
  <c r="P120" i="28"/>
  <c r="AU126" i="1" s="1"/>
  <c r="P133" i="14"/>
  <c r="P132" i="14"/>
  <c r="AU110" i="1" s="1"/>
  <c r="T123" i="34"/>
  <c r="P133" i="10"/>
  <c r="P132" i="10" s="1"/>
  <c r="AU104" i="1" s="1"/>
  <c r="P133" i="7"/>
  <c r="P132" i="7" s="1"/>
  <c r="AU100" i="1" s="1"/>
  <c r="R133" i="10"/>
  <c r="R132" i="10" s="1"/>
  <c r="T244" i="33"/>
  <c r="T130" i="33" s="1"/>
  <c r="T128" i="23"/>
  <c r="T127" i="23" s="1"/>
  <c r="R128" i="24"/>
  <c r="R127" i="24" s="1"/>
  <c r="T126" i="3"/>
  <c r="T125" i="3"/>
  <c r="R290" i="33"/>
  <c r="R130" i="33" s="1"/>
  <c r="P128" i="25"/>
  <c r="P127" i="25" s="1"/>
  <c r="AU123" i="1" s="1"/>
  <c r="R133" i="7"/>
  <c r="R132" i="7" s="1"/>
  <c r="R128" i="25"/>
  <c r="R127" i="25"/>
  <c r="BK130" i="2"/>
  <c r="BK129" i="2" s="1"/>
  <c r="J129" i="2" s="1"/>
  <c r="P400" i="32"/>
  <c r="BK254" i="10"/>
  <c r="J254" i="10" s="1"/>
  <c r="J106" i="10" s="1"/>
  <c r="T122" i="27"/>
  <c r="T121" i="27"/>
  <c r="T122" i="9"/>
  <c r="T121" i="9" s="1"/>
  <c r="BK146" i="13"/>
  <c r="J146" i="13" s="1"/>
  <c r="J103" i="13" s="1"/>
  <c r="T121" i="29"/>
  <c r="T120" i="29" s="1"/>
  <c r="T125" i="31"/>
  <c r="T124" i="31"/>
  <c r="T127" i="35"/>
  <c r="T123" i="39"/>
  <c r="R338" i="32"/>
  <c r="R132" i="32" s="1"/>
  <c r="P127" i="26"/>
  <c r="P126" i="26" s="1"/>
  <c r="AU124" i="1" s="1"/>
  <c r="R400" i="32"/>
  <c r="BK244" i="33"/>
  <c r="BK130" i="33" s="1"/>
  <c r="J130" i="33" s="1"/>
  <c r="J30" i="33" s="1"/>
  <c r="AG131" i="1" s="1"/>
  <c r="R122" i="27"/>
  <c r="R121" i="27"/>
  <c r="R127" i="16"/>
  <c r="R126" i="16" s="1"/>
  <c r="R133" i="8"/>
  <c r="R132" i="8" s="1"/>
  <c r="R147" i="11"/>
  <c r="R131" i="11" s="1"/>
  <c r="BK128" i="22"/>
  <c r="J128" i="22"/>
  <c r="J99" i="22"/>
  <c r="T133" i="8"/>
  <c r="T132" i="8" s="1"/>
  <c r="T145" i="15"/>
  <c r="T131" i="15" s="1"/>
  <c r="P147" i="11"/>
  <c r="P131" i="11"/>
  <c r="AU105" i="1" s="1"/>
  <c r="T126" i="19"/>
  <c r="T125" i="19" s="1"/>
  <c r="P145" i="15"/>
  <c r="P131" i="15" s="1"/>
  <c r="AU111" i="1" s="1"/>
  <c r="R130" i="2"/>
  <c r="R129" i="2"/>
  <c r="P122" i="27"/>
  <c r="P121" i="27"/>
  <c r="AU125" i="1"/>
  <c r="P125" i="4"/>
  <c r="P124" i="4"/>
  <c r="AU97" i="1" s="1"/>
  <c r="T123" i="6"/>
  <c r="T122" i="6"/>
  <c r="P128" i="22"/>
  <c r="P127" i="22"/>
  <c r="AU120" i="1" s="1"/>
  <c r="R121" i="30"/>
  <c r="R120" i="30" s="1"/>
  <c r="R129" i="20"/>
  <c r="R128" i="20" s="1"/>
  <c r="R131" i="15"/>
  <c r="T129" i="20"/>
  <c r="T128" i="20"/>
  <c r="T146" i="13"/>
  <c r="T130" i="13"/>
  <c r="BK121" i="30"/>
  <c r="J121" i="30" s="1"/>
  <c r="J97" i="30" s="1"/>
  <c r="BK129" i="21"/>
  <c r="J129" i="21" s="1"/>
  <c r="J99" i="21" s="1"/>
  <c r="T125" i="4"/>
  <c r="T124" i="4" s="1"/>
  <c r="BK147" i="11"/>
  <c r="J147" i="11"/>
  <c r="J103" i="11"/>
  <c r="P290" i="33"/>
  <c r="P130" i="33"/>
  <c r="AU131" i="1" s="1"/>
  <c r="P130" i="12"/>
  <c r="P129" i="12" s="1"/>
  <c r="AU107" i="1" s="1"/>
  <c r="T128" i="24"/>
  <c r="T127" i="24"/>
  <c r="R129" i="21"/>
  <c r="R128" i="21"/>
  <c r="BK123" i="6"/>
  <c r="BK122" i="6"/>
  <c r="J122" i="6" s="1"/>
  <c r="J30" i="6" s="1"/>
  <c r="AG99" i="1" s="1"/>
  <c r="BK126" i="3"/>
  <c r="J126" i="3"/>
  <c r="J97" i="3" s="1"/>
  <c r="R126" i="17"/>
  <c r="R125" i="17"/>
  <c r="R123" i="6"/>
  <c r="R122" i="6" s="1"/>
  <c r="R126" i="19"/>
  <c r="R125" i="19" s="1"/>
  <c r="T127" i="16"/>
  <c r="T126" i="16"/>
  <c r="P388" i="8"/>
  <c r="T482" i="7"/>
  <c r="T132" i="7" s="1"/>
  <c r="T130" i="2"/>
  <c r="T129" i="2" s="1"/>
  <c r="P130" i="2"/>
  <c r="P129" i="2"/>
  <c r="AU95" i="1"/>
  <c r="BK123" i="34"/>
  <c r="J123" i="34"/>
  <c r="J30" i="34" s="1"/>
  <c r="AG132" i="1" s="1"/>
  <c r="BK224" i="20"/>
  <c r="J224" i="20" s="1"/>
  <c r="J105" i="20" s="1"/>
  <c r="BK310" i="35"/>
  <c r="J310" i="35"/>
  <c r="J105" i="35" s="1"/>
  <c r="BK406" i="8"/>
  <c r="J406" i="8"/>
  <c r="J110" i="8"/>
  <c r="BK637" i="14"/>
  <c r="J637" i="14"/>
  <c r="J110" i="14" s="1"/>
  <c r="BK482" i="7"/>
  <c r="J482" i="7" s="1"/>
  <c r="J106" i="7" s="1"/>
  <c r="BK338" i="32"/>
  <c r="J338" i="32"/>
  <c r="J99" i="32"/>
  <c r="J125" i="39"/>
  <c r="J98" i="39" s="1"/>
  <c r="J124" i="39"/>
  <c r="J97" i="39" s="1"/>
  <c r="BK137" i="39"/>
  <c r="J137" i="39"/>
  <c r="J99" i="39" s="1"/>
  <c r="BK122" i="37"/>
  <c r="J122" i="37"/>
  <c r="BK124" i="36"/>
  <c r="J124" i="36"/>
  <c r="J99" i="36" s="1"/>
  <c r="BK132" i="32"/>
  <c r="J132" i="32" s="1"/>
  <c r="J96" i="32" s="1"/>
  <c r="J133" i="32"/>
  <c r="J97" i="32"/>
  <c r="BK124" i="31"/>
  <c r="J124" i="31"/>
  <c r="J96" i="31" s="1"/>
  <c r="BK120" i="29"/>
  <c r="J120" i="29" s="1"/>
  <c r="J96" i="29" s="1"/>
  <c r="BK120" i="28"/>
  <c r="J120" i="28"/>
  <c r="J30" i="28" s="1"/>
  <c r="AG126" i="1" s="1"/>
  <c r="BK121" i="27"/>
  <c r="J121" i="27" s="1"/>
  <c r="J96" i="27" s="1"/>
  <c r="BK126" i="26"/>
  <c r="J126" i="26" s="1"/>
  <c r="J98" i="26" s="1"/>
  <c r="J128" i="25"/>
  <c r="J99" i="25" s="1"/>
  <c r="BK127" i="23"/>
  <c r="J127" i="23"/>
  <c r="BK125" i="19"/>
  <c r="J125" i="19" s="1"/>
  <c r="J30" i="19" s="1"/>
  <c r="AG115" i="1" s="1"/>
  <c r="BK128" i="18"/>
  <c r="J128" i="18"/>
  <c r="J129" i="18"/>
  <c r="J97" i="18"/>
  <c r="BK125" i="17"/>
  <c r="J125" i="17"/>
  <c r="J96" i="17" s="1"/>
  <c r="BK131" i="15"/>
  <c r="J131" i="15"/>
  <c r="J32" i="15" s="1"/>
  <c r="AG111" i="1" s="1"/>
  <c r="J133" i="14"/>
  <c r="J97" i="14"/>
  <c r="BK129" i="12"/>
  <c r="J129" i="12" s="1"/>
  <c r="J30" i="12" s="1"/>
  <c r="AG107" i="1" s="1"/>
  <c r="J132" i="11"/>
  <c r="J99" i="11"/>
  <c r="BK132" i="10"/>
  <c r="J132" i="10" s="1"/>
  <c r="J96" i="10" s="1"/>
  <c r="J122" i="9"/>
  <c r="J97" i="9" s="1"/>
  <c r="J133" i="8"/>
  <c r="J97" i="8"/>
  <c r="J133" i="7"/>
  <c r="J97" i="7" s="1"/>
  <c r="J123" i="5"/>
  <c r="J97" i="5"/>
  <c r="BK124" i="4"/>
  <c r="J124" i="4"/>
  <c r="J30" i="4"/>
  <c r="AG97" i="1"/>
  <c r="J30" i="5"/>
  <c r="AG98" i="1"/>
  <c r="F33" i="6"/>
  <c r="AZ99" i="1" s="1"/>
  <c r="F33" i="8"/>
  <c r="AZ101" i="1" s="1"/>
  <c r="F35" i="15"/>
  <c r="AZ111" i="1"/>
  <c r="J33" i="20"/>
  <c r="AV116" i="1" s="1"/>
  <c r="AT116" i="1" s="1"/>
  <c r="J35" i="23"/>
  <c r="AV121" i="1"/>
  <c r="AT121" i="1" s="1"/>
  <c r="BA117" i="1"/>
  <c r="AW117" i="1"/>
  <c r="J33" i="29"/>
  <c r="AV127" i="1"/>
  <c r="AT127" i="1" s="1"/>
  <c r="F33" i="34"/>
  <c r="AZ132" i="1" s="1"/>
  <c r="BA134" i="1"/>
  <c r="AW134" i="1"/>
  <c r="J33" i="38"/>
  <c r="AV138" i="1"/>
  <c r="AT138" i="1" s="1"/>
  <c r="J33" i="4"/>
  <c r="AV97" i="1" s="1"/>
  <c r="AT97" i="1" s="1"/>
  <c r="J30" i="9"/>
  <c r="AG102" i="1"/>
  <c r="F33" i="10"/>
  <c r="AZ104" i="1"/>
  <c r="F33" i="14"/>
  <c r="AZ110" i="1"/>
  <c r="BC117" i="1"/>
  <c r="AY117" i="1" s="1"/>
  <c r="J33" i="28"/>
  <c r="AV126" i="1"/>
  <c r="AT126" i="1"/>
  <c r="F33" i="32"/>
  <c r="AZ130" i="1"/>
  <c r="AU134" i="1"/>
  <c r="J33" i="3"/>
  <c r="AV96" i="1" s="1"/>
  <c r="AT96" i="1" s="1"/>
  <c r="BD103" i="1"/>
  <c r="J35" i="11"/>
  <c r="AV105" i="1"/>
  <c r="AT105" i="1" s="1"/>
  <c r="J35" i="16"/>
  <c r="AV112" i="1" s="1"/>
  <c r="AT112" i="1" s="1"/>
  <c r="J30" i="18"/>
  <c r="AG114" i="1"/>
  <c r="J33" i="19"/>
  <c r="AV115" i="1" s="1"/>
  <c r="AT115" i="1" s="1"/>
  <c r="J35" i="25"/>
  <c r="AV123" i="1"/>
  <c r="AT123" i="1" s="1"/>
  <c r="J33" i="31"/>
  <c r="AV129" i="1" s="1"/>
  <c r="AT129" i="1" s="1"/>
  <c r="BD134" i="1"/>
  <c r="BB134" i="1"/>
  <c r="AX134" i="1" s="1"/>
  <c r="J35" i="37"/>
  <c r="AV137" i="1"/>
  <c r="AT137" i="1" s="1"/>
  <c r="J33" i="2"/>
  <c r="AV95" i="1" s="1"/>
  <c r="AT95" i="1" s="1"/>
  <c r="BA106" i="1"/>
  <c r="AW106" i="1"/>
  <c r="BC106" i="1"/>
  <c r="AY106" i="1" s="1"/>
  <c r="J35" i="13"/>
  <c r="AV108" i="1"/>
  <c r="AT108" i="1"/>
  <c r="BB109" i="1"/>
  <c r="AX109" i="1"/>
  <c r="BD109" i="1"/>
  <c r="F33" i="17"/>
  <c r="AZ113" i="1"/>
  <c r="F35" i="21"/>
  <c r="AZ119" i="1" s="1"/>
  <c r="J32" i="25"/>
  <c r="AG123" i="1"/>
  <c r="BB117" i="1"/>
  <c r="AX117" i="1"/>
  <c r="F33" i="29"/>
  <c r="AZ127" i="1"/>
  <c r="F33" i="33"/>
  <c r="AZ131" i="1"/>
  <c r="J33" i="5"/>
  <c r="AV98" i="1" s="1"/>
  <c r="AT98" i="1" s="1"/>
  <c r="J33" i="9"/>
  <c r="AV102" i="1"/>
  <c r="AT102" i="1" s="1"/>
  <c r="F35" i="11"/>
  <c r="AZ105" i="1" s="1"/>
  <c r="BA109" i="1"/>
  <c r="AW109" i="1" s="1"/>
  <c r="F35" i="16"/>
  <c r="AZ112" i="1" s="1"/>
  <c r="F33" i="19"/>
  <c r="AZ115" i="1"/>
  <c r="F35" i="25"/>
  <c r="AZ123" i="1"/>
  <c r="F33" i="30"/>
  <c r="AZ128" i="1" s="1"/>
  <c r="J35" i="36"/>
  <c r="AV136" i="1"/>
  <c r="AT136" i="1"/>
  <c r="F33" i="39"/>
  <c r="AZ139" i="1"/>
  <c r="F33" i="3"/>
  <c r="AZ96" i="1" s="1"/>
  <c r="BA103" i="1"/>
  <c r="AW103" i="1"/>
  <c r="BB103" i="1"/>
  <c r="AX103" i="1" s="1"/>
  <c r="F33" i="12"/>
  <c r="AZ107" i="1" s="1"/>
  <c r="J35" i="21"/>
  <c r="AV119" i="1"/>
  <c r="AT119" i="1"/>
  <c r="F35" i="26"/>
  <c r="AZ124" i="1" s="1"/>
  <c r="J33" i="35"/>
  <c r="AV133" i="1"/>
  <c r="AT133" i="1"/>
  <c r="F33" i="2"/>
  <c r="AZ95" i="1"/>
  <c r="BD106" i="1"/>
  <c r="BB106" i="1"/>
  <c r="AX106" i="1" s="1"/>
  <c r="F35" i="13"/>
  <c r="AZ108" i="1"/>
  <c r="BC109" i="1"/>
  <c r="AY109" i="1" s="1"/>
  <c r="J33" i="17"/>
  <c r="AV113" i="1" s="1"/>
  <c r="AT113" i="1" s="1"/>
  <c r="F35" i="22"/>
  <c r="AZ120" i="1" s="1"/>
  <c r="F33" i="27"/>
  <c r="AZ125" i="1"/>
  <c r="J33" i="33"/>
  <c r="AV131" i="1" s="1"/>
  <c r="AT131" i="1" s="1"/>
  <c r="F33" i="4"/>
  <c r="AZ97" i="1"/>
  <c r="J33" i="10"/>
  <c r="AV104" i="1" s="1"/>
  <c r="AT104" i="1" s="1"/>
  <c r="J33" i="14"/>
  <c r="AV110" i="1"/>
  <c r="AT110" i="1" s="1"/>
  <c r="BD117" i="1"/>
  <c r="F33" i="28"/>
  <c r="AZ126" i="1"/>
  <c r="J33" i="32"/>
  <c r="AV130" i="1"/>
  <c r="AT130" i="1"/>
  <c r="F33" i="5"/>
  <c r="AZ98" i="1"/>
  <c r="F33" i="9"/>
  <c r="AZ102" i="1" s="1"/>
  <c r="BC103" i="1"/>
  <c r="AY103" i="1"/>
  <c r="J33" i="12"/>
  <c r="AV107" i="1" s="1"/>
  <c r="AT107" i="1" s="1"/>
  <c r="J35" i="22"/>
  <c r="AV120" i="1"/>
  <c r="AT120" i="1" s="1"/>
  <c r="J33" i="27"/>
  <c r="AV125" i="1"/>
  <c r="AT125" i="1"/>
  <c r="J33" i="34"/>
  <c r="AV132" i="1"/>
  <c r="AT132" i="1"/>
  <c r="J32" i="37"/>
  <c r="AG137" i="1" s="1"/>
  <c r="F33" i="38"/>
  <c r="AZ138" i="1" s="1"/>
  <c r="J33" i="6"/>
  <c r="AV99" i="1"/>
  <c r="AT99" i="1" s="1"/>
  <c r="J33" i="8"/>
  <c r="AV101" i="1"/>
  <c r="AT101" i="1"/>
  <c r="J35" i="15"/>
  <c r="AV111" i="1"/>
  <c r="AT111" i="1"/>
  <c r="F33" i="20"/>
  <c r="AZ116" i="1"/>
  <c r="F35" i="23"/>
  <c r="AZ121" i="1" s="1"/>
  <c r="J35" i="26"/>
  <c r="AV124" i="1"/>
  <c r="AT124" i="1" s="1"/>
  <c r="F33" i="35"/>
  <c r="AZ133" i="1" s="1"/>
  <c r="J33" i="7"/>
  <c r="AV100" i="1" s="1"/>
  <c r="AT100" i="1" s="1"/>
  <c r="F33" i="18"/>
  <c r="AZ114" i="1"/>
  <c r="J32" i="23"/>
  <c r="AG121" i="1" s="1"/>
  <c r="J35" i="24"/>
  <c r="AV122" i="1"/>
  <c r="AT122" i="1"/>
  <c r="F33" i="31"/>
  <c r="AZ129" i="1"/>
  <c r="BC134" i="1"/>
  <c r="AY134" i="1"/>
  <c r="F35" i="37"/>
  <c r="AZ137" i="1"/>
  <c r="J33" i="39"/>
  <c r="AV139" i="1"/>
  <c r="AT139" i="1" s="1"/>
  <c r="F33" i="7"/>
  <c r="AZ100" i="1" s="1"/>
  <c r="J33" i="18"/>
  <c r="AV114" i="1"/>
  <c r="AT114" i="1" s="1"/>
  <c r="F35" i="24"/>
  <c r="AZ122" i="1"/>
  <c r="J33" i="30"/>
  <c r="AV128" i="1" s="1"/>
  <c r="AT128" i="1" s="1"/>
  <c r="F35" i="36"/>
  <c r="AZ136" i="1"/>
  <c r="J30" i="38"/>
  <c r="AG138" i="1" s="1"/>
  <c r="J96" i="2" l="1"/>
  <c r="J30" i="2"/>
  <c r="AN99" i="1"/>
  <c r="BK130" i="13"/>
  <c r="J130" i="13" s="1"/>
  <c r="J32" i="13" s="1"/>
  <c r="AG108" i="1" s="1"/>
  <c r="J96" i="34"/>
  <c r="J244" i="33"/>
  <c r="J99" i="33" s="1"/>
  <c r="BK132" i="7"/>
  <c r="J132" i="7" s="1"/>
  <c r="J96" i="7" s="1"/>
  <c r="P132" i="32"/>
  <c r="AU130" i="1"/>
  <c r="P132" i="8"/>
  <c r="AU101" i="1" s="1"/>
  <c r="T132" i="32"/>
  <c r="AG95" i="1"/>
  <c r="BK128" i="20"/>
  <c r="J128" i="20"/>
  <c r="J30" i="20" s="1"/>
  <c r="AG116" i="1" s="1"/>
  <c r="AN116" i="1" s="1"/>
  <c r="BK123" i="39"/>
  <c r="J123" i="39"/>
  <c r="J96" i="39"/>
  <c r="BK126" i="16"/>
  <c r="J126" i="16"/>
  <c r="J98" i="16" s="1"/>
  <c r="BK128" i="21"/>
  <c r="J128" i="21"/>
  <c r="J98" i="21"/>
  <c r="BK132" i="8"/>
  <c r="J132" i="8"/>
  <c r="J123" i="6"/>
  <c r="J97" i="6"/>
  <c r="BK125" i="3"/>
  <c r="J125" i="3" s="1"/>
  <c r="J30" i="3" s="1"/>
  <c r="AG96" i="1" s="1"/>
  <c r="J96" i="6"/>
  <c r="BK131" i="11"/>
  <c r="J131" i="11" s="1"/>
  <c r="J98" i="11" s="1"/>
  <c r="J130" i="2"/>
  <c r="J97" i="2" s="1"/>
  <c r="BK127" i="24"/>
  <c r="J127" i="24"/>
  <c r="J32" i="24" s="1"/>
  <c r="AG122" i="1" s="1"/>
  <c r="BK127" i="22"/>
  <c r="J127" i="22"/>
  <c r="J98" i="22"/>
  <c r="BK127" i="35"/>
  <c r="J127" i="35" s="1"/>
  <c r="J96" i="35" s="1"/>
  <c r="BK120" i="30"/>
  <c r="J120" i="30"/>
  <c r="J96" i="30"/>
  <c r="BK132" i="14"/>
  <c r="J132" i="14" s="1"/>
  <c r="J96" i="14" s="1"/>
  <c r="AN138" i="1"/>
  <c r="AN137" i="1"/>
  <c r="J39" i="38"/>
  <c r="J98" i="37"/>
  <c r="BK123" i="36"/>
  <c r="J123" i="36"/>
  <c r="J98" i="36"/>
  <c r="J41" i="37"/>
  <c r="AN132" i="1"/>
  <c r="AN131" i="1"/>
  <c r="J39" i="34"/>
  <c r="J96" i="33"/>
  <c r="J39" i="33"/>
  <c r="AN126" i="1"/>
  <c r="J96" i="28"/>
  <c r="J39" i="28"/>
  <c r="AN123" i="1"/>
  <c r="J41" i="25"/>
  <c r="AN121" i="1"/>
  <c r="J98" i="23"/>
  <c r="J41" i="23"/>
  <c r="AN115" i="1"/>
  <c r="J96" i="19"/>
  <c r="AN114" i="1"/>
  <c r="J96" i="18"/>
  <c r="J39" i="19"/>
  <c r="J39" i="18"/>
  <c r="AN111" i="1"/>
  <c r="J98" i="15"/>
  <c r="J41" i="15"/>
  <c r="AN108" i="1"/>
  <c r="J98" i="13"/>
  <c r="AN107" i="1"/>
  <c r="J96" i="12"/>
  <c r="J41" i="13"/>
  <c r="J39" i="12"/>
  <c r="AN102" i="1"/>
  <c r="J39" i="9"/>
  <c r="AN98" i="1"/>
  <c r="J39" i="6"/>
  <c r="AN97" i="1"/>
  <c r="J96" i="4"/>
  <c r="J39" i="5"/>
  <c r="J39" i="4"/>
  <c r="J39" i="2"/>
  <c r="AN95" i="1"/>
  <c r="AU106" i="1"/>
  <c r="AU109" i="1"/>
  <c r="AZ103" i="1"/>
  <c r="AV103" i="1"/>
  <c r="AT103" i="1"/>
  <c r="AG106" i="1"/>
  <c r="J30" i="27"/>
  <c r="AG125" i="1"/>
  <c r="AN125" i="1" s="1"/>
  <c r="J30" i="31"/>
  <c r="AG129" i="1" s="1"/>
  <c r="AN129" i="1" s="1"/>
  <c r="BA94" i="1"/>
  <c r="W30" i="1" s="1"/>
  <c r="AU117" i="1"/>
  <c r="J30" i="8"/>
  <c r="AG101" i="1"/>
  <c r="AU103" i="1"/>
  <c r="J30" i="7"/>
  <c r="AG100" i="1" s="1"/>
  <c r="AN100" i="1" s="1"/>
  <c r="AZ109" i="1"/>
  <c r="AV109" i="1"/>
  <c r="AT109" i="1"/>
  <c r="AZ117" i="1"/>
  <c r="AV117" i="1" s="1"/>
  <c r="AT117" i="1" s="1"/>
  <c r="J30" i="32"/>
  <c r="AG130" i="1" s="1"/>
  <c r="AN130" i="1" s="1"/>
  <c r="BC94" i="1"/>
  <c r="W32" i="1"/>
  <c r="AZ106" i="1"/>
  <c r="AV106" i="1"/>
  <c r="AT106" i="1"/>
  <c r="J32" i="26"/>
  <c r="AG124" i="1"/>
  <c r="AN124" i="1"/>
  <c r="BB94" i="1"/>
  <c r="AX94" i="1"/>
  <c r="J30" i="10"/>
  <c r="AG104" i="1" s="1"/>
  <c r="J30" i="17"/>
  <c r="AG113" i="1" s="1"/>
  <c r="AN113" i="1" s="1"/>
  <c r="J30" i="29"/>
  <c r="AG127" i="1"/>
  <c r="AN127" i="1"/>
  <c r="AZ134" i="1"/>
  <c r="AV134" i="1" s="1"/>
  <c r="AT134" i="1" s="1"/>
  <c r="BD94" i="1"/>
  <c r="W33" i="1"/>
  <c r="J96" i="20" l="1"/>
  <c r="J41" i="24"/>
  <c r="J39" i="3"/>
  <c r="J39" i="8"/>
  <c r="J96" i="3"/>
  <c r="J98" i="24"/>
  <c r="J96" i="8"/>
  <c r="J39" i="32"/>
  <c r="J39" i="31"/>
  <c r="J39" i="29"/>
  <c r="J39" i="27"/>
  <c r="J41" i="26"/>
  <c r="J39" i="20"/>
  <c r="J39" i="17"/>
  <c r="AN106" i="1"/>
  <c r="J39" i="10"/>
  <c r="AN104" i="1"/>
  <c r="J39" i="7"/>
  <c r="AN96" i="1"/>
  <c r="AN101" i="1"/>
  <c r="AN122" i="1"/>
  <c r="J30" i="35"/>
  <c r="AG133" i="1" s="1"/>
  <c r="AN133" i="1" s="1"/>
  <c r="J32" i="21"/>
  <c r="AG119" i="1"/>
  <c r="AN119" i="1"/>
  <c r="J30" i="39"/>
  <c r="AG139" i="1"/>
  <c r="J32" i="16"/>
  <c r="AG112" i="1" s="1"/>
  <c r="AN112" i="1" s="1"/>
  <c r="J30" i="30"/>
  <c r="AG128" i="1"/>
  <c r="AN128" i="1"/>
  <c r="AU94" i="1"/>
  <c r="J32" i="36"/>
  <c r="AG136" i="1" s="1"/>
  <c r="AG134" i="1" s="1"/>
  <c r="AW94" i="1"/>
  <c r="AK30" i="1"/>
  <c r="J30" i="14"/>
  <c r="AG110" i="1"/>
  <c r="AN110" i="1" s="1"/>
  <c r="J32" i="11"/>
  <c r="AG105" i="1"/>
  <c r="AN105" i="1"/>
  <c r="J32" i="22"/>
  <c r="AG120" i="1"/>
  <c r="AN120" i="1"/>
  <c r="W31" i="1"/>
  <c r="AZ94" i="1"/>
  <c r="AV94" i="1" s="1"/>
  <c r="AK29" i="1" s="1"/>
  <c r="AY94" i="1"/>
  <c r="J41" i="21" l="1"/>
  <c r="J39" i="14"/>
  <c r="J39" i="30"/>
  <c r="J41" i="16"/>
  <c r="J41" i="11"/>
  <c r="J41" i="22"/>
  <c r="J39" i="35"/>
  <c r="J39" i="39"/>
  <c r="J41" i="36"/>
  <c r="AN136" i="1"/>
  <c r="AN134" i="1"/>
  <c r="AN139" i="1"/>
  <c r="AG117" i="1"/>
  <c r="AG103" i="1"/>
  <c r="AN103" i="1"/>
  <c r="W29" i="1"/>
  <c r="AG109" i="1"/>
  <c r="AN109" i="1" s="1"/>
  <c r="AT94" i="1"/>
  <c r="AN117" i="1" l="1"/>
  <c r="AG94" i="1"/>
  <c r="AK26" i="1" s="1"/>
  <c r="AK35" i="1" s="1"/>
  <c r="AN94" i="1" l="1"/>
</calcChain>
</file>

<file path=xl/sharedStrings.xml><?xml version="1.0" encoding="utf-8"?>
<sst xmlns="http://schemas.openxmlformats.org/spreadsheetml/2006/main" count="69926" uniqueCount="7355">
  <si>
    <t>Export Komplet</t>
  </si>
  <si>
    <t/>
  </si>
  <si>
    <t>2.0</t>
  </si>
  <si>
    <t>ZAMOK</t>
  </si>
  <si>
    <t>False</t>
  </si>
  <si>
    <t>{6f92f50b-7125-46f8-9d26-010386aede56}</t>
  </si>
  <si>
    <t>0,01</t>
  </si>
  <si>
    <t>21</t>
  </si>
  <si>
    <t>15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</si>
  <si>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</si>
  <si>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</si>
  <si>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</si>
  <si>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</si>
  <si>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</si>
  <si>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122155A_040</t>
  </si>
  <si>
    <t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</si>
  <si>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</si>
  <si>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Opatření Zátor-Loučky, OHO, Dílčí stavba 02.040 Opatření v úseku Zátor - Loučky</t>
  </si>
  <si>
    <t>KSO:</t>
  </si>
  <si>
    <t>833 21</t>
  </si>
  <si>
    <t>CC-CZ:</t>
  </si>
  <si>
    <t>2</t>
  </si>
  <si>
    <t>Místo:</t>
  </si>
  <si>
    <t>Zátor</t>
  </si>
  <si>
    <t>Datum:</t>
  </si>
  <si>
    <t>15. 11. 2024</t>
  </si>
  <si>
    <t>CZ-CPA:</t>
  </si>
  <si>
    <t>42.91</t>
  </si>
  <si>
    <t>Zadavatel:</t>
  </si>
  <si>
    <t>IČ:</t>
  </si>
  <si>
    <t>Povodí Odry, státní podnik</t>
  </si>
  <si>
    <t>DIČ:</t>
  </si>
  <si>
    <t>Uchazeč:</t>
  </si>
  <si>
    <t>Vyplň údaj</t>
  </si>
  <si>
    <t>Projektant:</t>
  </si>
  <si>
    <t>AQUATIS, a.s.</t>
  </si>
  <si>
    <t>True</t>
  </si>
  <si>
    <t>Zpracovatel:</t>
  </si>
  <si>
    <t>Ing. Michal Jendruščák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</si>
  <si>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</si>
  <si>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</si>
  <si>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</si>
  <si>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</si>
  <si>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</si>
  <si>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</si>
  <si>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</si>
  <si>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</si>
  <si>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</si>
  <si>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</si>
  <si>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</si>
  <si>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</si>
  <si>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</si>
  <si>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</si>
  <si>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</si>
  <si>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</si>
  <si>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</si>
  <si>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</si>
  <si>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</si>
  <si>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</si>
  <si>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</si>
  <si>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</si>
  <si>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</si>
  <si>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</si>
  <si>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</si>
  <si>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</si>
  <si>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</si>
  <si>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</si>
  <si>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</si>
  <si>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</si>
  <si>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</si>
  <si>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</si>
  <si>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</si>
  <si>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</si>
  <si>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</si>
  <si>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</si>
  <si>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</si>
  <si>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</si>
  <si>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</si>
  <si>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</si>
  <si>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</si>
  <si>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</si>
  <si>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</si>
  <si>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</si>
  <si>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</si>
  <si>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</si>
  <si>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040.11.1</t>
  </si>
  <si>
    <t>Úprava koryta v úseku km 0,000 – 0,950 63</t>
  </si>
  <si>
    <t>STA</t>
  </si>
  <si>
    <t>1</t>
  </si>
  <si>
    <t>{da899759-68ac-4638-a602-7e39f39d84ea}</t>
  </si>
  <si>
    <t>040.11.2</t>
  </si>
  <si>
    <t>Úprava koryta v úseku km 0,950 63 – 1,297 93</t>
  </si>
  <si>
    <t>{3d3ca622-3052-42cd-ab13-00084bb185ae}</t>
  </si>
  <si>
    <t>040.11.3</t>
  </si>
  <si>
    <t>Úprava koryta v úseku km 1,297 93 – 1,572 40</t>
  </si>
  <si>
    <t>{ee768491-f93e-43ae-9819-648a6939a4e1}</t>
  </si>
  <si>
    <t>040.11.4</t>
  </si>
  <si>
    <t>Úprava koryta v úseku km 1,572 40 – 1,983 70</t>
  </si>
  <si>
    <t>{7de5c91f-8747-4d14-90fd-ace62e07b9a2}</t>
  </si>
  <si>
    <t>040.11.5</t>
  </si>
  <si>
    <t>Provizorní navázání na stávající koryto Opavy v úseku stavby 02.053</t>
  </si>
  <si>
    <t>{9b411ff6-2848-4e3b-b3cc-fae4347c20dd}</t>
  </si>
  <si>
    <t>040.13.1</t>
  </si>
  <si>
    <t>Levostranná nábřežní zeď v úseku km 1,223 00 - 1,351 00</t>
  </si>
  <si>
    <t>{0321aea1-d614-42bd-a260-3dff49ae0fc3}</t>
  </si>
  <si>
    <t>040.13.2</t>
  </si>
  <si>
    <t>Pravostranná nábřežní zeď v úseku km 1,572 40 - 1,983 70</t>
  </si>
  <si>
    <t>{4b356080-32b1-4eba-9737-64c5ce66c32f}</t>
  </si>
  <si>
    <t>040.21.1</t>
  </si>
  <si>
    <t>Dočasné zajištění ČOV</t>
  </si>
  <si>
    <t>{ce8e4c73-90d5-4a53-9a67-01ef3e6d92dd}</t>
  </si>
  <si>
    <t>040.31.1</t>
  </si>
  <si>
    <t>Nová lávka v km 0,001 75 (TPE km 81,140)</t>
  </si>
  <si>
    <t>{10092c0d-d7aa-4b3b-9070-85a130067f0b}</t>
  </si>
  <si>
    <t>Soupis</t>
  </si>
  <si>
    <t>###NOINSERT###</t>
  </si>
  <si>
    <t>040.31.1.1</t>
  </si>
  <si>
    <t>Nová lávka v km 0,001 75 - elektro</t>
  </si>
  <si>
    <t>{5057efb1-1459-4f35-a101-753f8eef0db6}</t>
  </si>
  <si>
    <t>040.31.2</t>
  </si>
  <si>
    <t>Nová pěší lávka v km 0,950 63 (TPE km 82,150</t>
  </si>
  <si>
    <t>{e1945c6e-b026-4f93-a168-74dc4c134fb9}</t>
  </si>
  <si>
    <t>040.31.2.1</t>
  </si>
  <si>
    <t>Nová pěší lávka v km 0,950 63 - elektro</t>
  </si>
  <si>
    <t>{b08e7402-7cf4-4879-b05a-19e28959da45}</t>
  </si>
  <si>
    <t>040.31.3</t>
  </si>
  <si>
    <t>Nový silniční most ev.č. 4585-8 v km 1,297 93 (TPE km 82,510)</t>
  </si>
  <si>
    <t>{9bce85e6-a060-47a2-893c-8b563f905aa9}</t>
  </si>
  <si>
    <t>Nový silniční most ev. č. 4585-8 v km 1,297 93 - elektro</t>
  </si>
  <si>
    <t>{a522ab47-683d-4d61-b072-3c6a6595e4ec}</t>
  </si>
  <si>
    <t>040.31.3 B</t>
  </si>
  <si>
    <t>Nový silniční most ev. č. 4585-8 v km 1,297 93 - bourání</t>
  </si>
  <si>
    <t>{72a0721f-7f66-40a5-a024-a72a5fd43d0f}</t>
  </si>
  <si>
    <t>040.32.1</t>
  </si>
  <si>
    <t>Úprava nájezdů na lávku v km 81,140 TPE</t>
  </si>
  <si>
    <t>{ea6f3751-7ba4-45ba-b02f-1884bebb17e6}</t>
  </si>
  <si>
    <t>040.32.2</t>
  </si>
  <si>
    <t>Úprava napojení pěších komunikací na lávku v km 82,150 TPE</t>
  </si>
  <si>
    <t>{41151ef4-3ff3-4ec8-b8a8-00535d9f4460}</t>
  </si>
  <si>
    <t>040.32.3</t>
  </si>
  <si>
    <t xml:space="preserve">Sjezdy  ze silnice III/4585 u mostu 4585-8 (TPE km 82,510) </t>
  </si>
  <si>
    <t>{53cf49c3-68a6-42ed-b820-0137d6760525}</t>
  </si>
  <si>
    <t>040.33.1</t>
  </si>
  <si>
    <t>Nová brána pro vjezd na pozemek p.č.350</t>
  </si>
  <si>
    <t>{c01284bb-b354-4647-a9ed-eed802590e72}</t>
  </si>
  <si>
    <t>040.42</t>
  </si>
  <si>
    <t>Objekty vyústění vnitřních vod</t>
  </si>
  <si>
    <t>{5608838c-7690-474a-a556-187c105c13e2}</t>
  </si>
  <si>
    <t>SO 040.42.1</t>
  </si>
  <si>
    <t>Vyústění vnitřních vod zprava v km 0,552</t>
  </si>
  <si>
    <t>{1ff1c71d-32c2-42f8-ab70-1e8e21718209}</t>
  </si>
  <si>
    <t>SO 040.42.2</t>
  </si>
  <si>
    <t>Vyústění vnitřních vod zleva v km 0,686</t>
  </si>
  <si>
    <t>{4f510e5a-da47-4e15-8b3e-b87329da65f5}</t>
  </si>
  <si>
    <t>SO 040.42.7</t>
  </si>
  <si>
    <t>Vyústění vnitřních vod zleva v km 1,555 90</t>
  </si>
  <si>
    <t>{2fd56b2b-8f1b-4374-b9c0-8ee505a942d5}</t>
  </si>
  <si>
    <t>SO 040.42.8</t>
  </si>
  <si>
    <t>Vyústění vnitřních vod zprava v km 0,001 95</t>
  </si>
  <si>
    <t>{e3a5bc90-5c84-433f-a2b7-70b820a8a35d}</t>
  </si>
  <si>
    <t>SO 040.42.9</t>
  </si>
  <si>
    <t>Vyústění vnitřních vod zprava v km 0,297 24</t>
  </si>
  <si>
    <t>{bbde332b-bdc0-44ed-9b48-1461691f0bd8}</t>
  </si>
  <si>
    <t>SO 040.42.10</t>
  </si>
  <si>
    <t>Vyústění vnitřních vod zleva v km 1,502 00</t>
  </si>
  <si>
    <t>{61c9f5a1-ad3f-4e34-8870-b8b7c44eafba}</t>
  </si>
  <si>
    <t>040.42.3</t>
  </si>
  <si>
    <t>Úprava zaústění Zátoráčku km 0,876 20 (TPE km 82.040)</t>
  </si>
  <si>
    <t>{3bf94bee-baf8-4cac-acd0-032d099c7c28}</t>
  </si>
  <si>
    <t>040.42.4</t>
  </si>
  <si>
    <t>Úprava zaústění pravostranného přítoku v km 1,243 00</t>
  </si>
  <si>
    <t>{d91ff139-04d4-425b-a312-4a07df9c5e9e}</t>
  </si>
  <si>
    <t>040.42.5</t>
  </si>
  <si>
    <t>Úprava zaústění levostranného přítoku v km 1,365 60</t>
  </si>
  <si>
    <t>{0dcdc5c8-deef-4cf1-94b5-324d8e12725e}</t>
  </si>
  <si>
    <t>040.42.6</t>
  </si>
  <si>
    <t xml:space="preserve">Úprava zaústění levostranného přítoku v km 1,393 20 </t>
  </si>
  <si>
    <t>{77c0da77-9429-41d7-9c64-6e9a50ba3995}</t>
  </si>
  <si>
    <t>040.52.1</t>
  </si>
  <si>
    <t>Přeložka vodovodu DN 100 v km 1,201</t>
  </si>
  <si>
    <t>{13de52f7-327e-4778-b15b-375b47018187}</t>
  </si>
  <si>
    <t>040.53.1</t>
  </si>
  <si>
    <t>Přeložka plynovodu STL DN 100 v km 1,262</t>
  </si>
  <si>
    <t>{da941dc4-843a-4ab9-a5d1-841faf6d8934}</t>
  </si>
  <si>
    <t>040.53.2</t>
  </si>
  <si>
    <t>Přeložka plynovodu STL DN 80 v km 0,670 až 0,700</t>
  </si>
  <si>
    <t>{00e4ec0c-96fd-4de7-a0d3-29306cee6c76}</t>
  </si>
  <si>
    <t>040.54.1</t>
  </si>
  <si>
    <t>Přeložka nadzemního vedení VO v km 0,008</t>
  </si>
  <si>
    <t>{ea80b8cf-7a0f-48f5-9d0b-4fddb8e18346}</t>
  </si>
  <si>
    <t>040.59.2</t>
  </si>
  <si>
    <t>Objekt pro likvidaci odpadních vod–domovní ČOV na parcele č.761/1, km 0,388</t>
  </si>
  <si>
    <t>{ecbdcd77-02be-4796-b072-a7c9bc133ca6}</t>
  </si>
  <si>
    <t>040.61.1</t>
  </si>
  <si>
    <t>Výsadba náhradních porostů</t>
  </si>
  <si>
    <t>{24809faf-4d85-41df-9ad1-b3700898e39a}</t>
  </si>
  <si>
    <t>040.61.1.1</t>
  </si>
  <si>
    <t>{afd40bba-a21f-479d-8414-ca496540131a}</t>
  </si>
  <si>
    <t>040.61.1.2</t>
  </si>
  <si>
    <t>Výsadba mimo pozemky stavby</t>
  </si>
  <si>
    <t>{60b472cf-e62b-49a1-a1be-febf013271a5}</t>
  </si>
  <si>
    <t>040.75</t>
  </si>
  <si>
    <t>Kácení porostů</t>
  </si>
  <si>
    <t>{266c7184-a69a-49cb-910f-fe3a383ead93}</t>
  </si>
  <si>
    <t>VRN</t>
  </si>
  <si>
    <t>Vedlejší rozpočtové náklady</t>
  </si>
  <si>
    <t>VON</t>
  </si>
  <si>
    <t>{a594486c-501f-4aeb-af18-7e5c662e9569}</t>
  </si>
  <si>
    <t>naloženi_HB</t>
  </si>
  <si>
    <t>42257</t>
  </si>
  <si>
    <t>naložení_ornice</t>
  </si>
  <si>
    <t>8031,2</t>
  </si>
  <si>
    <t>KRYCÍ LIST SOUPISU PRACÍ</t>
  </si>
  <si>
    <t>nalozeni_MD</t>
  </si>
  <si>
    <t>48165,1</t>
  </si>
  <si>
    <t>Objekt:</t>
  </si>
  <si>
    <t>040.11.1 - Úprava koryta v úseku km 0,000 – 0,950 63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</si>
  <si>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</si>
  <si>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</si>
  <si>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</si>
  <si>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</si>
  <si>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</si>
  <si>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</si>
  <si>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</si>
  <si>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</si>
  <si>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</si>
  <si>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</si>
  <si>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</si>
  <si>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</si>
  <si>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</si>
  <si>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</si>
  <si>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</si>
  <si>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767 - Konstrukce zámečnické</t>
  </si>
  <si>
    <t>M - Práce a dodávky M</t>
  </si>
  <si>
    <t xml:space="preserve">    21-M - Elektromontáže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</si>
  <si>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</si>
  <si>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</si>
  <si>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</si>
  <si>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</si>
  <si>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</si>
  <si>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</si>
  <si>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</si>
  <si>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</si>
  <si>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</si>
  <si>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</si>
  <si>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</si>
  <si>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</si>
  <si>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</si>
  <si>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</si>
  <si>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</si>
  <si>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</si>
  <si>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</si>
  <si>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</si>
  <si>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113107224</t>
  </si>
  <si>
    <t>Odstranění podkladu z kameniva drceného tl přes 300 do 400 mm strojně pl přes 200 m2</t>
  </si>
  <si>
    <t>m2</t>
  </si>
  <si>
    <t>CS ÚRS 2024 02</t>
  </si>
  <si>
    <t>4</t>
  </si>
  <si>
    <t>-1016590513</t>
  </si>
  <si>
    <t>Online PSC</t>
  </si>
  <si>
    <t>https://podminky.urs.cz/item/CS_URS_2024_02/113107224</t>
  </si>
  <si>
    <t>113154543</t>
  </si>
  <si>
    <t>Frézování živičného krytu tl 50 mm pruh š přes 1 m pl přes 500 do 2000 m2</t>
  </si>
  <si>
    <t>-439758822</t>
  </si>
  <si>
    <t>https://podminky.urs.cz/item/CS_URS_2024_02/113154543</t>
  </si>
  <si>
    <t>VV</t>
  </si>
  <si>
    <t>2574 "VV pol. 2.1"</t>
  </si>
  <si>
    <t>3</t>
  </si>
  <si>
    <t>113155538</t>
  </si>
  <si>
    <t>Frézování betonového krytu tl 100 mm pl přes 1000 m2</t>
  </si>
  <si>
    <t>1059713411</t>
  </si>
  <si>
    <t>https://podminky.urs.cz/item/CS_URS_2024_02/113155538</t>
  </si>
  <si>
    <t>40 "VV pol. 2.2"</t>
  </si>
  <si>
    <t>Součet</t>
  </si>
  <si>
    <t>114203104</t>
  </si>
  <si>
    <t>Rozebrání záhozů a rovnanin na sucho</t>
  </si>
  <si>
    <t>m3</t>
  </si>
  <si>
    <t>-1030704917</t>
  </si>
  <si>
    <t>https://podminky.urs.cz/item/CS_URS_2024_02/114203104</t>
  </si>
  <si>
    <t>2770 "VV pol. 2.3"</t>
  </si>
  <si>
    <t>5</t>
  </si>
  <si>
    <t>R01 001</t>
  </si>
  <si>
    <t>Převádění vody staveništěm, ochrana staveniště</t>
  </si>
  <si>
    <t>kplt</t>
  </si>
  <si>
    <t>568594057</t>
  </si>
  <si>
    <t>P</t>
  </si>
  <si>
    <t>Poznámka k položce:_x000D_
položka obsahuje:_x000D_
- čerpání vody_x000D_
- pohotovostní soustavu_x000D_
- převedení vody potrubím _x000D_
- zemní hrázky př. jiné_x000D_
- položka bude soutěžena dle §92 odst. 2 dle zákona č.134/2016 Sb. na výkon nebo funkci</t>
  </si>
  <si>
    <t>6</t>
  </si>
  <si>
    <t>121151123</t>
  </si>
  <si>
    <t>Sejmutí ornice plochy přes 500 m2 tl vrstvy do 200 mm strojně</t>
  </si>
  <si>
    <t>-509714557</t>
  </si>
  <si>
    <t>https://podminky.urs.cz/item/CS_URS_2024_02/121151123</t>
  </si>
  <si>
    <t>61293 "VV pol. 1.1"</t>
  </si>
  <si>
    <t>7</t>
  </si>
  <si>
    <t>124353104</t>
  </si>
  <si>
    <t>Vykopávky pro koryta vodotečí v hornině třídy těžitelnosti II skupiny 4 objem přes 20000 m3 strojně</t>
  </si>
  <si>
    <t>1690149418</t>
  </si>
  <si>
    <t>https://podminky.urs.cz/item/CS_URS_2024_02/124353104</t>
  </si>
  <si>
    <t>76880 "VV pol.  1.2"</t>
  </si>
  <si>
    <t>8</t>
  </si>
  <si>
    <t>127451113</t>
  </si>
  <si>
    <t>Vykopávky pod vodou v hornině třídy těžitelnosti II skupiny 5 tl vrstvy přes 0,5 m objem přes 5000 m3 strojně</t>
  </si>
  <si>
    <t>952213632</t>
  </si>
  <si>
    <t>https://podminky.urs.cz/item/CS_URS_2024_02/127451113</t>
  </si>
  <si>
    <t>12706 "VV pol. 1.3"</t>
  </si>
  <si>
    <t>9</t>
  </si>
  <si>
    <t>162451126</t>
  </si>
  <si>
    <t>Vodorovné přemístění přes 1 500 do 2000 m výkopku/sypaniny z horniny třídy těžitelnosti II skupiny 4 a 5</t>
  </si>
  <si>
    <t>1148020725</t>
  </si>
  <si>
    <t>https://podminky.urs.cz/item/CS_URS_2024_02/162451126</t>
  </si>
  <si>
    <t>72628 "VV pol. 1.4"</t>
  </si>
  <si>
    <t>10</t>
  </si>
  <si>
    <t>162651112</t>
  </si>
  <si>
    <t>Vodorovné přemístění přes 4 000 do 5000 m výkopku/sypaniny z horniny třídy těžitelnosti I skupiny 1 až 3</t>
  </si>
  <si>
    <t>1171446771</t>
  </si>
  <si>
    <t>https://podminky.urs.cz/item/CS_URS_2024_02/162651112</t>
  </si>
  <si>
    <t>61293*0,2 "VV pol. 1.1"</t>
  </si>
  <si>
    <t>Mezisoučet</t>
  </si>
  <si>
    <t>13280*0,25 "VV pol. 1.11.2"</t>
  </si>
  <si>
    <t>(30408+1000)*0,15 "VV pol. 1.11.1 a 1.12"</t>
  </si>
  <si>
    <t>11</t>
  </si>
  <si>
    <t>162651132</t>
  </si>
  <si>
    <t>Vodorovné přemístění přes 4 000 do 5000 m výkopku/sypaniny z horniny třídy těžitelnosti II skupiny 4 a 5</t>
  </si>
  <si>
    <t>879679355</t>
  </si>
  <si>
    <t>https://podminky.urs.cz/item/CS_URS_2024_02/162651132</t>
  </si>
  <si>
    <t>3550"VV pol. 1.6"</t>
  </si>
  <si>
    <t>2250 "VV pol. 1.5"</t>
  </si>
  <si>
    <t>7290 "VV pol. 4.3"</t>
  </si>
  <si>
    <t>0,3*12747 "VV pol. 4.1.1"</t>
  </si>
  <si>
    <t>8000 "VV pol. 1.7.2"</t>
  </si>
  <si>
    <t>29051"VV pol. 1.7.3"</t>
  </si>
  <si>
    <t>12</t>
  </si>
  <si>
    <t>R162 001</t>
  </si>
  <si>
    <t>Třídění kameniva a zeminy na mobilním zařízení</t>
  </si>
  <si>
    <t>1767275603</t>
  </si>
  <si>
    <t>13</t>
  </si>
  <si>
    <t>167151111</t>
  </si>
  <si>
    <t>Nakládání výkopku z hornin třídy těžitelnosti I skupiny 1 až 3 přes 100 m3</t>
  </si>
  <si>
    <t>-1871971216</t>
  </si>
  <si>
    <t>https://podminky.urs.cz/item/CS_URS_2024_02/167151111</t>
  </si>
  <si>
    <t>14</t>
  </si>
  <si>
    <t>167151112</t>
  </si>
  <si>
    <t>Nakládání výkopku z hornin třídy těžitelnosti II skupiny 4 a 5 přes 100 m3</t>
  </si>
  <si>
    <t>-1772674641</t>
  </si>
  <si>
    <t>https://podminky.urs.cz/item/CS_URS_2024_02/167151112</t>
  </si>
  <si>
    <t>naloženi_HB+nalozeni_MD</t>
  </si>
  <si>
    <t>174151101</t>
  </si>
  <si>
    <t>Zásyp jam, šachet rýh nebo kolem objektů sypaninou se zhutněním</t>
  </si>
  <si>
    <t>1947240221</t>
  </si>
  <si>
    <t>https://podminky.urs.cz/item/CS_URS_2024_02/174151101</t>
  </si>
  <si>
    <t>2200 "VV pol. 4.10"</t>
  </si>
  <si>
    <t>16</t>
  </si>
  <si>
    <t>181451131</t>
  </si>
  <si>
    <t>Založení parkového trávníku výsevem pl přes 1000 m2 v rovině a ve svahu do 1:5</t>
  </si>
  <si>
    <t>445835788</t>
  </si>
  <si>
    <t>https://podminky.urs.cz/item/CS_URS_2024_02/181451131</t>
  </si>
  <si>
    <t>43688 "VV pol. 1.11"</t>
  </si>
  <si>
    <t>17</t>
  </si>
  <si>
    <t>182111111</t>
  </si>
  <si>
    <t>Zpevnění svahu tkaninou nebo rohoží na svahu sklonu přes 1:2 do 1:1</t>
  </si>
  <si>
    <t>604602111</t>
  </si>
  <si>
    <t>https://podminky.urs.cz/item/CS_URS_2024_02/182111111</t>
  </si>
  <si>
    <t xml:space="preserve">1196  "VV pol. 1.13" </t>
  </si>
  <si>
    <t>18</t>
  </si>
  <si>
    <t>M</t>
  </si>
  <si>
    <t>JTA.67390860</t>
  </si>
  <si>
    <t>textilie jutařská PETEX 150g/m2 š 150cm</t>
  </si>
  <si>
    <t>1527910294</t>
  </si>
  <si>
    <t>1196*1,1 'Přepočtené koeficientem množství</t>
  </si>
  <si>
    <t>19</t>
  </si>
  <si>
    <t>182151112</t>
  </si>
  <si>
    <t>Svahování v zářezech v hornině třídy těžitelnosti II skupiny 4 a 5 strojně</t>
  </si>
  <si>
    <t>-1584745406</t>
  </si>
  <si>
    <t>https://podminky.urs.cz/item/CS_URS_2024_02/182151112</t>
  </si>
  <si>
    <t>19726 "VV pol. 1.10"</t>
  </si>
  <si>
    <t>20</t>
  </si>
  <si>
    <t>182351133</t>
  </si>
  <si>
    <t>Rozprostření ornice pl přes 500 m2 ve svahu přes 1:5 tl vrstvy do 200 mm strojně</t>
  </si>
  <si>
    <t>1471835557</t>
  </si>
  <si>
    <t>https://podminky.urs.cz/item/CS_URS_2024_02/182351133</t>
  </si>
  <si>
    <t>1000 "VV pol. 1.12"</t>
  </si>
  <si>
    <t>162751137</t>
  </si>
  <si>
    <t>Vodorovné přemístění přes 9 000 do 10000 m výkopku/sypaniny z horniny třídy těžitelnosti II skupiny 4 a 5</t>
  </si>
  <si>
    <t>-2111354202</t>
  </si>
  <si>
    <t>https://podminky.urs.cz/item/CS_URS_2024_02/162751137</t>
  </si>
  <si>
    <t>8959 "VV pol. 1.7.1"</t>
  </si>
  <si>
    <t>43577"VV pol. 1.7.4"</t>
  </si>
  <si>
    <t>22</t>
  </si>
  <si>
    <t>162751139</t>
  </si>
  <si>
    <t>Příplatek k vodorovnému přemístění výkopku/sypaniny z horniny třídy těžitelnosti II skupiny 4 a 5 ZKD 1000 m přes 10000 m</t>
  </si>
  <si>
    <t>-1878479455</t>
  </si>
  <si>
    <t>https://podminky.urs.cz/item/CS_URS_2024_02/162751139</t>
  </si>
  <si>
    <t>10*52536</t>
  </si>
  <si>
    <t>23</t>
  </si>
  <si>
    <t>R 18135 002</t>
  </si>
  <si>
    <t>Odkopávka zeminy z břehů toku  a odvoz na skládku vč. skládkovného</t>
  </si>
  <si>
    <t>1707605568</t>
  </si>
  <si>
    <t>Poznámka k položce:_x000D_
Položka obsahuje:_x000D_
- výkop a naložení zeminy na dopravní prostředek_x000D_
- odvoz do 20 km_x000D_
- skládkovné</t>
  </si>
  <si>
    <t>1000 "Odvoz vybraného výkopku z koryta"</t>
  </si>
  <si>
    <t>24</t>
  </si>
  <si>
    <t>171201231</t>
  </si>
  <si>
    <t>Poplatek za uložení zeminy a kamení na recyklační skládce (skládkovné) kód odpadu 17 05 04</t>
  </si>
  <si>
    <t>t</t>
  </si>
  <si>
    <t>1118204302</t>
  </si>
  <si>
    <t>https://podminky.urs.cz/item/CS_URS_2024_02/171201231</t>
  </si>
  <si>
    <t>43577+8959 "pol. 1.7.4 a 1.7.1"</t>
  </si>
  <si>
    <t>25</t>
  </si>
  <si>
    <t>171151131</t>
  </si>
  <si>
    <t>Uložení sypaniny z hornin nesoudržných a soudržných střídavě do násypů zhutněných strojně</t>
  </si>
  <si>
    <t>692687779</t>
  </si>
  <si>
    <t>https://podminky.urs.cz/item/CS_URS_2024_02/171151131</t>
  </si>
  <si>
    <t>26</t>
  </si>
  <si>
    <t>171251201</t>
  </si>
  <si>
    <t>Uložení sypaniny na skládky nebo meziskládky</t>
  </si>
  <si>
    <t>-1351367972</t>
  </si>
  <si>
    <t>https://podminky.urs.cz/item/CS_URS_2024_02/171251201</t>
  </si>
  <si>
    <t>29051 "VV pol. 1.7.3"</t>
  </si>
  <si>
    <t>27</t>
  </si>
  <si>
    <t>181351113</t>
  </si>
  <si>
    <t>Rozprostření ornice tl vrstvy do 200 mm pl přes 500 m2 v rovině nebo ve svahu do 1:5 strojně</t>
  </si>
  <si>
    <t>439069466</t>
  </si>
  <si>
    <t>https://podminky.urs.cz/item/CS_URS_2024_02/181351113</t>
  </si>
  <si>
    <t>30408 "VV pol. 1.11.1"</t>
  </si>
  <si>
    <t>28</t>
  </si>
  <si>
    <t>181351114</t>
  </si>
  <si>
    <t>Rozprostření ornice tl vrstvy přes 200 do 250 mm pl přes 500 m2 v rovině nebo ve svahu do 1:5 strojně</t>
  </si>
  <si>
    <t>37334519</t>
  </si>
  <si>
    <t>https://podminky.urs.cz/item/CS_URS_2024_02/181351114</t>
  </si>
  <si>
    <t>13280 "VV pol. 1.11.2"</t>
  </si>
  <si>
    <t>29</t>
  </si>
  <si>
    <t>R18135 001</t>
  </si>
  <si>
    <t>Rekultivace pozemků ZPF  dočasně odňatých na dobu delší než 1 rok</t>
  </si>
  <si>
    <t>-1655367428</t>
  </si>
  <si>
    <t xml:space="preserve">Poznámka k položce:_x000D_
zahrnuje:_x000D_
 technickou rekultivaci s následnou dvouletou biologickou rekultivací (urovnání plochy, sběr a odstranění kamenů s průměrem nad 10 cm, hluboká orba, smykování, výsev přípravných rostlin – zelené hnojení, zaorání zelené hmoty, smykování, osetí ploch travním semenem)_x000D_
</t>
  </si>
  <si>
    <t>11587 "VV pol. 1.14"</t>
  </si>
  <si>
    <t>30</t>
  </si>
  <si>
    <t>181451132</t>
  </si>
  <si>
    <t>Založení parkového trávníku výsevem pl přes 1000 m2 ve svahu přes 1:5 do 1:2</t>
  </si>
  <si>
    <t>558237390</t>
  </si>
  <si>
    <t>https://podminky.urs.cz/item/CS_URS_2024_02/181451132</t>
  </si>
  <si>
    <t>31</t>
  </si>
  <si>
    <t>00572470</t>
  </si>
  <si>
    <t>osivo směs travní univerzál</t>
  </si>
  <si>
    <t>kg</t>
  </si>
  <si>
    <t>260350260</t>
  </si>
  <si>
    <t>43688+1000</t>
  </si>
  <si>
    <t>44688*0,02 'Přepočtené koeficientem množství</t>
  </si>
  <si>
    <t>32</t>
  </si>
  <si>
    <t>181951114</t>
  </si>
  <si>
    <t>Úprava pláně v hornině třídy těžitelnosti II skupiny 4 a 5 se zhutněním strojně</t>
  </si>
  <si>
    <t>1560915304</t>
  </si>
  <si>
    <t>https://podminky.urs.cz/item/CS_URS_2024_02/181951114</t>
  </si>
  <si>
    <t>59187 "VV pol. 1.8"</t>
  </si>
  <si>
    <t>4392 "VV pol. 1.9"</t>
  </si>
  <si>
    <t>33</t>
  </si>
  <si>
    <t>185804312</t>
  </si>
  <si>
    <t>Zalití rostlin vodou plocha přes 20 m2</t>
  </si>
  <si>
    <t>1421971046</t>
  </si>
  <si>
    <t>https://podminky.urs.cz/item/CS_URS_2024_02/185804312</t>
  </si>
  <si>
    <t>Zakládání</t>
  </si>
  <si>
    <t>34</t>
  </si>
  <si>
    <t>273313611</t>
  </si>
  <si>
    <t>Základové desky z betonu tř. C 16/20</t>
  </si>
  <si>
    <t>-895180430</t>
  </si>
  <si>
    <t>https://podminky.urs.cz/item/CS_URS_2024_02/273313611</t>
  </si>
  <si>
    <t>23,2 "VV pol. 3.1"</t>
  </si>
  <si>
    <t>35</t>
  </si>
  <si>
    <t>273313711</t>
  </si>
  <si>
    <t>Základové desky z betonu tř. C 20/25</t>
  </si>
  <si>
    <t>-1918540741</t>
  </si>
  <si>
    <t>https://podminky.urs.cz/item/CS_URS_2024_02/273313711</t>
  </si>
  <si>
    <t>7,6 "VV pol.3.3"</t>
  </si>
  <si>
    <t>36</t>
  </si>
  <si>
    <t>291211111</t>
  </si>
  <si>
    <t>Zřízení plochy ze silničních panelů do lože tl 50 mm z kameniva</t>
  </si>
  <si>
    <t>1895935587</t>
  </si>
  <si>
    <t>https://podminky.urs.cz/item/CS_URS_2024_02/291211111</t>
  </si>
  <si>
    <t>3*43 "4/B"</t>
  </si>
  <si>
    <t>37</t>
  </si>
  <si>
    <t>59381006</t>
  </si>
  <si>
    <t>panel silniční 3,00x1,00x0,215m</t>
  </si>
  <si>
    <t>kus</t>
  </si>
  <si>
    <t>303341996</t>
  </si>
  <si>
    <t>Poznámka k položce:_x000D_
4/B</t>
  </si>
  <si>
    <t>Svislé a kompletní konstrukce</t>
  </si>
  <si>
    <t>38</t>
  </si>
  <si>
    <t>320101111</t>
  </si>
  <si>
    <t>Osazení betonových a železobetonových prefabrikátů hmotnosti do 1000 kg</t>
  </si>
  <si>
    <t>692551868</t>
  </si>
  <si>
    <t>https://podminky.urs.cz/item/CS_URS_2024_02/320101111</t>
  </si>
  <si>
    <t>3*0,22 "3/B"</t>
  </si>
  <si>
    <t>39</t>
  </si>
  <si>
    <t>320R003</t>
  </si>
  <si>
    <t>Prefabrikované železobetonové schody - 3/B</t>
  </si>
  <si>
    <t>1340338891</t>
  </si>
  <si>
    <t>40</t>
  </si>
  <si>
    <t>320101112</t>
  </si>
  <si>
    <t>Osazení betonových a železobetonových prefabrikátů hmotnosti přes 1000 do 5000 kg</t>
  </si>
  <si>
    <t>2093848244</t>
  </si>
  <si>
    <t>https://podminky.urs.cz/item/CS_URS_2024_02/320101112</t>
  </si>
  <si>
    <t>18*0,67 "1/B"</t>
  </si>
  <si>
    <t>3*0,67 "2/B"</t>
  </si>
  <si>
    <t>7*0,44 "6/B"</t>
  </si>
  <si>
    <t>41</t>
  </si>
  <si>
    <t>320R001</t>
  </si>
  <si>
    <t>Prefabrikovaný sedací stupeň železobetonový - běžný 1/B</t>
  </si>
  <si>
    <t>-289553051</t>
  </si>
  <si>
    <t>42</t>
  </si>
  <si>
    <t>320R002</t>
  </si>
  <si>
    <t>Prefabrikovaný sedací stupeň železobetonový -pod schody  2/B</t>
  </si>
  <si>
    <t>634133302</t>
  </si>
  <si>
    <t>43</t>
  </si>
  <si>
    <t>320R004</t>
  </si>
  <si>
    <t>Prefabrikovaný práh teréního schodiště 6/B</t>
  </si>
  <si>
    <t>-2088081984</t>
  </si>
  <si>
    <t>44</t>
  </si>
  <si>
    <t>321321116</t>
  </si>
  <si>
    <t>Konstrukce vodních staveb ze ŽB mrazuvzdorného tř. C 30/37</t>
  </si>
  <si>
    <t>-892140668</t>
  </si>
  <si>
    <t>https://podminky.urs.cz/item/CS_URS_2024_02/321321116</t>
  </si>
  <si>
    <t>6,0 "VV pol. 3.4"</t>
  </si>
  <si>
    <t>45</t>
  </si>
  <si>
    <t>321351010</t>
  </si>
  <si>
    <t>Bednění konstrukcí vodních staveb rovinné - zřízení</t>
  </si>
  <si>
    <t>-1022154432</t>
  </si>
  <si>
    <t>https://podminky.urs.cz/item/CS_URS_2024_02/321351010</t>
  </si>
  <si>
    <t>48 "VV pol. 3.6"</t>
  </si>
  <si>
    <t>46</t>
  </si>
  <si>
    <t>321352010</t>
  </si>
  <si>
    <t>Bednění konstrukcí vodních staveb rovinné - odstranění</t>
  </si>
  <si>
    <t>-2120192721</t>
  </si>
  <si>
    <t>https://podminky.urs.cz/item/CS_URS_2024_02/321352010</t>
  </si>
  <si>
    <t>47</t>
  </si>
  <si>
    <t>321366111</t>
  </si>
  <si>
    <t>Výztuž železobetonových konstrukcí vodních staveb z oceli 10 505 D do 12 mm</t>
  </si>
  <si>
    <t>-1581269394</t>
  </si>
  <si>
    <t>https://podminky.urs.cz/item/CS_URS_2024_02/321366111</t>
  </si>
  <si>
    <t>43,5/1000 "VV pol. 3.5.1"</t>
  </si>
  <si>
    <t>48</t>
  </si>
  <si>
    <t>321368211</t>
  </si>
  <si>
    <t>Výztuž železobetonových konstrukcí vodních staveb ze svařovaných sítí</t>
  </si>
  <si>
    <t>1830350795</t>
  </si>
  <si>
    <t>https://podminky.urs.cz/item/CS_URS_2024_02/321368211</t>
  </si>
  <si>
    <t>510,4/1000 "VV pol. 3.5.2"</t>
  </si>
  <si>
    <t>49</t>
  </si>
  <si>
    <t>R321351010</t>
  </si>
  <si>
    <t>Bednění konstrukcí vodních staveb - negativní, zřízení</t>
  </si>
  <si>
    <t>176036692</t>
  </si>
  <si>
    <t>329,285 "VV pol. 3.7"</t>
  </si>
  <si>
    <t>50</t>
  </si>
  <si>
    <t>R321351011</t>
  </si>
  <si>
    <t>Bednění konstrukcí vodních staveb - negativní, odstranění</t>
  </si>
  <si>
    <t>-954119671</t>
  </si>
  <si>
    <t>Vodorovné konstrukce</t>
  </si>
  <si>
    <t>51</t>
  </si>
  <si>
    <t>434211111</t>
  </si>
  <si>
    <t>Schody z lomového kamene v dlažbách</t>
  </si>
  <si>
    <t>m</t>
  </si>
  <si>
    <t>624823213</t>
  </si>
  <si>
    <t>https://podminky.urs.cz/item/CS_URS_2024_02/434211111</t>
  </si>
  <si>
    <t>1,8*13 "VV pol. 4.14"</t>
  </si>
  <si>
    <t>52</t>
  </si>
  <si>
    <t>451571112</t>
  </si>
  <si>
    <t>Lože pod dlažby ze štěrkopísku vrstva tl přes 100 do 150 mm</t>
  </si>
  <si>
    <t>-646097152</t>
  </si>
  <si>
    <t>https://podminky.urs.cz/item/CS_URS_2024_02/451571112</t>
  </si>
  <si>
    <t>53</t>
  </si>
  <si>
    <t>451577877</t>
  </si>
  <si>
    <t>Podklad nebo lože pod dlažbu vodorovný nebo do sklonu 1:5 ze štěrkopísku tl přes 30 do 100 mm</t>
  </si>
  <si>
    <t>1197742002</t>
  </si>
  <si>
    <t>https://podminky.urs.cz/item/CS_URS_2024_02/451577877</t>
  </si>
  <si>
    <t>11,06/0,05 "VV pol. 4.6"</t>
  </si>
  <si>
    <t>54</t>
  </si>
  <si>
    <t>45R001</t>
  </si>
  <si>
    <t>Solitérní kameny 300 - 600 kg s rozmístěním v korytě</t>
  </si>
  <si>
    <t>466495970</t>
  </si>
  <si>
    <t>Poznámka k položce:_x000D_
VV pol. 4.11</t>
  </si>
  <si>
    <t>55</t>
  </si>
  <si>
    <t>462511270</t>
  </si>
  <si>
    <t>Zához z lomového kamene bez proštěrkování z terénu hmotnost do 200 kg</t>
  </si>
  <si>
    <t>-544195537</t>
  </si>
  <si>
    <t>https://podminky.urs.cz/item/CS_URS_2024_02/462511270</t>
  </si>
  <si>
    <t>163 "VV pol. 4.2"</t>
  </si>
  <si>
    <t>56</t>
  </si>
  <si>
    <t>462511270_R</t>
  </si>
  <si>
    <t>Zához z lomového kamene bez proštěrkování z terénu hmotnost do 200 kg z rozebranného opevnění</t>
  </si>
  <si>
    <t>917241915</t>
  </si>
  <si>
    <t>2216 "VV pol. 4.1.2"</t>
  </si>
  <si>
    <t>57</t>
  </si>
  <si>
    <t>462512270_R001</t>
  </si>
  <si>
    <t>Zához z lomového kamene s proštěrkováním z místního materiálu z terénu hmotnost do 200 kg (TKZ)</t>
  </si>
  <si>
    <t>16170865</t>
  </si>
  <si>
    <t>Poznámka k položce:_x000D_
Proštěrkování kamenem (30 % objemu) fr. 16/30 z místního natříděného materiálu, vč dovozu</t>
  </si>
  <si>
    <t>12747 "VV pol. 4.1.1"</t>
  </si>
  <si>
    <t>58</t>
  </si>
  <si>
    <t>462519002</t>
  </si>
  <si>
    <t>Příplatek za urovnání ploch záhozu z lomového kamene hmotnost do 200 kg</t>
  </si>
  <si>
    <t>-1337495637</t>
  </si>
  <si>
    <t>https://podminky.urs.cz/item/CS_URS_2024_02/462519002</t>
  </si>
  <si>
    <t>Poznámka k položce:_x000D_
vč. dlažbovitého urovnání pro prahy</t>
  </si>
  <si>
    <t>11066 "VV pol. 4.4"</t>
  </si>
  <si>
    <t>59</t>
  </si>
  <si>
    <t>463212121</t>
  </si>
  <si>
    <t>Rovnanina z lomového kamene upraveného s vyplněním spár těženým kamenivem</t>
  </si>
  <si>
    <t>-1345556926</t>
  </si>
  <si>
    <t>https://podminky.urs.cz/item/CS_URS_2024_02/463212121</t>
  </si>
  <si>
    <t>Poznámka k položce:_x000D_
VV pol. 4.13</t>
  </si>
  <si>
    <t>60</t>
  </si>
  <si>
    <t>463212191</t>
  </si>
  <si>
    <t>Příplatek za vypracováni líce rovnaniny</t>
  </si>
  <si>
    <t>-1316050868</t>
  </si>
  <si>
    <t>https://podminky.urs.cz/item/CS_URS_2024_02/463212191</t>
  </si>
  <si>
    <t>61</t>
  </si>
  <si>
    <t>464571124_R</t>
  </si>
  <si>
    <t>Pohoz z kameniva z těžených materiálů z terénu</t>
  </si>
  <si>
    <t>973862275</t>
  </si>
  <si>
    <t>Komunikace pozemní</t>
  </si>
  <si>
    <t>62</t>
  </si>
  <si>
    <t>564750101</t>
  </si>
  <si>
    <t>Podklad z kameniva hrubého drceného vel. 16-32 mm plochy do 100 m2 tl 150 mm</t>
  </si>
  <si>
    <t>-1081285710</t>
  </si>
  <si>
    <t>https://podminky.urs.cz/item/CS_URS_2024_02/564750101</t>
  </si>
  <si>
    <t>38,228/0,15 "VV pol. 4.7"</t>
  </si>
  <si>
    <t>63</t>
  </si>
  <si>
    <t>564972111</t>
  </si>
  <si>
    <t>Podklad z mechanicky zpevněného kameniva MZK tl 250 mm</t>
  </si>
  <si>
    <t>1839377288</t>
  </si>
  <si>
    <t>https://podminky.urs.cz/item/CS_URS_2024_02/564972111</t>
  </si>
  <si>
    <t>16,15/0,25 "VV pol. 4.8"</t>
  </si>
  <si>
    <t>Ostatní konstrukce a práce, bourání</t>
  </si>
  <si>
    <t>64</t>
  </si>
  <si>
    <t>916231213</t>
  </si>
  <si>
    <t>Osazení chodníkového obrubníku betonového stojatého s boční opěrou do lože z betonu prostého</t>
  </si>
  <si>
    <t>-2102365268</t>
  </si>
  <si>
    <t>https://podminky.urs.cz/item/CS_URS_2024_02/916231213</t>
  </si>
  <si>
    <t>Poznámka k položce:_x000D_
5/B</t>
  </si>
  <si>
    <t>65</t>
  </si>
  <si>
    <t>PFB.2210011</t>
  </si>
  <si>
    <t>Deska meliorační TBM 50/50/10</t>
  </si>
  <si>
    <t>-151441213</t>
  </si>
  <si>
    <t>Poznámka k položce:_x000D_
500/500/100 - 5/B</t>
  </si>
  <si>
    <t>66</t>
  </si>
  <si>
    <t>919535557</t>
  </si>
  <si>
    <t>Obetonování trubního propustku betonem prostým tř. C 16/20</t>
  </si>
  <si>
    <t>1125012673</t>
  </si>
  <si>
    <t>https://podminky.urs.cz/item/CS_URS_2024_02/919535557</t>
  </si>
  <si>
    <t>11,1 "VV pol. 3.2"</t>
  </si>
  <si>
    <t>67</t>
  </si>
  <si>
    <t>919551111</t>
  </si>
  <si>
    <t>Zřízení propustku z trub plastových PE rýhovaných se spojkami nebo s hrdlem DN 300 mm</t>
  </si>
  <si>
    <t>271480122</t>
  </si>
  <si>
    <t>https://podminky.urs.cz/item/CS_URS_2024_02/919551111</t>
  </si>
  <si>
    <t>Poznámka k položce:_x000D_
1/P</t>
  </si>
  <si>
    <t>68</t>
  </si>
  <si>
    <t>28614221</t>
  </si>
  <si>
    <t>trubka kanalizační PP plnostěnná jednovrstvá DN 315x6000mm SN10</t>
  </si>
  <si>
    <t>-12546282</t>
  </si>
  <si>
    <t>7,7*1,015 'Přepočtené koeficientem množství</t>
  </si>
  <si>
    <t>69</t>
  </si>
  <si>
    <t>936124112</t>
  </si>
  <si>
    <t>Montáž lavičky stabilní parkové se zabetonováním noh</t>
  </si>
  <si>
    <t>624242754</t>
  </si>
  <si>
    <t>https://podminky.urs.cz/item/CS_URS_2024_02/936124112</t>
  </si>
  <si>
    <t>Poznámka k položce:_x000D_
vč. bednění apod.</t>
  </si>
  <si>
    <t>70</t>
  </si>
  <si>
    <t>936R001</t>
  </si>
  <si>
    <t>Parková lavička 1/O</t>
  </si>
  <si>
    <t>-1442255163</t>
  </si>
  <si>
    <t>71</t>
  </si>
  <si>
    <t>960321271</t>
  </si>
  <si>
    <t>Bourání vodních staveb ze železobetonu, z vodní hladiny</t>
  </si>
  <si>
    <t>512590644</t>
  </si>
  <si>
    <t>https://podminky.urs.cz/item/CS_URS_2024_02/960321271</t>
  </si>
  <si>
    <t>2,6 "VV pol. 2.4"</t>
  </si>
  <si>
    <t>72</t>
  </si>
  <si>
    <t>966003810</t>
  </si>
  <si>
    <t>Rozebrání oplocení s příčníky a dřevěnými sloupky z prken a latí</t>
  </si>
  <si>
    <t>103890261</t>
  </si>
  <si>
    <t>https://podminky.urs.cz/item/CS_URS_2024_02/966003810</t>
  </si>
  <si>
    <t>156 "VV pol. 2.6"</t>
  </si>
  <si>
    <t>73</t>
  </si>
  <si>
    <t>966071711</t>
  </si>
  <si>
    <t>Bourání sloupků a vzpěr plotových ocelových do 2,5 m zabetonovaných</t>
  </si>
  <si>
    <t>-928328151</t>
  </si>
  <si>
    <t>https://podminky.urs.cz/item/CS_URS_2024_02/966071711</t>
  </si>
  <si>
    <t>426/2,5 "VV pol. 2.5"</t>
  </si>
  <si>
    <t>74</t>
  </si>
  <si>
    <t>966071822</t>
  </si>
  <si>
    <t>Rozebrání oplocení z drátěného pletiva se čtvercovými oky v přes 1,6 do 2,0 m</t>
  </si>
  <si>
    <t>478482317</t>
  </si>
  <si>
    <t>https://podminky.urs.cz/item/CS_URS_2024_02/966071822</t>
  </si>
  <si>
    <t>426 "VV pol. 2.5"</t>
  </si>
  <si>
    <t>997</t>
  </si>
  <si>
    <t>Přesun sutě</t>
  </si>
  <si>
    <t>75</t>
  </si>
  <si>
    <t>997221551</t>
  </si>
  <si>
    <t>Vodorovná doprava suti ze sypkých materiálů do 1 km</t>
  </si>
  <si>
    <t>1513229547</t>
  </si>
  <si>
    <t>https://podminky.urs.cz/item/CS_URS_2024_02/997221551</t>
  </si>
  <si>
    <t>76</t>
  </si>
  <si>
    <t>997221559</t>
  </si>
  <si>
    <t>Příplatek ZKD 1 km u vodorovné dopravy suti ze sypkých materiálů</t>
  </si>
  <si>
    <t>-625979644</t>
  </si>
  <si>
    <t>https://podminky.urs.cz/item/CS_URS_2024_02/997221559</t>
  </si>
  <si>
    <t>19*7567,876</t>
  </si>
  <si>
    <t>77</t>
  </si>
  <si>
    <t>997221861</t>
  </si>
  <si>
    <t>Poplatek za uložení na recyklační skládce (skládkovné) stavebního odpadu z prostého betonu pod kódem 17 01 01</t>
  </si>
  <si>
    <t>-1036979772</t>
  </si>
  <si>
    <t>https://podminky.urs.cz/item/CS_URS_2024_02/997221861</t>
  </si>
  <si>
    <t>78</t>
  </si>
  <si>
    <t>997221873</t>
  </si>
  <si>
    <t>Poplatek za uložení na recyklační skládce (skládkovné) stavebního odpadu zeminy a kamení zatříděného do Katalogu odpadů pod kódem 17 05 04</t>
  </si>
  <si>
    <t>1474696610</t>
  </si>
  <si>
    <t>https://podminky.urs.cz/item/CS_URS_2024_02/997221873</t>
  </si>
  <si>
    <t>79</t>
  </si>
  <si>
    <t>997221875</t>
  </si>
  <si>
    <t>Poplatek za uložení na recyklační skládce (skládkovné) stavebního odpadu asfaltového bez obsahu dehtu zatříděného do Katalogu odpadů pod kódem 17 03 02</t>
  </si>
  <si>
    <t>-1745935772</t>
  </si>
  <si>
    <t>https://podminky.urs.cz/item/CS_URS_2024_02/997221875</t>
  </si>
  <si>
    <t>998</t>
  </si>
  <si>
    <t>Přesun hmot</t>
  </si>
  <si>
    <t>80</t>
  </si>
  <si>
    <t>998332011</t>
  </si>
  <si>
    <t>Přesun hmot pro úpravy vodních toků a kanály</t>
  </si>
  <si>
    <t>-1940718973</t>
  </si>
  <si>
    <t>https://podminky.urs.cz/item/CS_URS_2024_02/998332011</t>
  </si>
  <si>
    <t>PSV</t>
  </si>
  <si>
    <t>Práce a dodávky PSV</t>
  </si>
  <si>
    <t>767</t>
  </si>
  <si>
    <t>Konstrukce zámečnické</t>
  </si>
  <si>
    <t>81</t>
  </si>
  <si>
    <t>911121111</t>
  </si>
  <si>
    <t>Montáž zábradlí ocelového přichyceného vruty do betonového podkladu</t>
  </si>
  <si>
    <t>1463165314</t>
  </si>
  <si>
    <t>https://podminky.urs.cz/item/CS_URS_2024_02/911121111</t>
  </si>
  <si>
    <t>94,5 "1/Z"</t>
  </si>
  <si>
    <t>1,95*2 "2/Z"</t>
  </si>
  <si>
    <t>82</t>
  </si>
  <si>
    <t>767R001</t>
  </si>
  <si>
    <t>Silniční ocelové zábradlí v. 1,3 m</t>
  </si>
  <si>
    <t>1369936617</t>
  </si>
  <si>
    <t>Poznámka k položce:_x000D_
1/Z</t>
  </si>
  <si>
    <t>83</t>
  </si>
  <si>
    <t>767R002</t>
  </si>
  <si>
    <t>Ocelové zábradlí dl. 1,95 m</t>
  </si>
  <si>
    <t>1776623592</t>
  </si>
  <si>
    <t>Poznámka k položce:_x000D_
2/Z</t>
  </si>
  <si>
    <t>Práce a dodávky M</t>
  </si>
  <si>
    <t>21-M</t>
  </si>
  <si>
    <t>Elektromontáže</t>
  </si>
  <si>
    <t>84</t>
  </si>
  <si>
    <t>210220001</t>
  </si>
  <si>
    <t>Montáž uzemňovacího vedení vodičů FeZn pomocí svorek na povrchu páskou do 120 mm2</t>
  </si>
  <si>
    <t>-2045087313</t>
  </si>
  <si>
    <t>https://podminky.urs.cz/item/CS_URS_2024_02/210220001</t>
  </si>
  <si>
    <t>7,20 "3/Z"</t>
  </si>
  <si>
    <t>85</t>
  </si>
  <si>
    <t>35442062</t>
  </si>
  <si>
    <t>pás zemnící 30x4mm FeZn</t>
  </si>
  <si>
    <t>128</t>
  </si>
  <si>
    <t>-2032824526</t>
  </si>
  <si>
    <t>nalozeni</t>
  </si>
  <si>
    <t>15012,9</t>
  </si>
  <si>
    <t>ulozeni_5</t>
  </si>
  <si>
    <t>2410</t>
  </si>
  <si>
    <t>ornice</t>
  </si>
  <si>
    <t>1757,6</t>
  </si>
  <si>
    <t>040.11.2 - Úprava koryta v úseku km 0,950 63 – 1,297 93</t>
  </si>
  <si>
    <t>113107223</t>
  </si>
  <si>
    <t>Odstranění podkladu z kameniva drceného tl přes 200 do 300 mm strojně pl přes 200 m2</t>
  </si>
  <si>
    <t>-1368676261</t>
  </si>
  <si>
    <t>https://podminky.urs.cz/item/CS_URS_2024_02/113107223</t>
  </si>
  <si>
    <t>344+467</t>
  </si>
  <si>
    <t>113107232</t>
  </si>
  <si>
    <t>Odstranění podkladu z betonu prostého tl přes 150 do 300 mm strojně pl přes 200 m2</t>
  </si>
  <si>
    <t>1543759311</t>
  </si>
  <si>
    <t>https://podminky.urs.cz/item/CS_URS_2024_02/113107232</t>
  </si>
  <si>
    <t>467 "VV pol. 2.2"</t>
  </si>
  <si>
    <t>-2001026969</t>
  </si>
  <si>
    <t>344 "VV pol. 2.1"</t>
  </si>
  <si>
    <t>792493451</t>
  </si>
  <si>
    <t>1102 "VV pol. 2.3"</t>
  </si>
  <si>
    <t>157 "VV pol. 2.5"</t>
  </si>
  <si>
    <t>693305212</t>
  </si>
  <si>
    <t>16314 "VV pol. 1.1"</t>
  </si>
  <si>
    <t>815456088</t>
  </si>
  <si>
    <t>23466 "VV pol.  1.2"</t>
  </si>
  <si>
    <t>-996106978</t>
  </si>
  <si>
    <t>3874  "VV pol. 1.3"</t>
  </si>
  <si>
    <t>162351124</t>
  </si>
  <si>
    <t>Vodorovné přemístění přes 500 do 1000 m výkopku/sypaniny z hornin třídy těžitelnosti II skupiny 4 a 5</t>
  </si>
  <si>
    <t>-611536896</t>
  </si>
  <si>
    <t>https://podminky.urs.cz/item/CS_URS_2024_02/162351124</t>
  </si>
  <si>
    <t>22196 "VV pol. 1.4"</t>
  </si>
  <si>
    <t>715503287</t>
  </si>
  <si>
    <t>16314*0,2 "VV pol. 1.1"</t>
  </si>
  <si>
    <t>0,15*(10388+861) "VV pol. 1.11.1 a 1.12"</t>
  </si>
  <si>
    <t>0,25*281 "VV pol. 1.11.2"</t>
  </si>
  <si>
    <t>-65093362</t>
  </si>
  <si>
    <t>2410 "VV pol. 1.7.2"</t>
  </si>
  <si>
    <t>285 "VV pol.  1.5"</t>
  </si>
  <si>
    <t>2125"VV POL. 1.6"</t>
  </si>
  <si>
    <t>84,6  "VV pol. 1.15"</t>
  </si>
  <si>
    <t>4671*0,3 "VV pol. 4.1"</t>
  </si>
  <si>
    <t>2176"VV pol. 4.3"</t>
  </si>
  <si>
    <t>63 "VV pol. 4.7"</t>
  </si>
  <si>
    <t>8878 "VV pol. 1.7.2"</t>
  </si>
  <si>
    <t>951322014</t>
  </si>
  <si>
    <t>2125 "VV pol. 1.6"</t>
  </si>
  <si>
    <t>84,6 "VV pol. 1.15"</t>
  </si>
  <si>
    <t>-867686421</t>
  </si>
  <si>
    <t>6880 "VV pol. 1.10"</t>
  </si>
  <si>
    <t>-205208744</t>
  </si>
  <si>
    <t>861 "VV pol. 1.12"</t>
  </si>
  <si>
    <t>750813162</t>
  </si>
  <si>
    <t>1226523611</t>
  </si>
  <si>
    <t>1690632669</t>
  </si>
  <si>
    <t>22196"VV pol. 1.4"</t>
  </si>
  <si>
    <t>-2117066128</t>
  </si>
  <si>
    <t>16052  "VV pol. 1.7.1"</t>
  </si>
  <si>
    <t>851505971</t>
  </si>
  <si>
    <t>10*16052</t>
  </si>
  <si>
    <t>1408080055</t>
  </si>
  <si>
    <t>16052*2</t>
  </si>
  <si>
    <t>219653398</t>
  </si>
  <si>
    <t>13318 "naložení do HB, VV pol. 1.7.1"</t>
  </si>
  <si>
    <t>2116736564</t>
  </si>
  <si>
    <t>285  "VV pol. 1.5"</t>
  </si>
  <si>
    <t>789064356</t>
  </si>
  <si>
    <t>14551"VV pol. 1.7.2"</t>
  </si>
  <si>
    <t>677424226</t>
  </si>
  <si>
    <t>10388 "VV pol. 1.11.1"</t>
  </si>
  <si>
    <t>-948145284</t>
  </si>
  <si>
    <t>281 "VV pol. 1.11.2"</t>
  </si>
  <si>
    <t>980082201</t>
  </si>
  <si>
    <t>631801402</t>
  </si>
  <si>
    <t>1955638716</t>
  </si>
  <si>
    <t>10669+861</t>
  </si>
  <si>
    <t>11530*0,02 'Přepočtené koeficientem množství</t>
  </si>
  <si>
    <t>-476930751</t>
  </si>
  <si>
    <t>11486 "VV pol. 1.8"</t>
  </si>
  <si>
    <t>1339 "VV pol. 1.9"</t>
  </si>
  <si>
    <t>1052046603</t>
  </si>
  <si>
    <t>212755216</t>
  </si>
  <si>
    <t>Trativody z drenážních trubek plastových flexibilních D 160 mm bez lože</t>
  </si>
  <si>
    <t>-809081439</t>
  </si>
  <si>
    <t>https://podminky.urs.cz/item/CS_URS_2024_02/212755216</t>
  </si>
  <si>
    <t>220 "2/P"</t>
  </si>
  <si>
    <t>213141122</t>
  </si>
  <si>
    <t>Zřízení vrstvy z geotextilie ve sklonu přes 1:5 do 1:2 š přes 3 do 6 m</t>
  </si>
  <si>
    <t>277526687</t>
  </si>
  <si>
    <t>https://podminky.urs.cz/item/CS_URS_2024_02/213141122</t>
  </si>
  <si>
    <t>670 "VV pol. 1.14"</t>
  </si>
  <si>
    <t>862 "VV pol. 1.14"</t>
  </si>
  <si>
    <t>69311081</t>
  </si>
  <si>
    <t>geotextilie netkaná separační, ochranná, filtrační, drenážní PES 300g/m2</t>
  </si>
  <si>
    <t>-1657600537</t>
  </si>
  <si>
    <t>670*1,1845 'Přepočtené koeficientem množství</t>
  </si>
  <si>
    <t>69311055</t>
  </si>
  <si>
    <t>tkanina jutová přírodní 305g/m2</t>
  </si>
  <si>
    <t>-838592405</t>
  </si>
  <si>
    <t>-1985848525</t>
  </si>
  <si>
    <t>23 "VV pol. 3.1"</t>
  </si>
  <si>
    <t>-1097520981</t>
  </si>
  <si>
    <t>46 "sjezd"</t>
  </si>
  <si>
    <t>538128673</t>
  </si>
  <si>
    <t>Poznámka k položce:_x000D_
46 m2</t>
  </si>
  <si>
    <t>1702088895</t>
  </si>
  <si>
    <t>-359238552</t>
  </si>
  <si>
    <t>926649643</t>
  </si>
  <si>
    <t>56*0,67 "1/B"</t>
  </si>
  <si>
    <t>12*0,67 "2/B"</t>
  </si>
  <si>
    <t>12*0,22"3/B"</t>
  </si>
  <si>
    <t>2*0,547 "4/B"</t>
  </si>
  <si>
    <t>2* 0,582 "5/B"</t>
  </si>
  <si>
    <t>2*0,616" 6/B"</t>
  </si>
  <si>
    <t>2*0,650 "7/B"</t>
  </si>
  <si>
    <t>17*0,44 "8/B"</t>
  </si>
  <si>
    <t>-990349054</t>
  </si>
  <si>
    <t>-851243971</t>
  </si>
  <si>
    <t>320R005</t>
  </si>
  <si>
    <t>Půdorysně zkosený prefabrikovaný sedací stupeň 4/B</t>
  </si>
  <si>
    <t>762970786</t>
  </si>
  <si>
    <t>320R006</t>
  </si>
  <si>
    <t>Půdorysně zkosený prefabrikovaný sedací stupeň 5/B</t>
  </si>
  <si>
    <t>-946620256</t>
  </si>
  <si>
    <t>320R007</t>
  </si>
  <si>
    <t>Půdorysně zkosený prefabrikovaný sedací stupeň 6/B</t>
  </si>
  <si>
    <t>-730507471</t>
  </si>
  <si>
    <t>320R008</t>
  </si>
  <si>
    <t>Půdorysně zkosený prefabrikovaný sedací stupeň 7/B</t>
  </si>
  <si>
    <t>-202469425</t>
  </si>
  <si>
    <t>Prefabrikovaný práh teréního schodiště 8/B</t>
  </si>
  <si>
    <t>1036790377</t>
  </si>
  <si>
    <t>-769909904</t>
  </si>
  <si>
    <t>21 "VV pol.l 3.2"</t>
  </si>
  <si>
    <t>-1143183046</t>
  </si>
  <si>
    <t>71 "VV pol. 3.4"</t>
  </si>
  <si>
    <t>-1138945258</t>
  </si>
  <si>
    <t>1411116630</t>
  </si>
  <si>
    <t>94,6/1000 "VV pol. 3.9.1"</t>
  </si>
  <si>
    <t>-1486523377</t>
  </si>
  <si>
    <t>485,3/1000 "VV pol. 3.9.2"</t>
  </si>
  <si>
    <t>1889240626</t>
  </si>
  <si>
    <t>139,2  "VV pol. 3.5"</t>
  </si>
  <si>
    <t>-354670385</t>
  </si>
  <si>
    <t>983193886</t>
  </si>
  <si>
    <t>-149729200</t>
  </si>
  <si>
    <t>71 "VV pol. 4.9"</t>
  </si>
  <si>
    <t>1862952587</t>
  </si>
  <si>
    <t>30"VV pol. 4.2"</t>
  </si>
  <si>
    <t>1703990671</t>
  </si>
  <si>
    <t>3789"VV pol. 4.1"</t>
  </si>
  <si>
    <t>462512270_R0011</t>
  </si>
  <si>
    <t>Zához z lomového kamene z místních materiálu s proštěrkováním z místního materiálu z terénu hmotnost do 200 kg (TKZ)</t>
  </si>
  <si>
    <t>1763473810</t>
  </si>
  <si>
    <t>882 "VV pol. 4.2.1"</t>
  </si>
  <si>
    <t>-1486516463</t>
  </si>
  <si>
    <t>5065 "VV pol. 4.4"</t>
  </si>
  <si>
    <t>-1368599507</t>
  </si>
  <si>
    <t>83368859</t>
  </si>
  <si>
    <t>-458948706</t>
  </si>
  <si>
    <t>2176 "VV pol. 4.3"</t>
  </si>
  <si>
    <t>-1278492088</t>
  </si>
  <si>
    <t>67/0,15 "VV pol. 4.7"</t>
  </si>
  <si>
    <t>564851011r</t>
  </si>
  <si>
    <t>Podklad ze štěrkodrtě ŠD plochy do 100 m2 tl 150 mm z místního materiálu</t>
  </si>
  <si>
    <t>-411591889</t>
  </si>
  <si>
    <t>58/0,15 "VV pol. 4.7"</t>
  </si>
  <si>
    <t>-2135951116</t>
  </si>
  <si>
    <t>85/0,25 "VV pol. 4.8"</t>
  </si>
  <si>
    <t>916131213</t>
  </si>
  <si>
    <t>Osazení silničního obrubníku betonového stojatého s boční opěrou do lože z betonu prostého</t>
  </si>
  <si>
    <t>-1251917790</t>
  </si>
  <si>
    <t>https://podminky.urs.cz/item/CS_URS_2024_02/916131213</t>
  </si>
  <si>
    <t>12 "9/B"</t>
  </si>
  <si>
    <t>59217073</t>
  </si>
  <si>
    <t>obrubník silniční betonový 1000x100x200mm</t>
  </si>
  <si>
    <t>573085740</t>
  </si>
  <si>
    <t>12*1,02 'Přepočtené koeficientem množství</t>
  </si>
  <si>
    <t>1155896588</t>
  </si>
  <si>
    <t>960111221</t>
  </si>
  <si>
    <t>Bourání vodních staveb z dílců prefabrikovaných betonových a železobetonových, z vodní hladiny</t>
  </si>
  <si>
    <t>-507747233</t>
  </si>
  <si>
    <t>https://podminky.urs.cz/item/CS_URS_2024_02/960111221</t>
  </si>
  <si>
    <t>1,6 "VV pol. 3.8"</t>
  </si>
  <si>
    <t>51899483</t>
  </si>
  <si>
    <t>2 "VV pol. 2.4"</t>
  </si>
  <si>
    <t>-2102275285</t>
  </si>
  <si>
    <t>20/2,5 "VV pol. 3.7"</t>
  </si>
  <si>
    <t>-1488437546</t>
  </si>
  <si>
    <t>20 "VV pol. 3.7"</t>
  </si>
  <si>
    <t>934270222</t>
  </si>
  <si>
    <t>-754043299</t>
  </si>
  <si>
    <t>19*7840,686</t>
  </si>
  <si>
    <t>997221615</t>
  </si>
  <si>
    <t>Poplatek za uložení na skládce (skládkovné) stavebního odpadu betonového kód odpadu 17 01 01</t>
  </si>
  <si>
    <t>46534538</t>
  </si>
  <si>
    <t>https://podminky.urs.cz/item/CS_URS_2024_02/997221615</t>
  </si>
  <si>
    <t>997221655</t>
  </si>
  <si>
    <t>Poplatek za uložení na skládce (skládkovné) zeminy a kamení kód odpadu 17 05 04</t>
  </si>
  <si>
    <t>407759158</t>
  </si>
  <si>
    <t>https://podminky.urs.cz/item/CS_URS_2024_02/997221655</t>
  </si>
  <si>
    <t>997221645</t>
  </si>
  <si>
    <t>Poplatek za uložení na skládce (skládkovné) odpadu asfaltového bez dehtu kód odpadu 17 03 02</t>
  </si>
  <si>
    <t>-52266035</t>
  </si>
  <si>
    <t>https://podminky.urs.cz/item/CS_URS_2024_02/997221645</t>
  </si>
  <si>
    <t>863844617</t>
  </si>
  <si>
    <t>10096</t>
  </si>
  <si>
    <t>1789,1</t>
  </si>
  <si>
    <t>nalozeni_HB</t>
  </si>
  <si>
    <t>8065</t>
  </si>
  <si>
    <t>040.11.3 - Úprava koryta v úseku km 1,297 93 – 1,572 40</t>
  </si>
  <si>
    <t>100R001</t>
  </si>
  <si>
    <t>-310750786</t>
  </si>
  <si>
    <t>Poznámka k položce:_x000D_
- položka bude soutěžena dle §92 odst. 2 dle zákona č.134/2016 Sb. na výkon nebo funkci</t>
  </si>
  <si>
    <t>1 "VV pol. 9.3"</t>
  </si>
  <si>
    <t>113107124</t>
  </si>
  <si>
    <t>Odstranění podkladu z kameniva drceného tl přes 300 do 400 mm ručně</t>
  </si>
  <si>
    <t>373925822</t>
  </si>
  <si>
    <t>https://podminky.urs.cz/item/CS_URS_2024_02/113107124</t>
  </si>
  <si>
    <t>113154522</t>
  </si>
  <si>
    <t>Frézování živičného krytu tl 40 mm pruh š přes 0,5 m pl do 500 m2</t>
  </si>
  <si>
    <t>-694476784</t>
  </si>
  <si>
    <t>https://podminky.urs.cz/item/CS_URS_2024_02/113154522</t>
  </si>
  <si>
    <t>113155513</t>
  </si>
  <si>
    <t>Frézování betonového krytu tl 50 mm pl do 500 m2</t>
  </si>
  <si>
    <t>2091270396</t>
  </si>
  <si>
    <t>https://podminky.urs.cz/item/CS_URS_2024_02/113155513</t>
  </si>
  <si>
    <t>-1863535180</t>
  </si>
  <si>
    <t>760 "VV pol. 2.3"</t>
  </si>
  <si>
    <t>-1649994408</t>
  </si>
  <si>
    <t>13004 "VV pol. 1.1"</t>
  </si>
  <si>
    <t>2118528107</t>
  </si>
  <si>
    <t>14693"VV pol. 1.2"</t>
  </si>
  <si>
    <t>2109513253</t>
  </si>
  <si>
    <t>2662 "VV pol. 1.3"</t>
  </si>
  <si>
    <t>593527946</t>
  </si>
  <si>
    <t>13441"na TL, VV pol. 1.4"</t>
  </si>
  <si>
    <t>-1316441494</t>
  </si>
  <si>
    <t>13004*0,15 "VV pol. 1.1"</t>
  </si>
  <si>
    <t>7614*0,15 "VV pol. 1.11.1"</t>
  </si>
  <si>
    <t>2588*0,25 "VV pol. 1.11.2"</t>
  </si>
  <si>
    <t>899336314</t>
  </si>
  <si>
    <t>426 "VV pol. 1.5"</t>
  </si>
  <si>
    <t>1752 "VV pol. 1.6"</t>
  </si>
  <si>
    <t>1515 "VV pol. 4.3"</t>
  </si>
  <si>
    <t>0,3*3420 "VV pol. 4.1"</t>
  </si>
  <si>
    <t>5377 "VV pol. 1.7.3"</t>
  </si>
  <si>
    <t>1883936493</t>
  </si>
  <si>
    <t>1053098100</t>
  </si>
  <si>
    <t>5569 "VV pol. 10"</t>
  </si>
  <si>
    <t>958557727</t>
  </si>
  <si>
    <t>774390324</t>
  </si>
  <si>
    <t>-1677879467</t>
  </si>
  <si>
    <t>11706"VV pol. 1.4"</t>
  </si>
  <si>
    <t>-601894216</t>
  </si>
  <si>
    <t>1736 "VV pol. 1.7.1"</t>
  </si>
  <si>
    <t>8065"VV pol. 1.7.4"</t>
  </si>
  <si>
    <t>-1408587246</t>
  </si>
  <si>
    <t>10*9801</t>
  </si>
  <si>
    <t>1685865018</t>
  </si>
  <si>
    <t>2*9801</t>
  </si>
  <si>
    <t>623599202</t>
  </si>
  <si>
    <t>nalozeni+nalozeni_HB+ornice</t>
  </si>
  <si>
    <t>-884730011</t>
  </si>
  <si>
    <t>426"VV pol. 1.5"</t>
  </si>
  <si>
    <t>1088179354</t>
  </si>
  <si>
    <t>2179 "VV pol. 1.7.2"</t>
  </si>
  <si>
    <t>330897049</t>
  </si>
  <si>
    <t>7614 "VV pol. 1.11.1"</t>
  </si>
  <si>
    <t>-881988023</t>
  </si>
  <si>
    <t>2588 "VV pol. 1.11.2"</t>
  </si>
  <si>
    <t>589985457</t>
  </si>
  <si>
    <t>-247070490</t>
  </si>
  <si>
    <t>10202*0,02 'Přepočtené koeficientem množství</t>
  </si>
  <si>
    <t>-596267669</t>
  </si>
  <si>
    <t>13274 "VV pol. 1.8"</t>
  </si>
  <si>
    <t>1287688820</t>
  </si>
  <si>
    <t>1950 "VV pol. 1.12"</t>
  </si>
  <si>
    <t>-582862832</t>
  </si>
  <si>
    <t>-1901471204</t>
  </si>
  <si>
    <t>19*3*1 "VV pol. 4.9"</t>
  </si>
  <si>
    <t>52878972</t>
  </si>
  <si>
    <t>2126025373</t>
  </si>
  <si>
    <t>-1663739640</t>
  </si>
  <si>
    <t xml:space="preserve">Poznámka k položce:_x000D_
VV pol. 4.11_x000D_
</t>
  </si>
  <si>
    <t>-907589655</t>
  </si>
  <si>
    <t>2812 "VV pol. 4.1"</t>
  </si>
  <si>
    <t>2045485577</t>
  </si>
  <si>
    <t>608 "VV pol. 4.2"</t>
  </si>
  <si>
    <t>-532128919</t>
  </si>
  <si>
    <t>3927 "VV pol. 4.4"</t>
  </si>
  <si>
    <t>-545084358</t>
  </si>
  <si>
    <t>Poznámka k položce:_x000D_
VV pol. 4.12</t>
  </si>
  <si>
    <t>-1266306855</t>
  </si>
  <si>
    <t>-763019217</t>
  </si>
  <si>
    <t>-1694316792</t>
  </si>
  <si>
    <t>60 "VV pol. 4.7"</t>
  </si>
  <si>
    <t>309271983</t>
  </si>
  <si>
    <t>60 "VV pol. 4.8"</t>
  </si>
  <si>
    <t>1975075002</t>
  </si>
  <si>
    <t>2"VV pol. 2.5"</t>
  </si>
  <si>
    <t>-1078034279</t>
  </si>
  <si>
    <t>55/2,5</t>
  </si>
  <si>
    <t>-1670322337</t>
  </si>
  <si>
    <t>997013602</t>
  </si>
  <si>
    <t>Poplatek za uložení na skládce (skládkovné) stavebního odpadu železobetonového kód odpadu 17 01 01</t>
  </si>
  <si>
    <t>2143701232</t>
  </si>
  <si>
    <t>https://podminky.urs.cz/item/CS_URS_2024_02/997013602</t>
  </si>
  <si>
    <t>44,032+5,7</t>
  </si>
  <si>
    <t>-2083186864</t>
  </si>
  <si>
    <t>-2100530957</t>
  </si>
  <si>
    <t>997321511</t>
  </si>
  <si>
    <t>Vodorovná doprava suti a vybouraných hmot po suchu do 1 km</t>
  </si>
  <si>
    <t>-1024124834</t>
  </si>
  <si>
    <t>https://podminky.urs.cz/item/CS_URS_2024_02/997321511</t>
  </si>
  <si>
    <t>997321519</t>
  </si>
  <si>
    <t>Příplatek ZKD 1 km vodorovné dopravy suti a vybouraných hmot po suchu</t>
  </si>
  <si>
    <t>-1461480228</t>
  </si>
  <si>
    <t>https://podminky.urs.cz/item/CS_URS_2024_02/997321519</t>
  </si>
  <si>
    <t>19*1664,10</t>
  </si>
  <si>
    <t>-980268359</t>
  </si>
  <si>
    <t>10647,2</t>
  </si>
  <si>
    <t>7471</t>
  </si>
  <si>
    <t>040.11.4 - Úprava koryta v úseku km 1,572 40 – 1,983 70</t>
  </si>
  <si>
    <t>-742461505</t>
  </si>
  <si>
    <t>1171 "VV pol. 2.3"</t>
  </si>
  <si>
    <t>590166717</t>
  </si>
  <si>
    <t>10392 "VV pol. 1.1"</t>
  </si>
  <si>
    <t>306233665</t>
  </si>
  <si>
    <t>14066"VV pol. 1.2"</t>
  </si>
  <si>
    <t>1750293846</t>
  </si>
  <si>
    <t>2772 "VV pol. 1.3"</t>
  </si>
  <si>
    <t>2044064740</t>
  </si>
  <si>
    <t>12451 "VV pol. 1.4"</t>
  </si>
  <si>
    <t>1845292280</t>
  </si>
  <si>
    <t>10392*0,15 "VV pol. 1.1"</t>
  </si>
  <si>
    <t>8115*0,15 "VV pol. 1.11.1"</t>
  </si>
  <si>
    <t>1329*0,25 "VV pol. 1.11.2"</t>
  </si>
  <si>
    <t>-1354963671</t>
  </si>
  <si>
    <t>2703 "VV pol. 1.7.2"</t>
  </si>
  <si>
    <t>1166 "VV pol. 1.5"</t>
  </si>
  <si>
    <t>1538 "VV pol. 1.6"</t>
  </si>
  <si>
    <t>1166"VV pol.  1.5"</t>
  </si>
  <si>
    <t>2002"pohoz VV pol.  4.2"</t>
  </si>
  <si>
    <t>0,3*3204 "VV pol. 4.1"</t>
  </si>
  <si>
    <t>4980"VV pol. 1.7.3"</t>
  </si>
  <si>
    <t>-1719088620</t>
  </si>
  <si>
    <t>1695312628</t>
  </si>
  <si>
    <t>4511 "VV pol. 1.10"</t>
  </si>
  <si>
    <t>1923383352</t>
  </si>
  <si>
    <t>800 "Odvoz vybraného výkopku z koryta"</t>
  </si>
  <si>
    <t>151881579</t>
  </si>
  <si>
    <t>-1792856554</t>
  </si>
  <si>
    <t>-1303508051</t>
  </si>
  <si>
    <t>1684"VV pol. 1.7.1"</t>
  </si>
  <si>
    <t>7471 "VV pol. 1.7.4"</t>
  </si>
  <si>
    <t>-1729318024</t>
  </si>
  <si>
    <t>10*9155</t>
  </si>
  <si>
    <t>-291836675</t>
  </si>
  <si>
    <t>9155*2</t>
  </si>
  <si>
    <t>-602235178</t>
  </si>
  <si>
    <t>1549,5 "VV pol. 1.11.1 a 1.11.2"</t>
  </si>
  <si>
    <t>nalozeni+nalozeni_HB</t>
  </si>
  <si>
    <t>1967373088</t>
  </si>
  <si>
    <t>-1226373405</t>
  </si>
  <si>
    <t>4307 "VV pol. 1.7.3"</t>
  </si>
  <si>
    <t>1684 "VV pol. 1.7.5"</t>
  </si>
  <si>
    <t>-1498760627</t>
  </si>
  <si>
    <t>9250"VV pol. 1.11"</t>
  </si>
  <si>
    <t>181351104</t>
  </si>
  <si>
    <t>Rozprostření ornice tl vrstvy přes 200 do 250 mm pl přes 100 do 500 m2 v rovině nebo ve svahu do 1:5 strojně</t>
  </si>
  <si>
    <t>-1534320107</t>
  </si>
  <si>
    <t>https://podminky.urs.cz/item/CS_URS_2024_02/181351104</t>
  </si>
  <si>
    <t>1329 "VV pol. 1.11.2"</t>
  </si>
  <si>
    <t>1134761008</t>
  </si>
  <si>
    <t>-314598166</t>
  </si>
  <si>
    <t>9444*0,02 'Přepočtené koeficientem množství</t>
  </si>
  <si>
    <t>-1136808981</t>
  </si>
  <si>
    <t>13414 "VV pol. 1.8"</t>
  </si>
  <si>
    <t>1045 "VV pol. 1.9"</t>
  </si>
  <si>
    <t>2021300743</t>
  </si>
  <si>
    <t>1447129212</t>
  </si>
  <si>
    <t>1135 "VV pol. 1.12"</t>
  </si>
  <si>
    <t>115465368</t>
  </si>
  <si>
    <t>1223850907</t>
  </si>
  <si>
    <t>2267 "VV pol. 4.1"</t>
  </si>
  <si>
    <t>-134616207</t>
  </si>
  <si>
    <t>937 "VV pol. 4.1.1"</t>
  </si>
  <si>
    <t>1218897617</t>
  </si>
  <si>
    <t>2955"VV pol. 4.3"</t>
  </si>
  <si>
    <t>-437334805</t>
  </si>
  <si>
    <t>Poznámka k položce:_x000D_
VV pol. 4.4</t>
  </si>
  <si>
    <t>-2048322947</t>
  </si>
  <si>
    <t>538216720</t>
  </si>
  <si>
    <t>2002 "VV pol. 4.2"</t>
  </si>
  <si>
    <t>-1655402425</t>
  </si>
  <si>
    <t>2 "VV pol. 2.1"</t>
  </si>
  <si>
    <t>-147838307</t>
  </si>
  <si>
    <t>446/2,5</t>
  </si>
  <si>
    <t>-265060964</t>
  </si>
  <si>
    <t>446 "VV pol. 2.2"</t>
  </si>
  <si>
    <t>-822063413</t>
  </si>
  <si>
    <t>997013655</t>
  </si>
  <si>
    <t>182930960</t>
  </si>
  <si>
    <t>https://podminky.urs.cz/item/CS_URS_2024_02/997013655</t>
  </si>
  <si>
    <t>781771476</t>
  </si>
  <si>
    <t>-521398332</t>
  </si>
  <si>
    <t>2167,462*19</t>
  </si>
  <si>
    <t>-1131239103</t>
  </si>
  <si>
    <t>3004,82</t>
  </si>
  <si>
    <t>485,5</t>
  </si>
  <si>
    <t>Nalozeni_HB</t>
  </si>
  <si>
    <t>2542,5</t>
  </si>
  <si>
    <t>040.11.5 - Provizorní navázání na stávající koryto Opavy v úseku stavby 02.053</t>
  </si>
  <si>
    <t>1291669862</t>
  </si>
  <si>
    <t>114203103</t>
  </si>
  <si>
    <t>Rozebrání dlažeb z lomového kamene nebo betonových tvárnic do cementové malty</t>
  </si>
  <si>
    <t>1138364467</t>
  </si>
  <si>
    <t>https://podminky.urs.cz/item/CS_URS_2024_02/114203103</t>
  </si>
  <si>
    <t>246 "VV pol. 9.2"</t>
  </si>
  <si>
    <t>-745262038</t>
  </si>
  <si>
    <t>160 "VV pol. 9.2"</t>
  </si>
  <si>
    <t>-1366045200</t>
  </si>
  <si>
    <t>3963 "VV pol. 1.1"</t>
  </si>
  <si>
    <t>1113905960</t>
  </si>
  <si>
    <t>3196 "VV pol. 1.2"</t>
  </si>
  <si>
    <t>463221282</t>
  </si>
  <si>
    <t>1370 "VV pol. 1.3"</t>
  </si>
  <si>
    <t>-2126872564</t>
  </si>
  <si>
    <t>3477 "VV pol. 1.4.3"</t>
  </si>
  <si>
    <t>1454320778</t>
  </si>
  <si>
    <t>3963*0,2 "VV pol. 1.1"</t>
  </si>
  <si>
    <t>1345*0,15 "VV pol. 1.7.1"</t>
  </si>
  <si>
    <t>1135*0,25 "VV pol. 1.7.2"</t>
  </si>
  <si>
    <t>-1110260358</t>
  </si>
  <si>
    <t>632 "VV pol. 1.5"</t>
  </si>
  <si>
    <t>632 "VV pol.  1.5"</t>
  </si>
  <si>
    <t>595 "pohoz VV pol. 4.2"</t>
  </si>
  <si>
    <t>1391 "VV pol. 1.4.4"</t>
  </si>
  <si>
    <t>1289,4*0,3 "VV pol. 4.1"</t>
  </si>
  <si>
    <t>1642704611</t>
  </si>
  <si>
    <t>2480*0,2 "VV pol. 1.7"</t>
  </si>
  <si>
    <t>182151111</t>
  </si>
  <si>
    <t>Svahování v zářezech v hornině třídy těžitelnosti I skupiny 1 až 3 strojně</t>
  </si>
  <si>
    <t>686689153</t>
  </si>
  <si>
    <t>https://podminky.urs.cz/item/CS_URS_2024_02/182151111</t>
  </si>
  <si>
    <t>Poznámka k položce:_x000D_
VV pol. 1.8</t>
  </si>
  <si>
    <t>182251101</t>
  </si>
  <si>
    <t>Svahování násypů strojně</t>
  </si>
  <si>
    <t>356745698</t>
  </si>
  <si>
    <t>https://podminky.urs.cz/item/CS_URS_2024_02/182251101</t>
  </si>
  <si>
    <t>-1668377750</t>
  </si>
  <si>
    <t>1559195754</t>
  </si>
  <si>
    <t>3477" VV pol. 1.4.3"</t>
  </si>
  <si>
    <t>-1381179712</t>
  </si>
  <si>
    <t>456,5 "VV pol. 1.4.1"</t>
  </si>
  <si>
    <t>2086 "VV pol. 1.4.5"</t>
  </si>
  <si>
    <t>230892706</t>
  </si>
  <si>
    <t>10*2542,5</t>
  </si>
  <si>
    <t>-305989220</t>
  </si>
  <si>
    <t>437817060</t>
  </si>
  <si>
    <t>2*2542,5</t>
  </si>
  <si>
    <t>-507114333</t>
  </si>
  <si>
    <t>632,1 "VV pol. 1.4.2"</t>
  </si>
  <si>
    <t>1676106021</t>
  </si>
  <si>
    <t>3647*0,25 "VV pol. 1.1"</t>
  </si>
  <si>
    <t>-1670782268</t>
  </si>
  <si>
    <t>1345 "VV pol. 1.7.1"</t>
  </si>
  <si>
    <t>-549902492</t>
  </si>
  <si>
    <t>1135 "VV pol. 1.7.2"</t>
  </si>
  <si>
    <t>-629507298</t>
  </si>
  <si>
    <t>-963142960</t>
  </si>
  <si>
    <t>2480*0,02 'Přepočtené koeficientem množství</t>
  </si>
  <si>
    <t>1863811586</t>
  </si>
  <si>
    <t>1215458598</t>
  </si>
  <si>
    <t>282202888</t>
  </si>
  <si>
    <t>339"VV pol. 1.10"</t>
  </si>
  <si>
    <t>-1692496796</t>
  </si>
  <si>
    <t>128"VV pol. 4.4"</t>
  </si>
  <si>
    <t>-1706804233</t>
  </si>
  <si>
    <t>104.6 "VV pol. 4.2"</t>
  </si>
  <si>
    <t>726440007</t>
  </si>
  <si>
    <t>1289,4"VV pol. 4.1"</t>
  </si>
  <si>
    <t>309959024</t>
  </si>
  <si>
    <t>1002 "VV pol. 4.3"</t>
  </si>
  <si>
    <t>257802640</t>
  </si>
  <si>
    <t>595 "VV pol. 4.2"</t>
  </si>
  <si>
    <t>1170342183</t>
  </si>
  <si>
    <t>615 "VV pol. 9.1"</t>
  </si>
  <si>
    <t>-279278092</t>
  </si>
  <si>
    <t>355737701</t>
  </si>
  <si>
    <t xml:space="preserve">467,4 </t>
  </si>
  <si>
    <t>1,82*32</t>
  </si>
  <si>
    <t>1616464097</t>
  </si>
  <si>
    <t>999697162</t>
  </si>
  <si>
    <t>19*2511,35</t>
  </si>
  <si>
    <t>-1725618744</t>
  </si>
  <si>
    <t>nalozeni_20_4</t>
  </si>
  <si>
    <t>569,96</t>
  </si>
  <si>
    <t>ohumusovani</t>
  </si>
  <si>
    <t>145,542</t>
  </si>
  <si>
    <t>855,371</t>
  </si>
  <si>
    <t>040.13.1 - Levostranná nábřežní zeď v úseku km 1,223 00 - 1,351 00</t>
  </si>
  <si>
    <t xml:space="preserve">    8 - Trubní vedení</t>
  </si>
  <si>
    <t xml:space="preserve">    711 - Izolace proti vodě, vlhkosti a plynům</t>
  </si>
  <si>
    <t xml:space="preserve">    721 - Zdravotechnika - vnitřní kanalizace</t>
  </si>
  <si>
    <t>OST - Ostatní</t>
  </si>
  <si>
    <t>115101201</t>
  </si>
  <si>
    <t>Čerpání vody na dopravní výšku do 10 m průměrný přítok do 500 l/min</t>
  </si>
  <si>
    <t>hod</t>
  </si>
  <si>
    <t>391560946</t>
  </si>
  <si>
    <t>https://podminky.urs.cz/item/CS_URS_2024_02/115101201</t>
  </si>
  <si>
    <t>3780 "VV pol. 1.9"</t>
  </si>
  <si>
    <t>115101301</t>
  </si>
  <si>
    <t>Pohotovost čerpací soupravy pro dopravní výšku do 10 m přítok do 500 l/min</t>
  </si>
  <si>
    <t>den</t>
  </si>
  <si>
    <t>40429558</t>
  </si>
  <si>
    <t>https://podminky.urs.cz/item/CS_URS_2024_02/115101301</t>
  </si>
  <si>
    <t>5*10+2*5+5*90+2*60</t>
  </si>
  <si>
    <t>410315471</t>
  </si>
  <si>
    <t>1139 "VV pol. 1.1"</t>
  </si>
  <si>
    <t>124353101</t>
  </si>
  <si>
    <t>Vykopávky pro koryta vodotečí v hornině třídy těžitelnosti II skupiny 4 objem do 1000 m3 strojně</t>
  </si>
  <si>
    <t>1277071208</t>
  </si>
  <si>
    <t>https://podminky.urs.cz/item/CS_URS_2024_02/124353101</t>
  </si>
  <si>
    <t>1181,2 "VV pol. 1.2"</t>
  </si>
  <si>
    <t>1135,4 "VV pol. 1.10"</t>
  </si>
  <si>
    <t>127451111</t>
  </si>
  <si>
    <t>Vykopávky pod vodou v hornině třídy těžitelnosti II skupiny 5 tl vrstvy přes 0,5 m objem do 1000 m3 strojně</t>
  </si>
  <si>
    <t>-1508967726</t>
  </si>
  <si>
    <t>https://podminky.urs.cz/item/CS_URS_2024_02/127451111</t>
  </si>
  <si>
    <t>257,76 "VV pol. 1.3"</t>
  </si>
  <si>
    <t>131351203</t>
  </si>
  <si>
    <t>Hloubení jam zapažených v hornině třídy těžitelnosti II skupiny 4 objem do 100 m3 strojně</t>
  </si>
  <si>
    <t>111882890</t>
  </si>
  <si>
    <t>https://podminky.urs.cz/item/CS_URS_2024_02/131351203</t>
  </si>
  <si>
    <t>56,89 "VV pol.1.2.2"</t>
  </si>
  <si>
    <t>132351101</t>
  </si>
  <si>
    <t>Hloubení rýh nezapažených š do 800 mm v hornině třídy těžitelnosti II skupiny 4 objem do 20 m3 strojně</t>
  </si>
  <si>
    <t>-1263095642</t>
  </si>
  <si>
    <t>https://podminky.urs.cz/item/CS_URS_2024_02/132351101</t>
  </si>
  <si>
    <t>9,04 "VV pol. 1.2.1"</t>
  </si>
  <si>
    <t>151102102</t>
  </si>
  <si>
    <t>Zřízení příložného pažení a rozepření stěn rýh do 20 m2 hl přes 2 do 4 m při překopech inženýrských sítí</t>
  </si>
  <si>
    <t>-1231571152</t>
  </si>
  <si>
    <t>https://podminky.urs.cz/item/CS_URS_2024_02/151102102</t>
  </si>
  <si>
    <t>72,5 "VV pol. 2.9.1"</t>
  </si>
  <si>
    <t>153111119</t>
  </si>
  <si>
    <t>Řezání otvorů v ocelových zaberaněných štětovnicích z terénu</t>
  </si>
  <si>
    <t>-432795074</t>
  </si>
  <si>
    <t>https://podminky.urs.cz/item/CS_URS_2024_02/153111119</t>
  </si>
  <si>
    <t>1+25+1 "VV pol. 2.11"</t>
  </si>
  <si>
    <t>171152501</t>
  </si>
  <si>
    <t>Zhutnění podloží z hornin soudržných nebo nesoudržných pod násypy</t>
  </si>
  <si>
    <t>-2085790838</t>
  </si>
  <si>
    <t>https://podminky.urs.cz/item/CS_URS_2024_02/171152501</t>
  </si>
  <si>
    <t xml:space="preserve">4,55*120 </t>
  </si>
  <si>
    <t>R1Z01</t>
  </si>
  <si>
    <t xml:space="preserve">Převázky, rozpěry - ocelové dočasné, montáž, demontáž, dodávka... </t>
  </si>
  <si>
    <t>-1847096791</t>
  </si>
  <si>
    <t>Poznámka k položce:_x000D_
VV pol. 2.10</t>
  </si>
  <si>
    <t>"Převázky 2xU140 – (391,72 m*16 kg/m)*2" 12535,04/1000</t>
  </si>
  <si>
    <t>"Rozpěry Tr. 114/10 – dl. 3,9 m. 38 ks, dl. 4 m. 4 ks, dl. 4,2 m. 40 ks – (3,9*38+4*4+4,2*40)*25,7 = 8537,54 kg" 8537,54/1000</t>
  </si>
  <si>
    <t>"Šikmé rozpěry Tr. 114/10 – dl. 4,5 m. 38 ks, dl. 2,3 m. 4 ks – (4,5*38+2,3*4)*25,7 = 4631,14 kg" 4631,14/1000</t>
  </si>
  <si>
    <t>"Rozpěry Tr. 114,3/3,5 – dl. 0,9 m. 38 ks – (0,9*38)*9,56 = 326,95 kg" 326,95/1000</t>
  </si>
  <si>
    <t>"Šikmé rozpěry Tr. 114,3/3,5 – dl. 1,26 m. 38 ks – (1,26*38)*9,56 = 457,73 kg " 457,73/1000</t>
  </si>
  <si>
    <t>26,489*0,6 "obratovost"</t>
  </si>
  <si>
    <t>794,65/1000 "spojovací materiál"</t>
  </si>
  <si>
    <t>60512125</t>
  </si>
  <si>
    <t>hranol stavební řezivo průřezu do 120cm2 do dl 6m</t>
  </si>
  <si>
    <t>1727618279</t>
  </si>
  <si>
    <t>Poznámka k položce:_x000D_
D+M</t>
  </si>
  <si>
    <t>"Převázky dřevěné 160/60 – 264,34*0,0096 = 2,54 m3" 2,54</t>
  </si>
  <si>
    <t>"Rozpěry z dřevěných trámů 160/160 – dl. 1,38 m. 58 ks, dl. 4,1 m. 4 ks, dl. 1,36 m. 4 ks – (1,38*58+4,1*4+1,36*4)*0,0256 = 2,61 m3" 2,61</t>
  </si>
  <si>
    <t>151102112</t>
  </si>
  <si>
    <t>Odstranění příložného pažení a rozepření stěn rýh do 20 m2 hl přes 2 do 4 m při překopech inženýrských sítí</t>
  </si>
  <si>
    <t>1481746864</t>
  </si>
  <si>
    <t>https://podminky.urs.cz/item/CS_URS_2024_02/151102112</t>
  </si>
  <si>
    <t>151811131</t>
  </si>
  <si>
    <t>Osazení pažicího boxu hl výkopu do 4 m š do 1,2 m</t>
  </si>
  <si>
    <t>-2035613446</t>
  </si>
  <si>
    <t>https://podminky.urs.cz/item/CS_URS_2024_02/151811131</t>
  </si>
  <si>
    <t>86,88 "VV pol. 2.9"</t>
  </si>
  <si>
    <t>151811231</t>
  </si>
  <si>
    <t>Odstranění pažicího boxu hl výkopu do 4 m š do 1,2 m</t>
  </si>
  <si>
    <t>367165421</t>
  </si>
  <si>
    <t>https://podminky.urs.cz/item/CS_URS_2024_02/151811231</t>
  </si>
  <si>
    <t>153111114</t>
  </si>
  <si>
    <t>Příčné řezání ocelových zaberaněných štětovnic z terénu</t>
  </si>
  <si>
    <t>-1392082086</t>
  </si>
  <si>
    <t>https://podminky.urs.cz/item/CS_URS_2024_02/153111114</t>
  </si>
  <si>
    <t>77 "VV pol. 2.3"</t>
  </si>
  <si>
    <t>153112111</t>
  </si>
  <si>
    <t>Nastražení ocelových štětovnic dl do 10 m ve standardních podmínkách z terénu</t>
  </si>
  <si>
    <t>-1261070297</t>
  </si>
  <si>
    <t>https://podminky.urs.cz/item/CS_URS_2024_02/153112111</t>
  </si>
  <si>
    <t>1200 "VV pol. 2.1"</t>
  </si>
  <si>
    <t>52,5 "VV pol. 2.2"</t>
  </si>
  <si>
    <t>153112122</t>
  </si>
  <si>
    <t>Zaberanění ocelových štětovnic na dl do 8 m ve standardních podmínkách z terénu</t>
  </si>
  <si>
    <t>1727299652</t>
  </si>
  <si>
    <t>https://podminky.urs.cz/item/CS_URS_2024_02/153112122</t>
  </si>
  <si>
    <t>1003 "VV pol. 2.1"</t>
  </si>
  <si>
    <t>153R001</t>
  </si>
  <si>
    <t>štětovnice VL 604</t>
  </si>
  <si>
    <t>1472702859</t>
  </si>
  <si>
    <t>123,5*1200/1000*0,5</t>
  </si>
  <si>
    <t>123,5*52,5/1000</t>
  </si>
  <si>
    <t>153113112</t>
  </si>
  <si>
    <t>Vytažení ocelových štětovnic dl do 12 m zaberaněných do hl 8 m z terénu ve standardnich podmínkách</t>
  </si>
  <si>
    <t>-1418834670</t>
  </si>
  <si>
    <t>https://podminky.urs.cz/item/CS_URS_2024_02/153113112</t>
  </si>
  <si>
    <t>-1752149232</t>
  </si>
  <si>
    <t>0,5*937,09"VV pol. 1.8"</t>
  </si>
  <si>
    <t>344,01" VV pol. 2.8.2"</t>
  </si>
  <si>
    <t>0,5*404,49"VV pol. 1.4"</t>
  </si>
  <si>
    <t>nalozeni_2km_3</t>
  </si>
  <si>
    <t>-607046050</t>
  </si>
  <si>
    <t>nalozeni_2km_4</t>
  </si>
  <si>
    <t>171151103</t>
  </si>
  <si>
    <t>Uložení sypaniny z hornin soudržných do násypů zhutněných strojně</t>
  </si>
  <si>
    <t>824264328</t>
  </si>
  <si>
    <t>https://podminky.urs.cz/item/CS_URS_2024_02/171151103</t>
  </si>
  <si>
    <t>-2097198743</t>
  </si>
  <si>
    <t>949,93 "VV pol.1.8.2"</t>
  </si>
  <si>
    <t>958514315</t>
  </si>
  <si>
    <t>0,2*1136,4 "VV pol. 1.1"</t>
  </si>
  <si>
    <t>727,71*0,2 "VV pol. 1.7"</t>
  </si>
  <si>
    <t>886771808</t>
  </si>
  <si>
    <t>949,93"VV pol. 1.8.2"</t>
  </si>
  <si>
    <t>-2062383264</t>
  </si>
  <si>
    <t>404,49 "VV pol. 1.4"</t>
  </si>
  <si>
    <t>379,97 "VV pol. 1.8.3"</t>
  </si>
  <si>
    <t>236,37*0,3 "VV pol. 4.1"</t>
  </si>
  <si>
    <t>433848571</t>
  </si>
  <si>
    <t>150,5 "VV pol. 1.2.3"</t>
  </si>
  <si>
    <t>569,96"VV pol. 1.8.4"</t>
  </si>
  <si>
    <t>-1466338208</t>
  </si>
  <si>
    <t>10*720,46</t>
  </si>
  <si>
    <t>-83345090</t>
  </si>
  <si>
    <t>2*720,46</t>
  </si>
  <si>
    <t>-1287586722</t>
  </si>
  <si>
    <t>-2082350906</t>
  </si>
  <si>
    <t>nalozeni_20_4+nalozeni_MD</t>
  </si>
  <si>
    <t>697425824</t>
  </si>
  <si>
    <t>1136,39*0,2 "VV pol. 1.1"</t>
  </si>
  <si>
    <t>319,78 "VV pol. 1.8.3"</t>
  </si>
  <si>
    <t>1472228544</t>
  </si>
  <si>
    <t>105,83 "VV pol. 1.5"</t>
  </si>
  <si>
    <t>2,71 "VV pol. 1.5.1"</t>
  </si>
  <si>
    <t>1,06 "VV pol. 1.5.2"</t>
  </si>
  <si>
    <t>58337331</t>
  </si>
  <si>
    <t>štěrkopísek frakce 0/22</t>
  </si>
  <si>
    <t>-2048504795</t>
  </si>
  <si>
    <t>(105,83+2,71+1,06)*2 "VV pol. 1.5, 1.5.1 a 1.5.2"</t>
  </si>
  <si>
    <t>174R001</t>
  </si>
  <si>
    <t>Vyplnění vrtů náhradním materiálem</t>
  </si>
  <si>
    <t>1597629169</t>
  </si>
  <si>
    <t>344 "VV pol. 2.9"</t>
  </si>
  <si>
    <t>175151101</t>
  </si>
  <si>
    <t>Obsypání potrubí strojně sypaninou bez prohození, uloženou do 3 m</t>
  </si>
  <si>
    <t>-263024771</t>
  </si>
  <si>
    <t>https://podminky.urs.cz/item/CS_URS_2024_02/175151101</t>
  </si>
  <si>
    <t>20,02  "VV pol. 1.6"</t>
  </si>
  <si>
    <t>58343810</t>
  </si>
  <si>
    <t>kamenivo drcené hrubé frakce 4/8</t>
  </si>
  <si>
    <t>-941925084</t>
  </si>
  <si>
    <t>24,02*2 "VV pol. 1.6"</t>
  </si>
  <si>
    <t>0,3*70,69*2 "VV pol. 2.9"</t>
  </si>
  <si>
    <t>90,454*2 'Přepočtené koeficientem množství</t>
  </si>
  <si>
    <t>-1840493945</t>
  </si>
  <si>
    <t>727,71 "VV pol. 1.7"</t>
  </si>
  <si>
    <t>-1040398836</t>
  </si>
  <si>
    <t>1799398062</t>
  </si>
  <si>
    <t>173,252153210559*0,02 'Přepočtené koeficientem množství</t>
  </si>
  <si>
    <t>-2066695407</t>
  </si>
  <si>
    <t>-1625880193</t>
  </si>
  <si>
    <t>226121111</t>
  </si>
  <si>
    <t>Vrty velkoprofilové šikmé nezapažené D přes 400 do 450 mm hl od 0 do 5 m hornina I</t>
  </si>
  <si>
    <t>551183596</t>
  </si>
  <si>
    <t>https://podminky.urs.cz/item/CS_URS_2024_02/226121111</t>
  </si>
  <si>
    <t>0,7*215,2 "VV pol. 2.5"</t>
  </si>
  <si>
    <t>226121112</t>
  </si>
  <si>
    <t>Vrty velkoprofilové šikmé nezapažené D přes 400 do 450 mm hl od 0 do 5 m hornina II</t>
  </si>
  <si>
    <t>-62195459</t>
  </si>
  <si>
    <t>https://podminky.urs.cz/item/CS_URS_2024_02/226121112</t>
  </si>
  <si>
    <t>215,20*0,2 "VV pol. 2.5"</t>
  </si>
  <si>
    <t>226121113</t>
  </si>
  <si>
    <t>Vrty velkoprofilové šikmé nezapažené D přes 400 do 450 mm hl od 0 do 5 m hornina III</t>
  </si>
  <si>
    <t>343843794</t>
  </si>
  <si>
    <t>https://podminky.urs.cz/item/CS_URS_2024_02/226121113</t>
  </si>
  <si>
    <t>0,1*215,20 "VV pol. 2.5"</t>
  </si>
  <si>
    <t>226123111</t>
  </si>
  <si>
    <t>Vrty velkoprofilové šikmé nezapažené D přes 550 do 650 mm hl od 0 do 5 m hornina I</t>
  </si>
  <si>
    <t>1600663096</t>
  </si>
  <si>
    <t>https://podminky.urs.cz/item/CS_URS_2024_02/226123111</t>
  </si>
  <si>
    <t>0,7*1216,6  "VV pol. 2.8"</t>
  </si>
  <si>
    <t>226123112</t>
  </si>
  <si>
    <t>Vrty velkoprofilové šikmé nezapažené D přes 550 do 650 mm hl od 0 do 5 m hornina II</t>
  </si>
  <si>
    <t>1492411934</t>
  </si>
  <si>
    <t>https://podminky.urs.cz/item/CS_URS_2024_02/226123112</t>
  </si>
  <si>
    <t>0,2*1216,6 "VV pol. 2.8"</t>
  </si>
  <si>
    <t>226123113</t>
  </si>
  <si>
    <t>Vrty velkoprofilové šikmé nezapažené D přes 550 do 650 mm hl od 0 do 5 m hornina III</t>
  </si>
  <si>
    <t>-573993084</t>
  </si>
  <si>
    <t>https://podminky.urs.cz/item/CS_URS_2024_02/226123113</t>
  </si>
  <si>
    <t>0,1*1216,6 "VV pol. 2.8"</t>
  </si>
  <si>
    <t>231212111</t>
  </si>
  <si>
    <t>Zřízení pilot svislých zapažených D přes 245 do 450 mm hl od 0 do 10 m s vytažením pažnic z betonu železového</t>
  </si>
  <si>
    <t>2076285847</t>
  </si>
  <si>
    <t>https://podminky.urs.cz/item/CS_URS_2024_02/231212111</t>
  </si>
  <si>
    <t>139,20 "VV pol. 2.7"</t>
  </si>
  <si>
    <t>76 "VV pol. 2.6"</t>
  </si>
  <si>
    <t>58932908</t>
  </si>
  <si>
    <t>beton C 20/25 X0,XC1-2 kamenivo frakce 0/8</t>
  </si>
  <si>
    <t>1955147342</t>
  </si>
  <si>
    <t xml:space="preserve">9,55+17,49 </t>
  </si>
  <si>
    <t>231611114</t>
  </si>
  <si>
    <t>Výztuž pilot betonovaných do země ocel z betonářské oceli 10 505</t>
  </si>
  <si>
    <t>1075477654</t>
  </si>
  <si>
    <t>https://podminky.urs.cz/item/CS_URS_2024_02/231611114</t>
  </si>
  <si>
    <t xml:space="preserve">2,2+1,234 </t>
  </si>
  <si>
    <t>639005095</t>
  </si>
  <si>
    <t>55,83"VV pol. 3.1"</t>
  </si>
  <si>
    <t>348351111</t>
  </si>
  <si>
    <t>Bednění římsového zábradlí a svodidla - zřízení</t>
  </si>
  <si>
    <t>-1278459247</t>
  </si>
  <si>
    <t>https://podminky.urs.cz/item/CS_URS_2024_02/348351111</t>
  </si>
  <si>
    <t>77,24 "VV pol. 3.6"</t>
  </si>
  <si>
    <t>348351311</t>
  </si>
  <si>
    <t>Bednění římsového zábradlí a svodidla - odstranění</t>
  </si>
  <si>
    <t>965988475</t>
  </si>
  <si>
    <t>https://podminky.urs.cz/item/CS_URS_2024_02/348351311</t>
  </si>
  <si>
    <t>1354950763</t>
  </si>
  <si>
    <t>658,33 "VV pol. 3.2"</t>
  </si>
  <si>
    <t>1226271749</t>
  </si>
  <si>
    <t>325,13 "VV pol. 3.3"</t>
  </si>
  <si>
    <t>321351010_R</t>
  </si>
  <si>
    <t>Bednění konstrukcí z překližky rovinné - zřízení</t>
  </si>
  <si>
    <t>559198665</t>
  </si>
  <si>
    <t>84,63 "1/T"</t>
  </si>
  <si>
    <t>60621148</t>
  </si>
  <si>
    <t>překližka vodovzdorná hladká/hladká bříza tl 18mm</t>
  </si>
  <si>
    <t>-434024521</t>
  </si>
  <si>
    <t>Poznámka k položce:_x000D_
6/P</t>
  </si>
  <si>
    <t>84,63*1,05 'Přepočtené koeficientem množství</t>
  </si>
  <si>
    <t>321351020</t>
  </si>
  <si>
    <t>Bednění konstrukcí vodních staveb válcově zakřivené - zřízení</t>
  </si>
  <si>
    <t>-311036212</t>
  </si>
  <si>
    <t>https://podminky.urs.cz/item/CS_URS_2024_02/321351020</t>
  </si>
  <si>
    <t>131,23 "VV pol. 3.5"</t>
  </si>
  <si>
    <t>-1737327837</t>
  </si>
  <si>
    <t>321352010_R</t>
  </si>
  <si>
    <t>Bednění konstrukcí z překližky rovinné - odstranění</t>
  </si>
  <si>
    <t>2107482001</t>
  </si>
  <si>
    <t>321352020</t>
  </si>
  <si>
    <t>Bednění konstrukcí vodních staveb válcově zakřivené - odstranění</t>
  </si>
  <si>
    <t>-1074502291</t>
  </si>
  <si>
    <t>https://podminky.urs.cz/item/CS_URS_2024_02/321352020</t>
  </si>
  <si>
    <t>-1572247014</t>
  </si>
  <si>
    <t>3,98152 "VV pol. 3.7"</t>
  </si>
  <si>
    <t>321366112</t>
  </si>
  <si>
    <t>Výztuž železobetonových konstrukcí vodních staveb z oceli 10 505 D do 32 mm</t>
  </si>
  <si>
    <t>-522791366</t>
  </si>
  <si>
    <t>https://podminky.urs.cz/item/CS_URS_2024_02/321366112</t>
  </si>
  <si>
    <t>69,5266 "VV pol. 3.8"</t>
  </si>
  <si>
    <t>1000485279</t>
  </si>
  <si>
    <t>127,26/1000 "VV pol. 3.9"</t>
  </si>
  <si>
    <t>321R001</t>
  </si>
  <si>
    <t>Matrice z polyuretanu imitace kamenného zdiva</t>
  </si>
  <si>
    <t>-570577340</t>
  </si>
  <si>
    <t>278,30 "min m2 s opakováním, 11/P"</t>
  </si>
  <si>
    <t>321R002</t>
  </si>
  <si>
    <t xml:space="preserve">Trojúhelníková lišta 15/15/21 mm do bednění </t>
  </si>
  <si>
    <t>1047397800</t>
  </si>
  <si>
    <t>238,12 "12/P"</t>
  </si>
  <si>
    <t>321R003</t>
  </si>
  <si>
    <t>Okapová lišta do bednění s vícenásobným použitím</t>
  </si>
  <si>
    <t>40917463</t>
  </si>
  <si>
    <t>Poznámka k položce:_x000D_
13/P</t>
  </si>
  <si>
    <t>437411642</t>
  </si>
  <si>
    <t>368,44 "VV pol. 3.4"</t>
  </si>
  <si>
    <t>-786326182</t>
  </si>
  <si>
    <t>462512270</t>
  </si>
  <si>
    <t>Zához z lomového kamene s proštěrkováním z terénu hmotnost do 200 kg</t>
  </si>
  <si>
    <t>-1218775769</t>
  </si>
  <si>
    <t>https://podminky.urs.cz/item/CS_URS_2024_02/462512270</t>
  </si>
  <si>
    <t>236,37  "VV pol. 4.1"</t>
  </si>
  <si>
    <t>591141111</t>
  </si>
  <si>
    <t>Kladení dlažby z kostek velkých z kamene na MC tl 50 mm</t>
  </si>
  <si>
    <t>838735533</t>
  </si>
  <si>
    <t>https://podminky.urs.cz/item/CS_URS_2024_02/591141111</t>
  </si>
  <si>
    <t>3,86 "1/K"</t>
  </si>
  <si>
    <t>58381008</t>
  </si>
  <si>
    <t>kostka štípaná dlažební žula velká 15/17</t>
  </si>
  <si>
    <t>2029190388</t>
  </si>
  <si>
    <t>3,86*1,01 'Přepočtené koeficientem množství</t>
  </si>
  <si>
    <t>Trubní vedení</t>
  </si>
  <si>
    <t>877260330</t>
  </si>
  <si>
    <t>Montáž spojek na kanalizačním potrubí z PP nebo tvrdého PVC-U trub hladkých plnostěnných DN 100</t>
  </si>
  <si>
    <t>-1158457975</t>
  </si>
  <si>
    <t>https://podminky.urs.cz/item/CS_URS_2024_02/877260330</t>
  </si>
  <si>
    <t>Poznámka k položce:_x000D_
4/P</t>
  </si>
  <si>
    <t>50+31 "3/P"</t>
  </si>
  <si>
    <t>28611738</t>
  </si>
  <si>
    <t>spojka dvouhrdlá kanalizační PVC DN 110</t>
  </si>
  <si>
    <t>1621202788</t>
  </si>
  <si>
    <t>28615691</t>
  </si>
  <si>
    <t>zátka hrdlová odpadní HTM DN 110</t>
  </si>
  <si>
    <t>-222433927</t>
  </si>
  <si>
    <t>891352421</t>
  </si>
  <si>
    <t>Montáž koncových klapek PE-HD na kolmou stěnu DN 200</t>
  </si>
  <si>
    <t>-492986069</t>
  </si>
  <si>
    <t>https://podminky.urs.cz/item/CS_URS_2024_02/891352421</t>
  </si>
  <si>
    <t>42283002</t>
  </si>
  <si>
    <t>klapka koncová PE-HD na PVC a PE-HD odpadní potrubí DN 200</t>
  </si>
  <si>
    <t>883005142</t>
  </si>
  <si>
    <t>Poznámka k položce:_x000D_
9/P</t>
  </si>
  <si>
    <t>891372421</t>
  </si>
  <si>
    <t>Montáž koncových klapek PE-HD na kolmou stěnu DN 300</t>
  </si>
  <si>
    <t>1388803689</t>
  </si>
  <si>
    <t>https://podminky.urs.cz/item/CS_URS_2024_02/891372421</t>
  </si>
  <si>
    <t>1 "10/P"</t>
  </si>
  <si>
    <t>42283006</t>
  </si>
  <si>
    <t>klapka koncová PE-HD na kolmou betonovou stěnu DN 300</t>
  </si>
  <si>
    <t>-1115225915</t>
  </si>
  <si>
    <t>894410101</t>
  </si>
  <si>
    <t>Osazení betonových dílců pro kanalizační šachty DN 1000 šachtové dno výšky 600 mm</t>
  </si>
  <si>
    <t>-252061364</t>
  </si>
  <si>
    <t>https://podminky.urs.cz/item/CS_URS_2024_02/894410101</t>
  </si>
  <si>
    <t>59224061</t>
  </si>
  <si>
    <t>dno betonové šachtové DN 1000 100x60x15cm výtok 25-30cm</t>
  </si>
  <si>
    <t>-1004394379</t>
  </si>
  <si>
    <t>Poznámka k položce:_x000D_
3/B 4/B</t>
  </si>
  <si>
    <t>894410211</t>
  </si>
  <si>
    <t>Osazení betonových dílců pro kanalizační šachty DN 1000 skruž rovná výšky 250 mm</t>
  </si>
  <si>
    <t>1887462022</t>
  </si>
  <si>
    <t>https://podminky.urs.cz/item/CS_URS_2024_02/894410211</t>
  </si>
  <si>
    <t>59224066</t>
  </si>
  <si>
    <t>skruž betonová DN 1000x250 PS 100x25x12cm</t>
  </si>
  <si>
    <t>128976155</t>
  </si>
  <si>
    <t>86</t>
  </si>
  <si>
    <t>894410212</t>
  </si>
  <si>
    <t>Osazení betonových dílců pro kanalizační šachty DN 1000 skruž rovná výšky 500 mm</t>
  </si>
  <si>
    <t>1207846263</t>
  </si>
  <si>
    <t>https://podminky.urs.cz/item/CS_URS_2024_02/894410212</t>
  </si>
  <si>
    <t>87</t>
  </si>
  <si>
    <t>59224067</t>
  </si>
  <si>
    <t>skruž betonová DN 1000x500 100x50x12cm</t>
  </si>
  <si>
    <t>-365875623</t>
  </si>
  <si>
    <t>Poznámka k položce:_x000D_
3 ks - 3/B, 4 ks - 4/B</t>
  </si>
  <si>
    <t>88</t>
  </si>
  <si>
    <t>894410232</t>
  </si>
  <si>
    <t>Osazení betonových dílců pro kanalizační šachty DN 1000 skruž přechodová (konus)</t>
  </si>
  <si>
    <t>1790617789</t>
  </si>
  <si>
    <t>https://podminky.urs.cz/item/CS_URS_2024_02/894410232</t>
  </si>
  <si>
    <t>89</t>
  </si>
  <si>
    <t>59224312</t>
  </si>
  <si>
    <t>konus betonové šachty DN 1000 kanalizační 100x62,5x58cm tl stěny 12 stupadla poplastovaná</t>
  </si>
  <si>
    <t>1076724448</t>
  </si>
  <si>
    <t>Poznámka k položce:_x000D_
3/B, 4/B</t>
  </si>
  <si>
    <t>90</t>
  </si>
  <si>
    <t>59224013</t>
  </si>
  <si>
    <t>prstenec šachtový vyrovnávací betonový 625x100x100mm</t>
  </si>
  <si>
    <t>-1666611913</t>
  </si>
  <si>
    <t>91</t>
  </si>
  <si>
    <t>59224010</t>
  </si>
  <si>
    <t>prstenec šachtový vyrovnávací betonový 625x100x40mm</t>
  </si>
  <si>
    <t>-1716381964</t>
  </si>
  <si>
    <t>92</t>
  </si>
  <si>
    <t>895941302</t>
  </si>
  <si>
    <t>Osazení vpusti uliční DN 450 z betonových dílců dno s kalištěm</t>
  </si>
  <si>
    <t>1752264783</t>
  </si>
  <si>
    <t>https://podminky.urs.cz/item/CS_URS_2024_02/895941302</t>
  </si>
  <si>
    <t>2 "2/B"</t>
  </si>
  <si>
    <t>93</t>
  </si>
  <si>
    <t>59224495</t>
  </si>
  <si>
    <t>vpusť uliční DN 450 kaliště nízké 450/240x50mm</t>
  </si>
  <si>
    <t>1951379055</t>
  </si>
  <si>
    <t>94</t>
  </si>
  <si>
    <t>895941314</t>
  </si>
  <si>
    <t>Osazení vpusti uliční DN 450 z betonových dílců skruž horní 570 mm</t>
  </si>
  <si>
    <t>-397471326</t>
  </si>
  <si>
    <t>https://podminky.urs.cz/item/CS_URS_2024_02/895941314</t>
  </si>
  <si>
    <t>95</t>
  </si>
  <si>
    <t>59223858</t>
  </si>
  <si>
    <t>skruž betonová horní pro uliční vpusť 450x570x50mm</t>
  </si>
  <si>
    <t>607104341</t>
  </si>
  <si>
    <t>96</t>
  </si>
  <si>
    <t>895941322</t>
  </si>
  <si>
    <t>Osazení vpusti uliční DN 450 z betonových dílců skruž středová 295 mm</t>
  </si>
  <si>
    <t>-1947791497</t>
  </si>
  <si>
    <t>https://podminky.urs.cz/item/CS_URS_2024_02/895941322</t>
  </si>
  <si>
    <t>97</t>
  </si>
  <si>
    <t>59223862</t>
  </si>
  <si>
    <t>skruž betonová středová pro uliční vpusť 450x295x50mm</t>
  </si>
  <si>
    <t>-1591510691</t>
  </si>
  <si>
    <t>98</t>
  </si>
  <si>
    <t>895941331</t>
  </si>
  <si>
    <t>Osazení vpusti uliční DN 450 z betonových dílců skruž průběžná s výtokem</t>
  </si>
  <si>
    <t>-1726524152</t>
  </si>
  <si>
    <t>https://podminky.urs.cz/item/CS_URS_2024_02/895941331</t>
  </si>
  <si>
    <t>99</t>
  </si>
  <si>
    <t>59224491</t>
  </si>
  <si>
    <t>skruž betonová s odtokem 200mm pro uliční vpusť 450x450x50mm</t>
  </si>
  <si>
    <t>758920128</t>
  </si>
  <si>
    <t>100</t>
  </si>
  <si>
    <t>5922R001</t>
  </si>
  <si>
    <t>Vyrovnávací prstenec pro uliční vpust 45/6</t>
  </si>
  <si>
    <t xml:space="preserve">kus </t>
  </si>
  <si>
    <t>-851996599</t>
  </si>
  <si>
    <t>Poznámka k položce:_x000D_
2/B</t>
  </si>
  <si>
    <t>101</t>
  </si>
  <si>
    <t>5922R002</t>
  </si>
  <si>
    <t>Kalový koš 504/350</t>
  </si>
  <si>
    <t>-1672271524</t>
  </si>
  <si>
    <t>102</t>
  </si>
  <si>
    <t>5922R003</t>
  </si>
  <si>
    <t>Litinová míž pro uliční vpust C250</t>
  </si>
  <si>
    <t>955697466</t>
  </si>
  <si>
    <t>103</t>
  </si>
  <si>
    <t>899103112</t>
  </si>
  <si>
    <t>Osazení poklopů litinových, ocelových nebo železobetonových včetně rámů pro třídu zatížení B125, C250</t>
  </si>
  <si>
    <t>-1484789680</t>
  </si>
  <si>
    <t>https://podminky.urs.cz/item/CS_URS_2024_02/899103112</t>
  </si>
  <si>
    <t>Poznámka k položce:_x000D_
3/B a 4/B</t>
  </si>
  <si>
    <t>104</t>
  </si>
  <si>
    <t>28661933</t>
  </si>
  <si>
    <t>poklop šachtový litinový DN 600 pro třídu zatížení B125</t>
  </si>
  <si>
    <t>-1398257367</t>
  </si>
  <si>
    <t>105</t>
  </si>
  <si>
    <t>899623171</t>
  </si>
  <si>
    <t>Obetonování potrubí nebo zdiva stok betonem prostým tř. C 25/30 v otevřeném výkopu</t>
  </si>
  <si>
    <t>714855150</t>
  </si>
  <si>
    <t>https://podminky.urs.cz/item/CS_URS_2024_02/899623171</t>
  </si>
  <si>
    <t>2,72 "VV pol. 3.11"</t>
  </si>
  <si>
    <t>106</t>
  </si>
  <si>
    <t>899633161</t>
  </si>
  <si>
    <t>Obetonování potrubí nebo zdiva stok ŽB bez zvláštních nároků na prostředí tř. C 25/30 v otevřeném výkopu</t>
  </si>
  <si>
    <t>-231646299</t>
  </si>
  <si>
    <t>https://podminky.urs.cz/item/CS_URS_2024_02/899633161</t>
  </si>
  <si>
    <t>107</t>
  </si>
  <si>
    <t>899643121</t>
  </si>
  <si>
    <t>Bednění pro obetonování potrubí otevřený výkop zřízení</t>
  </si>
  <si>
    <t>186005028</t>
  </si>
  <si>
    <t>https://podminky.urs.cz/item/CS_URS_2024_02/899643121</t>
  </si>
  <si>
    <t>1,5*1*4*2</t>
  </si>
  <si>
    <t>108</t>
  </si>
  <si>
    <t>899643122</t>
  </si>
  <si>
    <t>Bednění pro obetonování potrubí otevřený výkop odstranění</t>
  </si>
  <si>
    <t>235576256</t>
  </si>
  <si>
    <t>https://podminky.urs.cz/item/CS_URS_2024_02/899643122</t>
  </si>
  <si>
    <t>109</t>
  </si>
  <si>
    <t>8R002</t>
  </si>
  <si>
    <t>Vyúst drenážního potrubí, nerez tr. 108x2mm dl. 250 mm</t>
  </si>
  <si>
    <t>733554744</t>
  </si>
  <si>
    <t>Poznámka k položce:_x000D_
3/Z - D+M</t>
  </si>
  <si>
    <t>110</t>
  </si>
  <si>
    <t>9 R001</t>
  </si>
  <si>
    <t>Zkušební betonáž s matricí (11/P) mimo prostor stavební jámy na zkušebním vzorku o ploše min. 2,0 x 2,0 m, tl. min 0,5 m</t>
  </si>
  <si>
    <t>1892078173</t>
  </si>
  <si>
    <t>111</t>
  </si>
  <si>
    <t>931992121</t>
  </si>
  <si>
    <t>Výplň dilatačních spár z extrudovaného polystyrénu tl 20 mm</t>
  </si>
  <si>
    <t>127540377</t>
  </si>
  <si>
    <t>https://podminky.urs.cz/item/CS_URS_2024_02/931992121</t>
  </si>
  <si>
    <t>64,6 "6/P"</t>
  </si>
  <si>
    <t>112</t>
  </si>
  <si>
    <t>935112211</t>
  </si>
  <si>
    <t>Osazení příkopového žlabu do betonu tl 100 mm z betonových tvárnic š 800 mm</t>
  </si>
  <si>
    <t>-2142992266</t>
  </si>
  <si>
    <t>https://podminky.urs.cz/item/CS_URS_2024_02/935112211</t>
  </si>
  <si>
    <t>114,50 "1/B"</t>
  </si>
  <si>
    <t>113</t>
  </si>
  <si>
    <t>59227029</t>
  </si>
  <si>
    <t>žlabovka příkopová betonová 500x680x60mm</t>
  </si>
  <si>
    <t>-1142117226</t>
  </si>
  <si>
    <t>114</t>
  </si>
  <si>
    <t>953333318</t>
  </si>
  <si>
    <t>PVC těsnící pás do dilatačních spar betonových kcí vnitřní š 190 mm</t>
  </si>
  <si>
    <t>-2044045480</t>
  </si>
  <si>
    <t>https://podminky.urs.cz/item/CS_URS_2024_02/953333318</t>
  </si>
  <si>
    <t>40,33 "1/P"</t>
  </si>
  <si>
    <t>115</t>
  </si>
  <si>
    <t>953333115</t>
  </si>
  <si>
    <t>PVC těsnící pás do pracovních spar betonových kcí vnitřní š 150 mm</t>
  </si>
  <si>
    <t>-1216334689</t>
  </si>
  <si>
    <t>https://podminky.urs.cz/item/CS_URS_2024_02/953333115</t>
  </si>
  <si>
    <t>118,96 "2/P"</t>
  </si>
  <si>
    <t>116</t>
  </si>
  <si>
    <t>-2111745646</t>
  </si>
  <si>
    <t>711</t>
  </si>
  <si>
    <t>Izolace proti vodě, vlhkosti a plynům</t>
  </si>
  <si>
    <t>117</t>
  </si>
  <si>
    <t>711792183R</t>
  </si>
  <si>
    <t>Izolace proti vodě těsnění svislých dilatačních spár těsnícím provazcem a trvale pružným tmelem</t>
  </si>
  <si>
    <t>-1298202668</t>
  </si>
  <si>
    <t>109,72 "7/P a  8/P"</t>
  </si>
  <si>
    <t>721</t>
  </si>
  <si>
    <t>Zdravotechnika - vnitřní kanalizace</t>
  </si>
  <si>
    <t>118</t>
  </si>
  <si>
    <t>721173401.OSM</t>
  </si>
  <si>
    <t>Potrubí kanalizační KG-Systém SN 4 svodné DN 110</t>
  </si>
  <si>
    <t>-11045760</t>
  </si>
  <si>
    <t>50*1+31*2 "3/P"</t>
  </si>
  <si>
    <t>119</t>
  </si>
  <si>
    <t>721173404</t>
  </si>
  <si>
    <t>Potrubí kanalizační z PVC SN 4 svodné DN 200</t>
  </si>
  <si>
    <t>2108187516</t>
  </si>
  <si>
    <t>https://podminky.urs.cz/item/CS_URS_2024_02/721173404</t>
  </si>
  <si>
    <t>2*1 "4/P"</t>
  </si>
  <si>
    <t>120</t>
  </si>
  <si>
    <t>721173406</t>
  </si>
  <si>
    <t>Potrubí kanalizační z PVC SN 4 svodné DN 315</t>
  </si>
  <si>
    <t>-1211903495</t>
  </si>
  <si>
    <t>https://podminky.urs.cz/item/CS_URS_2024_02/721173406</t>
  </si>
  <si>
    <t>9 "5/P"</t>
  </si>
  <si>
    <t>121</t>
  </si>
  <si>
    <t>2086662687</t>
  </si>
  <si>
    <t>118 "2/Z"</t>
  </si>
  <si>
    <t>122</t>
  </si>
  <si>
    <t>767 R 001</t>
  </si>
  <si>
    <t>Zábradlí pozinkované se svislou výplní</t>
  </si>
  <si>
    <t>822692547</t>
  </si>
  <si>
    <t>123</t>
  </si>
  <si>
    <t>-995377162</t>
  </si>
  <si>
    <t>365,9 "1/Z"</t>
  </si>
  <si>
    <t>124</t>
  </si>
  <si>
    <t>351702258</t>
  </si>
  <si>
    <t>125</t>
  </si>
  <si>
    <t>35442060</t>
  </si>
  <si>
    <t>deska zemnící s příložkami 1000x500mm</t>
  </si>
  <si>
    <t>1213566943</t>
  </si>
  <si>
    <t>OST</t>
  </si>
  <si>
    <t>Ostatní</t>
  </si>
  <si>
    <t>126</t>
  </si>
  <si>
    <t>O 001</t>
  </si>
  <si>
    <t>Statická zátěžová zkouška</t>
  </si>
  <si>
    <t>-1918070801</t>
  </si>
  <si>
    <t>Poznámka k položce:_x000D_
VV pol.38</t>
  </si>
  <si>
    <t>349,08</t>
  </si>
  <si>
    <t>naloženi_45</t>
  </si>
  <si>
    <t>6579,36</t>
  </si>
  <si>
    <t>3282,23</t>
  </si>
  <si>
    <t>040.13.2 - Pravostranná nábřežní zeď v úseku km 1,572 40 - 1,983 70</t>
  </si>
  <si>
    <t>-1846249973</t>
  </si>
  <si>
    <t>5880+336 "VV pol. 1.10.1 a 1.10.2"</t>
  </si>
  <si>
    <t>-899720172</t>
  </si>
  <si>
    <t>4*14 "VV pol. 1.10.2"</t>
  </si>
  <si>
    <t>8*250 "VV pol. 1.10.1"</t>
  </si>
  <si>
    <t>-462467378</t>
  </si>
  <si>
    <t>2757,4 "VV pol. 1.1"</t>
  </si>
  <si>
    <t>1903512208</t>
  </si>
  <si>
    <t>5287,88"VV pol. 1.2"</t>
  </si>
  <si>
    <t>2456,93 "VV pol. 1.11"</t>
  </si>
  <si>
    <t>-1778399816</t>
  </si>
  <si>
    <t xml:space="preserve">1161,88 "VV pol. 1.3" </t>
  </si>
  <si>
    <t>247,50 "VV pol. 1.12"</t>
  </si>
  <si>
    <t>1221619756</t>
  </si>
  <si>
    <t>5733,7 "VV pol. 2.1"</t>
  </si>
  <si>
    <t>1188392983</t>
  </si>
  <si>
    <t>5235,98 "VV pol. 2.1"</t>
  </si>
  <si>
    <t>1247768771</t>
  </si>
  <si>
    <t>123,5*5733,7/1000*0,5</t>
  </si>
  <si>
    <t>296688181</t>
  </si>
  <si>
    <t>2073440007</t>
  </si>
  <si>
    <t>4354,1"VV pol. 1.9.1"</t>
  </si>
  <si>
    <t>1218748169</t>
  </si>
  <si>
    <t>2456,9 "VV pol. 1.11"</t>
  </si>
  <si>
    <t>-43786626</t>
  </si>
  <si>
    <t>4,55*421</t>
  </si>
  <si>
    <t>36846883</t>
  </si>
  <si>
    <t>706,86"VV pol. 2.4.2"</t>
  </si>
  <si>
    <t>652983727</t>
  </si>
  <si>
    <t>4354,1 "VV pol. 1.9.1"</t>
  </si>
  <si>
    <t>815297352</t>
  </si>
  <si>
    <t>2757,4*0,2 "VV pol. 1.1"</t>
  </si>
  <si>
    <t>1745,4*0,2 "VV pol. 1.8"</t>
  </si>
  <si>
    <t>-1730835162</t>
  </si>
  <si>
    <t>1741,7 "VV pol. 1.9.2"</t>
  </si>
  <si>
    <t>706,86 "VV pol. 2.4.2"</t>
  </si>
  <si>
    <t>1425,89 "VV pol. 1.4"</t>
  </si>
  <si>
    <t>0,3*826,6 "VV 4.1"</t>
  </si>
  <si>
    <t>508944053</t>
  </si>
  <si>
    <t>-1322446981</t>
  </si>
  <si>
    <t>naloženi_45+naloženi_HB</t>
  </si>
  <si>
    <t>1184145156</t>
  </si>
  <si>
    <t>669,73 "VV pol. 1.2.1"</t>
  </si>
  <si>
    <t>2612,5"VV pol. 1.9.3"</t>
  </si>
  <si>
    <t>158186397</t>
  </si>
  <si>
    <t>10*3282,23</t>
  </si>
  <si>
    <t>-2118306254</t>
  </si>
  <si>
    <t>2*3282,23</t>
  </si>
  <si>
    <t>-730703730</t>
  </si>
  <si>
    <t>2757,4*0,2 "1.1"</t>
  </si>
  <si>
    <t>311960024</t>
  </si>
  <si>
    <t>434,10 "1.5"</t>
  </si>
  <si>
    <t>247,5 "VV pol. 1.12"</t>
  </si>
  <si>
    <t>1628952272</t>
  </si>
  <si>
    <t>434,10 "VV pol. 1.5"</t>
  </si>
  <si>
    <t>434,1*2 'Přepočtené koeficientem množství</t>
  </si>
  <si>
    <t>568084499</t>
  </si>
  <si>
    <t>95,40 "VV pol. 1.6"</t>
  </si>
  <si>
    <t>16,97 "VV pol. 1.7"</t>
  </si>
  <si>
    <t>58343930</t>
  </si>
  <si>
    <t>kamenivo drcené hrubé frakce 16/32</t>
  </si>
  <si>
    <t>-1687418517</t>
  </si>
  <si>
    <t>16,97*2 'Přepočtené koeficientem množství</t>
  </si>
  <si>
    <t>1676570561</t>
  </si>
  <si>
    <t>95,4*2 'Přepočtené koeficientem množství</t>
  </si>
  <si>
    <t>-2110922195</t>
  </si>
  <si>
    <t>1745,4 "VV pol. 1.8"</t>
  </si>
  <si>
    <t>1531443808</t>
  </si>
  <si>
    <t>1220429360</t>
  </si>
  <si>
    <t>1745,4*0,02 'Přepočtené koeficientem množství</t>
  </si>
  <si>
    <t>705687756</t>
  </si>
  <si>
    <t>824555317</t>
  </si>
  <si>
    <t>1311563558</t>
  </si>
  <si>
    <t>Poznámka k položce:_x000D_
VV pol. 2.5</t>
  </si>
  <si>
    <t>"Převázky 2xU140 – (1122,01 m*16 kg/m)*2" 35904,3/1000</t>
  </si>
  <si>
    <t>"Rozpěry Tr. 114/10 – dl. 3,9 m. 140 ks, dl. 3,9 m. 66 ks – (3,9*140+3,9*66)*25,7 = 20647,38 kg" 20647/1000</t>
  </si>
  <si>
    <t>"Šikmé rozpěry Tr. 114/10 – dl. 4,39 m. 66 ks – (4,39*66)*25,7 = 7446,32 kg" 7446,32/1000</t>
  </si>
  <si>
    <t>"Rozpěry Tr. 114,3/3,5 – dl. 0,9 m. 66 ks – (0,9*66)*9,56 = 567,86 kg" 567,86/1000</t>
  </si>
  <si>
    <t>"Šikmé rozpěry Tr. 114,3/3,5 – dl. 1,27 m. 66 ks – (1,27*66)*9,56 = 801,32 kg" 801,32/1000</t>
  </si>
  <si>
    <t>"Rozpěry Tr. 127/10 – dl. 5,05 m. 6 ks – (5,05*6)*28,9 = 875,67 kg" 875,67/1000</t>
  </si>
  <si>
    <t>66,242*0,6</t>
  </si>
  <si>
    <t>"Spojovací materiál – 3% z celkové váhy železa" 1987,29/1000</t>
  </si>
  <si>
    <t>60512125R</t>
  </si>
  <si>
    <t>-1749979374</t>
  </si>
  <si>
    <t>"Převázky dřevěné 160/60 – 876,4*0,0096 = 8,41 m3 "8,41</t>
  </si>
  <si>
    <t>"Rozpěry z dřevěných trámů 160/160 – dl. 1,36 m. 212 ks, dl. 0,7 m. 6 ks, dl. 2,05 m. 6 ks – (1,36*212+0,7*6+2,05*6)*0,0256 = 7,8 m3 " 7,8</t>
  </si>
  <si>
    <t>-1853788414</t>
  </si>
  <si>
    <t>0,7*2500  "VV pol. 2.8"</t>
  </si>
  <si>
    <t>-289125442</t>
  </si>
  <si>
    <t>0,2*2500 "VV pol. 2.8"</t>
  </si>
  <si>
    <t>-862226109</t>
  </si>
  <si>
    <t>0,1*2500 "VV pol. 2.8"</t>
  </si>
  <si>
    <t>1766390741</t>
  </si>
  <si>
    <t>195,94 "VV pol. 3.1"</t>
  </si>
  <si>
    <t>1503960465</t>
  </si>
  <si>
    <t>2013,8 "VV pol. 3.2"</t>
  </si>
  <si>
    <t>-1195122133</t>
  </si>
  <si>
    <t>1418,48 "VV pol. 3.3"</t>
  </si>
  <si>
    <t>-69434623</t>
  </si>
  <si>
    <t>484,9 "1/T"</t>
  </si>
  <si>
    <t>160174748</t>
  </si>
  <si>
    <t>484,9*1,05 'Přepočtené koeficientem množství</t>
  </si>
  <si>
    <t>702118138</t>
  </si>
  <si>
    <t>981,68"VV pol. 3.5"</t>
  </si>
  <si>
    <t>-625298847</t>
  </si>
  <si>
    <t>1291490919</t>
  </si>
  <si>
    <t>1537378780</t>
  </si>
  <si>
    <t>1884164136</t>
  </si>
  <si>
    <t>12,099 "VV pol. 3.7"</t>
  </si>
  <si>
    <t>415041220</t>
  </si>
  <si>
    <t>191,799 "VV pol. 3.8"</t>
  </si>
  <si>
    <t>1527838314</t>
  </si>
  <si>
    <t>Poznámka k položce:_x000D_
celkem plocha 874,4 m2</t>
  </si>
  <si>
    <t>11*15*2,9 "min m2 s opakováním, 11/P"</t>
  </si>
  <si>
    <t>-519189211</t>
  </si>
  <si>
    <t>855,23 "12/P"</t>
  </si>
  <si>
    <t>1082424079</t>
  </si>
  <si>
    <t>Poznámka k položce:_x000D_
13/P celkem 412,7 m</t>
  </si>
  <si>
    <t>158921457</t>
  </si>
  <si>
    <t>244 "VV pol. 3.6"</t>
  </si>
  <si>
    <t>-549676558</t>
  </si>
  <si>
    <t>-1174716062</t>
  </si>
  <si>
    <t>1165,22 "VV pol. 3.4"</t>
  </si>
  <si>
    <t>-426229657</t>
  </si>
  <si>
    <t>9611870</t>
  </si>
  <si>
    <t>826,6 "VV pol. 4.1"</t>
  </si>
  <si>
    <t>-900874144</t>
  </si>
  <si>
    <t>11,17 "1/K"</t>
  </si>
  <si>
    <t>298144964</t>
  </si>
  <si>
    <t>11,17*1,01 'Přepočtené koeficientem množství</t>
  </si>
  <si>
    <t>54159943</t>
  </si>
  <si>
    <t>278 "3/P"</t>
  </si>
  <si>
    <t>-128031760</t>
  </si>
  <si>
    <t>654733768</t>
  </si>
  <si>
    <t>-1981852227</t>
  </si>
  <si>
    <t>-339632123</t>
  </si>
  <si>
    <t>840900520</t>
  </si>
  <si>
    <t>10 "2/B"</t>
  </si>
  <si>
    <t>-1599716719</t>
  </si>
  <si>
    <t>-1019492264</t>
  </si>
  <si>
    <t>-1789693908</t>
  </si>
  <si>
    <t>-1280672800</t>
  </si>
  <si>
    <t>-642013826</t>
  </si>
  <si>
    <t>1546272198</t>
  </si>
  <si>
    <t>10"2/B"</t>
  </si>
  <si>
    <t>771413581</t>
  </si>
  <si>
    <t>-1135045832</t>
  </si>
  <si>
    <t>-860257096</t>
  </si>
  <si>
    <t>119007075</t>
  </si>
  <si>
    <t>1728971768</t>
  </si>
  <si>
    <t>Poznámka k položce:_x000D_
3/Z</t>
  </si>
  <si>
    <t>208289915</t>
  </si>
  <si>
    <t>-949609483</t>
  </si>
  <si>
    <t>179,22"6/P"</t>
  </si>
  <si>
    <t>-1698956465</t>
  </si>
  <si>
    <t>401"1/B"</t>
  </si>
  <si>
    <t>1037742925</t>
  </si>
  <si>
    <t>1557006210</t>
  </si>
  <si>
    <t>436,09 "2/P"</t>
  </si>
  <si>
    <t>853995981</t>
  </si>
  <si>
    <t>122,9 "1/P"</t>
  </si>
  <si>
    <t>2040169929</t>
  </si>
  <si>
    <t>-2105714003</t>
  </si>
  <si>
    <t>288,08 "7/P a 8/P"</t>
  </si>
  <si>
    <t>2040384024</t>
  </si>
  <si>
    <t>1487844466</t>
  </si>
  <si>
    <t>10*0,5"4/P"</t>
  </si>
  <si>
    <t>10*0,5</t>
  </si>
  <si>
    <t>69663666</t>
  </si>
  <si>
    <t>426,7 "2/Z"</t>
  </si>
  <si>
    <t>835469797</t>
  </si>
  <si>
    <t>118920226</t>
  </si>
  <si>
    <t>1238,1 "1/Z"</t>
  </si>
  <si>
    <t>257009703</t>
  </si>
  <si>
    <t>-1598883670</t>
  </si>
  <si>
    <t>-530031206</t>
  </si>
  <si>
    <t>040.21.1 - Dočasné zajištění ČOV</t>
  </si>
  <si>
    <t>-40841814</t>
  </si>
  <si>
    <t>125 "VV pol. 1.2"</t>
  </si>
  <si>
    <t>1956442693</t>
  </si>
  <si>
    <t>101 "VV pol. 1.3"</t>
  </si>
  <si>
    <t>1795372116</t>
  </si>
  <si>
    <t>145 "VV pol. 1.4"</t>
  </si>
  <si>
    <t>1933215959</t>
  </si>
  <si>
    <t>185*0,15 "VV pol. 1.11"</t>
  </si>
  <si>
    <t>-207822992</t>
  </si>
  <si>
    <t>59 "VV pol. 1.7.2"</t>
  </si>
  <si>
    <t>58 "VV pol. 1.7.3"</t>
  </si>
  <si>
    <t>59 "VV pol. 1.5"</t>
  </si>
  <si>
    <t>2698818</t>
  </si>
  <si>
    <t>0,15*185 "VV pol. 1.11"</t>
  </si>
  <si>
    <t>1652832405</t>
  </si>
  <si>
    <t>1696633345</t>
  </si>
  <si>
    <t>59 "VV pol. 1.6"</t>
  </si>
  <si>
    <t>1820519602</t>
  </si>
  <si>
    <t>361 "VV pol. 1.10"</t>
  </si>
  <si>
    <t>1587920392</t>
  </si>
  <si>
    <t>1078752802</t>
  </si>
  <si>
    <t>-1204590764</t>
  </si>
  <si>
    <t>23 "VV pol. 1.7.1"</t>
  </si>
  <si>
    <t>87"VV pol.l 1.7.4"</t>
  </si>
  <si>
    <t>-1843630100</t>
  </si>
  <si>
    <t>10*110 "20 km skládka HB"</t>
  </si>
  <si>
    <t>1890284360</t>
  </si>
  <si>
    <t>110*2</t>
  </si>
  <si>
    <t>-865132575</t>
  </si>
  <si>
    <t>-914804920</t>
  </si>
  <si>
    <t>185 "VV pol. 1.5"</t>
  </si>
  <si>
    <t>-821528337</t>
  </si>
  <si>
    <t>1354600967</t>
  </si>
  <si>
    <t>185*0,02 'Přepočtené koeficientem množství</t>
  </si>
  <si>
    <t>-442127061</t>
  </si>
  <si>
    <t>185 "VV pol. 1.8"</t>
  </si>
  <si>
    <t>624683332</t>
  </si>
  <si>
    <t>204514735</t>
  </si>
  <si>
    <t>255 "VV pol. 4.1.1"</t>
  </si>
  <si>
    <t>-1537808647</t>
  </si>
  <si>
    <t>361"VV pol. 4.4"</t>
  </si>
  <si>
    <t>899623181</t>
  </si>
  <si>
    <t>Obetonování potrubí nebo zdiva stok betonem prostým tř. C 30/37 v otevřeném výkopu</t>
  </si>
  <si>
    <t>1756585596</t>
  </si>
  <si>
    <t>https://podminky.urs.cz/item/CS_URS_2024_02/899623181</t>
  </si>
  <si>
    <t>0,6 "VV pol. 4.5"</t>
  </si>
  <si>
    <t>8996R01</t>
  </si>
  <si>
    <t>Úprava vyústění odpadního potrubí z ČOV</t>
  </si>
  <si>
    <t>1944343618</t>
  </si>
  <si>
    <t>1233323244</t>
  </si>
  <si>
    <t>naloženi</t>
  </si>
  <si>
    <t>55,39</t>
  </si>
  <si>
    <t>040.31.1 - Nová lávka v km 0,001 75 (TPE km 81,140)</t>
  </si>
  <si>
    <t xml:space="preserve">    783 - Dokončovací práce - nátěry</t>
  </si>
  <si>
    <t>VRN - Vedlejší rozpočtové náklady</t>
  </si>
  <si>
    <t xml:space="preserve">    VRN6 - Územní vlivy</t>
  </si>
  <si>
    <t>115101202</t>
  </si>
  <si>
    <t>Čerpání vody na dopravní výšku do 10 m průměrný přítok přes 500 do 1 000 l/min</t>
  </si>
  <si>
    <t>960829967</t>
  </si>
  <si>
    <t>https://podminky.urs.cz/item/CS_URS_2024_02/115101202</t>
  </si>
  <si>
    <t>8*30</t>
  </si>
  <si>
    <t>115101302</t>
  </si>
  <si>
    <t>Pohotovost čerpací soupravy pro dopravní výšku do 10 m přítok přes 500 do 1 000 l/min</t>
  </si>
  <si>
    <t>597477356</t>
  </si>
  <si>
    <t>https://podminky.urs.cz/item/CS_URS_2024_02/115101302</t>
  </si>
  <si>
    <t>-1912082597</t>
  </si>
  <si>
    <t>257,9"VV pol. 1.1"</t>
  </si>
  <si>
    <t>41 "výkopy - BP"</t>
  </si>
  <si>
    <t>-1016757801</t>
  </si>
  <si>
    <t>600 "VV pol. 2.2"</t>
  </si>
  <si>
    <t>-1320836479</t>
  </si>
  <si>
    <t>R1 001</t>
  </si>
  <si>
    <t>štětovnice VL604</t>
  </si>
  <si>
    <t>375879901</t>
  </si>
  <si>
    <t>600*133,2/1000*0,5</t>
  </si>
  <si>
    <t>452207146</t>
  </si>
  <si>
    <t>1063817487</t>
  </si>
  <si>
    <t>41 "BP"</t>
  </si>
  <si>
    <t>29,2 "VV pol. 1.2"</t>
  </si>
  <si>
    <t>87,3*0,3"VV pol. 1.3"</t>
  </si>
  <si>
    <t>-147408966</t>
  </si>
  <si>
    <t>-188748983</t>
  </si>
  <si>
    <t>29,2"VV pol. 1.2 "</t>
  </si>
  <si>
    <t>225511114</t>
  </si>
  <si>
    <t>Vrty maloprofilové jádrové D přes 195 do 245 mm úklon do 45° hl 0 až 25 m hornina III a IV</t>
  </si>
  <si>
    <t>-1214737193</t>
  </si>
  <si>
    <t>https://podminky.urs.cz/item/CS_URS_2024_02/225511114</t>
  </si>
  <si>
    <t>114 "VV pol. 2.1"</t>
  </si>
  <si>
    <t>273311126</t>
  </si>
  <si>
    <t>Základové desky z betonu prostého C 20/25</t>
  </si>
  <si>
    <t>-1232439119</t>
  </si>
  <si>
    <t>https://podminky.urs.cz/item/CS_URS_2024_02/273311126</t>
  </si>
  <si>
    <t>55,4*0,1 "VV pol. 3.1"</t>
  </si>
  <si>
    <t>274321118</t>
  </si>
  <si>
    <t>Základové pasy, prahy, věnce a ostruhy mostních konstrukcí ze ŽB C 30/37</t>
  </si>
  <si>
    <t>-1460966515</t>
  </si>
  <si>
    <t>https://podminky.urs.cz/item/CS_URS_2024_02/274321118</t>
  </si>
  <si>
    <t>3,5 "VV pol. 3.2.1"</t>
  </si>
  <si>
    <t>282602112</t>
  </si>
  <si>
    <t>Injektování povrchové vysokotlaké s dvojitým obturátorem mikropilot a kotev tlakem přes 0,6 do 2 MPa</t>
  </si>
  <si>
    <t>588232201</t>
  </si>
  <si>
    <t>https://podminky.urs.cz/item/CS_URS_2024_02/282602112</t>
  </si>
  <si>
    <t>1*114</t>
  </si>
  <si>
    <t>58128450</t>
  </si>
  <si>
    <t>bentonit aktivovaný mletý pro vrty, injektáže a těsnění vodních staveb VL</t>
  </si>
  <si>
    <t>-479007849</t>
  </si>
  <si>
    <t>0,05*11,4</t>
  </si>
  <si>
    <t>58522110</t>
  </si>
  <si>
    <t>cement portlandský směsný CEM II 42,5MPa</t>
  </si>
  <si>
    <t>-2056196064</t>
  </si>
  <si>
    <t>0,1*114</t>
  </si>
  <si>
    <t>283111112</t>
  </si>
  <si>
    <t>Zřízení trubkových mikropilot svislých část hladká D přes 80 do 105 mm</t>
  </si>
  <si>
    <t>-1454865275</t>
  </si>
  <si>
    <t>https://podminky.urs.cz/item/CS_URS_2024_02/283111112</t>
  </si>
  <si>
    <t>14011064</t>
  </si>
  <si>
    <t>trubka ocelová bezešvá hladká jakost 11 353 89x8,0mm</t>
  </si>
  <si>
    <t>1509894469</t>
  </si>
  <si>
    <t>114*1,1 'Přepočtené koeficientem množství</t>
  </si>
  <si>
    <t>334323118</t>
  </si>
  <si>
    <t>Mostní opěry a úložné prahy ze ŽB C 30/37</t>
  </si>
  <si>
    <t>1131648812</t>
  </si>
  <si>
    <t>https://podminky.urs.cz/item/CS_URS_2024_02/334323118</t>
  </si>
  <si>
    <t>334323218</t>
  </si>
  <si>
    <t>Mostní křídla a závěrné zídky ze ŽB C 30/37</t>
  </si>
  <si>
    <t>892136322</t>
  </si>
  <si>
    <t>https://podminky.urs.cz/item/CS_URS_2024_02/334323218</t>
  </si>
  <si>
    <t>5,6 "VV pol. 3.2.3"</t>
  </si>
  <si>
    <t>334323418</t>
  </si>
  <si>
    <t>Mostní pilíře a sloupy ze ŽB C 30/37</t>
  </si>
  <si>
    <t>-2033225118</t>
  </si>
  <si>
    <t>https://podminky.urs.cz/item/CS_URS_2024_02/334323418</t>
  </si>
  <si>
    <t>3,1+1,7 "VV pol. 3.2.2"</t>
  </si>
  <si>
    <t>334352111</t>
  </si>
  <si>
    <t>Bednění mostních křídel a závěrných zídek ze systémového bednění s výplní z překližek - zřízení</t>
  </si>
  <si>
    <t>1014405090</t>
  </si>
  <si>
    <t>https://podminky.urs.cz/item/CS_URS_2024_02/334352111</t>
  </si>
  <si>
    <t>111,592 "VV pol. 3.5"</t>
  </si>
  <si>
    <t>334352211</t>
  </si>
  <si>
    <t>Bednění mostních křídel a závěrných zídek ze systémového bednění s výplní z překližek - odstranění</t>
  </si>
  <si>
    <t>1179076851</t>
  </si>
  <si>
    <t>https://podminky.urs.cz/item/CS_URS_2024_02/334352211</t>
  </si>
  <si>
    <t>334361236</t>
  </si>
  <si>
    <t>Výztuž dříků pilířů z betonářské oceli 10 505</t>
  </si>
  <si>
    <t>-1197351037</t>
  </si>
  <si>
    <t>https://podminky.urs.cz/item/CS_URS_2024_02/334361236</t>
  </si>
  <si>
    <t>3,3 "VV pol. 3.4"</t>
  </si>
  <si>
    <t>423173621</t>
  </si>
  <si>
    <t>Montáž spřažené příhradové OK s příčníky š přes 2,4 do 4,2 m, v přes 3 do 3,6 m most o 2 polích rozpětí do 13 m</t>
  </si>
  <si>
    <t>1637707562</t>
  </si>
  <si>
    <t>https://podminky.urs.cz/item/CS_URS_2024_02/423173621</t>
  </si>
  <si>
    <t>Poznámka k položce:_x000D_
do ceny montáže je třeba zohlednit potřebu jeřábu s nosností 11 tun a vyložením 13 m - montáž na dva kusy</t>
  </si>
  <si>
    <t>21,084 "VV pol. 4.1"</t>
  </si>
  <si>
    <t>5 001</t>
  </si>
  <si>
    <t>Nová ocelová lávka z oceli S235 J1 s povrchovou úpravou nátěrovým systémem</t>
  </si>
  <si>
    <t>-102338466</t>
  </si>
  <si>
    <t xml:space="preserve">Poznámka k položce:_x000D_
včetně povrchové úpravy (271,68 m2)_x000D_
otryskání DS2,5, médium G_x000D_
epoxydový nátěr s vysokým obsahem zinku (min 80% hmotnosti) - 1 vrstva_x000D_
epoxydový nátěr dvoukompozitní - 3 vrstvy_x000D_
alifarický polyuretan - 1 vrstva_x000D_
_x000D_
včetně dopravy nadměrným nákladem_x000D_
</t>
  </si>
  <si>
    <t>-1628142376</t>
  </si>
  <si>
    <t>87,3"VV pol.1,3"</t>
  </si>
  <si>
    <t>428992112</t>
  </si>
  <si>
    <t>Osazení mostního ložiska elastomerového zatížení přes 400 do 1800 kN</t>
  </si>
  <si>
    <t>598387712</t>
  </si>
  <si>
    <t>https://podminky.urs.cz/item/CS_URS_2024_02/428992112</t>
  </si>
  <si>
    <t>420 R 001</t>
  </si>
  <si>
    <t xml:space="preserve">Elastomerové ložisko mostní </t>
  </si>
  <si>
    <t>30636557</t>
  </si>
  <si>
    <t>Poznámka k položce:_x000D_
VV pol. 4.3</t>
  </si>
  <si>
    <t>422R002</t>
  </si>
  <si>
    <t xml:space="preserve">Mostovka ze dřeva dubového vč. impregnace </t>
  </si>
  <si>
    <t>1791232263</t>
  </si>
  <si>
    <t>Poznámka k položce:_x000D_
VV pol. 4.2</t>
  </si>
  <si>
    <t>567921112</t>
  </si>
  <si>
    <t>Podklad z mezerovitého betonu MCB tl 150 mm</t>
  </si>
  <si>
    <t>1042088836</t>
  </si>
  <si>
    <t>https://podminky.urs.cz/item/CS_URS_2024_02/567921112</t>
  </si>
  <si>
    <t>7,5/0,15 "VV pol. 3.3"</t>
  </si>
  <si>
    <t>961051111</t>
  </si>
  <si>
    <t>Bourání mostních základů z ŽB</t>
  </si>
  <si>
    <t>-1974736736</t>
  </si>
  <si>
    <t>https://podminky.urs.cz/item/CS_URS_2024_02/961051111</t>
  </si>
  <si>
    <t>4,5 "opery - BP, VV pol. 10.3"</t>
  </si>
  <si>
    <t>963065423</t>
  </si>
  <si>
    <t>Bourání mostovek ze dřeva tvrdého z prken nebo fošen nosných konstrukcí</t>
  </si>
  <si>
    <t>-1902122021</t>
  </si>
  <si>
    <t>https://podminky.urs.cz/item/CS_URS_2024_02/963065423</t>
  </si>
  <si>
    <t>1,616 "BP, VV pol. 10.2"</t>
  </si>
  <si>
    <t>963071112</t>
  </si>
  <si>
    <t>Demontáž ocelových prvků mostů šroubovaných nebo svařovaných přes 100 kg</t>
  </si>
  <si>
    <t>1882125363</t>
  </si>
  <si>
    <t>https://podminky.urs.cz/item/CS_URS_2024_02/963071112</t>
  </si>
  <si>
    <t>Poznámka k položce:_x000D_
VV pol. 10.1</t>
  </si>
  <si>
    <t>"příčníky I12" 271,9</t>
  </si>
  <si>
    <t>"příčníky U24" 464,8</t>
  </si>
  <si>
    <t>"podélníky I140" 462,17</t>
  </si>
  <si>
    <t>"podélníky U100" 666,104</t>
  </si>
  <si>
    <t>"výplň příhradovin" 1099,7</t>
  </si>
  <si>
    <t>1027467531</t>
  </si>
  <si>
    <t>997211511</t>
  </si>
  <si>
    <t>Vodorovná doprava suti po suchu na vzdálenost do 1 km</t>
  </si>
  <si>
    <t>487965116</t>
  </si>
  <si>
    <t>https://podminky.urs.cz/item/CS_URS_2024_02/997211511</t>
  </si>
  <si>
    <t>997211519</t>
  </si>
  <si>
    <t>Příplatek ZKD 1 km u vodorovné dopravy suti</t>
  </si>
  <si>
    <t>-1361138469</t>
  </si>
  <si>
    <t>https://podminky.urs.cz/item/CS_URS_2024_02/997211519</t>
  </si>
  <si>
    <t>19*53,47</t>
  </si>
  <si>
    <t>998212111</t>
  </si>
  <si>
    <t>Přesun hmot pro mosty zděné, monolitické betonové nebo ocelové v do 20 m</t>
  </si>
  <si>
    <t>-274882619</t>
  </si>
  <si>
    <t>https://podminky.urs.cz/item/CS_URS_2024_02/998212111</t>
  </si>
  <si>
    <t>711111001</t>
  </si>
  <si>
    <t>Provedení izolace proti zemní vlhkosti vodorovné za studena nátěrem penetračním</t>
  </si>
  <si>
    <t>-1204744587</t>
  </si>
  <si>
    <t>https://podminky.urs.cz/item/CS_URS_2024_02/711111001</t>
  </si>
  <si>
    <t>2*44,75 "OP1"</t>
  </si>
  <si>
    <t>2*44,80 "OP3"</t>
  </si>
  <si>
    <t>2*17,1 "pilíř 2"</t>
  </si>
  <si>
    <t>11163150</t>
  </si>
  <si>
    <t>lak penetrační asfaltový</t>
  </si>
  <si>
    <t>2023678491</t>
  </si>
  <si>
    <t>Poznámka k položce:_x000D_
Spotřeba 0,3-0,4kg/m2</t>
  </si>
  <si>
    <t>213,3*0,0003 'Přepočtené koeficientem množství</t>
  </si>
  <si>
    <t>711121131</t>
  </si>
  <si>
    <t>Provedení izolace proti zemní vlhkosti vodorovné za horka nátěrem asfaltovým</t>
  </si>
  <si>
    <t>-117607669</t>
  </si>
  <si>
    <t>https://podminky.urs.cz/item/CS_URS_2024_02/711121131</t>
  </si>
  <si>
    <t>44,75+44,80+17,1</t>
  </si>
  <si>
    <t>24617150</t>
  </si>
  <si>
    <t>nátěr hydroizolační na bázi asfaltu a plastu do spodní stavby</t>
  </si>
  <si>
    <t>1966624708</t>
  </si>
  <si>
    <t>Poznámka k položce:_x000D_
Spotřeba: min. 1,0–1,5 l/m²</t>
  </si>
  <si>
    <t>767163112</t>
  </si>
  <si>
    <t>Montáž přímého kovového zábradlí z do ocelové konstrukce v rovině v exteriéru</t>
  </si>
  <si>
    <t>2080122018</t>
  </si>
  <si>
    <t>https://podminky.urs.cz/item/CS_URS_2024_02/767163112</t>
  </si>
  <si>
    <t>108,52</t>
  </si>
  <si>
    <t xml:space="preserve">Zábradlí s výplní z tahokovu </t>
  </si>
  <si>
    <t>89751742</t>
  </si>
  <si>
    <t>Poznámka k položce:_x000D_
VV pol. 9.1</t>
  </si>
  <si>
    <t>783</t>
  </si>
  <si>
    <t>Dokončovací práce - nátěry</t>
  </si>
  <si>
    <t>783R001</t>
  </si>
  <si>
    <t xml:space="preserve">Případná oprava nátěru ocelové konstrukce </t>
  </si>
  <si>
    <t>-91066060</t>
  </si>
  <si>
    <t>Evidenční číslo mostu, mostní list</t>
  </si>
  <si>
    <t>512</t>
  </si>
  <si>
    <t>-1846123208</t>
  </si>
  <si>
    <t>Poznámka k položce:_x000D_
VV pol. 56</t>
  </si>
  <si>
    <t>O 002</t>
  </si>
  <si>
    <t>Hlavní mostní prohlídka</t>
  </si>
  <si>
    <t>1377587688</t>
  </si>
  <si>
    <t>O 003</t>
  </si>
  <si>
    <t>Zatěžovací zkouška</t>
  </si>
  <si>
    <t>-685210075</t>
  </si>
  <si>
    <t>VRN6</t>
  </si>
  <si>
    <t>Územní vlivy</t>
  </si>
  <si>
    <t>062303000</t>
  </si>
  <si>
    <t>Použití nezvyklých dopravních prostředků</t>
  </si>
  <si>
    <t>1024</t>
  </si>
  <si>
    <t>2080146221</t>
  </si>
  <si>
    <t>https://podminky.urs.cz/item/CS_URS_2024_02/062303000</t>
  </si>
  <si>
    <t>Poznámka k položce:_x000D_
jeřáb pro montáž lávky o nosnosti 11 t s vyložením 13 m</t>
  </si>
  <si>
    <t>065002000</t>
  </si>
  <si>
    <t>Mimostaveništní doprava materiálů, výrobků a strojů</t>
  </si>
  <si>
    <t>-932675344</t>
  </si>
  <si>
    <t>https://podminky.urs.cz/item/CS_URS_2024_02/065002000</t>
  </si>
  <si>
    <t>Poznámka k položce:_x000D_
dovoz lávky ve dvou kusech - nadměrný náklad</t>
  </si>
  <si>
    <t>Soupis:</t>
  </si>
  <si>
    <t>040.31.1.1 - Nová lávka v km 0,001 75 - elektro</t>
  </si>
  <si>
    <t xml:space="preserve">    748 - Elektromontáže - osvětlovací zařízení a svítidla</t>
  </si>
  <si>
    <t xml:space="preserve">    22-M - Montáže technologických zařízení pro dopravní stavby</t>
  </si>
  <si>
    <t xml:space="preserve">    46-M - Zemní práce při extr.mont.pracích</t>
  </si>
  <si>
    <t xml:space="preserve">    58-M - Revize vyhrazených technických zařízení</t>
  </si>
  <si>
    <t xml:space="preserve">    HZS - Hodinové zúčtovací sazby</t>
  </si>
  <si>
    <t xml:space="preserve">    N01 - Spotřební materiál</t>
  </si>
  <si>
    <t>460120016</t>
  </si>
  <si>
    <t>Ostatní zemní práce při stavbě nadzemních vedení naložení výkopku ručně, z hornin třídy 1 až 4</t>
  </si>
  <si>
    <t>26947718</t>
  </si>
  <si>
    <t>460600061</t>
  </si>
  <si>
    <t>Přemístění (odvoz) horniny, suti a vybouraných hmot odvoz suti a vybouraných hmot do 1 km</t>
  </si>
  <si>
    <t>1524736486</t>
  </si>
  <si>
    <t>460600071</t>
  </si>
  <si>
    <t>Přemístění (odvoz) horniny, suti a vybouraných hmot odvoz suti a vybouraných hmot Příplatek k ceně za každý další i započatý 1 km</t>
  </si>
  <si>
    <t>291558572</t>
  </si>
  <si>
    <t>997221611</t>
  </si>
  <si>
    <t>Nakládání suti na dopravní prostředky pro vodorovnou dopravu</t>
  </si>
  <si>
    <t>-962405836</t>
  </si>
  <si>
    <t>https://podminky.urs.cz/item/CS_URS_2024_02/997221611</t>
  </si>
  <si>
    <t>997221815</t>
  </si>
  <si>
    <t>Poplatek za uložení stavebního odpadu na skládce (skládkovné) z prostého betonu zatříděného do Katalogu odpadů pod kódem 170 101</t>
  </si>
  <si>
    <t>-2006765080</t>
  </si>
  <si>
    <t>997221855</t>
  </si>
  <si>
    <t>Poplatek za uložení stavebního odpadu na skládce (skládkovné) z kameniva</t>
  </si>
  <si>
    <t>504116518</t>
  </si>
  <si>
    <t>748</t>
  </si>
  <si>
    <t>Elektromontáže - osvětlovací zařízení a svítidla</t>
  </si>
  <si>
    <t>210201025</t>
  </si>
  <si>
    <t>Montáž svítidel zářivkových se zapojením vodičů bytových nebo společenských místností stropních přisazených 2 zdroje s krytem</t>
  </si>
  <si>
    <t>1912848358</t>
  </si>
  <si>
    <t>R-748-001.1.1</t>
  </si>
  <si>
    <t>LED pásek IP68, 4000K, 1100lm (typ dle investora)</t>
  </si>
  <si>
    <t>1546789756</t>
  </si>
  <si>
    <t>R-748-001.122.1</t>
  </si>
  <si>
    <t>Hliníkový profil pod LED pásek (koordinovat s dodavatelem zábradlí)</t>
  </si>
  <si>
    <t>-1202933790</t>
  </si>
  <si>
    <t>R-748-0011212.1</t>
  </si>
  <si>
    <t>Zdroj pro LED pásek IP68, 90W, slim prodevení</t>
  </si>
  <si>
    <t>-2092730552</t>
  </si>
  <si>
    <t>210100001</t>
  </si>
  <si>
    <t>Ukončení vodičů v rozváděči nebo na přístroji včetně zapojení průřezu žíly do 2,5 mm2</t>
  </si>
  <si>
    <t>-1318819350</t>
  </si>
  <si>
    <t>https://podminky.urs.cz/item/CS_URS_2024_02/210100001</t>
  </si>
  <si>
    <t>210100422</t>
  </si>
  <si>
    <t>Ukončení kabelů a vodičů kabelovou koncovkou do 4 žil do 1 kV včetně zapojení KSM 35 do 4x16 mm2</t>
  </si>
  <si>
    <t>-1710581209</t>
  </si>
  <si>
    <t>https://podminky.urs.cz/item/CS_URS_2024_02/210100422</t>
  </si>
  <si>
    <t>-524448138</t>
  </si>
  <si>
    <t>354410730</t>
  </si>
  <si>
    <t>Součásti pro hromosvody a uzemňování vodiče  svodů dráty FeZn drát průměr 10 mm FeZn  1 kg=1,61m</t>
  </si>
  <si>
    <t>256</t>
  </si>
  <si>
    <t>1252178128</t>
  </si>
  <si>
    <t>210220361</t>
  </si>
  <si>
    <t>Montáž tyčí zemnicích délky do 2 m s připojením na svodové nebo uzemňovací vedení</t>
  </si>
  <si>
    <t>-1047827317</t>
  </si>
  <si>
    <t>https://podminky.urs.cz/item/CS_URS_2024_02/210220361</t>
  </si>
  <si>
    <t>354420900</t>
  </si>
  <si>
    <t>Součásti pro hromosvody a uzemňování zemniče tyče zemnící FeZn ZT 2,0  2m, ČSN  35 7641</t>
  </si>
  <si>
    <t>-1102459968</t>
  </si>
  <si>
    <t>354418650</t>
  </si>
  <si>
    <t>Součásti pro hromosvody a uzemňování svorky FeZn SJ 2 k zemnící tyči</t>
  </si>
  <si>
    <t>-1477418615</t>
  </si>
  <si>
    <t>210280003</t>
  </si>
  <si>
    <t>Zkoušky a prohlídky el rozvodů a zařízení celková prohlídka pro objem montážních prací přes 500 do 1 000 tis Kč</t>
  </si>
  <si>
    <t>-391925383</t>
  </si>
  <si>
    <t>https://podminky.urs.cz/item/CS_URS_2024_02/210280003</t>
  </si>
  <si>
    <t>210812011</t>
  </si>
  <si>
    <t>Montáž kabelu Cu plného nebo laněného do 1 kV žíly 3x1,5 až 6 mm2 (např. CYKY) bez ukončení uloženého volně nebo v liště</t>
  </si>
  <si>
    <t>-498551359</t>
  </si>
  <si>
    <t>https://podminky.urs.cz/item/CS_URS_2024_02/210812011</t>
  </si>
  <si>
    <t>34111036</t>
  </si>
  <si>
    <t>kabel silový s Cu jádrem 1 kV 5x2,5mm2</t>
  </si>
  <si>
    <t>143356219</t>
  </si>
  <si>
    <t>210812035</t>
  </si>
  <si>
    <t>Montáž kabelu Cu plného nebo laněného do 1 kV žíly 4x16 mm2 (např. CYKY) bez ukončení uloženého volně nebo v liště</t>
  </si>
  <si>
    <t>-1752055915</t>
  </si>
  <si>
    <t>https://podminky.urs.cz/item/CS_URS_2024_02/210812035</t>
  </si>
  <si>
    <t>PKB.711030</t>
  </si>
  <si>
    <t>CYKY-J 4x10 RE</t>
  </si>
  <si>
    <t>km</t>
  </si>
  <si>
    <t>-148523676</t>
  </si>
  <si>
    <t>44/1000</t>
  </si>
  <si>
    <t>250060011</t>
  </si>
  <si>
    <t>Provádění písmomalířských prací číslic nebo písmen, velikosti do 40 mm</t>
  </si>
  <si>
    <t>-2039973661</t>
  </si>
  <si>
    <t>580108021</t>
  </si>
  <si>
    <t>Kontrola stavu 1 nebo 2 stožárových svítidel silničních</t>
  </si>
  <si>
    <t>-2101936186</t>
  </si>
  <si>
    <t>https://podminky.urs.cz/item/CS_URS_2024_02/580108021</t>
  </si>
  <si>
    <t>R_0011</t>
  </si>
  <si>
    <t>Montáž pojistkoví skříně na stávající sloup, vč. výzbroje, upevnění,  práce na plošině</t>
  </si>
  <si>
    <t>605035736</t>
  </si>
  <si>
    <t>R_012.1</t>
  </si>
  <si>
    <t>Pojistková skříň, SP110/PS, vč. výzbroje a zapojení</t>
  </si>
  <si>
    <t>118703329</t>
  </si>
  <si>
    <t>R_01222.1</t>
  </si>
  <si>
    <t>Rozvaděč RR1, oceloplechová rozvodnice, osazena na konstrukci mostu, IP68,  vč. výzbroje a zapojení</t>
  </si>
  <si>
    <t>-1119462334</t>
  </si>
  <si>
    <t>R_01223.1</t>
  </si>
  <si>
    <t>Rozvaděč RR2, oceloplechová rozvodnice, osazena na konstrukci mostu, IP68,  vč. výzbroje a zapojení</t>
  </si>
  <si>
    <t>954479126</t>
  </si>
  <si>
    <t>R_013</t>
  </si>
  <si>
    <t>Svodiče přepětí, materiál + montáž</t>
  </si>
  <si>
    <t>sada</t>
  </si>
  <si>
    <t>-2048941055</t>
  </si>
  <si>
    <t>R_1543</t>
  </si>
  <si>
    <t>Demontáž stávajícího VO</t>
  </si>
  <si>
    <t>kpl</t>
  </si>
  <si>
    <t>1678867839</t>
  </si>
  <si>
    <t>R-21-M-006</t>
  </si>
  <si>
    <t xml:space="preserve">Koordinace s ostatními profesemi nebo správcem sítě  </t>
  </si>
  <si>
    <t>-1216687871</t>
  </si>
  <si>
    <t>R-21-M-088</t>
  </si>
  <si>
    <t>-1618675199</t>
  </si>
  <si>
    <t>R-21-M-0012</t>
  </si>
  <si>
    <t>Drobný elektromontážní materiál (svorky, vruty, podložky, matky, ...)</t>
  </si>
  <si>
    <t>-2117007542</t>
  </si>
  <si>
    <t>22-M</t>
  </si>
  <si>
    <t>Montáže technologických zařízení pro dopravní stavby</t>
  </si>
  <si>
    <t>220110641</t>
  </si>
  <si>
    <t>Závěrečné práce ve skříni kabelové jisticí [KS I]</t>
  </si>
  <si>
    <t>1721006391</t>
  </si>
  <si>
    <t>https://podminky.urs.cz/item/CS_URS_2024_02/220110641</t>
  </si>
  <si>
    <t>220180201.1</t>
  </si>
  <si>
    <t>Zatažení kabelu do tvárnicové tratě včetně přistavení kabelového bubnu, odvinutí, odřezání a ručního zatažení kabelu do tvárnicové tratě, včetně přípravných a závěrečných prací, úpravy kabelových konců, kontroly izolačního stavu kabelu, pročištění a zakal</t>
  </si>
  <si>
    <t>-183796146</t>
  </si>
  <si>
    <t>220180301</t>
  </si>
  <si>
    <t>Položení kabelu do lože v řídké zástavbě do 3 kg/m</t>
  </si>
  <si>
    <t>1918843883</t>
  </si>
  <si>
    <t>https://podminky.urs.cz/item/CS_URS_2024_02/220180301</t>
  </si>
  <si>
    <t>46-M</t>
  </si>
  <si>
    <t>Zemní práce při extr.mont.pracích</t>
  </si>
  <si>
    <t>460080014</t>
  </si>
  <si>
    <t>Základové konstrukce základ bez bednění do rostlé zeminy z monolitického betonu tř. C 16/20</t>
  </si>
  <si>
    <t>-739873485</t>
  </si>
  <si>
    <t>460080112</t>
  </si>
  <si>
    <t>Základové konstrukce  bourání základu včetně záhozu jámy sypaninou, zhutnění a urovnání betonového</t>
  </si>
  <si>
    <t>-1084640478</t>
  </si>
  <si>
    <t>460150263</t>
  </si>
  <si>
    <t>Hloubení zapažených i nezapažených kabelových rýh ručně včetně urovnání dna s přemístěním výkopku do vzdálenosti 3 m od okraje jámy nebo naložením na dopravní prostředek šířky 50 cm, hloubky 80 cm, v hornině třídy 3</t>
  </si>
  <si>
    <t>-923460041</t>
  </si>
  <si>
    <t>460421001</t>
  </si>
  <si>
    <t>Kabelové lože včetně podsypu, zhutnění a urovnání povrchu z písku nebo štěrkopísku tloušťky 5 cm nad kabel bez zakrytí, šířky do 80 cm</t>
  </si>
  <si>
    <t>841073771</t>
  </si>
  <si>
    <t>460470001</t>
  </si>
  <si>
    <t>Provizorní zajištění inženýrských sítí ve výkopech pomocí drátů, dřevěných a plastových prvků apod. potrubí při jejich křížení s kabelem</t>
  </si>
  <si>
    <t>474718027</t>
  </si>
  <si>
    <t>460470011</t>
  </si>
  <si>
    <t>Provizorní zajištění inženýrských sítí ve výkopech pomocí drátů, dřevěných a plastových prvků apod. kabelů při křížení</t>
  </si>
  <si>
    <t>1893003918</t>
  </si>
  <si>
    <t>460490013</t>
  </si>
  <si>
    <t>Krytí kabelů, spojek, koncovek a odbočnic kabelů výstražnou fólií z PVC včetně vyrovnání povrchu rýhy, rozvinutí a uložení fólie do rýhy, fólie šířky do 34cm</t>
  </si>
  <si>
    <t>-1583842627</t>
  </si>
  <si>
    <t>460510024</t>
  </si>
  <si>
    <t>Kabelové prostupy, kanály a multikanály  kabelové prostupy z trub betonových včetně osazení, utěsnění a spárování do rýhy, bez výkopových prací s obetonováním, vnitřního průměru do 15 cm</t>
  </si>
  <si>
    <t>1260203281</t>
  </si>
  <si>
    <t>59213009.ZPS</t>
  </si>
  <si>
    <t>Kabelový žlab TK 1</t>
  </si>
  <si>
    <t>-1906844119</t>
  </si>
  <si>
    <t>59213344.ZPS</t>
  </si>
  <si>
    <t>Poklop kabelového žlabu TK 1</t>
  </si>
  <si>
    <t>-1990749869</t>
  </si>
  <si>
    <t>460510064</t>
  </si>
  <si>
    <t>Kabelové prostupy, kanály a multikanály kabelové prostupy z trub plastových včetně osazení, utěsnění a spárování do rýhy, bez výkopových prací s obsypem z písku, vnitřního průměru do 10 cm</t>
  </si>
  <si>
    <t>1890190866</t>
  </si>
  <si>
    <t>345713520</t>
  </si>
  <si>
    <t>Materiál úložný elektroinstalační trubky elektroinstalační ohebné, KOPOFLEX, dvouplášťové HDPE+LDPE svitek 50 m se zatahovacím drátem a spojkou ČSN EN 50086-2-4 KF 09063   63 mm</t>
  </si>
  <si>
    <t>-1988285394</t>
  </si>
  <si>
    <t>460510075</t>
  </si>
  <si>
    <t>Kabelové prostupy, kanály a multikanály  kabelové prostupy z trub plastových včetně osazení, utěsnění a spárování do rýhy, bez výkopových prací s obetonováním, vnitřního průměru přes 10 do 15 cm</t>
  </si>
  <si>
    <t>-2146945965</t>
  </si>
  <si>
    <t>34571355</t>
  </si>
  <si>
    <t>trubka elektroinstalační ohebná dvouplášťová korugovaná HDPE+LDPE (chránička) D 93/110mm</t>
  </si>
  <si>
    <t>1073917945</t>
  </si>
  <si>
    <t>460560243</t>
  </si>
  <si>
    <t>Zásyp kabelových rýh ručně včetně zhutnění a uložení výkopku do vrstev a urovnání povrchu šířky 50 cm hloubky 60 cm, v hornině třídy 3</t>
  </si>
  <si>
    <t>-1173532240</t>
  </si>
  <si>
    <t>460620013</t>
  </si>
  <si>
    <t>Úprava terénu provizorní úprava terénu včetně odkopání drobných nerovností a zásypu prohlubní se zhutněním, v hornině třídy 3_x000D_
_x000D_
JEDNÁ SE O PROVIZORNÍ ÚPRAVU BEZ DEFINITIVNÍ ZÁDLAŽBY V AREÁLU NOVÉ PS. ZÁDLAŽBY JSOU SOUČÁSTÍ DODÁVKY STAVBY NOVÉ PS.</t>
  </si>
  <si>
    <t>687991777</t>
  </si>
  <si>
    <t>R-46-M-001</t>
  </si>
  <si>
    <t>Vytyčení trasy vedení kabelového (podzemního) v zastavěném prostoru</t>
  </si>
  <si>
    <t>237361400</t>
  </si>
  <si>
    <t>R-46-M-002</t>
  </si>
  <si>
    <t xml:space="preserve">Zaměření  trasy skutečného provedení v zastavěném prostoru   </t>
  </si>
  <si>
    <t>414938787</t>
  </si>
  <si>
    <t>R-46-M-009</t>
  </si>
  <si>
    <t xml:space="preserve">Vytýčení inženýrských sítí   </t>
  </si>
  <si>
    <t>-1513809245</t>
  </si>
  <si>
    <t>R-46-M-010</t>
  </si>
  <si>
    <t xml:space="preserve">Utěsnění kabelových prostupů pěnou, bez materiálu  </t>
  </si>
  <si>
    <t>1198980576</t>
  </si>
  <si>
    <t>R-46-M-011</t>
  </si>
  <si>
    <t>Montážní pěna, voděodolná, pro utěsnněí kabelu v prostupu</t>
  </si>
  <si>
    <t>-1594771034</t>
  </si>
  <si>
    <t>58-M</t>
  </si>
  <si>
    <t>Revize vyhrazených technických zařízení</t>
  </si>
  <si>
    <t>210280351</t>
  </si>
  <si>
    <t>Zkoušky kabelů silových do 1 kV, počtu a průřezu žil do 4x25 mm2</t>
  </si>
  <si>
    <t>-314303512</t>
  </si>
  <si>
    <t>https://podminky.urs.cz/item/CS_URS_2024_02/210280351</t>
  </si>
  <si>
    <t>210280712</t>
  </si>
  <si>
    <t>Měření intenzity osvětlení na pracovišti do 50 svítidel</t>
  </si>
  <si>
    <t>soubor</t>
  </si>
  <si>
    <t>1531588528</t>
  </si>
  <si>
    <t>https://podminky.urs.cz/item/CS_URS_2024_02/210280712</t>
  </si>
  <si>
    <t>580106015</t>
  </si>
  <si>
    <t>Měření měrného odporu půdy</t>
  </si>
  <si>
    <t>měření</t>
  </si>
  <si>
    <t>-854571596</t>
  </si>
  <si>
    <t>https://podminky.urs.cz/item/CS_URS_2024_02/580106015</t>
  </si>
  <si>
    <t>R-099</t>
  </si>
  <si>
    <t>Revizní zpráva</t>
  </si>
  <si>
    <t>1532956577</t>
  </si>
  <si>
    <t>HZS</t>
  </si>
  <si>
    <t>Hodinové zúčtovací sazby</t>
  </si>
  <si>
    <t>Hod.sazba2</t>
  </si>
  <si>
    <t>Pomocné zednické práce</t>
  </si>
  <si>
    <t>1355884047</t>
  </si>
  <si>
    <t>Hod.sazba3</t>
  </si>
  <si>
    <t>Pomocné nekvalifikované práce</t>
  </si>
  <si>
    <t>116626881</t>
  </si>
  <si>
    <t>Hod.sazba5</t>
  </si>
  <si>
    <t>Zabezpečení pracoviště</t>
  </si>
  <si>
    <t>1275552810</t>
  </si>
  <si>
    <t>N01</t>
  </si>
  <si>
    <t>Spotřební materiál</t>
  </si>
  <si>
    <t>N1</t>
  </si>
  <si>
    <t>Podružný materiál 5%</t>
  </si>
  <si>
    <t>-1521233785</t>
  </si>
  <si>
    <t>040.31.2 - Nová pěší lávka v km 0,950 63 (TPE km 82,150</t>
  </si>
  <si>
    <t xml:space="preserve">    6 - Úpravy povrchů, podlahy a osazování výplní</t>
  </si>
  <si>
    <t>113107325</t>
  </si>
  <si>
    <t>Odstranění podkladu z kameniva drceného tl přes 400 do 500 mm strojně pl do 50 m2</t>
  </si>
  <si>
    <t>1701047479</t>
  </si>
  <si>
    <t>https://podminky.urs.cz/item/CS_URS_2024_02/113107325</t>
  </si>
  <si>
    <t>2,97/0,45 "VV pol B9"</t>
  </si>
  <si>
    <t>113154523</t>
  </si>
  <si>
    <t>Frézování živičného krytu tl 50 mm pruh š přes 0,5 m pl do 500 m2</t>
  </si>
  <si>
    <t>-1559248691</t>
  </si>
  <si>
    <t>https://podminky.urs.cz/item/CS_URS_2024_02/113154523</t>
  </si>
  <si>
    <t>113154528</t>
  </si>
  <si>
    <t>Frézování živičného krytu tl 100 mm pruh š přes 0,5 m pl do 500 m2</t>
  </si>
  <si>
    <t>-1781705945</t>
  </si>
  <si>
    <t>https://podminky.urs.cz/item/CS_URS_2024_02/113154528</t>
  </si>
  <si>
    <t>1,58/0,15</t>
  </si>
  <si>
    <t>2022540281</t>
  </si>
  <si>
    <t>24,24 "VV pol. B15"</t>
  </si>
  <si>
    <t>-677240531</t>
  </si>
  <si>
    <t>400 "VV pol. 17"</t>
  </si>
  <si>
    <t>60 "VV pol. B11"</t>
  </si>
  <si>
    <t>453746072</t>
  </si>
  <si>
    <t>400/8</t>
  </si>
  <si>
    <t>60/8</t>
  </si>
  <si>
    <t>121151103</t>
  </si>
  <si>
    <t>Sejmutí ornice plochy do 100 m2 tl vrstvy do 200 mm strojně</t>
  </si>
  <si>
    <t>1131003512</t>
  </si>
  <si>
    <t>https://podminky.urs.cz/item/CS_URS_2024_02/121151103</t>
  </si>
  <si>
    <t>36 "VV pol. B8"</t>
  </si>
  <si>
    <t>131251104</t>
  </si>
  <si>
    <t>Hloubení jam nezapažených v hornině třídy těžitelnosti I skupiny 3 objem do 500 m3 strojně</t>
  </si>
  <si>
    <t>-1620545177</t>
  </si>
  <si>
    <t>https://podminky.urs.cz/item/CS_URS_2024_02/131251104</t>
  </si>
  <si>
    <t>"VV pol. 18"</t>
  </si>
  <si>
    <t>" OP 1 (21,84m2 * 1,85m * 1,1%) + (11,666m2 * 8,5m * 1,1%) - 77,90m2 = "75,62</t>
  </si>
  <si>
    <t>"P2 (23,94m2 * 2,55m * 1,1%) + (10,229m2 * 8,4m * 1,1%) = " 161,67</t>
  </si>
  <si>
    <t xml:space="preserve">" OP3 (21,84m2 * 1,85m * 1,1%) + (7,568m2 * 7,8m * 1,1%) = " 109,38 </t>
  </si>
  <si>
    <t>136,12 "VV pol. B12"</t>
  </si>
  <si>
    <t>-1779058595</t>
  </si>
  <si>
    <t>"VV pol. 24"</t>
  </si>
  <si>
    <t>" OP1 (4,2+5,2)*2*4,5*1,1 = "93,06</t>
  </si>
  <si>
    <t>"P2 (4,2+5,7)*2*5*1,1 = "108,90</t>
  </si>
  <si>
    <t>"OP 3 (4,2+5,2)*2*4,5*1,1 = "93,06</t>
  </si>
  <si>
    <t>649817809</t>
  </si>
  <si>
    <t>15920311R</t>
  </si>
  <si>
    <t>550121306</t>
  </si>
  <si>
    <t>48,015*0,5 "50%ztratné"</t>
  </si>
  <si>
    <t>-412478699</t>
  </si>
  <si>
    <t>-451817312</t>
  </si>
  <si>
    <t>36*0,2 "VV pol. B8</t>
  </si>
  <si>
    <t>482,79 "VV pol. 18 a B12"</t>
  </si>
  <si>
    <t>CS ÚRS 2024 01</t>
  </si>
  <si>
    <t>1786733921</t>
  </si>
  <si>
    <t>https://podminky.urs.cz/item/CS_URS_2024_01/162751137</t>
  </si>
  <si>
    <t>428,6"přebytek zeminy"</t>
  </si>
  <si>
    <t>-2107643020</t>
  </si>
  <si>
    <t>https://podminky.urs.cz/item/CS_URS_2024_01/162751139</t>
  </si>
  <si>
    <t>10*428,6</t>
  </si>
  <si>
    <t>-1684119951</t>
  </si>
  <si>
    <t>2015497986</t>
  </si>
  <si>
    <t>2*428,6</t>
  </si>
  <si>
    <t>-1827698672</t>
  </si>
  <si>
    <t>"VV pol. 19"</t>
  </si>
  <si>
    <t>OP1, zásyp pod HDPE fólií (v přechodové oblasti)</t>
  </si>
  <si>
    <t>" 4,453m2 * 2,7m * 1,1 = " 13,23</t>
  </si>
  <si>
    <t>" P2 20,237m2 * 0,55m * 1,1 = " 12,24</t>
  </si>
  <si>
    <t>" OP3, zásyp pod fólií, 4,461m2 * 2,7m * 1,1 = " 13,25</t>
  </si>
  <si>
    <t>15,47 "VV pol. 43"</t>
  </si>
  <si>
    <t>58344171</t>
  </si>
  <si>
    <t>štěrkodrť frakce 0/32</t>
  </si>
  <si>
    <t>-223663574</t>
  </si>
  <si>
    <t xml:space="preserve">54,19*2 </t>
  </si>
  <si>
    <t>212 R</t>
  </si>
  <si>
    <t>PVC trubka za tepla ohnutá do předepsaného poloměru pro odvodnění úložného prahu, DN50</t>
  </si>
  <si>
    <t>169298561</t>
  </si>
  <si>
    <t>Poznámka k položce:_x000D_
VV pol. 51</t>
  </si>
  <si>
    <t>212341111</t>
  </si>
  <si>
    <t>Obetonování drenážních trub mezerovitým betonem</t>
  </si>
  <si>
    <t>-422976796</t>
  </si>
  <si>
    <t>https://podminky.urs.cz/item/CS_URS_2024_02/212341111</t>
  </si>
  <si>
    <t>"VV pol. 20"</t>
  </si>
  <si>
    <t>" OP1 (0,3 * 0,3)m2 * 7,245m * 1 = " 0,65</t>
  </si>
  <si>
    <t>"OP 3 (0,3 * 0,3)m2 * 7,98m * 1 = "0,72"</t>
  </si>
  <si>
    <t>212792212</t>
  </si>
  <si>
    <t>Odvodnění mostní opěry - drenážní flexibilní plastové potrubí DN 160</t>
  </si>
  <si>
    <t>552013482</t>
  </si>
  <si>
    <t>https://podminky.urs.cz/item/CS_URS_2024_02/212792212</t>
  </si>
  <si>
    <t>15,23 "VV pol. 52"</t>
  </si>
  <si>
    <t>212792311</t>
  </si>
  <si>
    <t>Odvodnění mostní opěry - drenážní plastové potrubí HDPE DN 100</t>
  </si>
  <si>
    <t>1474453921</t>
  </si>
  <si>
    <t>https://podminky.urs.cz/item/CS_URS_2024_02/212792311</t>
  </si>
  <si>
    <t>Poznámka k položce:_x000D_
DN 80</t>
  </si>
  <si>
    <t>93,2 "VV pol. 53"</t>
  </si>
  <si>
    <t>213311141</t>
  </si>
  <si>
    <t>Polštáře zhutněné pod základy ze štěrkopísku tříděného</t>
  </si>
  <si>
    <t>887603336</t>
  </si>
  <si>
    <t>https://podminky.urs.cz/item/CS_URS_2024_02/213311141</t>
  </si>
  <si>
    <t>5,36 "VV pol. 42"</t>
  </si>
  <si>
    <t>225311114</t>
  </si>
  <si>
    <t>Vrty maloprofilové jádrové D přes 93 do 156 mm úklon do 45° hl 0 až 25 m hornina III a IV</t>
  </si>
  <si>
    <t>-1191113834</t>
  </si>
  <si>
    <t>https://podminky.urs.cz/item/CS_URS_2024_02/225311114</t>
  </si>
  <si>
    <t>1927525572</t>
  </si>
  <si>
    <t>3,64 "VV pol. 39"</t>
  </si>
  <si>
    <t>5,29 "VV pol. 40"</t>
  </si>
  <si>
    <t>717923508</t>
  </si>
  <si>
    <t>7,13 "VV pol. 41"</t>
  </si>
  <si>
    <t>275322611</t>
  </si>
  <si>
    <t>Základové patky ze ŽB se zvýšenými nároky na prostředí tř. C 30/37</t>
  </si>
  <si>
    <t>-553582265</t>
  </si>
  <si>
    <t>https://podminky.urs.cz/item/CS_URS_2024_02/275322611</t>
  </si>
  <si>
    <t>"VV pol. 27"</t>
  </si>
  <si>
    <t>" P2 0,915m *1,9m *3,4m *1 = " 5,91</t>
  </si>
  <si>
    <t>"schody 0,9m *0,6m *2m *1 = " 1,08</t>
  </si>
  <si>
    <t>275361821</t>
  </si>
  <si>
    <t>Výztuž základových patek betonářskou ocelí 10 505 (R)</t>
  </si>
  <si>
    <t>-1383459024</t>
  </si>
  <si>
    <t>https://podminky.urs.cz/item/CS_URS_2024_02/275361821</t>
  </si>
  <si>
    <t>Poznámka k položce:_x000D_
s opatřením proti bludným proudům provařením výztuže a s vývodem dle TP 124</t>
  </si>
  <si>
    <t>"VV pol. 28"</t>
  </si>
  <si>
    <t>"P2, základ" 0,82</t>
  </si>
  <si>
    <t xml:space="preserve">"základ pod schodištěm" 0,11 </t>
  </si>
  <si>
    <t>554159799</t>
  </si>
  <si>
    <t>20*2*0,5</t>
  </si>
  <si>
    <t>58522150</t>
  </si>
  <si>
    <t>cement portlandský směsný CEM II 32,5MPa</t>
  </si>
  <si>
    <t>-1220981190</t>
  </si>
  <si>
    <t>0,15*2*20</t>
  </si>
  <si>
    <t>283111113</t>
  </si>
  <si>
    <t>Zřízení trubkových mikropilot svislých část hladká D přes 105 do 115 mm</t>
  </si>
  <si>
    <t>-1379167984</t>
  </si>
  <si>
    <t>https://podminky.urs.cz/item/CS_URS_2024_02/283111113</t>
  </si>
  <si>
    <t>"VV pol. 23"</t>
  </si>
  <si>
    <t>"OP1 přední 6,65m *3ks = " 19,95</t>
  </si>
  <si>
    <t>"OP 2 uadní 6,65m *3ks = " 19,95</t>
  </si>
  <si>
    <t>" P2 6,65m *6ks = " 39,90</t>
  </si>
  <si>
    <t>"OP3 6,65m *3ks = " 19,95</t>
  </si>
  <si>
    <t>" OP 3 6,65m *3ks = " 19,95</t>
  </si>
  <si>
    <t>"OP základ pod schody  8,65m *2ks ="17,30</t>
  </si>
  <si>
    <t>14011080</t>
  </si>
  <si>
    <t>trubka ocelová bezešvá hladká jakost 11 353 108x20mm</t>
  </si>
  <si>
    <t>-863429190</t>
  </si>
  <si>
    <t>137*1,1 'Přepočtené koeficientem množství</t>
  </si>
  <si>
    <t>283131113</t>
  </si>
  <si>
    <t>Zřízení hlavy mikropilot namáhaných tlakem i tahem D přes 105 do 115 mm</t>
  </si>
  <si>
    <t>1361349186</t>
  </si>
  <si>
    <t>https://podminky.urs.cz/item/CS_URS_2024_02/283131113</t>
  </si>
  <si>
    <t>R919 001</t>
  </si>
  <si>
    <t xml:space="preserve">Hlava mikropiloty </t>
  </si>
  <si>
    <t>223089842</t>
  </si>
  <si>
    <t>R919001</t>
  </si>
  <si>
    <t xml:space="preserve">Jílocementová zálivka mikropilot </t>
  </si>
  <si>
    <t>1907244937</t>
  </si>
  <si>
    <t>263615652</t>
  </si>
  <si>
    <t>"VV pol. 29"</t>
  </si>
  <si>
    <t>2,9* 1,710* 1 "Základ"</t>
  </si>
  <si>
    <t>2,9*2,223* 1 "dřík"</t>
  </si>
  <si>
    <t>2,9*0,762* 1 "uložný práh"</t>
  </si>
  <si>
    <t>2,9*0,364* 1 "závěrná zídka"</t>
  </si>
  <si>
    <t>1,8*0,633*1 "křídlo vpravo"</t>
  </si>
  <si>
    <t>2,9*1,710 "základ"</t>
  </si>
  <si>
    <t>2,9*2,223 "dřík"</t>
  </si>
  <si>
    <t>2,9*0,762 "práh"</t>
  </si>
  <si>
    <t>2,9*0,364 "zídka"</t>
  </si>
  <si>
    <t>(1,4*0,633)+(0,7*0,313) "křídlo L"</t>
  </si>
  <si>
    <t>(1,4*0,633)+(0,7*0,313) "křídlo P"</t>
  </si>
  <si>
    <t>226540310</t>
  </si>
  <si>
    <t>0,823*3,302*1  "P2 - VV pol. 31"</t>
  </si>
  <si>
    <t>334351115</t>
  </si>
  <si>
    <t>Bednění systémové mostních opěr a úložných prahů z palubek pro ŽB - zřízení</t>
  </si>
  <si>
    <t>-806463138</t>
  </si>
  <si>
    <t>https://podminky.urs.cz/item/CS_URS_2024_02/334351115</t>
  </si>
  <si>
    <t>"OP1 - Základ" 2*(2,9*0,9)+2*(1,9*0,9)</t>
  </si>
  <si>
    <t>"dřík" 2*(1,3*1,7)+2*(1,7*2,9)</t>
  </si>
  <si>
    <t>"úložný práh" 2*(1,3*0,6)+2*(0,6*2,9)</t>
  </si>
  <si>
    <t>"závěrná zídka" 2*(1,9*0,4)+2*(2,9*1,9)</t>
  </si>
  <si>
    <t>"Křídlo P" 2*(1,8*1,45)+2*(1,45*0,4)</t>
  </si>
  <si>
    <t>"OP3 - základ" 2*(2,9*0,9)+2*(1,9*0,9)</t>
  </si>
  <si>
    <t>"Křídlo P" 2*2,17+2*(0,8*0,4)+2*(0,65*0,5)</t>
  </si>
  <si>
    <t>"Křídlo L" 2*2,17+2*(0,8*0,4)+2*(0,65*0,5)</t>
  </si>
  <si>
    <t>3*3,3 "P2 - dřík"</t>
  </si>
  <si>
    <t>334351214</t>
  </si>
  <si>
    <t>Bednění systémové mostních opěr a úložných prahů z palubek - odstranění</t>
  </si>
  <si>
    <t>721145702</t>
  </si>
  <si>
    <t>https://podminky.urs.cz/item/CS_URS_2024_02/334351214</t>
  </si>
  <si>
    <t>334361226</t>
  </si>
  <si>
    <t>Výztuž křídel, závěrných zdí z betonářské oceli 10 505</t>
  </si>
  <si>
    <t>312625123</t>
  </si>
  <si>
    <t>https://podminky.urs.cz/item/CS_URS_2024_02/334361226</t>
  </si>
  <si>
    <t>Poznámka k položce:_x000D_
VV pol. 30, s opatřením proti bludným proudům provařením výztuže a s vývodem dle TP 124</t>
  </si>
  <si>
    <t>2,32 "OP1"</t>
  </si>
  <si>
    <t>2,57 "OP3"</t>
  </si>
  <si>
    <t>-1208286943</t>
  </si>
  <si>
    <t>Poznámka k položce:_x000D_
VV pol. 32,s opatřením proti bludným proudům provařením výztuže a s vývodem dle TP 124</t>
  </si>
  <si>
    <t>0,45 "P2 dřík"</t>
  </si>
  <si>
    <t>421331141</t>
  </si>
  <si>
    <t>Mostní předpjaté betonové nosné konstrukce deskové z betonu C 35/45</t>
  </si>
  <si>
    <t>1071798924</t>
  </si>
  <si>
    <t>https://podminky.urs.cz/item/CS_URS_2024_02/421331141</t>
  </si>
  <si>
    <t>VV pol. 33</t>
  </si>
  <si>
    <t>1,325*45,50*1</t>
  </si>
  <si>
    <t xml:space="preserve">2,628*1,5*1 </t>
  </si>
  <si>
    <t xml:space="preserve">0,489*0,65*2 </t>
  </si>
  <si>
    <t>421351141</t>
  </si>
  <si>
    <t>Bednění čela pracovní spáry konstrukcí mostů - zřízení</t>
  </si>
  <si>
    <t>-288028314</t>
  </si>
  <si>
    <t>https://podminky.urs.cz/item/CS_URS_2024_02/421351141</t>
  </si>
  <si>
    <t>0,2*45,5*2</t>
  </si>
  <si>
    <t>0,3*45,5*2</t>
  </si>
  <si>
    <t>0,8*45,5*2</t>
  </si>
  <si>
    <t>421351241</t>
  </si>
  <si>
    <t>Bednění čela pracovní spáry konstrukcí mostů - odstranění</t>
  </si>
  <si>
    <t>873925390</t>
  </si>
  <si>
    <t>https://podminky.urs.cz/item/CS_URS_2024_02/421351241</t>
  </si>
  <si>
    <t>421361226</t>
  </si>
  <si>
    <t>Výztuž ŽB deskového mostu z betonářské oceli 10 505</t>
  </si>
  <si>
    <t>-615755489</t>
  </si>
  <si>
    <t>https://podminky.urs.cz/item/CS_URS_2024_02/421361226</t>
  </si>
  <si>
    <t>VV pol. 34</t>
  </si>
  <si>
    <t>8,08 "NK"</t>
  </si>
  <si>
    <t>0,36 "KP1"</t>
  </si>
  <si>
    <t>0,35 "KP3"</t>
  </si>
  <si>
    <t>421371131</t>
  </si>
  <si>
    <t>Výztuž předpínací nosné konstrukce mostů kabely pro vnitřní nebo vnější předpětí</t>
  </si>
  <si>
    <t>26426569</t>
  </si>
  <si>
    <t>https://podminky.urs.cz/item/CS_URS_2024_02/421371131</t>
  </si>
  <si>
    <t>2,766 "VV pol. 35"</t>
  </si>
  <si>
    <t>421374234</t>
  </si>
  <si>
    <t>Kabelová chránička pro soudržné předpínání plastová pro předpínací výztuž nosné konstrukce mostů D přes 80 do 100 mm</t>
  </si>
  <si>
    <t>-826863296</t>
  </si>
  <si>
    <t>https://podminky.urs.cz/item/CS_URS_2024_02/421374234</t>
  </si>
  <si>
    <t>4*45,52</t>
  </si>
  <si>
    <t>421375113</t>
  </si>
  <si>
    <t>Kotva předpínací výztuže nosné konstrukce mostů aktivní 12 lan</t>
  </si>
  <si>
    <t>107943053</t>
  </si>
  <si>
    <t>https://podminky.urs.cz/item/CS_URS_2024_02/421375113</t>
  </si>
  <si>
    <t>2*4</t>
  </si>
  <si>
    <t>421376334</t>
  </si>
  <si>
    <t>Napínání předpínacích kabelů nosné konstrukce mostů soudržných i nesoudržných délky přes 30 do 60 m 12-lanových</t>
  </si>
  <si>
    <t>1800769743</t>
  </si>
  <si>
    <t>https://podminky.urs.cz/item/CS_URS_2024_02/421376334</t>
  </si>
  <si>
    <t>13021229</t>
  </si>
  <si>
    <t>spojka pro předpínací kabely 12 lanová</t>
  </si>
  <si>
    <t>2106655310</t>
  </si>
  <si>
    <t>31459101</t>
  </si>
  <si>
    <t>lano předpínací ocelové poplastované D 15,7 mm</t>
  </si>
  <si>
    <t>862144246</t>
  </si>
  <si>
    <t>421378122</t>
  </si>
  <si>
    <t>Injektáž cementovou maltou chrániček předpínací výztuže nosné konstrukce mostů D přes 80 do 130 mm</t>
  </si>
  <si>
    <t>-812022641</t>
  </si>
  <si>
    <t>https://podminky.urs.cz/item/CS_URS_2024_02/421378122</t>
  </si>
  <si>
    <t>428992114</t>
  </si>
  <si>
    <t>Osazení mostního ložiska elastomerového zatížení přes 1800 do 2500 kN</t>
  </si>
  <si>
    <t>-59094103</t>
  </si>
  <si>
    <t>https://podminky.urs.cz/item/CS_URS_2024_02/428992114</t>
  </si>
  <si>
    <t>4 "VV pol. 36"</t>
  </si>
  <si>
    <t>42862R</t>
  </si>
  <si>
    <t>Mostní ložisko elastomerové zat. do 2,5 MN</t>
  </si>
  <si>
    <t>-2066555339</t>
  </si>
  <si>
    <t>434313113</t>
  </si>
  <si>
    <t>Schody z vibrolisovaných prefabrikátů se zřízením podkladních stupňů z betonu C 16/20</t>
  </si>
  <si>
    <t>1691600512</t>
  </si>
  <si>
    <t>https://podminky.urs.cz/item/CS_URS_2024_02/434313113</t>
  </si>
  <si>
    <t>0,75*(15+25)" VV pol. 37"</t>
  </si>
  <si>
    <t>43413</t>
  </si>
  <si>
    <t xml:space="preserve">Prefabrikovaný schodišťový stupeň 0,18x0,5x0,75 m </t>
  </si>
  <si>
    <t>-1489597657</t>
  </si>
  <si>
    <t>458311131</t>
  </si>
  <si>
    <t>Filtrační vrstvy za opěrou z betonu drenážního hutněného po vrstvách</t>
  </si>
  <si>
    <t>834532073</t>
  </si>
  <si>
    <t>https://podminky.urs.cz/item/CS_URS_2024_02/458311131</t>
  </si>
  <si>
    <t>7,88 "VV pol. 44"</t>
  </si>
  <si>
    <t>-1029796159</t>
  </si>
  <si>
    <t>44,42 "VV pol. 45"</t>
  </si>
  <si>
    <t>465513127</t>
  </si>
  <si>
    <t>Dlažba z lomového kamene na cementovou maltu s vyspárováním tl 200 mm</t>
  </si>
  <si>
    <t>960289783</t>
  </si>
  <si>
    <t>https://podminky.urs.cz/item/CS_URS_2024_02/465513127</t>
  </si>
  <si>
    <t>2,5*1,1 "VV pol. 46"</t>
  </si>
  <si>
    <t>Úpravy povrchů, podlahy a osazování výplní</t>
  </si>
  <si>
    <t>628611102</t>
  </si>
  <si>
    <t>Nátěr betonu mostu epoxidový 2x ochranný nepružný S2 (OS-B)</t>
  </si>
  <si>
    <t>-2073565253</t>
  </si>
  <si>
    <t>https://podminky.urs.cz/item/CS_URS_2024_02/628611102</t>
  </si>
  <si>
    <t>54 "VV pol. 50"</t>
  </si>
  <si>
    <t>113156201</t>
  </si>
  <si>
    <t>Bezprašné tryskání ocelovými broky vodorovných ploch přes 10 m2 do 150 m2</t>
  </si>
  <si>
    <t>157725842</t>
  </si>
  <si>
    <t>https://podminky.urs.cz/item/CS_URS_2024_02/113156201</t>
  </si>
  <si>
    <t>3,1*45,5</t>
  </si>
  <si>
    <t>504511848</t>
  </si>
  <si>
    <t>59217031</t>
  </si>
  <si>
    <t>obrubník silniční betonový 1000x150x250mm</t>
  </si>
  <si>
    <t>-1983938801</t>
  </si>
  <si>
    <t>2*1,02 'Přepočtené koeficientem množství</t>
  </si>
  <si>
    <t>670065203</t>
  </si>
  <si>
    <t>6,35 "VV pol. 57"</t>
  </si>
  <si>
    <t>59217019</t>
  </si>
  <si>
    <t>obrubník betonový chodníkový 1000x100x200mm</t>
  </si>
  <si>
    <t>1031397619</t>
  </si>
  <si>
    <t>6,35*1,02 'Přepočtené koeficientem množství</t>
  </si>
  <si>
    <t>919124121</t>
  </si>
  <si>
    <t>Dilatační spáry vkládané v cementobetonovém krytu s vyplněním spár asfaltovou zálivkou</t>
  </si>
  <si>
    <t>-2064677614</t>
  </si>
  <si>
    <t>https://podminky.urs.cz/item/CS_URS_2024_02/919124121</t>
  </si>
  <si>
    <t>12,40 "VV pol. 59"</t>
  </si>
  <si>
    <t>919726124</t>
  </si>
  <si>
    <t>Geotextilie pro ochranu, separaci a filtraci netkaná měrná hm přes 500 do 800 g/m2</t>
  </si>
  <si>
    <t>-1874169032</t>
  </si>
  <si>
    <t>https://podminky.urs.cz/item/CS_URS_2024_02/919726124</t>
  </si>
  <si>
    <t>"VV pol. 21"</t>
  </si>
  <si>
    <t>"OP 1 3,4m * 2,5m * 2ks * 1 = " 17</t>
  </si>
  <si>
    <t>"OP 2 3,4m * 2,5m * 2ks * 1 = " 17</t>
  </si>
  <si>
    <t>2*49,13 "VV pol. 47"</t>
  </si>
  <si>
    <t>84,53 "VV pol. 49"</t>
  </si>
  <si>
    <t>931941112</t>
  </si>
  <si>
    <t>Osazení dilatačního mostního závěru lamelového - posun do 100 mm</t>
  </si>
  <si>
    <t>1163660869</t>
  </si>
  <si>
    <t>https://podminky.urs.cz/item/CS_URS_2024_02/931941112</t>
  </si>
  <si>
    <t>6,2 "VV pol. 60"</t>
  </si>
  <si>
    <t>931 R 001</t>
  </si>
  <si>
    <t>MOSTNÍ ZÁVĚRY POVRCHOVÉ POSUN DO 60MM</t>
  </si>
  <si>
    <t>948135262</t>
  </si>
  <si>
    <t>6,20 "VV pol. 60"</t>
  </si>
  <si>
    <t>1671795090</t>
  </si>
  <si>
    <t>25,90 "VV pol. B16"</t>
  </si>
  <si>
    <t>1165392097</t>
  </si>
  <si>
    <t>12680 "VV pol. B17"</t>
  </si>
  <si>
    <t>966006132</t>
  </si>
  <si>
    <t>Odstranění značek dopravních nebo orientačních se sloupky s betonovými patkami</t>
  </si>
  <si>
    <t>1074734189</t>
  </si>
  <si>
    <t>https://podminky.urs.cz/item/CS_URS_2024_02/966006132</t>
  </si>
  <si>
    <t>2 "VV pol. B14"</t>
  </si>
  <si>
    <t>966075141</t>
  </si>
  <si>
    <t>Odstranění kovového zábradlí vcelku</t>
  </si>
  <si>
    <t>-1875439181</t>
  </si>
  <si>
    <t>https://podminky.urs.cz/item/CS_URS_2024_02/966075141</t>
  </si>
  <si>
    <t>42 "VV pol. B13"</t>
  </si>
  <si>
    <t>9R 001 001</t>
  </si>
  <si>
    <t xml:space="preserve">Dodávka a osazení nivelační značky </t>
  </si>
  <si>
    <t>1208820486</t>
  </si>
  <si>
    <t>Poznámka k položce:_x000D_
VV pol. 55</t>
  </si>
  <si>
    <t>93653</t>
  </si>
  <si>
    <t>MOSTNÍ ODVODŇOVACÍ SOUPRAVA</t>
  </si>
  <si>
    <t>1693452706</t>
  </si>
  <si>
    <t>Poznámka k položce:_x000D_
VV pol. 61</t>
  </si>
  <si>
    <t>936541</t>
  </si>
  <si>
    <t>MOSTNÍ ODVODŇOVACÍ TRUBKA (POVRCHŮ IZOLACE) Z NEREZ OCELI</t>
  </si>
  <si>
    <t>-1465127426</t>
  </si>
  <si>
    <t>Poznámka k položce:_x000D_
VV pol. 62</t>
  </si>
  <si>
    <t>94890</t>
  </si>
  <si>
    <t>PODPĚRNÉ SKRUŽE - ZŘÍZENÍ A ODSTRANĚNÍ</t>
  </si>
  <si>
    <t>684800613</t>
  </si>
  <si>
    <t>Poznámka k položce:_x000D_
VV pol. 63</t>
  </si>
  <si>
    <t>1369380351</t>
  </si>
  <si>
    <t>-1547937991</t>
  </si>
  <si>
    <t>997013645</t>
  </si>
  <si>
    <t>-702163218</t>
  </si>
  <si>
    <t>https://podminky.urs.cz/item/CS_URS_2024_02/997013645</t>
  </si>
  <si>
    <t>997211111</t>
  </si>
  <si>
    <t>Svislá doprava suti na v 3,5 m</t>
  </si>
  <si>
    <t>-476235268</t>
  </si>
  <si>
    <t>https://podminky.urs.cz/item/CS_URS_2024_02/997211111</t>
  </si>
  <si>
    <t>1886469873</t>
  </si>
  <si>
    <t>-646090595</t>
  </si>
  <si>
    <t>20*128,461</t>
  </si>
  <si>
    <t>-279378389</t>
  </si>
  <si>
    <t>-1919314723</t>
  </si>
  <si>
    <t>49,13 "VV pol. 47"</t>
  </si>
  <si>
    <t>121,5 "VV pol. 48"</t>
  </si>
  <si>
    <t>912228617</t>
  </si>
  <si>
    <t>170,63*0,0003 'Přepočtené koeficientem množství</t>
  </si>
  <si>
    <t>711341564</t>
  </si>
  <si>
    <t>Provedení hydroizolace mostovek pásy přitavením NAIP</t>
  </si>
  <si>
    <t>1192797733</t>
  </si>
  <si>
    <t>https://podminky.urs.cz/item/CS_URS_2024_02/711341564</t>
  </si>
  <si>
    <t>121,54 "VV pol. 48"</t>
  </si>
  <si>
    <t>711441559</t>
  </si>
  <si>
    <t>Provedení izolace proti tlakové vodě vodorovné přitavením pásu NAIP</t>
  </si>
  <si>
    <t>1854712670</t>
  </si>
  <si>
    <t>https://podminky.urs.cz/item/CS_URS_2024_02/711441559</t>
  </si>
  <si>
    <t>62853004</t>
  </si>
  <si>
    <t>pás asfaltový natavitelný modifikovaný SBS s vložkou ze skleněné tkaniny a spalitelnou PE fólií nebo jemnozrnným minerálním posypem na horním povrchu tl 4,0mm</t>
  </si>
  <si>
    <t>-1124754003</t>
  </si>
  <si>
    <t>49,14 "VV pol. 47"</t>
  </si>
  <si>
    <t>170,64*1,1655 'Přepočtené koeficientem množství</t>
  </si>
  <si>
    <t>711461103</t>
  </si>
  <si>
    <t>Provedení izolace proti tlakové vodě vodorovné fólií přilepenou v plné ploše</t>
  </si>
  <si>
    <t>518122781</t>
  </si>
  <si>
    <t>https://podminky.urs.cz/item/CS_URS_2024_02/711461103</t>
  </si>
  <si>
    <t>"VV pol. 22"</t>
  </si>
  <si>
    <t>"OP 1 3,4m *2,5m *1 =" 8,5</t>
  </si>
  <si>
    <t>" OP2 3,4m *2,5m *1 = "8,5</t>
  </si>
  <si>
    <t>28322004</t>
  </si>
  <si>
    <t>fólie hydroizolační pro spodní stavbu mPVC tl 1,5mm</t>
  </si>
  <si>
    <t>-161556104</t>
  </si>
  <si>
    <t>17*1,1655 'Přepočtené koeficientem množství</t>
  </si>
  <si>
    <t>431175</t>
  </si>
  <si>
    <t xml:space="preserve">Schodišťová konstrukce z dílců z nerez oceli </t>
  </si>
  <si>
    <t>-1403207100</t>
  </si>
  <si>
    <t>Poznámka k položce:_x000D_
VV pol. 38</t>
  </si>
  <si>
    <t>911281</t>
  </si>
  <si>
    <t>Zábradlí nerezové, mostní se svislou výplní D+M</t>
  </si>
  <si>
    <t>860489931</t>
  </si>
  <si>
    <t>107,4 "VV pol. 54"</t>
  </si>
  <si>
    <t>1201085669</t>
  </si>
  <si>
    <t>678716440</t>
  </si>
  <si>
    <t>1642842032</t>
  </si>
  <si>
    <t>040.31.2.1 - Nová pěší lávka v km 0,950 63 - elektro</t>
  </si>
  <si>
    <t>-1473922377</t>
  </si>
  <si>
    <t>-604372038</t>
  </si>
  <si>
    <t>1810648112</t>
  </si>
  <si>
    <t>1984858795</t>
  </si>
  <si>
    <t>-666886534</t>
  </si>
  <si>
    <t>-1058525565</t>
  </si>
  <si>
    <t>950867769</t>
  </si>
  <si>
    <t>-1465119307</t>
  </si>
  <si>
    <t>-749858030</t>
  </si>
  <si>
    <t>1541303355</t>
  </si>
  <si>
    <t>-705369404</t>
  </si>
  <si>
    <t>-210010267</t>
  </si>
  <si>
    <t>526988962</t>
  </si>
  <si>
    <t>-1743353044</t>
  </si>
  <si>
    <t>-1597028597</t>
  </si>
  <si>
    <t>408230835</t>
  </si>
  <si>
    <t>1104081415</t>
  </si>
  <si>
    <t>-94417417</t>
  </si>
  <si>
    <t>-455749204</t>
  </si>
  <si>
    <t>kabel instalační jádro Cu plné izolace PVC plášť PVC 450/750V (CYKY) 5x2,5mm2</t>
  </si>
  <si>
    <t>-506372208</t>
  </si>
  <si>
    <t>1700415002</t>
  </si>
  <si>
    <t>720659801</t>
  </si>
  <si>
    <t>491320170</t>
  </si>
  <si>
    <t>-21526633</t>
  </si>
  <si>
    <t>198089243</t>
  </si>
  <si>
    <t>R_012</t>
  </si>
  <si>
    <t>Pojistková skříň SP110/PS, vč. výzbroje</t>
  </si>
  <si>
    <t>-892863486</t>
  </si>
  <si>
    <t>R_01222</t>
  </si>
  <si>
    <t>Rozvaděč RR1, oceloplechová rozvodnice osazena na konstrukci, IP68, vč. výzbroje a zapojení</t>
  </si>
  <si>
    <t>-388470846</t>
  </si>
  <si>
    <t>1035718967</t>
  </si>
  <si>
    <t>-1762074337</t>
  </si>
  <si>
    <t>-1525812183</t>
  </si>
  <si>
    <t>-694149269</t>
  </si>
  <si>
    <t>1135988853</t>
  </si>
  <si>
    <t>1591122381</t>
  </si>
  <si>
    <t>-1318505073</t>
  </si>
  <si>
    <t>-891642956</t>
  </si>
  <si>
    <t>-600581763</t>
  </si>
  <si>
    <t>805236322</t>
  </si>
  <si>
    <t>-126216009</t>
  </si>
  <si>
    <t>-1716558527</t>
  </si>
  <si>
    <t>-1538193247</t>
  </si>
  <si>
    <t>-999151502</t>
  </si>
  <si>
    <t>823134668</t>
  </si>
  <si>
    <t>271178846</t>
  </si>
  <si>
    <t>1362187656</t>
  </si>
  <si>
    <t>677732927</t>
  </si>
  <si>
    <t>-537972667</t>
  </si>
  <si>
    <t>1099321349</t>
  </si>
  <si>
    <t>1851554739</t>
  </si>
  <si>
    <t>-582590059</t>
  </si>
  <si>
    <t>1859624947</t>
  </si>
  <si>
    <t>-127078051</t>
  </si>
  <si>
    <t>-486183155</t>
  </si>
  <si>
    <t>1752073268</t>
  </si>
  <si>
    <t>-872815598</t>
  </si>
  <si>
    <t>-271739277</t>
  </si>
  <si>
    <t>-1387520367</t>
  </si>
  <si>
    <t>-1618677095</t>
  </si>
  <si>
    <t>-2047171101</t>
  </si>
  <si>
    <t>770478612</t>
  </si>
  <si>
    <t>N1.1</t>
  </si>
  <si>
    <t>Podružný materiál (svorky, spojky, sádra, koncovky, hřebíky, vruty, hmoždiny, atd.)</t>
  </si>
  <si>
    <t>14495024</t>
  </si>
  <si>
    <t>1498,17</t>
  </si>
  <si>
    <t>výkop</t>
  </si>
  <si>
    <t>2011,6</t>
  </si>
  <si>
    <t>TL</t>
  </si>
  <si>
    <t>1587,117</t>
  </si>
  <si>
    <t>040.31.3 - Nový silniční most ev.č. 4585-8 v km 1,297 93 (TPE km 82,510)</t>
  </si>
  <si>
    <t xml:space="preserve">    741 - Elektroinstalace - silnoproud</t>
  </si>
  <si>
    <t xml:space="preserve">    789 - Povrchové úpravy ocelových konstrukcí a technologických zařízení</t>
  </si>
  <si>
    <t xml:space="preserve">    23-M - Montáže potrubí</t>
  </si>
  <si>
    <t>-1435293155</t>
  </si>
  <si>
    <t>4*60*24</t>
  </si>
  <si>
    <t>-1288474967</t>
  </si>
  <si>
    <t>4*60</t>
  </si>
  <si>
    <t>113151111</t>
  </si>
  <si>
    <t>Rozebrání zpevněných ploch ze silničních dílců</t>
  </si>
  <si>
    <t>-855049303</t>
  </si>
  <si>
    <t>https://podminky.urs.cz/item/CS_URS_2024_02/113151111</t>
  </si>
  <si>
    <t>122251105</t>
  </si>
  <si>
    <t>Odkopávky a prokopávky nezapažené v hornině třídy těžitelnosti I skupiny 3 objem do 1000 m3 strojně</t>
  </si>
  <si>
    <t>-1344591258</t>
  </si>
  <si>
    <t>https://podminky.urs.cz/item/CS_URS_2024_02/122251105</t>
  </si>
  <si>
    <t>"násyp plošiny pro pilotářskou soupravu ze zemin a balvanů v korytě se zhutněním-odvoz" 300</t>
  </si>
  <si>
    <t>640 "přísyp"</t>
  </si>
  <si>
    <t>122251106</t>
  </si>
  <si>
    <t>Odkopávky a prokopávky nezapažené v hornině třídy těžitelnosti I skupiny 3 objem do 5000 m3 strojně</t>
  </si>
  <si>
    <t>1730466124</t>
  </si>
  <si>
    <t>https://podminky.urs.cz/item/CS_URS_2024_02/122251106</t>
  </si>
  <si>
    <t>"odkopávky v nezapažené hornině pro výkop mostu"54,63*10,32+63,75*10,99+35,02*12,77</t>
  </si>
  <si>
    <t>-517220446</t>
  </si>
  <si>
    <t>"P2 9,7*2+5,3*2=" 30/0,6</t>
  </si>
  <si>
    <t>"OP3" 9,765/0,6</t>
  </si>
  <si>
    <t>496596893</t>
  </si>
  <si>
    <t>"P2"(9,7*2+5,3*2)*5</t>
  </si>
  <si>
    <t>"OP3"9,775*5+17,1*6,46</t>
  </si>
  <si>
    <t>-939221322</t>
  </si>
  <si>
    <t>-664350916</t>
  </si>
  <si>
    <t>50,99</t>
  </si>
  <si>
    <t>1494175882</t>
  </si>
  <si>
    <t>300+1711,6</t>
  </si>
  <si>
    <t>-1978672936</t>
  </si>
  <si>
    <t>223,323 "zásyp"</t>
  </si>
  <si>
    <t>trideni</t>
  </si>
  <si>
    <t>(výkop-223,323-0,1*výkop)*0,4</t>
  </si>
  <si>
    <t>682042591</t>
  </si>
  <si>
    <t>TL*0,6</t>
  </si>
  <si>
    <t>0,1*výkop</t>
  </si>
  <si>
    <t>-4061396</t>
  </si>
  <si>
    <t>10*1153,43</t>
  </si>
  <si>
    <t>-68451012</t>
  </si>
  <si>
    <t>433215204</t>
  </si>
  <si>
    <t>640 "přisyp"</t>
  </si>
  <si>
    <t>924838094</t>
  </si>
  <si>
    <t>1153,43*2</t>
  </si>
  <si>
    <t>1949627895</t>
  </si>
  <si>
    <t xml:space="preserve">300+1711,6 </t>
  </si>
  <si>
    <t>174151102</t>
  </si>
  <si>
    <t>Zásyp v prostoru s omezeným pohybem stroje sypaninou se zhutněním</t>
  </si>
  <si>
    <t>-1689155988</t>
  </si>
  <si>
    <t>https://podminky.urs.cz/item/CS_URS_2024_02/174151102</t>
  </si>
  <si>
    <t>"OP3-zásyp ze štrkovitého materiálu"10,03*9,7</t>
  </si>
  <si>
    <t>"OP1-zásyp ze štrkovitého materiálu"1,15*11,88</t>
  </si>
  <si>
    <t>"OP3-zásyp ze štrkovitého materiálu"10,63*8,44</t>
  </si>
  <si>
    <t>"OP1-zásyp ze štrkovitého materiálu"2,05*11,05</t>
  </si>
  <si>
    <t>175151201</t>
  </si>
  <si>
    <t>Obsypání objektu nad přilehlým původním terénem sypaninou bez prohození, uloženou do 3 m strojně</t>
  </si>
  <si>
    <t>1331754087</t>
  </si>
  <si>
    <t>https://podminky.urs.cz/item/CS_URS_2024_02/175151201</t>
  </si>
  <si>
    <t>"OP3"4,3*0,3*9,7</t>
  </si>
  <si>
    <t>"OP1"1,5*0,3*11,88</t>
  </si>
  <si>
    <t>"OP3-ŠP 0-32"0,6*9,7*2,5</t>
  </si>
  <si>
    <t>"OP1-ŠP 0-32"0,6*1,22*11,88</t>
  </si>
  <si>
    <t>"OP3-ŠP 0-32"3,53*9,7</t>
  </si>
  <si>
    <t>"OP1-ŠP 0-32"1,12*11,88</t>
  </si>
  <si>
    <t>58337344</t>
  </si>
  <si>
    <t>štěrkopísek frakce 0/32</t>
  </si>
  <si>
    <t>1457150145</t>
  </si>
  <si>
    <t>70,79*2 'Přepočtené koeficientem množství</t>
  </si>
  <si>
    <t>58337310</t>
  </si>
  <si>
    <t>štěrkopísek frakce 0/4</t>
  </si>
  <si>
    <t>-1886060055</t>
  </si>
  <si>
    <t>17,859*2 'Přepočtené koeficientem množství</t>
  </si>
  <si>
    <t>-691548526</t>
  </si>
  <si>
    <t>výkop-223,323-0,1*výkop</t>
  </si>
  <si>
    <t>225349426</t>
  </si>
  <si>
    <t>"na rubu opěr a křídel" 5,12+5,85+0,35*2+4,36+5,33</t>
  </si>
  <si>
    <t>212792313</t>
  </si>
  <si>
    <t>Odvodnění mostní opěry - drenážní plastové potrubí HDPE DN 200</t>
  </si>
  <si>
    <t>1540053882</t>
  </si>
  <si>
    <t>https://podminky.urs.cz/item/CS_URS_2024_02/212792313</t>
  </si>
  <si>
    <t>"skrz opěru"4,32+2,3</t>
  </si>
  <si>
    <t>212792313R</t>
  </si>
  <si>
    <t>Odvodnění mostní opěry - drenážní plastové potrubí HDPE DN 250</t>
  </si>
  <si>
    <t>-1746299594</t>
  </si>
  <si>
    <t>"vyvedení drenáže skrz chráničkou z pvc DN 250"1,65+2,13</t>
  </si>
  <si>
    <t>212972113</t>
  </si>
  <si>
    <t>Opláštění drenážních trub filtrační textilií DN 160</t>
  </si>
  <si>
    <t>-804555074</t>
  </si>
  <si>
    <t>https://podminky.urs.cz/item/CS_URS_2024_02/212972113</t>
  </si>
  <si>
    <t>212972114</t>
  </si>
  <si>
    <t>Opláštění drenážních trub filtrační textilií DN 200</t>
  </si>
  <si>
    <t>1816906726</t>
  </si>
  <si>
    <t>https://podminky.urs.cz/item/CS_URS_2024_02/212972114</t>
  </si>
  <si>
    <t>360639269</t>
  </si>
  <si>
    <t>(26+14+20)*6,5</t>
  </si>
  <si>
    <t>273311125</t>
  </si>
  <si>
    <t>Základové desky z betonu prostého C 16/20</t>
  </si>
  <si>
    <t>1051271052</t>
  </si>
  <si>
    <t>https://podminky.urs.cz/item/CS_URS_2024_02/273311125</t>
  </si>
  <si>
    <t>"odvodnění u OP1" 0,3*0,57*12,02</t>
  </si>
  <si>
    <t>"odvodnění u  OP3" 0,3*0,56*9,69</t>
  </si>
  <si>
    <t>"podkladní beton C16/20X0"</t>
  </si>
  <si>
    <t>"Pilíř P2"2,30*6,70*0,15</t>
  </si>
  <si>
    <t>"Opěra OP1"2,05*(11,37+(1,53+0,92)/2)*0,15</t>
  </si>
  <si>
    <t>"Přechodová deska OP1"3,85*(8,91+(3,00+0,95)/2)*0,15</t>
  </si>
  <si>
    <t>"Opěra OP3"3,15*(8,72+1,40)*0,15</t>
  </si>
  <si>
    <t>"Přechodová deska OP3"3,5*(6,46+(1,56+0,65)/2)*0,15</t>
  </si>
  <si>
    <t>273321117</t>
  </si>
  <si>
    <t>Základové desky mostních konstrukcí ze ŽB C 25/30</t>
  </si>
  <si>
    <t>-161729673</t>
  </si>
  <si>
    <t>https://podminky.urs.cz/item/CS_URS_2024_02/273321117</t>
  </si>
  <si>
    <t>"Přechodová deska OP1"4,00*(8,35+(3,10+0,80)/2)</t>
  </si>
  <si>
    <t>"Přechodová deska OP3"3,65*(6,00+(1,63+0,70)/2)</t>
  </si>
  <si>
    <t>273321118</t>
  </si>
  <si>
    <t>Základové desky mostních konstrukcí ze ŽB C 30/37</t>
  </si>
  <si>
    <t>-1223801483</t>
  </si>
  <si>
    <t>https://podminky.urs.cz/item/CS_URS_2024_02/273321118</t>
  </si>
  <si>
    <t>"Opěra OP3"1,00*2,75*(8,46+1,23)</t>
  </si>
  <si>
    <t>"Pilíř P2"6,40*0,90*2,00</t>
  </si>
  <si>
    <t>273354111</t>
  </si>
  <si>
    <t>Bednění základových desek - zřízení</t>
  </si>
  <si>
    <t>2007050679</t>
  </si>
  <si>
    <t>https://podminky.urs.cz/item/CS_URS_2024_02/273354111</t>
  </si>
  <si>
    <t>"pilíř-základ"2*6,4*2,0*1,25</t>
  </si>
  <si>
    <t>"opěry OP3-základ"2*(3,01+9,69)*1,00</t>
  </si>
  <si>
    <t>"Přechodová deska OP1"0,35*(11,45+5,06+9,43+4,19)</t>
  </si>
  <si>
    <t>"Přechodová deska OP3" 0,35*(4+7,62+7,05+3,84)</t>
  </si>
  <si>
    <t>273354211</t>
  </si>
  <si>
    <t>Bednění základových desek - odstranění</t>
  </si>
  <si>
    <t>113905789</t>
  </si>
  <si>
    <t>https://podminky.urs.cz/item/CS_URS_2024_02/273354211</t>
  </si>
  <si>
    <t>273361116</t>
  </si>
  <si>
    <t>Výztuž základových desek z betonářské oceli 10 505</t>
  </si>
  <si>
    <t>1275863506</t>
  </si>
  <si>
    <t>https://podminky.urs.cz/item/CS_URS_2024_02/273361116</t>
  </si>
  <si>
    <t>"Přechodová deska OP1" 1,985</t>
  </si>
  <si>
    <t>"Přechodová deska OP3"1,24</t>
  </si>
  <si>
    <t>281602111</t>
  </si>
  <si>
    <t>Injektování povrchové nízkotlaké s dvojitým obturátorem mikropilot a kotev tlakem do 0,6 MPa</t>
  </si>
  <si>
    <t>1727814411</t>
  </si>
  <si>
    <t>https://podminky.urs.cz/item/CS_URS_2024_02/281602111</t>
  </si>
  <si>
    <t>60*1,5*1</t>
  </si>
  <si>
    <t>60*5*0,5</t>
  </si>
  <si>
    <t>-959007574</t>
  </si>
  <si>
    <t>"Mikropiloty u OP1" 26*5</t>
  </si>
  <si>
    <t>"Mikropiloty u P2" 14*5</t>
  </si>
  <si>
    <t>"Mikropiloty u OP3" 20*5</t>
  </si>
  <si>
    <t>896131798</t>
  </si>
  <si>
    <t>60*6,5</t>
  </si>
  <si>
    <t>390*1,1 'Přepočtené koeficientem množství</t>
  </si>
  <si>
    <t>283111123</t>
  </si>
  <si>
    <t>Zřízení trubkových mikropilot svislých část manžetová D přes 105 do 115 mm</t>
  </si>
  <si>
    <t>-277709958</t>
  </si>
  <si>
    <t>https://podminky.urs.cz/item/CS_URS_2024_02/283111123</t>
  </si>
  <si>
    <t>(26+14+20)*1,5</t>
  </si>
  <si>
    <t>721706273</t>
  </si>
  <si>
    <t>319673657</t>
  </si>
  <si>
    <t>300</t>
  </si>
  <si>
    <t>1548001481</t>
  </si>
  <si>
    <t>200*0,5 'Přepočtené koeficientem množství</t>
  </si>
  <si>
    <t>317171126</t>
  </si>
  <si>
    <t>Kotvení monolitického betonu římsy do mostovky kotvou do vývrtu</t>
  </si>
  <si>
    <t>1967176032</t>
  </si>
  <si>
    <t>https://podminky.urs.cz/item/CS_URS_2024_02/317171126</t>
  </si>
  <si>
    <t>54879990</t>
  </si>
  <si>
    <t>kotva římsy M24 do vývrtu, NRk = 120 KN</t>
  </si>
  <si>
    <t>1882432591</t>
  </si>
  <si>
    <t xml:space="preserve">Poznámka k položce:_x000D_
kompletní dodávka </t>
  </si>
  <si>
    <t>317321118</t>
  </si>
  <si>
    <t>Mostní římsy ze ŽB C 30/37</t>
  </si>
  <si>
    <t>-1893454386</t>
  </si>
  <si>
    <t>https://podminky.urs.cz/item/CS_URS_2024_02/317321118</t>
  </si>
  <si>
    <t>"beton říms C30/37 XF2 Cl 0,4"92,75*(0,25*0,6)+45,74*(0,55*0,23)+42,1*(1,8*0,23)+4,91*(0,57*0,23)</t>
  </si>
  <si>
    <t>317353121</t>
  </si>
  <si>
    <t>Bednění mostních říms všech tvarů - zřízení</t>
  </si>
  <si>
    <t>-91573054</t>
  </si>
  <si>
    <t>https://podminky.urs.cz/item/CS_URS_2024_02/317353121</t>
  </si>
  <si>
    <t>92,75*(0,6+0,25+0,23+0,11)</t>
  </si>
  <si>
    <t>"čela"2*(0,25*0,6+0,23*0,55)+2*(0,25*0,6+0,23*0,27+0,23*(1,53+1,35))</t>
  </si>
  <si>
    <t>317353221</t>
  </si>
  <si>
    <t>Bednění mostních říms všech tvarů - odstranění</t>
  </si>
  <si>
    <t>76363744</t>
  </si>
  <si>
    <t>https://podminky.urs.cz/item/CS_URS_2024_02/317353221</t>
  </si>
  <si>
    <t>317361116</t>
  </si>
  <si>
    <t>Výztuž mostních říms z betonářské oceli 10 505</t>
  </si>
  <si>
    <t>-799554227</t>
  </si>
  <si>
    <t>https://podminky.urs.cz/item/CS_URS_2024_02/317361116</t>
  </si>
  <si>
    <t>4,27</t>
  </si>
  <si>
    <t>3128R</t>
  </si>
  <si>
    <t>Striáž pochozí vrstvy říms</t>
  </si>
  <si>
    <t>589462876</t>
  </si>
  <si>
    <t>"římsy"36,67+90,31</t>
  </si>
  <si>
    <t>-1689900859</t>
  </si>
  <si>
    <t>"Pilíř P2"3,60*3,32*0,80</t>
  </si>
  <si>
    <t>"Opěra OP1"</t>
  </si>
  <si>
    <t>"Dřík"1,65*1,85*12,02</t>
  </si>
  <si>
    <t>"Zavěšená křídla" 3,00*(1,50/2+0,56+0,06/2)*0,57+3,00*(1,5/2+0,63+0,08/2)*0,57</t>
  </si>
  <si>
    <t>"Závěrná zídka" (1,30*0,45+0,45*0,02/2+0,32*0,32/2+0,32*0,30+0,32*0,05/2+0,30*0,15)*12,30</t>
  </si>
  <si>
    <t>"Plentovací zídky"0,89*0,20*1,49+0,85*0,20*1,31</t>
  </si>
  <si>
    <t>"Podložkové nálitky"3*0,60*0,60*0,25</t>
  </si>
  <si>
    <t>"Opěra OP3"</t>
  </si>
  <si>
    <t>"Dřík"3,13*9,69*(1,93+0,34/2)</t>
  </si>
  <si>
    <t>"Zavěšená křídla"2*(1,60/2+0,67)*0,57+2*(1,60/2+0,69)*0,57</t>
  </si>
  <si>
    <t>"Závěrná zídka" (1,43*0,45+0,32*0,32/2+0,30*0,32+0,32*0,02/2+0,15*0,30)*9,70</t>
  </si>
  <si>
    <t>"Plentovací zídky"2*1,00*0,20*1,52</t>
  </si>
  <si>
    <t>"Podložkové nálitky"2*0,60*0,60*0,24</t>
  </si>
  <si>
    <t>1768466970</t>
  </si>
  <si>
    <t>"dřík OP1"2,05*1,8+1,81*1,9+1,34*1,2+11,8*1,8+11,01*1,86</t>
  </si>
  <si>
    <t>"dřík OP3" 2*(2,11*3,13+(0,35*3,13/2))+1,25*2,5+3,07*8,44+3,17*9,69</t>
  </si>
  <si>
    <t>"pilíř P2"</t>
  </si>
  <si>
    <t>"dřík 2*(2,8+pí*0,8)*3,37" 35,811</t>
  </si>
  <si>
    <t>"horní hrana (2,8*0,8+0,4^2*pí)-3,25*0,15 " 2,255</t>
  </si>
  <si>
    <t>"vrubový kloub" 2*(3,25+0,15)*0,11</t>
  </si>
  <si>
    <t>-475064282</t>
  </si>
  <si>
    <t>334352112</t>
  </si>
  <si>
    <t>Bednění mostních křídel a závěrných zídek ze systémového bednění s výplní z palubek - zřízení</t>
  </si>
  <si>
    <t>-1150439754</t>
  </si>
  <si>
    <t>https://podminky.urs.cz/item/CS_URS_2024_02/334352112</t>
  </si>
  <si>
    <t>"křídla OP1"</t>
  </si>
  <si>
    <t>"levé křídlo" 0,57*0,63+3,39*0,57+3*(0,63+1,58/2)+2,88*(0,63+1,58/2)</t>
  </si>
  <si>
    <t>"pravé křídlo" 0,57*0,56+3,88*0,57+3*(0,56+1,77/2)+3,45*(0,56+1,77/2)</t>
  </si>
  <si>
    <t>"závěrná zídka OP1"1,6*(0,56+0,49)+0,93*9,48+2,89*2*1,6+9,35*1,3+2*0,3*9,43</t>
  </si>
  <si>
    <t>"konzola pro uložení OP1"(0,055/2+0,3+0,32/2)*0,33+9,54*(0,3+0,33+0,46)</t>
  </si>
  <si>
    <t>"bločky OP1"3*4*0,24*0,6</t>
  </si>
  <si>
    <t>"plentovací zídky OP1"0,87*(2*1,32+0,22)+0,93*(2*1,49+0,25)</t>
  </si>
  <si>
    <t>"křídla OP3"</t>
  </si>
  <si>
    <t>"levé křídlo" 0,57*0,66+2,88*0,57+2*(0,66+1,79/2)+2,25*(0,66+1,79/2)</t>
  </si>
  <si>
    <t>"pravé křídlo" 0,57*0,62+2,56*0,57+2*(0,69+1,59/2)+1,75*(0,69+1,59/2)</t>
  </si>
  <si>
    <t>"závěrná zídka OP3"2*1,7*(0,49+0,62+2)+7,07*(1,4+1,045)+2*0,3*7,08</t>
  </si>
  <si>
    <t>"konzola pro uložení OP3"(0,035/2+0,3+0,32/2)*0,33+7,05*(0,3+0,33+0,46)</t>
  </si>
  <si>
    <t>"plentovací zídky OP32(*2*(1,52+0,049)+0,22*1)" 6,716</t>
  </si>
  <si>
    <t>334352212</t>
  </si>
  <si>
    <t>Bednění mostních křídel a závěrných zídek ze systémového bednění s výplní z palubek - odstranění</t>
  </si>
  <si>
    <t>1097543104</t>
  </si>
  <si>
    <t>https://podminky.urs.cz/item/CS_URS_2024_02/334352212</t>
  </si>
  <si>
    <t>334361216</t>
  </si>
  <si>
    <t>Výztuž dříků opěr z betonářské oceli 10 505</t>
  </si>
  <si>
    <t>2130480852</t>
  </si>
  <si>
    <t>https://podminky.urs.cz/item/CS_URS_2024_02/334361216</t>
  </si>
  <si>
    <t>"Výztuž OP1 z betonářské oceli B500B"  7,96</t>
  </si>
  <si>
    <t>"Výztuž P2 z betonářské oceli B500B" 5,01</t>
  </si>
  <si>
    <t>"Výztuž OP3 z betonářské oceli B500B" 15,28</t>
  </si>
  <si>
    <t>334791111</t>
  </si>
  <si>
    <t>Prostup v betonových zdech z plastových trub DN do 50</t>
  </si>
  <si>
    <t>-1943637577</t>
  </si>
  <si>
    <t>https://podminky.urs.cz/item/CS_URS_2024_02/334791111</t>
  </si>
  <si>
    <t>(1,23+1,85)*2</t>
  </si>
  <si>
    <t>334791112</t>
  </si>
  <si>
    <t>Prostup v betonových zdech z plastových trub DN do 110</t>
  </si>
  <si>
    <t>-865182254</t>
  </si>
  <si>
    <t>https://podminky.urs.cz/item/CS_URS_2024_02/334791112</t>
  </si>
  <si>
    <t>(0,2+0,2)*2</t>
  </si>
  <si>
    <t>334951113</t>
  </si>
  <si>
    <t>Podpěrné skruže dočasné ze dřeva z hranolů - zřízení</t>
  </si>
  <si>
    <t>1340832076</t>
  </si>
  <si>
    <t>https://podminky.urs.cz/item/CS_URS_2024_02/334951113</t>
  </si>
  <si>
    <t>334952113</t>
  </si>
  <si>
    <t>Podpěrné skruže dočasné ze dřeva z hranolů - odstranění</t>
  </si>
  <si>
    <t>368826181</t>
  </si>
  <si>
    <t>https://podminky.urs.cz/item/CS_URS_2024_02/334952113</t>
  </si>
  <si>
    <t>348171111</t>
  </si>
  <si>
    <t>Osazení mostního ocelového zábradlí nesnímatelného do betonu říms přímo</t>
  </si>
  <si>
    <t>-1052252144</t>
  </si>
  <si>
    <t>https://podminky.urs.cz/item/CS_URS_2024_02/348171111</t>
  </si>
  <si>
    <t>"zábradlí ocelové se svislou výplní výšky 1,1m"46,98+45,68</t>
  </si>
  <si>
    <t>348R001</t>
  </si>
  <si>
    <t xml:space="preserve">Ocelové mostní zábradlí </t>
  </si>
  <si>
    <t>-1101574709</t>
  </si>
  <si>
    <t xml:space="preserve">Poznámka k položce:_x000D_
_x000D_
sloupky TR82,5/4, dl.ca. 1,0 m , á ca 2,0 m_x000D_
horní madlo TR102/4_x000D_
dolní madlo TR48,3/3,2_x000D_
svislá výplň tyč  ∅20, dl. ca. 0,86 m_x000D_
kotevní patní deska 200/200/10_x000D_
_x000D_
pozinkované, nátěr dle specifikace_x000D_
</t>
  </si>
  <si>
    <t>31197004R</t>
  </si>
  <si>
    <t>tyč závitová Pz 8.8 M12</t>
  </si>
  <si>
    <t>-1852164473</t>
  </si>
  <si>
    <t>-236625571</t>
  </si>
  <si>
    <t>"Mostovka"</t>
  </si>
  <si>
    <t>"44-49" 6,833*12,706</t>
  </si>
  <si>
    <t>"49-50" 6,833*5,480+0,409*4,872</t>
  </si>
  <si>
    <t>"50-52" 7,857*0,800</t>
  </si>
  <si>
    <t>"52-53" 6,368*5,480+0,133*0,204+0,557*0,198+0,597*4,882+0,559*0,248+0,305*0,250+0,034*5,480+0,040*5,480</t>
  </si>
  <si>
    <t>"53-54" 6,658*9,450+5,500*0,250+0,292*9,450+5,505*0,185+1,022*0,200+0,078*9,450+1,800*0,250</t>
  </si>
  <si>
    <t>27443034</t>
  </si>
  <si>
    <t>"Výztuž mostovka z betonářské oceli B500B" 45,32</t>
  </si>
  <si>
    <t>"Výztuž příčník u OP1 z betonářské oceli B500B"5,110</t>
  </si>
  <si>
    <t>"Výztuž příčník u OP3 z betonářské oceli B500B"5,96</t>
  </si>
  <si>
    <t>421371133</t>
  </si>
  <si>
    <t>Výztuž předpínací nosné konstrukce mostů kabely monostrand</t>
  </si>
  <si>
    <t>-464826555</t>
  </si>
  <si>
    <t>https://podminky.urs.cz/item/CS_URS_2024_02/421371133</t>
  </si>
  <si>
    <t>421374223</t>
  </si>
  <si>
    <t>Kabelová chránička pro soudržné předpínání z vinutého plechu pro předpínací výztuž nosné konstrukce mostů D přes 65 do 80 mm</t>
  </si>
  <si>
    <t>650513240</t>
  </si>
  <si>
    <t>https://podminky.urs.cz/item/CS_URS_2024_02/421374223</t>
  </si>
  <si>
    <t>-1116829976</t>
  </si>
  <si>
    <t>1021570050</t>
  </si>
  <si>
    <t>Poznámka k položce:_x000D_
s opatřením proti bludným proudům provařením jednotlivých kotev</t>
  </si>
  <si>
    <t>1056548883</t>
  </si>
  <si>
    <t>-1469243446</t>
  </si>
  <si>
    <t>421378121</t>
  </si>
  <si>
    <t>Injektáž cementovou maltou chrániček předpínací výztuže nosné konstrukce mostů D do 80 mm</t>
  </si>
  <si>
    <t>-1719592626</t>
  </si>
  <si>
    <t>https://podminky.urs.cz/item/CS_URS_2024_02/421378121</t>
  </si>
  <si>
    <t>421955112</t>
  </si>
  <si>
    <t>Bednění z překližek na mostní skruži - zřízení</t>
  </si>
  <si>
    <t>2069122547</t>
  </si>
  <si>
    <t>https://podminky.urs.cz/item/CS_URS_2024_02/421955112</t>
  </si>
  <si>
    <t>"bok konzol+náběhh konzol" 0.25*(37.12+18.520+19.66)+2.24*(37.12+18.520+19.66)</t>
  </si>
  <si>
    <t>"dno" 4.45*18.52+88.56</t>
  </si>
  <si>
    <t>"boky dna - přímá část" 0.3*2*13.91</t>
  </si>
  <si>
    <t>"boky dna - přímá část  náběh" 0.4*2*6</t>
  </si>
  <si>
    <t>"boky dna - nad P2" 0.5*2*0.875</t>
  </si>
  <si>
    <t>"boky dna - část v oblouku náběh" 0.35*(6+6.13)</t>
  </si>
  <si>
    <t>"boky dna - část v oblouku" 0.2*(10.35+11.12)</t>
  </si>
  <si>
    <t>"dno+zadní strana + boky+přední strana"1.2*8.81+4.68+(0.99+0.975)*1.315+7.31</t>
  </si>
  <si>
    <t>"konzoly"2*(1.02*(0.250+0.25)+0.295*(0.250+0.04))</t>
  </si>
  <si>
    <t>"vybrání" 0.96*0.27+0.159(0.395+0.365)+2.02(0.395+0.045/2)+3.24*(0.365+0.075/2)-0.31*0.34*11</t>
  </si>
  <si>
    <t>"sklípky"11*(0.27*0.27+(0.28*0.025)+(0.107*0.27+0.031*0.16/2)+(0.166*0.335)+(0.085*0.27+0.15*0.03/2))</t>
  </si>
  <si>
    <t>"dno+zadní strana + boky+přední strana"0.95*11.285+4.97+(0.89+0.845)*1.04+7.42</t>
  </si>
  <si>
    <t>"konzoly"0.81*(0.25+0.25)+0.915*(0.25+0.25)+0.230*(0.25+0.04)+0.285*(0.25+0.04)</t>
  </si>
  <si>
    <t>"vybrání" 12.18*0.21+0.150*(0.410+0.415)+3.795*(0.415+0.115/2)+3.710*(0.410+0.045/2)-0.31*0.36*11</t>
  </si>
  <si>
    <t>"sklípky11*(0.350*0.28+0.215*0.165+0.025+0.115*0.21+0.377" 2,797</t>
  </si>
  <si>
    <t>421955212</t>
  </si>
  <si>
    <t>Bednění z překližek na mostní skruži - odstranění</t>
  </si>
  <si>
    <t>627872184</t>
  </si>
  <si>
    <t>https://podminky.urs.cz/item/CS_URS_2024_02/421955212</t>
  </si>
  <si>
    <t>423321123_R</t>
  </si>
  <si>
    <t>Betonáž příčníků z betonu C 35/45</t>
  </si>
  <si>
    <t>220640743</t>
  </si>
  <si>
    <t>7,319*0,27+11,526*0,93</t>
  </si>
  <si>
    <t>7,465*0,210+13,149*0,740</t>
  </si>
  <si>
    <t>428351111</t>
  </si>
  <si>
    <t>Bednění bloku ložiska zřízení a odstranění</t>
  </si>
  <si>
    <t>-1443571913</t>
  </si>
  <si>
    <t>https://podminky.urs.cz/item/CS_URS_2024_02/428351111</t>
  </si>
  <si>
    <t>"bločky OP3"2*4*0,24*0,6</t>
  </si>
  <si>
    <t>"bločky OP1" 3*4*0,24*0,6</t>
  </si>
  <si>
    <t>428386225</t>
  </si>
  <si>
    <t>Samostatná výztuž kyvného trnu nad 12 mm</t>
  </si>
  <si>
    <t>1240467063</t>
  </si>
  <si>
    <t>https://podminky.urs.cz/item/CS_URS_2024_02/428386225</t>
  </si>
  <si>
    <t>"s izolační úpravou proti bludným proudům podle VL 303.01"21*1,95*6,314/1000</t>
  </si>
  <si>
    <t>"PKO s epoxidovým nátěrem 50 mm, trny přechodové desky"(24+32)*0,5*3,853/1000</t>
  </si>
  <si>
    <t>428941143</t>
  </si>
  <si>
    <t>Osazení mostního ložiska hrncového s horní spárou zatížení přes 5000 do 10 000 kN</t>
  </si>
  <si>
    <t>-377716523</t>
  </si>
  <si>
    <t>https://podminky.urs.cz/item/CS_URS_2024_02/428941143</t>
  </si>
  <si>
    <t>42R001</t>
  </si>
  <si>
    <t>Mostní ložisko hrncové</t>
  </si>
  <si>
    <t>2072299074</t>
  </si>
  <si>
    <t>434313115_</t>
  </si>
  <si>
    <t>Schody z vibrolisovaných prefabrikátů se zřízením podkladních stupňů z betonu C 30/37</t>
  </si>
  <si>
    <t>-425577435</t>
  </si>
  <si>
    <t>Poznámka k položce:_x000D_
vč. lože z ŽB - 2 m3</t>
  </si>
  <si>
    <t>0,75*14</t>
  </si>
  <si>
    <t>43 R002</t>
  </si>
  <si>
    <t>Betonový schodišťový blok 750x350x150mm D+M</t>
  </si>
  <si>
    <t>1951309775</t>
  </si>
  <si>
    <t>31316013</t>
  </si>
  <si>
    <t>síť výztužná svařovaná DIN 488 jakost B500A 100x100mm drát D 10mm</t>
  </si>
  <si>
    <t>403095389</t>
  </si>
  <si>
    <t>0,75*0,35*14</t>
  </si>
  <si>
    <t>4625</t>
  </si>
  <si>
    <t xml:space="preserve">Těsnící fólie </t>
  </si>
  <si>
    <t>-1732871991</t>
  </si>
  <si>
    <t>"OP3"4,3*9,7</t>
  </si>
  <si>
    <t>"OP1"1,5*11,88</t>
  </si>
  <si>
    <t>1948290528</t>
  </si>
  <si>
    <t>"u OP1"21,07*0,84+14,77*0,345+9,56*0,38+4,4*0,31</t>
  </si>
  <si>
    <t>"u P2" 6,4*4,58+1,5*2*7,34</t>
  </si>
  <si>
    <t>"u OP3"12,79*1,92</t>
  </si>
  <si>
    <t>567951111</t>
  </si>
  <si>
    <t>Podklad z mezerovitého betonu MCB tl 300 mm</t>
  </si>
  <si>
    <t>-1122733558</t>
  </si>
  <si>
    <t>https://podminky.urs.cz/item/CS_URS_2024_02/567951111</t>
  </si>
  <si>
    <t>"u OP1" 0,33*12,02</t>
  </si>
  <si>
    <t>"u OP2" 0,33*9,69</t>
  </si>
  <si>
    <t>573231106</t>
  </si>
  <si>
    <t>Postřik živičný spojovací ze silniční emulze v množství 0,30 kg/m2</t>
  </si>
  <si>
    <t>-407298923</t>
  </si>
  <si>
    <t>https://podminky.urs.cz/item/CS_URS_2024_02/573231106</t>
  </si>
  <si>
    <t>577144141</t>
  </si>
  <si>
    <t>Asfaltový beton vrstva obrusná ACO 11 (ABS) tl 50 mm š přes 3 m z modifikovaného asfaltu</t>
  </si>
  <si>
    <t>-100549730</t>
  </si>
  <si>
    <t>https://podminky.urs.cz/item/CS_URS_2024_02/577144141</t>
  </si>
  <si>
    <t>596992121</t>
  </si>
  <si>
    <t>Impregnační nátěr betonové a kamenné dlažby beze spár hydrofobní jednonásobný</t>
  </si>
  <si>
    <t>-1875723003</t>
  </si>
  <si>
    <t>https://podminky.urs.cz/item/CS_URS_2024_02/596992121</t>
  </si>
  <si>
    <t>"nátěr mostních betonových konstrukcí - nosná konstrukce z boku"0,25*(40,67+39,5)</t>
  </si>
  <si>
    <t>"nátěr mostních betonových konstrukcí - křídla"0,35*(2*2,5+2*3,5)</t>
  </si>
  <si>
    <t>113156204</t>
  </si>
  <si>
    <t>Bezprašné tryskání ocelovými broky vodorovných ploch přes 500 m2 do 700 m2</t>
  </si>
  <si>
    <t>-652968247</t>
  </si>
  <si>
    <t>https://podminky.urs.cz/item/CS_URS_2024_02/113156204</t>
  </si>
  <si>
    <t>"mostovka i  pod římsama" 364</t>
  </si>
  <si>
    <t>"přechodové desky" 67,12</t>
  </si>
  <si>
    <t>915111121</t>
  </si>
  <si>
    <t>Vodorovné dopravní značení dělící čáry přerušované š 125 mm základní bílá barva</t>
  </si>
  <si>
    <t>-1511278178</t>
  </si>
  <si>
    <t>https://podminky.urs.cz/item/CS_URS_2024_02/915111121</t>
  </si>
  <si>
    <t>-199552238</t>
  </si>
  <si>
    <t>2*5</t>
  </si>
  <si>
    <t>59217017</t>
  </si>
  <si>
    <t>obrubník betonový chodníkový 1000x100x250mm</t>
  </si>
  <si>
    <t>2126612516</t>
  </si>
  <si>
    <t>10*1,02 'Přepočtené koeficientem množství</t>
  </si>
  <si>
    <t>919121132</t>
  </si>
  <si>
    <t>Těsnění spár zálivkou za studena pro komůrky š 20 mm hl 40 mm s těsnicím profilem</t>
  </si>
  <si>
    <t>1045821560</t>
  </si>
  <si>
    <t>https://podminky.urs.cz/item/CS_URS_2024_02/919121132</t>
  </si>
  <si>
    <t>"těsnění spár podél říms"2*59,36</t>
  </si>
  <si>
    <t>"těsnění spár podél odovodnění"2*(39.66+19.87+20.83)</t>
  </si>
  <si>
    <t>931941142.R</t>
  </si>
  <si>
    <t>Dodávka dilatačního mostního závěru podpovrchového</t>
  </si>
  <si>
    <t>1244249619</t>
  </si>
  <si>
    <t>256688427</t>
  </si>
  <si>
    <t>"u přechodových desek" (9,57+7,07)*0,7</t>
  </si>
  <si>
    <t>9 R01</t>
  </si>
  <si>
    <t>Plastbeton v místě vrubového kloubu</t>
  </si>
  <si>
    <t>1841506774</t>
  </si>
  <si>
    <t>9 R02</t>
  </si>
  <si>
    <t>těsnící elastický tmel</t>
  </si>
  <si>
    <t>1743461404</t>
  </si>
  <si>
    <t>"dilatační spára římsy" 8,55</t>
  </si>
  <si>
    <t>"pracovní spára římsy" 8,55</t>
  </si>
  <si>
    <t>931994103</t>
  </si>
  <si>
    <t>Těsnění dilatační spáry betonové konstrukce ukončujícím těsnicím pásem</t>
  </si>
  <si>
    <t>1365038315</t>
  </si>
  <si>
    <t>https://podminky.urs.cz/item/CS_URS_2024_02/931994103</t>
  </si>
  <si>
    <t>936942122</t>
  </si>
  <si>
    <t>Osazení mostní vpusti 300/500 mm</t>
  </si>
  <si>
    <t>295441319</t>
  </si>
  <si>
    <t>https://podminky.urs.cz/item/CS_URS_2024_02/936942122</t>
  </si>
  <si>
    <t>55241715</t>
  </si>
  <si>
    <t>odvodňovač mostní rigolový mříž 500x300mm</t>
  </si>
  <si>
    <t>-138356399</t>
  </si>
  <si>
    <t>936942322</t>
  </si>
  <si>
    <t>Osazení příslušenství mostní vpusti prodloužení odtoku</t>
  </si>
  <si>
    <t>-2125961675</t>
  </si>
  <si>
    <t>https://podminky.urs.cz/item/CS_URS_2024_02/936942322</t>
  </si>
  <si>
    <t>55241026</t>
  </si>
  <si>
    <t>tvarovka k mostnímu odvodňovači délka 1m F DN150</t>
  </si>
  <si>
    <t>-256927307</t>
  </si>
  <si>
    <t>55241027</t>
  </si>
  <si>
    <t>prodloužení odtoku k mostnímu odvodňovači délka 1m DN 150</t>
  </si>
  <si>
    <t>-1322108022</t>
  </si>
  <si>
    <t>985131111</t>
  </si>
  <si>
    <t>Očištění ploch stěn, rubu kleneb a podlah tlakovou vodou</t>
  </si>
  <si>
    <t>-1186703709</t>
  </si>
  <si>
    <t>https://podminky.urs.cz/item/CS_URS_2024_02/985131111</t>
  </si>
  <si>
    <t>"očištění ploch po odbednění-základy a přechodové desky" 75,82</t>
  </si>
  <si>
    <t>"očištění ploch po odbednění-římsy" 112,675</t>
  </si>
  <si>
    <t>"očištění ploch po odbednění-opěry, křídla, podpěra"163,327+141,894</t>
  </si>
  <si>
    <t>"očištění ploch po odbednění-mostovka a příčníky"381,032+29,818+33,575</t>
  </si>
  <si>
    <t>"očištění ploch po odbednění-ložiskové bloky" 1,152+1,728</t>
  </si>
  <si>
    <t>R 001 001</t>
  </si>
  <si>
    <t>odvodňovací trubička mostní izolace PVC DN 50 délka 0,5m</t>
  </si>
  <si>
    <t>-224006197</t>
  </si>
  <si>
    <t>R 001 002</t>
  </si>
  <si>
    <t>odvodňovací trubička mostní izolace PVC DN 50 délka 1m</t>
  </si>
  <si>
    <t>-51446060</t>
  </si>
  <si>
    <t>R 001 003</t>
  </si>
  <si>
    <t>Vrstva MA v  místě odvodnění tl. 35 mm</t>
  </si>
  <si>
    <t>-397036929</t>
  </si>
  <si>
    <t>R 001 004</t>
  </si>
  <si>
    <t>Vrstva drenážního polymerbetonu tl. 40 mm</t>
  </si>
  <si>
    <t>1560899389</t>
  </si>
  <si>
    <t>946231111</t>
  </si>
  <si>
    <t>Montáž zavěšeného lešení pod bednění mostních říms s vyložením do 0,9 m</t>
  </si>
  <si>
    <t>1911252512</t>
  </si>
  <si>
    <t>https://podminky.urs.cz/item/CS_URS_2024_02/946231111</t>
  </si>
  <si>
    <t>"délka říms" 118</t>
  </si>
  <si>
    <t>946231121</t>
  </si>
  <si>
    <t>Demontáž zavěšeného lešení podpěrného pod bednění mostní římsy</t>
  </si>
  <si>
    <t>1270456596</t>
  </si>
  <si>
    <t>https://podminky.urs.cz/item/CS_URS_2024_02/946231121</t>
  </si>
  <si>
    <t>R 001.2</t>
  </si>
  <si>
    <t>"dilatační spára římsy"</t>
  </si>
  <si>
    <t>-516023743</t>
  </si>
  <si>
    <t>R 002.1</t>
  </si>
  <si>
    <t>"pracovní spára římsy"</t>
  </si>
  <si>
    <t>1530907341</t>
  </si>
  <si>
    <t>R p 001</t>
  </si>
  <si>
    <t>Zhotovení tabulky s letopočtem opravy mostu vložením šablony do bednění</t>
  </si>
  <si>
    <t>2015518721</t>
  </si>
  <si>
    <t>https://podminky.urs.cz/item/CS_URS_2024_02/R p 001</t>
  </si>
  <si>
    <t>R p 002</t>
  </si>
  <si>
    <t>Nivelační značky na opěrách</t>
  </si>
  <si>
    <t>-2023325841</t>
  </si>
  <si>
    <t>-1883330713</t>
  </si>
  <si>
    <t>711112001</t>
  </si>
  <si>
    <t>Provedení izolace proti zemní vlhkosti svislé za studena nátěrem penetračním</t>
  </si>
  <si>
    <t>300612320</t>
  </si>
  <si>
    <t>https://podminky.urs.cz/item/CS_URS_2024_02/711112001</t>
  </si>
  <si>
    <t>"OP1"</t>
  </si>
  <si>
    <t>"Opěra"1,245*11,88+(0,3+0,75+2,38)*11,02+1,2*0,57*2</t>
  </si>
  <si>
    <t>"Křídla"0,57*(0,56+0,63)+5,93+5,2+1,5*3+3*(0,56+0,63)+2*3,35*0,57</t>
  </si>
  <si>
    <t>"P2" (0,9+0,6+0,55)*3,6*2+(0,9+1,4+0,55)*2*2</t>
  </si>
  <si>
    <t>"OP3"</t>
  </si>
  <si>
    <t>"Základ"9,69*(0,5+1)</t>
  </si>
  <si>
    <t>"Opěra"0,5*9,69+(0,3+0,455+4,79)*8,44+3,5*0,57*2</t>
  </si>
  <si>
    <t>"Křídla"0,57*(0,69+0,665)+12,12+12+1,6*2+2*(0,69+0,665)+2*2,56*0,57</t>
  </si>
  <si>
    <t>"Přechodová deska OP1"41,01+</t>
  </si>
  <si>
    <t>"Přechodová deska OP3"26,14+15,47*0,3</t>
  </si>
  <si>
    <t>1364511572</t>
  </si>
  <si>
    <t>238,486*0,00034 "Přepočtené koeficientem množství</t>
  </si>
  <si>
    <t>711112002</t>
  </si>
  <si>
    <t>Provedení izolace proti zemní vlhkosti svislé za studena lakem asfaltovým</t>
  </si>
  <si>
    <t>-307826191</t>
  </si>
  <si>
    <t>https://podminky.urs.cz/item/CS_URS_2024_02/711112002</t>
  </si>
  <si>
    <t>"Přechodová deska OP1"41,01+20,69*0,3</t>
  </si>
  <si>
    <t>11163152</t>
  </si>
  <si>
    <t>lak hydroizolační asfaltový</t>
  </si>
  <si>
    <t>-1128107051</t>
  </si>
  <si>
    <t>285,703*0,00041 "Přepočtené koeficientem množství</t>
  </si>
  <si>
    <t>711131111</t>
  </si>
  <si>
    <t>Provedení izolace proti zemní vlhkosti pásy na sucho samolepící vodorovné</t>
  </si>
  <si>
    <t>730192679</t>
  </si>
  <si>
    <t>https://podminky.urs.cz/item/CS_URS_2024_02/711131111</t>
  </si>
  <si>
    <t>"ochrana izolace pod římsami z asfaltových izoalčních pásů"30+79,25</t>
  </si>
  <si>
    <t>62866281</t>
  </si>
  <si>
    <t>pás asfaltový samolepicí modifikovaný SBS s vložkou ze skleněné tkaniny se spalitelnou fólií nebo jemnozrnným minerálním posypem nebo textilií na horním povrchu tl 3,0mm</t>
  </si>
  <si>
    <t>-1052092049</t>
  </si>
  <si>
    <t>105,35*1,1655 "Přepočtené koeficientem množství</t>
  </si>
  <si>
    <t>711141559</t>
  </si>
  <si>
    <t>Provedení izolace proti zemní vlhkosti pásy přitavením vodorovné NAIP</t>
  </si>
  <si>
    <t>498126019</t>
  </si>
  <si>
    <t>https://podminky.urs.cz/item/CS_URS_2024_02/711141559</t>
  </si>
  <si>
    <t>Poznámka k položce:_x000D_
přitaveno na pečítící vrstvu</t>
  </si>
  <si>
    <t>"mostovka a přechodové desky" 267,75</t>
  </si>
  <si>
    <t>"izolace pod římsami z asfaltových pásů" 30+79,25</t>
  </si>
  <si>
    <t>62832001</t>
  </si>
  <si>
    <t>pás asfaltový natavitelný oxidovaný s vložkou ze skleněné rohože typu V60 s jemnozrnným minerálním posypem tl 3,5mm</t>
  </si>
  <si>
    <t>1196396061</t>
  </si>
  <si>
    <t>377*1,1655 "Přepočtené koeficientem množství</t>
  </si>
  <si>
    <t>711491272</t>
  </si>
  <si>
    <t>Provedení doplňků izolace proti vodě na ploše svislé z textilií vrstva ochranná</t>
  </si>
  <si>
    <t>-1214584206</t>
  </si>
  <si>
    <t>https://podminky.urs.cz/item/CS_URS_2024_02/711491272</t>
  </si>
  <si>
    <t>"Opěra"1,245*11,88+(0,18+0,75+1,08)*11,02</t>
  </si>
  <si>
    <t>"Opěra"0,5*9,69+(0,18+0,455+2,35)*8,44+1,07*2*0,57</t>
  </si>
  <si>
    <t>69311033</t>
  </si>
  <si>
    <t>geotextilie tkaná separační, filtrační, výztužná PP pevnost v tahu 20kN/m</t>
  </si>
  <si>
    <t>761750203</t>
  </si>
  <si>
    <t>244,31*1,05 "Přepočtené koeficientem množství</t>
  </si>
  <si>
    <t>998711101</t>
  </si>
  <si>
    <t>Přesun hmot tonážní pro izolace proti vodě, vlhkosti a plynům v objektech v do 6 m</t>
  </si>
  <si>
    <t>-1352896476</t>
  </si>
  <si>
    <t>https://podminky.urs.cz/item/CS_URS_2024_02/998711101</t>
  </si>
  <si>
    <t>741</t>
  </si>
  <si>
    <t>Elektroinstalace - silnoproud</t>
  </si>
  <si>
    <t>741410051.R</t>
  </si>
  <si>
    <t>Montáž a dodávka jiskřiště</t>
  </si>
  <si>
    <t>44878595</t>
  </si>
  <si>
    <t>"Jiskřiště u ložisek"3</t>
  </si>
  <si>
    <t>783913151</t>
  </si>
  <si>
    <t>Penetrační syntetický nátěr hladkých betonových podlah</t>
  </si>
  <si>
    <t>-421411662</t>
  </si>
  <si>
    <t>https://podminky.urs.cz/item/CS_URS_2024_02/783913151</t>
  </si>
  <si>
    <t>"mostovka " 267,75</t>
  </si>
  <si>
    <t>"přechodové desky" 7+9,5</t>
  </si>
  <si>
    <t>789</t>
  </si>
  <si>
    <t>Povrchové úpravy ocelových konstrukcí a technologických zařízení</t>
  </si>
  <si>
    <t>127</t>
  </si>
  <si>
    <t>789315221_2</t>
  </si>
  <si>
    <t>Nátěr zařízení s povrchem nečlenitým dvousložkový krycí epoxidový (vrchní) tl do 85 µm</t>
  </si>
  <si>
    <t>1629105531</t>
  </si>
  <si>
    <t>23-M</t>
  </si>
  <si>
    <t>Montáže potrubí</t>
  </si>
  <si>
    <t>230250001.R</t>
  </si>
  <si>
    <t>Montáž kontrolní vývod napěťový měřící KVD  a dodávka</t>
  </si>
  <si>
    <t>-193762781</t>
  </si>
  <si>
    <t>129</t>
  </si>
  <si>
    <t>331074018</t>
  </si>
  <si>
    <t>130</t>
  </si>
  <si>
    <t>-68613038</t>
  </si>
  <si>
    <t>131</t>
  </si>
  <si>
    <t>-1228752515</t>
  </si>
  <si>
    <t>040.31.3 - Nový silniční most ev. č. 4585-8 v km 1,297 93 - elektro</t>
  </si>
  <si>
    <t>1667408556</t>
  </si>
  <si>
    <t>257499292</t>
  </si>
  <si>
    <t>-533396887</t>
  </si>
  <si>
    <t>410391762</t>
  </si>
  <si>
    <t>-1479331684</t>
  </si>
  <si>
    <t>-790015112</t>
  </si>
  <si>
    <t>-1817331215</t>
  </si>
  <si>
    <t>R-748-001.1</t>
  </si>
  <si>
    <t>LED svítidlo DO-330570-PM LED 33W asym., IP68</t>
  </si>
  <si>
    <t>-1570958243</t>
  </si>
  <si>
    <t>-414192239</t>
  </si>
  <si>
    <t>-1316125142</t>
  </si>
  <si>
    <t>210204011</t>
  </si>
  <si>
    <t>Montáž stožárů osvětlení ocelových samostatně stojících délky do 12 m</t>
  </si>
  <si>
    <t>5297364</t>
  </si>
  <si>
    <t>https://podminky.urs.cz/item/CS_URS_2024_02/210204011</t>
  </si>
  <si>
    <t>31674107</t>
  </si>
  <si>
    <t>stožár osvětlovací uliční Pz 159/133/114 v 8,2m</t>
  </si>
  <si>
    <t>932404356</t>
  </si>
  <si>
    <t>404452600</t>
  </si>
  <si>
    <t>výrobky a tabule orientační pro návěstí a zabezpečovací zařízení silniční značky dopravní svislé Bandimex - montáž na sloupy upínací páska 12,7 x 0,75 mm (50 m)</t>
  </si>
  <si>
    <t>-2094814548</t>
  </si>
  <si>
    <t>210204201</t>
  </si>
  <si>
    <t>Montáž elektrovýzbroje stožárů osvětlení 1 okruh</t>
  </si>
  <si>
    <t>-1848824047</t>
  </si>
  <si>
    <t>https://podminky.urs.cz/item/CS_URS_2024_02/210204201</t>
  </si>
  <si>
    <t xml:space="preserve">stožár.svorkovice IP 44 - 1xE27   </t>
  </si>
  <si>
    <t>1495606204</t>
  </si>
  <si>
    <t>1233606089</t>
  </si>
  <si>
    <t>991957315</t>
  </si>
  <si>
    <t>-668668623</t>
  </si>
  <si>
    <t>1692483553</t>
  </si>
  <si>
    <t>-2018052910</t>
  </si>
  <si>
    <t>184691792</t>
  </si>
  <si>
    <t>1613779166</t>
  </si>
  <si>
    <t>kabel instalační jádro Cu plné izolace PVC plášť PVC 450/750V (CYKY) 3x2,5mm2</t>
  </si>
  <si>
    <t>-1605540937</t>
  </si>
  <si>
    <t>-1987874702</t>
  </si>
  <si>
    <t>CYKY-J 4x16 RE</t>
  </si>
  <si>
    <t>-2081605061</t>
  </si>
  <si>
    <t>323865396</t>
  </si>
  <si>
    <t>941996389</t>
  </si>
  <si>
    <t>-588883517</t>
  </si>
  <si>
    <t>Pojistková skříň SP101/PS, vč. výzbroje</t>
  </si>
  <si>
    <t>478582215</t>
  </si>
  <si>
    <t>810403884</t>
  </si>
  <si>
    <t>-1080370003</t>
  </si>
  <si>
    <t>1339211890</t>
  </si>
  <si>
    <t>1532663442</t>
  </si>
  <si>
    <t>618951479</t>
  </si>
  <si>
    <t>R-21-M-001212</t>
  </si>
  <si>
    <t>Bleskojistka NN 400V</t>
  </si>
  <si>
    <t>-915916290</t>
  </si>
  <si>
    <t>-240528170</t>
  </si>
  <si>
    <t>-1161980475</t>
  </si>
  <si>
    <t>180266408</t>
  </si>
  <si>
    <t>-27720260</t>
  </si>
  <si>
    <t>-1905507805</t>
  </si>
  <si>
    <t>1132002841</t>
  </si>
  <si>
    <t>460150885</t>
  </si>
  <si>
    <t>Hloubení zapažených i nezapažených kabelových rýh ručně včetně urovnání dna s přemístěním výkopku do vzdálenosti 3 m od okraje jámy nebo naložením na dopravní prostředek šířky 80 cm, hloubky 120 cm, v hornině třídy 5</t>
  </si>
  <si>
    <t>1259339044</t>
  </si>
  <si>
    <t>-709702877</t>
  </si>
  <si>
    <t>-849717278</t>
  </si>
  <si>
    <t>1883908433</t>
  </si>
  <si>
    <t>-132291664</t>
  </si>
  <si>
    <t>1024052982</t>
  </si>
  <si>
    <t>1644097197</t>
  </si>
  <si>
    <t>-1219961201</t>
  </si>
  <si>
    <t>1723986287</t>
  </si>
  <si>
    <t>-782211347</t>
  </si>
  <si>
    <t>-2074141420</t>
  </si>
  <si>
    <t>-1161592825</t>
  </si>
  <si>
    <t>1354694885</t>
  </si>
  <si>
    <t>460560865</t>
  </si>
  <si>
    <t>Zásyp kabelových rýh ručně s uložením výkopku ve vrstvách včetně zhutnění a urovnání povrchu šířky 80 cm hloubky 100 cm, v hornině třídy 5</t>
  </si>
  <si>
    <t>324892462</t>
  </si>
  <si>
    <t>-1076094557</t>
  </si>
  <si>
    <t>-1245508361</t>
  </si>
  <si>
    <t>-1819623464</t>
  </si>
  <si>
    <t>-269723667</t>
  </si>
  <si>
    <t>1780376120</t>
  </si>
  <si>
    <t>-944119462</t>
  </si>
  <si>
    <t>1872491721</t>
  </si>
  <si>
    <t>1773460007</t>
  </si>
  <si>
    <t>-82650643</t>
  </si>
  <si>
    <t>-1888608273</t>
  </si>
  <si>
    <t>-2077919403</t>
  </si>
  <si>
    <t>-371909683</t>
  </si>
  <si>
    <t>327456408</t>
  </si>
  <si>
    <t>1242199485</t>
  </si>
  <si>
    <t>040.31.3 B - Nový silniční most ev. č. 4585-8 v km 1,297 93 - bourání</t>
  </si>
  <si>
    <t xml:space="preserve"> </t>
  </si>
  <si>
    <t xml:space="preserve">HSV - Práce a dodávky HSV </t>
  </si>
  <si>
    <t xml:space="preserve">    1 - Zemní práce   !! pozn. Nejsou dostupny údaje o skutečných rozměrech spodní stavby stávajícího mostu </t>
  </si>
  <si>
    <t xml:space="preserve">Práce a dodávky HSV </t>
  </si>
  <si>
    <t xml:space="preserve">Zemní práce   !! pozn. Nejsou dostupny údaje o skutečných rozměrech spodní stavby stávajícího mostu </t>
  </si>
  <si>
    <t>113155522</t>
  </si>
  <si>
    <t>Frézování betonového krytu tl 40 mm pl přes 500 do 1000 m2</t>
  </si>
  <si>
    <t>226</t>
  </si>
  <si>
    <t>https://podminky.urs.cz/item/CS_URS_2024_02/113155522</t>
  </si>
  <si>
    <t>23,5*7,95*1</t>
  </si>
  <si>
    <t>113155523</t>
  </si>
  <si>
    <t>Frézování betonového krytu tl 50 mm pl přes 500 do 1000 m2</t>
  </si>
  <si>
    <t>228</t>
  </si>
  <si>
    <t>https://podminky.urs.cz/item/CS_URS_2024_02/113155523</t>
  </si>
  <si>
    <t>23,5*7,95*2</t>
  </si>
  <si>
    <t>113201112</t>
  </si>
  <si>
    <t>Vytrhání obrub silničních ležatých</t>
  </si>
  <si>
    <t>260</t>
  </si>
  <si>
    <t>https://podminky.urs.cz/item/CS_URS_2024_02/113201112</t>
  </si>
  <si>
    <t>23,5+26</t>
  </si>
  <si>
    <t>-508642383</t>
  </si>
  <si>
    <t>0,4*4,35*12,21</t>
  </si>
  <si>
    <t>-1297062772</t>
  </si>
  <si>
    <t>2*12,21*6</t>
  </si>
  <si>
    <t>919735124</t>
  </si>
  <si>
    <t>Řezání stávajícího betonového krytu hl přes 150 do 200 mm</t>
  </si>
  <si>
    <t>284</t>
  </si>
  <si>
    <t>https://podminky.urs.cz/item/CS_URS_2024_02/919735124</t>
  </si>
  <si>
    <t>23,5*7,95/1</t>
  </si>
  <si>
    <t>302</t>
  </si>
  <si>
    <t>"základ levobřežní" 1,19*(2*2,58*7,34+5,04*2,58)</t>
  </si>
  <si>
    <t>"základ pravobřežní" 1,20*(2*2,58*7,17+5,04*2,58)</t>
  </si>
  <si>
    <t>962051111</t>
  </si>
  <si>
    <t>Bourání mostních zdí a pilířů z ŽB</t>
  </si>
  <si>
    <t>316</t>
  </si>
  <si>
    <t>https://podminky.urs.cz/item/CS_URS_2024_02/962051111</t>
  </si>
  <si>
    <t>křídlo pravobřežní 2x4,59*4,59*0,38</t>
  </si>
  <si>
    <t>křídlo levobřežní 4,73*4,73*1,2</t>
  </si>
  <si>
    <t>dřík pravobřežní 2,50*1,78*10,20</t>
  </si>
  <si>
    <t>dřík levobřežní 2,50*1,76*10,20</t>
  </si>
  <si>
    <t>úložný práh levobřežní 2*0,9*1,78*10,20</t>
  </si>
  <si>
    <t>závěrná zídka 2x1,42*0,6*10,20</t>
  </si>
  <si>
    <t>183,047</t>
  </si>
  <si>
    <t>963051111</t>
  </si>
  <si>
    <t>Bourání mostní nosné konstrukce z ŽB</t>
  </si>
  <si>
    <t>352</t>
  </si>
  <si>
    <t>https://podminky.urs.cz/item/CS_URS_2024_02/963051111</t>
  </si>
  <si>
    <t>"odstranění mostovky, 10% rezerva 10,20*21,5*0,37*1,1 =" 89,26</t>
  </si>
  <si>
    <t>"odstranění římsy levé (0,59*0,12+0,73*0,3)*21,50 = "6,23</t>
  </si>
  <si>
    <t xml:space="preserve">"odstranění římsy pravé (0,60*0,12+1,88*0,3)21,50 = "13,67 </t>
  </si>
  <si>
    <t>"bourání nosníků VST z předpjatého betonu" 66,23</t>
  </si>
  <si>
    <t>396</t>
  </si>
  <si>
    <t>2*21,5*1,15</t>
  </si>
  <si>
    <t>966077121</t>
  </si>
  <si>
    <t>Odstranění různých doplňkových ocelových konstrukcí hmotnosti přes 20 do 50 kg</t>
  </si>
  <si>
    <t>416</t>
  </si>
  <si>
    <t>https://podminky.urs.cz/item/CS_URS_2024_02/966077121</t>
  </si>
  <si>
    <t>2*8</t>
  </si>
  <si>
    <t>438</t>
  </si>
  <si>
    <t>446</t>
  </si>
  <si>
    <t>448</t>
  </si>
  <si>
    <t>19*1273,48</t>
  </si>
  <si>
    <t>997211611</t>
  </si>
  <si>
    <t>454</t>
  </si>
  <si>
    <t>https://podminky.urs.cz/item/CS_URS_2024_02/997211611</t>
  </si>
  <si>
    <t>997211612</t>
  </si>
  <si>
    <t>Nakládání vybouraných hmot na dopravní prostředky pro vodorovnou dopravu</t>
  </si>
  <si>
    <t>456</t>
  </si>
  <si>
    <t>https://podminky.urs.cz/item/CS_URS_2024_02/997211612</t>
  </si>
  <si>
    <t>997013631</t>
  </si>
  <si>
    <t>Poplatek za uložení na skládce (skládkovné) stavebního odpadu směsného kód odpadu 17 09 04</t>
  </si>
  <si>
    <t>458</t>
  </si>
  <si>
    <t>https://podminky.urs.cz/item/CS_URS_2024_02/997013631</t>
  </si>
  <si>
    <t>Poznámka k položce:_x000D_
vc hmot a zivic - prumer_x000D_
Poplatek za skládku živic</t>
  </si>
  <si>
    <t>711141821</t>
  </si>
  <si>
    <t>Odstranění izolace proti vodě, vlhkosti a plynům z pásů NAIP přitavených dvouvrstvých z plochy vodorovné</t>
  </si>
  <si>
    <t>472</t>
  </si>
  <si>
    <t>https://podminky.urs.cz/item/CS_URS_2024_02/711141821</t>
  </si>
  <si>
    <t>(0,51+3,98+3,98+1,73)*(22,42+6)</t>
  </si>
  <si>
    <t>711142811</t>
  </si>
  <si>
    <t>Odstranění izolace proti vodě, vlhkosti a plynům z pásů NAIP přitavených jednovrstvých z plochy svislé</t>
  </si>
  <si>
    <t>474</t>
  </si>
  <si>
    <t>https://podminky.urs.cz/item/CS_URS_2024_02/711142811</t>
  </si>
  <si>
    <t>Poznámka k položce:_x000D_
předpoklad provedení HI ( oproti absenci izolace dle PD)_x000D_
pravobřežní: (4,59*4,59*2+2*5,79*0,38+2,8*4,59+2*1,2*7,17+(1,2+1,2+0,8)*10,2+5,04*6,02)                                               levobřežní: (4,73*4,73*2+2*6,0*0,38+2,8*4,73+2*1,2*8,66+(1,2+0,8+1,2)*10,2+5,04*6,0)</t>
  </si>
  <si>
    <t>285,791*1,1 'Přepočtené koeficientem množství</t>
  </si>
  <si>
    <t>711162811</t>
  </si>
  <si>
    <t>Odstranění izolace proti vodě, vlhkosti a plynům z nopových fólií z plochy svislé</t>
  </si>
  <si>
    <t>482</t>
  </si>
  <si>
    <t>https://podminky.urs.cz/item/CS_URS_2024_02/711162811</t>
  </si>
  <si>
    <t>nalozeni_1</t>
  </si>
  <si>
    <t>84,95</t>
  </si>
  <si>
    <t>naloženi_2</t>
  </si>
  <si>
    <t>218,85</t>
  </si>
  <si>
    <t>040.32.1 - Úprava nájezdů na lávku v km 81,140 TPE</t>
  </si>
  <si>
    <t>111251101</t>
  </si>
  <si>
    <t>Odstranění křovin a stromů průměru kmene do 100 mm i s kořeny sklonu terénu do 1:5 z celkové plochy do 100 m2 strojně</t>
  </si>
  <si>
    <t>-1124767020</t>
  </si>
  <si>
    <t>https://podminky.urs.cz/item/CS_URS_2024_02/111251101</t>
  </si>
  <si>
    <t>Poznámka k položce:_x000D_
VV pol. B7</t>
  </si>
  <si>
    <t>113107222</t>
  </si>
  <si>
    <t>Odstranění podkladu z kameniva drceného tl přes 100 do 200 mm strojně pl přes 200 m2</t>
  </si>
  <si>
    <t>1351993310</t>
  </si>
  <si>
    <t>https://podminky.urs.cz/item/CS_URS_2024_02/113107222</t>
  </si>
  <si>
    <t>426,7 "VV pol. B3"</t>
  </si>
  <si>
    <t>113107235</t>
  </si>
  <si>
    <t>Odstranění podkladu z betonu vyztuženého sítěmi tl do 100 mm strojně pl přes 200 m2</t>
  </si>
  <si>
    <t>-1701726974</t>
  </si>
  <si>
    <t>https://podminky.urs.cz/item/CS_URS_2024_02/113107235</t>
  </si>
  <si>
    <t>426,7</t>
  </si>
  <si>
    <t>531658509</t>
  </si>
  <si>
    <t>355,6 "VV pol. B2"</t>
  </si>
  <si>
    <t>121151113</t>
  </si>
  <si>
    <t>Sejmutí ornice plochy do 500 m2 tl vrstvy do 200 mm strojně</t>
  </si>
  <si>
    <t>-235471365</t>
  </si>
  <si>
    <t>https://podminky.urs.cz/item/CS_URS_2024_02/121151113</t>
  </si>
  <si>
    <t>Poznámka k položce:_x000D_
VV pol. B8</t>
  </si>
  <si>
    <t>122351102</t>
  </si>
  <si>
    <t>Odkopávky a prokopávky nezapažené v hornině třídy těžitelnosti II skupiny 4 objem do 50 m3 strojně</t>
  </si>
  <si>
    <t>-147878862</t>
  </si>
  <si>
    <t>https://podminky.urs.cz/item/CS_URS_2024_02/122351102</t>
  </si>
  <si>
    <t>Poznámka k položce:_x000D_
VV pol. B5</t>
  </si>
  <si>
    <t>162351104</t>
  </si>
  <si>
    <t>Vodorovné přemístění přes 500 do 1000 m výkopku/sypaniny z horniny třídy těžitelnosti I skupiny 1 až 3</t>
  </si>
  <si>
    <t>-235031199</t>
  </si>
  <si>
    <t>https://podminky.urs.cz/item/CS_URS_2024_02/162351104</t>
  </si>
  <si>
    <t>378*0,1 "ornice na MD"</t>
  </si>
  <si>
    <t>47,15 "Odkopávky"</t>
  </si>
  <si>
    <t>37,8 "část ornice"</t>
  </si>
  <si>
    <t>47,15 "část násypu"</t>
  </si>
  <si>
    <t>2014368061</t>
  </si>
  <si>
    <t>38,7+19,6-37,8 "ornice z MD"</t>
  </si>
  <si>
    <t>189,1+56,4-47,15 "násyp z MD"</t>
  </si>
  <si>
    <t>-2064851262</t>
  </si>
  <si>
    <t>naloženi_2+nalozeni_1</t>
  </si>
  <si>
    <t>171152111</t>
  </si>
  <si>
    <t>Uložení sypaniny z hornin nesoudržných a sypkých do násypů zhutněných v aktivní zóně silnic a dálnic</t>
  </si>
  <si>
    <t>1583181509</t>
  </si>
  <si>
    <t>https://podminky.urs.cz/item/CS_URS_2024_02/171152111</t>
  </si>
  <si>
    <t>189,1+56,4 "VV pol. 1 0a 11"</t>
  </si>
  <si>
    <t>1479115489</t>
  </si>
  <si>
    <t>Poznámka k položce:_x000D_
VV pol. 8</t>
  </si>
  <si>
    <t>-1144474753</t>
  </si>
  <si>
    <t>387 "VV pol. 18"</t>
  </si>
  <si>
    <t>961580021</t>
  </si>
  <si>
    <t>-929475229</t>
  </si>
  <si>
    <t>2138769729</t>
  </si>
  <si>
    <t>387+196</t>
  </si>
  <si>
    <t>583*0,02 'Přepočtené koeficientem množství</t>
  </si>
  <si>
    <t>394345632</t>
  </si>
  <si>
    <t>182351123</t>
  </si>
  <si>
    <t>Rozprostření ornice pl přes 100 do 500 m2 ve svahu přes 1:5 tl vrstvy do 200 mm strojně</t>
  </si>
  <si>
    <t>1989723474</t>
  </si>
  <si>
    <t>https://podminky.urs.cz/item/CS_URS_2024_02/182351123</t>
  </si>
  <si>
    <t>196 "VV pol. 19"</t>
  </si>
  <si>
    <t>351064195</t>
  </si>
  <si>
    <t>561081111</t>
  </si>
  <si>
    <t>Zřízení podkladu ze zeminy upravené vápnem, cementem, směsnými pojivy tl přes 450 do 500 mm pl do 1000 m2</t>
  </si>
  <si>
    <t>-624151870</t>
  </si>
  <si>
    <t>https://podminky.urs.cz/item/CS_URS_2024_02/561081111</t>
  </si>
  <si>
    <t>271+402 "VV pol. 20"</t>
  </si>
  <si>
    <t>58591001</t>
  </si>
  <si>
    <t>pojivo hydraulické pro stabilizaci zeminy 30% vápna</t>
  </si>
  <si>
    <t>-1359162490</t>
  </si>
  <si>
    <t>0,014*673</t>
  </si>
  <si>
    <t>58521130</t>
  </si>
  <si>
    <t>cement portlandský CEM I 42,5MPa</t>
  </si>
  <si>
    <t>853142055</t>
  </si>
  <si>
    <t>0,03*673</t>
  </si>
  <si>
    <t>564851111</t>
  </si>
  <si>
    <t>Podklad ze štěrkodrtě ŠD plochy přes 100 m2 tl 150 mm</t>
  </si>
  <si>
    <t>651561034</t>
  </si>
  <si>
    <t>https://podminky.urs.cz/item/CS_URS_2024_02/564851111</t>
  </si>
  <si>
    <t>475,5+523 "VV pol. 5 a 6"</t>
  </si>
  <si>
    <t>565155111</t>
  </si>
  <si>
    <t>Asfaltový beton vrstva podkladní ACP 16 (obalované kamenivo OKS) tl 70 mm š do 3 m</t>
  </si>
  <si>
    <t>-125818401</t>
  </si>
  <si>
    <t>https://podminky.urs.cz/item/CS_URS_2024_02/565155111</t>
  </si>
  <si>
    <t>569831111</t>
  </si>
  <si>
    <t>Zpevnění krajnic štěrkodrtí tl 100 mm</t>
  </si>
  <si>
    <t>1098564065</t>
  </si>
  <si>
    <t>https://podminky.urs.cz/item/CS_URS_2024_02/569831111</t>
  </si>
  <si>
    <t>54,5 "krajnice ŠD, VV pol. 9"</t>
  </si>
  <si>
    <t>573191111</t>
  </si>
  <si>
    <t>Postřik infiltrační kationaktivní emulzí v množství 1 kg/m2</t>
  </si>
  <si>
    <t>-566912133</t>
  </si>
  <si>
    <t>https://podminky.urs.cz/item/CS_URS_2024_02/573191111</t>
  </si>
  <si>
    <t>Poznámka k položce:_x000D_
VV pol. 4</t>
  </si>
  <si>
    <t>573231108</t>
  </si>
  <si>
    <t>Postřik živičný spojovací ze silniční emulze v množství 0,50 kg/m2</t>
  </si>
  <si>
    <t>-717483819</t>
  </si>
  <si>
    <t>https://podminky.urs.cz/item/CS_URS_2024_02/573231108</t>
  </si>
  <si>
    <t>Poznámka k položce:_x000D_
VV pol. 3</t>
  </si>
  <si>
    <t>577134121</t>
  </si>
  <si>
    <t>Asfaltový beton vrstva obrusná ACO 11+ (ABS) tř. I tl 40 mm š přes 3 m z nemodifikovaného asfaltu</t>
  </si>
  <si>
    <t>567672253</t>
  </si>
  <si>
    <t>https://podminky.urs.cz/item/CS_URS_2024_02/577134121</t>
  </si>
  <si>
    <t>Poznámka k položce:_x000D_
VV pol. 1</t>
  </si>
  <si>
    <t>914111111</t>
  </si>
  <si>
    <t>Montáž svislé dopravní značky do velikosti 1 m2 objímkami na sloupek nebo konzolu</t>
  </si>
  <si>
    <t>-828205022</t>
  </si>
  <si>
    <t>https://podminky.urs.cz/item/CS_URS_2024_02/914111111</t>
  </si>
  <si>
    <t>Poznámka k položce:_x000D_
znovuosazení, VV pol. 16</t>
  </si>
  <si>
    <t>914511113</t>
  </si>
  <si>
    <t>Montáž sloupku dopravních značek délky do 3,5 m s betonovým základem a patkou D 70 mm</t>
  </si>
  <si>
    <t>-1207276991</t>
  </si>
  <si>
    <t>https://podminky.urs.cz/item/CS_URS_2024_02/914511113</t>
  </si>
  <si>
    <t>40445230</t>
  </si>
  <si>
    <t>sloupek pro dopravní značku Zn D 70mm v 3,5m</t>
  </si>
  <si>
    <t>-1843531064</t>
  </si>
  <si>
    <t>914531111</t>
  </si>
  <si>
    <t>Montáž nástavce na sloupky velikosti do 1 m2 pro uchycení dopravních značek</t>
  </si>
  <si>
    <t>537406150</t>
  </si>
  <si>
    <t>https://podminky.urs.cz/item/CS_URS_2024_02/914531111</t>
  </si>
  <si>
    <t>40445256</t>
  </si>
  <si>
    <t>svorka upínací na sloupek dopravní značky D 60mm</t>
  </si>
  <si>
    <t>2026525746</t>
  </si>
  <si>
    <t>598690341</t>
  </si>
  <si>
    <t>14,75+2 "VV pol. 12 a 13"</t>
  </si>
  <si>
    <t>59217026</t>
  </si>
  <si>
    <t>obrubník silniční betonový 500x150x250mm</t>
  </si>
  <si>
    <t>1772761353</t>
  </si>
  <si>
    <t>14,4607843137255*1,02 'Přepočtené koeficientem množství</t>
  </si>
  <si>
    <t>59217030</t>
  </si>
  <si>
    <t>obrubník silniční betonový přechodový 1000x150x150-250mm</t>
  </si>
  <si>
    <t>-1507975626</t>
  </si>
  <si>
    <t>919112233</t>
  </si>
  <si>
    <t>Řezání spár pro vytvoření komůrky š 20 mm hl 40 mm pro těsnící zálivku v živičném krytu</t>
  </si>
  <si>
    <t>530640228</t>
  </si>
  <si>
    <t>https://podminky.urs.cz/item/CS_URS_2024_02/919112233</t>
  </si>
  <si>
    <t>11 "VV pol. 15</t>
  </si>
  <si>
    <t>919121233</t>
  </si>
  <si>
    <t>Těsnění spár zálivkou za studena pro komůrky š 20 mm hl 40 mm bez těsnicího profilu</t>
  </si>
  <si>
    <t>215028674</t>
  </si>
  <si>
    <t>https://podminky.urs.cz/item/CS_URS_2024_02/919121233</t>
  </si>
  <si>
    <t>Poznámka k položce:_x000D_
VV pol. 14</t>
  </si>
  <si>
    <t>919726122</t>
  </si>
  <si>
    <t>Geotextilie pro ochranu, separaci a filtraci netkaná měrná hm přes 200 do 300 g/m2</t>
  </si>
  <si>
    <t>-1887958646</t>
  </si>
  <si>
    <t>https://podminky.urs.cz/item/CS_URS_2024_02/919726122</t>
  </si>
  <si>
    <t>680 " VV pol. 7"</t>
  </si>
  <si>
    <t>919735112</t>
  </si>
  <si>
    <t>Řezání stávajícího živičného krytu hl přes 50 do 100 mm</t>
  </si>
  <si>
    <t>-1764353889</t>
  </si>
  <si>
    <t>https://podminky.urs.cz/item/CS_URS_2024_02/919735112</t>
  </si>
  <si>
    <t>Poznámka k položce:_x000D_
VV pol B1</t>
  </si>
  <si>
    <t>966006211</t>
  </si>
  <si>
    <t>Odstranění svislých dopravních značek ze sloupů, sloupků nebo konzol</t>
  </si>
  <si>
    <t>370805782</t>
  </si>
  <si>
    <t>https://podminky.urs.cz/item/CS_URS_2024_02/966006211</t>
  </si>
  <si>
    <t>Poznámka k položce:_x000D_
VV pol. B4</t>
  </si>
  <si>
    <t>-386625272</t>
  </si>
  <si>
    <t>-2131182150</t>
  </si>
  <si>
    <t>19*(309,306-31,149)</t>
  </si>
  <si>
    <t>4*31,149</t>
  </si>
  <si>
    <t>789394821</t>
  </si>
  <si>
    <t>-1953825493</t>
  </si>
  <si>
    <t>998225111</t>
  </si>
  <si>
    <t>Přesun hmot pro pozemní komunikace s krytem z kamene, monolitickým betonovým nebo živičným</t>
  </si>
  <si>
    <t>1285811610</t>
  </si>
  <si>
    <t>https://podminky.urs.cz/item/CS_URS_2024_02/998225111</t>
  </si>
  <si>
    <t>767161812</t>
  </si>
  <si>
    <t>Demontáž zábradlí rovného rozebíratelného hmotnosti 1 m zábradlí přes 20 kg do suti</t>
  </si>
  <si>
    <t>673482670</t>
  </si>
  <si>
    <t>https://podminky.urs.cz/item/CS_URS_2024_02/767161812</t>
  </si>
  <si>
    <t>Poznámka k položce:_x000D_
VV pol. B6</t>
  </si>
  <si>
    <t>OST 1</t>
  </si>
  <si>
    <t>Statická zátěžovací zkouška</t>
  </si>
  <si>
    <t>993541535</t>
  </si>
  <si>
    <t>Poznámka k položce:_x000D_
VV pol. 21</t>
  </si>
  <si>
    <t>18,44</t>
  </si>
  <si>
    <t>040.32.2 - Úprava napojení pěších komunikací na lávku v km 82,150 TPE</t>
  </si>
  <si>
    <t>113107330</t>
  </si>
  <si>
    <t>Odstranění podkladu z betonu prostého tl do 100 mm strojně pl do 50 m2</t>
  </si>
  <si>
    <t>-299951287</t>
  </si>
  <si>
    <t>https://podminky.urs.cz/item/CS_URS_2024_02/113107330</t>
  </si>
  <si>
    <t>113107162</t>
  </si>
  <si>
    <t>Odstranění podkladu z kameniva drceného tl přes 100 do 200 mm strojně pl přes 50 do 200 m2</t>
  </si>
  <si>
    <t>823522888</t>
  </si>
  <si>
    <t>https://podminky.urs.cz/item/CS_URS_2024_02/113107162</t>
  </si>
  <si>
    <t>21,5+66,6 "VV pol. B2 a B3"</t>
  </si>
  <si>
    <t>1790375957</t>
  </si>
  <si>
    <t>13858981</t>
  </si>
  <si>
    <t>Poznámka k položce:_x000D_
VV pol. B2</t>
  </si>
  <si>
    <t>1081685006</t>
  </si>
  <si>
    <t>122351101</t>
  </si>
  <si>
    <t>Odkopávky a prokopávky nezapažené v hornině třídy těžitelnosti II skupiny 4 objem do 20 m3 strojně</t>
  </si>
  <si>
    <t>-1596367977</t>
  </si>
  <si>
    <t>https://podminky.urs.cz/item/CS_URS_2024_02/122351101</t>
  </si>
  <si>
    <t>8,42 "VV pol. B6"</t>
  </si>
  <si>
    <t>132251101</t>
  </si>
  <si>
    <t>Hloubení rýh nezapažených š do 800 mm v hornině třídy těžitelnosti I skupiny 3 objem do 20 m3 strojně</t>
  </si>
  <si>
    <t>868670203</t>
  </si>
  <si>
    <t>https://podminky.urs.cz/item/CS_URS_2024_02/132251101</t>
  </si>
  <si>
    <t>20,19 "rýha pro palisádu, VV pol. 21"</t>
  </si>
  <si>
    <t>1829085781</t>
  </si>
  <si>
    <t>0,1*174 "ornice na MD"</t>
  </si>
  <si>
    <t>8,42 "výkop"</t>
  </si>
  <si>
    <t>20,19 "rýha na MD"</t>
  </si>
  <si>
    <t>7,54</t>
  </si>
  <si>
    <t>0,1*(46+63)</t>
  </si>
  <si>
    <t>-491513375</t>
  </si>
  <si>
    <t>159,4"násyp z MD"</t>
  </si>
  <si>
    <t>1446187214</t>
  </si>
  <si>
    <t>146</t>
  </si>
  <si>
    <t>-1336118977</t>
  </si>
  <si>
    <t>151,2+8,2 "VV pol. 12 a 13"</t>
  </si>
  <si>
    <t>1236365674</t>
  </si>
  <si>
    <t>Poznámka k položce:_x000D_
VV pol. 10</t>
  </si>
  <si>
    <t>-490439642</t>
  </si>
  <si>
    <t>46 "VV pol. 31"</t>
  </si>
  <si>
    <t>-1169389494</t>
  </si>
  <si>
    <t>-738850327</t>
  </si>
  <si>
    <t>-527426851</t>
  </si>
  <si>
    <t>46+63</t>
  </si>
  <si>
    <t>109*0,02 'Přepočtené koeficientem množství</t>
  </si>
  <si>
    <t>-104368885</t>
  </si>
  <si>
    <t>182351023</t>
  </si>
  <si>
    <t>Rozprostření ornice pl do 100 m2 ve svahu přes 1:5 tl vrstvy do 200 mm strojně</t>
  </si>
  <si>
    <t>-1693926991</t>
  </si>
  <si>
    <t>https://podminky.urs.cz/item/CS_URS_2024_02/182351023</t>
  </si>
  <si>
    <t>63 "VV pol. 32"</t>
  </si>
  <si>
    <t>-1118995499</t>
  </si>
  <si>
    <t>273321411</t>
  </si>
  <si>
    <t>Základové desky ze ŽB bez zvýšených nároků na prostředí tř. C 20/25</t>
  </si>
  <si>
    <t>733110425</t>
  </si>
  <si>
    <t>https://podminky.urs.cz/item/CS_URS_2024_02/273321411</t>
  </si>
  <si>
    <t>274321411</t>
  </si>
  <si>
    <t>Základové pasy ze ŽB bez zvýšených nároků na prostředí tř. C 20/25</t>
  </si>
  <si>
    <t>-906682739</t>
  </si>
  <si>
    <t>https://podminky.urs.cz/item/CS_URS_2024_02/274321411</t>
  </si>
  <si>
    <t>Poznámka k položce:_x000D_
VV pol. 27</t>
  </si>
  <si>
    <t>274351121</t>
  </si>
  <si>
    <t>Zřízení bednění základových pasů rovného</t>
  </si>
  <si>
    <t>-1847990907</t>
  </si>
  <si>
    <t>https://podminky.urs.cz/item/CS_URS_2024_02/274351121</t>
  </si>
  <si>
    <t>274351122</t>
  </si>
  <si>
    <t>Odstranění bednění základových pasů rovného</t>
  </si>
  <si>
    <t>-1582790480</t>
  </si>
  <si>
    <t>https://podminky.urs.cz/item/CS_URS_2024_02/274351122</t>
  </si>
  <si>
    <t>274361821</t>
  </si>
  <si>
    <t>Výztuž základových pasů betonářskou ocelí 10 505 (R)</t>
  </si>
  <si>
    <t>913614061</t>
  </si>
  <si>
    <t>https://podminky.urs.cz/item/CS_URS_2024_02/274361821</t>
  </si>
  <si>
    <t>140*1,5/1000</t>
  </si>
  <si>
    <t>275321311</t>
  </si>
  <si>
    <t>Základové patky ze ŽB bez zvýšených nároků na prostředí tř. C 16/20</t>
  </si>
  <si>
    <t>-917714062</t>
  </si>
  <si>
    <t>https://podminky.urs.cz/item/CS_URS_2024_02/275321311</t>
  </si>
  <si>
    <t>0,144 "patky pro zábradlí"</t>
  </si>
  <si>
    <t>317321116</t>
  </si>
  <si>
    <t>Mostní římsy ze ŽB C 20/25</t>
  </si>
  <si>
    <t>-1841974989</t>
  </si>
  <si>
    <t>https://podminky.urs.cz/item/CS_URS_2024_02/317321116</t>
  </si>
  <si>
    <t>1,2 "římsa, VV pol. 22"</t>
  </si>
  <si>
    <t>-1238014494</t>
  </si>
  <si>
    <t>23,5 "VV pol. 23"</t>
  </si>
  <si>
    <t>1132463783</t>
  </si>
  <si>
    <t>1831509220</t>
  </si>
  <si>
    <t>Poznámka k položce:_x000D_
VV pol. 24</t>
  </si>
  <si>
    <t>339921132</t>
  </si>
  <si>
    <t>Osazování betonových palisád do betonového základu v řadě výšky prvku přes 0,5 do 1 m</t>
  </si>
  <si>
    <t>276818472</t>
  </si>
  <si>
    <t>https://podminky.urs.cz/item/CS_URS_2024_02/339921132</t>
  </si>
  <si>
    <t>5,6+3,2+7,4+3,2 "VV pol. 17 - 20"</t>
  </si>
  <si>
    <t>59228414_R</t>
  </si>
  <si>
    <t>palisáda tyčová obdélníková betonová 200x200x1200 - 1800 mm přírodní</t>
  </si>
  <si>
    <t>2112768011</t>
  </si>
  <si>
    <t>28+16+37+16</t>
  </si>
  <si>
    <t>434313115</t>
  </si>
  <si>
    <t>Schody z vibrolisovaných prefabrikátů se zřízením podkladních stupňů z betonu C 20/25</t>
  </si>
  <si>
    <t>-476611104</t>
  </si>
  <si>
    <t>https://podminky.urs.cz/item/CS_URS_2024_02/434313115</t>
  </si>
  <si>
    <t>4*1,5 "VV pol. 26"</t>
  </si>
  <si>
    <t>1166837509</t>
  </si>
  <si>
    <t>197,2"VV pol. 36"</t>
  </si>
  <si>
    <t>-1764032071</t>
  </si>
  <si>
    <t>-1892237741</t>
  </si>
  <si>
    <t>-91912605</t>
  </si>
  <si>
    <t>124,4+149,47 "VV pol. 5 a 6"</t>
  </si>
  <si>
    <t>565145111</t>
  </si>
  <si>
    <t>Asfaltový beton vrstva podkladní ACP 16 (obalované kamenivo OKS) tl 60 mm š do 3 m</t>
  </si>
  <si>
    <t>1062808439</t>
  </si>
  <si>
    <t>https://podminky.urs.cz/item/CS_URS_2024_02/565145111</t>
  </si>
  <si>
    <t>Poznámka k položce:_x000D_
VV pol. 2</t>
  </si>
  <si>
    <t>1587409491</t>
  </si>
  <si>
    <t>11,2 "VV pol. 11"</t>
  </si>
  <si>
    <t>-1476005570</t>
  </si>
  <si>
    <t>-558109843</t>
  </si>
  <si>
    <t>111,87</t>
  </si>
  <si>
    <t>577134111</t>
  </si>
  <si>
    <t>Asfaltový beton vrstva obrusná ACO 11+ (ABS) tř. I tl 40 mm š do 3 m z nemodifikovaného asfaltu</t>
  </si>
  <si>
    <t>-1749333215</t>
  </si>
  <si>
    <t>https://podminky.urs.cz/item/CS_URS_2024_02/577134111</t>
  </si>
  <si>
    <t>Poznámka k položce:_x000D_
"VV pol. 5.2"</t>
  </si>
  <si>
    <t>101,7 "VV pol. 1"</t>
  </si>
  <si>
    <t>596211111</t>
  </si>
  <si>
    <t>Kladení zámkové dlažby komunikací pro pěší ručně tl 60 mm skupiny A pl přes 50 do 100 m2</t>
  </si>
  <si>
    <t>-1658490609</t>
  </si>
  <si>
    <t>https://podminky.urs.cz/item/CS_URS_2024_02/596211111</t>
  </si>
  <si>
    <t>Poznámka k položce:_x000D_
VV pol. 7</t>
  </si>
  <si>
    <t>59245006</t>
  </si>
  <si>
    <t>dlažba pro nevidomé betonová 200x100mm tl 60mm barevná</t>
  </si>
  <si>
    <t>822359525</t>
  </si>
  <si>
    <t>9 R 002</t>
  </si>
  <si>
    <t>Schodiště na lávku komplet</t>
  </si>
  <si>
    <t>1207177304</t>
  </si>
  <si>
    <t>Poznámka k položce:_x000D_
"VV pol. 9.4"</t>
  </si>
  <si>
    <t>1549698586</t>
  </si>
  <si>
    <t>9 R 001</t>
  </si>
  <si>
    <t>Zábradlí ocelové trubkové z nerez oceli</t>
  </si>
  <si>
    <t>2080407334</t>
  </si>
  <si>
    <t>Poznámka k položce:_x000D_
VV pol. 33</t>
  </si>
  <si>
    <t>-834096789</t>
  </si>
  <si>
    <t>19 "VV pol. 14, 15, 16"</t>
  </si>
  <si>
    <t>2070235137</t>
  </si>
  <si>
    <t>0,980392156862745*1,02 'Přepočtené koeficientem množství</t>
  </si>
  <si>
    <t>59217029</t>
  </si>
  <si>
    <t>obrubník silniční betonový nájezdový 1000x150x150mm</t>
  </si>
  <si>
    <t>-1146843839</t>
  </si>
  <si>
    <t>59217076</t>
  </si>
  <si>
    <t>obrubník silniční betonový přechodový 1000x150x250mm</t>
  </si>
  <si>
    <t>-2089304248</t>
  </si>
  <si>
    <t>184642829</t>
  </si>
  <si>
    <t>Poznámka k položce:_x000D_
VV pol. 28</t>
  </si>
  <si>
    <t>-1200887490</t>
  </si>
  <si>
    <t>-1890943073</t>
  </si>
  <si>
    <t>36,7 "VV pol. 28"</t>
  </si>
  <si>
    <t>-1297322844</t>
  </si>
  <si>
    <t>194,3 "VV pol. 9"</t>
  </si>
  <si>
    <t>-2058403782</t>
  </si>
  <si>
    <t>15,2 "VV pol. B1"</t>
  </si>
  <si>
    <t>963042819</t>
  </si>
  <si>
    <t>Bourání schodišťových stupňů betonových zhotovených na místě</t>
  </si>
  <si>
    <t>-626366175</t>
  </si>
  <si>
    <t>https://podminky.urs.cz/item/CS_URS_2024_02/963042819</t>
  </si>
  <si>
    <t>1,5*5 "VV pol. B5"</t>
  </si>
  <si>
    <t>985331216</t>
  </si>
  <si>
    <t>Dodatečné vlepování betonářské výztuže D 18 mm do chemické malty včetně vyvrtání otvoru</t>
  </si>
  <si>
    <t>2041969107</t>
  </si>
  <si>
    <t>https://podminky.urs.cz/item/CS_URS_2024_02/985331216</t>
  </si>
  <si>
    <t>97*0,2 "VV pol. 25"</t>
  </si>
  <si>
    <t>13021016</t>
  </si>
  <si>
    <t>tyč ocelová kruhová žebírková DIN 488 jakost B500B (10 505) výztuž do betonu D 18mm</t>
  </si>
  <si>
    <t>575041617</t>
  </si>
  <si>
    <t>Poznámka k položce:_x000D_
Hmotnost: 2,00 kg/m</t>
  </si>
  <si>
    <t>0,4*97*0,002</t>
  </si>
  <si>
    <t>1260394783</t>
  </si>
  <si>
    <t>304512811</t>
  </si>
  <si>
    <t>19*(7,63+7,82)</t>
  </si>
  <si>
    <t>4*(41,4)</t>
  </si>
  <si>
    <t>-680525423</t>
  </si>
  <si>
    <t>-293158981</t>
  </si>
  <si>
    <t>-296361207</t>
  </si>
  <si>
    <t>767161813</t>
  </si>
  <si>
    <t>Demontáž zábradlí rovného nerozebíratelného hmotnosti 1 m zábradlí do 20 kg do suti</t>
  </si>
  <si>
    <t>604029793</t>
  </si>
  <si>
    <t>https://podminky.urs.cz/item/CS_URS_2024_02/767161813</t>
  </si>
  <si>
    <t>767165111</t>
  </si>
  <si>
    <t>Montáž madel šroubováním</t>
  </si>
  <si>
    <t>-1163400612</t>
  </si>
  <si>
    <t>https://podminky.urs.cz/item/CS_URS_2024_02/767165111</t>
  </si>
  <si>
    <t>767 001</t>
  </si>
  <si>
    <t>Madlo z nerez oceli dl. 1,0 m</t>
  </si>
  <si>
    <t>-159411912</t>
  </si>
  <si>
    <t>Poznámka k položce:_x000D_
VV pol. 34</t>
  </si>
  <si>
    <t>1411205661</t>
  </si>
  <si>
    <t>Poznámka k položce:_x000D_
VV pol. 37</t>
  </si>
  <si>
    <t>naložení_1</t>
  </si>
  <si>
    <t>27,3</t>
  </si>
  <si>
    <t>157</t>
  </si>
  <si>
    <t xml:space="preserve">040.32.3 - Sjezdy  ze silnice III/4585 u mostu 4585-8 (TPE km 82,510) </t>
  </si>
  <si>
    <t>-1091053372</t>
  </si>
  <si>
    <t>Poznámka k položce:_x000D_
VV pol. B1"</t>
  </si>
  <si>
    <t>74031699</t>
  </si>
  <si>
    <t>63,18 "VV pol. B10"</t>
  </si>
  <si>
    <t>-251364816</t>
  </si>
  <si>
    <t>248,3 "VV pol. B9"</t>
  </si>
  <si>
    <t>1252770397</t>
  </si>
  <si>
    <t>431,6 "VV pol. B8"</t>
  </si>
  <si>
    <t>-2051279696</t>
  </si>
  <si>
    <t>2064290250</t>
  </si>
  <si>
    <t>48,6 "VV pol. B5"</t>
  </si>
  <si>
    <t>191"VV pol. B4"</t>
  </si>
  <si>
    <t>332 "VV pol. B3"</t>
  </si>
  <si>
    <t>686392289</t>
  </si>
  <si>
    <t>Poznámka k položce:_x000D_
VV pol. B14</t>
  </si>
  <si>
    <t>122251102</t>
  </si>
  <si>
    <t>Odkopávky a prokopávky nezapažené v hornině třídy těžitelnosti I skupiny 3 objem do 50 m3 strojně</t>
  </si>
  <si>
    <t>1340121479</t>
  </si>
  <si>
    <t>https://podminky.urs.cz/item/CS_URS_2024_02/122251102</t>
  </si>
  <si>
    <t>47 "VV pol. B10"</t>
  </si>
  <si>
    <t>-2146494252</t>
  </si>
  <si>
    <t>604*0,1 "ornice na mD"</t>
  </si>
  <si>
    <t>47 "Výkop"</t>
  </si>
  <si>
    <t>27,3  "Ornice zpět"</t>
  </si>
  <si>
    <t>166661904</t>
  </si>
  <si>
    <t>59+98 "násyp, zásyp"</t>
  </si>
  <si>
    <t>765356133</t>
  </si>
  <si>
    <t>naložení_1+naloženi_2</t>
  </si>
  <si>
    <t>727119615</t>
  </si>
  <si>
    <t>98+59 "VV pol. 19 a 20"</t>
  </si>
  <si>
    <t>-1038332507</t>
  </si>
  <si>
    <t>773,52 "VV pol. 9"</t>
  </si>
  <si>
    <t>100,2 "VV pol. 15"</t>
  </si>
  <si>
    <t>1969552733</t>
  </si>
  <si>
    <t>0,4*7,25</t>
  </si>
  <si>
    <t>58337302</t>
  </si>
  <si>
    <t>štěrkopísek frakce 0/16</t>
  </si>
  <si>
    <t>1280041174</t>
  </si>
  <si>
    <t>2,9*2 'Přepočtené koeficientem množství</t>
  </si>
  <si>
    <t>60949541</t>
  </si>
  <si>
    <t>273 "VV pol. 22"</t>
  </si>
  <si>
    <t>-368271215</t>
  </si>
  <si>
    <t>1369232816</t>
  </si>
  <si>
    <t>273*0,02 'Přepočtené koeficientem množství</t>
  </si>
  <si>
    <t>139458355</t>
  </si>
  <si>
    <t>176365078</t>
  </si>
  <si>
    <t>211531111</t>
  </si>
  <si>
    <t>Výplň odvodňovacích žeber nebo trativodů kamenivem hrubým drceným frakce 16 až 63 mm</t>
  </si>
  <si>
    <t>-880333447</t>
  </si>
  <si>
    <t>https://podminky.urs.cz/item/CS_URS_2024_02/211531111</t>
  </si>
  <si>
    <t>0,13*41,2</t>
  </si>
  <si>
    <t>211971110</t>
  </si>
  <si>
    <t>Zřízení opláštění žeber nebo trativodů geotextilií v rýze nebo zářezu sklonu do 1:2</t>
  </si>
  <si>
    <t>-114536407</t>
  </si>
  <si>
    <t>https://podminky.urs.cz/item/CS_URS_2024_02/211971110</t>
  </si>
  <si>
    <t>Poznámka k položce:_x000D_
VV pol. 17</t>
  </si>
  <si>
    <t>-561781708</t>
  </si>
  <si>
    <t>74,16*1,1845 'Přepočtené koeficientem množství</t>
  </si>
  <si>
    <t>212755214</t>
  </si>
  <si>
    <t>Trativody z drenážních trubek plastových flexibilních D 100 mm bez lože</t>
  </si>
  <si>
    <t>1275826714</t>
  </si>
  <si>
    <t>https://podminky.urs.cz/item/CS_URS_2024_02/212755214</t>
  </si>
  <si>
    <t>Poznámka k položce:_x000D_
VV pol. 29</t>
  </si>
  <si>
    <t>-296060899</t>
  </si>
  <si>
    <t>423,7+443,6 "VV pol. 20"</t>
  </si>
  <si>
    <t>752728927</t>
  </si>
  <si>
    <t>1840925788</t>
  </si>
  <si>
    <t>564730001</t>
  </si>
  <si>
    <t>Podklad z kameniva hrubého drceného vel. 8-16 mm plochy do 100 m2 tl 100 mm</t>
  </si>
  <si>
    <t>-1979768934</t>
  </si>
  <si>
    <t>https://podminky.urs.cz/item/CS_URS_2024_02/564730001</t>
  </si>
  <si>
    <t>83,5 "VV pol. 13"</t>
  </si>
  <si>
    <t>1401100637</t>
  </si>
  <si>
    <t>257963726</t>
  </si>
  <si>
    <t>1052,7 "VV pol. 6"</t>
  </si>
  <si>
    <t>564861111</t>
  </si>
  <si>
    <t>Podklad ze štěrkodrtě ŠD plochy přes 100 m2 tl 200 mm</t>
  </si>
  <si>
    <t>187859361</t>
  </si>
  <si>
    <t>https://podminky.urs.cz/item/CS_URS_2024_02/564861111</t>
  </si>
  <si>
    <t>423,72 "VV pol. 7"</t>
  </si>
  <si>
    <t>718591992</t>
  </si>
  <si>
    <t>291,5 "VV pol. 3"</t>
  </si>
  <si>
    <t>565165111</t>
  </si>
  <si>
    <t>Asfaltový beton vrstva podkladní ACP 16 (obalované kamenivo OKS) tl 80 mm š do 3 m</t>
  </si>
  <si>
    <t>1681802065</t>
  </si>
  <si>
    <t>https://podminky.urs.cz/item/CS_URS_2024_02/565165111</t>
  </si>
  <si>
    <t>321 "VV pol. 2"</t>
  </si>
  <si>
    <t>1168866125</t>
  </si>
  <si>
    <t>Poznámka k položce:_x000D_
VVpol. 18</t>
  </si>
  <si>
    <t>-1048440273</t>
  </si>
  <si>
    <t>673,75 "VV pol. 5"</t>
  </si>
  <si>
    <t>913100112</t>
  </si>
  <si>
    <t>612,5 "VV pol. 4"</t>
  </si>
  <si>
    <t>-1219016865</t>
  </si>
  <si>
    <t>586 "VV pol. 1"</t>
  </si>
  <si>
    <t>-1252779537</t>
  </si>
  <si>
    <t>Poznámka k položce:_x000D_
VV pol. 5.7</t>
  </si>
  <si>
    <t>75+8,5 "VV pol. 10 a 11"</t>
  </si>
  <si>
    <t>59245018</t>
  </si>
  <si>
    <t>dlažba skladebná betonová 200x100mm tl 60mm přírodní</t>
  </si>
  <si>
    <t>-450963168</t>
  </si>
  <si>
    <t>76,0777777777778*1,03 'Přepočtené koeficientem množství</t>
  </si>
  <si>
    <t>-1150214284</t>
  </si>
  <si>
    <t>8,5*1,1 'Přepočtené koeficientem množství</t>
  </si>
  <si>
    <t>871313121</t>
  </si>
  <si>
    <t>Montáž kanalizačního potrubí hladkého plnostěnného SN 8 z PVC-U DN 160</t>
  </si>
  <si>
    <t>-1994190255</t>
  </si>
  <si>
    <t>https://podminky.urs.cz/item/CS_URS_2024_02/871313121</t>
  </si>
  <si>
    <t>6 "VV pol. 31"</t>
  </si>
  <si>
    <t>28611164</t>
  </si>
  <si>
    <t>trubka kanalizační PVC-U plnostěnná jednovrstvá DN 160x1000mm SN8</t>
  </si>
  <si>
    <t>-850972508</t>
  </si>
  <si>
    <t>6*1,03 'Přepočtené koeficientem množství</t>
  </si>
  <si>
    <t>890411851</t>
  </si>
  <si>
    <t>Bourání šachet z prefabrikovaných skruží strojně obestavěného prostoru do 1,5 m3</t>
  </si>
  <si>
    <t>281463763</t>
  </si>
  <si>
    <t>https://podminky.urs.cz/item/CS_URS_2024_02/890411851</t>
  </si>
  <si>
    <t>Poznámka k položce:_x000D_
VV pol. B16</t>
  </si>
  <si>
    <t>(70+185+155)/2600</t>
  </si>
  <si>
    <t>895941341</t>
  </si>
  <si>
    <t>Osazení vpusti uliční DN 500 z betonových dílců dno s výtokem</t>
  </si>
  <si>
    <t>-1111314510</t>
  </si>
  <si>
    <t>https://podminky.urs.cz/item/CS_URS_2024_02/895941341</t>
  </si>
  <si>
    <t>59224472</t>
  </si>
  <si>
    <t>vpusť uliční DN 500 kaliště s odtokem 150mm 500/245x65mm</t>
  </si>
  <si>
    <t>1435652510</t>
  </si>
  <si>
    <t>59223260</t>
  </si>
  <si>
    <t>mříž vtoková litinová k uliční vpusti C250/D400 500x500mm</t>
  </si>
  <si>
    <t>-380908002</t>
  </si>
  <si>
    <t>895941362</t>
  </si>
  <si>
    <t>Osazení vpusti uliční DN 500 z betonových dílců skruž středová 590 mm</t>
  </si>
  <si>
    <t>1784019248</t>
  </si>
  <si>
    <t>https://podminky.urs.cz/item/CS_URS_2024_02/895941362</t>
  </si>
  <si>
    <t>954596412</t>
  </si>
  <si>
    <t xml:space="preserve">Poznámka k položce:_x000D_
_x000D_
</t>
  </si>
  <si>
    <t>928,22 "VV pol. 8"</t>
  </si>
  <si>
    <t>74,16 "VV pol. 16"</t>
  </si>
  <si>
    <t>59224462</t>
  </si>
  <si>
    <t>vpusť uliční DN 500 skruž průběžná vysoká betonová 500/590x65mm</t>
  </si>
  <si>
    <t>1109275568</t>
  </si>
  <si>
    <t>899201211</t>
  </si>
  <si>
    <t>Demontáž mříží litinových včetně rámů hmotnosti do 50 kg</t>
  </si>
  <si>
    <t>-726516670</t>
  </si>
  <si>
    <t>https://podminky.urs.cz/item/CS_URS_2024_02/899201211</t>
  </si>
  <si>
    <t>1941431466</t>
  </si>
  <si>
    <t>Poznámka k položce:_x000D_
VV pol. 32 a 33</t>
  </si>
  <si>
    <t>40445608</t>
  </si>
  <si>
    <t>značky upravující přednost P1, P4 700mm</t>
  </si>
  <si>
    <t>1159373041</t>
  </si>
  <si>
    <t>-1626523921</t>
  </si>
  <si>
    <t>-1105825853</t>
  </si>
  <si>
    <t>-108061112</t>
  </si>
  <si>
    <t>-2100578058</t>
  </si>
  <si>
    <t>915111112</t>
  </si>
  <si>
    <t>Vodorovné dopravní značení dělící čáry souvislé š 125 mm retroreflexní bílá barva</t>
  </si>
  <si>
    <t>513428448</t>
  </si>
  <si>
    <t>https://podminky.urs.cz/item/CS_URS_2024_02/915111112</t>
  </si>
  <si>
    <t>122,2+31 "VV pol. 34 a 35"</t>
  </si>
  <si>
    <t>-1529808020</t>
  </si>
  <si>
    <t>31+23,5+3 "VV pol. 23 - 25"</t>
  </si>
  <si>
    <t>-729942952</t>
  </si>
  <si>
    <t>31*1,02 'Přepočtené koeficientem množství</t>
  </si>
  <si>
    <t>1116560579</t>
  </si>
  <si>
    <t>939141778</t>
  </si>
  <si>
    <t>2147282677</t>
  </si>
  <si>
    <t>49,8 "VV pol. 26"</t>
  </si>
  <si>
    <t>-360112169</t>
  </si>
  <si>
    <t>49,8*1,02 'Přepočtené koeficientem množství</t>
  </si>
  <si>
    <t>-1129618892</t>
  </si>
  <si>
    <t>775626917</t>
  </si>
  <si>
    <t>456133348</t>
  </si>
  <si>
    <t>Poznámka k položce:_x000D_
VV pol. B2"</t>
  </si>
  <si>
    <t>919735113</t>
  </si>
  <si>
    <t>Řezání stávajícího živičného krytu hl přes 100 do 150 mm</t>
  </si>
  <si>
    <t>-999505341</t>
  </si>
  <si>
    <t>https://podminky.urs.cz/item/CS_URS_2024_02/919735113</t>
  </si>
  <si>
    <t>15 "B1"</t>
  </si>
  <si>
    <t>-1776642247</t>
  </si>
  <si>
    <t>Poznámka k položce:_x000D_
VV pol. B12</t>
  </si>
  <si>
    <t>-1793706395</t>
  </si>
  <si>
    <t>-169655878</t>
  </si>
  <si>
    <t>19*253,714</t>
  </si>
  <si>
    <t>4*(631,982-253,714)</t>
  </si>
  <si>
    <t>1485668673</t>
  </si>
  <si>
    <t>-734458099</t>
  </si>
  <si>
    <t>-2013559184</t>
  </si>
  <si>
    <t>040.33.1 - Nová brána pro vjezd na pozemek p.č.350</t>
  </si>
  <si>
    <t>1352807796</t>
  </si>
  <si>
    <t>18 "VV pol. 4"</t>
  </si>
  <si>
    <t>131351100</t>
  </si>
  <si>
    <t>Hloubení jam nezapažených v hornině třídy těžitelnosti II skupiny 4 objem do 20 m3 strojně</t>
  </si>
  <si>
    <t>154982159</t>
  </si>
  <si>
    <t>https://podminky.urs.cz/item/CS_URS_2024_02/131351100</t>
  </si>
  <si>
    <t>2,1 "VV pol. 5"</t>
  </si>
  <si>
    <t>3,8 "VV pol. 6"</t>
  </si>
  <si>
    <t>162251102</t>
  </si>
  <si>
    <t>Vodorovné přemístění přes 20 do 50 m výkopku/sypaniny z horniny třídy těžitelnosti I skupiny 1 až 3</t>
  </si>
  <si>
    <t>-1043647667</t>
  </si>
  <si>
    <t>https://podminky.urs.cz/item/CS_URS_2024_02/162251102</t>
  </si>
  <si>
    <t>18*0,15 "VV pol. 4"</t>
  </si>
  <si>
    <t>2,1+3,8 "VV pol. 5 a 6"</t>
  </si>
  <si>
    <t>1,7 "VV pol. 7"</t>
  </si>
  <si>
    <t>8,8*0,15 "VV pol. 10"</t>
  </si>
  <si>
    <t>naložení</t>
  </si>
  <si>
    <t>162751117</t>
  </si>
  <si>
    <t>Vodorovné přemístění přes 9 000 do 10000 m výkopku/sypaniny z horniny třídy těžitelnosti I skupiny 1 až 3</t>
  </si>
  <si>
    <t>993226419</t>
  </si>
  <si>
    <t>https://podminky.urs.cz/item/CS_URS_2024_02/162751117</t>
  </si>
  <si>
    <t>(2,1+3,8-1,7)</t>
  </si>
  <si>
    <t>162751119</t>
  </si>
  <si>
    <t>Příplatek k vodorovnému přemístění výkopku/sypaniny z horniny třídy těžitelnosti I skupiny 1 až 3 ZKD 1000 m přes 10000 m</t>
  </si>
  <si>
    <t>-1869658028</t>
  </si>
  <si>
    <t>https://podminky.urs.cz/item/CS_URS_2024_02/162751119</t>
  </si>
  <si>
    <t>10*4,2 "Odvoz do HB"</t>
  </si>
  <si>
    <t>-1718363325</t>
  </si>
  <si>
    <t>4,2*2</t>
  </si>
  <si>
    <t>1647232170</t>
  </si>
  <si>
    <t>181351003</t>
  </si>
  <si>
    <t>Rozprostření ornice tl vrstvy do 200 mm pl do 100 m2 v rovině nebo ve svahu do 1:5 strojně</t>
  </si>
  <si>
    <t>1605372232</t>
  </si>
  <si>
    <t>https://podminky.urs.cz/item/CS_URS_2024_02/181351003</t>
  </si>
  <si>
    <t>8,8 "VV pol. 10"</t>
  </si>
  <si>
    <t>181411131</t>
  </si>
  <si>
    <t>Založení parkového trávníku výsevem pl do 1000 m2 v rovině a ve svahu do 1:5</t>
  </si>
  <si>
    <t>566377431</t>
  </si>
  <si>
    <t>https://podminky.urs.cz/item/CS_URS_2024_02/181411131</t>
  </si>
  <si>
    <t>Poznámka k položce:_x000D_
VV pol. 25</t>
  </si>
  <si>
    <t>00572410</t>
  </si>
  <si>
    <t>osivo směs travní parková</t>
  </si>
  <si>
    <t>1919804567</t>
  </si>
  <si>
    <t>8,8*0,02 'Přepočtené koeficientem množství</t>
  </si>
  <si>
    <t>181951112</t>
  </si>
  <si>
    <t>Úprava pláně v hornině třídy těžitelnosti I skupiny 1 až 3 se zhutněním strojně</t>
  </si>
  <si>
    <t>-102318589</t>
  </si>
  <si>
    <t>https://podminky.urs.cz/item/CS_URS_2024_02/181951112</t>
  </si>
  <si>
    <t>8,8 "VV pol. 9"</t>
  </si>
  <si>
    <t>-902852322</t>
  </si>
  <si>
    <t>275321411</t>
  </si>
  <si>
    <t>Základové patky ze ŽB bez zvýšených nároků na prostředí tř. C 20/25</t>
  </si>
  <si>
    <t>-717405852</t>
  </si>
  <si>
    <t>https://podminky.urs.cz/item/CS_URS_2024_02/275321411</t>
  </si>
  <si>
    <t>0,42 "VV pol. 11"</t>
  </si>
  <si>
    <t>275351121</t>
  </si>
  <si>
    <t>Zřízení bednění základových patek</t>
  </si>
  <si>
    <t>-1966732021</t>
  </si>
  <si>
    <t>https://podminky.urs.cz/item/CS_URS_2024_02/275351121</t>
  </si>
  <si>
    <t>3,52 "VV pol. 12"</t>
  </si>
  <si>
    <t>275351122</t>
  </si>
  <si>
    <t>Odstranění bednění základových patek</t>
  </si>
  <si>
    <t>-472520976</t>
  </si>
  <si>
    <t>https://podminky.urs.cz/item/CS_URS_2024_02/275351122</t>
  </si>
  <si>
    <t>348501212</t>
  </si>
  <si>
    <t>Osazení oplocení z dřevěných latí výšky přes 1 do 2 m</t>
  </si>
  <si>
    <t>-985050928</t>
  </si>
  <si>
    <t>https://podminky.urs.cz/item/CS_URS_2024_02/348501212</t>
  </si>
  <si>
    <t>Poznámka k položce:_x000D_
VV pol. 9.2</t>
  </si>
  <si>
    <t>3"VV pol. 15"</t>
  </si>
  <si>
    <t>218408573</t>
  </si>
  <si>
    <t>65*(0,05*0,025*1,5)</t>
  </si>
  <si>
    <t>60511115</t>
  </si>
  <si>
    <t>řezivo jehličnaté smrk, borovice š přes 170mm tl 24mm dl 3m</t>
  </si>
  <si>
    <t>-395309828</t>
  </si>
  <si>
    <t>0,25*0,025*1,9*18 "VV pol. 13"</t>
  </si>
  <si>
    <t>0,1*0,025*1,56*95 "VV pol. 14"</t>
  </si>
  <si>
    <t>564251011</t>
  </si>
  <si>
    <t>Podklad nebo podsyp ze štěrkopísku ŠP plochy do 100 m2 tl 150 mm</t>
  </si>
  <si>
    <t>1039903664</t>
  </si>
  <si>
    <t>https://podminky.urs.cz/item/CS_URS_2024_02/564251011</t>
  </si>
  <si>
    <t>9 "VV pol. 9"</t>
  </si>
  <si>
    <t>-1423117937</t>
  </si>
  <si>
    <t>Poznámka k položce:_x000D_
"VV pol. 5.1"</t>
  </si>
  <si>
    <t>9 "VV pol. 8"</t>
  </si>
  <si>
    <t>961044111</t>
  </si>
  <si>
    <t>Bourání základů z betonu prostého</t>
  </si>
  <si>
    <t>1075547479</t>
  </si>
  <si>
    <t>https://podminky.urs.cz/item/CS_URS_2024_02/961044111</t>
  </si>
  <si>
    <t>0,4 "VV pol. 3"</t>
  </si>
  <si>
    <t>-1157952030</t>
  </si>
  <si>
    <t>5,4 "VV pol. 1"</t>
  </si>
  <si>
    <t>898650527</t>
  </si>
  <si>
    <t>997013501</t>
  </si>
  <si>
    <t>Odvoz suti a vybouraných hmot na skládku nebo meziskládku do 1 km se složením</t>
  </si>
  <si>
    <t>-1391954978</t>
  </si>
  <si>
    <t>https://podminky.urs.cz/item/CS_URS_2024_02/997013501</t>
  </si>
  <si>
    <t>997013509</t>
  </si>
  <si>
    <t>Příplatek k odvozu suti a vybouraných hmot na skládku ZKD 1 km přes 1 km</t>
  </si>
  <si>
    <t>144519461</t>
  </si>
  <si>
    <t>https://podminky.urs.cz/item/CS_URS_2024_02/997013509</t>
  </si>
  <si>
    <t>29*1,427</t>
  </si>
  <si>
    <t>997013861</t>
  </si>
  <si>
    <t>Poplatek za uložení stavebního odpadu na recyklační skládce (skládkovné) z prostého betonu kód odpadu 17 01 01</t>
  </si>
  <si>
    <t>-1634300225</t>
  </si>
  <si>
    <t>https://podminky.urs.cz/item/CS_URS_2024_02/997013861</t>
  </si>
  <si>
    <t>998232110</t>
  </si>
  <si>
    <t>Přesun hmot pro oplocení zděné z cihel nebo tvárnic v do 3 m</t>
  </si>
  <si>
    <t>2137959250</t>
  </si>
  <si>
    <t>https://podminky.urs.cz/item/CS_URS_2024_02/998232110</t>
  </si>
  <si>
    <t>Ocelová konstrukce brány D+M, vč. pantů a zámku s klikou</t>
  </si>
  <si>
    <t>35544099</t>
  </si>
  <si>
    <t>Poznámka k položce:_x000D_
VV pol. 13</t>
  </si>
  <si>
    <t>783218111</t>
  </si>
  <si>
    <t>Lazurovací dvojnásobný syntetický nátěr tesařských konstrukcí</t>
  </si>
  <si>
    <t>-1869175424</t>
  </si>
  <si>
    <t>https://podminky.urs.cz/item/CS_URS_2024_02/783218111</t>
  </si>
  <si>
    <t>50 "VV pol. 15"</t>
  </si>
  <si>
    <t>O001</t>
  </si>
  <si>
    <t>Výrobní dokumentace dvoukřídlé brány</t>
  </si>
  <si>
    <t>825081817</t>
  </si>
  <si>
    <t>Zásyp_2</t>
  </si>
  <si>
    <t>39,6</t>
  </si>
  <si>
    <t>040.42 - Objekty vyústění vnitřních vod</t>
  </si>
  <si>
    <t>SO 040.42.1 - Vyústění vnitřních vod zprava v km 0,552</t>
  </si>
  <si>
    <t>1300689924</t>
  </si>
  <si>
    <t>20 "VV pol. 9.2"</t>
  </si>
  <si>
    <t>1905382883</t>
  </si>
  <si>
    <t>-781044298</t>
  </si>
  <si>
    <t>Poznámka k položce:_x000D_
"VV pol. 1.1"</t>
  </si>
  <si>
    <t>62"VV pol. 1.1"</t>
  </si>
  <si>
    <t>124253101</t>
  </si>
  <si>
    <t>Vykopávky pro koryta vodotečí v hornině třídy těžitelnosti I skupiny 3 objem do 1000 m3 strojně</t>
  </si>
  <si>
    <t>241475329</t>
  </si>
  <si>
    <t>https://podminky.urs.cz/item/CS_URS_2024_02/124253101</t>
  </si>
  <si>
    <t>0,8*81,4 "VV pol. 1.2"</t>
  </si>
  <si>
    <t>127751111</t>
  </si>
  <si>
    <t>Vykopávky pod vodou v hornině třídy těžitelnosti I a II skupiny 1 až 4 tl vrstvy přes 0,5 m objem do 1000 m3 strojně</t>
  </si>
  <si>
    <t>-1389720726</t>
  </si>
  <si>
    <t>https://podminky.urs.cz/item/CS_URS_2024_02/127751111</t>
  </si>
  <si>
    <t>0,2*81,4 "VV pol. 1.3"</t>
  </si>
  <si>
    <t>151101201</t>
  </si>
  <si>
    <t>Zřízení příložného pažení stěn výkopu hl do 4 m</t>
  </si>
  <si>
    <t>-658087537</t>
  </si>
  <si>
    <t>https://podminky.urs.cz/item/CS_URS_2024_02/151101201</t>
  </si>
  <si>
    <t>10,5 "VV pol. 1.5"</t>
  </si>
  <si>
    <t>151101211</t>
  </si>
  <si>
    <t>Odstranění příložného pažení stěn hl do 4 m</t>
  </si>
  <si>
    <t>-1280919000</t>
  </si>
  <si>
    <t>https://podminky.urs.cz/item/CS_URS_2024_02/151101211</t>
  </si>
  <si>
    <t>151811132</t>
  </si>
  <si>
    <t>Osazení pažicího boxu hl výkopu do 4 m š přes 1,2 do 2,5 m</t>
  </si>
  <si>
    <t>1878971153</t>
  </si>
  <si>
    <t>https://podminky.urs.cz/item/CS_URS_2024_02/151811132</t>
  </si>
  <si>
    <t>Poznámka k položce:_x000D_
"VV pol. 1.4"</t>
  </si>
  <si>
    <t>16,2 "VV pol. 1.4"</t>
  </si>
  <si>
    <t>151811232</t>
  </si>
  <si>
    <t>Odstranění pažicího boxu hl výkopu do 4 m š přes 1,2 do 2,5 m</t>
  </si>
  <si>
    <t>-525655490</t>
  </si>
  <si>
    <t>https://podminky.urs.cz/item/CS_URS_2024_02/151811232</t>
  </si>
  <si>
    <t>162451106</t>
  </si>
  <si>
    <t>Vodorovné přemístění přes 1 500 do 2000 m výkopku/sypaniny z horniny třídy těžitelnosti I skupiny 1 až 3</t>
  </si>
  <si>
    <t>1021326311</t>
  </si>
  <si>
    <t>https://podminky.urs.cz/item/CS_URS_2024_02/162451106</t>
  </si>
  <si>
    <t>39,6 "VV pol. 1.8"</t>
  </si>
  <si>
    <t>39,6 "VV pol. 1.8 - odvoz z MD"</t>
  </si>
  <si>
    <t>1406075706</t>
  </si>
  <si>
    <t>62*0,2  "VV pol. 1.1"</t>
  </si>
  <si>
    <t>-416366852</t>
  </si>
  <si>
    <t>42 "přebytek zeminy"</t>
  </si>
  <si>
    <t>974809239</t>
  </si>
  <si>
    <t>10*42</t>
  </si>
  <si>
    <t>-278617062</t>
  </si>
  <si>
    <t>42 "přebytek zeminy na skládku"</t>
  </si>
  <si>
    <t>1521211779</t>
  </si>
  <si>
    <t>2*42</t>
  </si>
  <si>
    <t>1085105737</t>
  </si>
  <si>
    <t>Poznámka k položce:_x000D_
"VV pol. 1.5"</t>
  </si>
  <si>
    <t>62*0,2 "VV pol. 1.1"</t>
  </si>
  <si>
    <t>1163613158</t>
  </si>
  <si>
    <t>Poznámka k položce:_x000D_
"VV pol. 1.6"</t>
  </si>
  <si>
    <t>39,6 "VV pol. 1.6"</t>
  </si>
  <si>
    <t>1226685557</t>
  </si>
  <si>
    <t>Poznámka k položce:_x000D_
"VV pol. 6.1"</t>
  </si>
  <si>
    <t>3,5 "VV pol. 1.10"</t>
  </si>
  <si>
    <t>753208259</t>
  </si>
  <si>
    <t>3,5*2 'Přepočtené koeficientem množství</t>
  </si>
  <si>
    <t>456913463</t>
  </si>
  <si>
    <t>0,8"VV pol. 4.1"</t>
  </si>
  <si>
    <t>1985276474</t>
  </si>
  <si>
    <t>Poznámka k položce:_x000D_
"VV pol. 3.1"</t>
  </si>
  <si>
    <t>1,29 "VV pol. 3.1"</t>
  </si>
  <si>
    <t>2035769860</t>
  </si>
  <si>
    <t>Poznámka k položce:_x000D_
"VV pol. 3.2"</t>
  </si>
  <si>
    <t>20,64 "VV pol. 3.2.1"</t>
  </si>
  <si>
    <t>660619786</t>
  </si>
  <si>
    <t>0,19 "VV pol. 3.2.2"</t>
  </si>
  <si>
    <t>1909374608</t>
  </si>
  <si>
    <t>-1634499853</t>
  </si>
  <si>
    <t>1702418590</t>
  </si>
  <si>
    <t>0,0622 "VV pol. 3.3.1"</t>
  </si>
  <si>
    <t>1963121599</t>
  </si>
  <si>
    <t>Poznámka k položce:_x000D_
VV pol. 3.3.2</t>
  </si>
  <si>
    <t>451316122</t>
  </si>
  <si>
    <t>Podklad pod dlažbu z betonu prostého se zvýšenými nároky na prostředí C 30/37 tl přes 100 do 150 mm</t>
  </si>
  <si>
    <t>-1174506534</t>
  </si>
  <si>
    <t>https://podminky.urs.cz/item/CS_URS_2024_02/451316122</t>
  </si>
  <si>
    <t>598756442</t>
  </si>
  <si>
    <t>Poznámka k položce:_x000D_
"VV pol. 4.2"</t>
  </si>
  <si>
    <t>18,85 "VV pol. 4.2"</t>
  </si>
  <si>
    <t>820491811</t>
  </si>
  <si>
    <t>Bourání stávajícího potrubí ze ŽB DN přes 800 do 1000</t>
  </si>
  <si>
    <t>806909761</t>
  </si>
  <si>
    <t>https://podminky.urs.cz/item/CS_URS_2024_02/820491811</t>
  </si>
  <si>
    <t>40 "VV pol. 9.1"</t>
  </si>
  <si>
    <t>871375241</t>
  </si>
  <si>
    <t>Kanalizační potrubí z tvrdého PVC vícevrstvé tuhost třídy SN12 DN 300</t>
  </si>
  <si>
    <t>CS ÚRS 2023 02</t>
  </si>
  <si>
    <t>1715497396</t>
  </si>
  <si>
    <t>https://podminky.urs.cz/item/CS_URS_2023_02/871375241</t>
  </si>
  <si>
    <t>5,09 "5/P"</t>
  </si>
  <si>
    <t>28611181_R</t>
  </si>
  <si>
    <t>trubka kanalizační PVC DN 315x3000mm SN12</t>
  </si>
  <si>
    <t>-1014997432</t>
  </si>
  <si>
    <t>5,01477832512315*1,015 'Přepočtené koeficientem množství</t>
  </si>
  <si>
    <t>877370440</t>
  </si>
  <si>
    <t>Montáž šachtových vložek na kanalizačním potrubí z PP trub korugovaných DN 300</t>
  </si>
  <si>
    <t>-980765282</t>
  </si>
  <si>
    <t>https://podminky.urs.cz/item/CS_URS_2024_02/877370440</t>
  </si>
  <si>
    <t>Poznámka k položce:_x000D_
3/P</t>
  </si>
  <si>
    <t>28617483</t>
  </si>
  <si>
    <t>vložka šachtová kanalizace PP korugované DN 300</t>
  </si>
  <si>
    <t>1145790867</t>
  </si>
  <si>
    <t>-849896021</t>
  </si>
  <si>
    <t>-1048655717</t>
  </si>
  <si>
    <t>895931111R</t>
  </si>
  <si>
    <t>Horská vpust ze železobetonu C30/37 velikosti 1500x1200x2000 mm se zákrytovou deskou a mříží</t>
  </si>
  <si>
    <t>-855310366</t>
  </si>
  <si>
    <t>Poznámka k položce:_x000D_
1/B - dodávka i montáž</t>
  </si>
  <si>
    <t>899623151</t>
  </si>
  <si>
    <t>Obetonování potrubí nebo zdiva stok betonem prostým tř. C 16/20 v otevřeném výkopu</t>
  </si>
  <si>
    <t>-1649677960</t>
  </si>
  <si>
    <t>https://podminky.urs.cz/item/CS_URS_2024_02/899623151</t>
  </si>
  <si>
    <t>Poznámka k položce:_x000D_
VV pol. 6.17</t>
  </si>
  <si>
    <t>0,481 "VV pol. 6.1"</t>
  </si>
  <si>
    <t>997013862</t>
  </si>
  <si>
    <t>Poplatek za uložení stavebního odpadu na recyklační skládce (skládkovné) z armovaného betonu kód odpadu 17 01 01</t>
  </si>
  <si>
    <t>1296805246</t>
  </si>
  <si>
    <t>https://podminky.urs.cz/item/CS_URS_2024_02/997013862</t>
  </si>
  <si>
    <t>-1811196461</t>
  </si>
  <si>
    <t>-1841604591</t>
  </si>
  <si>
    <t>66*19</t>
  </si>
  <si>
    <t>187849708</t>
  </si>
  <si>
    <t>116,9</t>
  </si>
  <si>
    <t>SO 040.42.2 - Vyústění vnitřních vod zleva v km 0,686</t>
  </si>
  <si>
    <t>996285277</t>
  </si>
  <si>
    <t>-853870979</t>
  </si>
  <si>
    <t>-576119040</t>
  </si>
  <si>
    <t>75"VV pol. 1.1"</t>
  </si>
  <si>
    <t>1370216839</t>
  </si>
  <si>
    <t>0,8*151,6 "VV pol. 1.2"</t>
  </si>
  <si>
    <t>541999794</t>
  </si>
  <si>
    <t>0,2*151,6 "VV pol. 1.3"</t>
  </si>
  <si>
    <t>2013461851</t>
  </si>
  <si>
    <t>13,9"VV pol. 1.5"</t>
  </si>
  <si>
    <t>1370342410</t>
  </si>
  <si>
    <t>956617433</t>
  </si>
  <si>
    <t>-1820521516</t>
  </si>
  <si>
    <t>-670326878</t>
  </si>
  <si>
    <t>110,9 "VV pol. 1.6"</t>
  </si>
  <si>
    <t>75*0,2 "VV pol. 1.1"</t>
  </si>
  <si>
    <t>110,9 "VV pol. 1.6 - odvoz z MD"</t>
  </si>
  <si>
    <t>30*0,2 "VV pol. 1.11"</t>
  </si>
  <si>
    <t>1975220253</t>
  </si>
  <si>
    <t>1632097068</t>
  </si>
  <si>
    <t>893151433</t>
  </si>
  <si>
    <t>-730225734</t>
  </si>
  <si>
    <t>12,5 "VV pol. 1.12"</t>
  </si>
  <si>
    <t>134689808</t>
  </si>
  <si>
    <t>12,5*2 'Přepočtené koeficientem množství</t>
  </si>
  <si>
    <t>181351103</t>
  </si>
  <si>
    <t>Rozprostření ornice tl vrstvy do 200 mm pl přes 100 do 500 m2 v rovině nebo ve svahu do 1:5 strojně</t>
  </si>
  <si>
    <t>755819165</t>
  </si>
  <si>
    <t>https://podminky.urs.cz/item/CS_URS_2024_02/181351103</t>
  </si>
  <si>
    <t>30 "VV pol. 1.11"</t>
  </si>
  <si>
    <t>181411132</t>
  </si>
  <si>
    <t>Založení parkového trávníku výsevem pl do 1000 m2 ve svahu přes 1:5 do 1:2</t>
  </si>
  <si>
    <t>-852616175</t>
  </si>
  <si>
    <t>https://podminky.urs.cz/item/CS_URS_2024_02/181411132</t>
  </si>
  <si>
    <t>-1924325864</t>
  </si>
  <si>
    <t>30*0,02 'Přepočtené koeficientem množství</t>
  </si>
  <si>
    <t>-4287944</t>
  </si>
  <si>
    <t>-1044581823</t>
  </si>
  <si>
    <t>1406892447</t>
  </si>
  <si>
    <t>2 "VV pol. 4.1"</t>
  </si>
  <si>
    <t>-825066035</t>
  </si>
  <si>
    <t>2,72 "VV pol. 3.1"</t>
  </si>
  <si>
    <t>-1936285574</t>
  </si>
  <si>
    <t>26,18"VV pol. 3.2.1"</t>
  </si>
  <si>
    <t>-367177932</t>
  </si>
  <si>
    <t>0,44 "VV pol. 3.2.2"</t>
  </si>
  <si>
    <t>676991382</t>
  </si>
  <si>
    <t>1044023728</t>
  </si>
  <si>
    <t>-387151726</t>
  </si>
  <si>
    <t>0,0956"VV pol. 3.3.1"</t>
  </si>
  <si>
    <t>1366930958</t>
  </si>
  <si>
    <t>478308538</t>
  </si>
  <si>
    <t>249119820</t>
  </si>
  <si>
    <t>20,18 "VV pol. 4.2"</t>
  </si>
  <si>
    <t>1037716779</t>
  </si>
  <si>
    <t>13,5 "5/P"</t>
  </si>
  <si>
    <t>1019585911</t>
  </si>
  <si>
    <t>13,3004926108374*1,015 'Přepočtené koeficientem množství</t>
  </si>
  <si>
    <t>871440410</t>
  </si>
  <si>
    <t>Montáž kanalizačního potrubí korugovaného SN 10 z polypropylenu DN 600</t>
  </si>
  <si>
    <t>-1606954068</t>
  </si>
  <si>
    <t>https://podminky.urs.cz/item/CS_URS_2024_02/871440410</t>
  </si>
  <si>
    <t>3,5 "6/P"</t>
  </si>
  <si>
    <t>28617049</t>
  </si>
  <si>
    <t>trubka kanalizační PP korugovaná DN 600x6000mm SN10</t>
  </si>
  <si>
    <t>1503794859</t>
  </si>
  <si>
    <t>3,5*1,015 'Přepočtené koeficientem množství</t>
  </si>
  <si>
    <t>877440440</t>
  </si>
  <si>
    <t>Montáž šachtových vložek na kanalizačním potrubí z PP trub korugovaných DN 600</t>
  </si>
  <si>
    <t>-717901302</t>
  </si>
  <si>
    <t>https://podminky.urs.cz/item/CS_URS_2024_02/877440440</t>
  </si>
  <si>
    <t>28617486</t>
  </si>
  <si>
    <t>vložka šachtová kanalizace PP korugované DN 600</t>
  </si>
  <si>
    <t>1884870537</t>
  </si>
  <si>
    <t>891442421</t>
  </si>
  <si>
    <t>Montáž koncových klapek PE-HD na kolmou stěnu DN 600</t>
  </si>
  <si>
    <t>311896686</t>
  </si>
  <si>
    <t>https://podminky.urs.cz/item/CS_URS_2024_02/891442421</t>
  </si>
  <si>
    <t>Poznámka k položce:_x000D_
2/P</t>
  </si>
  <si>
    <t>42285013</t>
  </si>
  <si>
    <t>klapka koncová PE-HD na kolmou betonovou stěnu DN 600</t>
  </si>
  <si>
    <t>-1648892277</t>
  </si>
  <si>
    <t>894410114</t>
  </si>
  <si>
    <t>Osazení betonových dílců pro kanalizační šachty DN 1200 šachtové dno výšky 1200 mm</t>
  </si>
  <si>
    <t>360225618</t>
  </si>
  <si>
    <t>https://podminky.urs.cz/item/CS_URS_2024_02/894410114</t>
  </si>
  <si>
    <t>Poznámka k položce:_x000D_
3/B</t>
  </si>
  <si>
    <t>59224432</t>
  </si>
  <si>
    <t>dno betonové šachty DN 1200 kanalizační výšky 120cm přímé 120x120 max. zaústění potrubí V60/90 čedičová výstelka</t>
  </si>
  <si>
    <t>-1669555165</t>
  </si>
  <si>
    <t>894410303</t>
  </si>
  <si>
    <t>Osazení betonových dílců pro kanalizační šachty DN 1200 deska zákrytová</t>
  </si>
  <si>
    <t>647796739</t>
  </si>
  <si>
    <t>https://podminky.urs.cz/item/CS_URS_2024_02/894410303</t>
  </si>
  <si>
    <t>Poznámka k položce:_x000D_
6/B</t>
  </si>
  <si>
    <t>59224422</t>
  </si>
  <si>
    <t>deska betonová zákrytová šachty DN 1200 kanalizační 147/62,5x16,5cm</t>
  </si>
  <si>
    <t>2098399572</t>
  </si>
  <si>
    <t>59224184</t>
  </si>
  <si>
    <t>prstenec šachtový vyrovnávací betonový 625x120x40mm</t>
  </si>
  <si>
    <t>-1969028094</t>
  </si>
  <si>
    <t>Poznámka k položce:_x000D_
7/B</t>
  </si>
  <si>
    <t>-1080998296</t>
  </si>
  <si>
    <t>Poznámka k položce:_x000D_
8/B</t>
  </si>
  <si>
    <t>-1783984413</t>
  </si>
  <si>
    <t>-831227281</t>
  </si>
  <si>
    <t>55241033</t>
  </si>
  <si>
    <t>poklop šachtový litinový kruhový DN 600 bez ventilace tř D400 v samonivelačním rámu pro intenzivní provoz</t>
  </si>
  <si>
    <t>-318079407</t>
  </si>
  <si>
    <t>Poznámka k položce:_x000D_
8/P</t>
  </si>
  <si>
    <t>-1673071421</t>
  </si>
  <si>
    <t>0,0871 "VV pol. 6.1"</t>
  </si>
  <si>
    <t>729702690</t>
  </si>
  <si>
    <t>Naložení_1</t>
  </si>
  <si>
    <t>40,5</t>
  </si>
  <si>
    <t>SO 040.42.7 - Vyústění vnitřních vod zleva v km 1,555 90</t>
  </si>
  <si>
    <t>-1751875709</t>
  </si>
  <si>
    <t>1591609943</t>
  </si>
  <si>
    <t>-438161986</t>
  </si>
  <si>
    <t>89 "VV pol. 1.1"</t>
  </si>
  <si>
    <t>-1592905457</t>
  </si>
  <si>
    <t>Poznámka k položce:_x000D_
"VV pol. 1.2"</t>
  </si>
  <si>
    <t>68 "VV pol. 1.2"</t>
  </si>
  <si>
    <t>-837239864</t>
  </si>
  <si>
    <t>Poznámka k položce:_x000D_
"VV pol. 1.3"</t>
  </si>
  <si>
    <t>17 "VV pol. 1.3"</t>
  </si>
  <si>
    <t>-119985430</t>
  </si>
  <si>
    <t>20,4 "VV pol. 1.4"</t>
  </si>
  <si>
    <t>993981873</t>
  </si>
  <si>
    <t>-961778621</t>
  </si>
  <si>
    <t>40,5 "VV pol. 1.8"</t>
  </si>
  <si>
    <t>40,5"VV pol. 1.8 - odvoz z MD"</t>
  </si>
  <si>
    <t>-1205926887</t>
  </si>
  <si>
    <t>89,2  "VV pol. 1.1"</t>
  </si>
  <si>
    <t>44,4 "VV pol. 1.9"</t>
  </si>
  <si>
    <t>10*0,2 "VV pol. 1.11"</t>
  </si>
  <si>
    <t>746658583</t>
  </si>
  <si>
    <t>45"přebytek zeminy"</t>
  </si>
  <si>
    <t>205240113</t>
  </si>
  <si>
    <t>10*45</t>
  </si>
  <si>
    <t>-1932548546</t>
  </si>
  <si>
    <t>Naložení_1+Zásyp_2</t>
  </si>
  <si>
    <t>45 "prebytek zeminy"</t>
  </si>
  <si>
    <t>283831355</t>
  </si>
  <si>
    <t>2*45</t>
  </si>
  <si>
    <t>-612105587</t>
  </si>
  <si>
    <t>89*0,2 "VV pol. 1.1"</t>
  </si>
  <si>
    <t>-772724108</t>
  </si>
  <si>
    <t>40,5 "VV pol. 1.6"</t>
  </si>
  <si>
    <t>-519584111</t>
  </si>
  <si>
    <t>6,3 "VV pol. 1.9"</t>
  </si>
  <si>
    <t>-1312987939</t>
  </si>
  <si>
    <t>6,3*2 'Přepočtené koeficientem množství</t>
  </si>
  <si>
    <t>125843422</t>
  </si>
  <si>
    <t>10 "VV pol. 1.11"</t>
  </si>
  <si>
    <t>985365012</t>
  </si>
  <si>
    <t>-686934435</t>
  </si>
  <si>
    <t>10*0,02 'Přepočtené koeficientem množství</t>
  </si>
  <si>
    <t>-101236731</t>
  </si>
  <si>
    <t>1686338499</t>
  </si>
  <si>
    <t>1861129536</t>
  </si>
  <si>
    <t>1,3 "VV pol. 4.1"</t>
  </si>
  <si>
    <t>1243124067</t>
  </si>
  <si>
    <t>2,77 "VV pol. 3.1"</t>
  </si>
  <si>
    <t>598320811</t>
  </si>
  <si>
    <t>26,18 "VV pol. 3.2.1"</t>
  </si>
  <si>
    <t>-573862316</t>
  </si>
  <si>
    <t>-2139808220</t>
  </si>
  <si>
    <t>-874253483</t>
  </si>
  <si>
    <t>-148692494</t>
  </si>
  <si>
    <t>-531277035</t>
  </si>
  <si>
    <t>-727443982</t>
  </si>
  <si>
    <t>824541409</t>
  </si>
  <si>
    <t>7,02 "VV pol. 4.2"</t>
  </si>
  <si>
    <t>537350937</t>
  </si>
  <si>
    <t>6,30 "6/P"</t>
  </si>
  <si>
    <t>543481116</t>
  </si>
  <si>
    <t>6,3*1,015 'Přepočtené koeficientem množství</t>
  </si>
  <si>
    <t>-1715276915</t>
  </si>
  <si>
    <t>-966912775</t>
  </si>
  <si>
    <t>-1950435268</t>
  </si>
  <si>
    <t>-1973396884</t>
  </si>
  <si>
    <t>-1255252841</t>
  </si>
  <si>
    <t>729376533</t>
  </si>
  <si>
    <t>0,44 "VV pol. 6.1"</t>
  </si>
  <si>
    <t>-2079776873</t>
  </si>
  <si>
    <t>50,6</t>
  </si>
  <si>
    <t>SO 040.42.8 - Vyústění vnitřních vod zprava v km 0,001 95</t>
  </si>
  <si>
    <t>-721795835</t>
  </si>
  <si>
    <t>-2056140379</t>
  </si>
  <si>
    <t>-576972021</t>
  </si>
  <si>
    <t>91 "VV pol. 1.1"</t>
  </si>
  <si>
    <t>1701895507</t>
  </si>
  <si>
    <t>82 "VV pol. 1.2"</t>
  </si>
  <si>
    <t>497832384</t>
  </si>
  <si>
    <t>21 "VV pol. 1.3"</t>
  </si>
  <si>
    <t>910076446</t>
  </si>
  <si>
    <t>8,3 "VV pol. 1.5"</t>
  </si>
  <si>
    <t>-1756294188</t>
  </si>
  <si>
    <t>1794763720</t>
  </si>
  <si>
    <t>19,4 "VV pol. 1.4"</t>
  </si>
  <si>
    <t>1164212371</t>
  </si>
  <si>
    <t>-1983090317</t>
  </si>
  <si>
    <t>50,6 "VV pol. 1.8"</t>
  </si>
  <si>
    <t>50,6 "VV pol. 1.8 - odvoz z MD"</t>
  </si>
  <si>
    <t>-519790413</t>
  </si>
  <si>
    <t>91*0,2  "VV pol. 1.1"</t>
  </si>
  <si>
    <t>-619736163</t>
  </si>
  <si>
    <t>52 "přebytek zeminy"</t>
  </si>
  <si>
    <t>2135497684</t>
  </si>
  <si>
    <t>10*52</t>
  </si>
  <si>
    <t>-2107676032</t>
  </si>
  <si>
    <t>-568470461</t>
  </si>
  <si>
    <t>2*52</t>
  </si>
  <si>
    <t>609104574</t>
  </si>
  <si>
    <t>482,0*0,2 "VV pol. 1.1"</t>
  </si>
  <si>
    <t>46,7 "VV pol. 1.7"</t>
  </si>
  <si>
    <t>146,2 "VV pol. 1.9"</t>
  </si>
  <si>
    <t>14,6 "VV pol. 1.10.1"</t>
  </si>
  <si>
    <t>79 "VV pol. 1.10.2"</t>
  </si>
  <si>
    <t>52,6 "VV pol. 1.10.3"</t>
  </si>
  <si>
    <t>1085706923</t>
  </si>
  <si>
    <t>50,6 "VV pol. 1.6"</t>
  </si>
  <si>
    <t>-597345367</t>
  </si>
  <si>
    <t>3,9 "VV pol. 1.12"</t>
  </si>
  <si>
    <t>160371843</t>
  </si>
  <si>
    <t>3,9*2 'Přepočtené koeficientem množství</t>
  </si>
  <si>
    <t>1993074103</t>
  </si>
  <si>
    <t>2915970</t>
  </si>
  <si>
    <t>892158207</t>
  </si>
  <si>
    <t>-613780488</t>
  </si>
  <si>
    <t>1915638609</t>
  </si>
  <si>
    <t>1308932791</t>
  </si>
  <si>
    <t>0,48 "VV pol. 4.1"</t>
  </si>
  <si>
    <t>113539654</t>
  </si>
  <si>
    <t>1,36 "VV pol. 3.1"</t>
  </si>
  <si>
    <t>-1164500311</t>
  </si>
  <si>
    <t>-1616461863</t>
  </si>
  <si>
    <t>1,19 "VV pol. 3.2.2"</t>
  </si>
  <si>
    <t>85143667</t>
  </si>
  <si>
    <t>1090105413</t>
  </si>
  <si>
    <t>-1257024860</t>
  </si>
  <si>
    <t>0,062 "VV pol. 3.3.1"</t>
  </si>
  <si>
    <t>820228056</t>
  </si>
  <si>
    <t>-843742595</t>
  </si>
  <si>
    <t>1947205840</t>
  </si>
  <si>
    <t>9,95 "VV pol. 4.2"</t>
  </si>
  <si>
    <t>1484281357</t>
  </si>
  <si>
    <t>5,7 "5/P"</t>
  </si>
  <si>
    <t>884786323</t>
  </si>
  <si>
    <t>5,61576354679803*1,015 'Přepočtené koeficientem množství</t>
  </si>
  <si>
    <t>1696339288</t>
  </si>
  <si>
    <t>-1622170350</t>
  </si>
  <si>
    <t>1858372399</t>
  </si>
  <si>
    <t>-1248524909</t>
  </si>
  <si>
    <t>1257791768</t>
  </si>
  <si>
    <t>-2123070397</t>
  </si>
  <si>
    <t>-1294667073</t>
  </si>
  <si>
    <t>2,4</t>
  </si>
  <si>
    <t>24,1</t>
  </si>
  <si>
    <t>SO 040.42.9 - Vyústění vnitřních vod zprava v km 0,297 24</t>
  </si>
  <si>
    <t>1660479544</t>
  </si>
  <si>
    <t>-1400566305</t>
  </si>
  <si>
    <t>815190290</t>
  </si>
  <si>
    <t>88 "VV pol. 1.1"</t>
  </si>
  <si>
    <t>203940618</t>
  </si>
  <si>
    <t>61 "VV pol. 1.2"</t>
  </si>
  <si>
    <t>-1251650262</t>
  </si>
  <si>
    <t>15 "VV pol. 1.3"</t>
  </si>
  <si>
    <t>-1999823989</t>
  </si>
  <si>
    <t>24,1 "VV pol. 1.8"</t>
  </si>
  <si>
    <t>24,1 "VV pol. 1.8 - odvoz z MD"</t>
  </si>
  <si>
    <t>338821956</t>
  </si>
  <si>
    <t>88*0,2  "VV pol. 1.1"</t>
  </si>
  <si>
    <t>52,8 "VV pol. 1.9"</t>
  </si>
  <si>
    <t>12*0,2 "VV pol. 1.11"</t>
  </si>
  <si>
    <t>-1912337004</t>
  </si>
  <si>
    <t>-1256268686</t>
  </si>
  <si>
    <t>-502679985</t>
  </si>
  <si>
    <t>1989465704</t>
  </si>
  <si>
    <t>-759343746</t>
  </si>
  <si>
    <t>88*0,2 "VV pol. 1.1"</t>
  </si>
  <si>
    <t>-301385161</t>
  </si>
  <si>
    <t>24.1 "VV pol. 1.6"</t>
  </si>
  <si>
    <t>1283936310</t>
  </si>
  <si>
    <t>12 "VV pol. 1.11"</t>
  </si>
  <si>
    <t>-664625234</t>
  </si>
  <si>
    <t>1538190327</t>
  </si>
  <si>
    <t>12*0,02 'Přepočtené koeficientem množství</t>
  </si>
  <si>
    <t>-1418578013</t>
  </si>
  <si>
    <t>1149011034</t>
  </si>
  <si>
    <t>-1898418387</t>
  </si>
  <si>
    <t>0,77"VV pol. 4.1"</t>
  </si>
  <si>
    <t>141710451</t>
  </si>
  <si>
    <t>5,23"VV pol. 3.1"</t>
  </si>
  <si>
    <t>1342631262</t>
  </si>
  <si>
    <t>11,48 "VV pol. 3.2.1"</t>
  </si>
  <si>
    <t>-999946968</t>
  </si>
  <si>
    <t>0,29 "VV pol. 3.2.2"</t>
  </si>
  <si>
    <t>-2087635433</t>
  </si>
  <si>
    <t>1155657345</t>
  </si>
  <si>
    <t>2092890672</t>
  </si>
  <si>
    <t>0,0839 "VV pol. 3.3.1"</t>
  </si>
  <si>
    <t>1828427811</t>
  </si>
  <si>
    <t>1764585669</t>
  </si>
  <si>
    <t>-11209451</t>
  </si>
  <si>
    <t>5,01 "VV pol. 4.2"</t>
  </si>
  <si>
    <t>1892903680</t>
  </si>
  <si>
    <t>5,20 "6/P"</t>
  </si>
  <si>
    <t>1373717296</t>
  </si>
  <si>
    <t>5,2*1,015 'Přepočtené koeficientem množství</t>
  </si>
  <si>
    <t>-1177116086</t>
  </si>
  <si>
    <t>1405498945</t>
  </si>
  <si>
    <t>-2142261655</t>
  </si>
  <si>
    <t>-1142136626</t>
  </si>
  <si>
    <t>-1480429375</t>
  </si>
  <si>
    <t>3,29 "VV pol. 6.1"</t>
  </si>
  <si>
    <t>-1374313335</t>
  </si>
  <si>
    <t>8,6</t>
  </si>
  <si>
    <t>SO 040.42.10 - Vyústění vnitřních vod zleva v km 1,502 00</t>
  </si>
  <si>
    <t>837061523</t>
  </si>
  <si>
    <t>680718780</t>
  </si>
  <si>
    <t>-1705316251</t>
  </si>
  <si>
    <t>65 "VV pol. 1.1"</t>
  </si>
  <si>
    <t>-270575941</t>
  </si>
  <si>
    <t>38 "VV pol. 1.2"</t>
  </si>
  <si>
    <t>1469881431</t>
  </si>
  <si>
    <t>9 "VV pol. 1.3"</t>
  </si>
  <si>
    <t>1047524921</t>
  </si>
  <si>
    <t>9,1 "VV pol. 1.5"</t>
  </si>
  <si>
    <t>-1796033987</t>
  </si>
  <si>
    <t>-325552495</t>
  </si>
  <si>
    <t>10 "VV pol. 1.4"</t>
  </si>
  <si>
    <t>80630365</t>
  </si>
  <si>
    <t>-1256400676</t>
  </si>
  <si>
    <t>8,6 "VV pol. 1.8"</t>
  </si>
  <si>
    <t>8,6 "VV pol. 1.8 - odvoz z MD"</t>
  </si>
  <si>
    <t>499139045</t>
  </si>
  <si>
    <t>65*0,2  "VV pol. 1.1"</t>
  </si>
  <si>
    <t>38,6 "VV pol. 1.9"</t>
  </si>
  <si>
    <t>5*0,2 "VV pol. 1.11"</t>
  </si>
  <si>
    <t>475766489</t>
  </si>
  <si>
    <t>38 "přebytek zeminy"</t>
  </si>
  <si>
    <t>-1661189002</t>
  </si>
  <si>
    <t>10*38</t>
  </si>
  <si>
    <t>-1838361493</t>
  </si>
  <si>
    <t>1206307688</t>
  </si>
  <si>
    <t>2*38</t>
  </si>
  <si>
    <t>-178987050</t>
  </si>
  <si>
    <t>65*0,2 "VV pol. 1.1"</t>
  </si>
  <si>
    <t>792080579</t>
  </si>
  <si>
    <t>8,6 "VV pol. 1.6"</t>
  </si>
  <si>
    <t>426543584</t>
  </si>
  <si>
    <t>1,8 "VV pol. 1.9"</t>
  </si>
  <si>
    <t>1634655425</t>
  </si>
  <si>
    <t>1,8*2 'Přepočtené koeficientem množství</t>
  </si>
  <si>
    <t>1413567542</t>
  </si>
  <si>
    <t>5 "VV pol. 1.11"</t>
  </si>
  <si>
    <t>-1053917289</t>
  </si>
  <si>
    <t>-990151411</t>
  </si>
  <si>
    <t>5*0,02 'Přepočtené koeficientem množství</t>
  </si>
  <si>
    <t>1629340366</t>
  </si>
  <si>
    <t>2144230710</t>
  </si>
  <si>
    <t>-192148739</t>
  </si>
  <si>
    <t>1 "VV pol. 4.1"</t>
  </si>
  <si>
    <t>1163967988</t>
  </si>
  <si>
    <t>415991391</t>
  </si>
  <si>
    <t>91603931</t>
  </si>
  <si>
    <t>0,292 "VV pol. 3.2.2"</t>
  </si>
  <si>
    <t>393018646</t>
  </si>
  <si>
    <t>1307595886</t>
  </si>
  <si>
    <t>458564651</t>
  </si>
  <si>
    <t>954436812</t>
  </si>
  <si>
    <t>1522605119</t>
  </si>
  <si>
    <t>3,65 "5/P"</t>
  </si>
  <si>
    <t>-1631378972</t>
  </si>
  <si>
    <t>3,59605911330049*1,015 'Přepočtené koeficientem množství</t>
  </si>
  <si>
    <t>877370330</t>
  </si>
  <si>
    <t>Montáž spojek na kanalizačním potrubí z PP nebo tvrdého PVC-U trub hladkých plnostěnných DN 300</t>
  </si>
  <si>
    <t>-1654176927</t>
  </si>
  <si>
    <t>https://podminky.urs.cz/item/CS_URS_2024_02/877370330</t>
  </si>
  <si>
    <t>28617238</t>
  </si>
  <si>
    <t>spojka přesuvná kanalizační PP třívrstvá DN 300</t>
  </si>
  <si>
    <t>-620047266</t>
  </si>
  <si>
    <t>Poznámka k položce:_x000D_
7/P</t>
  </si>
  <si>
    <t>1004557810</t>
  </si>
  <si>
    <t>1965366711</t>
  </si>
  <si>
    <t>471543346</t>
  </si>
  <si>
    <t>-1492456012</t>
  </si>
  <si>
    <t>831461219</t>
  </si>
  <si>
    <t>59224337</t>
  </si>
  <si>
    <t>dno betonové šachty DN 1000 kanalizační výšky 60cm</t>
  </si>
  <si>
    <t>273337508</t>
  </si>
  <si>
    <t>296915619</t>
  </si>
  <si>
    <t>59224068</t>
  </si>
  <si>
    <t>2022115785</t>
  </si>
  <si>
    <t>-59925451</t>
  </si>
  <si>
    <t>-859505370</t>
  </si>
  <si>
    <t>672947062</t>
  </si>
  <si>
    <t>1593868902</t>
  </si>
  <si>
    <t>1742794251</t>
  </si>
  <si>
    <t>2009660772</t>
  </si>
  <si>
    <t>1200294890</t>
  </si>
  <si>
    <t>0,82 "VV pol. 6.1"</t>
  </si>
  <si>
    <t>-1758900775</t>
  </si>
  <si>
    <t>35,8</t>
  </si>
  <si>
    <t>nalozeni_2</t>
  </si>
  <si>
    <t>752,4</t>
  </si>
  <si>
    <t>040.42.3 - Úprava zaústění Zátoráčku km 0,876 20 (TPE km 82.040)</t>
  </si>
  <si>
    <t>-926865069</t>
  </si>
  <si>
    <t>113107230</t>
  </si>
  <si>
    <t>Odstranění podkladu z betonu prostého tl do 100 mm strojně pl přes 200 m2</t>
  </si>
  <si>
    <t>1871793099</t>
  </si>
  <si>
    <t>https://podminky.urs.cz/item/CS_URS_2024_02/113107230</t>
  </si>
  <si>
    <t>113107241</t>
  </si>
  <si>
    <t>Odstranění podkladu živičného tl 50 mm strojně pl přes 200 m2</t>
  </si>
  <si>
    <t>-1461548564</t>
  </si>
  <si>
    <t>https://podminky.urs.cz/item/CS_URS_2024_02/113107241</t>
  </si>
  <si>
    <t>-230427934</t>
  </si>
  <si>
    <t>1502 "VV pol. 1.6"</t>
  </si>
  <si>
    <t>122351104</t>
  </si>
  <si>
    <t>Odkopávky a prokopávky nezapažené v hornině třídy těžitelnosti II skupiny 4 objem do 500 m3 strojně</t>
  </si>
  <si>
    <t>-974019489</t>
  </si>
  <si>
    <t>https://podminky.urs.cz/item/CS_URS_2024_02/122351104</t>
  </si>
  <si>
    <t>112 "VV pol. 1.3"</t>
  </si>
  <si>
    <t>-203910273</t>
  </si>
  <si>
    <t>299 "VV pol. 1.1"</t>
  </si>
  <si>
    <t>1636486153</t>
  </si>
  <si>
    <t>29"VV pol. 1.2"</t>
  </si>
  <si>
    <t>-1903592939</t>
  </si>
  <si>
    <t>89,49"VV pol. 1.11"</t>
  </si>
  <si>
    <t>-967418649</t>
  </si>
  <si>
    <t>1502*0,15 "VV pol. 1.6"</t>
  </si>
  <si>
    <t>383*0,15 "VV pol. 1.4"</t>
  </si>
  <si>
    <t>834274838</t>
  </si>
  <si>
    <t>307 "VV pol. 1.5"</t>
  </si>
  <si>
    <t>53,70 "VV pol. 1.13"</t>
  </si>
  <si>
    <t>1069*0,3 "VV pol. 4.1"</t>
  </si>
  <si>
    <t>71 "VV pol. 4.2"</t>
  </si>
  <si>
    <t>-94044141</t>
  </si>
  <si>
    <t>nalozeni_HB+nalozeni_2</t>
  </si>
  <si>
    <t>0,3*1069 "VV pol. 4.1"</t>
  </si>
  <si>
    <t>281702476</t>
  </si>
  <si>
    <t>44 "VV pol. 1.10"</t>
  </si>
  <si>
    <t>35,80 "VV pol. 1.12"</t>
  </si>
  <si>
    <t>-181000062</t>
  </si>
  <si>
    <t>10*79,8</t>
  </si>
  <si>
    <t>1091428880</t>
  </si>
  <si>
    <t>2*79,80</t>
  </si>
  <si>
    <t>1557893657</t>
  </si>
  <si>
    <t>35,8 "VV pol. 1.13"</t>
  </si>
  <si>
    <t>-1536509177</t>
  </si>
  <si>
    <t>-1211726612</t>
  </si>
  <si>
    <t>346 "VV pol. 1.9"</t>
  </si>
  <si>
    <t>2073678368</t>
  </si>
  <si>
    <t>383 "VV pol. 1.4"</t>
  </si>
  <si>
    <t>2063726884</t>
  </si>
  <si>
    <t>388370870</t>
  </si>
  <si>
    <t>383*0,02 'Přepočtené koeficientem množství</t>
  </si>
  <si>
    <t>1350364275</t>
  </si>
  <si>
    <t>1288 "VV pol. 1.8"</t>
  </si>
  <si>
    <t>1305449055</t>
  </si>
  <si>
    <t>2091923995</t>
  </si>
  <si>
    <t>-174511715</t>
  </si>
  <si>
    <t>89,49 "VV pol. 1.11"</t>
  </si>
  <si>
    <t>58416872</t>
  </si>
  <si>
    <t>138035806</t>
  </si>
  <si>
    <t>1069 "VV pol. 4.1"</t>
  </si>
  <si>
    <t>1649631154</t>
  </si>
  <si>
    <t>971 "VV pol. 4.3"</t>
  </si>
  <si>
    <t>1420551032</t>
  </si>
  <si>
    <t>-1148958637</t>
  </si>
  <si>
    <t>19*(184,08+75,16)</t>
  </si>
  <si>
    <t>4*(596,726-184,08-75,16)</t>
  </si>
  <si>
    <t>-69165057</t>
  </si>
  <si>
    <t>-532545081</t>
  </si>
  <si>
    <t>-165015778</t>
  </si>
  <si>
    <t>152,92</t>
  </si>
  <si>
    <t>nalozeni_MD_</t>
  </si>
  <si>
    <t>368,85</t>
  </si>
  <si>
    <t>040.42.4 - Úprava zaústění pravostranného přítoku v km 1,243 00</t>
  </si>
  <si>
    <t>-472419652</t>
  </si>
  <si>
    <t>1040*0,15 "VV pol. 1.6"</t>
  </si>
  <si>
    <t>647917468</t>
  </si>
  <si>
    <t>283 "VV pol. 1.1"</t>
  </si>
  <si>
    <t>382451930</t>
  </si>
  <si>
    <t>122 "VV pol. 1.2"</t>
  </si>
  <si>
    <t>-1906264629</t>
  </si>
  <si>
    <t>254,87 "VV pol. 1.11"</t>
  </si>
  <si>
    <t>1402533508</t>
  </si>
  <si>
    <t>447*0,15 "VV pol. 1.4"</t>
  </si>
  <si>
    <t>2014086816</t>
  </si>
  <si>
    <t>110 "VV pol. 1.5"</t>
  </si>
  <si>
    <t>101,95 "VV pol. 1.13"</t>
  </si>
  <si>
    <t>0,3*523 "VV pol. 4.1"</t>
  </si>
  <si>
    <t>-1628472973</t>
  </si>
  <si>
    <t>41 "VV pol. 1.10"</t>
  </si>
  <si>
    <t>152,92 "VV pol. 1.12"</t>
  </si>
  <si>
    <t>875132936</t>
  </si>
  <si>
    <t>10*193,92</t>
  </si>
  <si>
    <t>-1693369699</t>
  </si>
  <si>
    <t>2*193,92</t>
  </si>
  <si>
    <t>-1398409965</t>
  </si>
  <si>
    <t>nalozeni_MD_+nalozeni_HB</t>
  </si>
  <si>
    <t>-273104607</t>
  </si>
  <si>
    <t>110 "VV pol. 1.4"</t>
  </si>
  <si>
    <t>1749571463</t>
  </si>
  <si>
    <t>-468793458</t>
  </si>
  <si>
    <t>-941532230</t>
  </si>
  <si>
    <t>447*0,02 'Přepočtené koeficientem množství</t>
  </si>
  <si>
    <t>-698401363</t>
  </si>
  <si>
    <t>348 "VV pol. 1.9"</t>
  </si>
  <si>
    <t>2085353283</t>
  </si>
  <si>
    <t>1291382923</t>
  </si>
  <si>
    <t>447"VV pol. 1.4"</t>
  </si>
  <si>
    <t>-1044938689</t>
  </si>
  <si>
    <t>1340759200</t>
  </si>
  <si>
    <t>1671697108</t>
  </si>
  <si>
    <t>-1824156153</t>
  </si>
  <si>
    <t>183 "VV pol. 4.2"</t>
  </si>
  <si>
    <t>1874972554</t>
  </si>
  <si>
    <t>523"VV pol. 4.1"</t>
  </si>
  <si>
    <t>-422418424</t>
  </si>
  <si>
    <t>669 "VV pol. 4.3"</t>
  </si>
  <si>
    <t>-1812660983</t>
  </si>
  <si>
    <t>8,4</t>
  </si>
  <si>
    <t>95,43</t>
  </si>
  <si>
    <t>239,92</t>
  </si>
  <si>
    <t>040.42.5 - Úprava zaústění levostranného přítoku v km 1,365 60</t>
  </si>
  <si>
    <t>-1040062845</t>
  </si>
  <si>
    <t>416 "VV pol. 1.6"</t>
  </si>
  <si>
    <t>-1382481367</t>
  </si>
  <si>
    <t>125,9 "VV pol. 1.1"</t>
  </si>
  <si>
    <t>633813210</t>
  </si>
  <si>
    <t>114 "VV pol. 1.2"</t>
  </si>
  <si>
    <t>-94590667</t>
  </si>
  <si>
    <t>159,1 "VV pol. 1.11"</t>
  </si>
  <si>
    <t>662036502</t>
  </si>
  <si>
    <t>416*0,15 "VV pol. 1.6"</t>
  </si>
  <si>
    <t>56*0,15 "VV pol. 1.4"</t>
  </si>
  <si>
    <t>-777914043</t>
  </si>
  <si>
    <t>56 "VV pol. 1.5"</t>
  </si>
  <si>
    <t>63,62"VV pol. 1.13"</t>
  </si>
  <si>
    <t>401*0,3 "VV pol. 4.1"</t>
  </si>
  <si>
    <t>197511571</t>
  </si>
  <si>
    <t>nalozeni_MD_+nalozeni_HB+nalozeni_MD</t>
  </si>
  <si>
    <t>2069503699</t>
  </si>
  <si>
    <t>24 "VV pol. 1.10.2"</t>
  </si>
  <si>
    <t>95,43 "VV pol. 1.12"</t>
  </si>
  <si>
    <t>2096629568</t>
  </si>
  <si>
    <t>10*119,43</t>
  </si>
  <si>
    <t>-114819682</t>
  </si>
  <si>
    <t>2*119,43</t>
  </si>
  <si>
    <t>-1742650865</t>
  </si>
  <si>
    <t>299897031</t>
  </si>
  <si>
    <t>56"VV pol. 1.5"</t>
  </si>
  <si>
    <t>-2125708663</t>
  </si>
  <si>
    <t>-1848422113</t>
  </si>
  <si>
    <t>56*0,02 'Přepočtené koeficientem množství</t>
  </si>
  <si>
    <t>-949216927</t>
  </si>
  <si>
    <t>218 "VV pol. 1.9"</t>
  </si>
  <si>
    <t>-653040428</t>
  </si>
  <si>
    <t>-727374634</t>
  </si>
  <si>
    <t>-679033861</t>
  </si>
  <si>
    <t>-2013773283</t>
  </si>
  <si>
    <t>-1038208461</t>
  </si>
  <si>
    <t>-641506576</t>
  </si>
  <si>
    <t>31"VV pol. 4.2"</t>
  </si>
  <si>
    <t>607241856</t>
  </si>
  <si>
    <t>401"VV pol. 4.1"</t>
  </si>
  <si>
    <t>2140639983</t>
  </si>
  <si>
    <t>471 "VV pol. 4.3"</t>
  </si>
  <si>
    <t>-607099716</t>
  </si>
  <si>
    <t>7,37</t>
  </si>
  <si>
    <t>6,9</t>
  </si>
  <si>
    <t>112,5</t>
  </si>
  <si>
    <t xml:space="preserve">040.42.6 - Úprava zaústění levostranného přítoku v km 1,393 20 </t>
  </si>
  <si>
    <t>1311670195</t>
  </si>
  <si>
    <t>26 "VV pol. 1.1"</t>
  </si>
  <si>
    <t>1766776657</t>
  </si>
  <si>
    <t>44"VV pol. 1.2"</t>
  </si>
  <si>
    <t>-556192250</t>
  </si>
  <si>
    <t>19,26 "VV pol. 1.11"</t>
  </si>
  <si>
    <t>-1831114941</t>
  </si>
  <si>
    <t>173*0,15 "VV pol. 1.6"</t>
  </si>
  <si>
    <t>46*0,15 "VV pol. 1.4"</t>
  </si>
  <si>
    <t>1042409803</t>
  </si>
  <si>
    <t>43 "VV pol. 1.5"</t>
  </si>
  <si>
    <t>7,7"VV pol. 1.13"</t>
  </si>
  <si>
    <t>0,3*206 "VV pol. 4.1"</t>
  </si>
  <si>
    <t>955661350</t>
  </si>
  <si>
    <t>-427893014</t>
  </si>
  <si>
    <t>12,29"VV pol. 1.11"</t>
  </si>
  <si>
    <t>-92295929</t>
  </si>
  <si>
    <t>nalozeni_HB+nalozeni_MD_+ornice</t>
  </si>
  <si>
    <t>580927377</t>
  </si>
  <si>
    <t>7"VV pol. 1.10"</t>
  </si>
  <si>
    <t>7,37"VV pol. 1.12"</t>
  </si>
  <si>
    <t>-1910565748</t>
  </si>
  <si>
    <t>10*14,37</t>
  </si>
  <si>
    <t>-1030559267</t>
  </si>
  <si>
    <t>2*14,37</t>
  </si>
  <si>
    <t>-1222045017</t>
  </si>
  <si>
    <t>4,92 "VV pol. 1.13"</t>
  </si>
  <si>
    <t>7 "VV pol. 1.10.2"</t>
  </si>
  <si>
    <t>-832671112</t>
  </si>
  <si>
    <t>43"VV pol. 1.5"</t>
  </si>
  <si>
    <t>-456105435</t>
  </si>
  <si>
    <t>-1047976898</t>
  </si>
  <si>
    <t>46*0,02 'Přepočtené koeficientem množství</t>
  </si>
  <si>
    <t>-459792703</t>
  </si>
  <si>
    <t>583205587</t>
  </si>
  <si>
    <t>1623040245</t>
  </si>
  <si>
    <t>46 "VV pol. 1.4"</t>
  </si>
  <si>
    <t>415403546</t>
  </si>
  <si>
    <t>-350963155</t>
  </si>
  <si>
    <t>33"VV pol. 4.2"</t>
  </si>
  <si>
    <t>338421882</t>
  </si>
  <si>
    <t>206"VV pol. 4.1"</t>
  </si>
  <si>
    <t>-1968302997</t>
  </si>
  <si>
    <t>221"VV pol. 4.3"</t>
  </si>
  <si>
    <t>252281245</t>
  </si>
  <si>
    <t>88,62</t>
  </si>
  <si>
    <t>040.52.1 - Přeložka vodovodu DN 100 v km 1,201</t>
  </si>
  <si>
    <t>866318496</t>
  </si>
  <si>
    <t>2*14*8 "2 jímky po dobu 14 dní, VV pol. 7"</t>
  </si>
  <si>
    <t>1862440369</t>
  </si>
  <si>
    <t>2*14</t>
  </si>
  <si>
    <t>-588637383</t>
  </si>
  <si>
    <t>90 "VV pol. 1.1"</t>
  </si>
  <si>
    <t>131213701</t>
  </si>
  <si>
    <t>Hloubení nezapažených jam v soudržných horninách třídy těžitelnosti I skupiny 3 ručně</t>
  </si>
  <si>
    <t>-1439558321</t>
  </si>
  <si>
    <t>https://podminky.urs.cz/item/CS_URS_2024_02/131213701</t>
  </si>
  <si>
    <t>Poznámka k položce:_x000D_
VV pol. 1.2</t>
  </si>
  <si>
    <t>32,3*1,5+32,3*1,8</t>
  </si>
  <si>
    <t>10,5*1,5+10,5*1,8</t>
  </si>
  <si>
    <t>141721255_R</t>
  </si>
  <si>
    <t>Řízený zemní protlak délky přes 50 do 100 m hl do 6 m se zatažením potrubí průměru vrtu přes 180 do 225 mm v hornině třídy I a II skupiny 1 až 4 - valivými dláty</t>
  </si>
  <si>
    <t>-1987143973</t>
  </si>
  <si>
    <t>Poznámka k položce:_x000D_
VV pol. 3.1</t>
  </si>
  <si>
    <t>69 "VV pol. 1.3"</t>
  </si>
  <si>
    <t>2030340564</t>
  </si>
  <si>
    <t>32,3*2+10,5*2 "VV pol. 1.4"</t>
  </si>
  <si>
    <t>190601183</t>
  </si>
  <si>
    <t>773628296</t>
  </si>
  <si>
    <t>90*0,2 "VV pol. 1.1"</t>
  </si>
  <si>
    <t>141"VV pol. 1.2"</t>
  </si>
  <si>
    <t>70,62 "VV pol. 1.5"</t>
  </si>
  <si>
    <t>90*0,2 "VV pol. 1,7"</t>
  </si>
  <si>
    <t>876804730</t>
  </si>
  <si>
    <t>70,6 "Přebytek zeminy"</t>
  </si>
  <si>
    <t>-100786107</t>
  </si>
  <si>
    <t>10*70,6 "20 km skládka HB"</t>
  </si>
  <si>
    <t>167151101</t>
  </si>
  <si>
    <t>Nakládání výkopku z hornin třídy těžitelnosti I skupiny 1 až 3 do 100 m3</t>
  </si>
  <si>
    <t>-502794549</t>
  </si>
  <si>
    <t>https://podminky.urs.cz/item/CS_URS_2024_02/167151101</t>
  </si>
  <si>
    <t>70,6 "přebytek zeminy"</t>
  </si>
  <si>
    <t>-838084225</t>
  </si>
  <si>
    <t>70,6*2</t>
  </si>
  <si>
    <t>-1915439654</t>
  </si>
  <si>
    <t>0,5*141,24 "VV pol. 1.5"</t>
  </si>
  <si>
    <t>-1786020583</t>
  </si>
  <si>
    <t>70,62 "VV pol. 1.6"</t>
  </si>
  <si>
    <t>-1848358603</t>
  </si>
  <si>
    <t>70,62*2 'Přepočtené koeficientem množství</t>
  </si>
  <si>
    <t>519996697</t>
  </si>
  <si>
    <t>90 "VV pol. 1.7"</t>
  </si>
  <si>
    <t>-171047033</t>
  </si>
  <si>
    <t>00572472</t>
  </si>
  <si>
    <t>osivo směs travní krajinná-rovinná</t>
  </si>
  <si>
    <t>1869714565</t>
  </si>
  <si>
    <t>90*0,02 'Přepočtené koeficientem množství</t>
  </si>
  <si>
    <t>-344549889</t>
  </si>
  <si>
    <t>-96509434</t>
  </si>
  <si>
    <t>227176608</t>
  </si>
  <si>
    <t>0,48"VV pol.3.1"</t>
  </si>
  <si>
    <t>1870373925</t>
  </si>
  <si>
    <t>2*(0,3*0,3*4)+2*(0,7*0,7)+0,5*0,7 "VV pol.3.2"</t>
  </si>
  <si>
    <t>-14146964</t>
  </si>
  <si>
    <t>1034938039</t>
  </si>
  <si>
    <t>190*0,5/1000</t>
  </si>
  <si>
    <t>-1942418170</t>
  </si>
  <si>
    <t>Poznámka k položce:_x000D_
VV  pol. 2.9</t>
  </si>
  <si>
    <t>1,5 "VV pol. 5.1"</t>
  </si>
  <si>
    <t>654918962</t>
  </si>
  <si>
    <t>1,48514851485149*1,01 'Přepočtené koeficientem množství</t>
  </si>
  <si>
    <t>857242122</t>
  </si>
  <si>
    <t>Montáž litinových tvarovek jednoosých přírubových otevřený výkop DN 80</t>
  </si>
  <si>
    <t>1142227199</t>
  </si>
  <si>
    <t>https://podminky.urs.cz/item/CS_URS_2024_02/857242122</t>
  </si>
  <si>
    <t>R 8 003</t>
  </si>
  <si>
    <t>přírubový  TP – kus, dl. dle skutečnosti  DN 80</t>
  </si>
  <si>
    <t>-2117215160</t>
  </si>
  <si>
    <t>Poznámka k položce:_x000D_
viz přiloha 52.1_ Výpis materiálu pol. 4</t>
  </si>
  <si>
    <t>R 8 004</t>
  </si>
  <si>
    <t>přírubový  N - kus (patkové koleno)  DN 80</t>
  </si>
  <si>
    <t>98874874</t>
  </si>
  <si>
    <t>Poznámka k položce:_x000D_
viz přiloha 52.1_ Výpis materiálu pol. 5</t>
  </si>
  <si>
    <t>857262122</t>
  </si>
  <si>
    <t>Montáž litinových tvarovek jednoosých přírubových otevřený výkop DN 100</t>
  </si>
  <si>
    <t>-146929555</t>
  </si>
  <si>
    <t>https://podminky.urs.cz/item/CS_URS_2024_02/857262122</t>
  </si>
  <si>
    <t>R 8 001</t>
  </si>
  <si>
    <t>příruba s jištěním proti posunu DN 100</t>
  </si>
  <si>
    <t>-871647717</t>
  </si>
  <si>
    <t>Poznámka k položce:_x000D_
viz přiloha 52.1_ Výpis materiálu pol. 3</t>
  </si>
  <si>
    <t>857263131</t>
  </si>
  <si>
    <t>Montáž litinových tvarovek odbočných hrdlových otevřený výkop s integrovaným těsněním DN 100</t>
  </si>
  <si>
    <t>174128352</t>
  </si>
  <si>
    <t>https://podminky.urs.cz/item/CS_URS_2024_02/857263131</t>
  </si>
  <si>
    <t>Poznámka k položce:_x000D_
viz přiloha 52.1_ Výpis materiálu pol. 6</t>
  </si>
  <si>
    <t>R 8 005</t>
  </si>
  <si>
    <t>T-kus přírubový DN 100/80</t>
  </si>
  <si>
    <t>-995949416</t>
  </si>
  <si>
    <t>Poznámka k položce:_x000D_
VV pol. 8.5</t>
  </si>
  <si>
    <t>871251141</t>
  </si>
  <si>
    <t>Montáž potrubí z PE100 RC SDR 11 otevřený výkop svařovaných na tupo d 110 x 10,0 mm</t>
  </si>
  <si>
    <t>-1441366531</t>
  </si>
  <si>
    <t>https://podminky.urs.cz/item/CS_URS_2024_02/871251141</t>
  </si>
  <si>
    <t>Poznámka k položce:_x000D_
viz přiloha 52.1_ Výpis materiálu pol. 1</t>
  </si>
  <si>
    <t>69 "VV pol. 8.1"</t>
  </si>
  <si>
    <t>28613550</t>
  </si>
  <si>
    <t>potrubí vodovodní dvouvrstvé PE100 RC SDR11 110x10mm</t>
  </si>
  <si>
    <t>1850037717</t>
  </si>
  <si>
    <t>69*1,015 'Přepočtené koeficientem množství</t>
  </si>
  <si>
    <t>871351142</t>
  </si>
  <si>
    <t>Montáž potrubí z PE100 RC SDR 11 otevřený výkop svařovaných na tupo d 225 x 20,5 mm</t>
  </si>
  <si>
    <t>-377886962</t>
  </si>
  <si>
    <t>https://podminky.urs.cz/item/CS_URS_2024_02/871351142</t>
  </si>
  <si>
    <t>58,"VV pol. 8.2"</t>
  </si>
  <si>
    <t>28613563</t>
  </si>
  <si>
    <t>potrubí vodovodní dvouvrstvé PE100 RC SDR11 225x20,5mm</t>
  </si>
  <si>
    <t>1468840085</t>
  </si>
  <si>
    <t>Poznámka k položce:_x000D_
viz přiloha 52.1_ Výpis materiálu pol. 2</t>
  </si>
  <si>
    <t>58*1,015 'Přepočtené koeficientem množství</t>
  </si>
  <si>
    <t>877251110</t>
  </si>
  <si>
    <t>Montáž elektrokolen 45° na vodovodním potrubí z PE trub d 110</t>
  </si>
  <si>
    <t>935228059</t>
  </si>
  <si>
    <t>https://podminky.urs.cz/item/CS_URS_2024_02/877251110</t>
  </si>
  <si>
    <t>28614949</t>
  </si>
  <si>
    <t>elektrokoleno 45° PE 100 PN16 D 110mm</t>
  </si>
  <si>
    <t>-1746675315</t>
  </si>
  <si>
    <t>Poznámka k položce:_x000D_
viz přiloha 52.1_ Výpis materiálu pol. 8</t>
  </si>
  <si>
    <t>28614949_</t>
  </si>
  <si>
    <t>elektrokoleno 30° PE 100 PN16 D 110mm</t>
  </si>
  <si>
    <t>790314214</t>
  </si>
  <si>
    <t>Poznámka k položce:_x000D_
viz přiloha 52.1_ Výpis materiálu pol. 7</t>
  </si>
  <si>
    <t>891241112</t>
  </si>
  <si>
    <t>Montáž vodovodních šoupátek otevřený výkop DN 80</t>
  </si>
  <si>
    <t>-533414112</t>
  </si>
  <si>
    <t>https://podminky.urs.cz/item/CS_URS_2024_02/891241112</t>
  </si>
  <si>
    <t>Poznámka k položce:_x000D_
viz přiloha 52.1_ Výpis materiálu pol. 10</t>
  </si>
  <si>
    <t>42221303</t>
  </si>
  <si>
    <t>šoupátko pitná voda litina GGG 50 krátká stavební dl PN10/16 DN 80x180mm</t>
  </si>
  <si>
    <t>965250367</t>
  </si>
  <si>
    <t>891247112</t>
  </si>
  <si>
    <t>Montáž hydrantů podzemních DN 80</t>
  </si>
  <si>
    <t>328725995</t>
  </si>
  <si>
    <t>https://podminky.urs.cz/item/CS_URS_2024_02/891247112</t>
  </si>
  <si>
    <t>3 "VV pol. 8.7"</t>
  </si>
  <si>
    <t>42273590</t>
  </si>
  <si>
    <t>hydrant podzemní DN 80 PN 16 jednoduchý uzávěr krycí v 1250mm</t>
  </si>
  <si>
    <t>229041198</t>
  </si>
  <si>
    <t>Poznámka k položce:_x000D_
viz přiloha 52.1_ Výpis materiálu pol. 11</t>
  </si>
  <si>
    <t>891261112</t>
  </si>
  <si>
    <t>Montáž vodovodních šoupátek otevřený výkop DN 100</t>
  </si>
  <si>
    <t>856427895</t>
  </si>
  <si>
    <t>https://podminky.urs.cz/item/CS_URS_2024_02/891261112</t>
  </si>
  <si>
    <t>42221324</t>
  </si>
  <si>
    <t>šoupátko pitná voda litina GGG 50 dlouhá stavební dl PN10/16 DN 100x300mm</t>
  </si>
  <si>
    <t>-860691543</t>
  </si>
  <si>
    <t>Poznámka k položce:_x000D_
viz přiloha 52.1_ Výpis materiálu pol. 9</t>
  </si>
  <si>
    <t>R005</t>
  </si>
  <si>
    <t>zemní teleskopická souprava pro šoupátka krytí 1,20 - 1,80 m</t>
  </si>
  <si>
    <t>903058935</t>
  </si>
  <si>
    <t>Poznámka k položce:_x000D_
viz přiloha 52.1_ Výpis materiálu pol. 12 a 13</t>
  </si>
  <si>
    <t>892271111</t>
  </si>
  <si>
    <t>Tlaková zkouška vodou potrubí DN 100 nebo 125</t>
  </si>
  <si>
    <t>-2031019686</t>
  </si>
  <si>
    <t>https://podminky.urs.cz/item/CS_URS_2024_02/892271111</t>
  </si>
  <si>
    <t>Poznámka k položce:_x000D_
VV pol. 6.1</t>
  </si>
  <si>
    <t>892273122</t>
  </si>
  <si>
    <t>Proplach a dezinfekce vodovodního potrubí DN od 80 do 125</t>
  </si>
  <si>
    <t>-1291684558</t>
  </si>
  <si>
    <t>https://podminky.urs.cz/item/CS_URS_2024_02/892273122</t>
  </si>
  <si>
    <t>Poznámka k položce:_x000D_
VV pol. 6.2</t>
  </si>
  <si>
    <t>892372111</t>
  </si>
  <si>
    <t>Zabezpečení konců potrubí DN do 300 při tlakových zkouškách vodou</t>
  </si>
  <si>
    <t>-1310556485</t>
  </si>
  <si>
    <t>https://podminky.urs.cz/item/CS_URS_2024_02/892372111</t>
  </si>
  <si>
    <t>-1997588910</t>
  </si>
  <si>
    <t>Poznámka k položce:_x000D_
viz přiloha 52.1_ Výpis materiálu pol. 22</t>
  </si>
  <si>
    <t>R 8 002.1</t>
  </si>
  <si>
    <t>zaslepovací příruba X - kus DN 100</t>
  </si>
  <si>
    <t>1711507298</t>
  </si>
  <si>
    <t>Poznámka k položce:_x000D_
viz přiloha 52.1_ Výpis materiálu pol. 23</t>
  </si>
  <si>
    <t>R 8 003.1</t>
  </si>
  <si>
    <t>příruba X-kus vrtaná 1" DN 100</t>
  </si>
  <si>
    <t>587060129</t>
  </si>
  <si>
    <t>Poznámka k položce:_x000D_
viz přiloha 52.1_ Výpis materiálu pol. 24</t>
  </si>
  <si>
    <t>89940 0901 R</t>
  </si>
  <si>
    <t>Orientační tabulka modré barvy pro šoupátka</t>
  </si>
  <si>
    <t>897301513</t>
  </si>
  <si>
    <t>Poznámka k položce:_x000D_
viz přiloha 52.1_ Výpis materiálu pol. 19</t>
  </si>
  <si>
    <t>89940 0902 R</t>
  </si>
  <si>
    <t>Orientační tabulka červené barvy pro hydranty</t>
  </si>
  <si>
    <t>874772056</t>
  </si>
  <si>
    <t>Poznámka k položce:_x000D_
viz přiloha 52.1_ Výpis materiálu pol. 20</t>
  </si>
  <si>
    <t>89940 0903 R</t>
  </si>
  <si>
    <t>Orientační sloupek modrobílé barvy, v. 2,5 m s betonovou patkou</t>
  </si>
  <si>
    <t>-216536594</t>
  </si>
  <si>
    <t>Poznámka k položce:_x000D_
viz přiloha 52.1_ Výpis materiálu pol. 21</t>
  </si>
  <si>
    <t>89940 0904 R</t>
  </si>
  <si>
    <t>Markery prstencové</t>
  </si>
  <si>
    <t>-553938785</t>
  </si>
  <si>
    <t>89940 0906 R</t>
  </si>
  <si>
    <t>Zafoukání potrubí  DN 100 mm</t>
  </si>
  <si>
    <t>-169251697</t>
  </si>
  <si>
    <t>Poznámka k položce:_x000D_
VV pol. 6.3</t>
  </si>
  <si>
    <t>899401112</t>
  </si>
  <si>
    <t>Osazení poklopů uličních litinových šoupátkových</t>
  </si>
  <si>
    <t>635821176</t>
  </si>
  <si>
    <t>https://podminky.urs.cz/item/CS_URS_2024_02/899401112</t>
  </si>
  <si>
    <t>42291352</t>
  </si>
  <si>
    <t>poklop litinový šoupátkový pro zemní soupravy osazení do terénu a do vozovky</t>
  </si>
  <si>
    <t>-1950353264</t>
  </si>
  <si>
    <t>Poznámka k položce:_x000D_
viz přiloha 52.1_ Výpis materiálu pol. 14</t>
  </si>
  <si>
    <t>899401113</t>
  </si>
  <si>
    <t>Osazení poklopů uličních litinových hydrantových</t>
  </si>
  <si>
    <t>292165575</t>
  </si>
  <si>
    <t>https://podminky.urs.cz/item/CS_URS_2024_02/899401113</t>
  </si>
  <si>
    <t>42291452</t>
  </si>
  <si>
    <t>poklop litinový hydrantový DN 80</t>
  </si>
  <si>
    <t>1023255338</t>
  </si>
  <si>
    <t>Poznámka k položce:_x000D_
viz přiloha 52.1_ Výpis materiálu pol. 15</t>
  </si>
  <si>
    <t>R4229001</t>
  </si>
  <si>
    <t xml:space="preserve">Podkladní deska pod poklopy </t>
  </si>
  <si>
    <t>2074604378</t>
  </si>
  <si>
    <t>Poznámka k položce:_x000D_
viz přiloha 52.1_ Výpis materiálu pol. 16</t>
  </si>
  <si>
    <t>899721111</t>
  </si>
  <si>
    <t>Signalizační vodič DN do 150 mm na potrubí</t>
  </si>
  <si>
    <t>-298587925</t>
  </si>
  <si>
    <t>https://podminky.urs.cz/item/CS_URS_2024_02/899721111</t>
  </si>
  <si>
    <t>Poznámka k položce:_x000D_
viz přiloha 52.1_ Výpis materiálu pol. 17</t>
  </si>
  <si>
    <t>899722114</t>
  </si>
  <si>
    <t>Krytí potrubí z plastů výstražnou fólií z PVC přes 34 do 40 cm</t>
  </si>
  <si>
    <t>725586514</t>
  </si>
  <si>
    <t>https://podminky.urs.cz/item/CS_URS_2024_02/899722114</t>
  </si>
  <si>
    <t>Poznámka k položce:_x000D_
viz přiloha 52.1_ Výpis materiálu pol. 18</t>
  </si>
  <si>
    <t>899940</t>
  </si>
  <si>
    <t>Demontáž potrubí DN 100 z plastu vč. odvozu a likvidace</t>
  </si>
  <si>
    <t>-910349095</t>
  </si>
  <si>
    <t>Poznámka k položce:_x000D_
VV pol. 6.4</t>
  </si>
  <si>
    <t>9R002</t>
  </si>
  <si>
    <t>Náhradní zásobování pitnou vodou - cisterna</t>
  </si>
  <si>
    <t>1658946292</t>
  </si>
  <si>
    <t>Poznámka k položce:_x000D_
VV pol. 6.5</t>
  </si>
  <si>
    <t>998276101</t>
  </si>
  <si>
    <t>Přesun hmot pro trubní vedení z trub z plastických hmot otevřený výkop</t>
  </si>
  <si>
    <t>738733020</t>
  </si>
  <si>
    <t>https://podminky.urs.cz/item/CS_URS_2024_02/998276101</t>
  </si>
  <si>
    <t>asfalt</t>
  </si>
  <si>
    <t>17,078</t>
  </si>
  <si>
    <t>beton</t>
  </si>
  <si>
    <t>33,32</t>
  </si>
  <si>
    <t>jámy</t>
  </si>
  <si>
    <t>207,2</t>
  </si>
  <si>
    <t>kámen</t>
  </si>
  <si>
    <t>15,08</t>
  </si>
  <si>
    <t>obsyp</t>
  </si>
  <si>
    <t>58,26</t>
  </si>
  <si>
    <t>98,2</t>
  </si>
  <si>
    <t>paž_jam</t>
  </si>
  <si>
    <t>Pažení</t>
  </si>
  <si>
    <t>148</t>
  </si>
  <si>
    <t>040.53.1 - Přeložka plynovodu STL DN 100 v km 1,262</t>
  </si>
  <si>
    <t>roz_jam</t>
  </si>
  <si>
    <t>rýha_1000</t>
  </si>
  <si>
    <t>rýha_800</t>
  </si>
  <si>
    <t>55,18</t>
  </si>
  <si>
    <t>skládka</t>
  </si>
  <si>
    <t>135,78</t>
  </si>
  <si>
    <t>štěrk</t>
  </si>
  <si>
    <t>38,24</t>
  </si>
  <si>
    <t>zem</t>
  </si>
  <si>
    <t>190,38</t>
  </si>
  <si>
    <t>žebříky</t>
  </si>
  <si>
    <t>32,8</t>
  </si>
  <si>
    <t xml:space="preserve">    723 - Zdravotechnika - vnitřní plynovod</t>
  </si>
  <si>
    <t>113107322</t>
  </si>
  <si>
    <t>Odstranění podkladu z kameniva drceného tl přes 100 do 200 mm strojně pl do 50 m2</t>
  </si>
  <si>
    <t>-2023944578</t>
  </si>
  <si>
    <t>https://podminky.urs.cz/item/CS_URS_2024_02/113107322</t>
  </si>
  <si>
    <t>24*1"st.0,07-0,094</t>
  </si>
  <si>
    <t>3*(4*1,5)"MŠ2, 3, 4</t>
  </si>
  <si>
    <t>10*1"st.0,004-0,014</t>
  </si>
  <si>
    <t>113107332</t>
  </si>
  <si>
    <t>Odstranění podkladu z betonu prostého tl přes 150 do 300 mm strojně pl do 50 m2</t>
  </si>
  <si>
    <t>285564173</t>
  </si>
  <si>
    <t>https://podminky.urs.cz/item/CS_URS_2024_02/113107332</t>
  </si>
  <si>
    <t>113107342</t>
  </si>
  <si>
    <t>Odstranění podkladu živičného tl přes 50 do 100 mm strojně pl do 50 m2</t>
  </si>
  <si>
    <t>1277563246</t>
  </si>
  <si>
    <t>https://podminky.urs.cz/item/CS_URS_2024_02/113107342</t>
  </si>
  <si>
    <t>24*1+10*1</t>
  </si>
  <si>
    <t>113107343</t>
  </si>
  <si>
    <t>Odstranění podkladu živičného tl přes 100 do 150 mm strojně pl do 50 m2</t>
  </si>
  <si>
    <t>-157525020</t>
  </si>
  <si>
    <t>https://podminky.urs.cz/item/CS_URS_2024_02/113107343</t>
  </si>
  <si>
    <t>4*1,5*3</t>
  </si>
  <si>
    <t>113154513</t>
  </si>
  <si>
    <t>Frézování živičného krytu tl 50 mm pruh š do 0,5 m pl do 500 m2</t>
  </si>
  <si>
    <t>-864804805</t>
  </si>
  <si>
    <t>https://podminky.urs.cz/item/CS_URS_2024_02/113154513</t>
  </si>
  <si>
    <t>živice</t>
  </si>
  <si>
    <t>113202111</t>
  </si>
  <si>
    <t>Vytrhání obrub krajníků obrubníků stojatých</t>
  </si>
  <si>
    <t>509385844</t>
  </si>
  <si>
    <t>https://podminky.urs.cz/item/CS_URS_2024_02/113202111</t>
  </si>
  <si>
    <t>2+2</t>
  </si>
  <si>
    <t>113311171</t>
  </si>
  <si>
    <t>Odstranění geotextilií ze základové spáry</t>
  </si>
  <si>
    <t>1117358481</t>
  </si>
  <si>
    <t>https://podminky.urs.cz/item/CS_URS_2024_02/113311171</t>
  </si>
  <si>
    <t>773794234</t>
  </si>
  <si>
    <t>609185627</t>
  </si>
  <si>
    <t>119001401</t>
  </si>
  <si>
    <t>Dočasné zajištění potrubí ocelového nebo litinového DN do 200 mm</t>
  </si>
  <si>
    <t>137274979</t>
  </si>
  <si>
    <t>https://podminky.urs.cz/item/CS_URS_2024_02/119001401</t>
  </si>
  <si>
    <t>119001421</t>
  </si>
  <si>
    <t>Dočasné zajištění kabelů a kabelových tratí ze 3 volně ložených kabelů</t>
  </si>
  <si>
    <t>-800810545</t>
  </si>
  <si>
    <t>https://podminky.urs.cz/item/CS_URS_2024_02/119001421</t>
  </si>
  <si>
    <t>119002121</t>
  </si>
  <si>
    <t>Přechodová lávka délky do 2 m včetně zábradlí pro zabezpečení výkopu zřízení</t>
  </si>
  <si>
    <t>834751968</t>
  </si>
  <si>
    <t>https://podminky.urs.cz/item/CS_URS_2024_02/119002121</t>
  </si>
  <si>
    <t>119002122</t>
  </si>
  <si>
    <t>Přechodová lávka délky do 2 m včetně zábradlí pro zabezpečení výkopu odstranění</t>
  </si>
  <si>
    <t>-211586193</t>
  </si>
  <si>
    <t>https://podminky.urs.cz/item/CS_URS_2024_02/119002122</t>
  </si>
  <si>
    <t>119003131</t>
  </si>
  <si>
    <t>Výstražná páska pro zabezpečení výkopu zřízení</t>
  </si>
  <si>
    <t>1094173467</t>
  </si>
  <si>
    <t>https://podminky.urs.cz/item/CS_URS_2024_02/119003131</t>
  </si>
  <si>
    <t>119003132</t>
  </si>
  <si>
    <t>Výstražná páska pro zabezpečení výkopu odstranění</t>
  </si>
  <si>
    <t>-1695688370</t>
  </si>
  <si>
    <t>https://podminky.urs.cz/item/CS_URS_2024_02/119003132</t>
  </si>
  <si>
    <t>119003227</t>
  </si>
  <si>
    <t>Mobilní plotová zábrana vyplněná dráty výšky přes 1,5 do 2,2 m pro zabezpečení výkopu zřízení</t>
  </si>
  <si>
    <t>1819465433</t>
  </si>
  <si>
    <t>https://podminky.urs.cz/item/CS_URS_2024_02/119003227</t>
  </si>
  <si>
    <t>7*(5+2,5)*2</t>
  </si>
  <si>
    <t>119003228</t>
  </si>
  <si>
    <t>Mobilní plotová zábrana vyplněná dráty výšky přes 1,5 do 2,2 m pro zabezpečení výkopu odstranění</t>
  </si>
  <si>
    <t>783160616</t>
  </si>
  <si>
    <t>https://podminky.urs.cz/item/CS_URS_2024_02/119003228</t>
  </si>
  <si>
    <t>119004111</t>
  </si>
  <si>
    <t>Bezpečný vstup nebo výstup z výkopu pomocí žebříku zřízení</t>
  </si>
  <si>
    <t>-1404572255</t>
  </si>
  <si>
    <t>https://podminky.urs.cz/item/CS_URS_2024_02/119004111</t>
  </si>
  <si>
    <t>(2+1,1)*6+2*(6+1,1)</t>
  </si>
  <si>
    <t>119004112</t>
  </si>
  <si>
    <t>Bezpečný vstup nebo výstup z výkopu pomocí žebříku odstranění</t>
  </si>
  <si>
    <t>-2031666332</t>
  </si>
  <si>
    <t>https://podminky.urs.cz/item/CS_URS_2024_02/119004112</t>
  </si>
  <si>
    <t>121151106</t>
  </si>
  <si>
    <t>Sejmutí ornice plochy do 100 m2 tl vrstvy přes 300 do 400 mm strojně</t>
  </si>
  <si>
    <t>778302444</t>
  </si>
  <si>
    <t>https://podminky.urs.cz/item/CS_URS_2024_02/121151106</t>
  </si>
  <si>
    <t>61*1,2+5*5</t>
  </si>
  <si>
    <t>129001101</t>
  </si>
  <si>
    <t>Příplatek za ztížení odkopávky nebo prokopávky v blízkosti inženýrských sítí</t>
  </si>
  <si>
    <t>1370865536</t>
  </si>
  <si>
    <t>https://podminky.urs.cz/item/CS_URS_2024_02/129001101</t>
  </si>
  <si>
    <t>(3+1)*0,8*0,8</t>
  </si>
  <si>
    <t>131113701</t>
  </si>
  <si>
    <t>Hloubení nezapažených jam v soudržných horninách třídy těžitelnosti I skupiny 1 a 2 ručně</t>
  </si>
  <si>
    <t>153052236</t>
  </si>
  <si>
    <t>https://podminky.urs.cz/item/CS_URS_2024_02/131113701</t>
  </si>
  <si>
    <t>1*(4*1,5*1,6)"zeleň ST.0,0; ST.0,077 - MŠ1</t>
  </si>
  <si>
    <t>1*(8*1,5*1,6) "zeleň zač. protlaku ST.0,023</t>
  </si>
  <si>
    <t>1*(5*5*5,6) "zeleň konec protlaku ST.0,068</t>
  </si>
  <si>
    <t>1*(4*1,5*1,6)"zeleň napoj. NZ MŠ5</t>
  </si>
  <si>
    <t>3*(4*1,5*1,6)"MŠ2 (DN50), MŠ3,4</t>
  </si>
  <si>
    <t>jámy*0,5*0,1</t>
  </si>
  <si>
    <t>131151103</t>
  </si>
  <si>
    <t>Hloubení jam nezapažených v hornině třídy těžitelnosti I skupiny 1 a 2 objem do 100 m3 strojně</t>
  </si>
  <si>
    <t>2139114429</t>
  </si>
  <si>
    <t>https://podminky.urs.cz/item/CS_URS_2024_02/131151103</t>
  </si>
  <si>
    <t>jámy*0,5*0,9</t>
  </si>
  <si>
    <t>-1459591232</t>
  </si>
  <si>
    <t>131251103</t>
  </si>
  <si>
    <t>Hloubení jam nezapažených v hornině třídy těžitelnosti I skupiny 3 objem do 100 m3 strojně</t>
  </si>
  <si>
    <t>-1377121708</t>
  </si>
  <si>
    <t>https://podminky.urs.cz/item/CS_URS_2024_02/131251103</t>
  </si>
  <si>
    <t>132112131</t>
  </si>
  <si>
    <t>Hloubení nezapažených rýh šířky do 800 mm v soudržných horninách třídy těžitelnosti I skupiny 1 a 2 ručně</t>
  </si>
  <si>
    <t>1068075505</t>
  </si>
  <si>
    <t>https://podminky.urs.cz/item/CS_URS_2024_02/132112131</t>
  </si>
  <si>
    <t>25*0,3*0,5*2"bypass - opětovné vykopání</t>
  </si>
  <si>
    <t>56,0*0,8*1,0"zeleň</t>
  </si>
  <si>
    <t>4,0*0,8*0,9</t>
  </si>
  <si>
    <t>rýha_800*0,5*0,1</t>
  </si>
  <si>
    <t>132112331</t>
  </si>
  <si>
    <t>Hloubení nezapažených rýh šířky do 2000 mm v soudržných horninách třídy těžitelnosti I skupiny 1 a 2 ručně</t>
  </si>
  <si>
    <t>779935461</t>
  </si>
  <si>
    <t>https://podminky.urs.cz/item/CS_URS_2024_02/132112331</t>
  </si>
  <si>
    <t>5,0*1,0*1,0 "zeleň</t>
  </si>
  <si>
    <t xml:space="preserve">20,0*1,0*0,9 </t>
  </si>
  <si>
    <t xml:space="preserve">10,0*1,0*0,9 </t>
  </si>
  <si>
    <t>rýha_1000*0,5*0,1</t>
  </si>
  <si>
    <t>132151103</t>
  </si>
  <si>
    <t>Hloubení rýh nezapažených š do 800 mm v hornině třídy těžitelnosti I skupiny 1 a 2 objem do 100 m3 strojně</t>
  </si>
  <si>
    <t>-1762372594</t>
  </si>
  <si>
    <t>https://podminky.urs.cz/item/CS_URS_2024_02/132151103</t>
  </si>
  <si>
    <t>rýha_800*0,5*0,9</t>
  </si>
  <si>
    <t>132151253</t>
  </si>
  <si>
    <t>Hloubení rýh nezapažených š do 2000 mm v hornině třídy těžitelnosti I skupiny 1 a 2 objem do 100 m3 strojně</t>
  </si>
  <si>
    <t>1317493798</t>
  </si>
  <si>
    <t>https://podminky.urs.cz/item/CS_URS_2024_02/132151253</t>
  </si>
  <si>
    <t>rýha_1000*0,5*0,9</t>
  </si>
  <si>
    <t>132212131</t>
  </si>
  <si>
    <t>Hloubení nezapažených rýh šířky do 800 mm v soudržných horninách třídy těžitelnosti I skupiny 3 ručně</t>
  </si>
  <si>
    <t>524574065</t>
  </si>
  <si>
    <t>https://podminky.urs.cz/item/CS_URS_2024_02/132212131</t>
  </si>
  <si>
    <t>132212331</t>
  </si>
  <si>
    <t>Hloubení nezapažených rýh šířky do 2000 mm v soudržných horninách třídy těžitelnosti I skupiny 3 ručně</t>
  </si>
  <si>
    <t>-1766542993</t>
  </si>
  <si>
    <t>https://podminky.urs.cz/item/CS_URS_2024_02/132212331</t>
  </si>
  <si>
    <t>132251103</t>
  </si>
  <si>
    <t>Hloubení rýh nezapažených š do 800 mm v hornině třídy těžitelnosti I skupiny 3 objem do 100 m3 strojně</t>
  </si>
  <si>
    <t>1288990463</t>
  </si>
  <si>
    <t>https://podminky.urs.cz/item/CS_URS_2024_02/132251103</t>
  </si>
  <si>
    <t>132251253</t>
  </si>
  <si>
    <t>Hloubení rýh nezapažených š do 2000 mm v hornině třídy těžitelnosti I skupiny 3 objem do 100 m3 strojně</t>
  </si>
  <si>
    <t>474712478</t>
  </si>
  <si>
    <t>https://podminky.urs.cz/item/CS_URS_2024_02/132251253</t>
  </si>
  <si>
    <t>141721214</t>
  </si>
  <si>
    <t>Řízený zemní protlak délky do 50 m hl do 6 m se zatažením potrubí průměru vrtu přes 140 do 180 mm v hornině třídy těžitelnosti I a II skupiny 1 až 4</t>
  </si>
  <si>
    <t>-592749792</t>
  </si>
  <si>
    <t>https://podminky.urs.cz/item/CS_URS_2024_02/141721214</t>
  </si>
  <si>
    <t>151101101</t>
  </si>
  <si>
    <t>Zřízení příložného pažení a rozepření stěn rýh hl do 2 m</t>
  </si>
  <si>
    <t>1950930314</t>
  </si>
  <si>
    <t>https://podminky.urs.cz/item/CS_URS_2024_02/151101101</t>
  </si>
  <si>
    <t>(24+10)*1,4*2</t>
  </si>
  <si>
    <t>151101111</t>
  </si>
  <si>
    <t>Odstranění příložného pažení a rozepření stěn rýh hl do 2 m</t>
  </si>
  <si>
    <t>-924812298</t>
  </si>
  <si>
    <t>https://podminky.urs.cz/item/CS_URS_2024_02/151101111</t>
  </si>
  <si>
    <t>151101202</t>
  </si>
  <si>
    <t>Zřízení příložného pažení stěn výkopu hl přes 4 do 8 m</t>
  </si>
  <si>
    <t>-411304573</t>
  </si>
  <si>
    <t>https://podminky.urs.cz/item/CS_URS_2024_02/151101202</t>
  </si>
  <si>
    <t>(5+5)*2*6</t>
  </si>
  <si>
    <t>151101212</t>
  </si>
  <si>
    <t>Odstranění příložného pažení stěn hl přes 4 do 8 m</t>
  </si>
  <si>
    <t>-1899681602</t>
  </si>
  <si>
    <t>https://podminky.urs.cz/item/CS_URS_2024_02/151101212</t>
  </si>
  <si>
    <t>151101302</t>
  </si>
  <si>
    <t>Zřízení rozepření stěn při pažení příložném hl přes 4 do 8 m</t>
  </si>
  <si>
    <t>1775991790</t>
  </si>
  <si>
    <t>https://podminky.urs.cz/item/CS_URS_2024_02/151101302</t>
  </si>
  <si>
    <t>(5*5)*6</t>
  </si>
  <si>
    <t>151101312</t>
  </si>
  <si>
    <t>Odstranění rozepření stěn při pažení příložném hl přes 4 do 8 m</t>
  </si>
  <si>
    <t>1798078732</t>
  </si>
  <si>
    <t>https://podminky.urs.cz/item/CS_URS_2024_02/151101312</t>
  </si>
  <si>
    <t>151102201</t>
  </si>
  <si>
    <t>Zřízení příložného pažení stěn do 30 m2 výkopu hl do 4 m pro překopy inženýrských sítí</t>
  </si>
  <si>
    <t>1859672614</t>
  </si>
  <si>
    <t>https://podminky.urs.cz/item/CS_URS_2024_02/151102201</t>
  </si>
  <si>
    <t>5*(4+1,5+4+1,5)*2</t>
  </si>
  <si>
    <t>1*(8+1,5+8+1,5)*2</t>
  </si>
  <si>
    <t>151102211</t>
  </si>
  <si>
    <t>Odstranění příložného pažení stěn do 30 m2 hl do 4 m při překopech inženýrských sítí</t>
  </si>
  <si>
    <t>-557716699</t>
  </si>
  <si>
    <t>https://podminky.urs.cz/item/CS_URS_2024_02/151102211</t>
  </si>
  <si>
    <t>151102301</t>
  </si>
  <si>
    <t>Zřízení rozepření stěn do 30 m3 při pažení příložném hl do 4 m při překopech inženýrských sítí</t>
  </si>
  <si>
    <t>617264535</t>
  </si>
  <si>
    <t>https://podminky.urs.cz/item/CS_URS_2024_02/151102301</t>
  </si>
  <si>
    <t>5*(4*1,5)*2</t>
  </si>
  <si>
    <t>1*(8*1,5)*2</t>
  </si>
  <si>
    <t>151102311</t>
  </si>
  <si>
    <t>Odstranění rozepření stěn do 30 m3 při pažení příložném hl do 4 m při překopech inženýrských sítí</t>
  </si>
  <si>
    <t>-1660762103</t>
  </si>
  <si>
    <t>https://podminky.urs.cz/item/CS_URS_2024_02/151102311</t>
  </si>
  <si>
    <t>162351103</t>
  </si>
  <si>
    <t>Vodorovné přemístění přes 50 do 500 m výkopku/sypaniny z horniny třídy těžitelnosti I skupiny 1 až 3</t>
  </si>
  <si>
    <t>-2089802933</t>
  </si>
  <si>
    <t>https://podminky.urs.cz/item/CS_URS_2024_02/162351103</t>
  </si>
  <si>
    <t>zem*2</t>
  </si>
  <si>
    <t>2030948636</t>
  </si>
  <si>
    <t>jámy+rýha_1000+rýha_800-zem+ornice*0,4-7,5</t>
  </si>
  <si>
    <t>-1168938051</t>
  </si>
  <si>
    <t>skládka*5</t>
  </si>
  <si>
    <t>-1055355543</t>
  </si>
  <si>
    <t>2109205268</t>
  </si>
  <si>
    <t>1,8*skládka</t>
  </si>
  <si>
    <t>1282513985</t>
  </si>
  <si>
    <t>2*(4*1,5*(1,6-0,41))"zeleň MŠ1,5</t>
  </si>
  <si>
    <t>1*(8*1,5*(1,6-0,41)) "zeleň</t>
  </si>
  <si>
    <t>1*(5*5*(5,6-0,41))</t>
  </si>
  <si>
    <t>56,0*0,8*(1,0-0,35)"zeleň</t>
  </si>
  <si>
    <t>5,0*1,0*(1,0-0,41) "zeleň</t>
  </si>
  <si>
    <t>4,0*0,8*(0,9-0,35)</t>
  </si>
  <si>
    <t>2*(4*1,5*(1,6-0,41))"MŠ3,4</t>
  </si>
  <si>
    <t>1*(4*1,5*(1,6-0,35)) "MŠ2</t>
  </si>
  <si>
    <t xml:space="preserve">20,0*1,0*(0,9-0,41) </t>
  </si>
  <si>
    <t xml:space="preserve">10,0*1,0*(0,9-0,41) </t>
  </si>
  <si>
    <t>zásyp</t>
  </si>
  <si>
    <t>-572328049</t>
  </si>
  <si>
    <t>štěrk*1,7*1,01</t>
  </si>
  <si>
    <t>175111101</t>
  </si>
  <si>
    <t>Obsypání potrubí ručně sypaninou bez prohození, uloženou do 3 m</t>
  </si>
  <si>
    <t>1964403284</t>
  </si>
  <si>
    <t>https://podminky.urs.cz/item/CS_URS_2024_02/175111101</t>
  </si>
  <si>
    <t>2*(4*1,5*(0,41))"zeleň MŠ1,5</t>
  </si>
  <si>
    <t>1*(8*1,5*(0,41)) "zeleň</t>
  </si>
  <si>
    <t>1*(5*5*(0,41))"zeleň</t>
  </si>
  <si>
    <t>(4*1,5*(0,41))"MŠ4</t>
  </si>
  <si>
    <t>1*(4*1,5*(0,41))"MŠ3</t>
  </si>
  <si>
    <t>1*(4*1,5*(0,35))"MŠ2</t>
  </si>
  <si>
    <t>56,0*0,8*(0,35)"zeleň</t>
  </si>
  <si>
    <t>4,0*0,8*(0,35)</t>
  </si>
  <si>
    <t>5,0*1,0*(0,41) "zeleň</t>
  </si>
  <si>
    <t xml:space="preserve">20,0*1,0*(0,41) </t>
  </si>
  <si>
    <t xml:space="preserve">10,0*1,0*(0,41) </t>
  </si>
  <si>
    <t>obsyp*0,5</t>
  </si>
  <si>
    <t>-802205297</t>
  </si>
  <si>
    <t>409192757</t>
  </si>
  <si>
    <t>obsyp*1,7*1,01</t>
  </si>
  <si>
    <t>17600R</t>
  </si>
  <si>
    <t>Vytyčení stávajících inženýrských sítí před výstavbou</t>
  </si>
  <si>
    <t>-1675079682</t>
  </si>
  <si>
    <t>17900R</t>
  </si>
  <si>
    <t>Hutnící zkoušky zatěžovací deskou</t>
  </si>
  <si>
    <t>-33875894</t>
  </si>
  <si>
    <t>723</t>
  </si>
  <si>
    <t>Zdravotechnika - vnitřní plynovod</t>
  </si>
  <si>
    <t>723150314</t>
  </si>
  <si>
    <t>Potrubí ocelové hladké černé bezešvé spojované svařováním tvářené za tepla D 89x3,6 mm</t>
  </si>
  <si>
    <t>434508920</t>
  </si>
  <si>
    <t>https://podminky.urs.cz/item/CS_URS_2024_02/723150314</t>
  </si>
  <si>
    <t>308608295</t>
  </si>
  <si>
    <t>25*1"bypass</t>
  </si>
  <si>
    <t>69311226</t>
  </si>
  <si>
    <t>geotextilie netkaná separační, ochranná, filtrační, drenážní PES 150g/m2</t>
  </si>
  <si>
    <t>350570630</t>
  </si>
  <si>
    <t>25*1,1845 "Přepočtené koeficientem množství</t>
  </si>
  <si>
    <t>-1298760698</t>
  </si>
  <si>
    <t>564960215</t>
  </si>
  <si>
    <t>Podklad z cihelného recyklátu plochy do 100 m2 tl 200 mm</t>
  </si>
  <si>
    <t>-1263038518</t>
  </si>
  <si>
    <t>https://podminky.urs.cz/item/CS_URS_2024_02/564960215</t>
  </si>
  <si>
    <t>(20*1+10*1+2*(4*1,5))*2</t>
  </si>
  <si>
    <t>565176101</t>
  </si>
  <si>
    <t>Asfaltový beton vrstva podkladní ACP 22 (obalované kamenivo OKH) tl 100 mm š do 1,5 m</t>
  </si>
  <si>
    <t>783633113</t>
  </si>
  <si>
    <t>https://podminky.urs.cz/item/CS_URS_2024_02/565176101</t>
  </si>
  <si>
    <t>4*1+4*1,5</t>
  </si>
  <si>
    <t>567132115</t>
  </si>
  <si>
    <t>Podklad ze směsi stmelené cementem SC C 8/10 (KSC I) tl 200 mm</t>
  </si>
  <si>
    <t>1815336</t>
  </si>
  <si>
    <t>https://podminky.urs.cz/item/CS_URS_2024_02/567132115</t>
  </si>
  <si>
    <t>573111111</t>
  </si>
  <si>
    <t>Postřik živičný infiltrační s posypem z asfaltu množství 0,60 kg/m2</t>
  </si>
  <si>
    <t>205972496</t>
  </si>
  <si>
    <t>https://podminky.urs.cz/item/CS_URS_2024_02/573111111</t>
  </si>
  <si>
    <t>573211112</t>
  </si>
  <si>
    <t>Postřik živičný spojovací z asfaltu v množství 0,70 kg/m2</t>
  </si>
  <si>
    <t>558270980</t>
  </si>
  <si>
    <t>https://podminky.urs.cz/item/CS_URS_2024_02/573211112</t>
  </si>
  <si>
    <t>577144111</t>
  </si>
  <si>
    <t>Asfaltový beton vrstva obrusná ACO 11+ (ABS) tř. I tl 50 mm š do 3 m z nemodifikovaného asfaltu</t>
  </si>
  <si>
    <t>-199523384</t>
  </si>
  <si>
    <t>https://podminky.urs.cz/item/CS_URS_2024_02/577144111</t>
  </si>
  <si>
    <t>899722111</t>
  </si>
  <si>
    <t>Krytí potrubí z plastů výstražnou fólií z PVC do 20 cm</t>
  </si>
  <si>
    <t>-623553637</t>
  </si>
  <si>
    <t>https://podminky.urs.cz/item/CS_URS_2024_02/899722111</t>
  </si>
  <si>
    <t>899722112</t>
  </si>
  <si>
    <t>Krytí potrubí z plastů výstražnou fólií z PVC přes 20 do 25 cm</t>
  </si>
  <si>
    <t>-736234980</t>
  </si>
  <si>
    <t>https://podminky.urs.cz/item/CS_URS_2024_02/899722112</t>
  </si>
  <si>
    <t>94-45</t>
  </si>
  <si>
    <t>919732211</t>
  </si>
  <si>
    <t>Styčná spára napojení nového živičného povrchu na stávající za tepla š 15 mm hl 25 mm s prořezáním</t>
  </si>
  <si>
    <t>-1170171243</t>
  </si>
  <si>
    <t>https://podminky.urs.cz/item/CS_URS_2024_02/919732211</t>
  </si>
  <si>
    <t>4*1+(4+1,5+4+1,5)"dn50</t>
  </si>
  <si>
    <t>919735111</t>
  </si>
  <si>
    <t>Řezání stávajícího živičného krytu hl do 50 mm</t>
  </si>
  <si>
    <t>-679767752</t>
  </si>
  <si>
    <t>https://podminky.urs.cz/item/CS_URS_2024_02/919735111</t>
  </si>
  <si>
    <t>10*2+4*2+20*2+(4+1,5+4+1,5)*3</t>
  </si>
  <si>
    <t>-590126920</t>
  </si>
  <si>
    <t>asfalt+kámen+beton</t>
  </si>
  <si>
    <t>1502038077</t>
  </si>
  <si>
    <t>(kámen+beton+asfalt)*14</t>
  </si>
  <si>
    <t>997221845.POPL</t>
  </si>
  <si>
    <t>Poplatek za uložení asfaltového odpadu bez obsahu dehtu na skládce</t>
  </si>
  <si>
    <t>-1203572488</t>
  </si>
  <si>
    <t>7,48+5,688+3,91</t>
  </si>
  <si>
    <t>1158578233</t>
  </si>
  <si>
    <t>997221861.POPL</t>
  </si>
  <si>
    <t>Poplatek za uložení stavebního odpadu z prostého betonu na skládce</t>
  </si>
  <si>
    <t>-1537664734</t>
  </si>
  <si>
    <t>32,5+0,82</t>
  </si>
  <si>
    <t>-1571600947</t>
  </si>
  <si>
    <t>783614561</t>
  </si>
  <si>
    <t>Základní jednonásobný syntetický nátěr potrubí přes DN 50 do DN 100 mm</t>
  </si>
  <si>
    <t>-1674250585</t>
  </si>
  <si>
    <t>https://podminky.urs.cz/item/CS_URS_2024_02/783614561</t>
  </si>
  <si>
    <t>210801311</t>
  </si>
  <si>
    <t>Montáž vodiče Cu izolovaného plného nebo laněného s PVC pláštěm do 1 kV žíla 1,5 až 16 mm2 uloženého volně (např. CY, CHAH-V)</t>
  </si>
  <si>
    <t>-126845403</t>
  </si>
  <si>
    <t>https://podminky.urs.cz/item/CS_URS_2024_02/210801311</t>
  </si>
  <si>
    <t>(94+62+0,5)</t>
  </si>
  <si>
    <t>34140824</t>
  </si>
  <si>
    <t>vodič propojovací jádro Cu plné izolace PVC 450/750V (H07V-U) 1x2,5mm2</t>
  </si>
  <si>
    <t>312699118</t>
  </si>
  <si>
    <t>156,5*1,05</t>
  </si>
  <si>
    <t>135</t>
  </si>
  <si>
    <t>2002225R</t>
  </si>
  <si>
    <t>Osazení / Odstranění bypassu DN80 dl. cca 25 m, vč. tvarovek, 2x KK DN80</t>
  </si>
  <si>
    <t>544771122</t>
  </si>
  <si>
    <t>230081055</t>
  </si>
  <si>
    <t>Demontáž potrubí do šrotu do 10 kg D 82,5 mm, tl 3,6 mm</t>
  </si>
  <si>
    <t>500070375</t>
  </si>
  <si>
    <t>https://podminky.urs.cz/item/CS_URS_2024_02/230081055</t>
  </si>
  <si>
    <t>25/1,5"bypass</t>
  </si>
  <si>
    <t>230086115</t>
  </si>
  <si>
    <t>Demontáž plastového potrubí dn do 110 mm</t>
  </si>
  <si>
    <t>-1427614152</t>
  </si>
  <si>
    <t>https://podminky.urs.cz/item/CS_URS_2024_02/230086115</t>
  </si>
  <si>
    <t>75+78</t>
  </si>
  <si>
    <t>23009R</t>
  </si>
  <si>
    <t>Odvoz demontovaného potrubí na skládku</t>
  </si>
  <si>
    <t>-754076466</t>
  </si>
  <si>
    <t>230170002</t>
  </si>
  <si>
    <t>Tlakové zkoušky těsnosti potrubí - příprava DN přes 40 do 80</t>
  </si>
  <si>
    <t>-1074716794</t>
  </si>
  <si>
    <t>https://podminky.urs.cz/item/CS_URS_2024_02/230170002</t>
  </si>
  <si>
    <t>230170003</t>
  </si>
  <si>
    <t>Tlakové zkoušky těsnosti potrubí - příprava DN přes 80 do 125</t>
  </si>
  <si>
    <t>-273332506</t>
  </si>
  <si>
    <t>https://podminky.urs.cz/item/CS_URS_2024_02/230170003</t>
  </si>
  <si>
    <t>230170012</t>
  </si>
  <si>
    <t>Tlakové zkoušky těsnosti potrubí - zkouška DN přes 40 do 80</t>
  </si>
  <si>
    <t>942838931</t>
  </si>
  <si>
    <t>https://podminky.urs.cz/item/CS_URS_2024_02/230170012</t>
  </si>
  <si>
    <t>230170013</t>
  </si>
  <si>
    <t>Tlakové zkoušky těsnosti potrubí - zkouška DN přes 80 do 125</t>
  </si>
  <si>
    <t>-673943854</t>
  </si>
  <si>
    <t>https://podminky.urs.cz/item/CS_URS_2024_02/230170013</t>
  </si>
  <si>
    <t>230200271</t>
  </si>
  <si>
    <t>Jednostranné přerušení průtoku plynu stlačením plastového potrubí dn do 63 mm - jedním stlačovadlem</t>
  </si>
  <si>
    <t>-1284790713</t>
  </si>
  <si>
    <t>https://podminky.urs.cz/item/CS_URS_2024_02/230200271</t>
  </si>
  <si>
    <t>230200321</t>
  </si>
  <si>
    <t>Jednostranné přerušení průtoku plynu 2 balony vloženými pomocí zaváděcích komor v plastovém potrubí dn do 125 mm</t>
  </si>
  <si>
    <t>1717485717</t>
  </si>
  <si>
    <t>https://podminky.urs.cz/item/CS_URS_2024_02/230200321</t>
  </si>
  <si>
    <t>200201</t>
  </si>
  <si>
    <t>PE el.tvar-balonovací SDR11 dn90</t>
  </si>
  <si>
    <t>-1712036245</t>
  </si>
  <si>
    <t>200202</t>
  </si>
  <si>
    <t>PE el.tvar-balonovací SDR11 dn110</t>
  </si>
  <si>
    <t>1128174958</t>
  </si>
  <si>
    <t>2"balonování</t>
  </si>
  <si>
    <t>3"balonování+bypass</t>
  </si>
  <si>
    <t>230201R</t>
  </si>
  <si>
    <t>Navaření balonovací PE tvarovky na potrubí vč. navrtání navrtávací soupravou do dn 110</t>
  </si>
  <si>
    <t>-665952373</t>
  </si>
  <si>
    <t>230202033</t>
  </si>
  <si>
    <t>Montáž chráničky plastové průměru přes 110 do 160 mm</t>
  </si>
  <si>
    <t>-1300805141</t>
  </si>
  <si>
    <t>https://podminky.urs.cz/item/CS_URS_2024_02/230202033</t>
  </si>
  <si>
    <t>45+10+5</t>
  </si>
  <si>
    <t>200203</t>
  </si>
  <si>
    <t xml:space="preserve">Chránička plastové potrubí PE 100 RC SDR 17, profil 160*9,5 mm  </t>
  </si>
  <si>
    <t>-467516807</t>
  </si>
  <si>
    <t>45*1,05</t>
  </si>
  <si>
    <t>200204</t>
  </si>
  <si>
    <t xml:space="preserve">Ochranné plastové potrubí PE 100 RC SDR 17, profil 160*9,5 mm </t>
  </si>
  <si>
    <t>1074269624</t>
  </si>
  <si>
    <t>(10+5)*1,05</t>
  </si>
  <si>
    <t>230202072</t>
  </si>
  <si>
    <t>Nasunutí potrubní sekce plastové průměru přes 63 do 110 mm do chráničky</t>
  </si>
  <si>
    <t>-1161154730</t>
  </si>
  <si>
    <t>https://podminky.urs.cz/item/CS_URS_2024_02/230202072</t>
  </si>
  <si>
    <t>230202114</t>
  </si>
  <si>
    <t>Montáž kluzných objímek výšky 15 mm vnějšího průměru potrubí přes 98 mm do 114 mm</t>
  </si>
  <si>
    <t>-247532384</t>
  </si>
  <si>
    <t>https://podminky.urs.cz/item/CS_URS_2024_02/230202114</t>
  </si>
  <si>
    <t>45/1+3+10/1+3+5/1+3</t>
  </si>
  <si>
    <t>28655140</t>
  </si>
  <si>
    <t>objímka kluzná typ C segment v 15mm</t>
  </si>
  <si>
    <t>-745152979</t>
  </si>
  <si>
    <t>28655195</t>
  </si>
  <si>
    <t>objímka kluzná typ I segment v 15mm</t>
  </si>
  <si>
    <t>228796683</t>
  </si>
  <si>
    <t>230202225</t>
  </si>
  <si>
    <t>Montáž manžety na chráničku potrubí plastové průměru přes 63 do 110 mm</t>
  </si>
  <si>
    <t>-277814187</t>
  </si>
  <si>
    <t>https://podminky.urs.cz/item/CS_URS_2024_02/230202225</t>
  </si>
  <si>
    <t>28655115</t>
  </si>
  <si>
    <t>manžeta chráničky vč. upínací pásky 110x160mm DN 100x150</t>
  </si>
  <si>
    <t>1448200630</t>
  </si>
  <si>
    <t>230205035</t>
  </si>
  <si>
    <t>Montáž potrubí plastového svařované na tupo nebo elektrospojkou dn 50 mm en 4,6 mm</t>
  </si>
  <si>
    <t>278185560</t>
  </si>
  <si>
    <t>https://podminky.urs.cz/item/CS_URS_2024_02/230205035</t>
  </si>
  <si>
    <t>203205</t>
  </si>
  <si>
    <t>plastové potrubí PE 100 RC SDR 11, profil 50*4,6 mm</t>
  </si>
  <si>
    <t>-1470327681</t>
  </si>
  <si>
    <t>62*1,1</t>
  </si>
  <si>
    <t>203206</t>
  </si>
  <si>
    <t>PE elektrospojka SDR11 dn50</t>
  </si>
  <si>
    <t>468601361</t>
  </si>
  <si>
    <t>230205052</t>
  </si>
  <si>
    <t>Montáž potrubí plastového svařované na tupo nebo elektrospojkou dn 90 mm en 8,2 mm</t>
  </si>
  <si>
    <t>87587722</t>
  </si>
  <si>
    <t>https://podminky.urs.cz/item/CS_URS_2024_02/230205052</t>
  </si>
  <si>
    <t>200207</t>
  </si>
  <si>
    <t>trubka PE 100 RC, SDR 17,6 d90</t>
  </si>
  <si>
    <t>1655544970</t>
  </si>
  <si>
    <t>0,5*1,1</t>
  </si>
  <si>
    <t>200208</t>
  </si>
  <si>
    <t>PE elektrospojka SDR11 dn90</t>
  </si>
  <si>
    <t>324271454</t>
  </si>
  <si>
    <t>230205056</t>
  </si>
  <si>
    <t>Montáž potrubí plastového svařované na tupo nebo elektrospojkou dn 110 mm en 10,0 mm</t>
  </si>
  <si>
    <t>661729253</t>
  </si>
  <si>
    <t>https://podminky.urs.cz/item/CS_URS_2024_02/230205056</t>
  </si>
  <si>
    <t>94-45-10-5"montáž vsouvaného potrubí souč. položky nasunutí</t>
  </si>
  <si>
    <t>200209</t>
  </si>
  <si>
    <t>plastové potrubí PE 100 RC SDR 17, profil 110*6,6 mm</t>
  </si>
  <si>
    <t>-134805733</t>
  </si>
  <si>
    <t>94*1,05</t>
  </si>
  <si>
    <t>200210</t>
  </si>
  <si>
    <t>PE elektrospojka SDR11 dn110</t>
  </si>
  <si>
    <t>876282961</t>
  </si>
  <si>
    <t>230205235</t>
  </si>
  <si>
    <t>Montáž trubního dílu PE elektrotvarovky nebo svařovaného na tupo dn 50 mm en 4,5 mm</t>
  </si>
  <si>
    <t>924853876</t>
  </si>
  <si>
    <t>https://podminky.urs.cz/item/CS_URS_2024_02/230205235</t>
  </si>
  <si>
    <t>200211</t>
  </si>
  <si>
    <t>PE elektrokoleno45° SDR11 dn50</t>
  </si>
  <si>
    <t>234426256</t>
  </si>
  <si>
    <t>200212</t>
  </si>
  <si>
    <t>PE elektrokoleno90° SDR11 dn50</t>
  </si>
  <si>
    <t>708467992</t>
  </si>
  <si>
    <t>200213</t>
  </si>
  <si>
    <t>PE oblouk30° na tupo SDR11 dn50</t>
  </si>
  <si>
    <t>821326804</t>
  </si>
  <si>
    <t>200214</t>
  </si>
  <si>
    <t>PE oblouk60° na tupo SDR11 dn50</t>
  </si>
  <si>
    <t>230650389</t>
  </si>
  <si>
    <t>200228</t>
  </si>
  <si>
    <t>PE elektrozáslepka SDR11 dn50</t>
  </si>
  <si>
    <t>-2080713221</t>
  </si>
  <si>
    <t>230205255</t>
  </si>
  <si>
    <t>Montáž trubního dílu PE elektrotvarovky nebo svařovaného na tupo dn 110 mm en 6,2 mm</t>
  </si>
  <si>
    <t>1763989316</t>
  </si>
  <si>
    <t>https://podminky.urs.cz/item/CS_URS_2024_02/230205255</t>
  </si>
  <si>
    <t>200215</t>
  </si>
  <si>
    <t>PE elektrokoleno45° SDR11 dn110</t>
  </si>
  <si>
    <t>2014586790</t>
  </si>
  <si>
    <t>200216</t>
  </si>
  <si>
    <t>PE redukce SDR11 dn110-50</t>
  </si>
  <si>
    <t>1142504663</t>
  </si>
  <si>
    <t>200217</t>
  </si>
  <si>
    <t>PE Tkus-el.tvar-objímkový SDR11 dn110</t>
  </si>
  <si>
    <t>-173331283</t>
  </si>
  <si>
    <t>200218</t>
  </si>
  <si>
    <t>PE redukce-el.objímka SDR11 dn110-90</t>
  </si>
  <si>
    <t>1411604438</t>
  </si>
  <si>
    <t>200219</t>
  </si>
  <si>
    <t>Zemní uzávěr DN 110/100 – měkce těsnící klínové šoupátko s nástrčnými hrdly pro PE potrubí  vč. PUR ochranného nátěru</t>
  </si>
  <si>
    <t>377921038</t>
  </si>
  <si>
    <t>230208513</t>
  </si>
  <si>
    <t>Odplynění a inertizace ocelového potrubí DN do 100 mm</t>
  </si>
  <si>
    <t>2066998407</t>
  </si>
  <si>
    <t>https://podminky.urs.cz/item/CS_URS_2024_02/230208513</t>
  </si>
  <si>
    <t>230220001</t>
  </si>
  <si>
    <t>Montáž zemní soupravy pro šoupátka ON 13 6580</t>
  </si>
  <si>
    <t>-1071139758</t>
  </si>
  <si>
    <t>https://podminky.urs.cz/item/CS_URS_2024_02/230220001</t>
  </si>
  <si>
    <t>200220</t>
  </si>
  <si>
    <t>Zemní teleskopická souprava pro šoupátko DN100-150</t>
  </si>
  <si>
    <t>1565669024</t>
  </si>
  <si>
    <t>230220006</t>
  </si>
  <si>
    <t>Montáž litinového poklopu</t>
  </si>
  <si>
    <t>597670197</t>
  </si>
  <si>
    <t>https://podminky.urs.cz/item/CS_URS_2024_02/230220006</t>
  </si>
  <si>
    <t>56230633</t>
  </si>
  <si>
    <t>poklop uliční šoupátkový kulatý plastový PA s litinovým víkem</t>
  </si>
  <si>
    <t>677306602</t>
  </si>
  <si>
    <t>42210050</t>
  </si>
  <si>
    <t>deska podkladová uličního poklopu litinového šoupatového</t>
  </si>
  <si>
    <t>1344029592</t>
  </si>
  <si>
    <t>230220011</t>
  </si>
  <si>
    <t>Montáž orientačního sloupku ON 13 2970</t>
  </si>
  <si>
    <t>-170831401</t>
  </si>
  <si>
    <t>https://podminky.urs.cz/item/CS_URS_2024_02/230220011</t>
  </si>
  <si>
    <t>200221</t>
  </si>
  <si>
    <t>Orientační sloupek</t>
  </si>
  <si>
    <t>-105831678</t>
  </si>
  <si>
    <t>230220031</t>
  </si>
  <si>
    <t>Montáž čichačky na chráničku PN 38 6724</t>
  </si>
  <si>
    <t>2003531579</t>
  </si>
  <si>
    <t>https://podminky.urs.cz/item/CS_URS_2024_02/230220031</t>
  </si>
  <si>
    <t>200223</t>
  </si>
  <si>
    <t>čichačka nadzemní</t>
  </si>
  <si>
    <t>-1281582369</t>
  </si>
  <si>
    <t>132</t>
  </si>
  <si>
    <t>230230076</t>
  </si>
  <si>
    <t>Čištění potrubí PN 38 6416 DN 200</t>
  </si>
  <si>
    <t>-1203265486</t>
  </si>
  <si>
    <t>https://podminky.urs.cz/item/CS_URS_2024_02/230230076</t>
  </si>
  <si>
    <t>94+62+0,5</t>
  </si>
  <si>
    <t>133</t>
  </si>
  <si>
    <t>230250002</t>
  </si>
  <si>
    <t>Montáž kontrolní vývod napěťový zemní KVZ</t>
  </si>
  <si>
    <t>-810495420</t>
  </si>
  <si>
    <t>https://podminky.urs.cz/item/CS_URS_2024_02/230250002</t>
  </si>
  <si>
    <t>134</t>
  </si>
  <si>
    <t>200222</t>
  </si>
  <si>
    <t>kontrolní měřící vývod</t>
  </si>
  <si>
    <t>-277706986</t>
  </si>
  <si>
    <t>136</t>
  </si>
  <si>
    <t>2302600105R</t>
  </si>
  <si>
    <t>Napojení a odpojení provizorního zásobování na plynovod přes balonovací hrdlo, vč. navrtávky, materiálu</t>
  </si>
  <si>
    <t>-719744033</t>
  </si>
  <si>
    <t>137</t>
  </si>
  <si>
    <t>2302600R</t>
  </si>
  <si>
    <t>Náhradní zásobování po dobu propojů 600 m3 - 48 h včetně spotřebovaného plynu</t>
  </si>
  <si>
    <t>-1175046740</t>
  </si>
  <si>
    <t>138</t>
  </si>
  <si>
    <t>460751111</t>
  </si>
  <si>
    <t>Osazení kabelových kanálů do rýhy z prefabrikovaných betonových žlabů vnější šířky do 20 cm</t>
  </si>
  <si>
    <t>1081508917</t>
  </si>
  <si>
    <t>https://podminky.urs.cz/item/CS_URS_2024_02/460751111</t>
  </si>
  <si>
    <t>139</t>
  </si>
  <si>
    <t>59213009</t>
  </si>
  <si>
    <t>žlab kabelový betonový k ochraně zemního drátovodného vedení 100x17x14cm</t>
  </si>
  <si>
    <t>1864816909</t>
  </si>
  <si>
    <t>140</t>
  </si>
  <si>
    <t>59213344</t>
  </si>
  <si>
    <t>poklop kabelového žlabu betonový 500x160x35mm</t>
  </si>
  <si>
    <t>1687324875</t>
  </si>
  <si>
    <t>141</t>
  </si>
  <si>
    <t>HZS41</t>
  </si>
  <si>
    <t>Revize STL plynovod</t>
  </si>
  <si>
    <t>705254472</t>
  </si>
  <si>
    <t>142</t>
  </si>
  <si>
    <t>HZS42</t>
  </si>
  <si>
    <t>HZS - propoje, odpoje - (součinnost provozovatele při propojovacích pracích)</t>
  </si>
  <si>
    <t>1581080794</t>
  </si>
  <si>
    <t>3*17"balon</t>
  </si>
  <si>
    <t>1*8"stlač</t>
  </si>
  <si>
    <t>1*8"navrtávka NZ</t>
  </si>
  <si>
    <t>143</t>
  </si>
  <si>
    <t>Odstavení a zprovoznění objektu s 1 - 2 odběrateli (projednání odstávky)</t>
  </si>
  <si>
    <t>995909380</t>
  </si>
  <si>
    <t>11,39</t>
  </si>
  <si>
    <t>21,25</t>
  </si>
  <si>
    <t>9,86</t>
  </si>
  <si>
    <t>13,26</t>
  </si>
  <si>
    <t>040.53.2 - Přeložka plynovodu STL DN 80 v km 0,670 až 0,700</t>
  </si>
  <si>
    <t>19,8</t>
  </si>
  <si>
    <t>37,8</t>
  </si>
  <si>
    <t>24,54</t>
  </si>
  <si>
    <t>6,2</t>
  </si>
  <si>
    <t>-1958262339</t>
  </si>
  <si>
    <t>22*1+2*4*1,5</t>
  </si>
  <si>
    <t>-261734855</t>
  </si>
  <si>
    <t>-1086969803</t>
  </si>
  <si>
    <t>2125417742</t>
  </si>
  <si>
    <t>464296749</t>
  </si>
  <si>
    <t>1509578806</t>
  </si>
  <si>
    <t>1115067250</t>
  </si>
  <si>
    <t>621721652</t>
  </si>
  <si>
    <t>373697796</t>
  </si>
  <si>
    <t>1690559214</t>
  </si>
  <si>
    <t>(2+1,1)*2</t>
  </si>
  <si>
    <t>-206499278</t>
  </si>
  <si>
    <t>1516617707</t>
  </si>
  <si>
    <t>10*0,8*0,8</t>
  </si>
  <si>
    <t>-818015752</t>
  </si>
  <si>
    <t>2*(4*1,5*1,5)</t>
  </si>
  <si>
    <t>jámy*0,5*0,2</t>
  </si>
  <si>
    <t>131151100</t>
  </si>
  <si>
    <t>Hloubení jam nezapažených v hornině třídy těžitelnosti I skupiny 1 a 2 objem do 20 m3 strojně</t>
  </si>
  <si>
    <t>-855754754</t>
  </si>
  <si>
    <t>https://podminky.urs.cz/item/CS_URS_2024_02/131151100</t>
  </si>
  <si>
    <t>jámy*0,5*0,8</t>
  </si>
  <si>
    <t>-1415779171</t>
  </si>
  <si>
    <t>131251100</t>
  </si>
  <si>
    <t>Hloubení jam nezapažených v hornině třídy těžitelnosti I skupiny 3 objem do 20 m3 strojně</t>
  </si>
  <si>
    <t>-2100803827</t>
  </si>
  <si>
    <t>https://podminky.urs.cz/item/CS_URS_2024_02/131251100</t>
  </si>
  <si>
    <t>1440284084</t>
  </si>
  <si>
    <t xml:space="preserve">22,0*1,0*0,9 </t>
  </si>
  <si>
    <t>rýha_1000*0,5*0,2</t>
  </si>
  <si>
    <t>132151251</t>
  </si>
  <si>
    <t>Hloubení rýh nezapažených š do 2000 mm v hornině třídy těžitelnosti I skupiny 1 a 2 objem do 20 m3 strojně</t>
  </si>
  <si>
    <t>-492345803</t>
  </si>
  <si>
    <t>https://podminky.urs.cz/item/CS_URS_2024_02/132151251</t>
  </si>
  <si>
    <t>rýha_1000*0,5*0,8</t>
  </si>
  <si>
    <t>866279762</t>
  </si>
  <si>
    <t>132251251</t>
  </si>
  <si>
    <t>Hloubení rýh nezapažených š do 2000 mm v hornině třídy těžitelnosti I skupiny 3 objem do 20 m3 strojně</t>
  </si>
  <si>
    <t>1316772821</t>
  </si>
  <si>
    <t>https://podminky.urs.cz/item/CS_URS_2024_02/132251251</t>
  </si>
  <si>
    <t>646533835</t>
  </si>
  <si>
    <t>22*1,4*2</t>
  </si>
  <si>
    <t>-1396288281</t>
  </si>
  <si>
    <t>-1553861640</t>
  </si>
  <si>
    <t>2*(4+1,5+4+1,5)*2</t>
  </si>
  <si>
    <t>-324797077</t>
  </si>
  <si>
    <t>-1290802364</t>
  </si>
  <si>
    <t>2*(4*1,5)*2</t>
  </si>
  <si>
    <t>-256838671</t>
  </si>
  <si>
    <t>-1076568987</t>
  </si>
  <si>
    <t>jámy+rýha_1000</t>
  </si>
  <si>
    <t>343694283</t>
  </si>
  <si>
    <t>171201211.POPL</t>
  </si>
  <si>
    <t>Poplatek za uložení odpadu ze sypaniny na skládce (skládkovné)</t>
  </si>
  <si>
    <t>294128390</t>
  </si>
  <si>
    <t>-739775916</t>
  </si>
  <si>
    <t>2*(4*1,5*(1,5-0,39))</t>
  </si>
  <si>
    <t xml:space="preserve">22*1,0*(0,9-0,39) </t>
  </si>
  <si>
    <t>-311615585</t>
  </si>
  <si>
    <t>-407751283</t>
  </si>
  <si>
    <t>2*(4*1,5*(0,39))</t>
  </si>
  <si>
    <t xml:space="preserve">22*1,0*(0,39) </t>
  </si>
  <si>
    <t>2127912477</t>
  </si>
  <si>
    <t>940456174</t>
  </si>
  <si>
    <t>2139839245</t>
  </si>
  <si>
    <t>958897663</t>
  </si>
  <si>
    <t>723150312</t>
  </si>
  <si>
    <t>Potrubí ocelové hladké černé bezešvé spojované svařováním tvářené za tepla D 57x3,2 mm</t>
  </si>
  <si>
    <t>-958690114</t>
  </si>
  <si>
    <t>https://podminky.urs.cz/item/CS_URS_2024_02/723150312</t>
  </si>
  <si>
    <t>-464848575</t>
  </si>
  <si>
    <t>1679046197</t>
  </si>
  <si>
    <t>1866664290</t>
  </si>
  <si>
    <t>živice*2</t>
  </si>
  <si>
    <t>1811660173</t>
  </si>
  <si>
    <t>-1994014148</t>
  </si>
  <si>
    <t>-792643300</t>
  </si>
  <si>
    <t>2107995534</t>
  </si>
  <si>
    <t>-836510105</t>
  </si>
  <si>
    <t>-1885954493</t>
  </si>
  <si>
    <t>-1158039938</t>
  </si>
  <si>
    <t>7,48+3,91</t>
  </si>
  <si>
    <t>997221855.POPL</t>
  </si>
  <si>
    <t>Poplatek za uložení odpadu zeminy a kameniva na skládce</t>
  </si>
  <si>
    <t>1892312160</t>
  </si>
  <si>
    <t>-1885382496</t>
  </si>
  <si>
    <t>1119339222</t>
  </si>
  <si>
    <t>783614551</t>
  </si>
  <si>
    <t>Základní jednonásobný syntetický nátěr potrubí DN do 50 mm</t>
  </si>
  <si>
    <t>109647486</t>
  </si>
  <si>
    <t>https://podminky.urs.cz/item/CS_URS_2024_02/783614551</t>
  </si>
  <si>
    <t>887139607</t>
  </si>
  <si>
    <t>1414278331</t>
  </si>
  <si>
    <t>24*1,05</t>
  </si>
  <si>
    <t>Osazení / Odstranění bypassu DN50 dl. cca 32 m, vč. tvarovek, 2x KK DN50, vč. provizorního podepření</t>
  </si>
  <si>
    <t>1884695060</t>
  </si>
  <si>
    <t>230081044</t>
  </si>
  <si>
    <t>Demontáž potrubí do šrotu do 10 kg D 60,3 mm, tl 2,9 mm</t>
  </si>
  <si>
    <t>-345433954</t>
  </si>
  <si>
    <t>https://podminky.urs.cz/item/CS_URS_2024_02/230081044</t>
  </si>
  <si>
    <t>32/1,5</t>
  </si>
  <si>
    <t>925243582</t>
  </si>
  <si>
    <t>1267969830</t>
  </si>
  <si>
    <t>-1309746722</t>
  </si>
  <si>
    <t>-1080303759</t>
  </si>
  <si>
    <t>885278156</t>
  </si>
  <si>
    <t>-582791998</t>
  </si>
  <si>
    <t>-1319234003</t>
  </si>
  <si>
    <t>383655970</t>
  </si>
  <si>
    <t>-1931254642</t>
  </si>
  <si>
    <t>3*1,05</t>
  </si>
  <si>
    <t>734494333</t>
  </si>
  <si>
    <t>230202121</t>
  </si>
  <si>
    <t>Montáž kluzných objímek výšky 19 mm vnějšího průměru potrubí přes 84 mm do 94 mm</t>
  </si>
  <si>
    <t>790543452</t>
  </si>
  <si>
    <t>https://podminky.urs.cz/item/CS_URS_2024_02/230202121</t>
  </si>
  <si>
    <t>28655135</t>
  </si>
  <si>
    <t>objímka kluzná typ B segment v 19mm</t>
  </si>
  <si>
    <t>609257460</t>
  </si>
  <si>
    <t>6*3 "Přepočtené koeficientem množství</t>
  </si>
  <si>
    <t>2047318943</t>
  </si>
  <si>
    <t>28655112</t>
  </si>
  <si>
    <t>manžeta chráničky vč. upínací pásky 90x160mm DN 80x150</t>
  </si>
  <si>
    <t>-1359433279</t>
  </si>
  <si>
    <t>-918098435</t>
  </si>
  <si>
    <t>24-3"montáž vsouvaného potrubí souč. položky nasunutí</t>
  </si>
  <si>
    <t>974000747</t>
  </si>
  <si>
    <t>24*1,1</t>
  </si>
  <si>
    <t>-1039853179</t>
  </si>
  <si>
    <t>230205252</t>
  </si>
  <si>
    <t>Montáž trubního dílu PE elektrotvarovky nebo svařovaného na tupo dn 90 mm en 8,2 mm</t>
  </si>
  <si>
    <t>-798113260</t>
  </si>
  <si>
    <t>https://podminky.urs.cz/item/CS_URS_2024_02/230205252</t>
  </si>
  <si>
    <t>200229</t>
  </si>
  <si>
    <t>Koleno PE 90 30°</t>
  </si>
  <si>
    <t>-866790403</t>
  </si>
  <si>
    <t>-185257863</t>
  </si>
  <si>
    <t>-1700072824</t>
  </si>
  <si>
    <t>1546351068</t>
  </si>
  <si>
    <t>-1893248414</t>
  </si>
  <si>
    <t>34460693</t>
  </si>
  <si>
    <t>686197118</t>
  </si>
  <si>
    <t>1540589066</t>
  </si>
  <si>
    <t>200224</t>
  </si>
  <si>
    <t>čichačka zemní</t>
  </si>
  <si>
    <t>12322952</t>
  </si>
  <si>
    <t>-2128055639</t>
  </si>
  <si>
    <t>-1407536149</t>
  </si>
  <si>
    <t>-81896056</t>
  </si>
  <si>
    <t>-1332944434</t>
  </si>
  <si>
    <t>961206265</t>
  </si>
  <si>
    <t>1346837348</t>
  </si>
  <si>
    <t>2144460898</t>
  </si>
  <si>
    <t>1397201879</t>
  </si>
  <si>
    <t>2*17</t>
  </si>
  <si>
    <t>040.54.1 - Přeložka nadzemního vedení VO v km 0,008</t>
  </si>
  <si>
    <t>997 - Přesun sutě</t>
  </si>
  <si>
    <t>748 - Elektromontáže - osvětlovací zařízení a svítidla</t>
  </si>
  <si>
    <t>21-M - Elektromontáže</t>
  </si>
  <si>
    <t>22-M - Montáže technologických zařízení pro dopravní stavby</t>
  </si>
  <si>
    <t>46-M - Zemní práce při extr.mont.pracích</t>
  </si>
  <si>
    <t>58-M - Revize vyhrazených technických zařízení</t>
  </si>
  <si>
    <t>N01 - Spotřební materiál</t>
  </si>
  <si>
    <t>460101113</t>
  </si>
  <si>
    <t>Odkop zeminy při elektromontážích strojně v hornině tř II skupiny 4</t>
  </si>
  <si>
    <t>1124140871</t>
  </si>
  <si>
    <t>https://podminky.urs.cz/item/CS_URS_2024_02/460101113</t>
  </si>
  <si>
    <t>469971111</t>
  </si>
  <si>
    <t>Svislá doprava suti a vybouraných hmot při elektromontážích za první podlaží</t>
  </si>
  <si>
    <t>1289477106</t>
  </si>
  <si>
    <t>https://podminky.urs.cz/item/CS_URS_2024_02/469971111</t>
  </si>
  <si>
    <t>469972121</t>
  </si>
  <si>
    <t>Příplatek k odvozu suti a vybouraných hmot při elektromontážích za každý další 1 km</t>
  </si>
  <si>
    <t>1498173461</t>
  </si>
  <si>
    <t>https://podminky.urs.cz/item/CS_URS_2024_02/469972121</t>
  </si>
  <si>
    <t>-312379543</t>
  </si>
  <si>
    <t>1647510729</t>
  </si>
  <si>
    <t>-30466220</t>
  </si>
  <si>
    <t>CS ÚRS 2013 02</t>
  </si>
  <si>
    <t>1075902013</t>
  </si>
  <si>
    <t>LED svítidlo DO-330570-PM LED 33W asym., IP66</t>
  </si>
  <si>
    <t>-911803269</t>
  </si>
  <si>
    <t>-456294862</t>
  </si>
  <si>
    <t>911099776</t>
  </si>
  <si>
    <t>615421204</t>
  </si>
  <si>
    <t>276526615</t>
  </si>
  <si>
    <t>CS ÚRS 2015 01</t>
  </si>
  <si>
    <t>-753950171</t>
  </si>
  <si>
    <t>1440641854</t>
  </si>
  <si>
    <t>CS ÚRS 2016 01</t>
  </si>
  <si>
    <t>1270346104</t>
  </si>
  <si>
    <t>-1776234409</t>
  </si>
  <si>
    <t>31937223</t>
  </si>
  <si>
    <t>-721088494</t>
  </si>
  <si>
    <t>2034909936</t>
  </si>
  <si>
    <t>1670638989</t>
  </si>
  <si>
    <t>1072400165</t>
  </si>
  <si>
    <t>383142394</t>
  </si>
  <si>
    <t>PKB.711030.1</t>
  </si>
  <si>
    <t>98720148</t>
  </si>
  <si>
    <t>50*0,001 'Přepočtené koeficientem množství</t>
  </si>
  <si>
    <t>-899977542</t>
  </si>
  <si>
    <t>110*0,001 'Přepočtené koeficientem množství</t>
  </si>
  <si>
    <t>CS ÚRS 2014 02</t>
  </si>
  <si>
    <t>235241902</t>
  </si>
  <si>
    <t>644538841</t>
  </si>
  <si>
    <t>1466595484</t>
  </si>
  <si>
    <t>-924330386</t>
  </si>
  <si>
    <t>-631418265</t>
  </si>
  <si>
    <t>-131141267</t>
  </si>
  <si>
    <t>-1625653283</t>
  </si>
  <si>
    <t>1127566923</t>
  </si>
  <si>
    <t>844491499</t>
  </si>
  <si>
    <t>747293261</t>
  </si>
  <si>
    <t>-1563400940</t>
  </si>
  <si>
    <t>-597779669</t>
  </si>
  <si>
    <t>-727059926</t>
  </si>
  <si>
    <t>-1921913267</t>
  </si>
  <si>
    <t>CS ÚRS 2018 01</t>
  </si>
  <si>
    <t>1144633825</t>
  </si>
  <si>
    <t>460171272</t>
  </si>
  <si>
    <t>Hloubení kabelových nezapažených rýh strojně š 50 cm hl 80 cm v hornině tř I skupiny 3</t>
  </si>
  <si>
    <t>1011710726</t>
  </si>
  <si>
    <t>https://podminky.urs.cz/item/CS_URS_2024_02/460171272</t>
  </si>
  <si>
    <t>460161684</t>
  </si>
  <si>
    <t>Hloubení kabelových rýh ručně š 80 cm hl 120 cm v hornině tř II skupiny 5</t>
  </si>
  <si>
    <t>-1572599293</t>
  </si>
  <si>
    <t>https://podminky.urs.cz/item/CS_URS_2024_02/460161684</t>
  </si>
  <si>
    <t>460661115</t>
  </si>
  <si>
    <t>Kabelové lože z písku pro kabely nn bez zakrytí š lože přes 80 do 100 cm</t>
  </si>
  <si>
    <t>570856591</t>
  </si>
  <si>
    <t>https://podminky.urs.cz/item/CS_URS_2024_02/460661115</t>
  </si>
  <si>
    <t>1593891088</t>
  </si>
  <si>
    <t>-13426998</t>
  </si>
  <si>
    <t>460671114</t>
  </si>
  <si>
    <t>Výstražná fólie pro krytí kabelů šířky přes 35 do 40 cm</t>
  </si>
  <si>
    <t>481397667</t>
  </si>
  <si>
    <t>https://podminky.urs.cz/item/CS_URS_2024_02/460671114</t>
  </si>
  <si>
    <t>460752112</t>
  </si>
  <si>
    <t>Osazení kabelových kanálů do rýhy ze žlabů plastových šířky přes 10 do 20 cm</t>
  </si>
  <si>
    <t>-1093283525</t>
  </si>
  <si>
    <t>https://podminky.urs.cz/item/CS_URS_2024_02/460752112</t>
  </si>
  <si>
    <t>57251347</t>
  </si>
  <si>
    <t>622428187</t>
  </si>
  <si>
    <t>460741131</t>
  </si>
  <si>
    <t>Osazení kabelových prostupů z trub betonových do rýhy s obetonováním průměru do 15 cm</t>
  </si>
  <si>
    <t>524003791</t>
  </si>
  <si>
    <t>https://podminky.urs.cz/item/CS_URS_2024_02/460741131</t>
  </si>
  <si>
    <t>1799715910</t>
  </si>
  <si>
    <t>460741132</t>
  </si>
  <si>
    <t>Osazení kabelových prostupů z trub betonových do rýhy s obetonováním průměru přes 15 do 20 cm</t>
  </si>
  <si>
    <t>510022571</t>
  </si>
  <si>
    <t>https://podminky.urs.cz/item/CS_URS_2024_02/460741132</t>
  </si>
  <si>
    <t>1022663455</t>
  </si>
  <si>
    <t>460431262</t>
  </si>
  <si>
    <t>Zásyp kabelových rýh ručně se zhutněním š 50 cm hl 60 cm z horniny tř I skupiny 3</t>
  </si>
  <si>
    <t>-1136725411</t>
  </si>
  <si>
    <t>https://podminky.urs.cz/item/CS_URS_2024_02/460431262</t>
  </si>
  <si>
    <t>460431684</t>
  </si>
  <si>
    <t>Zásyp kabelových rýh ručně se zhutněním š 80 cm hl 100 cm z horniny tř II skupiny 5</t>
  </si>
  <si>
    <t>-1974156692</t>
  </si>
  <si>
    <t>https://podminky.urs.cz/item/CS_URS_2024_02/460431684</t>
  </si>
  <si>
    <t>627712209</t>
  </si>
  <si>
    <t>-859725720</t>
  </si>
  <si>
    <t>-78530178</t>
  </si>
  <si>
    <t>-263805363</t>
  </si>
  <si>
    <t>-1542527712</t>
  </si>
  <si>
    <t>-1015006724</t>
  </si>
  <si>
    <t>-543747714</t>
  </si>
  <si>
    <t>-1655301099</t>
  </si>
  <si>
    <t>-1298334907</t>
  </si>
  <si>
    <t>1845064655</t>
  </si>
  <si>
    <t>633973033</t>
  </si>
  <si>
    <t>nalozenmi</t>
  </si>
  <si>
    <t>40,565</t>
  </si>
  <si>
    <t>040.59.2 - Objekt pro likvidaci odpadních vod–domovní ČOV na parcele č.761/1, km 0,388</t>
  </si>
  <si>
    <t>1411826531</t>
  </si>
  <si>
    <t>77,5 "VV pol. 1.1"</t>
  </si>
  <si>
    <t>38,1 "VV pol. 20"</t>
  </si>
  <si>
    <t>131251102</t>
  </si>
  <si>
    <t>Hloubení jam nezapažených v hornině třídy těžitelnosti I skupiny 3 objem do 50 m3 strojně</t>
  </si>
  <si>
    <t>1618924355</t>
  </si>
  <si>
    <t>https://podminky.urs.cz/item/CS_URS_2024_02/131251102</t>
  </si>
  <si>
    <t>27,8"VV pol. 1.2"</t>
  </si>
  <si>
    <t>14,9 "VV pol. 21"</t>
  </si>
  <si>
    <t>1197605335</t>
  </si>
  <si>
    <t>17,3 "VV pol. 1.3"</t>
  </si>
  <si>
    <t>22,4 "VV pol. 22"</t>
  </si>
  <si>
    <t>2028381591</t>
  </si>
  <si>
    <t>30 "VV pol. 34"</t>
  </si>
  <si>
    <t>66 "VV pol. 35"</t>
  </si>
  <si>
    <t>-1220504156</t>
  </si>
  <si>
    <t>1002464280</t>
  </si>
  <si>
    <t>77,5*0,15 "VV pol. 1.1"</t>
  </si>
  <si>
    <t>23 "VV pol. 1.4"</t>
  </si>
  <si>
    <t>38,1*0,2 "VV pol. 20"</t>
  </si>
  <si>
    <t>14,9+22,4 "VV pol. 21 a 22"</t>
  </si>
  <si>
    <t>77,5*0,15 "VV pol. 1.7"</t>
  </si>
  <si>
    <t>39,6*0,15 "VV pol. 25"</t>
  </si>
  <si>
    <t>1191543098</t>
  </si>
  <si>
    <t>22,1 "VV pol. 1.5"</t>
  </si>
  <si>
    <t>7,3 "VV pol. 24"</t>
  </si>
  <si>
    <t>-1461036288</t>
  </si>
  <si>
    <t>14,8 "přebytek zeminy"</t>
  </si>
  <si>
    <t>455072194</t>
  </si>
  <si>
    <t>10*14,8</t>
  </si>
  <si>
    <t>197268243</t>
  </si>
  <si>
    <t>1911867873</t>
  </si>
  <si>
    <t>https://podminky.urs.cz/item/CS_URS_2024_01/171201231</t>
  </si>
  <si>
    <t>2*14,8</t>
  </si>
  <si>
    <t>-651180638</t>
  </si>
  <si>
    <t>-1748714607</t>
  </si>
  <si>
    <t>44,6 "VV pol. 23"</t>
  </si>
  <si>
    <t>1953130395</t>
  </si>
  <si>
    <t>11,5 "VV pol. 1.6"</t>
  </si>
  <si>
    <t>0,3 "VV pol. 1.9"</t>
  </si>
  <si>
    <t>58337303</t>
  </si>
  <si>
    <t>štěrkopísek frakce 0/8</t>
  </si>
  <si>
    <t>-1240103137</t>
  </si>
  <si>
    <t>11,8*2 'Přepočtené koeficientem množství</t>
  </si>
  <si>
    <t>-1217650643</t>
  </si>
  <si>
    <t>77,5 "VV pol. 1.7"</t>
  </si>
  <si>
    <t>39,6 "VV pol. 25"</t>
  </si>
  <si>
    <t>1040456694</t>
  </si>
  <si>
    <t>-56598355</t>
  </si>
  <si>
    <t>117,1*0,02 'Přepočtené koeficientem množství</t>
  </si>
  <si>
    <t>1193420579</t>
  </si>
  <si>
    <t>-1243534866</t>
  </si>
  <si>
    <t>212750101</t>
  </si>
  <si>
    <t>Trativod z drenážních trubek PVC-U SN 4 perforace 360° včetně lože otevřený výkop DN 100 pro budovy plocha pro vtékání vody min. 80 cm2/m</t>
  </si>
  <si>
    <t>-2036660236</t>
  </si>
  <si>
    <t>https://podminky.urs.cz/item/CS_URS_2024_02/212750101</t>
  </si>
  <si>
    <t>Poznámka k položce:_x000D_
pouze při výskytu podzemní vody</t>
  </si>
  <si>
    <t>42,7+39,7 "Drenáž"</t>
  </si>
  <si>
    <t>-1435574308</t>
  </si>
  <si>
    <t>1,1 "VV pol. 3.2"</t>
  </si>
  <si>
    <t>-17007007</t>
  </si>
  <si>
    <t>Poznámka k položce:_x000D_
"VV pol. 3.3"</t>
  </si>
  <si>
    <t>4 "VV pol. 3.3"</t>
  </si>
  <si>
    <t>1443834604</t>
  </si>
  <si>
    <t>1381779686</t>
  </si>
  <si>
    <t>0,0521 "VV pol. 3.4.1"</t>
  </si>
  <si>
    <t>-438834887</t>
  </si>
  <si>
    <t>0,0266 "VV pol. 3.4.2"</t>
  </si>
  <si>
    <t>386411112</t>
  </si>
  <si>
    <t>Čistírna odpadních vod z polypropylenu domovní počet EO 5-8</t>
  </si>
  <si>
    <t>-303371734</t>
  </si>
  <si>
    <t>https://podminky.urs.cz/item/CS_URS_2024_02/386411112</t>
  </si>
  <si>
    <t>Poznámka k položce:_x000D_
"VV pol. 8.7"</t>
  </si>
  <si>
    <t>386R 001</t>
  </si>
  <si>
    <t>Doplňkové konstrukce k domovní ČOV</t>
  </si>
  <si>
    <t>668666608</t>
  </si>
  <si>
    <t xml:space="preserve">Poznámka k položce:_x000D_
"VV pol. 8.8, doplňové konstrukce jako, víko, finální úprava kolem ČOV, dopojení technologie apod. </t>
  </si>
  <si>
    <t>463212111</t>
  </si>
  <si>
    <t>Rovnanina z lomového kamene upraveného s vyklínováním spár úlomky kamene</t>
  </si>
  <si>
    <t>-1435560130</t>
  </si>
  <si>
    <t>https://podminky.urs.cz/item/CS_URS_2024_02/463212111</t>
  </si>
  <si>
    <t>0,5 "VV pol. 1.8"</t>
  </si>
  <si>
    <t>-1103701377</t>
  </si>
  <si>
    <t>2*1,05</t>
  </si>
  <si>
    <t>871275811</t>
  </si>
  <si>
    <t>Bourání stávajícího potrubí z PVC nebo PP DN 150</t>
  </si>
  <si>
    <t>-636973568</t>
  </si>
  <si>
    <t>https://podminky.urs.cz/item/CS_URS_2024_02/871275811</t>
  </si>
  <si>
    <t>27,5 "VV pol. 26"</t>
  </si>
  <si>
    <t>871315221</t>
  </si>
  <si>
    <t>Kanalizační potrubí z tvrdého PVC jednovrstvé tuhost třídy SN8 DN 160</t>
  </si>
  <si>
    <t>75756130</t>
  </si>
  <si>
    <t>https://podminky.urs.cz/item/CS_URS_2023_02/871315221</t>
  </si>
  <si>
    <t>Poznámka k položce:_x000D_
"VV pol. 8.3"</t>
  </si>
  <si>
    <t>877310330</t>
  </si>
  <si>
    <t>Montáž spojek na kanalizačním potrubí z PP nebo tvrdého PVC-U trub hladkých plnostěnných DN 150</t>
  </si>
  <si>
    <t>1570467524</t>
  </si>
  <si>
    <t>https://podminky.urs.cz/item/CS_URS_2024_02/877310330</t>
  </si>
  <si>
    <t>28617235</t>
  </si>
  <si>
    <t>spojka přesuvná kanalizační PP třívrstvá DN 150</t>
  </si>
  <si>
    <t>1874774882</t>
  </si>
  <si>
    <t>877310440</t>
  </si>
  <si>
    <t>Montáž šachtových vložek na kanalizačním potrubí z PP trub korugovaných DN 150</t>
  </si>
  <si>
    <t>-174790788</t>
  </si>
  <si>
    <t>https://podminky.urs.cz/item/CS_URS_2024_02/877310440</t>
  </si>
  <si>
    <t>Poznámka k položce:_x000D_
"VV pol. 8.5</t>
  </si>
  <si>
    <t>28617480</t>
  </si>
  <si>
    <t>vložka šachtová kanalizace PP korugované DN 160</t>
  </si>
  <si>
    <t>-1139620690</t>
  </si>
  <si>
    <t>890831851</t>
  </si>
  <si>
    <t>Bourání šachet z plastu strojně obestavěného prostoru přes 1,5 do 3 m3</t>
  </si>
  <si>
    <t>-1860429531</t>
  </si>
  <si>
    <t>https://podminky.urs.cz/item/CS_URS_2024_02/890831851</t>
  </si>
  <si>
    <t>891312421</t>
  </si>
  <si>
    <t>Montáž koncových klapek PE-HD na kolmou stěnu DN 150</t>
  </si>
  <si>
    <t>-1821458390</t>
  </si>
  <si>
    <t>https://podminky.urs.cz/item/CS_URS_2024_02/891312421</t>
  </si>
  <si>
    <t>Poznámka k položce:_x000D_
"VV pol. 8.6</t>
  </si>
  <si>
    <t>42283103</t>
  </si>
  <si>
    <t>klapka koncová PE-HD na kolmou betonovou stěnu DN 150</t>
  </si>
  <si>
    <t>940419636</t>
  </si>
  <si>
    <t>894812202</t>
  </si>
  <si>
    <t>Revizní a čistící šachta z PP šachtové dno DN 425/150 průtočné 30°,60°,90°</t>
  </si>
  <si>
    <t>-1145939146</t>
  </si>
  <si>
    <t>https://podminky.urs.cz/item/CS_URS_2024_02/894812202</t>
  </si>
  <si>
    <t>Poznámka k položce:_x000D_
VV pol. 8.4</t>
  </si>
  <si>
    <t>894812231</t>
  </si>
  <si>
    <t>Revizní a čistící šachta z PP DN 425 šachtová roura korugovaná bez hrdla světlé hloubky 1500 mm</t>
  </si>
  <si>
    <t>-1417648961</t>
  </si>
  <si>
    <t>https://podminky.urs.cz/item/CS_URS_2024_02/894812231</t>
  </si>
  <si>
    <t>894812241</t>
  </si>
  <si>
    <t>Revizní a čistící šachta z PP DN 425 šachtová roura teleskopická světlé hloubky 375 mm</t>
  </si>
  <si>
    <t>-158593686</t>
  </si>
  <si>
    <t>https://podminky.urs.cz/item/CS_URS_2024_02/894812241</t>
  </si>
  <si>
    <t>894812249</t>
  </si>
  <si>
    <t>Příplatek k rourám revizní a čistící šachty z PP DN 425 za uříznutí šachtové roury</t>
  </si>
  <si>
    <t>341368183</t>
  </si>
  <si>
    <t>https://podminky.urs.cz/item/CS_URS_2024_02/894812249</t>
  </si>
  <si>
    <t>894812261</t>
  </si>
  <si>
    <t>Revizní a čistící šachta z PP DN 425 poklop litinový s teleskopickou rourou pro zatížení 3 t</t>
  </si>
  <si>
    <t>-1058084370</t>
  </si>
  <si>
    <t>https://podminky.urs.cz/item/CS_URS_2024_02/894812261</t>
  </si>
  <si>
    <t>899101811</t>
  </si>
  <si>
    <t>Demontáž poklopů plastových včetně podkladové desky hmotnosti do 20 kg</t>
  </si>
  <si>
    <t>-448261627</t>
  </si>
  <si>
    <t>https://podminky.urs.cz/item/CS_URS_2024_02/899101811</t>
  </si>
  <si>
    <t>1 "VV pol. 33"</t>
  </si>
  <si>
    <t>310162319</t>
  </si>
  <si>
    <t>3,4 "VV pol. 3.1"</t>
  </si>
  <si>
    <t>-2024435429</t>
  </si>
  <si>
    <t>2,3 "VV pol. 31"</t>
  </si>
  <si>
    <t>0,4 "VV pol. 32"</t>
  </si>
  <si>
    <t>0,1 "VV pol. 36"</t>
  </si>
  <si>
    <t>R9 001</t>
  </si>
  <si>
    <t>Vyčerpání DČOV a odvoz vč likvidace</t>
  </si>
  <si>
    <t>-1966575978</t>
  </si>
  <si>
    <t>R9 002</t>
  </si>
  <si>
    <t>Odpojení a likvidace technologie DČOV</t>
  </si>
  <si>
    <t>-760998930</t>
  </si>
  <si>
    <t>Poznámka k položce:_x000D_
VV pol. 30</t>
  </si>
  <si>
    <t>R9 003</t>
  </si>
  <si>
    <t>Odpojení potrubí do ČOV</t>
  </si>
  <si>
    <t>1101483863</t>
  </si>
  <si>
    <t>R9 004</t>
  </si>
  <si>
    <t>Odpojení elektrické energie od DČOV</t>
  </si>
  <si>
    <t>-1223911706</t>
  </si>
  <si>
    <t>1220415152</t>
  </si>
  <si>
    <t>9.1</t>
  </si>
  <si>
    <t>Proudový chránič s nadproudovou ochranou</t>
  </si>
  <si>
    <t>ks</t>
  </si>
  <si>
    <t>-1169444418</t>
  </si>
  <si>
    <t xml:space="preserve">Poznámka k položce:_x000D_
DM: Proudový chránič s nadproudovou ochranou_x000D_
In 16 A, Ue AC 230 V, charakteristika B, Idn 30 mA, _x000D_
1+N-pól, šířka 1 modul, Icn 6 kA, typ A_x000D_
</t>
  </si>
  <si>
    <t>9.2</t>
  </si>
  <si>
    <t>Zásuvka nástěnná,  16A, 250V, IP54</t>
  </si>
  <si>
    <t>-1682306699</t>
  </si>
  <si>
    <t>Poznámka k položce:_x000D_
DM</t>
  </si>
  <si>
    <t>9.3</t>
  </si>
  <si>
    <t>Měděný instalační kabel s plnými jádry a pláštěm PVC J 3x2,5 mm2, vč. zatažení do chráničky, ukončení a označení</t>
  </si>
  <si>
    <t>-924899125</t>
  </si>
  <si>
    <t>9.4</t>
  </si>
  <si>
    <t>Elektroinstalační pancéřová plastová trubka DN25,</t>
  </si>
  <si>
    <t>-816251994</t>
  </si>
  <si>
    <t xml:space="preserve">Poznámka k položce:_x000D_
DM: Elektroinstalační pancéřová plastová trubka DN25, _x000D_
UV stabilní, včetně upevnění pomocí plastových příchytek_x000D_
</t>
  </si>
  <si>
    <t>9.5</t>
  </si>
  <si>
    <t>Revize elektrického zařízení včetně vyhotovení zprávy</t>
  </si>
  <si>
    <t>105256986</t>
  </si>
  <si>
    <t>Poznámka k položce:_x000D_
D</t>
  </si>
  <si>
    <t>460010023</t>
  </si>
  <si>
    <t>Vytyčení trasy vedení kabelového podzemního v terénu volném</t>
  </si>
  <si>
    <t>-1414840092</t>
  </si>
  <si>
    <t>https://podminky.urs.cz/item/CS_URS_2024_02/460010023</t>
  </si>
  <si>
    <t>25/1000</t>
  </si>
  <si>
    <t>460161173</t>
  </si>
  <si>
    <t>Hloubení kabelových rýh ručně š 35 cm hl 80 cm v hornině tř II skupiny 4</t>
  </si>
  <si>
    <t>-915167502</t>
  </si>
  <si>
    <t>https://podminky.urs.cz/item/CS_URS_2024_02/460161173</t>
  </si>
  <si>
    <t>460431183</t>
  </si>
  <si>
    <t>Zásyp kabelových rýh ručně se zhutněním š 35 cm hl 80 cm z horniny tř II skupiny 4</t>
  </si>
  <si>
    <t>-85142440</t>
  </si>
  <si>
    <t>https://podminky.urs.cz/item/CS_URS_2024_02/460431183</t>
  </si>
  <si>
    <t>460581121</t>
  </si>
  <si>
    <t>Zatravnění včetně zalití vodou na rovině</t>
  </si>
  <si>
    <t>2038692916</t>
  </si>
  <si>
    <t>https://podminky.urs.cz/item/CS_URS_2024_02/460581121</t>
  </si>
  <si>
    <t>460661111</t>
  </si>
  <si>
    <t>Kabelové lože z písku pro kabely nn bez zakrytí š lože do 35 cm</t>
  </si>
  <si>
    <t>913050750</t>
  </si>
  <si>
    <t>https://podminky.urs.cz/item/CS_URS_2024_02/460661111</t>
  </si>
  <si>
    <t>460671112</t>
  </si>
  <si>
    <t>Výstražná fólie pro krytí kabelů šířky přes 20 do 25 cm</t>
  </si>
  <si>
    <t>1316057282</t>
  </si>
  <si>
    <t>https://podminky.urs.cz/item/CS_URS_2024_02/460671112</t>
  </si>
  <si>
    <t>460791213</t>
  </si>
  <si>
    <t>Montáž trubek ochranných plastových uložených volně do rýhy ohebných přes 50 do 90 mm</t>
  </si>
  <si>
    <t>-381647515</t>
  </si>
  <si>
    <t>https://podminky.urs.cz/item/CS_URS_2024_02/460791213</t>
  </si>
  <si>
    <t>34571352</t>
  </si>
  <si>
    <t>trubka elektroinstalační ohebná dvouplášťová korugovaná HDPE+LDPE (chránička) D 52/63mm</t>
  </si>
  <si>
    <t>-1316153140</t>
  </si>
  <si>
    <t>25*1,05 'Přepočtené koeficientem množství</t>
  </si>
  <si>
    <t>040.61.1 - Výsadba náhradních porostů</t>
  </si>
  <si>
    <t>040.61.1.1 - Výsadba náhradních porostů</t>
  </si>
  <si>
    <t xml:space="preserve">      18 - Zemní práce - povrchové úpravy terénu</t>
  </si>
  <si>
    <t>Zemní práce - povrchové úpravy terénu</t>
  </si>
  <si>
    <t>111151231</t>
  </si>
  <si>
    <t>Pokosení trávníku lučního pl do 10000 m2 s odvozem do 20 km v rovině a svahu do 1:5</t>
  </si>
  <si>
    <t>-2493565</t>
  </si>
  <si>
    <t>https://podminky.urs.cz/item/CS_URS_2024_02/111151231</t>
  </si>
  <si>
    <t xml:space="preserve">"odplevelovací seč v rámci založení" </t>
  </si>
  <si>
    <t>"Plochy P_1 až P_3; 03, 05, 06, 09, 10, 11, 13, 14, 15, 17" (132+48+73+200+176+147+15+75+189+14)</t>
  </si>
  <si>
    <t>"Plochy V1 až V7; PZ_1 až PZ_7" 7809</t>
  </si>
  <si>
    <t>"Plocha V1 (ze stavby 02.030)" 3268</t>
  </si>
  <si>
    <t>181451121</t>
  </si>
  <si>
    <t>Založení lučního trávníku výsevem pl přes 1000 m2 v rovině a ve svahu do 1:5</t>
  </si>
  <si>
    <t>289436798</t>
  </si>
  <si>
    <t>https://podminky.urs.cz/item/CS_URS_2024_02/181451121</t>
  </si>
  <si>
    <t>"Znovuzaložení trávníku poškozeného při výsadbách cca 2/3 plochy"</t>
  </si>
  <si>
    <t>"Plochy P_1 až P_3; 03, 05, 06, 09, 10, 11, 13, 14, 15, 17" (132+48+73+200+176+147+15+75+189+14)/3*2</t>
  </si>
  <si>
    <t>"Plochy V1 až V7; PZ_1 až PZ_7" 7809/3*2</t>
  </si>
  <si>
    <t>"Plocha V1 (ze stavby 02.030)" 3268/3*2</t>
  </si>
  <si>
    <t>130873376</t>
  </si>
  <si>
    <t>"travní směs viz TZ" ((8097,334)/3*2)/100*2,5</t>
  </si>
  <si>
    <t>183101113</t>
  </si>
  <si>
    <t>Hloubení jamek bez výměny půdy zeminy skupiny 1 až 4 obj přes 0,02 do 0,05 m3 v rovině a svahu do 1:5</t>
  </si>
  <si>
    <t>1180289686</t>
  </si>
  <si>
    <t>https://podminky.urs.cz/item/CS_URS_2024_02/183101113</t>
  </si>
  <si>
    <t>"Stromy do skupin, keře podsadbové; keře" 510+510+571</t>
  </si>
  <si>
    <t>183101114</t>
  </si>
  <si>
    <t>Hloubení jamek bez výměny půdy zeminy skupiny 1 až 4 obj přes 0,05 do 0,125 m3 v rovině a svahu do 1:5</t>
  </si>
  <si>
    <t>1026026489</t>
  </si>
  <si>
    <t>https://podminky.urs.cz/item/CS_URS_2024_02/183101114</t>
  </si>
  <si>
    <t>"Stromy listnaté s baly soliterní; alejové stromy" 67</t>
  </si>
  <si>
    <t>183403213</t>
  </si>
  <si>
    <t>Obdělání půdy frézováním ve svahu přes 1:5 do 1:2</t>
  </si>
  <si>
    <t>557803247</t>
  </si>
  <si>
    <t>https://podminky.urs.cz/item/CS_URS_2024_02/183403213</t>
  </si>
  <si>
    <t>184102110</t>
  </si>
  <si>
    <t>Výsadba dřeviny s balem D do 0,1 m do jamky se zalitím v rovině a svahu do 1:5</t>
  </si>
  <si>
    <t>-1586268601</t>
  </si>
  <si>
    <t>https://podminky.urs.cz/item/CS_URS_2024_02/184102110</t>
  </si>
  <si>
    <t>"keře podsadbové a keře" 510+571</t>
  </si>
  <si>
    <t>03001_D</t>
  </si>
  <si>
    <t>Acer platanoides (javor mléč); OK10-12; ZB</t>
  </si>
  <si>
    <t>1548313378</t>
  </si>
  <si>
    <t>03002_D</t>
  </si>
  <si>
    <t>Carpinus betulus (habr obecný); OK10-12; ZB</t>
  </si>
  <si>
    <t>-63239370</t>
  </si>
  <si>
    <t>03003_D</t>
  </si>
  <si>
    <t>Prunus avium (třešeň ptačí); OK10-12; ZB</t>
  </si>
  <si>
    <t>-1137654241</t>
  </si>
  <si>
    <t>03005_D</t>
  </si>
  <si>
    <t>Sorbus aucuparia (jeřáb obecný); OK10-12; ZB</t>
  </si>
  <si>
    <t>-299734214</t>
  </si>
  <si>
    <t>03004_D</t>
  </si>
  <si>
    <t>Tilia cordata (lípa malolistá); OK10-12; ZB</t>
  </si>
  <si>
    <t>-578082696</t>
  </si>
  <si>
    <t>184102111</t>
  </si>
  <si>
    <t>Výsadba dřeviny s balem D přes 0,1 do 0,2 m do jamky se zalitím v rovině a svahu do 1:5</t>
  </si>
  <si>
    <t>748394170</t>
  </si>
  <si>
    <t>https://podminky.urs.cz/item/CS_URS_2024_02/184102111</t>
  </si>
  <si>
    <t>"stromy listnaté do skupin" 510</t>
  </si>
  <si>
    <t>184102113</t>
  </si>
  <si>
    <t>Výsadba dřeviny s balem D přes 0,3 do 0,4 m do jamky se zalitím v rovině a svahu do 1:5</t>
  </si>
  <si>
    <t>1579213406</t>
  </si>
  <si>
    <t>https://podminky.urs.cz/item/CS_URS_2024_02/184102113</t>
  </si>
  <si>
    <t>184215133</t>
  </si>
  <si>
    <t>Ukotvení kmene dřevin v rovině nebo na svahu do 1:5 třemi kůly D do 0,1 m dl přes 2 do 3 m</t>
  </si>
  <si>
    <t>-732941523</t>
  </si>
  <si>
    <t>https://podminky.urs.cz/item/CS_URS_2024_02/184215133</t>
  </si>
  <si>
    <t>"slouží jako kotvení, ale i jako základ ochranného pláště soliterní dřeviny" 67</t>
  </si>
  <si>
    <t>60591253</t>
  </si>
  <si>
    <t>kůl vyvazovací dřevěný impregnovaný D 8cm dl 2m</t>
  </si>
  <si>
    <t>1419416499</t>
  </si>
  <si>
    <t>3*67</t>
  </si>
  <si>
    <t>184801121</t>
  </si>
  <si>
    <t>Ošetřování vysazených dřevin solitérních v rovině a svahu do 1:5</t>
  </si>
  <si>
    <t>-107338331</t>
  </si>
  <si>
    <t>https://podminky.urs.cz/item/CS_URS_2024_02/184801121</t>
  </si>
  <si>
    <t>"nátěr kmene proti korní spále, včetně dodání přípravku" 67</t>
  </si>
  <si>
    <t>184807912</t>
  </si>
  <si>
    <t>Kůl l 1,5 m D 40 až 60 mm k sazenici 1 až 3 leté</t>
  </si>
  <si>
    <t>460508221</t>
  </si>
  <si>
    <t>"jen stromy do skupin" 510</t>
  </si>
  <si>
    <t>184813121</t>
  </si>
  <si>
    <t>Ochrana dřevin před okusem ručně pletivem v rovině a svahu do 1:5</t>
  </si>
  <si>
    <t>-309054713</t>
  </si>
  <si>
    <t>https://podminky.urs.cz/item/CS_URS_2024_02/184813121</t>
  </si>
  <si>
    <t>"je stromy, pokud to umožní tvar a velikost výpěstku" 510</t>
  </si>
  <si>
    <t>184813121_R</t>
  </si>
  <si>
    <t>Ochrana dřevin před okusem mechanicky pletivem v rovině a svahu do 1:5</t>
  </si>
  <si>
    <t>-1954842180</t>
  </si>
  <si>
    <t>"ochranná konstrukce z pletiva a opory soliterní dřeviny ze tří kůlů spojených příčkami dole i nahoře; včetně potřebného materiálu" 67</t>
  </si>
  <si>
    <t>0265325_D</t>
  </si>
  <si>
    <t>Alnus glutinosa (olše lepkavá); 125-150 cm; KK</t>
  </si>
  <si>
    <t>1011340449</t>
  </si>
  <si>
    <t>0265337_D</t>
  </si>
  <si>
    <t>Alnus incana (olše šedá); 40-60 cm; KK</t>
  </si>
  <si>
    <t>-541349381</t>
  </si>
  <si>
    <t>0265232_Dn</t>
  </si>
  <si>
    <t>Acer pseudoplatanus (javor klen); 125-150 cm; KK</t>
  </si>
  <si>
    <t>467453367</t>
  </si>
  <si>
    <t>0265302_D</t>
  </si>
  <si>
    <t>Prunus avium (třešeň ptačí); 125-150 cm; KK</t>
  </si>
  <si>
    <t>-914969694</t>
  </si>
  <si>
    <t>0265332_D</t>
  </si>
  <si>
    <t>Prunus padus (střemcha obecná); 125-150 cm; KK</t>
  </si>
  <si>
    <t>-93656888</t>
  </si>
  <si>
    <t>0265333_D</t>
  </si>
  <si>
    <t>Populus tremula (topol osika); 125-150 cm; KK</t>
  </si>
  <si>
    <t>-558547031</t>
  </si>
  <si>
    <t>0265327_D</t>
  </si>
  <si>
    <t>Quercus robur (dub letní); 125-150 cm; KK</t>
  </si>
  <si>
    <t>-1875772043</t>
  </si>
  <si>
    <t>0265306_D</t>
  </si>
  <si>
    <t>Tilia cordata (lípa malolistá); 125-150 cm; KK</t>
  </si>
  <si>
    <t>1348654803</t>
  </si>
  <si>
    <t>0265328_D</t>
  </si>
  <si>
    <t>Ulmus laevis (jilm vaz); 125-150 cm; KK</t>
  </si>
  <si>
    <t>-249933764</t>
  </si>
  <si>
    <t>0265166_D</t>
  </si>
  <si>
    <t>Corylus avellana (líska obecná); 40-60 cm; KK</t>
  </si>
  <si>
    <t>-936950097</t>
  </si>
  <si>
    <t>0265161_D</t>
  </si>
  <si>
    <t>Cornus sanguinea (svída obecná); 40-60 cm; KK</t>
  </si>
  <si>
    <t>-1066729901</t>
  </si>
  <si>
    <t>0265335_D</t>
  </si>
  <si>
    <t>Crateagus laevigatus (hloh obecný); 40-60 cm; KK</t>
  </si>
  <si>
    <t>-1632016852</t>
  </si>
  <si>
    <t>0265336_D</t>
  </si>
  <si>
    <t>Frangula alnus (krušina olšová); 40-60 cm; KK</t>
  </si>
  <si>
    <t>386275302</t>
  </si>
  <si>
    <t>0265162_D</t>
  </si>
  <si>
    <t>Ligustrum vulgare (ptačí zob); 40-60 cm; KK</t>
  </si>
  <si>
    <t>-2026844640</t>
  </si>
  <si>
    <t>0265171_D</t>
  </si>
  <si>
    <t>Salix cinerea (vrba popelavá); 40-60 cm; KK</t>
  </si>
  <si>
    <t>-968119534</t>
  </si>
  <si>
    <t>0265173_D</t>
  </si>
  <si>
    <t>Salix fragilis (vrba křehká); 40-60 cm; KK</t>
  </si>
  <si>
    <t>1364567009</t>
  </si>
  <si>
    <t>0265170_D</t>
  </si>
  <si>
    <t>Salix purpurea (vrba nachová); 40-60 cm; KK</t>
  </si>
  <si>
    <t>-376873946</t>
  </si>
  <si>
    <t>0265169_D</t>
  </si>
  <si>
    <t>Viburnum opulus (kalina obecná); 40-60 cm; KK</t>
  </si>
  <si>
    <t>417859574</t>
  </si>
  <si>
    <t>184813133</t>
  </si>
  <si>
    <t>Ochrana listnatých dřevin do 70 cm před okusem chemickým nátěrem v rovině a svahu do 1:5</t>
  </si>
  <si>
    <t>100 kus</t>
  </si>
  <si>
    <t>-518341794</t>
  </si>
  <si>
    <t>https://podminky.urs.cz/item/CS_URS_2024_02/184813133</t>
  </si>
  <si>
    <t>(510+571)/100</t>
  </si>
  <si>
    <t>184813134</t>
  </si>
  <si>
    <t>Ochrana listnatých dřevin přes 70 cm před okusem chemickým nátěrem v rovině a svahu do 1:5</t>
  </si>
  <si>
    <t>260365961</t>
  </si>
  <si>
    <t>https://podminky.urs.cz/item/CS_URS_2024_02/184813134</t>
  </si>
  <si>
    <t>(510)/100</t>
  </si>
  <si>
    <t>184813512</t>
  </si>
  <si>
    <t>Chemické odplevelení před založením kultury postřikem na široko ve svahu přes 1:5 do 1:2 ručně</t>
  </si>
  <si>
    <t>-624771486</t>
  </si>
  <si>
    <t>https://podminky.urs.cz/item/CS_URS_2024_02/184813512</t>
  </si>
  <si>
    <t>"Pomístně, hnízdovitě podle potřeby; znovuzaložení trávníku poškozeného při výsadbách; cca 2/3 plochy"</t>
  </si>
  <si>
    <t>184911421</t>
  </si>
  <si>
    <t>Mulčování rostlin kůrou tl do 0,1 m v rovině a svahu do 1:5</t>
  </si>
  <si>
    <t>788597230</t>
  </si>
  <si>
    <t>https://podminky.urs.cz/item/CS_URS_2024_02/184911421</t>
  </si>
  <si>
    <t xml:space="preserve">"soliterní a alejové stromy 1ks=1m2; keře liniové 1ks = 0,8x0,8 m čtverečních" (571*0,8*0,8)+67 </t>
  </si>
  <si>
    <t>103911001_D</t>
  </si>
  <si>
    <t>štěpka mulčovací VL</t>
  </si>
  <si>
    <t>1156572607</t>
  </si>
  <si>
    <t>((571*0,8*0,8 )+67)/10</t>
  </si>
  <si>
    <t>185802113</t>
  </si>
  <si>
    <t>Hnojení půdy umělým hnojivem na široko v rovině a svahu do 1:5</t>
  </si>
  <si>
    <t>-373484723</t>
  </si>
  <si>
    <t>https://podminky.urs.cz/item/CS_URS_2024_02/185802113</t>
  </si>
  <si>
    <t>"aplikace půdního kondicionéru 100g/m2" (12146)*0,0001</t>
  </si>
  <si>
    <t>25111111_D</t>
  </si>
  <si>
    <t>půdní kondicionér na bázi silkátových koloidů (aplikace půdního kondicionéru viz. TZ)</t>
  </si>
  <si>
    <t>1940224858</t>
  </si>
  <si>
    <t>"100g/m2" (12146)*0,0001*1000</t>
  </si>
  <si>
    <t>185802114</t>
  </si>
  <si>
    <t>Hnojení půdy umělým hnojivem k jednotlivým rostlinám v rovině a svahu do 1:5</t>
  </si>
  <si>
    <t>674735963</t>
  </si>
  <si>
    <t>https://podminky.urs.cz/item/CS_URS_2024_02/185802114</t>
  </si>
  <si>
    <t>(67+510+510+571)*50/1000000</t>
  </si>
  <si>
    <t>25191155_D</t>
  </si>
  <si>
    <t>hnojivo průmyslové</t>
  </si>
  <si>
    <t>501414288</t>
  </si>
  <si>
    <t>(67+510+510+571)*50/1000</t>
  </si>
  <si>
    <t>1320733136</t>
  </si>
  <si>
    <t>"alejové stromy 30l, stromy 15l  (označeno kůly) a keře 5l (2x)" ((67*0,03) +(510*0,015)+((510+571)*0,005))*2</t>
  </si>
  <si>
    <t>185851121</t>
  </si>
  <si>
    <t>Dovoz vody pro zálivku rostlin za vzdálenost do 1000 m</t>
  </si>
  <si>
    <t>1037377819</t>
  </si>
  <si>
    <t>https://podminky.urs.cz/item/CS_URS_2024_02/185851121</t>
  </si>
  <si>
    <t>185851129</t>
  </si>
  <si>
    <t>Příplatek k dovozu vody pro zálivku rostlin do 1000 m ZKD 1000 m</t>
  </si>
  <si>
    <t>867475453</t>
  </si>
  <si>
    <t>https://podminky.urs.cz/item/CS_URS_2024_02/185851129</t>
  </si>
  <si>
    <t>"+ 2km" 2*30,13</t>
  </si>
  <si>
    <t>998231311</t>
  </si>
  <si>
    <t>Přesun hmot pro sadovnické a krajinářské úpravy vodorovně do 5000 m</t>
  </si>
  <si>
    <t>1212137022</t>
  </si>
  <si>
    <t>https://podminky.urs.cz/item/CS_URS_2024_02/998231311</t>
  </si>
  <si>
    <t>040.61.1.2 - Výsadba mimo pozemky stavby</t>
  </si>
  <si>
    <t>-951972286</t>
  </si>
  <si>
    <t>"Stromy" 251</t>
  </si>
  <si>
    <t>-816061048</t>
  </si>
  <si>
    <t>"stromy listnaté" 251</t>
  </si>
  <si>
    <t>3 R 001</t>
  </si>
  <si>
    <t xml:space="preserve">Tilia cordata	lípa srdčitá_x000D_
</t>
  </si>
  <si>
    <t>-61115250</t>
  </si>
  <si>
    <t>4 R 001</t>
  </si>
  <si>
    <t xml:space="preserve">Fagus sylvatica	buk lesní (pro živý plot)_x000D_
</t>
  </si>
  <si>
    <t>-391997973</t>
  </si>
  <si>
    <t>5 R 001</t>
  </si>
  <si>
    <t xml:space="preserve">Acer pseudoplatanus	javor klen_x000D_
</t>
  </si>
  <si>
    <t>-1128355988</t>
  </si>
  <si>
    <t>7 R 001</t>
  </si>
  <si>
    <t xml:space="preserve">Malus sylvestris	jabloň lesní_x000D_
</t>
  </si>
  <si>
    <t>-569205597</t>
  </si>
  <si>
    <t>8 R 001.1</t>
  </si>
  <si>
    <t xml:space="preserve">Prunus avium	třešeň ptačí_x000D_
</t>
  </si>
  <si>
    <t>489970485</t>
  </si>
  <si>
    <t>9 R 001.2</t>
  </si>
  <si>
    <t xml:space="preserve">Cornus sanguinea	svída obecná_x000D_
</t>
  </si>
  <si>
    <t>443935951</t>
  </si>
  <si>
    <t>10 R 001</t>
  </si>
  <si>
    <t xml:space="preserve">Rosa canina	planá rúže_x000D_
</t>
  </si>
  <si>
    <t>-1489494889</t>
  </si>
  <si>
    <t>-744026631</t>
  </si>
  <si>
    <t>"jen stromy" 201</t>
  </si>
  <si>
    <t>67144237</t>
  </si>
  <si>
    <t>201</t>
  </si>
  <si>
    <t>824991671</t>
  </si>
  <si>
    <t>"stromy 1ks=1m2" 251</t>
  </si>
  <si>
    <t>634388150</t>
  </si>
  <si>
    <t>251/10</t>
  </si>
  <si>
    <t>-1436371334</t>
  </si>
  <si>
    <t>"aplikace půdního kondicionéru 100g/ks" (251)*0,0001</t>
  </si>
  <si>
    <t>370826143</t>
  </si>
  <si>
    <t>"100g/ks" (251)*0,0001*1000</t>
  </si>
  <si>
    <t>1790068312</t>
  </si>
  <si>
    <t>(251)*50/1000000</t>
  </si>
  <si>
    <t>-1744501993</t>
  </si>
  <si>
    <t>(251)*50/1000</t>
  </si>
  <si>
    <t>2008526674</t>
  </si>
  <si>
    <t>"stromy 15l  (2x)" (251*0,015)*2</t>
  </si>
  <si>
    <t>1699525341</t>
  </si>
  <si>
    <t>914022070</t>
  </si>
  <si>
    <t>"+ 2km" 2*7,53</t>
  </si>
  <si>
    <t>1790937770</t>
  </si>
  <si>
    <t>J_300</t>
  </si>
  <si>
    <t>167</t>
  </si>
  <si>
    <t>J_500</t>
  </si>
  <si>
    <t>J_700</t>
  </si>
  <si>
    <t>J_900</t>
  </si>
  <si>
    <t>J1100</t>
  </si>
  <si>
    <t>L_1100</t>
  </si>
  <si>
    <t>L_500</t>
  </si>
  <si>
    <t>349</t>
  </si>
  <si>
    <t>040.75 - Kácení porostů</t>
  </si>
  <si>
    <t>L_700</t>
  </si>
  <si>
    <t>L_900</t>
  </si>
  <si>
    <t>L1300</t>
  </si>
  <si>
    <t>L300</t>
  </si>
  <si>
    <t>939</t>
  </si>
  <si>
    <t>P300</t>
  </si>
  <si>
    <t>624</t>
  </si>
  <si>
    <t>P500</t>
  </si>
  <si>
    <t>392</t>
  </si>
  <si>
    <t>P700</t>
  </si>
  <si>
    <t>P900</t>
  </si>
  <si>
    <t>111209111</t>
  </si>
  <si>
    <t>Spálení proutí a klestu</t>
  </si>
  <si>
    <t>-1864339754</t>
  </si>
  <si>
    <t>https://podminky.urs.cz/item/CS_URS_2024_02/111209111</t>
  </si>
  <si>
    <t>111251203</t>
  </si>
  <si>
    <t>Odstranění křovin a stromů průměru kmene do 100 mm i s kořeny sklonu terénu přes 1:5 z celkové plochy přes 500 m2 strojně</t>
  </si>
  <si>
    <t>1593857853</t>
  </si>
  <si>
    <t>https://podminky.urs.cz/item/CS_URS_2024_02/111251203</t>
  </si>
  <si>
    <t>9383"VV pol. 1.1"</t>
  </si>
  <si>
    <t>112101101</t>
  </si>
  <si>
    <t>Odstranění stromů listnatých průměru kmene přes 100 do 300 mm</t>
  </si>
  <si>
    <t>-1082146666</t>
  </si>
  <si>
    <t>https://podminky.urs.cz/item/CS_URS_2024_02/112101101</t>
  </si>
  <si>
    <t>939 "VV pol. 2"</t>
  </si>
  <si>
    <t>112101102</t>
  </si>
  <si>
    <t>Odstranění stromů listnatých průměru kmene přes 300 do 500 mm</t>
  </si>
  <si>
    <t>-752217684</t>
  </si>
  <si>
    <t>https://podminky.urs.cz/item/CS_URS_2024_02/112101102</t>
  </si>
  <si>
    <t>349 "VV pol. 3"</t>
  </si>
  <si>
    <t>112101103</t>
  </si>
  <si>
    <t>Odstranění stromů listnatých průměru kmene přes 500 do 700 mm</t>
  </si>
  <si>
    <t>806513085</t>
  </si>
  <si>
    <t>https://podminky.urs.cz/item/CS_URS_2024_02/112101103</t>
  </si>
  <si>
    <t>108"VV pol. 4"</t>
  </si>
  <si>
    <t>112101104</t>
  </si>
  <si>
    <t>Odstranění stromů listnatých průměru kmene přes 700 do 900 mm</t>
  </si>
  <si>
    <t>-691429532</t>
  </si>
  <si>
    <t>https://podminky.urs.cz/item/CS_URS_2024_02/112101104</t>
  </si>
  <si>
    <t>47 "VV pol. 5"</t>
  </si>
  <si>
    <t>112101105</t>
  </si>
  <si>
    <t>Odstranění stromů listnatých průměru kmene přes 900 do 1100 mm</t>
  </si>
  <si>
    <t>32402087</t>
  </si>
  <si>
    <t>https://podminky.urs.cz/item/CS_URS_2024_02/112101105</t>
  </si>
  <si>
    <t>16 "VV pol. 1.6"</t>
  </si>
  <si>
    <t>112101106</t>
  </si>
  <si>
    <t>Odstranění stromů listnatých průměru kmene přes 1100 do 1300 mm</t>
  </si>
  <si>
    <t>1427128786</t>
  </si>
  <si>
    <t>https://podminky.urs.cz/item/CS_URS_2024_02/112101106</t>
  </si>
  <si>
    <t>3 "VV pol. 7"</t>
  </si>
  <si>
    <t>112101121</t>
  </si>
  <si>
    <t>Odstranění stromů jehličnatých průměru kmene přes 100 do 300 mm</t>
  </si>
  <si>
    <t>-1134378118</t>
  </si>
  <si>
    <t>https://podminky.urs.cz/item/CS_URS_2024_02/112101121</t>
  </si>
  <si>
    <t>167 "VV pol. 9"</t>
  </si>
  <si>
    <t>112101122</t>
  </si>
  <si>
    <t>Odstranění stromů jehličnatých průměru kmene přes 300 do 500 mm</t>
  </si>
  <si>
    <t>1869724760</t>
  </si>
  <si>
    <t>https://podminky.urs.cz/item/CS_URS_2024_02/112101122</t>
  </si>
  <si>
    <t>52"VV pol. 10"</t>
  </si>
  <si>
    <t>112101123</t>
  </si>
  <si>
    <t>Odstranění stromů jehličnatých průměru kmene přes 500 do 700 mm</t>
  </si>
  <si>
    <t>-532084169</t>
  </si>
  <si>
    <t>https://podminky.urs.cz/item/CS_URS_2024_02/112101123</t>
  </si>
  <si>
    <t>7 "VV pol. 11"</t>
  </si>
  <si>
    <t>112101124</t>
  </si>
  <si>
    <t>Odstranění stromů jehličnatých průměru kmene přes 700 do 900 mm</t>
  </si>
  <si>
    <t>-554234133</t>
  </si>
  <si>
    <t>https://podminky.urs.cz/item/CS_URS_2024_02/112101124</t>
  </si>
  <si>
    <t>3 "VV pol. 12"</t>
  </si>
  <si>
    <t>112101125</t>
  </si>
  <si>
    <t>Odstranění stromů jehličnatých průměru kmene přes 900 do 1100 mm</t>
  </si>
  <si>
    <t>34538005</t>
  </si>
  <si>
    <t>https://podminky.urs.cz/item/CS_URS_2024_02/112101125</t>
  </si>
  <si>
    <t>1 "VV pol. 13"</t>
  </si>
  <si>
    <t>112251101</t>
  </si>
  <si>
    <t>Odstranění pařezů průměru přes 100 do 300 mm</t>
  </si>
  <si>
    <t>1724458824</t>
  </si>
  <si>
    <t>https://podminky.urs.cz/item/CS_URS_2024_02/112251101</t>
  </si>
  <si>
    <t>624 "VV pol. 14"</t>
  </si>
  <si>
    <t>112251102</t>
  </si>
  <si>
    <t>Odstranění pařezů průměru přes 300 do 500 mm</t>
  </si>
  <si>
    <t>240417925</t>
  </si>
  <si>
    <t>https://podminky.urs.cz/item/CS_URS_2024_02/112251102</t>
  </si>
  <si>
    <t>112251103</t>
  </si>
  <si>
    <t>Odstranění pařezů průměru přes 500 do 700 mm</t>
  </si>
  <si>
    <t>1848239751</t>
  </si>
  <si>
    <t>https://podminky.urs.cz/item/CS_URS_2024_02/112251103</t>
  </si>
  <si>
    <t>142 "VV pol. 16"</t>
  </si>
  <si>
    <t>112251104</t>
  </si>
  <si>
    <t>Odstranění pařezů průměru přes 700 do 900 mm</t>
  </si>
  <si>
    <t>-264470822</t>
  </si>
  <si>
    <t>https://podminky.urs.cz/item/CS_URS_2024_02/112251104</t>
  </si>
  <si>
    <t>71 "VV pol. 17"</t>
  </si>
  <si>
    <t>112251105</t>
  </si>
  <si>
    <t>Odstranění pařezů průměru přes 900 do 1100 mm</t>
  </si>
  <si>
    <t>1578856938</t>
  </si>
  <si>
    <t>https://podminky.urs.cz/item/CS_URS_2024_02/112251105</t>
  </si>
  <si>
    <t>25 "VV pol. 18"</t>
  </si>
  <si>
    <t>112251107</t>
  </si>
  <si>
    <t>Odstranění pařezů průměru přes 1100 do 1300 mm</t>
  </si>
  <si>
    <t>-904298726</t>
  </si>
  <si>
    <t>https://podminky.urs.cz/item/CS_URS_2024_02/112251107</t>
  </si>
  <si>
    <t>4 "VV pol. 19"</t>
  </si>
  <si>
    <t>162201401</t>
  </si>
  <si>
    <t>Vodorovné přemístění větví stromů listnatých do 1 km D kmene přes 100 do 300 mm</t>
  </si>
  <si>
    <t>-1393759251</t>
  </si>
  <si>
    <t>https://podminky.urs.cz/item/CS_URS_2024_02/162201401</t>
  </si>
  <si>
    <t>162201402</t>
  </si>
  <si>
    <t>Vodorovné přemístění větví stromů listnatých do 1 km D kmene přes 300 do 500 mm</t>
  </si>
  <si>
    <t>-996070480</t>
  </si>
  <si>
    <t>https://podminky.urs.cz/item/CS_URS_2024_02/162201402</t>
  </si>
  <si>
    <t>162201403</t>
  </si>
  <si>
    <t>Vodorovné přemístění větví stromů listnatých do 1 km D kmene přes 500 do 700 mm</t>
  </si>
  <si>
    <t>-998188612</t>
  </si>
  <si>
    <t>https://podminky.urs.cz/item/CS_URS_2024_02/162201403</t>
  </si>
  <si>
    <t>162201404</t>
  </si>
  <si>
    <t>Vodorovné přemístění větví stromů listnatých do 1 km D kmene přes 700 do 900 mm</t>
  </si>
  <si>
    <t>906218485</t>
  </si>
  <si>
    <t>https://podminky.urs.cz/item/CS_URS_2024_02/162201404</t>
  </si>
  <si>
    <t>162201500</t>
  </si>
  <si>
    <t>Vodorovné přemístění větví stromů listnatých do 1 km D kmene přes 900 do 1100 mm</t>
  </si>
  <si>
    <t>-24100014</t>
  </si>
  <si>
    <t>https://podminky.urs.cz/item/CS_URS_2024_02/162201500</t>
  </si>
  <si>
    <t>162201501</t>
  </si>
  <si>
    <t>Vodorovné přemístění větví stromů listnatých do 1 km D kmene přes 1100 do 1300 mm</t>
  </si>
  <si>
    <t>-1496419502</t>
  </si>
  <si>
    <t>https://podminky.urs.cz/item/CS_URS_2024_02/162201501</t>
  </si>
  <si>
    <t>162201405</t>
  </si>
  <si>
    <t>Vodorovné přemístění větví stromů jehličnatých do 1 km D kmene přes 100 do 300 mm</t>
  </si>
  <si>
    <t>-377130601</t>
  </si>
  <si>
    <t>https://podminky.urs.cz/item/CS_URS_2024_02/162201405</t>
  </si>
  <si>
    <t>162201406</t>
  </si>
  <si>
    <t>Vodorovné přemístění větví stromů jehličnatých do 1 km D kmene přes 300 do 500 mm</t>
  </si>
  <si>
    <t>544287058</t>
  </si>
  <si>
    <t>https://podminky.urs.cz/item/CS_URS_2024_02/162201406</t>
  </si>
  <si>
    <t>162201407</t>
  </si>
  <si>
    <t>Vodorovné přemístění větví stromů jehličnatých do 1 km D kmene přes 500 do 700 mm</t>
  </si>
  <si>
    <t>-874202098</t>
  </si>
  <si>
    <t>https://podminky.urs.cz/item/CS_URS_2024_02/162201407</t>
  </si>
  <si>
    <t>162201408</t>
  </si>
  <si>
    <t>Vodorovné přemístění větví stromů jehličnatých do 1 km D kmene přes 700 do 900 mm</t>
  </si>
  <si>
    <t>1952793602</t>
  </si>
  <si>
    <t>https://podminky.urs.cz/item/CS_URS_2024_02/162201408</t>
  </si>
  <si>
    <t>162201504</t>
  </si>
  <si>
    <t>Vodorovné přemístění větví stromů jehličnatých do 1 km D kmene přes 900 do 1100 mm</t>
  </si>
  <si>
    <t>1500874166</t>
  </si>
  <si>
    <t>https://podminky.urs.cz/item/CS_URS_2024_02/162201504</t>
  </si>
  <si>
    <t>162201411</t>
  </si>
  <si>
    <t>Vodorovné přemístění kmenů stromů listnatých do 1 km D kmene přes 100 do 300 mm</t>
  </si>
  <si>
    <t>758821298</t>
  </si>
  <si>
    <t>https://podminky.urs.cz/item/CS_URS_2024_02/162201411</t>
  </si>
  <si>
    <t>162201412</t>
  </si>
  <si>
    <t>Vodorovné přemístění kmenů stromů listnatých do 1 km D kmene přes 300 do 500 mm</t>
  </si>
  <si>
    <t>-412306594</t>
  </si>
  <si>
    <t>https://podminky.urs.cz/item/CS_URS_2024_02/162201412</t>
  </si>
  <si>
    <t>162201413</t>
  </si>
  <si>
    <t>Vodorovné přemístění kmenů stromů listnatých do 1 km D kmene přes 500 do 700 mm</t>
  </si>
  <si>
    <t>-982096807</t>
  </si>
  <si>
    <t>https://podminky.urs.cz/item/CS_URS_2024_02/162201413</t>
  </si>
  <si>
    <t>162201414</t>
  </si>
  <si>
    <t>Vodorovné přemístění kmenů stromů listnatých do 1 km D kmene přes 700 do 900 mm</t>
  </si>
  <si>
    <t>-1665658397</t>
  </si>
  <si>
    <t>https://podminky.urs.cz/item/CS_URS_2024_02/162201414</t>
  </si>
  <si>
    <t>162201510</t>
  </si>
  <si>
    <t>Vodorovné přemístění kmenů stromů listnatých do 1 km D kmene přes 900 do 1100 mm</t>
  </si>
  <si>
    <t>-989122916</t>
  </si>
  <si>
    <t>https://podminky.urs.cz/item/CS_URS_2024_02/162201510</t>
  </si>
  <si>
    <t>162201511</t>
  </si>
  <si>
    <t>Vodorovné přemístění kmenů stromů listnatých do 1 km D kmene přes 1100 do 1300 mm</t>
  </si>
  <si>
    <t>-1954598173</t>
  </si>
  <si>
    <t>https://podminky.urs.cz/item/CS_URS_2024_02/162201511</t>
  </si>
  <si>
    <t>162201415</t>
  </si>
  <si>
    <t>Vodorovné přemístění kmenů stromů jehličnatých do 1 km D kmene přes 100 do 300 mm</t>
  </si>
  <si>
    <t>317404543</t>
  </si>
  <si>
    <t>https://podminky.urs.cz/item/CS_URS_2024_02/162201415</t>
  </si>
  <si>
    <t>162201416</t>
  </si>
  <si>
    <t>Vodorovné přemístění kmenů stromů jehličnatých do 1 km D kmene přes 300 do 500 mm</t>
  </si>
  <si>
    <t>-1636169084</t>
  </si>
  <si>
    <t>https://podminky.urs.cz/item/CS_URS_2024_02/162201416</t>
  </si>
  <si>
    <t>162201417</t>
  </si>
  <si>
    <t>Vodorovné přemístění kmenů stromů jehličnatých do 1 km D kmene přes 500 do 700 mm</t>
  </si>
  <si>
    <t>-1593717592</t>
  </si>
  <si>
    <t>https://podminky.urs.cz/item/CS_URS_2024_02/162201417</t>
  </si>
  <si>
    <t>162201418</t>
  </si>
  <si>
    <t>Vodorovné přemístění kmenů stromů jehličnatých do 1 km D kmene přes 700 do 900 mm</t>
  </si>
  <si>
    <t>1029809532</t>
  </si>
  <si>
    <t>https://podminky.urs.cz/item/CS_URS_2024_02/162201418</t>
  </si>
  <si>
    <t>162201514</t>
  </si>
  <si>
    <t>Vodorovné přemístění kmenů stromů jehličnatých do 1 km D kmene přes 900 do 1100 mm</t>
  </si>
  <si>
    <t>-1598708848</t>
  </si>
  <si>
    <t>https://podminky.urs.cz/item/CS_URS_2024_02/162201514</t>
  </si>
  <si>
    <t>162201421</t>
  </si>
  <si>
    <t>Vodorovné přemístění pařezů do 1 km D přes 100 do 300 mm</t>
  </si>
  <si>
    <t>1674963022</t>
  </si>
  <si>
    <t>https://podminky.urs.cz/item/CS_URS_2024_02/162201421</t>
  </si>
  <si>
    <t>162201422</t>
  </si>
  <si>
    <t>Vodorovné přemístění pařezů do 1 km D přes 300 do 500 mm</t>
  </si>
  <si>
    <t>-1347163693</t>
  </si>
  <si>
    <t>https://podminky.urs.cz/item/CS_URS_2024_02/162201422</t>
  </si>
  <si>
    <t>162201423</t>
  </si>
  <si>
    <t>Vodorovné přemístění pařezů do 1 km D přes 500 do 700 mm</t>
  </si>
  <si>
    <t>1353480385</t>
  </si>
  <si>
    <t>https://podminky.urs.cz/item/CS_URS_2024_02/162201423</t>
  </si>
  <si>
    <t>162201424</t>
  </si>
  <si>
    <t>Vodorovné přemístění pařezů do 1 km D přes 700 do 900 mm</t>
  </si>
  <si>
    <t>1317807214</t>
  </si>
  <si>
    <t>https://podminky.urs.cz/item/CS_URS_2024_02/162201424</t>
  </si>
  <si>
    <t>162201520</t>
  </si>
  <si>
    <t>Vodorovné přemístění pařezů do 1 km D přes 900 do 1100 mm</t>
  </si>
  <si>
    <t>-998812123</t>
  </si>
  <si>
    <t>https://podminky.urs.cz/item/CS_URS_2024_02/162201520</t>
  </si>
  <si>
    <t>162201521</t>
  </si>
  <si>
    <t>Vodorovné přemístění pařezů do 1 km D přes 1100 do 1300 mm</t>
  </si>
  <si>
    <t>1731289532</t>
  </si>
  <si>
    <t>https://podminky.urs.cz/item/CS_URS_2024_02/162201521</t>
  </si>
  <si>
    <t>4"VV pol. 19"</t>
  </si>
  <si>
    <t>162301501</t>
  </si>
  <si>
    <t>Vodorovné přemístění křovin do 5 km D kmene do 100 mm</t>
  </si>
  <si>
    <t>366134331</t>
  </si>
  <si>
    <t>https://podminky.urs.cz/item/CS_URS_2024_02/162301501</t>
  </si>
  <si>
    <t>162301931</t>
  </si>
  <si>
    <t>Příplatek k vodorovnému přemístění větví stromů listnatých D kmene přes 100 do 300 mm ZKD 1 km</t>
  </si>
  <si>
    <t>-269616010</t>
  </si>
  <si>
    <t>https://podminky.urs.cz/item/CS_URS_2024_02/162301931</t>
  </si>
  <si>
    <t>4*L300</t>
  </si>
  <si>
    <t>162301932</t>
  </si>
  <si>
    <t>Příplatek k vodorovnému přemístění větví stromů listnatých D kmene přes 300 do 500 mm ZKD 1 km</t>
  </si>
  <si>
    <t>1140367419</t>
  </si>
  <si>
    <t>https://podminky.urs.cz/item/CS_URS_2024_02/162301932</t>
  </si>
  <si>
    <t>4*L_500</t>
  </si>
  <si>
    <t>162301933</t>
  </si>
  <si>
    <t>Příplatek k vodorovnému přemístění větví stromů listnatých D kmene přes 500 do 700 mm ZKD 1 km</t>
  </si>
  <si>
    <t>1878311004</t>
  </si>
  <si>
    <t>https://podminky.urs.cz/item/CS_URS_2024_02/162301933</t>
  </si>
  <si>
    <t>4*L_700</t>
  </si>
  <si>
    <t>162301934</t>
  </si>
  <si>
    <t>Příplatek k vodorovnému přemístění větví stromů listnatých D kmene přes 700 do 900 mm ZKD 1 km</t>
  </si>
  <si>
    <t>1138050378</t>
  </si>
  <si>
    <t>https://podminky.urs.cz/item/CS_URS_2024_02/162301934</t>
  </si>
  <si>
    <t>4*L_900</t>
  </si>
  <si>
    <t>162301935</t>
  </si>
  <si>
    <t>Příplatek k vodorovnému přemístění větví stromů listnatých D kmene přes 900 do 1100 mm ZKD 1 km</t>
  </si>
  <si>
    <t>-2082619475</t>
  </si>
  <si>
    <t>https://podminky.urs.cz/item/CS_URS_2024_02/162301935</t>
  </si>
  <si>
    <t>4*L_1100</t>
  </si>
  <si>
    <t>162301936</t>
  </si>
  <si>
    <t>Příplatek k vodorovnému přemístění větví stromů listnatých D kmene přes 1100 do 1300 mm ZKD 1 km</t>
  </si>
  <si>
    <t>-134635764</t>
  </si>
  <si>
    <t>https://podminky.urs.cz/item/CS_URS_2024_02/162301936</t>
  </si>
  <si>
    <t>4*L1300</t>
  </si>
  <si>
    <t>162301941</t>
  </si>
  <si>
    <t>Příplatek k vodorovnému přemístění větví stromů jehličnatých D kmene přes 100 do 300 mm ZKD 1 km</t>
  </si>
  <si>
    <t>499494020</t>
  </si>
  <si>
    <t>https://podminky.urs.cz/item/CS_URS_2024_02/162301941</t>
  </si>
  <si>
    <t>4*J_300</t>
  </si>
  <si>
    <t>162301942</t>
  </si>
  <si>
    <t>Příplatek k vodorovnému přemístění větví stromů jehličnatých D kmene přes 300 do 500 mm ZKD 1 km</t>
  </si>
  <si>
    <t>-32613059</t>
  </si>
  <si>
    <t>https://podminky.urs.cz/item/CS_URS_2024_02/162301942</t>
  </si>
  <si>
    <t>4*J_500</t>
  </si>
  <si>
    <t>162301943</t>
  </si>
  <si>
    <t>Příplatek k vodorovnému přemístění větví stromů jehličnatých D kmene přes 500 do 700 mm ZKD 1 km</t>
  </si>
  <si>
    <t>-2103509254</t>
  </si>
  <si>
    <t>https://podminky.urs.cz/item/CS_URS_2024_02/162301943</t>
  </si>
  <si>
    <t>4*J_700</t>
  </si>
  <si>
    <t>162301944</t>
  </si>
  <si>
    <t>Příplatek k vodorovnému přemístění větví stromů jehličnatých D kmene přes 700 do 900 mm ZKD 1 km</t>
  </si>
  <si>
    <t>1122820323</t>
  </si>
  <si>
    <t>https://podminky.urs.cz/item/CS_URS_2024_02/162301944</t>
  </si>
  <si>
    <t>4*J_900</t>
  </si>
  <si>
    <t>162301945</t>
  </si>
  <si>
    <t>Příplatek k vodorovnému přemístění větví stromů jehličnatých D kmene přes 900 do 1100 mm ZKD 1 km</t>
  </si>
  <si>
    <t>451284568</t>
  </si>
  <si>
    <t>https://podminky.urs.cz/item/CS_URS_2024_02/162301945</t>
  </si>
  <si>
    <t>4*J1100</t>
  </si>
  <si>
    <t>162301951</t>
  </si>
  <si>
    <t>Příplatek k vodorovnému přemístění kmenů stromů listnatých D kmene přes 100 do 300 mm ZKD 1 km</t>
  </si>
  <si>
    <t>352920381</t>
  </si>
  <si>
    <t>https://podminky.urs.cz/item/CS_URS_2024_02/162301951</t>
  </si>
  <si>
    <t>162301952</t>
  </si>
  <si>
    <t>Příplatek k vodorovnému přemístění kmenů stromů listnatých D kmene přes 300 do 500 mm ZKD 1 km</t>
  </si>
  <si>
    <t>-1442927930</t>
  </si>
  <si>
    <t>https://podminky.urs.cz/item/CS_URS_2024_02/162301952</t>
  </si>
  <si>
    <t>162301953</t>
  </si>
  <si>
    <t>Příplatek k vodorovnému přemístění kmenů stromů listnatých D kmene přes 500 do 700 mm ZKD 1 km</t>
  </si>
  <si>
    <t>1864414378</t>
  </si>
  <si>
    <t>https://podminky.urs.cz/item/CS_URS_2024_02/162301953</t>
  </si>
  <si>
    <t>162301954</t>
  </si>
  <si>
    <t>Příplatek k vodorovnému přemístění kmenů stromů listnatých D kmene přes 700 do 900 mm ZKD 1 km</t>
  </si>
  <si>
    <t>1599609850</t>
  </si>
  <si>
    <t>https://podminky.urs.cz/item/CS_URS_2024_02/162301954</t>
  </si>
  <si>
    <t>162301955</t>
  </si>
  <si>
    <t>Příplatek k vodorovnému přemístění kmenů stromů listnatých D kmene přes 900 do 1100 mm ZKD 1 km</t>
  </si>
  <si>
    <t>-1470621420</t>
  </si>
  <si>
    <t>https://podminky.urs.cz/item/CS_URS_2024_02/162301955</t>
  </si>
  <si>
    <t>162301956</t>
  </si>
  <si>
    <t>Příplatek k vodorovnému přemístění kmenů stromů listnatých D kmene přes 1100 do 1300 mm ZKD 1 km</t>
  </si>
  <si>
    <t>1785297504</t>
  </si>
  <si>
    <t>https://podminky.urs.cz/item/CS_URS_2024_02/162301956</t>
  </si>
  <si>
    <t>162301961</t>
  </si>
  <si>
    <t>Příplatek k vodorovnému přemístění kmenů stromů jehličnatých D kmene přes 100 do 300 mm ZKD 1 km</t>
  </si>
  <si>
    <t>-1093789952</t>
  </si>
  <si>
    <t>https://podminky.urs.cz/item/CS_URS_2024_02/162301961</t>
  </si>
  <si>
    <t>162301962</t>
  </si>
  <si>
    <t>Příplatek k vodorovnému přemístění kmenů stromů jehličnatých D kmene přes 300 do 500 mm ZKD 1 km</t>
  </si>
  <si>
    <t>-1399446458</t>
  </si>
  <si>
    <t>https://podminky.urs.cz/item/CS_URS_2024_02/162301962</t>
  </si>
  <si>
    <t>162301963</t>
  </si>
  <si>
    <t>Příplatek k vodorovnému přemístění kmenů stromů jehličnatých D kmene přes 500 do 700 mm ZKD 1 km</t>
  </si>
  <si>
    <t>1224837402</t>
  </si>
  <si>
    <t>https://podminky.urs.cz/item/CS_URS_2024_02/162301963</t>
  </si>
  <si>
    <t>162301964</t>
  </si>
  <si>
    <t>Příplatek k vodorovnému přemístění kmenů stromů jehličnatých D kmene přes 700 do 900 mm ZKD 1 km</t>
  </si>
  <si>
    <t>-1295439890</t>
  </si>
  <si>
    <t>https://podminky.urs.cz/item/CS_URS_2024_02/162301964</t>
  </si>
  <si>
    <t>162301965</t>
  </si>
  <si>
    <t>Příplatek k vodorovnému přemístění kmenů stromů jehličnatých D kmene přes 900 do 1100 mm ZKD 1 km</t>
  </si>
  <si>
    <t>682719050</t>
  </si>
  <si>
    <t>https://podminky.urs.cz/item/CS_URS_2024_02/162301965</t>
  </si>
  <si>
    <t>162301971</t>
  </si>
  <si>
    <t>Příplatek k vodorovnému přemístění pařezů D přes 100 do 300 mm ZKD 1 km</t>
  </si>
  <si>
    <t>-88749871</t>
  </si>
  <si>
    <t>https://podminky.urs.cz/item/CS_URS_2024_02/162301971</t>
  </si>
  <si>
    <t>29*P300</t>
  </si>
  <si>
    <t>162301972</t>
  </si>
  <si>
    <t>Příplatek k vodorovnému přemístění pařezů D přes 300 do 500 mm ZKD 1 km</t>
  </si>
  <si>
    <t>-1658072173</t>
  </si>
  <si>
    <t>https://podminky.urs.cz/item/CS_URS_2024_02/162301972</t>
  </si>
  <si>
    <t>29*P500</t>
  </si>
  <si>
    <t>162301973</t>
  </si>
  <si>
    <t>Příplatek k vodorovnému přemístění pařezů D přes 500 do 700 mm ZKD 1 km</t>
  </si>
  <si>
    <t>-1119421780</t>
  </si>
  <si>
    <t>https://podminky.urs.cz/item/CS_URS_2024_02/162301973</t>
  </si>
  <si>
    <t>29*P700</t>
  </si>
  <si>
    <t>162301974</t>
  </si>
  <si>
    <t>Příplatek k vodorovnému přemístění pařezů D přes 700 do 900 mm ZKD 1 km</t>
  </si>
  <si>
    <t>1686273870</t>
  </si>
  <si>
    <t>https://podminky.urs.cz/item/CS_URS_2024_02/162301974</t>
  </si>
  <si>
    <t>29*P900</t>
  </si>
  <si>
    <t>162301975</t>
  </si>
  <si>
    <t>Příplatek k vodorovnému přemístění pařezů D přes 900 do 1100 mm ZKD 1 km</t>
  </si>
  <si>
    <t>1588485464</t>
  </si>
  <si>
    <t>https://podminky.urs.cz/item/CS_URS_2024_02/162301975</t>
  </si>
  <si>
    <t>29*25</t>
  </si>
  <si>
    <t>162301976</t>
  </si>
  <si>
    <t>Příplatek k vodorovnému přemístění pařezů D přes 1100 do 1300 mm ZKD 1 km</t>
  </si>
  <si>
    <t>-893968245</t>
  </si>
  <si>
    <t>https://podminky.urs.cz/item/CS_URS_2024_02/162301976</t>
  </si>
  <si>
    <t>29*1</t>
  </si>
  <si>
    <t>174251201</t>
  </si>
  <si>
    <t>Zásyp jam po pařezech D pařezů do 300 mm strojně</t>
  </si>
  <si>
    <t>-1363438475</t>
  </si>
  <si>
    <t>https://podminky.urs.cz/item/CS_URS_2024_02/174251201</t>
  </si>
  <si>
    <t>174251202</t>
  </si>
  <si>
    <t>Zásyp jam po pařezech D pařezů přes 300 do 500 mm strojně</t>
  </si>
  <si>
    <t>148864849</t>
  </si>
  <si>
    <t>https://podminky.urs.cz/item/CS_URS_2024_02/174251202</t>
  </si>
  <si>
    <t>174251203</t>
  </si>
  <si>
    <t>Zásyp jam po pařezech D pařezů přes 500 do 700 mm strojně</t>
  </si>
  <si>
    <t>1780576410</t>
  </si>
  <si>
    <t>https://podminky.urs.cz/item/CS_URS_2024_02/174251203</t>
  </si>
  <si>
    <t>174251204</t>
  </si>
  <si>
    <t>Zásyp jam po pařezech D pařezů přes 700 do 900 mm strojně</t>
  </si>
  <si>
    <t>-2062043705</t>
  </si>
  <si>
    <t>https://podminky.urs.cz/item/CS_URS_2024_02/174251204</t>
  </si>
  <si>
    <t>174251205</t>
  </si>
  <si>
    <t>Zásyp jam po pařezech D pařezů přes 900 do 1100 mm strojně</t>
  </si>
  <si>
    <t>-960769352</t>
  </si>
  <si>
    <t>https://podminky.urs.cz/item/CS_URS_2024_02/174251205</t>
  </si>
  <si>
    <t>174251206</t>
  </si>
  <si>
    <t>Zásyp jam po pařezech D pařezů přes 1100 do 1300 mm strojně</t>
  </si>
  <si>
    <t>1762127421</t>
  </si>
  <si>
    <t>https://podminky.urs.cz/item/CS_URS_2024_02/174251206</t>
  </si>
  <si>
    <t>184818233</t>
  </si>
  <si>
    <t>Ochrana kmene průměru přes 500 do 700 mm bedněním výšky do 2 m</t>
  </si>
  <si>
    <t>-1802914276</t>
  </si>
  <si>
    <t>https://podminky.urs.cz/item/CS_URS_2024_02/184818233</t>
  </si>
  <si>
    <t>50 "VV pol.22"</t>
  </si>
  <si>
    <t>R 162 001</t>
  </si>
  <si>
    <t>Uložení pařezů na skládku nebo jeho likvidace drcením</t>
  </si>
  <si>
    <t>1437837025</t>
  </si>
  <si>
    <t>25 "P1100"</t>
  </si>
  <si>
    <t>4 "P1300"</t>
  </si>
  <si>
    <t xml:space="preserve">    VRN1 - Průzkumné, geodetické a projektové práce</t>
  </si>
  <si>
    <t xml:space="preserve">    VRN3 - Zařízení staveniště</t>
  </si>
  <si>
    <t xml:space="preserve">    VRN5 - Finanční náklady</t>
  </si>
  <si>
    <t xml:space="preserve">    VRN7 - Provozní vlivy</t>
  </si>
  <si>
    <t>R01 002</t>
  </si>
  <si>
    <t>Případný odvoz vytříděného materiálu ze zátopy na skládku</t>
  </si>
  <si>
    <t>426052345</t>
  </si>
  <si>
    <t>Poznámka k položce:_x000D_
Položka obsahuje:_x000D_
- naložení zeminy_x000D_
- odvoz do 20 km_x000D_
- uložení na skládku_x000D_
- skládkové</t>
  </si>
  <si>
    <t>52124 "přebytek vytříděného materiálu z MD"</t>
  </si>
  <si>
    <t>R01 002_1</t>
  </si>
  <si>
    <t xml:space="preserve">Odvoz přebytku ornice s dodatečnou úpravou. </t>
  </si>
  <si>
    <t>629220219</t>
  </si>
  <si>
    <t>Poznámka k položce:_x000D_
součástí položky je:_x000D_
- naložení na MD_x000D_
- odvoz ornice do 15 km _x000D_
- rozhrnutí do tl. 250 mm_x000D_
- sběr větších kamenů</t>
  </si>
  <si>
    <t>2565 "z celkové bilance"</t>
  </si>
  <si>
    <t>R01 002 2</t>
  </si>
  <si>
    <t>Sejmutí ornice v prostoru mezideponie a uložení do 500 m</t>
  </si>
  <si>
    <t>1814763544</t>
  </si>
  <si>
    <t>Poznámka k položce:_x000D_
Součástí položky je:_x000D_
- sejmutí do 300 mm, _x000D_
- přesun do 500 m, _x000D_
- uložení na do předepsaného profilu, _x000D_
- ochrana proti invazivním dřevinám</t>
  </si>
  <si>
    <t>37430</t>
  </si>
  <si>
    <t>R01 002 3</t>
  </si>
  <si>
    <t>Odvoz ornice ze skrývky MD a rozprostření</t>
  </si>
  <si>
    <t>1503760372</t>
  </si>
  <si>
    <t>Poznámka k položce:_x000D_
Součástí položky je:_x000D_
- naložení ornice_x000D_
- odvoz do 20ti km_x000D_
- rozprostření</t>
  </si>
  <si>
    <t>VRN1</t>
  </si>
  <si>
    <t>Průzkumné, geodetické a projektové práce</t>
  </si>
  <si>
    <t>001 0011</t>
  </si>
  <si>
    <t>Zpracování realizační, výrobní, dodavatelské dokumentace</t>
  </si>
  <si>
    <t>939286848</t>
  </si>
  <si>
    <t>Poznámka k položce:_x000D_
vč.dokumentace pomocných konstrukcí, TP kap. 19</t>
  </si>
  <si>
    <t>01 005</t>
  </si>
  <si>
    <t>Fotodokumentaci postupu prací během provádění díla</t>
  </si>
  <si>
    <t>-1988352312</t>
  </si>
  <si>
    <t>Poznámka k položce:_x000D_
Fotodokumentaci postupu prací během provádění díla s popisem pracovních postupů, lokalizací a uvedením data a hodiny pořízení. Fotodokumentace bude doložena ke každé fakturaci buď na CD nebo DVD, případně přes cloudové úložiště (CDE prostředí) *.JPG s min.rozlišení 5MPx. _x000D_
_x000D_
obsahuje mmj. fotodokumentaci základové spáry před zakrytím kcí, výztuž před zabetonováním, dokumentace pláně před kčními vrstvami, dokumentace postupu prací_x000D_
1. TP kap. 10 odst. 6</t>
  </si>
  <si>
    <t>01 016</t>
  </si>
  <si>
    <t>Dokumentace skutečného provedení (DSKP)</t>
  </si>
  <si>
    <t>1190366764</t>
  </si>
  <si>
    <t xml:space="preserve">Poznámka k položce:_x000D_
Rozumí se zákresy veškerých změn oproti schválené projektové dokumentaci a to ve všech přílohách této projektové dokumentace (označit červeným razítkem "Skutečné provedení" s datem  a podpisy zhotovitele a technického dozoru objednatele), vč. vypracování BIM dle skutečného provedení" TP. kap 10, odst. 5_x000D_
_x000D_
</t>
  </si>
  <si>
    <t>012002000</t>
  </si>
  <si>
    <t xml:space="preserve">Geodetické práce - vytyčení objektů v průběhu stavby   </t>
  </si>
  <si>
    <t>-1420596211</t>
  </si>
  <si>
    <t>https://podminky.urs.cz/item/CS_URS_2024_02/012002000</t>
  </si>
  <si>
    <t>01200R002</t>
  </si>
  <si>
    <t>Geometrický plán</t>
  </si>
  <si>
    <t>-1026114483</t>
  </si>
  <si>
    <t>https://podminky.urs.cz/item/CS_URS_2024_02/01200R002</t>
  </si>
  <si>
    <t>Poznámka k položce:_x000D_
TP kap 20, odst 7</t>
  </si>
  <si>
    <t>01200R003</t>
  </si>
  <si>
    <t>Vytyčení IS</t>
  </si>
  <si>
    <t>1140431035</t>
  </si>
  <si>
    <t>01200R004</t>
  </si>
  <si>
    <t>Geometrické zaměření skutečného provedení</t>
  </si>
  <si>
    <t>-623930543</t>
  </si>
  <si>
    <t>1 005</t>
  </si>
  <si>
    <t>Monitoring studní</t>
  </si>
  <si>
    <t>-1080957120</t>
  </si>
  <si>
    <t>Poznámka k položce:_x000D_
41 studní 1. TP kap. 19 odst. 3</t>
  </si>
  <si>
    <t>1R001</t>
  </si>
  <si>
    <t>Zajištění IG sledu</t>
  </si>
  <si>
    <t>-864367961</t>
  </si>
  <si>
    <t>OST 10</t>
  </si>
  <si>
    <t>Pasportizace okolních objektů</t>
  </si>
  <si>
    <t>541175312</t>
  </si>
  <si>
    <t xml:space="preserve">Poznámka k položce:_x000D_
pasportizace min 16 ks budov v blízkosti konstrukcí s ražením štětovnic TP kap 19_x000D_
</t>
  </si>
  <si>
    <t>1 001 001</t>
  </si>
  <si>
    <t>Návrh a provádění monitoringu</t>
  </si>
  <si>
    <t>193882039</t>
  </si>
  <si>
    <t>Poznámka k položce:_x000D_
návrh provádění monitoringu, evidence sledování siesmiky, hluku, vibrací a emisí po dobu výstavby 1. TP kap. 18</t>
  </si>
  <si>
    <t>OST 11</t>
  </si>
  <si>
    <t>Pasportizace dotčených komunikací a chodníků před a po realizaci stavby</t>
  </si>
  <si>
    <t>1471527322</t>
  </si>
  <si>
    <t>Poznámka k položce:_x000D_
viz 1. TP kap. 19</t>
  </si>
  <si>
    <t>R001 002</t>
  </si>
  <si>
    <t>Projekty kontrolních zkoušek</t>
  </si>
  <si>
    <t>-722760328</t>
  </si>
  <si>
    <t>R001 003</t>
  </si>
  <si>
    <t>DIO, projednání vč. vlastního opatření</t>
  </si>
  <si>
    <t>727768217</t>
  </si>
  <si>
    <t>Poznámka k položce:_x000D_
TP kap 13, odst. 2</t>
  </si>
  <si>
    <t>R001 004</t>
  </si>
  <si>
    <t>Havarijní plán</t>
  </si>
  <si>
    <t>-113723717</t>
  </si>
  <si>
    <t>Poznámka k položce:_x000D_
TP kap 15</t>
  </si>
  <si>
    <t>R001 004_</t>
  </si>
  <si>
    <t>Povodňový plán</t>
  </si>
  <si>
    <t>17192163</t>
  </si>
  <si>
    <t>Poznámka k položce:_x000D_
viz TP kap 3</t>
  </si>
  <si>
    <t>VRN3</t>
  </si>
  <si>
    <t>Zařízení staveniště</t>
  </si>
  <si>
    <t>030001000</t>
  </si>
  <si>
    <t>-649207575</t>
  </si>
  <si>
    <t>https://podminky.urs.cz/item/CS_URS_2024_02/030001000</t>
  </si>
  <si>
    <t>Poznámka k položce:_x000D_
Mimo běžné prvky zařízení staveniště položka dále obsahuje:_x000D_
1) Staveništní buňky v rozsahu dle potřeb zhotovitele - na ploše. Nezbytné sociální vybavení, skladovací plochy nakoupeného materiálu,  kanceláře, sociální zařízení a sklady v mobilních buňkách atd. Požaduje se vyhradit z rozsahu buněk (vybavených kancelářských) 1 kus pro potřeby stavebního dozora_x000D_
2) Připojení el. energie, vč. projednání_x000D_
3) Ochranu staveniště před srážkovými vodami a bezpečnou sjízdnost komunikací v obvodu staveniště</t>
  </si>
  <si>
    <t>0300R2</t>
  </si>
  <si>
    <t xml:space="preserve">Mobilní třídící linka </t>
  </si>
  <si>
    <t>1027654674</t>
  </si>
  <si>
    <t>131752*2/480 "60 t/hod"</t>
  </si>
  <si>
    <t>3 004</t>
  </si>
  <si>
    <t xml:space="preserve">Náklady na opětovné vytvoření ochranných jímek </t>
  </si>
  <si>
    <t>2022455567</t>
  </si>
  <si>
    <t>3 005</t>
  </si>
  <si>
    <t xml:space="preserve">Provedení opatření k dočasné ochraně vzrostlých stromů, které by mohly být činností na stavbě ohroženy </t>
  </si>
  <si>
    <t>-1958517969</t>
  </si>
  <si>
    <t>Poznámka k položce:_x000D_
předpoklad 56 ks, 1. TP kap 11, odst. 3</t>
  </si>
  <si>
    <t>R003 001</t>
  </si>
  <si>
    <t>Náklady spojené s DIO</t>
  </si>
  <si>
    <t>1823956531</t>
  </si>
  <si>
    <t>Poznámka k položce:_x000D_
TP kap 13</t>
  </si>
  <si>
    <t>090090R4</t>
  </si>
  <si>
    <t>Informační tabule na staveništi se základními údaji o stavbě</t>
  </si>
  <si>
    <t>-217547468</t>
  </si>
  <si>
    <t>Poznámka k položce:_x000D_
_x000D_
Rozměry a materiál bude poskytnut objednatelem</t>
  </si>
  <si>
    <t>R003 002</t>
  </si>
  <si>
    <t>Sejmutí ornice - plocha pod MD tříděného odpadu v záloze</t>
  </si>
  <si>
    <t>-143367022</t>
  </si>
  <si>
    <t>VRN5</t>
  </si>
  <si>
    <t>Finanční náklady</t>
  </si>
  <si>
    <t>Zřízení CDE prostředí a vedení stavby přes CDE</t>
  </si>
  <si>
    <t>-1295227391</t>
  </si>
  <si>
    <t>Poznámka k položce:_x000D_
vč. zálohy dat po dokončení díla a udržování v průběhu stavby, vč. vedení elektronického deníku. 1. TP kap. 21</t>
  </si>
  <si>
    <t>5 002</t>
  </si>
  <si>
    <t>Zajištění veškerých dočasných záborů nad rámec projednaných</t>
  </si>
  <si>
    <t>719261411</t>
  </si>
  <si>
    <t>Poznámka k položce:_x000D_
včetně uhrazení poplatků, uvedení do původního příp. dohodnutého stavu 1. TP kap 8, odst. 2</t>
  </si>
  <si>
    <t>5 003</t>
  </si>
  <si>
    <t>Letecké snímkování/dron postupu stavby</t>
  </si>
  <si>
    <t>-744183415</t>
  </si>
  <si>
    <t>Poznámka k položce:_x000D_
fotografie budou pořízeny v min. rozlišení 4K při optimálních světelných podmínkách a budou ostré s dostatečnou hloubkou; předpokládá se snímkování 15x v průběhu výstavby; termíny jednotlivých snímkování budou s předstihem oznámeny objednateli dle postupu výstavby; pozice pohledů na snímcích budou vždy s předstihem projednány s objednatelem_x000D_
orthofoto, video s náletem   1. TP kap 10, odst. 7</t>
  </si>
  <si>
    <t>5 004</t>
  </si>
  <si>
    <t>Pojištění stavby v rozsahu SOD</t>
  </si>
  <si>
    <t>846435893</t>
  </si>
  <si>
    <t>Poznámka k položce:_x000D_
1. TP kap. 17</t>
  </si>
  <si>
    <t>5 005</t>
  </si>
  <si>
    <t xml:space="preserve">Součinnost při výkonu archeologického dohledu </t>
  </si>
  <si>
    <t>2107366561</t>
  </si>
  <si>
    <t>5 006</t>
  </si>
  <si>
    <t xml:space="preserve">Zkoušky revize </t>
  </si>
  <si>
    <t>1320036518</t>
  </si>
  <si>
    <t>VRN7</t>
  </si>
  <si>
    <t>Provozní vlivy</t>
  </si>
  <si>
    <t>7 003</t>
  </si>
  <si>
    <t>Údržba prováděných prací během výstavby</t>
  </si>
  <si>
    <t>32994482</t>
  </si>
  <si>
    <t>Poznámka k položce:_x000D_
- sekání trávy min. 2/rok_x000D_
- likvidace nánosu a pláví_x000D_
vč, likvidace v souladu s právními předpisy TP kap. 17</t>
  </si>
  <si>
    <t>OST 02</t>
  </si>
  <si>
    <t>Údržba komunikací v průběhu výstavby</t>
  </si>
  <si>
    <t>-477913417</t>
  </si>
  <si>
    <t>OST R 001</t>
  </si>
  <si>
    <t>Ochrana všech IS v prostoru staveniště (sděl. vedení, vodovod, plynovod)</t>
  </si>
  <si>
    <t>-786184706</t>
  </si>
  <si>
    <t>7 001</t>
  </si>
  <si>
    <t>Chemická likvidace invazních dřevin - opakovaně na staveništi a deponiích</t>
  </si>
  <si>
    <t>-1192909757</t>
  </si>
  <si>
    <t>7 002</t>
  </si>
  <si>
    <t>Opravy dotčených komunikací a chodníků po ukončení stavby</t>
  </si>
  <si>
    <t>-335853692</t>
  </si>
  <si>
    <t>Poznámka k položce:_x000D_
- oprava místních komunikací využívaných stavbou cca 3200 m, rozsahem oprava svrchní části komunikace</t>
  </si>
  <si>
    <t>SEZNAM FIGUR</t>
  </si>
  <si>
    <t>Výměra</t>
  </si>
  <si>
    <t>Použití figury:</t>
  </si>
  <si>
    <t>nalozeni_ornice</t>
  </si>
  <si>
    <t>4*130 "VV pol. 1.4"</t>
  </si>
  <si>
    <t>6,5*130*0,2 "VV pol. 1.6"</t>
  </si>
  <si>
    <t>nalozeni_20_3</t>
  </si>
  <si>
    <t>0,5*506,03 "VV pol. 1.8.4"</t>
  </si>
  <si>
    <t>67*0,2 "VV pol. 1.11"</t>
  </si>
  <si>
    <t>274,3 "VV pol. 1.8 - odvoz z MD"</t>
  </si>
  <si>
    <t>040.42/ SO 040.42.1</t>
  </si>
  <si>
    <t>040.42/ SO 040.42.2</t>
  </si>
  <si>
    <t>040.42/ SO 040.42.7</t>
  </si>
  <si>
    <t>040.42/ SO 040.42.8</t>
  </si>
  <si>
    <t>040.42/ SO 040.42.9</t>
  </si>
  <si>
    <t>040.42/ SO 040.42.10</t>
  </si>
  <si>
    <t>383*0,2 "VV pol. 1.3"</t>
  </si>
  <si>
    <t>279 "VV pol. 1.4"</t>
  </si>
  <si>
    <t>90*0,2 "VV pol. 1.2"</t>
  </si>
  <si>
    <t>P1100</t>
  </si>
  <si>
    <t>P1300</t>
  </si>
  <si>
    <t>P1500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</si>
</sst>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45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800080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44" fillId="0" borderId="0" applyNumberFormat="0" applyFill="0" applyBorder="0" applyAlignment="0" applyProtection="0"/>
  </cellStyleXfs>
  <cellXfs count="263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top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4" borderId="7" xfId="0" applyFill="1" applyBorder="1" applyAlignment="1">
      <alignment vertical="center"/>
    </xf>
    <xf numFmtId="0" fontId="23" fillId="4" borderId="0" xfId="0" applyFont="1" applyFill="1" applyAlignment="1">
      <alignment horizontal="center" vertical="center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4" fontId="2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1" fillId="0" borderId="14" xfId="0" applyNumberFormat="1" applyFont="1" applyBorder="1" applyAlignment="1">
      <alignment vertical="center"/>
    </xf>
    <xf numFmtId="4" fontId="21" fillId="0" borderId="0" xfId="0" applyNumberFormat="1" applyFont="1" applyAlignment="1">
      <alignment vertical="center"/>
    </xf>
    <xf numFmtId="166" fontId="21" fillId="0" borderId="0" xfId="0" applyNumberFormat="1" applyFont="1" applyAlignment="1">
      <alignment vertical="center"/>
    </xf>
    <xf numFmtId="4" fontId="21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0" fillId="0" borderId="14" xfId="0" applyNumberFormat="1" applyFont="1" applyBorder="1" applyAlignment="1">
      <alignment vertical="center"/>
    </xf>
    <xf numFmtId="4" fontId="30" fillId="0" borderId="0" xfId="0" applyNumberFormat="1" applyFont="1" applyAlignment="1">
      <alignment vertical="center"/>
    </xf>
    <xf numFmtId="166" fontId="30" fillId="0" borderId="0" xfId="0" applyNumberFormat="1" applyFont="1" applyAlignment="1">
      <alignment vertical="center"/>
    </xf>
    <xf numFmtId="4" fontId="30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30" fillId="0" borderId="19" xfId="0" applyNumberFormat="1" applyFont="1" applyBorder="1" applyAlignment="1">
      <alignment vertical="center"/>
    </xf>
    <xf numFmtId="4" fontId="30" fillId="0" borderId="20" xfId="0" applyNumberFormat="1" applyFont="1" applyBorder="1" applyAlignment="1">
      <alignment vertical="center"/>
    </xf>
    <xf numFmtId="166" fontId="30" fillId="0" borderId="20" xfId="0" applyNumberFormat="1" applyFont="1" applyBorder="1" applyAlignment="1">
      <alignment vertical="center"/>
    </xf>
    <xf numFmtId="4" fontId="30" fillId="0" borderId="21" xfId="0" applyNumberFormat="1" applyFont="1" applyBorder="1" applyAlignment="1">
      <alignment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3" fillId="4" borderId="0" xfId="0" applyFont="1" applyFill="1" applyAlignment="1">
      <alignment horizontal="left" vertical="center"/>
    </xf>
    <xf numFmtId="0" fontId="23" fillId="4" borderId="0" xfId="0" applyFont="1" applyFill="1" applyAlignment="1">
      <alignment horizontal="right" vertical="center"/>
    </xf>
    <xf numFmtId="0" fontId="34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23" fillId="4" borderId="16" xfId="0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4" fontId="25" fillId="0" borderId="0" xfId="0" applyNumberFormat="1" applyFont="1"/>
    <xf numFmtId="166" fontId="35" fillId="0" borderId="12" xfId="0" applyNumberFormat="1" applyFont="1" applyBorder="1"/>
    <xf numFmtId="166" fontId="35" fillId="0" borderId="13" xfId="0" applyNumberFormat="1" applyFont="1" applyBorder="1"/>
    <xf numFmtId="4" fontId="36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Protection="1">
      <protection locked="0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23" fillId="0" borderId="22" xfId="0" applyFont="1" applyBorder="1" applyAlignment="1">
      <alignment horizontal="center" vertical="center"/>
    </xf>
    <xf numFmtId="49" fontId="23" fillId="0" borderId="22" xfId="0" applyNumberFormat="1" applyFont="1" applyBorder="1" applyAlignment="1">
      <alignment horizontal="left" vertical="center" wrapText="1"/>
    </xf>
    <xf numFmtId="0" fontId="23" fillId="0" borderId="22" xfId="0" applyFont="1" applyBorder="1" applyAlignment="1">
      <alignment horizontal="left" vertical="center" wrapText="1"/>
    </xf>
    <xf numFmtId="0" fontId="23" fillId="0" borderId="22" xfId="0" applyFont="1" applyBorder="1" applyAlignment="1">
      <alignment horizontal="center" vertical="center" wrapText="1"/>
    </xf>
    <xf numFmtId="167" fontId="23" fillId="0" borderId="22" xfId="0" applyNumberFormat="1" applyFont="1" applyBorder="1" applyAlignment="1">
      <alignment vertical="center"/>
    </xf>
    <xf numFmtId="4" fontId="23" fillId="2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>
      <alignment vertical="center"/>
    </xf>
    <xf numFmtId="0" fontId="24" fillId="2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Alignment="1">
      <alignment horizontal="center" vertical="center"/>
    </xf>
    <xf numFmtId="166" fontId="24" fillId="0" borderId="0" xfId="0" applyNumberFormat="1" applyFont="1" applyAlignment="1">
      <alignment vertical="center"/>
    </xf>
    <xf numFmtId="166" fontId="24" fillId="0" borderId="15" xfId="0" applyNumberFormat="1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37" fillId="0" borderId="0" xfId="0" applyFont="1" applyAlignment="1">
      <alignment horizontal="left" vertical="center"/>
    </xf>
    <xf numFmtId="0" fontId="38" fillId="0" borderId="0" xfId="1" applyFont="1" applyAlignment="1" applyProtection="1">
      <alignment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4" xfId="0" applyBorder="1" applyAlignment="1">
      <alignment vertical="center"/>
    </xf>
    <xf numFmtId="0" fontId="9" fillId="0" borderId="3" xfId="0" applyFont="1" applyBorder="1" applyAlignment="1">
      <alignment vertical="center"/>
    </xf>
    <xf numFmtId="0" fontId="3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167" fontId="9" fillId="0" borderId="0" xfId="0" applyNumberFormat="1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40" fillId="0" borderId="0" xfId="0" applyFont="1" applyAlignment="1">
      <alignment vertical="center" wrapText="1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41" fillId="0" borderId="22" xfId="0" applyFont="1" applyBorder="1" applyAlignment="1">
      <alignment horizontal="center" vertical="center"/>
    </xf>
    <xf numFmtId="49" fontId="41" fillId="0" borderId="22" xfId="0" applyNumberFormat="1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center" vertical="center" wrapText="1"/>
    </xf>
    <xf numFmtId="167" fontId="41" fillId="0" borderId="22" xfId="0" applyNumberFormat="1" applyFont="1" applyBorder="1" applyAlignment="1">
      <alignment vertical="center"/>
    </xf>
    <xf numFmtId="4" fontId="41" fillId="2" borderId="22" xfId="0" applyNumberFormat="1" applyFont="1" applyFill="1" applyBorder="1" applyAlignment="1" applyProtection="1">
      <alignment vertical="center"/>
      <protection locked="0"/>
    </xf>
    <xf numFmtId="4" fontId="41" fillId="0" borderId="22" xfId="0" applyNumberFormat="1" applyFont="1" applyBorder="1" applyAlignment="1">
      <alignment vertical="center"/>
    </xf>
    <xf numFmtId="0" fontId="42" fillId="0" borderId="3" xfId="0" applyFont="1" applyBorder="1" applyAlignment="1">
      <alignment vertical="center"/>
    </xf>
    <xf numFmtId="0" fontId="41" fillId="2" borderId="14" xfId="0" applyFont="1" applyFill="1" applyBorder="1" applyAlignment="1" applyProtection="1">
      <alignment horizontal="left" vertical="center"/>
      <protection locked="0"/>
    </xf>
    <xf numFmtId="0" fontId="41" fillId="0" borderId="0" xfId="0" applyFont="1" applyAlignment="1">
      <alignment horizontal="center" vertical="center"/>
    </xf>
    <xf numFmtId="0" fontId="41" fillId="2" borderId="19" xfId="0" applyFont="1" applyFill="1" applyBorder="1" applyAlignment="1" applyProtection="1">
      <alignment horizontal="left" vertical="center"/>
      <protection locked="0"/>
    </xf>
    <xf numFmtId="0" fontId="41" fillId="0" borderId="20" xfId="0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166" fontId="24" fillId="0" borderId="20" xfId="0" applyNumberFormat="1" applyFont="1" applyBorder="1" applyAlignment="1">
      <alignment vertical="center"/>
    </xf>
    <xf numFmtId="166" fontId="24" fillId="0" borderId="21" xfId="0" applyNumberFormat="1" applyFont="1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21" xfId="0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24" fillId="2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>
      <alignment horizontal="center" vertical="center"/>
    </xf>
    <xf numFmtId="0" fontId="9" fillId="0" borderId="19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21" xfId="0" applyFont="1" applyBorder="1" applyAlignment="1">
      <alignment vertical="center"/>
    </xf>
    <xf numFmtId="0" fontId="10" fillId="0" borderId="19" xfId="0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3" fillId="0" borderId="16" xfId="0" applyFont="1" applyBorder="1" applyAlignment="1">
      <alignment horizontal="left" vertical="center" wrapText="1"/>
    </xf>
    <xf numFmtId="0" fontId="43" fillId="0" borderId="22" xfId="0" applyFont="1" applyBorder="1" applyAlignment="1">
      <alignment horizontal="left" vertical="center" wrapText="1"/>
    </xf>
    <xf numFmtId="0" fontId="43" fillId="0" borderId="22" xfId="0" applyFont="1" applyBorder="1" applyAlignment="1">
      <alignment horizontal="left" vertical="center"/>
    </xf>
    <xf numFmtId="167" fontId="43" fillId="0" borderId="18" xfId="0" applyNumberFormat="1" applyFont="1" applyBorder="1" applyAlignment="1">
      <alignment vertical="center"/>
    </xf>
    <xf numFmtId="0" fontId="0" fillId="0" borderId="0" xfId="0" applyAlignment="1">
      <alignment horizontal="left" vertical="center" wrapText="1"/>
    </xf>
    <xf numFmtId="167" fontId="0" fillId="0" borderId="0" xfId="0" applyNumberFormat="1" applyAlignment="1">
      <alignment vertical="center"/>
    </xf>
    <xf numFmtId="0" fontId="3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8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19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4" fontId="29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4" fontId="29" fillId="0" borderId="0" xfId="0" applyNumberFormat="1" applyFont="1" applyAlignment="1">
      <alignment horizontal="right"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3" fillId="4" borderId="7" xfId="0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horizontal="left" vertical="center"/>
    </xf>
    <xf numFmtId="0" fontId="23" fillId="4" borderId="6" xfId="0" applyFont="1" applyFill="1" applyBorder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3" fillId="4" borderId="7" xfId="0" applyFont="1" applyFill="1" applyBorder="1" applyAlignment="1">
      <alignment horizontal="right" vertical="center"/>
    </xf>
    <xf numFmtId="0" fontId="23" fillId="4" borderId="8" xfId="0" applyFont="1" applyFill="1" applyBorder="1" applyAlignment="1">
      <alignment horizontal="left" vertical="center"/>
    </xf>
    <xf numFmtId="4" fontId="25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vertical="center"/>
    </xf>
    <xf numFmtId="0" fontId="3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2" borderId="0" xfId="0" applyFont="1" applyFill="1" applyAlignment="1" applyProtection="1">
      <alignment horizontal="left" vertical="center"/>
      <protection locked="0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282602112" TargetMode="External"/><Relationship Id="rId18" Type="http://schemas.openxmlformats.org/officeDocument/2006/relationships/hyperlink" Target="https://podminky.urs.cz/item/CS_URS_2024_02/334352111" TargetMode="External"/><Relationship Id="rId26" Type="http://schemas.openxmlformats.org/officeDocument/2006/relationships/hyperlink" Target="https://podminky.urs.cz/item/CS_URS_2024_02/963071112" TargetMode="External"/><Relationship Id="rId21" Type="http://schemas.openxmlformats.org/officeDocument/2006/relationships/hyperlink" Target="https://podminky.urs.cz/item/CS_URS_2024_02/423173621" TargetMode="External"/><Relationship Id="rId34" Type="http://schemas.openxmlformats.org/officeDocument/2006/relationships/hyperlink" Target="https://podminky.urs.cz/item/CS_URS_2024_02/062303000" TargetMode="External"/><Relationship Id="rId7" Type="http://schemas.openxmlformats.org/officeDocument/2006/relationships/hyperlink" Target="https://podminky.urs.cz/item/CS_URS_2024_02/162651132" TargetMode="External"/><Relationship Id="rId12" Type="http://schemas.openxmlformats.org/officeDocument/2006/relationships/hyperlink" Target="https://podminky.urs.cz/item/CS_URS_2024_02/274321118" TargetMode="External"/><Relationship Id="rId17" Type="http://schemas.openxmlformats.org/officeDocument/2006/relationships/hyperlink" Target="https://podminky.urs.cz/item/CS_URS_2024_02/334323418" TargetMode="External"/><Relationship Id="rId25" Type="http://schemas.openxmlformats.org/officeDocument/2006/relationships/hyperlink" Target="https://podminky.urs.cz/item/CS_URS_2024_02/963065423" TargetMode="External"/><Relationship Id="rId33" Type="http://schemas.openxmlformats.org/officeDocument/2006/relationships/hyperlink" Target="https://podminky.urs.cz/item/CS_URS_2024_02/767163112" TargetMode="External"/><Relationship Id="rId2" Type="http://schemas.openxmlformats.org/officeDocument/2006/relationships/hyperlink" Target="https://podminky.urs.cz/item/CS_URS_2024_02/115101302" TargetMode="External"/><Relationship Id="rId16" Type="http://schemas.openxmlformats.org/officeDocument/2006/relationships/hyperlink" Target="https://podminky.urs.cz/item/CS_URS_2024_02/334323218" TargetMode="External"/><Relationship Id="rId20" Type="http://schemas.openxmlformats.org/officeDocument/2006/relationships/hyperlink" Target="https://podminky.urs.cz/item/CS_URS_2024_02/334361236" TargetMode="External"/><Relationship Id="rId29" Type="http://schemas.openxmlformats.org/officeDocument/2006/relationships/hyperlink" Target="https://podminky.urs.cz/item/CS_URS_2024_02/997211519" TargetMode="External"/><Relationship Id="rId1" Type="http://schemas.openxmlformats.org/officeDocument/2006/relationships/hyperlink" Target="https://podminky.urs.cz/item/CS_URS_2024_02/115101202" TargetMode="External"/><Relationship Id="rId6" Type="http://schemas.openxmlformats.org/officeDocument/2006/relationships/hyperlink" Target="https://podminky.urs.cz/item/CS_URS_2024_02/153113112" TargetMode="External"/><Relationship Id="rId11" Type="http://schemas.openxmlformats.org/officeDocument/2006/relationships/hyperlink" Target="https://podminky.urs.cz/item/CS_URS_2024_02/273311126" TargetMode="External"/><Relationship Id="rId24" Type="http://schemas.openxmlformats.org/officeDocument/2006/relationships/hyperlink" Target="https://podminky.urs.cz/item/CS_URS_2024_02/961051111" TargetMode="External"/><Relationship Id="rId32" Type="http://schemas.openxmlformats.org/officeDocument/2006/relationships/hyperlink" Target="https://podminky.urs.cz/item/CS_URS_2024_02/711121131" TargetMode="External"/><Relationship Id="rId37" Type="http://schemas.openxmlformats.org/officeDocument/2006/relationships/drawing" Target="../drawings/drawing10.xml"/><Relationship Id="rId5" Type="http://schemas.openxmlformats.org/officeDocument/2006/relationships/hyperlink" Target="https://podminky.urs.cz/item/CS_URS_2024_02/153112122" TargetMode="External"/><Relationship Id="rId15" Type="http://schemas.openxmlformats.org/officeDocument/2006/relationships/hyperlink" Target="https://podminky.urs.cz/item/CS_URS_2024_02/334323118" TargetMode="External"/><Relationship Id="rId23" Type="http://schemas.openxmlformats.org/officeDocument/2006/relationships/hyperlink" Target="https://podminky.urs.cz/item/CS_URS_2024_02/567921112" TargetMode="External"/><Relationship Id="rId28" Type="http://schemas.openxmlformats.org/officeDocument/2006/relationships/hyperlink" Target="https://podminky.urs.cz/item/CS_URS_2024_02/997211511" TargetMode="External"/><Relationship Id="rId36" Type="http://schemas.openxmlformats.org/officeDocument/2006/relationships/printerSettings" Target="../printerSettings/printerSettings10.bin"/><Relationship Id="rId10" Type="http://schemas.openxmlformats.org/officeDocument/2006/relationships/hyperlink" Target="https://podminky.urs.cz/item/CS_URS_2024_02/225511114" TargetMode="External"/><Relationship Id="rId19" Type="http://schemas.openxmlformats.org/officeDocument/2006/relationships/hyperlink" Target="https://podminky.urs.cz/item/CS_URS_2024_02/334352211" TargetMode="External"/><Relationship Id="rId31" Type="http://schemas.openxmlformats.org/officeDocument/2006/relationships/hyperlink" Target="https://podminky.urs.cz/item/CS_URS_2024_02/711111001" TargetMode="External"/><Relationship Id="rId4" Type="http://schemas.openxmlformats.org/officeDocument/2006/relationships/hyperlink" Target="https://podminky.urs.cz/item/CS_URS_2024_02/153112111" TargetMode="External"/><Relationship Id="rId9" Type="http://schemas.openxmlformats.org/officeDocument/2006/relationships/hyperlink" Target="https://podminky.urs.cz/item/CS_URS_2024_02/174151101" TargetMode="External"/><Relationship Id="rId14" Type="http://schemas.openxmlformats.org/officeDocument/2006/relationships/hyperlink" Target="https://podminky.urs.cz/item/CS_URS_2024_02/283111112" TargetMode="External"/><Relationship Id="rId22" Type="http://schemas.openxmlformats.org/officeDocument/2006/relationships/hyperlink" Target="https://podminky.urs.cz/item/CS_URS_2024_02/428992112" TargetMode="External"/><Relationship Id="rId27" Type="http://schemas.openxmlformats.org/officeDocument/2006/relationships/hyperlink" Target="https://podminky.urs.cz/item/CS_URS_2024_02/997013602" TargetMode="External"/><Relationship Id="rId30" Type="http://schemas.openxmlformats.org/officeDocument/2006/relationships/hyperlink" Target="https://podminky.urs.cz/item/CS_URS_2024_02/998212111" TargetMode="External"/><Relationship Id="rId35" Type="http://schemas.openxmlformats.org/officeDocument/2006/relationships/hyperlink" Target="https://podminky.urs.cz/item/CS_URS_2024_02/065002000" TargetMode="External"/><Relationship Id="rId8" Type="http://schemas.openxmlformats.org/officeDocument/2006/relationships/hyperlink" Target="https://podminky.urs.cz/item/CS_URS_2024_02/167151112" TargetMode="External"/><Relationship Id="rId3" Type="http://schemas.openxmlformats.org/officeDocument/2006/relationships/hyperlink" Target="https://podminky.urs.cz/item/CS_URS_2024_02/127451111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210812035" TargetMode="External"/><Relationship Id="rId13" Type="http://schemas.openxmlformats.org/officeDocument/2006/relationships/hyperlink" Target="https://podminky.urs.cz/item/CS_URS_2024_02/210280712" TargetMode="External"/><Relationship Id="rId3" Type="http://schemas.openxmlformats.org/officeDocument/2006/relationships/hyperlink" Target="https://podminky.urs.cz/item/CS_URS_2024_02/210100422" TargetMode="External"/><Relationship Id="rId7" Type="http://schemas.openxmlformats.org/officeDocument/2006/relationships/hyperlink" Target="https://podminky.urs.cz/item/CS_URS_2024_02/210812011" TargetMode="External"/><Relationship Id="rId12" Type="http://schemas.openxmlformats.org/officeDocument/2006/relationships/hyperlink" Target="https://podminky.urs.cz/item/CS_URS_2024_02/210280351" TargetMode="External"/><Relationship Id="rId2" Type="http://schemas.openxmlformats.org/officeDocument/2006/relationships/hyperlink" Target="https://podminky.urs.cz/item/CS_URS_2024_02/210100001" TargetMode="External"/><Relationship Id="rId16" Type="http://schemas.openxmlformats.org/officeDocument/2006/relationships/drawing" Target="../drawings/drawing11.xml"/><Relationship Id="rId1" Type="http://schemas.openxmlformats.org/officeDocument/2006/relationships/hyperlink" Target="https://podminky.urs.cz/item/CS_URS_2024_02/997221611" TargetMode="External"/><Relationship Id="rId6" Type="http://schemas.openxmlformats.org/officeDocument/2006/relationships/hyperlink" Target="https://podminky.urs.cz/item/CS_URS_2024_02/210280003" TargetMode="External"/><Relationship Id="rId11" Type="http://schemas.openxmlformats.org/officeDocument/2006/relationships/hyperlink" Target="https://podminky.urs.cz/item/CS_URS_2024_02/220180301" TargetMode="External"/><Relationship Id="rId5" Type="http://schemas.openxmlformats.org/officeDocument/2006/relationships/hyperlink" Target="https://podminky.urs.cz/item/CS_URS_2024_02/210220361" TargetMode="External"/><Relationship Id="rId15" Type="http://schemas.openxmlformats.org/officeDocument/2006/relationships/printerSettings" Target="../printerSettings/printerSettings11.bin"/><Relationship Id="rId10" Type="http://schemas.openxmlformats.org/officeDocument/2006/relationships/hyperlink" Target="https://podminky.urs.cz/item/CS_URS_2024_02/220110641" TargetMode="External"/><Relationship Id="rId4" Type="http://schemas.openxmlformats.org/officeDocument/2006/relationships/hyperlink" Target="https://podminky.urs.cz/item/CS_URS_2024_02/210220001" TargetMode="External"/><Relationship Id="rId9" Type="http://schemas.openxmlformats.org/officeDocument/2006/relationships/hyperlink" Target="https://podminky.urs.cz/item/CS_URS_2024_02/580108021" TargetMode="External"/><Relationship Id="rId14" Type="http://schemas.openxmlformats.org/officeDocument/2006/relationships/hyperlink" Target="https://podminky.urs.cz/item/CS_URS_2024_02/580106015" TargetMode="Externa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4_02/282602112" TargetMode="External"/><Relationship Id="rId21" Type="http://schemas.openxmlformats.org/officeDocument/2006/relationships/hyperlink" Target="https://podminky.urs.cz/item/CS_URS_2024_02/225311114" TargetMode="External"/><Relationship Id="rId42" Type="http://schemas.openxmlformats.org/officeDocument/2006/relationships/hyperlink" Target="https://podminky.urs.cz/item/CS_URS_2024_02/421376334" TargetMode="External"/><Relationship Id="rId47" Type="http://schemas.openxmlformats.org/officeDocument/2006/relationships/hyperlink" Target="https://podminky.urs.cz/item/CS_URS_2024_02/462512270" TargetMode="External"/><Relationship Id="rId63" Type="http://schemas.openxmlformats.org/officeDocument/2006/relationships/hyperlink" Target="https://podminky.urs.cz/item/CS_URS_2024_02/997211111" TargetMode="External"/><Relationship Id="rId68" Type="http://schemas.openxmlformats.org/officeDocument/2006/relationships/hyperlink" Target="https://podminky.urs.cz/item/CS_URS_2024_02/711341564" TargetMode="External"/><Relationship Id="rId7" Type="http://schemas.openxmlformats.org/officeDocument/2006/relationships/hyperlink" Target="https://podminky.urs.cz/item/CS_URS_2024_02/121151103" TargetMode="External"/><Relationship Id="rId71" Type="http://schemas.openxmlformats.org/officeDocument/2006/relationships/printerSettings" Target="../printerSettings/printerSettings12.bin"/><Relationship Id="rId2" Type="http://schemas.openxmlformats.org/officeDocument/2006/relationships/hyperlink" Target="https://podminky.urs.cz/item/CS_URS_2024_02/113154523" TargetMode="External"/><Relationship Id="rId16" Type="http://schemas.openxmlformats.org/officeDocument/2006/relationships/hyperlink" Target="https://podminky.urs.cz/item/CS_URS_2024_02/174151101" TargetMode="External"/><Relationship Id="rId29" Type="http://schemas.openxmlformats.org/officeDocument/2006/relationships/hyperlink" Target="https://podminky.urs.cz/item/CS_URS_2024_02/334323118" TargetMode="External"/><Relationship Id="rId11" Type="http://schemas.openxmlformats.org/officeDocument/2006/relationships/hyperlink" Target="https://podminky.urs.cz/item/CS_URS_2024_02/153113112" TargetMode="External"/><Relationship Id="rId24" Type="http://schemas.openxmlformats.org/officeDocument/2006/relationships/hyperlink" Target="https://podminky.urs.cz/item/CS_URS_2024_02/275322611" TargetMode="External"/><Relationship Id="rId32" Type="http://schemas.openxmlformats.org/officeDocument/2006/relationships/hyperlink" Target="https://podminky.urs.cz/item/CS_URS_2024_02/334351214" TargetMode="External"/><Relationship Id="rId37" Type="http://schemas.openxmlformats.org/officeDocument/2006/relationships/hyperlink" Target="https://podminky.urs.cz/item/CS_URS_2024_02/421351241" TargetMode="External"/><Relationship Id="rId40" Type="http://schemas.openxmlformats.org/officeDocument/2006/relationships/hyperlink" Target="https://podminky.urs.cz/item/CS_URS_2024_02/421374234" TargetMode="External"/><Relationship Id="rId45" Type="http://schemas.openxmlformats.org/officeDocument/2006/relationships/hyperlink" Target="https://podminky.urs.cz/item/CS_URS_2024_02/434313113" TargetMode="External"/><Relationship Id="rId53" Type="http://schemas.openxmlformats.org/officeDocument/2006/relationships/hyperlink" Target="https://podminky.urs.cz/item/CS_URS_2024_02/919124121" TargetMode="External"/><Relationship Id="rId58" Type="http://schemas.openxmlformats.org/officeDocument/2006/relationships/hyperlink" Target="https://podminky.urs.cz/item/CS_URS_2024_02/966006132" TargetMode="External"/><Relationship Id="rId66" Type="http://schemas.openxmlformats.org/officeDocument/2006/relationships/hyperlink" Target="https://podminky.urs.cz/item/CS_URS_2024_02/998212111" TargetMode="External"/><Relationship Id="rId5" Type="http://schemas.openxmlformats.org/officeDocument/2006/relationships/hyperlink" Target="https://podminky.urs.cz/item/CS_URS_2024_02/115101201" TargetMode="External"/><Relationship Id="rId61" Type="http://schemas.openxmlformats.org/officeDocument/2006/relationships/hyperlink" Target="https://podminky.urs.cz/item/CS_URS_2024_02/997013655" TargetMode="External"/><Relationship Id="rId19" Type="http://schemas.openxmlformats.org/officeDocument/2006/relationships/hyperlink" Target="https://podminky.urs.cz/item/CS_URS_2024_02/212792311" TargetMode="External"/><Relationship Id="rId14" Type="http://schemas.openxmlformats.org/officeDocument/2006/relationships/hyperlink" Target="https://podminky.urs.cz/item/CS_URS_2024_01/162751139" TargetMode="External"/><Relationship Id="rId22" Type="http://schemas.openxmlformats.org/officeDocument/2006/relationships/hyperlink" Target="https://podminky.urs.cz/item/CS_URS_2024_02/273313611" TargetMode="External"/><Relationship Id="rId27" Type="http://schemas.openxmlformats.org/officeDocument/2006/relationships/hyperlink" Target="https://podminky.urs.cz/item/CS_URS_2024_02/283111113" TargetMode="External"/><Relationship Id="rId30" Type="http://schemas.openxmlformats.org/officeDocument/2006/relationships/hyperlink" Target="https://podminky.urs.cz/item/CS_URS_2024_02/334323418" TargetMode="External"/><Relationship Id="rId35" Type="http://schemas.openxmlformats.org/officeDocument/2006/relationships/hyperlink" Target="https://podminky.urs.cz/item/CS_URS_2024_02/421331141" TargetMode="External"/><Relationship Id="rId43" Type="http://schemas.openxmlformats.org/officeDocument/2006/relationships/hyperlink" Target="https://podminky.urs.cz/item/CS_URS_2024_02/421378122" TargetMode="External"/><Relationship Id="rId48" Type="http://schemas.openxmlformats.org/officeDocument/2006/relationships/hyperlink" Target="https://podminky.urs.cz/item/CS_URS_2024_02/465513127" TargetMode="External"/><Relationship Id="rId56" Type="http://schemas.openxmlformats.org/officeDocument/2006/relationships/hyperlink" Target="https://podminky.urs.cz/item/CS_URS_2024_02/961051111" TargetMode="External"/><Relationship Id="rId64" Type="http://schemas.openxmlformats.org/officeDocument/2006/relationships/hyperlink" Target="https://podminky.urs.cz/item/CS_URS_2024_02/997211511" TargetMode="External"/><Relationship Id="rId69" Type="http://schemas.openxmlformats.org/officeDocument/2006/relationships/hyperlink" Target="https://podminky.urs.cz/item/CS_URS_2024_02/711441559" TargetMode="External"/><Relationship Id="rId8" Type="http://schemas.openxmlformats.org/officeDocument/2006/relationships/hyperlink" Target="https://podminky.urs.cz/item/CS_URS_2024_02/131251104" TargetMode="External"/><Relationship Id="rId51" Type="http://schemas.openxmlformats.org/officeDocument/2006/relationships/hyperlink" Target="https://podminky.urs.cz/item/CS_URS_2024_02/916131213" TargetMode="External"/><Relationship Id="rId72" Type="http://schemas.openxmlformats.org/officeDocument/2006/relationships/drawing" Target="../drawings/drawing12.xml"/><Relationship Id="rId3" Type="http://schemas.openxmlformats.org/officeDocument/2006/relationships/hyperlink" Target="https://podminky.urs.cz/item/CS_URS_2024_02/113154528" TargetMode="External"/><Relationship Id="rId12" Type="http://schemas.openxmlformats.org/officeDocument/2006/relationships/hyperlink" Target="https://podminky.urs.cz/item/CS_URS_2024_02/162651112" TargetMode="External"/><Relationship Id="rId17" Type="http://schemas.openxmlformats.org/officeDocument/2006/relationships/hyperlink" Target="https://podminky.urs.cz/item/CS_URS_2024_02/212341111" TargetMode="External"/><Relationship Id="rId25" Type="http://schemas.openxmlformats.org/officeDocument/2006/relationships/hyperlink" Target="https://podminky.urs.cz/item/CS_URS_2024_02/275361821" TargetMode="External"/><Relationship Id="rId33" Type="http://schemas.openxmlformats.org/officeDocument/2006/relationships/hyperlink" Target="https://podminky.urs.cz/item/CS_URS_2024_02/334361226" TargetMode="External"/><Relationship Id="rId38" Type="http://schemas.openxmlformats.org/officeDocument/2006/relationships/hyperlink" Target="https://podminky.urs.cz/item/CS_URS_2024_02/421361226" TargetMode="External"/><Relationship Id="rId46" Type="http://schemas.openxmlformats.org/officeDocument/2006/relationships/hyperlink" Target="https://podminky.urs.cz/item/CS_URS_2024_02/458311131" TargetMode="External"/><Relationship Id="rId59" Type="http://schemas.openxmlformats.org/officeDocument/2006/relationships/hyperlink" Target="https://podminky.urs.cz/item/CS_URS_2024_02/966075141" TargetMode="External"/><Relationship Id="rId67" Type="http://schemas.openxmlformats.org/officeDocument/2006/relationships/hyperlink" Target="https://podminky.urs.cz/item/CS_URS_2024_02/711111001" TargetMode="External"/><Relationship Id="rId20" Type="http://schemas.openxmlformats.org/officeDocument/2006/relationships/hyperlink" Target="https://podminky.urs.cz/item/CS_URS_2024_02/213311141" TargetMode="External"/><Relationship Id="rId41" Type="http://schemas.openxmlformats.org/officeDocument/2006/relationships/hyperlink" Target="https://podminky.urs.cz/item/CS_URS_2024_02/421375113" TargetMode="External"/><Relationship Id="rId54" Type="http://schemas.openxmlformats.org/officeDocument/2006/relationships/hyperlink" Target="https://podminky.urs.cz/item/CS_URS_2024_02/919726124" TargetMode="External"/><Relationship Id="rId62" Type="http://schemas.openxmlformats.org/officeDocument/2006/relationships/hyperlink" Target="https://podminky.urs.cz/item/CS_URS_2024_02/997013645" TargetMode="External"/><Relationship Id="rId70" Type="http://schemas.openxmlformats.org/officeDocument/2006/relationships/hyperlink" Target="https://podminky.urs.cz/item/CS_URS_2024_02/711461103" TargetMode="External"/><Relationship Id="rId1" Type="http://schemas.openxmlformats.org/officeDocument/2006/relationships/hyperlink" Target="https://podminky.urs.cz/item/CS_URS_2024_02/113107325" TargetMode="External"/><Relationship Id="rId6" Type="http://schemas.openxmlformats.org/officeDocument/2006/relationships/hyperlink" Target="https://podminky.urs.cz/item/CS_URS_2024_02/115101301" TargetMode="External"/><Relationship Id="rId15" Type="http://schemas.openxmlformats.org/officeDocument/2006/relationships/hyperlink" Target="https://podminky.urs.cz/item/CS_URS_2024_02/167151112" TargetMode="External"/><Relationship Id="rId23" Type="http://schemas.openxmlformats.org/officeDocument/2006/relationships/hyperlink" Target="https://podminky.urs.cz/item/CS_URS_2024_02/273313711" TargetMode="External"/><Relationship Id="rId28" Type="http://schemas.openxmlformats.org/officeDocument/2006/relationships/hyperlink" Target="https://podminky.urs.cz/item/CS_URS_2024_02/283131113" TargetMode="External"/><Relationship Id="rId36" Type="http://schemas.openxmlformats.org/officeDocument/2006/relationships/hyperlink" Target="https://podminky.urs.cz/item/CS_URS_2024_02/421351141" TargetMode="External"/><Relationship Id="rId49" Type="http://schemas.openxmlformats.org/officeDocument/2006/relationships/hyperlink" Target="https://podminky.urs.cz/item/CS_URS_2024_02/628611102" TargetMode="External"/><Relationship Id="rId57" Type="http://schemas.openxmlformats.org/officeDocument/2006/relationships/hyperlink" Target="https://podminky.urs.cz/item/CS_URS_2024_02/963071112" TargetMode="External"/><Relationship Id="rId10" Type="http://schemas.openxmlformats.org/officeDocument/2006/relationships/hyperlink" Target="https://podminky.urs.cz/item/CS_URS_2024_02/153112122" TargetMode="External"/><Relationship Id="rId31" Type="http://schemas.openxmlformats.org/officeDocument/2006/relationships/hyperlink" Target="https://podminky.urs.cz/item/CS_URS_2024_02/334351115" TargetMode="External"/><Relationship Id="rId44" Type="http://schemas.openxmlformats.org/officeDocument/2006/relationships/hyperlink" Target="https://podminky.urs.cz/item/CS_URS_2024_02/428992114" TargetMode="External"/><Relationship Id="rId52" Type="http://schemas.openxmlformats.org/officeDocument/2006/relationships/hyperlink" Target="https://podminky.urs.cz/item/CS_URS_2024_02/916231213" TargetMode="External"/><Relationship Id="rId60" Type="http://schemas.openxmlformats.org/officeDocument/2006/relationships/hyperlink" Target="https://podminky.urs.cz/item/CS_URS_2024_02/997013602" TargetMode="External"/><Relationship Id="rId65" Type="http://schemas.openxmlformats.org/officeDocument/2006/relationships/hyperlink" Target="https://podminky.urs.cz/item/CS_URS_2024_02/997211519" TargetMode="External"/><Relationship Id="rId4" Type="http://schemas.openxmlformats.org/officeDocument/2006/relationships/hyperlink" Target="https://podminky.urs.cz/item/CS_URS_2024_02/114203104" TargetMode="External"/><Relationship Id="rId9" Type="http://schemas.openxmlformats.org/officeDocument/2006/relationships/hyperlink" Target="https://podminky.urs.cz/item/CS_URS_2024_02/153112111" TargetMode="External"/><Relationship Id="rId13" Type="http://schemas.openxmlformats.org/officeDocument/2006/relationships/hyperlink" Target="https://podminky.urs.cz/item/CS_URS_2024_01/162751137" TargetMode="External"/><Relationship Id="rId18" Type="http://schemas.openxmlformats.org/officeDocument/2006/relationships/hyperlink" Target="https://podminky.urs.cz/item/CS_URS_2024_02/212792212" TargetMode="External"/><Relationship Id="rId39" Type="http://schemas.openxmlformats.org/officeDocument/2006/relationships/hyperlink" Target="https://podminky.urs.cz/item/CS_URS_2024_02/421371131" TargetMode="External"/><Relationship Id="rId34" Type="http://schemas.openxmlformats.org/officeDocument/2006/relationships/hyperlink" Target="https://podminky.urs.cz/item/CS_URS_2024_02/334361236" TargetMode="External"/><Relationship Id="rId50" Type="http://schemas.openxmlformats.org/officeDocument/2006/relationships/hyperlink" Target="https://podminky.urs.cz/item/CS_URS_2024_02/113156201" TargetMode="External"/><Relationship Id="rId55" Type="http://schemas.openxmlformats.org/officeDocument/2006/relationships/hyperlink" Target="https://podminky.urs.cz/item/CS_URS_2024_02/931941112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210812035" TargetMode="External"/><Relationship Id="rId13" Type="http://schemas.openxmlformats.org/officeDocument/2006/relationships/hyperlink" Target="https://podminky.urs.cz/item/CS_URS_2024_02/210280712" TargetMode="External"/><Relationship Id="rId3" Type="http://schemas.openxmlformats.org/officeDocument/2006/relationships/hyperlink" Target="https://podminky.urs.cz/item/CS_URS_2024_02/210100422" TargetMode="External"/><Relationship Id="rId7" Type="http://schemas.openxmlformats.org/officeDocument/2006/relationships/hyperlink" Target="https://podminky.urs.cz/item/CS_URS_2024_02/210812011" TargetMode="External"/><Relationship Id="rId12" Type="http://schemas.openxmlformats.org/officeDocument/2006/relationships/hyperlink" Target="https://podminky.urs.cz/item/CS_URS_2024_02/210280351" TargetMode="External"/><Relationship Id="rId2" Type="http://schemas.openxmlformats.org/officeDocument/2006/relationships/hyperlink" Target="https://podminky.urs.cz/item/CS_URS_2024_02/210100001" TargetMode="External"/><Relationship Id="rId16" Type="http://schemas.openxmlformats.org/officeDocument/2006/relationships/drawing" Target="../drawings/drawing13.xml"/><Relationship Id="rId1" Type="http://schemas.openxmlformats.org/officeDocument/2006/relationships/hyperlink" Target="https://podminky.urs.cz/item/CS_URS_2024_02/997221611" TargetMode="External"/><Relationship Id="rId6" Type="http://schemas.openxmlformats.org/officeDocument/2006/relationships/hyperlink" Target="https://podminky.urs.cz/item/CS_URS_2024_02/210280003" TargetMode="External"/><Relationship Id="rId11" Type="http://schemas.openxmlformats.org/officeDocument/2006/relationships/hyperlink" Target="https://podminky.urs.cz/item/CS_URS_2024_02/220180301" TargetMode="External"/><Relationship Id="rId5" Type="http://schemas.openxmlformats.org/officeDocument/2006/relationships/hyperlink" Target="https://podminky.urs.cz/item/CS_URS_2024_02/210220361" TargetMode="External"/><Relationship Id="rId15" Type="http://schemas.openxmlformats.org/officeDocument/2006/relationships/printerSettings" Target="../printerSettings/printerSettings13.bin"/><Relationship Id="rId10" Type="http://schemas.openxmlformats.org/officeDocument/2006/relationships/hyperlink" Target="https://podminky.urs.cz/item/CS_URS_2024_02/220110641" TargetMode="External"/><Relationship Id="rId4" Type="http://schemas.openxmlformats.org/officeDocument/2006/relationships/hyperlink" Target="https://podminky.urs.cz/item/CS_URS_2024_02/210220001" TargetMode="External"/><Relationship Id="rId9" Type="http://schemas.openxmlformats.org/officeDocument/2006/relationships/hyperlink" Target="https://podminky.urs.cz/item/CS_URS_2024_02/580108021" TargetMode="External"/><Relationship Id="rId14" Type="http://schemas.openxmlformats.org/officeDocument/2006/relationships/hyperlink" Target="https://podminky.urs.cz/item/CS_URS_2024_02/580106015" TargetMode="Externa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4_02/273321118" TargetMode="External"/><Relationship Id="rId21" Type="http://schemas.openxmlformats.org/officeDocument/2006/relationships/hyperlink" Target="https://podminky.urs.cz/item/CS_URS_2024_02/212972113" TargetMode="External"/><Relationship Id="rId42" Type="http://schemas.openxmlformats.org/officeDocument/2006/relationships/hyperlink" Target="https://podminky.urs.cz/item/CS_URS_2024_02/334351214" TargetMode="External"/><Relationship Id="rId47" Type="http://schemas.openxmlformats.org/officeDocument/2006/relationships/hyperlink" Target="https://podminky.urs.cz/item/CS_URS_2024_02/334791112" TargetMode="External"/><Relationship Id="rId63" Type="http://schemas.openxmlformats.org/officeDocument/2006/relationships/hyperlink" Target="https://podminky.urs.cz/item/CS_URS_2024_02/462512270" TargetMode="External"/><Relationship Id="rId68" Type="http://schemas.openxmlformats.org/officeDocument/2006/relationships/hyperlink" Target="https://podminky.urs.cz/item/CS_URS_2024_02/113156204" TargetMode="External"/><Relationship Id="rId84" Type="http://schemas.openxmlformats.org/officeDocument/2006/relationships/hyperlink" Target="https://podminky.urs.cz/item/CS_URS_2024_02/711141559" TargetMode="External"/><Relationship Id="rId89" Type="http://schemas.openxmlformats.org/officeDocument/2006/relationships/drawing" Target="../drawings/drawing14.xml"/><Relationship Id="rId16" Type="http://schemas.openxmlformats.org/officeDocument/2006/relationships/hyperlink" Target="https://podminky.urs.cz/item/CS_URS_2024_02/171251201" TargetMode="External"/><Relationship Id="rId11" Type="http://schemas.openxmlformats.org/officeDocument/2006/relationships/hyperlink" Target="https://podminky.urs.cz/item/CS_URS_2024_02/162751137" TargetMode="External"/><Relationship Id="rId32" Type="http://schemas.openxmlformats.org/officeDocument/2006/relationships/hyperlink" Target="https://podminky.urs.cz/item/CS_URS_2024_02/283111123" TargetMode="External"/><Relationship Id="rId37" Type="http://schemas.openxmlformats.org/officeDocument/2006/relationships/hyperlink" Target="https://podminky.urs.cz/item/CS_URS_2024_02/317353121" TargetMode="External"/><Relationship Id="rId53" Type="http://schemas.openxmlformats.org/officeDocument/2006/relationships/hyperlink" Target="https://podminky.urs.cz/item/CS_URS_2024_02/421371133" TargetMode="External"/><Relationship Id="rId58" Type="http://schemas.openxmlformats.org/officeDocument/2006/relationships/hyperlink" Target="https://podminky.urs.cz/item/CS_URS_2024_02/421955112" TargetMode="External"/><Relationship Id="rId74" Type="http://schemas.openxmlformats.org/officeDocument/2006/relationships/hyperlink" Target="https://podminky.urs.cz/item/CS_URS_2024_02/936942122" TargetMode="External"/><Relationship Id="rId79" Type="http://schemas.openxmlformats.org/officeDocument/2006/relationships/hyperlink" Target="https://podminky.urs.cz/item/CS_URS_2024_02/R%20p%20001" TargetMode="External"/><Relationship Id="rId5" Type="http://schemas.openxmlformats.org/officeDocument/2006/relationships/hyperlink" Target="https://podminky.urs.cz/item/CS_URS_2024_02/122251106" TargetMode="External"/><Relationship Id="rId14" Type="http://schemas.openxmlformats.org/officeDocument/2006/relationships/hyperlink" Target="https://podminky.urs.cz/item/CS_URS_2024_02/171151131" TargetMode="External"/><Relationship Id="rId22" Type="http://schemas.openxmlformats.org/officeDocument/2006/relationships/hyperlink" Target="https://podminky.urs.cz/item/CS_URS_2024_02/212972114" TargetMode="External"/><Relationship Id="rId27" Type="http://schemas.openxmlformats.org/officeDocument/2006/relationships/hyperlink" Target="https://podminky.urs.cz/item/CS_URS_2024_02/273354111" TargetMode="External"/><Relationship Id="rId30" Type="http://schemas.openxmlformats.org/officeDocument/2006/relationships/hyperlink" Target="https://podminky.urs.cz/item/CS_URS_2024_02/281602111" TargetMode="External"/><Relationship Id="rId35" Type="http://schemas.openxmlformats.org/officeDocument/2006/relationships/hyperlink" Target="https://podminky.urs.cz/item/CS_URS_2024_02/317171126" TargetMode="External"/><Relationship Id="rId43" Type="http://schemas.openxmlformats.org/officeDocument/2006/relationships/hyperlink" Target="https://podminky.urs.cz/item/CS_URS_2024_02/334352112" TargetMode="External"/><Relationship Id="rId48" Type="http://schemas.openxmlformats.org/officeDocument/2006/relationships/hyperlink" Target="https://podminky.urs.cz/item/CS_URS_2024_02/334951113" TargetMode="External"/><Relationship Id="rId56" Type="http://schemas.openxmlformats.org/officeDocument/2006/relationships/hyperlink" Target="https://podminky.urs.cz/item/CS_URS_2024_02/421376334" TargetMode="External"/><Relationship Id="rId64" Type="http://schemas.openxmlformats.org/officeDocument/2006/relationships/hyperlink" Target="https://podminky.urs.cz/item/CS_URS_2024_02/567951111" TargetMode="External"/><Relationship Id="rId69" Type="http://schemas.openxmlformats.org/officeDocument/2006/relationships/hyperlink" Target="https://podminky.urs.cz/item/CS_URS_2024_02/915111121" TargetMode="External"/><Relationship Id="rId77" Type="http://schemas.openxmlformats.org/officeDocument/2006/relationships/hyperlink" Target="https://podminky.urs.cz/item/CS_URS_2024_02/946231111" TargetMode="External"/><Relationship Id="rId8" Type="http://schemas.openxmlformats.org/officeDocument/2006/relationships/hyperlink" Target="https://podminky.urs.cz/item/CS_URS_2024_02/153112122" TargetMode="External"/><Relationship Id="rId51" Type="http://schemas.openxmlformats.org/officeDocument/2006/relationships/hyperlink" Target="https://podminky.urs.cz/item/CS_URS_2024_02/421331141" TargetMode="External"/><Relationship Id="rId72" Type="http://schemas.openxmlformats.org/officeDocument/2006/relationships/hyperlink" Target="https://podminky.urs.cz/item/CS_URS_2024_02/931992121" TargetMode="External"/><Relationship Id="rId80" Type="http://schemas.openxmlformats.org/officeDocument/2006/relationships/hyperlink" Target="https://podminky.urs.cz/item/CS_URS_2024_02/998212111" TargetMode="External"/><Relationship Id="rId85" Type="http://schemas.openxmlformats.org/officeDocument/2006/relationships/hyperlink" Target="https://podminky.urs.cz/item/CS_URS_2024_02/711491272" TargetMode="External"/><Relationship Id="rId3" Type="http://schemas.openxmlformats.org/officeDocument/2006/relationships/hyperlink" Target="https://podminky.urs.cz/item/CS_URS_2024_02/113151111" TargetMode="External"/><Relationship Id="rId12" Type="http://schemas.openxmlformats.org/officeDocument/2006/relationships/hyperlink" Target="https://podminky.urs.cz/item/CS_URS_2024_02/162751139" TargetMode="External"/><Relationship Id="rId17" Type="http://schemas.openxmlformats.org/officeDocument/2006/relationships/hyperlink" Target="https://podminky.urs.cz/item/CS_URS_2024_02/174151102" TargetMode="External"/><Relationship Id="rId25" Type="http://schemas.openxmlformats.org/officeDocument/2006/relationships/hyperlink" Target="https://podminky.urs.cz/item/CS_URS_2024_02/273321117" TargetMode="External"/><Relationship Id="rId33" Type="http://schemas.openxmlformats.org/officeDocument/2006/relationships/hyperlink" Target="https://podminky.urs.cz/item/CS_URS_2024_02/283131113" TargetMode="External"/><Relationship Id="rId38" Type="http://schemas.openxmlformats.org/officeDocument/2006/relationships/hyperlink" Target="https://podminky.urs.cz/item/CS_URS_2024_02/317353221" TargetMode="External"/><Relationship Id="rId46" Type="http://schemas.openxmlformats.org/officeDocument/2006/relationships/hyperlink" Target="https://podminky.urs.cz/item/CS_URS_2024_02/334791111" TargetMode="External"/><Relationship Id="rId59" Type="http://schemas.openxmlformats.org/officeDocument/2006/relationships/hyperlink" Target="https://podminky.urs.cz/item/CS_URS_2024_02/421955212" TargetMode="External"/><Relationship Id="rId67" Type="http://schemas.openxmlformats.org/officeDocument/2006/relationships/hyperlink" Target="https://podminky.urs.cz/item/CS_URS_2024_02/596992121" TargetMode="External"/><Relationship Id="rId20" Type="http://schemas.openxmlformats.org/officeDocument/2006/relationships/hyperlink" Target="https://podminky.urs.cz/item/CS_URS_2024_02/212792313" TargetMode="External"/><Relationship Id="rId41" Type="http://schemas.openxmlformats.org/officeDocument/2006/relationships/hyperlink" Target="https://podminky.urs.cz/item/CS_URS_2024_02/334351115" TargetMode="External"/><Relationship Id="rId54" Type="http://schemas.openxmlformats.org/officeDocument/2006/relationships/hyperlink" Target="https://podminky.urs.cz/item/CS_URS_2024_02/421374223" TargetMode="External"/><Relationship Id="rId62" Type="http://schemas.openxmlformats.org/officeDocument/2006/relationships/hyperlink" Target="https://podminky.urs.cz/item/CS_URS_2024_02/428941143" TargetMode="External"/><Relationship Id="rId70" Type="http://schemas.openxmlformats.org/officeDocument/2006/relationships/hyperlink" Target="https://podminky.urs.cz/item/CS_URS_2024_02/916231213" TargetMode="External"/><Relationship Id="rId75" Type="http://schemas.openxmlformats.org/officeDocument/2006/relationships/hyperlink" Target="https://podminky.urs.cz/item/CS_URS_2024_02/936942322" TargetMode="External"/><Relationship Id="rId83" Type="http://schemas.openxmlformats.org/officeDocument/2006/relationships/hyperlink" Target="https://podminky.urs.cz/item/CS_URS_2024_02/711131111" TargetMode="External"/><Relationship Id="rId88" Type="http://schemas.openxmlformats.org/officeDocument/2006/relationships/printerSettings" Target="../printerSettings/printerSettings14.bin"/><Relationship Id="rId1" Type="http://schemas.openxmlformats.org/officeDocument/2006/relationships/hyperlink" Target="https://podminky.urs.cz/item/CS_URS_2024_02/115101202" TargetMode="External"/><Relationship Id="rId6" Type="http://schemas.openxmlformats.org/officeDocument/2006/relationships/hyperlink" Target="https://podminky.urs.cz/item/CS_URS_2024_02/153111114" TargetMode="External"/><Relationship Id="rId15" Type="http://schemas.openxmlformats.org/officeDocument/2006/relationships/hyperlink" Target="https://podminky.urs.cz/item/CS_URS_2024_02/171201231" TargetMode="External"/><Relationship Id="rId23" Type="http://schemas.openxmlformats.org/officeDocument/2006/relationships/hyperlink" Target="https://podminky.urs.cz/item/CS_URS_2024_02/225311114" TargetMode="External"/><Relationship Id="rId28" Type="http://schemas.openxmlformats.org/officeDocument/2006/relationships/hyperlink" Target="https://podminky.urs.cz/item/CS_URS_2024_02/273354211" TargetMode="External"/><Relationship Id="rId36" Type="http://schemas.openxmlformats.org/officeDocument/2006/relationships/hyperlink" Target="https://podminky.urs.cz/item/CS_URS_2024_02/317321118" TargetMode="External"/><Relationship Id="rId49" Type="http://schemas.openxmlformats.org/officeDocument/2006/relationships/hyperlink" Target="https://podminky.urs.cz/item/CS_URS_2024_02/334952113" TargetMode="External"/><Relationship Id="rId57" Type="http://schemas.openxmlformats.org/officeDocument/2006/relationships/hyperlink" Target="https://podminky.urs.cz/item/CS_URS_2024_02/421378121" TargetMode="External"/><Relationship Id="rId10" Type="http://schemas.openxmlformats.org/officeDocument/2006/relationships/hyperlink" Target="https://podminky.urs.cz/item/CS_URS_2024_02/162651132" TargetMode="External"/><Relationship Id="rId31" Type="http://schemas.openxmlformats.org/officeDocument/2006/relationships/hyperlink" Target="https://podminky.urs.cz/item/CS_URS_2024_02/283111113" TargetMode="External"/><Relationship Id="rId44" Type="http://schemas.openxmlformats.org/officeDocument/2006/relationships/hyperlink" Target="https://podminky.urs.cz/item/CS_URS_2024_02/334352212" TargetMode="External"/><Relationship Id="rId52" Type="http://schemas.openxmlformats.org/officeDocument/2006/relationships/hyperlink" Target="https://podminky.urs.cz/item/CS_URS_2024_02/421361226" TargetMode="External"/><Relationship Id="rId60" Type="http://schemas.openxmlformats.org/officeDocument/2006/relationships/hyperlink" Target="https://podminky.urs.cz/item/CS_URS_2024_02/428351111" TargetMode="External"/><Relationship Id="rId65" Type="http://schemas.openxmlformats.org/officeDocument/2006/relationships/hyperlink" Target="https://podminky.urs.cz/item/CS_URS_2024_02/573231106" TargetMode="External"/><Relationship Id="rId73" Type="http://schemas.openxmlformats.org/officeDocument/2006/relationships/hyperlink" Target="https://podminky.urs.cz/item/CS_URS_2024_02/931994103" TargetMode="External"/><Relationship Id="rId78" Type="http://schemas.openxmlformats.org/officeDocument/2006/relationships/hyperlink" Target="https://podminky.urs.cz/item/CS_URS_2024_02/946231121" TargetMode="External"/><Relationship Id="rId81" Type="http://schemas.openxmlformats.org/officeDocument/2006/relationships/hyperlink" Target="https://podminky.urs.cz/item/CS_URS_2024_02/711112001" TargetMode="External"/><Relationship Id="rId86" Type="http://schemas.openxmlformats.org/officeDocument/2006/relationships/hyperlink" Target="https://podminky.urs.cz/item/CS_URS_2024_02/998711101" TargetMode="External"/><Relationship Id="rId4" Type="http://schemas.openxmlformats.org/officeDocument/2006/relationships/hyperlink" Target="https://podminky.urs.cz/item/CS_URS_2024_02/122251105" TargetMode="External"/><Relationship Id="rId9" Type="http://schemas.openxmlformats.org/officeDocument/2006/relationships/hyperlink" Target="https://podminky.urs.cz/item/CS_URS_2024_02/162451126" TargetMode="External"/><Relationship Id="rId13" Type="http://schemas.openxmlformats.org/officeDocument/2006/relationships/hyperlink" Target="https://podminky.urs.cz/item/CS_URS_2024_02/167151112" TargetMode="External"/><Relationship Id="rId18" Type="http://schemas.openxmlformats.org/officeDocument/2006/relationships/hyperlink" Target="https://podminky.urs.cz/item/CS_URS_2024_02/175151201" TargetMode="External"/><Relationship Id="rId39" Type="http://schemas.openxmlformats.org/officeDocument/2006/relationships/hyperlink" Target="https://podminky.urs.cz/item/CS_URS_2024_02/317361116" TargetMode="External"/><Relationship Id="rId34" Type="http://schemas.openxmlformats.org/officeDocument/2006/relationships/hyperlink" Target="https://podminky.urs.cz/item/CS_URS_2024_02/291211111" TargetMode="External"/><Relationship Id="rId50" Type="http://schemas.openxmlformats.org/officeDocument/2006/relationships/hyperlink" Target="https://podminky.urs.cz/item/CS_URS_2024_02/348171111" TargetMode="External"/><Relationship Id="rId55" Type="http://schemas.openxmlformats.org/officeDocument/2006/relationships/hyperlink" Target="https://podminky.urs.cz/item/CS_URS_2024_02/421375113" TargetMode="External"/><Relationship Id="rId76" Type="http://schemas.openxmlformats.org/officeDocument/2006/relationships/hyperlink" Target="https://podminky.urs.cz/item/CS_URS_2024_02/985131111" TargetMode="External"/><Relationship Id="rId7" Type="http://schemas.openxmlformats.org/officeDocument/2006/relationships/hyperlink" Target="https://podminky.urs.cz/item/CS_URS_2024_02/153112111" TargetMode="External"/><Relationship Id="rId71" Type="http://schemas.openxmlformats.org/officeDocument/2006/relationships/hyperlink" Target="https://podminky.urs.cz/item/CS_URS_2024_02/919121132" TargetMode="External"/><Relationship Id="rId2" Type="http://schemas.openxmlformats.org/officeDocument/2006/relationships/hyperlink" Target="https://podminky.urs.cz/item/CS_URS_2024_02/115101302" TargetMode="External"/><Relationship Id="rId29" Type="http://schemas.openxmlformats.org/officeDocument/2006/relationships/hyperlink" Target="https://podminky.urs.cz/item/CS_URS_2024_02/273361116" TargetMode="External"/><Relationship Id="rId24" Type="http://schemas.openxmlformats.org/officeDocument/2006/relationships/hyperlink" Target="https://podminky.urs.cz/item/CS_URS_2024_02/273311125" TargetMode="External"/><Relationship Id="rId40" Type="http://schemas.openxmlformats.org/officeDocument/2006/relationships/hyperlink" Target="https://podminky.urs.cz/item/CS_URS_2024_02/334323118" TargetMode="External"/><Relationship Id="rId45" Type="http://schemas.openxmlformats.org/officeDocument/2006/relationships/hyperlink" Target="https://podminky.urs.cz/item/CS_URS_2024_02/334361216" TargetMode="External"/><Relationship Id="rId66" Type="http://schemas.openxmlformats.org/officeDocument/2006/relationships/hyperlink" Target="https://podminky.urs.cz/item/CS_URS_2024_02/577144141" TargetMode="External"/><Relationship Id="rId87" Type="http://schemas.openxmlformats.org/officeDocument/2006/relationships/hyperlink" Target="https://podminky.urs.cz/item/CS_URS_2024_02/783913151" TargetMode="External"/><Relationship Id="rId61" Type="http://schemas.openxmlformats.org/officeDocument/2006/relationships/hyperlink" Target="https://podminky.urs.cz/item/CS_URS_2024_02/428386225" TargetMode="External"/><Relationship Id="rId82" Type="http://schemas.openxmlformats.org/officeDocument/2006/relationships/hyperlink" Target="https://podminky.urs.cz/item/CS_URS_2024_02/711112002" TargetMode="External"/><Relationship Id="rId19" Type="http://schemas.openxmlformats.org/officeDocument/2006/relationships/hyperlink" Target="https://podminky.urs.cz/item/CS_URS_2024_02/212792212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210280003" TargetMode="External"/><Relationship Id="rId13" Type="http://schemas.openxmlformats.org/officeDocument/2006/relationships/hyperlink" Target="https://podminky.urs.cz/item/CS_URS_2024_02/220180301" TargetMode="External"/><Relationship Id="rId18" Type="http://schemas.openxmlformats.org/officeDocument/2006/relationships/drawing" Target="../drawings/drawing15.xml"/><Relationship Id="rId3" Type="http://schemas.openxmlformats.org/officeDocument/2006/relationships/hyperlink" Target="https://podminky.urs.cz/item/CS_URS_2024_02/210100422" TargetMode="External"/><Relationship Id="rId7" Type="http://schemas.openxmlformats.org/officeDocument/2006/relationships/hyperlink" Target="https://podminky.urs.cz/item/CS_URS_2024_02/210220361" TargetMode="External"/><Relationship Id="rId12" Type="http://schemas.openxmlformats.org/officeDocument/2006/relationships/hyperlink" Target="https://podminky.urs.cz/item/CS_URS_2024_02/220110641" TargetMode="External"/><Relationship Id="rId17" Type="http://schemas.openxmlformats.org/officeDocument/2006/relationships/printerSettings" Target="../printerSettings/printerSettings15.bin"/><Relationship Id="rId2" Type="http://schemas.openxmlformats.org/officeDocument/2006/relationships/hyperlink" Target="https://podminky.urs.cz/item/CS_URS_2024_02/210100001" TargetMode="External"/><Relationship Id="rId16" Type="http://schemas.openxmlformats.org/officeDocument/2006/relationships/hyperlink" Target="https://podminky.urs.cz/item/CS_URS_2024_02/580106015" TargetMode="External"/><Relationship Id="rId1" Type="http://schemas.openxmlformats.org/officeDocument/2006/relationships/hyperlink" Target="https://podminky.urs.cz/item/CS_URS_2024_02/997221611" TargetMode="External"/><Relationship Id="rId6" Type="http://schemas.openxmlformats.org/officeDocument/2006/relationships/hyperlink" Target="https://podminky.urs.cz/item/CS_URS_2024_02/210220001" TargetMode="External"/><Relationship Id="rId11" Type="http://schemas.openxmlformats.org/officeDocument/2006/relationships/hyperlink" Target="https://podminky.urs.cz/item/CS_URS_2024_02/580108021" TargetMode="External"/><Relationship Id="rId5" Type="http://schemas.openxmlformats.org/officeDocument/2006/relationships/hyperlink" Target="https://podminky.urs.cz/item/CS_URS_2024_02/210204201" TargetMode="External"/><Relationship Id="rId15" Type="http://schemas.openxmlformats.org/officeDocument/2006/relationships/hyperlink" Target="https://podminky.urs.cz/item/CS_URS_2024_02/210280712" TargetMode="External"/><Relationship Id="rId10" Type="http://schemas.openxmlformats.org/officeDocument/2006/relationships/hyperlink" Target="https://podminky.urs.cz/item/CS_URS_2024_02/210812035" TargetMode="External"/><Relationship Id="rId4" Type="http://schemas.openxmlformats.org/officeDocument/2006/relationships/hyperlink" Target="https://podminky.urs.cz/item/CS_URS_2024_02/210204011" TargetMode="External"/><Relationship Id="rId9" Type="http://schemas.openxmlformats.org/officeDocument/2006/relationships/hyperlink" Target="https://podminky.urs.cz/item/CS_URS_2024_02/210812011" TargetMode="External"/><Relationship Id="rId14" Type="http://schemas.openxmlformats.org/officeDocument/2006/relationships/hyperlink" Target="https://podminky.urs.cz/item/CS_URS_2024_02/210280351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962051111" TargetMode="External"/><Relationship Id="rId13" Type="http://schemas.openxmlformats.org/officeDocument/2006/relationships/hyperlink" Target="https://podminky.urs.cz/item/CS_URS_2024_02/997211511" TargetMode="External"/><Relationship Id="rId18" Type="http://schemas.openxmlformats.org/officeDocument/2006/relationships/hyperlink" Target="https://podminky.urs.cz/item/CS_URS_2024_02/711141821" TargetMode="External"/><Relationship Id="rId3" Type="http://schemas.openxmlformats.org/officeDocument/2006/relationships/hyperlink" Target="https://podminky.urs.cz/item/CS_URS_2024_02/113201112" TargetMode="External"/><Relationship Id="rId21" Type="http://schemas.openxmlformats.org/officeDocument/2006/relationships/printerSettings" Target="../printerSettings/printerSettings16.bin"/><Relationship Id="rId7" Type="http://schemas.openxmlformats.org/officeDocument/2006/relationships/hyperlink" Target="https://podminky.urs.cz/item/CS_URS_2024_02/961051111" TargetMode="External"/><Relationship Id="rId12" Type="http://schemas.openxmlformats.org/officeDocument/2006/relationships/hyperlink" Target="https://podminky.urs.cz/item/CS_URS_2024_02/997211111" TargetMode="External"/><Relationship Id="rId17" Type="http://schemas.openxmlformats.org/officeDocument/2006/relationships/hyperlink" Target="https://podminky.urs.cz/item/CS_URS_2024_02/997013631" TargetMode="External"/><Relationship Id="rId2" Type="http://schemas.openxmlformats.org/officeDocument/2006/relationships/hyperlink" Target="https://podminky.urs.cz/item/CS_URS_2024_02/113155523" TargetMode="External"/><Relationship Id="rId16" Type="http://schemas.openxmlformats.org/officeDocument/2006/relationships/hyperlink" Target="https://podminky.urs.cz/item/CS_URS_2024_02/997211612" TargetMode="External"/><Relationship Id="rId20" Type="http://schemas.openxmlformats.org/officeDocument/2006/relationships/hyperlink" Target="https://podminky.urs.cz/item/CS_URS_2024_02/711162811" TargetMode="External"/><Relationship Id="rId1" Type="http://schemas.openxmlformats.org/officeDocument/2006/relationships/hyperlink" Target="https://podminky.urs.cz/item/CS_URS_2024_02/113155522" TargetMode="External"/><Relationship Id="rId6" Type="http://schemas.openxmlformats.org/officeDocument/2006/relationships/hyperlink" Target="https://podminky.urs.cz/item/CS_URS_2024_02/919735124" TargetMode="External"/><Relationship Id="rId11" Type="http://schemas.openxmlformats.org/officeDocument/2006/relationships/hyperlink" Target="https://podminky.urs.cz/item/CS_URS_2024_02/966077121" TargetMode="External"/><Relationship Id="rId5" Type="http://schemas.openxmlformats.org/officeDocument/2006/relationships/hyperlink" Target="https://podminky.urs.cz/item/CS_URS_2024_02/153113112" TargetMode="External"/><Relationship Id="rId15" Type="http://schemas.openxmlformats.org/officeDocument/2006/relationships/hyperlink" Target="https://podminky.urs.cz/item/CS_URS_2024_02/997211611" TargetMode="External"/><Relationship Id="rId10" Type="http://schemas.openxmlformats.org/officeDocument/2006/relationships/hyperlink" Target="https://podminky.urs.cz/item/CS_URS_2024_02/966075141" TargetMode="External"/><Relationship Id="rId19" Type="http://schemas.openxmlformats.org/officeDocument/2006/relationships/hyperlink" Target="https://podminky.urs.cz/item/CS_URS_2024_02/711142811" TargetMode="External"/><Relationship Id="rId4" Type="http://schemas.openxmlformats.org/officeDocument/2006/relationships/hyperlink" Target="https://podminky.urs.cz/item/CS_URS_2024_02/114203104" TargetMode="External"/><Relationship Id="rId9" Type="http://schemas.openxmlformats.org/officeDocument/2006/relationships/hyperlink" Target="https://podminky.urs.cz/item/CS_URS_2024_02/963051111" TargetMode="External"/><Relationship Id="rId14" Type="http://schemas.openxmlformats.org/officeDocument/2006/relationships/hyperlink" Target="https://podminky.urs.cz/item/CS_URS_2024_02/997211519" TargetMode="External"/><Relationship Id="rId22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81451131" TargetMode="External"/><Relationship Id="rId18" Type="http://schemas.openxmlformats.org/officeDocument/2006/relationships/hyperlink" Target="https://podminky.urs.cz/item/CS_URS_2024_02/561081111" TargetMode="External"/><Relationship Id="rId26" Type="http://schemas.openxmlformats.org/officeDocument/2006/relationships/hyperlink" Target="https://podminky.urs.cz/item/CS_URS_2024_02/914511113" TargetMode="External"/><Relationship Id="rId39" Type="http://schemas.openxmlformats.org/officeDocument/2006/relationships/hyperlink" Target="https://podminky.urs.cz/item/CS_URS_2024_02/767161812" TargetMode="External"/><Relationship Id="rId21" Type="http://schemas.openxmlformats.org/officeDocument/2006/relationships/hyperlink" Target="https://podminky.urs.cz/item/CS_URS_2024_02/569831111" TargetMode="External"/><Relationship Id="rId34" Type="http://schemas.openxmlformats.org/officeDocument/2006/relationships/hyperlink" Target="https://podminky.urs.cz/item/CS_URS_2024_02/997221551" TargetMode="External"/><Relationship Id="rId7" Type="http://schemas.openxmlformats.org/officeDocument/2006/relationships/hyperlink" Target="https://podminky.urs.cz/item/CS_URS_2024_02/162351104" TargetMode="External"/><Relationship Id="rId2" Type="http://schemas.openxmlformats.org/officeDocument/2006/relationships/hyperlink" Target="https://podminky.urs.cz/item/CS_URS_2024_02/113107222" TargetMode="External"/><Relationship Id="rId16" Type="http://schemas.openxmlformats.org/officeDocument/2006/relationships/hyperlink" Target="https://podminky.urs.cz/item/CS_URS_2024_02/182351123" TargetMode="External"/><Relationship Id="rId20" Type="http://schemas.openxmlformats.org/officeDocument/2006/relationships/hyperlink" Target="https://podminky.urs.cz/item/CS_URS_2024_02/565155111" TargetMode="External"/><Relationship Id="rId29" Type="http://schemas.openxmlformats.org/officeDocument/2006/relationships/hyperlink" Target="https://podminky.urs.cz/item/CS_URS_2024_02/919112233" TargetMode="External"/><Relationship Id="rId41" Type="http://schemas.openxmlformats.org/officeDocument/2006/relationships/drawing" Target="../drawings/drawing17.xml"/><Relationship Id="rId1" Type="http://schemas.openxmlformats.org/officeDocument/2006/relationships/hyperlink" Target="https://podminky.urs.cz/item/CS_URS_2024_02/111251101" TargetMode="External"/><Relationship Id="rId6" Type="http://schemas.openxmlformats.org/officeDocument/2006/relationships/hyperlink" Target="https://podminky.urs.cz/item/CS_URS_2024_02/122351102" TargetMode="External"/><Relationship Id="rId11" Type="http://schemas.openxmlformats.org/officeDocument/2006/relationships/hyperlink" Target="https://podminky.urs.cz/item/CS_URS_2024_02/171152501" TargetMode="External"/><Relationship Id="rId24" Type="http://schemas.openxmlformats.org/officeDocument/2006/relationships/hyperlink" Target="https://podminky.urs.cz/item/CS_URS_2024_02/577134121" TargetMode="External"/><Relationship Id="rId32" Type="http://schemas.openxmlformats.org/officeDocument/2006/relationships/hyperlink" Target="https://podminky.urs.cz/item/CS_URS_2024_02/919735112" TargetMode="External"/><Relationship Id="rId37" Type="http://schemas.openxmlformats.org/officeDocument/2006/relationships/hyperlink" Target="https://podminky.urs.cz/item/CS_URS_2024_02/997221645" TargetMode="External"/><Relationship Id="rId40" Type="http://schemas.openxmlformats.org/officeDocument/2006/relationships/printerSettings" Target="../printerSettings/printerSettings17.bin"/><Relationship Id="rId5" Type="http://schemas.openxmlformats.org/officeDocument/2006/relationships/hyperlink" Target="https://podminky.urs.cz/item/CS_URS_2024_02/121151113" TargetMode="External"/><Relationship Id="rId15" Type="http://schemas.openxmlformats.org/officeDocument/2006/relationships/hyperlink" Target="https://podminky.urs.cz/item/CS_URS_2024_02/181951114" TargetMode="External"/><Relationship Id="rId23" Type="http://schemas.openxmlformats.org/officeDocument/2006/relationships/hyperlink" Target="https://podminky.urs.cz/item/CS_URS_2024_02/573231108" TargetMode="External"/><Relationship Id="rId28" Type="http://schemas.openxmlformats.org/officeDocument/2006/relationships/hyperlink" Target="https://podminky.urs.cz/item/CS_URS_2024_02/916131213" TargetMode="External"/><Relationship Id="rId36" Type="http://schemas.openxmlformats.org/officeDocument/2006/relationships/hyperlink" Target="https://podminky.urs.cz/item/CS_URS_2024_02/997221615" TargetMode="External"/><Relationship Id="rId10" Type="http://schemas.openxmlformats.org/officeDocument/2006/relationships/hyperlink" Target="https://podminky.urs.cz/item/CS_URS_2024_02/171152111" TargetMode="External"/><Relationship Id="rId19" Type="http://schemas.openxmlformats.org/officeDocument/2006/relationships/hyperlink" Target="https://podminky.urs.cz/item/CS_URS_2024_02/564851111" TargetMode="External"/><Relationship Id="rId31" Type="http://schemas.openxmlformats.org/officeDocument/2006/relationships/hyperlink" Target="https://podminky.urs.cz/item/CS_URS_2024_02/919726122" TargetMode="External"/><Relationship Id="rId4" Type="http://schemas.openxmlformats.org/officeDocument/2006/relationships/hyperlink" Target="https://podminky.urs.cz/item/CS_URS_2024_02/113154528" TargetMode="External"/><Relationship Id="rId9" Type="http://schemas.openxmlformats.org/officeDocument/2006/relationships/hyperlink" Target="https://podminky.urs.cz/item/CS_URS_2024_02/167151111" TargetMode="External"/><Relationship Id="rId14" Type="http://schemas.openxmlformats.org/officeDocument/2006/relationships/hyperlink" Target="https://podminky.urs.cz/item/CS_URS_2024_02/181451132" TargetMode="External"/><Relationship Id="rId22" Type="http://schemas.openxmlformats.org/officeDocument/2006/relationships/hyperlink" Target="https://podminky.urs.cz/item/CS_URS_2024_02/573191111" TargetMode="External"/><Relationship Id="rId27" Type="http://schemas.openxmlformats.org/officeDocument/2006/relationships/hyperlink" Target="https://podminky.urs.cz/item/CS_URS_2024_02/914531111" TargetMode="External"/><Relationship Id="rId30" Type="http://schemas.openxmlformats.org/officeDocument/2006/relationships/hyperlink" Target="https://podminky.urs.cz/item/CS_URS_2024_02/919121233" TargetMode="External"/><Relationship Id="rId35" Type="http://schemas.openxmlformats.org/officeDocument/2006/relationships/hyperlink" Target="https://podminky.urs.cz/item/CS_URS_2024_02/997221559" TargetMode="External"/><Relationship Id="rId8" Type="http://schemas.openxmlformats.org/officeDocument/2006/relationships/hyperlink" Target="https://podminky.urs.cz/item/CS_URS_2024_02/162651112" TargetMode="External"/><Relationship Id="rId3" Type="http://schemas.openxmlformats.org/officeDocument/2006/relationships/hyperlink" Target="https://podminky.urs.cz/item/CS_URS_2024_02/113107235" TargetMode="External"/><Relationship Id="rId12" Type="http://schemas.openxmlformats.org/officeDocument/2006/relationships/hyperlink" Target="https://podminky.urs.cz/item/CS_URS_2024_02/181351113" TargetMode="External"/><Relationship Id="rId17" Type="http://schemas.openxmlformats.org/officeDocument/2006/relationships/hyperlink" Target="https://podminky.urs.cz/item/CS_URS_2024_02/185804312" TargetMode="External"/><Relationship Id="rId25" Type="http://schemas.openxmlformats.org/officeDocument/2006/relationships/hyperlink" Target="https://podminky.urs.cz/item/CS_URS_2024_02/914111111" TargetMode="External"/><Relationship Id="rId33" Type="http://schemas.openxmlformats.org/officeDocument/2006/relationships/hyperlink" Target="https://podminky.urs.cz/item/CS_URS_2024_02/966006211" TargetMode="External"/><Relationship Id="rId38" Type="http://schemas.openxmlformats.org/officeDocument/2006/relationships/hyperlink" Target="https://podminky.urs.cz/item/CS_URS_2024_02/998225111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81351113" TargetMode="External"/><Relationship Id="rId18" Type="http://schemas.openxmlformats.org/officeDocument/2006/relationships/hyperlink" Target="https://podminky.urs.cz/item/CS_URS_2024_02/185804312" TargetMode="External"/><Relationship Id="rId26" Type="http://schemas.openxmlformats.org/officeDocument/2006/relationships/hyperlink" Target="https://podminky.urs.cz/item/CS_URS_2024_02/317353121" TargetMode="External"/><Relationship Id="rId39" Type="http://schemas.openxmlformats.org/officeDocument/2006/relationships/hyperlink" Target="https://podminky.urs.cz/item/CS_URS_2024_02/911121111" TargetMode="External"/><Relationship Id="rId21" Type="http://schemas.openxmlformats.org/officeDocument/2006/relationships/hyperlink" Target="https://podminky.urs.cz/item/CS_URS_2024_02/274351121" TargetMode="External"/><Relationship Id="rId34" Type="http://schemas.openxmlformats.org/officeDocument/2006/relationships/hyperlink" Target="https://podminky.urs.cz/item/CS_URS_2024_02/569831111" TargetMode="External"/><Relationship Id="rId42" Type="http://schemas.openxmlformats.org/officeDocument/2006/relationships/hyperlink" Target="https://podminky.urs.cz/item/CS_URS_2024_02/919121132" TargetMode="External"/><Relationship Id="rId47" Type="http://schemas.openxmlformats.org/officeDocument/2006/relationships/hyperlink" Target="https://podminky.urs.cz/item/CS_URS_2024_02/985331216" TargetMode="External"/><Relationship Id="rId50" Type="http://schemas.openxmlformats.org/officeDocument/2006/relationships/hyperlink" Target="https://podminky.urs.cz/item/CS_URS_2024_02/997221861" TargetMode="External"/><Relationship Id="rId55" Type="http://schemas.openxmlformats.org/officeDocument/2006/relationships/printerSettings" Target="../printerSettings/printerSettings18.bin"/><Relationship Id="rId7" Type="http://schemas.openxmlformats.org/officeDocument/2006/relationships/hyperlink" Target="https://podminky.urs.cz/item/CS_URS_2024_02/132251101" TargetMode="External"/><Relationship Id="rId2" Type="http://schemas.openxmlformats.org/officeDocument/2006/relationships/hyperlink" Target="https://podminky.urs.cz/item/CS_URS_2024_02/113107162" TargetMode="External"/><Relationship Id="rId16" Type="http://schemas.openxmlformats.org/officeDocument/2006/relationships/hyperlink" Target="https://podminky.urs.cz/item/CS_URS_2024_02/182251101" TargetMode="External"/><Relationship Id="rId29" Type="http://schemas.openxmlformats.org/officeDocument/2006/relationships/hyperlink" Target="https://podminky.urs.cz/item/CS_URS_2024_02/339921132" TargetMode="External"/><Relationship Id="rId11" Type="http://schemas.openxmlformats.org/officeDocument/2006/relationships/hyperlink" Target="https://podminky.urs.cz/item/CS_URS_2024_02/171152111" TargetMode="External"/><Relationship Id="rId24" Type="http://schemas.openxmlformats.org/officeDocument/2006/relationships/hyperlink" Target="https://podminky.urs.cz/item/CS_URS_2024_02/275321311" TargetMode="External"/><Relationship Id="rId32" Type="http://schemas.openxmlformats.org/officeDocument/2006/relationships/hyperlink" Target="https://podminky.urs.cz/item/CS_URS_2024_02/564851111" TargetMode="External"/><Relationship Id="rId37" Type="http://schemas.openxmlformats.org/officeDocument/2006/relationships/hyperlink" Target="https://podminky.urs.cz/item/CS_URS_2024_02/577134111" TargetMode="External"/><Relationship Id="rId40" Type="http://schemas.openxmlformats.org/officeDocument/2006/relationships/hyperlink" Target="https://podminky.urs.cz/item/CS_URS_2024_02/916131213" TargetMode="External"/><Relationship Id="rId45" Type="http://schemas.openxmlformats.org/officeDocument/2006/relationships/hyperlink" Target="https://podminky.urs.cz/item/CS_URS_2024_02/919735112" TargetMode="External"/><Relationship Id="rId53" Type="http://schemas.openxmlformats.org/officeDocument/2006/relationships/hyperlink" Target="https://podminky.urs.cz/item/CS_URS_2024_02/767161813" TargetMode="External"/><Relationship Id="rId5" Type="http://schemas.openxmlformats.org/officeDocument/2006/relationships/hyperlink" Target="https://podminky.urs.cz/item/CS_URS_2024_02/121151113" TargetMode="External"/><Relationship Id="rId10" Type="http://schemas.openxmlformats.org/officeDocument/2006/relationships/hyperlink" Target="https://podminky.urs.cz/item/CS_URS_2024_02/167151111" TargetMode="External"/><Relationship Id="rId19" Type="http://schemas.openxmlformats.org/officeDocument/2006/relationships/hyperlink" Target="https://podminky.urs.cz/item/CS_URS_2024_02/273321411" TargetMode="External"/><Relationship Id="rId31" Type="http://schemas.openxmlformats.org/officeDocument/2006/relationships/hyperlink" Target="https://podminky.urs.cz/item/CS_URS_2024_02/561081111" TargetMode="External"/><Relationship Id="rId44" Type="http://schemas.openxmlformats.org/officeDocument/2006/relationships/hyperlink" Target="https://podminky.urs.cz/item/CS_URS_2024_02/919726122" TargetMode="External"/><Relationship Id="rId52" Type="http://schemas.openxmlformats.org/officeDocument/2006/relationships/hyperlink" Target="https://podminky.urs.cz/item/CS_URS_2024_02/998225111" TargetMode="External"/><Relationship Id="rId4" Type="http://schemas.openxmlformats.org/officeDocument/2006/relationships/hyperlink" Target="https://podminky.urs.cz/item/CS_URS_2024_02/113154528" TargetMode="External"/><Relationship Id="rId9" Type="http://schemas.openxmlformats.org/officeDocument/2006/relationships/hyperlink" Target="https://podminky.urs.cz/item/CS_URS_2024_02/162651112" TargetMode="External"/><Relationship Id="rId14" Type="http://schemas.openxmlformats.org/officeDocument/2006/relationships/hyperlink" Target="https://podminky.urs.cz/item/CS_URS_2024_02/181451131" TargetMode="External"/><Relationship Id="rId22" Type="http://schemas.openxmlformats.org/officeDocument/2006/relationships/hyperlink" Target="https://podminky.urs.cz/item/CS_URS_2024_02/274351122" TargetMode="External"/><Relationship Id="rId27" Type="http://schemas.openxmlformats.org/officeDocument/2006/relationships/hyperlink" Target="https://podminky.urs.cz/item/CS_URS_2024_02/317353221" TargetMode="External"/><Relationship Id="rId30" Type="http://schemas.openxmlformats.org/officeDocument/2006/relationships/hyperlink" Target="https://podminky.urs.cz/item/CS_URS_2024_02/434313115" TargetMode="External"/><Relationship Id="rId35" Type="http://schemas.openxmlformats.org/officeDocument/2006/relationships/hyperlink" Target="https://podminky.urs.cz/item/CS_URS_2024_02/573191111" TargetMode="External"/><Relationship Id="rId43" Type="http://schemas.openxmlformats.org/officeDocument/2006/relationships/hyperlink" Target="https://podminky.urs.cz/item/CS_URS_2024_02/919121233" TargetMode="External"/><Relationship Id="rId48" Type="http://schemas.openxmlformats.org/officeDocument/2006/relationships/hyperlink" Target="https://podminky.urs.cz/item/CS_URS_2024_02/997221551" TargetMode="External"/><Relationship Id="rId56" Type="http://schemas.openxmlformats.org/officeDocument/2006/relationships/drawing" Target="../drawings/drawing18.xml"/><Relationship Id="rId8" Type="http://schemas.openxmlformats.org/officeDocument/2006/relationships/hyperlink" Target="https://podminky.urs.cz/item/CS_URS_2024_02/162351104" TargetMode="External"/><Relationship Id="rId51" Type="http://schemas.openxmlformats.org/officeDocument/2006/relationships/hyperlink" Target="https://podminky.urs.cz/item/CS_URS_2024_02/997221875" TargetMode="External"/><Relationship Id="rId3" Type="http://schemas.openxmlformats.org/officeDocument/2006/relationships/hyperlink" Target="https://podminky.urs.cz/item/CS_URS_2024_02/113151111" TargetMode="External"/><Relationship Id="rId12" Type="http://schemas.openxmlformats.org/officeDocument/2006/relationships/hyperlink" Target="https://podminky.urs.cz/item/CS_URS_2024_02/171152501" TargetMode="External"/><Relationship Id="rId17" Type="http://schemas.openxmlformats.org/officeDocument/2006/relationships/hyperlink" Target="https://podminky.urs.cz/item/CS_URS_2024_02/182351023" TargetMode="External"/><Relationship Id="rId25" Type="http://schemas.openxmlformats.org/officeDocument/2006/relationships/hyperlink" Target="https://podminky.urs.cz/item/CS_URS_2024_02/317321116" TargetMode="External"/><Relationship Id="rId33" Type="http://schemas.openxmlformats.org/officeDocument/2006/relationships/hyperlink" Target="https://podminky.urs.cz/item/CS_URS_2024_02/565145111" TargetMode="External"/><Relationship Id="rId38" Type="http://schemas.openxmlformats.org/officeDocument/2006/relationships/hyperlink" Target="https://podminky.urs.cz/item/CS_URS_2024_02/596211111" TargetMode="External"/><Relationship Id="rId46" Type="http://schemas.openxmlformats.org/officeDocument/2006/relationships/hyperlink" Target="https://podminky.urs.cz/item/CS_URS_2024_02/963042819" TargetMode="External"/><Relationship Id="rId20" Type="http://schemas.openxmlformats.org/officeDocument/2006/relationships/hyperlink" Target="https://podminky.urs.cz/item/CS_URS_2024_02/274321411" TargetMode="External"/><Relationship Id="rId41" Type="http://schemas.openxmlformats.org/officeDocument/2006/relationships/hyperlink" Target="https://podminky.urs.cz/item/CS_URS_2024_02/919112233" TargetMode="External"/><Relationship Id="rId54" Type="http://schemas.openxmlformats.org/officeDocument/2006/relationships/hyperlink" Target="https://podminky.urs.cz/item/CS_URS_2024_02/767165111" TargetMode="External"/><Relationship Id="rId1" Type="http://schemas.openxmlformats.org/officeDocument/2006/relationships/hyperlink" Target="https://podminky.urs.cz/item/CS_URS_2024_02/113107330" TargetMode="External"/><Relationship Id="rId6" Type="http://schemas.openxmlformats.org/officeDocument/2006/relationships/hyperlink" Target="https://podminky.urs.cz/item/CS_URS_2024_02/122351101" TargetMode="External"/><Relationship Id="rId15" Type="http://schemas.openxmlformats.org/officeDocument/2006/relationships/hyperlink" Target="https://podminky.urs.cz/item/CS_URS_2024_02/181451132" TargetMode="External"/><Relationship Id="rId23" Type="http://schemas.openxmlformats.org/officeDocument/2006/relationships/hyperlink" Target="https://podminky.urs.cz/item/CS_URS_2024_02/274361821" TargetMode="External"/><Relationship Id="rId28" Type="http://schemas.openxmlformats.org/officeDocument/2006/relationships/hyperlink" Target="https://podminky.urs.cz/item/CS_URS_2024_02/317361116" TargetMode="External"/><Relationship Id="rId36" Type="http://schemas.openxmlformats.org/officeDocument/2006/relationships/hyperlink" Target="https://podminky.urs.cz/item/CS_URS_2024_02/573231108" TargetMode="External"/><Relationship Id="rId49" Type="http://schemas.openxmlformats.org/officeDocument/2006/relationships/hyperlink" Target="https://podminky.urs.cz/item/CS_URS_2024_02/997221559" TargetMode="Externa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71152501" TargetMode="External"/><Relationship Id="rId18" Type="http://schemas.openxmlformats.org/officeDocument/2006/relationships/hyperlink" Target="https://podminky.urs.cz/item/CS_URS_2024_02/185804312" TargetMode="External"/><Relationship Id="rId26" Type="http://schemas.openxmlformats.org/officeDocument/2006/relationships/hyperlink" Target="https://podminky.urs.cz/item/CS_URS_2024_02/564861111" TargetMode="External"/><Relationship Id="rId39" Type="http://schemas.openxmlformats.org/officeDocument/2006/relationships/hyperlink" Target="https://podminky.urs.cz/item/CS_URS_2024_02/899201211" TargetMode="External"/><Relationship Id="rId21" Type="http://schemas.openxmlformats.org/officeDocument/2006/relationships/hyperlink" Target="https://podminky.urs.cz/item/CS_URS_2024_02/212755214" TargetMode="External"/><Relationship Id="rId34" Type="http://schemas.openxmlformats.org/officeDocument/2006/relationships/hyperlink" Target="https://podminky.urs.cz/item/CS_URS_2024_02/871313121" TargetMode="External"/><Relationship Id="rId42" Type="http://schemas.openxmlformats.org/officeDocument/2006/relationships/hyperlink" Target="https://podminky.urs.cz/item/CS_URS_2024_02/914531111" TargetMode="External"/><Relationship Id="rId47" Type="http://schemas.openxmlformats.org/officeDocument/2006/relationships/hyperlink" Target="https://podminky.urs.cz/item/CS_URS_2024_02/919121132" TargetMode="External"/><Relationship Id="rId50" Type="http://schemas.openxmlformats.org/officeDocument/2006/relationships/hyperlink" Target="https://podminky.urs.cz/item/CS_URS_2024_02/966006211" TargetMode="External"/><Relationship Id="rId55" Type="http://schemas.openxmlformats.org/officeDocument/2006/relationships/printerSettings" Target="../printerSettings/printerSettings19.bin"/><Relationship Id="rId7" Type="http://schemas.openxmlformats.org/officeDocument/2006/relationships/hyperlink" Target="https://podminky.urs.cz/item/CS_URS_2024_02/121151113" TargetMode="External"/><Relationship Id="rId2" Type="http://schemas.openxmlformats.org/officeDocument/2006/relationships/hyperlink" Target="https://podminky.urs.cz/item/CS_URS_2024_02/113107162" TargetMode="External"/><Relationship Id="rId16" Type="http://schemas.openxmlformats.org/officeDocument/2006/relationships/hyperlink" Target="https://podminky.urs.cz/item/CS_URS_2024_02/181451132" TargetMode="External"/><Relationship Id="rId29" Type="http://schemas.openxmlformats.org/officeDocument/2006/relationships/hyperlink" Target="https://podminky.urs.cz/item/CS_URS_2024_02/569831111" TargetMode="External"/><Relationship Id="rId11" Type="http://schemas.openxmlformats.org/officeDocument/2006/relationships/hyperlink" Target="https://podminky.urs.cz/item/CS_URS_2024_02/167151111" TargetMode="External"/><Relationship Id="rId24" Type="http://schemas.openxmlformats.org/officeDocument/2006/relationships/hyperlink" Target="https://podminky.urs.cz/item/CS_URS_2024_02/564750101" TargetMode="External"/><Relationship Id="rId32" Type="http://schemas.openxmlformats.org/officeDocument/2006/relationships/hyperlink" Target="https://podminky.urs.cz/item/CS_URS_2024_02/577134111" TargetMode="External"/><Relationship Id="rId37" Type="http://schemas.openxmlformats.org/officeDocument/2006/relationships/hyperlink" Target="https://podminky.urs.cz/item/CS_URS_2024_02/895941362" TargetMode="External"/><Relationship Id="rId40" Type="http://schemas.openxmlformats.org/officeDocument/2006/relationships/hyperlink" Target="https://podminky.urs.cz/item/CS_URS_2024_02/914111111" TargetMode="External"/><Relationship Id="rId45" Type="http://schemas.openxmlformats.org/officeDocument/2006/relationships/hyperlink" Target="https://podminky.urs.cz/item/CS_URS_2024_02/916231213" TargetMode="External"/><Relationship Id="rId53" Type="http://schemas.openxmlformats.org/officeDocument/2006/relationships/hyperlink" Target="https://podminky.urs.cz/item/CS_URS_2024_02/997221875" TargetMode="External"/><Relationship Id="rId5" Type="http://schemas.openxmlformats.org/officeDocument/2006/relationships/hyperlink" Target="https://podminky.urs.cz/item/CS_URS_2024_02/113154523" TargetMode="External"/><Relationship Id="rId10" Type="http://schemas.openxmlformats.org/officeDocument/2006/relationships/hyperlink" Target="https://podminky.urs.cz/item/CS_URS_2024_02/162651112" TargetMode="External"/><Relationship Id="rId19" Type="http://schemas.openxmlformats.org/officeDocument/2006/relationships/hyperlink" Target="https://podminky.urs.cz/item/CS_URS_2024_02/211531111" TargetMode="External"/><Relationship Id="rId31" Type="http://schemas.openxmlformats.org/officeDocument/2006/relationships/hyperlink" Target="https://podminky.urs.cz/item/CS_URS_2024_02/573231106" TargetMode="External"/><Relationship Id="rId44" Type="http://schemas.openxmlformats.org/officeDocument/2006/relationships/hyperlink" Target="https://podminky.urs.cz/item/CS_URS_2024_02/916131213" TargetMode="External"/><Relationship Id="rId52" Type="http://schemas.openxmlformats.org/officeDocument/2006/relationships/hyperlink" Target="https://podminky.urs.cz/item/CS_URS_2024_02/997221559" TargetMode="External"/><Relationship Id="rId4" Type="http://schemas.openxmlformats.org/officeDocument/2006/relationships/hyperlink" Target="https://podminky.urs.cz/item/CS_URS_2024_02/113107224" TargetMode="External"/><Relationship Id="rId9" Type="http://schemas.openxmlformats.org/officeDocument/2006/relationships/hyperlink" Target="https://podminky.urs.cz/item/CS_URS_2024_02/162351104" TargetMode="External"/><Relationship Id="rId14" Type="http://schemas.openxmlformats.org/officeDocument/2006/relationships/hyperlink" Target="https://podminky.urs.cz/item/CS_URS_2024_02/175151101" TargetMode="External"/><Relationship Id="rId22" Type="http://schemas.openxmlformats.org/officeDocument/2006/relationships/hyperlink" Target="https://podminky.urs.cz/item/CS_URS_2024_02/561081111" TargetMode="External"/><Relationship Id="rId27" Type="http://schemas.openxmlformats.org/officeDocument/2006/relationships/hyperlink" Target="https://podminky.urs.cz/item/CS_URS_2024_02/565155111" TargetMode="External"/><Relationship Id="rId30" Type="http://schemas.openxmlformats.org/officeDocument/2006/relationships/hyperlink" Target="https://podminky.urs.cz/item/CS_URS_2024_02/573191111" TargetMode="External"/><Relationship Id="rId35" Type="http://schemas.openxmlformats.org/officeDocument/2006/relationships/hyperlink" Target="https://podminky.urs.cz/item/CS_URS_2024_02/890411851" TargetMode="External"/><Relationship Id="rId43" Type="http://schemas.openxmlformats.org/officeDocument/2006/relationships/hyperlink" Target="https://podminky.urs.cz/item/CS_URS_2024_02/915111112" TargetMode="External"/><Relationship Id="rId48" Type="http://schemas.openxmlformats.org/officeDocument/2006/relationships/hyperlink" Target="https://podminky.urs.cz/item/CS_URS_2024_02/919735112" TargetMode="External"/><Relationship Id="rId56" Type="http://schemas.openxmlformats.org/officeDocument/2006/relationships/drawing" Target="../drawings/drawing19.xml"/><Relationship Id="rId8" Type="http://schemas.openxmlformats.org/officeDocument/2006/relationships/hyperlink" Target="https://podminky.urs.cz/item/CS_URS_2024_02/122251102" TargetMode="External"/><Relationship Id="rId51" Type="http://schemas.openxmlformats.org/officeDocument/2006/relationships/hyperlink" Target="https://podminky.urs.cz/item/CS_URS_2024_02/997221551" TargetMode="External"/><Relationship Id="rId3" Type="http://schemas.openxmlformats.org/officeDocument/2006/relationships/hyperlink" Target="https://podminky.urs.cz/item/CS_URS_2024_02/113107223" TargetMode="External"/><Relationship Id="rId12" Type="http://schemas.openxmlformats.org/officeDocument/2006/relationships/hyperlink" Target="https://podminky.urs.cz/item/CS_URS_2024_02/171152111" TargetMode="External"/><Relationship Id="rId17" Type="http://schemas.openxmlformats.org/officeDocument/2006/relationships/hyperlink" Target="https://podminky.urs.cz/item/CS_URS_2024_02/181951114" TargetMode="External"/><Relationship Id="rId25" Type="http://schemas.openxmlformats.org/officeDocument/2006/relationships/hyperlink" Target="https://podminky.urs.cz/item/CS_URS_2024_02/564851111" TargetMode="External"/><Relationship Id="rId33" Type="http://schemas.openxmlformats.org/officeDocument/2006/relationships/hyperlink" Target="https://podminky.urs.cz/item/CS_URS_2024_02/596211111" TargetMode="External"/><Relationship Id="rId38" Type="http://schemas.openxmlformats.org/officeDocument/2006/relationships/hyperlink" Target="https://podminky.urs.cz/item/CS_URS_2024_02/919726122" TargetMode="External"/><Relationship Id="rId46" Type="http://schemas.openxmlformats.org/officeDocument/2006/relationships/hyperlink" Target="https://podminky.urs.cz/item/CS_URS_2024_02/919112233" TargetMode="External"/><Relationship Id="rId20" Type="http://schemas.openxmlformats.org/officeDocument/2006/relationships/hyperlink" Target="https://podminky.urs.cz/item/CS_URS_2024_02/211971110" TargetMode="External"/><Relationship Id="rId41" Type="http://schemas.openxmlformats.org/officeDocument/2006/relationships/hyperlink" Target="https://podminky.urs.cz/item/CS_URS_2024_02/914511113" TargetMode="External"/><Relationship Id="rId54" Type="http://schemas.openxmlformats.org/officeDocument/2006/relationships/hyperlink" Target="https://podminky.urs.cz/item/CS_URS_2024_02/998225111" TargetMode="External"/><Relationship Id="rId1" Type="http://schemas.openxmlformats.org/officeDocument/2006/relationships/hyperlink" Target="https://podminky.urs.cz/item/CS_URS_2024_02/111251101" TargetMode="External"/><Relationship Id="rId6" Type="http://schemas.openxmlformats.org/officeDocument/2006/relationships/hyperlink" Target="https://podminky.urs.cz/item/CS_URS_2024_02/113154528" TargetMode="External"/><Relationship Id="rId15" Type="http://schemas.openxmlformats.org/officeDocument/2006/relationships/hyperlink" Target="https://podminky.urs.cz/item/CS_URS_2024_02/181351113" TargetMode="External"/><Relationship Id="rId23" Type="http://schemas.openxmlformats.org/officeDocument/2006/relationships/hyperlink" Target="https://podminky.urs.cz/item/CS_URS_2024_02/564730001" TargetMode="External"/><Relationship Id="rId28" Type="http://schemas.openxmlformats.org/officeDocument/2006/relationships/hyperlink" Target="https://podminky.urs.cz/item/CS_URS_2024_02/565165111" TargetMode="External"/><Relationship Id="rId36" Type="http://schemas.openxmlformats.org/officeDocument/2006/relationships/hyperlink" Target="https://podminky.urs.cz/item/CS_URS_2024_02/895941341" TargetMode="External"/><Relationship Id="rId49" Type="http://schemas.openxmlformats.org/officeDocument/2006/relationships/hyperlink" Target="https://podminky.urs.cz/item/CS_URS_2024_02/919735113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74151101" TargetMode="External"/><Relationship Id="rId18" Type="http://schemas.openxmlformats.org/officeDocument/2006/relationships/hyperlink" Target="https://podminky.urs.cz/item/CS_URS_2024_02/162751137" TargetMode="External"/><Relationship Id="rId26" Type="http://schemas.openxmlformats.org/officeDocument/2006/relationships/hyperlink" Target="https://podminky.urs.cz/item/CS_URS_2024_02/181951114" TargetMode="External"/><Relationship Id="rId39" Type="http://schemas.openxmlformats.org/officeDocument/2006/relationships/hyperlink" Target="https://podminky.urs.cz/item/CS_URS_2024_02/451571112" TargetMode="External"/><Relationship Id="rId21" Type="http://schemas.openxmlformats.org/officeDocument/2006/relationships/hyperlink" Target="https://podminky.urs.cz/item/CS_URS_2024_02/171151131" TargetMode="External"/><Relationship Id="rId34" Type="http://schemas.openxmlformats.org/officeDocument/2006/relationships/hyperlink" Target="https://podminky.urs.cz/item/CS_URS_2024_02/321351010" TargetMode="External"/><Relationship Id="rId42" Type="http://schemas.openxmlformats.org/officeDocument/2006/relationships/hyperlink" Target="https://podminky.urs.cz/item/CS_URS_2024_02/462519002" TargetMode="External"/><Relationship Id="rId47" Type="http://schemas.openxmlformats.org/officeDocument/2006/relationships/hyperlink" Target="https://podminky.urs.cz/item/CS_URS_2024_02/916231213" TargetMode="External"/><Relationship Id="rId50" Type="http://schemas.openxmlformats.org/officeDocument/2006/relationships/hyperlink" Target="https://podminky.urs.cz/item/CS_URS_2024_02/936124112" TargetMode="External"/><Relationship Id="rId55" Type="http://schemas.openxmlformats.org/officeDocument/2006/relationships/hyperlink" Target="https://podminky.urs.cz/item/CS_URS_2024_02/997221551" TargetMode="External"/><Relationship Id="rId63" Type="http://schemas.openxmlformats.org/officeDocument/2006/relationships/printerSettings" Target="../printerSettings/printerSettings2.bin"/><Relationship Id="rId7" Type="http://schemas.openxmlformats.org/officeDocument/2006/relationships/hyperlink" Target="https://podminky.urs.cz/item/CS_URS_2024_02/127451113" TargetMode="External"/><Relationship Id="rId2" Type="http://schemas.openxmlformats.org/officeDocument/2006/relationships/hyperlink" Target="https://podminky.urs.cz/item/CS_URS_2024_02/113154543" TargetMode="External"/><Relationship Id="rId16" Type="http://schemas.openxmlformats.org/officeDocument/2006/relationships/hyperlink" Target="https://podminky.urs.cz/item/CS_URS_2024_02/182151112" TargetMode="External"/><Relationship Id="rId29" Type="http://schemas.openxmlformats.org/officeDocument/2006/relationships/hyperlink" Target="https://podminky.urs.cz/item/CS_URS_2024_02/273313711" TargetMode="External"/><Relationship Id="rId11" Type="http://schemas.openxmlformats.org/officeDocument/2006/relationships/hyperlink" Target="https://podminky.urs.cz/item/CS_URS_2024_02/167151111" TargetMode="External"/><Relationship Id="rId24" Type="http://schemas.openxmlformats.org/officeDocument/2006/relationships/hyperlink" Target="https://podminky.urs.cz/item/CS_URS_2024_02/181351114" TargetMode="External"/><Relationship Id="rId32" Type="http://schemas.openxmlformats.org/officeDocument/2006/relationships/hyperlink" Target="https://podminky.urs.cz/item/CS_URS_2024_02/320101112" TargetMode="External"/><Relationship Id="rId37" Type="http://schemas.openxmlformats.org/officeDocument/2006/relationships/hyperlink" Target="https://podminky.urs.cz/item/CS_URS_2024_02/321368211" TargetMode="External"/><Relationship Id="rId40" Type="http://schemas.openxmlformats.org/officeDocument/2006/relationships/hyperlink" Target="https://podminky.urs.cz/item/CS_URS_2024_02/451577877" TargetMode="External"/><Relationship Id="rId45" Type="http://schemas.openxmlformats.org/officeDocument/2006/relationships/hyperlink" Target="https://podminky.urs.cz/item/CS_URS_2024_02/564750101" TargetMode="External"/><Relationship Id="rId53" Type="http://schemas.openxmlformats.org/officeDocument/2006/relationships/hyperlink" Target="https://podminky.urs.cz/item/CS_URS_2024_02/966071711" TargetMode="External"/><Relationship Id="rId58" Type="http://schemas.openxmlformats.org/officeDocument/2006/relationships/hyperlink" Target="https://podminky.urs.cz/item/CS_URS_2024_02/997221873" TargetMode="External"/><Relationship Id="rId5" Type="http://schemas.openxmlformats.org/officeDocument/2006/relationships/hyperlink" Target="https://podminky.urs.cz/item/CS_URS_2024_02/121151123" TargetMode="External"/><Relationship Id="rId61" Type="http://schemas.openxmlformats.org/officeDocument/2006/relationships/hyperlink" Target="https://podminky.urs.cz/item/CS_URS_2024_02/911121111" TargetMode="External"/><Relationship Id="rId19" Type="http://schemas.openxmlformats.org/officeDocument/2006/relationships/hyperlink" Target="https://podminky.urs.cz/item/CS_URS_2024_02/162751139" TargetMode="External"/><Relationship Id="rId14" Type="http://schemas.openxmlformats.org/officeDocument/2006/relationships/hyperlink" Target="https://podminky.urs.cz/item/CS_URS_2024_02/181451131" TargetMode="External"/><Relationship Id="rId22" Type="http://schemas.openxmlformats.org/officeDocument/2006/relationships/hyperlink" Target="https://podminky.urs.cz/item/CS_URS_2024_02/171251201" TargetMode="External"/><Relationship Id="rId27" Type="http://schemas.openxmlformats.org/officeDocument/2006/relationships/hyperlink" Target="https://podminky.urs.cz/item/CS_URS_2024_02/185804312" TargetMode="External"/><Relationship Id="rId30" Type="http://schemas.openxmlformats.org/officeDocument/2006/relationships/hyperlink" Target="https://podminky.urs.cz/item/CS_URS_2024_02/291211111" TargetMode="External"/><Relationship Id="rId35" Type="http://schemas.openxmlformats.org/officeDocument/2006/relationships/hyperlink" Target="https://podminky.urs.cz/item/CS_URS_2024_02/321352010" TargetMode="External"/><Relationship Id="rId43" Type="http://schemas.openxmlformats.org/officeDocument/2006/relationships/hyperlink" Target="https://podminky.urs.cz/item/CS_URS_2024_02/463212121" TargetMode="External"/><Relationship Id="rId48" Type="http://schemas.openxmlformats.org/officeDocument/2006/relationships/hyperlink" Target="https://podminky.urs.cz/item/CS_URS_2024_02/919535557" TargetMode="External"/><Relationship Id="rId56" Type="http://schemas.openxmlformats.org/officeDocument/2006/relationships/hyperlink" Target="https://podminky.urs.cz/item/CS_URS_2024_02/997221559" TargetMode="External"/><Relationship Id="rId64" Type="http://schemas.openxmlformats.org/officeDocument/2006/relationships/drawing" Target="../drawings/drawing2.xml"/><Relationship Id="rId8" Type="http://schemas.openxmlformats.org/officeDocument/2006/relationships/hyperlink" Target="https://podminky.urs.cz/item/CS_URS_2024_02/162451126" TargetMode="External"/><Relationship Id="rId51" Type="http://schemas.openxmlformats.org/officeDocument/2006/relationships/hyperlink" Target="https://podminky.urs.cz/item/CS_URS_2024_02/960321271" TargetMode="External"/><Relationship Id="rId3" Type="http://schemas.openxmlformats.org/officeDocument/2006/relationships/hyperlink" Target="https://podminky.urs.cz/item/CS_URS_2024_02/113155538" TargetMode="External"/><Relationship Id="rId12" Type="http://schemas.openxmlformats.org/officeDocument/2006/relationships/hyperlink" Target="https://podminky.urs.cz/item/CS_URS_2024_02/167151112" TargetMode="External"/><Relationship Id="rId17" Type="http://schemas.openxmlformats.org/officeDocument/2006/relationships/hyperlink" Target="https://podminky.urs.cz/item/CS_URS_2024_02/182351133" TargetMode="External"/><Relationship Id="rId25" Type="http://schemas.openxmlformats.org/officeDocument/2006/relationships/hyperlink" Target="https://podminky.urs.cz/item/CS_URS_2024_02/181451132" TargetMode="External"/><Relationship Id="rId33" Type="http://schemas.openxmlformats.org/officeDocument/2006/relationships/hyperlink" Target="https://podminky.urs.cz/item/CS_URS_2024_02/321321116" TargetMode="External"/><Relationship Id="rId38" Type="http://schemas.openxmlformats.org/officeDocument/2006/relationships/hyperlink" Target="https://podminky.urs.cz/item/CS_URS_2024_02/434211111" TargetMode="External"/><Relationship Id="rId46" Type="http://schemas.openxmlformats.org/officeDocument/2006/relationships/hyperlink" Target="https://podminky.urs.cz/item/CS_URS_2024_02/564972111" TargetMode="External"/><Relationship Id="rId59" Type="http://schemas.openxmlformats.org/officeDocument/2006/relationships/hyperlink" Target="https://podminky.urs.cz/item/CS_URS_2024_02/997221875" TargetMode="External"/><Relationship Id="rId20" Type="http://schemas.openxmlformats.org/officeDocument/2006/relationships/hyperlink" Target="https://podminky.urs.cz/item/CS_URS_2024_02/171201231" TargetMode="External"/><Relationship Id="rId41" Type="http://schemas.openxmlformats.org/officeDocument/2006/relationships/hyperlink" Target="https://podminky.urs.cz/item/CS_URS_2024_02/462511270" TargetMode="External"/><Relationship Id="rId54" Type="http://schemas.openxmlformats.org/officeDocument/2006/relationships/hyperlink" Target="https://podminky.urs.cz/item/CS_URS_2024_02/966071822" TargetMode="External"/><Relationship Id="rId62" Type="http://schemas.openxmlformats.org/officeDocument/2006/relationships/hyperlink" Target="https://podminky.urs.cz/item/CS_URS_2024_02/210220001" TargetMode="External"/><Relationship Id="rId1" Type="http://schemas.openxmlformats.org/officeDocument/2006/relationships/hyperlink" Target="https://podminky.urs.cz/item/CS_URS_2024_02/113107224" TargetMode="External"/><Relationship Id="rId6" Type="http://schemas.openxmlformats.org/officeDocument/2006/relationships/hyperlink" Target="https://podminky.urs.cz/item/CS_URS_2024_02/124353104" TargetMode="External"/><Relationship Id="rId15" Type="http://schemas.openxmlformats.org/officeDocument/2006/relationships/hyperlink" Target="https://podminky.urs.cz/item/CS_URS_2024_02/182111111" TargetMode="External"/><Relationship Id="rId23" Type="http://schemas.openxmlformats.org/officeDocument/2006/relationships/hyperlink" Target="https://podminky.urs.cz/item/CS_URS_2024_02/181351113" TargetMode="External"/><Relationship Id="rId28" Type="http://schemas.openxmlformats.org/officeDocument/2006/relationships/hyperlink" Target="https://podminky.urs.cz/item/CS_URS_2024_02/273313611" TargetMode="External"/><Relationship Id="rId36" Type="http://schemas.openxmlformats.org/officeDocument/2006/relationships/hyperlink" Target="https://podminky.urs.cz/item/CS_URS_2024_02/321366111" TargetMode="External"/><Relationship Id="rId49" Type="http://schemas.openxmlformats.org/officeDocument/2006/relationships/hyperlink" Target="https://podminky.urs.cz/item/CS_URS_2024_02/919551111" TargetMode="External"/><Relationship Id="rId57" Type="http://schemas.openxmlformats.org/officeDocument/2006/relationships/hyperlink" Target="https://podminky.urs.cz/item/CS_URS_2024_02/997221861" TargetMode="External"/><Relationship Id="rId10" Type="http://schemas.openxmlformats.org/officeDocument/2006/relationships/hyperlink" Target="https://podminky.urs.cz/item/CS_URS_2024_02/162651132" TargetMode="External"/><Relationship Id="rId31" Type="http://schemas.openxmlformats.org/officeDocument/2006/relationships/hyperlink" Target="https://podminky.urs.cz/item/CS_URS_2024_02/320101111" TargetMode="External"/><Relationship Id="rId44" Type="http://schemas.openxmlformats.org/officeDocument/2006/relationships/hyperlink" Target="https://podminky.urs.cz/item/CS_URS_2024_02/463212191" TargetMode="External"/><Relationship Id="rId52" Type="http://schemas.openxmlformats.org/officeDocument/2006/relationships/hyperlink" Target="https://podminky.urs.cz/item/CS_URS_2024_02/966003810" TargetMode="External"/><Relationship Id="rId60" Type="http://schemas.openxmlformats.org/officeDocument/2006/relationships/hyperlink" Target="https://podminky.urs.cz/item/CS_URS_2024_02/998332011" TargetMode="External"/><Relationship Id="rId4" Type="http://schemas.openxmlformats.org/officeDocument/2006/relationships/hyperlink" Target="https://podminky.urs.cz/item/CS_URS_2024_02/114203104" TargetMode="External"/><Relationship Id="rId9" Type="http://schemas.openxmlformats.org/officeDocument/2006/relationships/hyperlink" Target="https://podminky.urs.cz/item/CS_URS_2024_02/162651112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181351003" TargetMode="External"/><Relationship Id="rId13" Type="http://schemas.openxmlformats.org/officeDocument/2006/relationships/hyperlink" Target="https://podminky.urs.cz/item/CS_URS_2024_02/275351121" TargetMode="External"/><Relationship Id="rId18" Type="http://schemas.openxmlformats.org/officeDocument/2006/relationships/hyperlink" Target="https://podminky.urs.cz/item/CS_URS_2024_02/961044111" TargetMode="External"/><Relationship Id="rId26" Type="http://schemas.openxmlformats.org/officeDocument/2006/relationships/printerSettings" Target="../printerSettings/printerSettings20.bin"/><Relationship Id="rId3" Type="http://schemas.openxmlformats.org/officeDocument/2006/relationships/hyperlink" Target="https://podminky.urs.cz/item/CS_URS_2024_02/162251102" TargetMode="External"/><Relationship Id="rId21" Type="http://schemas.openxmlformats.org/officeDocument/2006/relationships/hyperlink" Target="https://podminky.urs.cz/item/CS_URS_2024_02/997013501" TargetMode="External"/><Relationship Id="rId7" Type="http://schemas.openxmlformats.org/officeDocument/2006/relationships/hyperlink" Target="https://podminky.urs.cz/item/CS_URS_2024_02/174151101" TargetMode="External"/><Relationship Id="rId12" Type="http://schemas.openxmlformats.org/officeDocument/2006/relationships/hyperlink" Target="https://podminky.urs.cz/item/CS_URS_2024_02/275321411" TargetMode="External"/><Relationship Id="rId17" Type="http://schemas.openxmlformats.org/officeDocument/2006/relationships/hyperlink" Target="https://podminky.urs.cz/item/CS_URS_2024_02/564972111" TargetMode="External"/><Relationship Id="rId25" Type="http://schemas.openxmlformats.org/officeDocument/2006/relationships/hyperlink" Target="https://podminky.urs.cz/item/CS_URS_2024_02/783218111" TargetMode="External"/><Relationship Id="rId2" Type="http://schemas.openxmlformats.org/officeDocument/2006/relationships/hyperlink" Target="https://podminky.urs.cz/item/CS_URS_2024_02/131351100" TargetMode="External"/><Relationship Id="rId16" Type="http://schemas.openxmlformats.org/officeDocument/2006/relationships/hyperlink" Target="https://podminky.urs.cz/item/CS_URS_2024_02/564251011" TargetMode="External"/><Relationship Id="rId20" Type="http://schemas.openxmlformats.org/officeDocument/2006/relationships/hyperlink" Target="https://podminky.urs.cz/item/CS_URS_2024_02/966071711" TargetMode="External"/><Relationship Id="rId1" Type="http://schemas.openxmlformats.org/officeDocument/2006/relationships/hyperlink" Target="https://podminky.urs.cz/item/CS_URS_2024_02/121151103" TargetMode="External"/><Relationship Id="rId6" Type="http://schemas.openxmlformats.org/officeDocument/2006/relationships/hyperlink" Target="https://podminky.urs.cz/item/CS_URS_2024_02/171201231" TargetMode="External"/><Relationship Id="rId11" Type="http://schemas.openxmlformats.org/officeDocument/2006/relationships/hyperlink" Target="https://podminky.urs.cz/item/CS_URS_2024_02/185804312" TargetMode="External"/><Relationship Id="rId24" Type="http://schemas.openxmlformats.org/officeDocument/2006/relationships/hyperlink" Target="https://podminky.urs.cz/item/CS_URS_2024_02/998232110" TargetMode="External"/><Relationship Id="rId5" Type="http://schemas.openxmlformats.org/officeDocument/2006/relationships/hyperlink" Target="https://podminky.urs.cz/item/CS_URS_2024_02/162751119" TargetMode="External"/><Relationship Id="rId15" Type="http://schemas.openxmlformats.org/officeDocument/2006/relationships/hyperlink" Target="https://podminky.urs.cz/item/CS_URS_2024_02/348501212" TargetMode="External"/><Relationship Id="rId23" Type="http://schemas.openxmlformats.org/officeDocument/2006/relationships/hyperlink" Target="https://podminky.urs.cz/item/CS_URS_2024_02/997013861" TargetMode="External"/><Relationship Id="rId10" Type="http://schemas.openxmlformats.org/officeDocument/2006/relationships/hyperlink" Target="https://podminky.urs.cz/item/CS_URS_2024_02/181951112" TargetMode="External"/><Relationship Id="rId19" Type="http://schemas.openxmlformats.org/officeDocument/2006/relationships/hyperlink" Target="https://podminky.urs.cz/item/CS_URS_2024_02/966003810" TargetMode="External"/><Relationship Id="rId4" Type="http://schemas.openxmlformats.org/officeDocument/2006/relationships/hyperlink" Target="https://podminky.urs.cz/item/CS_URS_2024_02/162751117" TargetMode="External"/><Relationship Id="rId9" Type="http://schemas.openxmlformats.org/officeDocument/2006/relationships/hyperlink" Target="https://podminky.urs.cz/item/CS_URS_2024_02/181411131" TargetMode="External"/><Relationship Id="rId14" Type="http://schemas.openxmlformats.org/officeDocument/2006/relationships/hyperlink" Target="https://podminky.urs.cz/item/CS_URS_2024_02/275351122" TargetMode="External"/><Relationship Id="rId22" Type="http://schemas.openxmlformats.org/officeDocument/2006/relationships/hyperlink" Target="https://podminky.urs.cz/item/CS_URS_2024_02/997013509" TargetMode="External"/><Relationship Id="rId27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1/162751139" TargetMode="External"/><Relationship Id="rId18" Type="http://schemas.openxmlformats.org/officeDocument/2006/relationships/hyperlink" Target="https://podminky.urs.cz/item/CS_URS_2024_02/273313611" TargetMode="External"/><Relationship Id="rId26" Type="http://schemas.openxmlformats.org/officeDocument/2006/relationships/hyperlink" Target="https://podminky.urs.cz/item/CS_URS_2024_02/451316122" TargetMode="External"/><Relationship Id="rId21" Type="http://schemas.openxmlformats.org/officeDocument/2006/relationships/hyperlink" Target="https://podminky.urs.cz/item/CS_URS_2024_02/321351020" TargetMode="External"/><Relationship Id="rId34" Type="http://schemas.openxmlformats.org/officeDocument/2006/relationships/hyperlink" Target="https://podminky.urs.cz/item/CS_URS_2024_02/997321511" TargetMode="External"/><Relationship Id="rId7" Type="http://schemas.openxmlformats.org/officeDocument/2006/relationships/hyperlink" Target="https://podminky.urs.cz/item/CS_URS_2024_02/151101211" TargetMode="External"/><Relationship Id="rId12" Type="http://schemas.openxmlformats.org/officeDocument/2006/relationships/hyperlink" Target="https://podminky.urs.cz/item/CS_URS_2024_01/162751137" TargetMode="External"/><Relationship Id="rId17" Type="http://schemas.openxmlformats.org/officeDocument/2006/relationships/hyperlink" Target="https://podminky.urs.cz/item/CS_URS_2024_02/175151101" TargetMode="External"/><Relationship Id="rId25" Type="http://schemas.openxmlformats.org/officeDocument/2006/relationships/hyperlink" Target="https://podminky.urs.cz/item/CS_URS_2024_02/321368211" TargetMode="External"/><Relationship Id="rId33" Type="http://schemas.openxmlformats.org/officeDocument/2006/relationships/hyperlink" Target="https://podminky.urs.cz/item/CS_URS_2024_02/997013862" TargetMode="External"/><Relationship Id="rId38" Type="http://schemas.openxmlformats.org/officeDocument/2006/relationships/drawing" Target="../drawings/drawing21.xml"/><Relationship Id="rId2" Type="http://schemas.openxmlformats.org/officeDocument/2006/relationships/hyperlink" Target="https://podminky.urs.cz/item/CS_URS_2024_02/115101301" TargetMode="External"/><Relationship Id="rId16" Type="http://schemas.openxmlformats.org/officeDocument/2006/relationships/hyperlink" Target="https://podminky.urs.cz/item/CS_URS_2024_02/174151101" TargetMode="External"/><Relationship Id="rId20" Type="http://schemas.openxmlformats.org/officeDocument/2006/relationships/hyperlink" Target="https://podminky.urs.cz/item/CS_URS_2024_02/321351010" TargetMode="External"/><Relationship Id="rId29" Type="http://schemas.openxmlformats.org/officeDocument/2006/relationships/hyperlink" Target="https://podminky.urs.cz/item/CS_URS_2023_02/871375241" TargetMode="External"/><Relationship Id="rId1" Type="http://schemas.openxmlformats.org/officeDocument/2006/relationships/hyperlink" Target="https://podminky.urs.cz/item/CS_URS_2024_02/115101201" TargetMode="External"/><Relationship Id="rId6" Type="http://schemas.openxmlformats.org/officeDocument/2006/relationships/hyperlink" Target="https://podminky.urs.cz/item/CS_URS_2024_02/151101201" TargetMode="External"/><Relationship Id="rId11" Type="http://schemas.openxmlformats.org/officeDocument/2006/relationships/hyperlink" Target="https://podminky.urs.cz/item/CS_URS_2024_02/162651112" TargetMode="External"/><Relationship Id="rId24" Type="http://schemas.openxmlformats.org/officeDocument/2006/relationships/hyperlink" Target="https://podminky.urs.cz/item/CS_URS_2024_02/321366111" TargetMode="External"/><Relationship Id="rId32" Type="http://schemas.openxmlformats.org/officeDocument/2006/relationships/hyperlink" Target="https://podminky.urs.cz/item/CS_URS_2024_02/899623151" TargetMode="External"/><Relationship Id="rId37" Type="http://schemas.openxmlformats.org/officeDocument/2006/relationships/printerSettings" Target="../printerSettings/printerSettings21.bin"/><Relationship Id="rId5" Type="http://schemas.openxmlformats.org/officeDocument/2006/relationships/hyperlink" Target="https://podminky.urs.cz/item/CS_URS_2024_02/127751111" TargetMode="External"/><Relationship Id="rId15" Type="http://schemas.openxmlformats.org/officeDocument/2006/relationships/hyperlink" Target="https://podminky.urs.cz/item/CS_URS_2024_02/171251201" TargetMode="External"/><Relationship Id="rId23" Type="http://schemas.openxmlformats.org/officeDocument/2006/relationships/hyperlink" Target="https://podminky.urs.cz/item/CS_URS_2024_02/321352020" TargetMode="External"/><Relationship Id="rId28" Type="http://schemas.openxmlformats.org/officeDocument/2006/relationships/hyperlink" Target="https://podminky.urs.cz/item/CS_URS_2024_02/820491811" TargetMode="External"/><Relationship Id="rId36" Type="http://schemas.openxmlformats.org/officeDocument/2006/relationships/hyperlink" Target="https://podminky.urs.cz/item/CS_URS_2024_02/998332011" TargetMode="External"/><Relationship Id="rId10" Type="http://schemas.openxmlformats.org/officeDocument/2006/relationships/hyperlink" Target="https://podminky.urs.cz/item/CS_URS_2024_02/162451106" TargetMode="External"/><Relationship Id="rId19" Type="http://schemas.openxmlformats.org/officeDocument/2006/relationships/hyperlink" Target="https://podminky.urs.cz/item/CS_URS_2024_02/321321116" TargetMode="External"/><Relationship Id="rId31" Type="http://schemas.openxmlformats.org/officeDocument/2006/relationships/hyperlink" Target="https://podminky.urs.cz/item/CS_URS_2024_02/891372421" TargetMode="External"/><Relationship Id="rId4" Type="http://schemas.openxmlformats.org/officeDocument/2006/relationships/hyperlink" Target="https://podminky.urs.cz/item/CS_URS_2024_02/124253101" TargetMode="External"/><Relationship Id="rId9" Type="http://schemas.openxmlformats.org/officeDocument/2006/relationships/hyperlink" Target="https://podminky.urs.cz/item/CS_URS_2024_02/151811232" TargetMode="External"/><Relationship Id="rId14" Type="http://schemas.openxmlformats.org/officeDocument/2006/relationships/hyperlink" Target="https://podminky.urs.cz/item/CS_URS_2024_02/167151111" TargetMode="External"/><Relationship Id="rId22" Type="http://schemas.openxmlformats.org/officeDocument/2006/relationships/hyperlink" Target="https://podminky.urs.cz/item/CS_URS_2024_02/321352010" TargetMode="External"/><Relationship Id="rId27" Type="http://schemas.openxmlformats.org/officeDocument/2006/relationships/hyperlink" Target="https://podminky.urs.cz/item/CS_URS_2024_02/465513127" TargetMode="External"/><Relationship Id="rId30" Type="http://schemas.openxmlformats.org/officeDocument/2006/relationships/hyperlink" Target="https://podminky.urs.cz/item/CS_URS_2024_02/877370440" TargetMode="External"/><Relationship Id="rId35" Type="http://schemas.openxmlformats.org/officeDocument/2006/relationships/hyperlink" Target="https://podminky.urs.cz/item/CS_URS_2024_02/997321519" TargetMode="External"/><Relationship Id="rId8" Type="http://schemas.openxmlformats.org/officeDocument/2006/relationships/hyperlink" Target="https://podminky.urs.cz/item/CS_URS_2024_02/151811132" TargetMode="External"/><Relationship Id="rId3" Type="http://schemas.openxmlformats.org/officeDocument/2006/relationships/hyperlink" Target="https://podminky.urs.cz/item/CS_URS_2024_02/121151113" TargetMode="Externa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74151101" TargetMode="External"/><Relationship Id="rId18" Type="http://schemas.openxmlformats.org/officeDocument/2006/relationships/hyperlink" Target="https://podminky.urs.cz/item/CS_URS_2024_02/185804312" TargetMode="External"/><Relationship Id="rId26" Type="http://schemas.openxmlformats.org/officeDocument/2006/relationships/hyperlink" Target="https://podminky.urs.cz/item/CS_URS_2024_02/321368211" TargetMode="External"/><Relationship Id="rId39" Type="http://schemas.openxmlformats.org/officeDocument/2006/relationships/drawing" Target="../drawings/drawing22.xml"/><Relationship Id="rId21" Type="http://schemas.openxmlformats.org/officeDocument/2006/relationships/hyperlink" Target="https://podminky.urs.cz/item/CS_URS_2024_02/321351010" TargetMode="External"/><Relationship Id="rId34" Type="http://schemas.openxmlformats.org/officeDocument/2006/relationships/hyperlink" Target="https://podminky.urs.cz/item/CS_URS_2024_02/894410303" TargetMode="External"/><Relationship Id="rId7" Type="http://schemas.openxmlformats.org/officeDocument/2006/relationships/hyperlink" Target="https://podminky.urs.cz/item/CS_URS_2024_02/151101211" TargetMode="External"/><Relationship Id="rId12" Type="http://schemas.openxmlformats.org/officeDocument/2006/relationships/hyperlink" Target="https://podminky.urs.cz/item/CS_URS_2024_02/171251201" TargetMode="External"/><Relationship Id="rId17" Type="http://schemas.openxmlformats.org/officeDocument/2006/relationships/hyperlink" Target="https://podminky.urs.cz/item/CS_URS_2024_02/181951114" TargetMode="External"/><Relationship Id="rId25" Type="http://schemas.openxmlformats.org/officeDocument/2006/relationships/hyperlink" Target="https://podminky.urs.cz/item/CS_URS_2024_02/321366111" TargetMode="External"/><Relationship Id="rId33" Type="http://schemas.openxmlformats.org/officeDocument/2006/relationships/hyperlink" Target="https://podminky.urs.cz/item/CS_URS_2024_02/894410114" TargetMode="External"/><Relationship Id="rId38" Type="http://schemas.openxmlformats.org/officeDocument/2006/relationships/printerSettings" Target="../printerSettings/printerSettings22.bin"/><Relationship Id="rId2" Type="http://schemas.openxmlformats.org/officeDocument/2006/relationships/hyperlink" Target="https://podminky.urs.cz/item/CS_URS_2024_02/115101301" TargetMode="External"/><Relationship Id="rId16" Type="http://schemas.openxmlformats.org/officeDocument/2006/relationships/hyperlink" Target="https://podminky.urs.cz/item/CS_URS_2024_02/181411132" TargetMode="External"/><Relationship Id="rId20" Type="http://schemas.openxmlformats.org/officeDocument/2006/relationships/hyperlink" Target="https://podminky.urs.cz/item/CS_URS_2024_02/321321116" TargetMode="External"/><Relationship Id="rId29" Type="http://schemas.openxmlformats.org/officeDocument/2006/relationships/hyperlink" Target="https://podminky.urs.cz/item/CS_URS_2023_02/871375241" TargetMode="External"/><Relationship Id="rId1" Type="http://schemas.openxmlformats.org/officeDocument/2006/relationships/hyperlink" Target="https://podminky.urs.cz/item/CS_URS_2024_02/115101201" TargetMode="External"/><Relationship Id="rId6" Type="http://schemas.openxmlformats.org/officeDocument/2006/relationships/hyperlink" Target="https://podminky.urs.cz/item/CS_URS_2024_02/151101201" TargetMode="External"/><Relationship Id="rId11" Type="http://schemas.openxmlformats.org/officeDocument/2006/relationships/hyperlink" Target="https://podminky.urs.cz/item/CS_URS_2024_02/167151111" TargetMode="External"/><Relationship Id="rId24" Type="http://schemas.openxmlformats.org/officeDocument/2006/relationships/hyperlink" Target="https://podminky.urs.cz/item/CS_URS_2024_02/321352020" TargetMode="External"/><Relationship Id="rId32" Type="http://schemas.openxmlformats.org/officeDocument/2006/relationships/hyperlink" Target="https://podminky.urs.cz/item/CS_URS_2024_02/891442421" TargetMode="External"/><Relationship Id="rId37" Type="http://schemas.openxmlformats.org/officeDocument/2006/relationships/hyperlink" Target="https://podminky.urs.cz/item/CS_URS_2024_02/998332011" TargetMode="External"/><Relationship Id="rId5" Type="http://schemas.openxmlformats.org/officeDocument/2006/relationships/hyperlink" Target="https://podminky.urs.cz/item/CS_URS_2024_02/127751111" TargetMode="External"/><Relationship Id="rId15" Type="http://schemas.openxmlformats.org/officeDocument/2006/relationships/hyperlink" Target="https://podminky.urs.cz/item/CS_URS_2024_02/181351103" TargetMode="External"/><Relationship Id="rId23" Type="http://schemas.openxmlformats.org/officeDocument/2006/relationships/hyperlink" Target="https://podminky.urs.cz/item/CS_URS_2024_02/321352010" TargetMode="External"/><Relationship Id="rId28" Type="http://schemas.openxmlformats.org/officeDocument/2006/relationships/hyperlink" Target="https://podminky.urs.cz/item/CS_URS_2024_02/465513127" TargetMode="External"/><Relationship Id="rId36" Type="http://schemas.openxmlformats.org/officeDocument/2006/relationships/hyperlink" Target="https://podminky.urs.cz/item/CS_URS_2024_02/899623151" TargetMode="External"/><Relationship Id="rId10" Type="http://schemas.openxmlformats.org/officeDocument/2006/relationships/hyperlink" Target="https://podminky.urs.cz/item/CS_URS_2024_02/162651112" TargetMode="External"/><Relationship Id="rId19" Type="http://schemas.openxmlformats.org/officeDocument/2006/relationships/hyperlink" Target="https://podminky.urs.cz/item/CS_URS_2024_02/273313611" TargetMode="External"/><Relationship Id="rId31" Type="http://schemas.openxmlformats.org/officeDocument/2006/relationships/hyperlink" Target="https://podminky.urs.cz/item/CS_URS_2024_02/877440440" TargetMode="External"/><Relationship Id="rId4" Type="http://schemas.openxmlformats.org/officeDocument/2006/relationships/hyperlink" Target="https://podminky.urs.cz/item/CS_URS_2024_02/124253101" TargetMode="External"/><Relationship Id="rId9" Type="http://schemas.openxmlformats.org/officeDocument/2006/relationships/hyperlink" Target="https://podminky.urs.cz/item/CS_URS_2024_02/151811232" TargetMode="External"/><Relationship Id="rId14" Type="http://schemas.openxmlformats.org/officeDocument/2006/relationships/hyperlink" Target="https://podminky.urs.cz/item/CS_URS_2024_02/175151101" TargetMode="External"/><Relationship Id="rId22" Type="http://schemas.openxmlformats.org/officeDocument/2006/relationships/hyperlink" Target="https://podminky.urs.cz/item/CS_URS_2024_02/321351020" TargetMode="External"/><Relationship Id="rId27" Type="http://schemas.openxmlformats.org/officeDocument/2006/relationships/hyperlink" Target="https://podminky.urs.cz/item/CS_URS_2024_02/451316122" TargetMode="External"/><Relationship Id="rId30" Type="http://schemas.openxmlformats.org/officeDocument/2006/relationships/hyperlink" Target="https://podminky.urs.cz/item/CS_URS_2024_02/871440410" TargetMode="External"/><Relationship Id="rId35" Type="http://schemas.openxmlformats.org/officeDocument/2006/relationships/hyperlink" Target="https://podminky.urs.cz/item/CS_URS_2024_02/899103112" TargetMode="External"/><Relationship Id="rId8" Type="http://schemas.openxmlformats.org/officeDocument/2006/relationships/hyperlink" Target="https://podminky.urs.cz/item/CS_URS_2024_02/151811132" TargetMode="External"/><Relationship Id="rId3" Type="http://schemas.openxmlformats.org/officeDocument/2006/relationships/hyperlink" Target="https://podminky.urs.cz/item/CS_URS_2024_02/121151113" TargetMode="External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71251201" TargetMode="External"/><Relationship Id="rId18" Type="http://schemas.openxmlformats.org/officeDocument/2006/relationships/hyperlink" Target="https://podminky.urs.cz/item/CS_URS_2024_02/181951114" TargetMode="External"/><Relationship Id="rId26" Type="http://schemas.openxmlformats.org/officeDocument/2006/relationships/hyperlink" Target="https://podminky.urs.cz/item/CS_URS_2024_02/321366111" TargetMode="External"/><Relationship Id="rId3" Type="http://schemas.openxmlformats.org/officeDocument/2006/relationships/hyperlink" Target="https://podminky.urs.cz/item/CS_URS_2024_02/121151113" TargetMode="External"/><Relationship Id="rId21" Type="http://schemas.openxmlformats.org/officeDocument/2006/relationships/hyperlink" Target="https://podminky.urs.cz/item/CS_URS_2024_02/321321116" TargetMode="External"/><Relationship Id="rId34" Type="http://schemas.openxmlformats.org/officeDocument/2006/relationships/hyperlink" Target="https://podminky.urs.cz/item/CS_URS_2024_02/998332011" TargetMode="External"/><Relationship Id="rId7" Type="http://schemas.openxmlformats.org/officeDocument/2006/relationships/hyperlink" Target="https://podminky.urs.cz/item/CS_URS_2024_02/151811232" TargetMode="External"/><Relationship Id="rId12" Type="http://schemas.openxmlformats.org/officeDocument/2006/relationships/hyperlink" Target="https://podminky.urs.cz/item/CS_URS_2024_02/167151111" TargetMode="External"/><Relationship Id="rId17" Type="http://schemas.openxmlformats.org/officeDocument/2006/relationships/hyperlink" Target="https://podminky.urs.cz/item/CS_URS_2024_02/181411132" TargetMode="External"/><Relationship Id="rId25" Type="http://schemas.openxmlformats.org/officeDocument/2006/relationships/hyperlink" Target="https://podminky.urs.cz/item/CS_URS_2024_02/321352020" TargetMode="External"/><Relationship Id="rId33" Type="http://schemas.openxmlformats.org/officeDocument/2006/relationships/hyperlink" Target="https://podminky.urs.cz/item/CS_URS_2024_02/899623151" TargetMode="External"/><Relationship Id="rId2" Type="http://schemas.openxmlformats.org/officeDocument/2006/relationships/hyperlink" Target="https://podminky.urs.cz/item/CS_URS_2024_02/115101301" TargetMode="External"/><Relationship Id="rId16" Type="http://schemas.openxmlformats.org/officeDocument/2006/relationships/hyperlink" Target="https://podminky.urs.cz/item/CS_URS_2024_02/181351103" TargetMode="External"/><Relationship Id="rId20" Type="http://schemas.openxmlformats.org/officeDocument/2006/relationships/hyperlink" Target="https://podminky.urs.cz/item/CS_URS_2024_02/273313611" TargetMode="External"/><Relationship Id="rId29" Type="http://schemas.openxmlformats.org/officeDocument/2006/relationships/hyperlink" Target="https://podminky.urs.cz/item/CS_URS_2024_02/465513127" TargetMode="External"/><Relationship Id="rId1" Type="http://schemas.openxmlformats.org/officeDocument/2006/relationships/hyperlink" Target="https://podminky.urs.cz/item/CS_URS_2024_02/115101201" TargetMode="External"/><Relationship Id="rId6" Type="http://schemas.openxmlformats.org/officeDocument/2006/relationships/hyperlink" Target="https://podminky.urs.cz/item/CS_URS_2024_02/151811132" TargetMode="External"/><Relationship Id="rId11" Type="http://schemas.openxmlformats.org/officeDocument/2006/relationships/hyperlink" Target="https://podminky.urs.cz/item/CS_URS_2024_01/162751139" TargetMode="External"/><Relationship Id="rId24" Type="http://schemas.openxmlformats.org/officeDocument/2006/relationships/hyperlink" Target="https://podminky.urs.cz/item/CS_URS_2024_02/321352010" TargetMode="External"/><Relationship Id="rId32" Type="http://schemas.openxmlformats.org/officeDocument/2006/relationships/hyperlink" Target="https://podminky.urs.cz/item/CS_URS_2024_02/891442421" TargetMode="External"/><Relationship Id="rId5" Type="http://schemas.openxmlformats.org/officeDocument/2006/relationships/hyperlink" Target="https://podminky.urs.cz/item/CS_URS_2024_02/127451111" TargetMode="External"/><Relationship Id="rId15" Type="http://schemas.openxmlformats.org/officeDocument/2006/relationships/hyperlink" Target="https://podminky.urs.cz/item/CS_URS_2024_02/175151101" TargetMode="External"/><Relationship Id="rId23" Type="http://schemas.openxmlformats.org/officeDocument/2006/relationships/hyperlink" Target="https://podminky.urs.cz/item/CS_URS_2024_02/321351020" TargetMode="External"/><Relationship Id="rId28" Type="http://schemas.openxmlformats.org/officeDocument/2006/relationships/hyperlink" Target="https://podminky.urs.cz/item/CS_URS_2024_02/451316122" TargetMode="External"/><Relationship Id="rId36" Type="http://schemas.openxmlformats.org/officeDocument/2006/relationships/drawing" Target="../drawings/drawing23.xml"/><Relationship Id="rId10" Type="http://schemas.openxmlformats.org/officeDocument/2006/relationships/hyperlink" Target="https://podminky.urs.cz/item/CS_URS_2024_01/162751137" TargetMode="External"/><Relationship Id="rId19" Type="http://schemas.openxmlformats.org/officeDocument/2006/relationships/hyperlink" Target="https://podminky.urs.cz/item/CS_URS_2024_02/185804312" TargetMode="External"/><Relationship Id="rId31" Type="http://schemas.openxmlformats.org/officeDocument/2006/relationships/hyperlink" Target="https://podminky.urs.cz/item/CS_URS_2024_02/877440440" TargetMode="External"/><Relationship Id="rId4" Type="http://schemas.openxmlformats.org/officeDocument/2006/relationships/hyperlink" Target="https://podminky.urs.cz/item/CS_URS_2024_02/124353101" TargetMode="External"/><Relationship Id="rId9" Type="http://schemas.openxmlformats.org/officeDocument/2006/relationships/hyperlink" Target="https://podminky.urs.cz/item/CS_URS_2024_02/162651112" TargetMode="External"/><Relationship Id="rId14" Type="http://schemas.openxmlformats.org/officeDocument/2006/relationships/hyperlink" Target="https://podminky.urs.cz/item/CS_URS_2024_02/174151101" TargetMode="External"/><Relationship Id="rId22" Type="http://schemas.openxmlformats.org/officeDocument/2006/relationships/hyperlink" Target="https://podminky.urs.cz/item/CS_URS_2024_02/321351010" TargetMode="External"/><Relationship Id="rId27" Type="http://schemas.openxmlformats.org/officeDocument/2006/relationships/hyperlink" Target="https://podminky.urs.cz/item/CS_URS_2024_02/321368211" TargetMode="External"/><Relationship Id="rId30" Type="http://schemas.openxmlformats.org/officeDocument/2006/relationships/hyperlink" Target="https://podminky.urs.cz/item/CS_URS_2024_02/871440410" TargetMode="External"/><Relationship Id="rId35" Type="http://schemas.openxmlformats.org/officeDocument/2006/relationships/printerSettings" Target="../printerSettings/printerSettings23.bin"/><Relationship Id="rId8" Type="http://schemas.openxmlformats.org/officeDocument/2006/relationships/hyperlink" Target="https://podminky.urs.cz/item/CS_URS_2024_02/162451106" TargetMode="External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1/162751139" TargetMode="External"/><Relationship Id="rId18" Type="http://schemas.openxmlformats.org/officeDocument/2006/relationships/hyperlink" Target="https://podminky.urs.cz/item/CS_URS_2024_02/181351103" TargetMode="External"/><Relationship Id="rId26" Type="http://schemas.openxmlformats.org/officeDocument/2006/relationships/hyperlink" Target="https://podminky.urs.cz/item/CS_URS_2024_02/321352010" TargetMode="External"/><Relationship Id="rId21" Type="http://schemas.openxmlformats.org/officeDocument/2006/relationships/hyperlink" Target="https://podminky.urs.cz/item/CS_URS_2024_02/185804312" TargetMode="External"/><Relationship Id="rId34" Type="http://schemas.openxmlformats.org/officeDocument/2006/relationships/hyperlink" Target="https://podminky.urs.cz/item/CS_URS_2024_02/891372421" TargetMode="External"/><Relationship Id="rId7" Type="http://schemas.openxmlformats.org/officeDocument/2006/relationships/hyperlink" Target="https://podminky.urs.cz/item/CS_URS_2024_02/151101211" TargetMode="External"/><Relationship Id="rId12" Type="http://schemas.openxmlformats.org/officeDocument/2006/relationships/hyperlink" Target="https://podminky.urs.cz/item/CS_URS_2024_01/162751137" TargetMode="External"/><Relationship Id="rId17" Type="http://schemas.openxmlformats.org/officeDocument/2006/relationships/hyperlink" Target="https://podminky.urs.cz/item/CS_URS_2024_02/175151101" TargetMode="External"/><Relationship Id="rId25" Type="http://schemas.openxmlformats.org/officeDocument/2006/relationships/hyperlink" Target="https://podminky.urs.cz/item/CS_URS_2024_02/321351020" TargetMode="External"/><Relationship Id="rId33" Type="http://schemas.openxmlformats.org/officeDocument/2006/relationships/hyperlink" Target="https://podminky.urs.cz/item/CS_URS_2024_02/877370440" TargetMode="External"/><Relationship Id="rId38" Type="http://schemas.openxmlformats.org/officeDocument/2006/relationships/drawing" Target="../drawings/drawing24.xml"/><Relationship Id="rId2" Type="http://schemas.openxmlformats.org/officeDocument/2006/relationships/hyperlink" Target="https://podminky.urs.cz/item/CS_URS_2024_02/115101301" TargetMode="External"/><Relationship Id="rId16" Type="http://schemas.openxmlformats.org/officeDocument/2006/relationships/hyperlink" Target="https://podminky.urs.cz/item/CS_URS_2024_02/174151101" TargetMode="External"/><Relationship Id="rId20" Type="http://schemas.openxmlformats.org/officeDocument/2006/relationships/hyperlink" Target="https://podminky.urs.cz/item/CS_URS_2024_02/181951114" TargetMode="External"/><Relationship Id="rId29" Type="http://schemas.openxmlformats.org/officeDocument/2006/relationships/hyperlink" Target="https://podminky.urs.cz/item/CS_URS_2024_02/321368211" TargetMode="External"/><Relationship Id="rId1" Type="http://schemas.openxmlformats.org/officeDocument/2006/relationships/hyperlink" Target="https://podminky.urs.cz/item/CS_URS_2024_02/115101201" TargetMode="External"/><Relationship Id="rId6" Type="http://schemas.openxmlformats.org/officeDocument/2006/relationships/hyperlink" Target="https://podminky.urs.cz/item/CS_URS_2024_02/151101201" TargetMode="External"/><Relationship Id="rId11" Type="http://schemas.openxmlformats.org/officeDocument/2006/relationships/hyperlink" Target="https://podminky.urs.cz/item/CS_URS_2024_02/162651112" TargetMode="External"/><Relationship Id="rId24" Type="http://schemas.openxmlformats.org/officeDocument/2006/relationships/hyperlink" Target="https://podminky.urs.cz/item/CS_URS_2024_02/321351010" TargetMode="External"/><Relationship Id="rId32" Type="http://schemas.openxmlformats.org/officeDocument/2006/relationships/hyperlink" Target="https://podminky.urs.cz/item/CS_URS_2023_02/871375241" TargetMode="External"/><Relationship Id="rId37" Type="http://schemas.openxmlformats.org/officeDocument/2006/relationships/printerSettings" Target="../printerSettings/printerSettings24.bin"/><Relationship Id="rId5" Type="http://schemas.openxmlformats.org/officeDocument/2006/relationships/hyperlink" Target="https://podminky.urs.cz/item/CS_URS_2024_02/127451111" TargetMode="External"/><Relationship Id="rId15" Type="http://schemas.openxmlformats.org/officeDocument/2006/relationships/hyperlink" Target="https://podminky.urs.cz/item/CS_URS_2024_02/171251201" TargetMode="External"/><Relationship Id="rId23" Type="http://schemas.openxmlformats.org/officeDocument/2006/relationships/hyperlink" Target="https://podminky.urs.cz/item/CS_URS_2024_02/321321116" TargetMode="External"/><Relationship Id="rId28" Type="http://schemas.openxmlformats.org/officeDocument/2006/relationships/hyperlink" Target="https://podminky.urs.cz/item/CS_URS_2024_02/321366111" TargetMode="External"/><Relationship Id="rId36" Type="http://schemas.openxmlformats.org/officeDocument/2006/relationships/hyperlink" Target="https://podminky.urs.cz/item/CS_URS_2024_02/998332011" TargetMode="External"/><Relationship Id="rId10" Type="http://schemas.openxmlformats.org/officeDocument/2006/relationships/hyperlink" Target="https://podminky.urs.cz/item/CS_URS_2024_02/162451106" TargetMode="External"/><Relationship Id="rId19" Type="http://schemas.openxmlformats.org/officeDocument/2006/relationships/hyperlink" Target="https://podminky.urs.cz/item/CS_URS_2024_02/181411132" TargetMode="External"/><Relationship Id="rId31" Type="http://schemas.openxmlformats.org/officeDocument/2006/relationships/hyperlink" Target="https://podminky.urs.cz/item/CS_URS_2024_02/465513127" TargetMode="External"/><Relationship Id="rId4" Type="http://schemas.openxmlformats.org/officeDocument/2006/relationships/hyperlink" Target="https://podminky.urs.cz/item/CS_URS_2024_02/124353101" TargetMode="External"/><Relationship Id="rId9" Type="http://schemas.openxmlformats.org/officeDocument/2006/relationships/hyperlink" Target="https://podminky.urs.cz/item/CS_URS_2024_02/151811232" TargetMode="External"/><Relationship Id="rId14" Type="http://schemas.openxmlformats.org/officeDocument/2006/relationships/hyperlink" Target="https://podminky.urs.cz/item/CS_URS_2024_02/167151111" TargetMode="External"/><Relationship Id="rId22" Type="http://schemas.openxmlformats.org/officeDocument/2006/relationships/hyperlink" Target="https://podminky.urs.cz/item/CS_URS_2024_02/273313611" TargetMode="External"/><Relationship Id="rId27" Type="http://schemas.openxmlformats.org/officeDocument/2006/relationships/hyperlink" Target="https://podminky.urs.cz/item/CS_URS_2024_02/321352020" TargetMode="External"/><Relationship Id="rId30" Type="http://schemas.openxmlformats.org/officeDocument/2006/relationships/hyperlink" Target="https://podminky.urs.cz/item/CS_URS_2024_02/451316122" TargetMode="External"/><Relationship Id="rId35" Type="http://schemas.openxmlformats.org/officeDocument/2006/relationships/hyperlink" Target="https://podminky.urs.cz/item/CS_URS_2024_02/899623151" TargetMode="External"/><Relationship Id="rId8" Type="http://schemas.openxmlformats.org/officeDocument/2006/relationships/hyperlink" Target="https://podminky.urs.cz/item/CS_URS_2024_02/151811132" TargetMode="External"/><Relationship Id="rId3" Type="http://schemas.openxmlformats.org/officeDocument/2006/relationships/hyperlink" Target="https://podminky.urs.cz/item/CS_URS_2024_02/121151113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81351103" TargetMode="External"/><Relationship Id="rId18" Type="http://schemas.openxmlformats.org/officeDocument/2006/relationships/hyperlink" Target="https://podminky.urs.cz/item/CS_URS_2024_02/321321116" TargetMode="External"/><Relationship Id="rId26" Type="http://schemas.openxmlformats.org/officeDocument/2006/relationships/hyperlink" Target="https://podminky.urs.cz/item/CS_URS_2024_02/465513127" TargetMode="External"/><Relationship Id="rId3" Type="http://schemas.openxmlformats.org/officeDocument/2006/relationships/hyperlink" Target="https://podminky.urs.cz/item/CS_URS_2024_02/121151113" TargetMode="External"/><Relationship Id="rId21" Type="http://schemas.openxmlformats.org/officeDocument/2006/relationships/hyperlink" Target="https://podminky.urs.cz/item/CS_URS_2024_02/321352010" TargetMode="External"/><Relationship Id="rId7" Type="http://schemas.openxmlformats.org/officeDocument/2006/relationships/hyperlink" Target="https://podminky.urs.cz/item/CS_URS_2024_02/162651112" TargetMode="External"/><Relationship Id="rId12" Type="http://schemas.openxmlformats.org/officeDocument/2006/relationships/hyperlink" Target="https://podminky.urs.cz/item/CS_URS_2024_02/174151101" TargetMode="External"/><Relationship Id="rId17" Type="http://schemas.openxmlformats.org/officeDocument/2006/relationships/hyperlink" Target="https://podminky.urs.cz/item/CS_URS_2024_02/273313611" TargetMode="External"/><Relationship Id="rId25" Type="http://schemas.openxmlformats.org/officeDocument/2006/relationships/hyperlink" Target="https://podminky.urs.cz/item/CS_URS_2024_02/451316122" TargetMode="External"/><Relationship Id="rId33" Type="http://schemas.openxmlformats.org/officeDocument/2006/relationships/drawing" Target="../drawings/drawing25.xml"/><Relationship Id="rId2" Type="http://schemas.openxmlformats.org/officeDocument/2006/relationships/hyperlink" Target="https://podminky.urs.cz/item/CS_URS_2024_02/115101301" TargetMode="External"/><Relationship Id="rId16" Type="http://schemas.openxmlformats.org/officeDocument/2006/relationships/hyperlink" Target="https://podminky.urs.cz/item/CS_URS_2024_02/185804312" TargetMode="External"/><Relationship Id="rId20" Type="http://schemas.openxmlformats.org/officeDocument/2006/relationships/hyperlink" Target="https://podminky.urs.cz/item/CS_URS_2024_02/321351020" TargetMode="External"/><Relationship Id="rId29" Type="http://schemas.openxmlformats.org/officeDocument/2006/relationships/hyperlink" Target="https://podminky.urs.cz/item/CS_URS_2024_02/891442421" TargetMode="External"/><Relationship Id="rId1" Type="http://schemas.openxmlformats.org/officeDocument/2006/relationships/hyperlink" Target="https://podminky.urs.cz/item/CS_URS_2024_02/115101201" TargetMode="External"/><Relationship Id="rId6" Type="http://schemas.openxmlformats.org/officeDocument/2006/relationships/hyperlink" Target="https://podminky.urs.cz/item/CS_URS_2024_02/162451106" TargetMode="External"/><Relationship Id="rId11" Type="http://schemas.openxmlformats.org/officeDocument/2006/relationships/hyperlink" Target="https://podminky.urs.cz/item/CS_URS_2024_02/171251201" TargetMode="External"/><Relationship Id="rId24" Type="http://schemas.openxmlformats.org/officeDocument/2006/relationships/hyperlink" Target="https://podminky.urs.cz/item/CS_URS_2024_02/321368211" TargetMode="External"/><Relationship Id="rId32" Type="http://schemas.openxmlformats.org/officeDocument/2006/relationships/printerSettings" Target="../printerSettings/printerSettings25.bin"/><Relationship Id="rId5" Type="http://schemas.openxmlformats.org/officeDocument/2006/relationships/hyperlink" Target="https://podminky.urs.cz/item/CS_URS_2024_02/127751111" TargetMode="External"/><Relationship Id="rId15" Type="http://schemas.openxmlformats.org/officeDocument/2006/relationships/hyperlink" Target="https://podminky.urs.cz/item/CS_URS_2024_02/181951114" TargetMode="External"/><Relationship Id="rId23" Type="http://schemas.openxmlformats.org/officeDocument/2006/relationships/hyperlink" Target="https://podminky.urs.cz/item/CS_URS_2024_02/321366111" TargetMode="External"/><Relationship Id="rId28" Type="http://schemas.openxmlformats.org/officeDocument/2006/relationships/hyperlink" Target="https://podminky.urs.cz/item/CS_URS_2024_02/877440440" TargetMode="External"/><Relationship Id="rId10" Type="http://schemas.openxmlformats.org/officeDocument/2006/relationships/hyperlink" Target="https://podminky.urs.cz/item/CS_URS_2024_02/167151111" TargetMode="External"/><Relationship Id="rId19" Type="http://schemas.openxmlformats.org/officeDocument/2006/relationships/hyperlink" Target="https://podminky.urs.cz/item/CS_URS_2024_02/321351010" TargetMode="External"/><Relationship Id="rId31" Type="http://schemas.openxmlformats.org/officeDocument/2006/relationships/hyperlink" Target="https://podminky.urs.cz/item/CS_URS_2024_02/998332011" TargetMode="External"/><Relationship Id="rId4" Type="http://schemas.openxmlformats.org/officeDocument/2006/relationships/hyperlink" Target="https://podminky.urs.cz/item/CS_URS_2024_02/124253101" TargetMode="External"/><Relationship Id="rId9" Type="http://schemas.openxmlformats.org/officeDocument/2006/relationships/hyperlink" Target="https://podminky.urs.cz/item/CS_URS_2024_01/162751139" TargetMode="External"/><Relationship Id="rId14" Type="http://schemas.openxmlformats.org/officeDocument/2006/relationships/hyperlink" Target="https://podminky.urs.cz/item/CS_URS_2024_02/181411132" TargetMode="External"/><Relationship Id="rId22" Type="http://schemas.openxmlformats.org/officeDocument/2006/relationships/hyperlink" Target="https://podminky.urs.cz/item/CS_URS_2024_02/321352020" TargetMode="External"/><Relationship Id="rId27" Type="http://schemas.openxmlformats.org/officeDocument/2006/relationships/hyperlink" Target="https://podminky.urs.cz/item/CS_URS_2024_02/871440410" TargetMode="External"/><Relationship Id="rId30" Type="http://schemas.openxmlformats.org/officeDocument/2006/relationships/hyperlink" Target="https://podminky.urs.cz/item/CS_URS_2024_02/899623151" TargetMode="External"/><Relationship Id="rId8" Type="http://schemas.openxmlformats.org/officeDocument/2006/relationships/hyperlink" Target="https://podminky.urs.cz/item/CS_URS_2024_01/162751137" TargetMode="External"/></Relationships>
</file>

<file path=xl/worksheets/_rels/sheet26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1/162751139" TargetMode="External"/><Relationship Id="rId18" Type="http://schemas.openxmlformats.org/officeDocument/2006/relationships/hyperlink" Target="https://podminky.urs.cz/item/CS_URS_2024_02/181351103" TargetMode="External"/><Relationship Id="rId26" Type="http://schemas.openxmlformats.org/officeDocument/2006/relationships/hyperlink" Target="https://podminky.urs.cz/item/CS_URS_2024_02/321352010" TargetMode="External"/><Relationship Id="rId39" Type="http://schemas.openxmlformats.org/officeDocument/2006/relationships/hyperlink" Target="https://podminky.urs.cz/item/CS_URS_2024_02/998332011" TargetMode="External"/><Relationship Id="rId21" Type="http://schemas.openxmlformats.org/officeDocument/2006/relationships/hyperlink" Target="https://podminky.urs.cz/item/CS_URS_2024_02/185804312" TargetMode="External"/><Relationship Id="rId34" Type="http://schemas.openxmlformats.org/officeDocument/2006/relationships/hyperlink" Target="https://podminky.urs.cz/item/CS_URS_2024_02/894410101" TargetMode="External"/><Relationship Id="rId7" Type="http://schemas.openxmlformats.org/officeDocument/2006/relationships/hyperlink" Target="https://podminky.urs.cz/item/CS_URS_2024_02/151101211" TargetMode="External"/><Relationship Id="rId2" Type="http://schemas.openxmlformats.org/officeDocument/2006/relationships/hyperlink" Target="https://podminky.urs.cz/item/CS_URS_2024_02/115101301" TargetMode="External"/><Relationship Id="rId16" Type="http://schemas.openxmlformats.org/officeDocument/2006/relationships/hyperlink" Target="https://podminky.urs.cz/item/CS_URS_2024_02/174151101" TargetMode="External"/><Relationship Id="rId20" Type="http://schemas.openxmlformats.org/officeDocument/2006/relationships/hyperlink" Target="https://podminky.urs.cz/item/CS_URS_2024_02/181951114" TargetMode="External"/><Relationship Id="rId29" Type="http://schemas.openxmlformats.org/officeDocument/2006/relationships/hyperlink" Target="https://podminky.urs.cz/item/CS_URS_2024_02/321368211" TargetMode="External"/><Relationship Id="rId41" Type="http://schemas.openxmlformats.org/officeDocument/2006/relationships/drawing" Target="../drawings/drawing26.xml"/><Relationship Id="rId1" Type="http://schemas.openxmlformats.org/officeDocument/2006/relationships/hyperlink" Target="https://podminky.urs.cz/item/CS_URS_2024_02/115101201" TargetMode="External"/><Relationship Id="rId6" Type="http://schemas.openxmlformats.org/officeDocument/2006/relationships/hyperlink" Target="https://podminky.urs.cz/item/CS_URS_2024_02/151101201" TargetMode="External"/><Relationship Id="rId11" Type="http://schemas.openxmlformats.org/officeDocument/2006/relationships/hyperlink" Target="https://podminky.urs.cz/item/CS_URS_2024_02/162651112" TargetMode="External"/><Relationship Id="rId24" Type="http://schemas.openxmlformats.org/officeDocument/2006/relationships/hyperlink" Target="https://podminky.urs.cz/item/CS_URS_2024_02/321351010" TargetMode="External"/><Relationship Id="rId32" Type="http://schemas.openxmlformats.org/officeDocument/2006/relationships/hyperlink" Target="https://podminky.urs.cz/item/CS_URS_2024_02/877370440" TargetMode="External"/><Relationship Id="rId37" Type="http://schemas.openxmlformats.org/officeDocument/2006/relationships/hyperlink" Target="https://podminky.urs.cz/item/CS_URS_2024_02/899103112" TargetMode="External"/><Relationship Id="rId40" Type="http://schemas.openxmlformats.org/officeDocument/2006/relationships/printerSettings" Target="../printerSettings/printerSettings26.bin"/><Relationship Id="rId5" Type="http://schemas.openxmlformats.org/officeDocument/2006/relationships/hyperlink" Target="https://podminky.urs.cz/item/CS_URS_2024_02/127751111" TargetMode="External"/><Relationship Id="rId15" Type="http://schemas.openxmlformats.org/officeDocument/2006/relationships/hyperlink" Target="https://podminky.urs.cz/item/CS_URS_2024_02/171251201" TargetMode="External"/><Relationship Id="rId23" Type="http://schemas.openxmlformats.org/officeDocument/2006/relationships/hyperlink" Target="https://podminky.urs.cz/item/CS_URS_2024_02/321321116" TargetMode="External"/><Relationship Id="rId28" Type="http://schemas.openxmlformats.org/officeDocument/2006/relationships/hyperlink" Target="https://podminky.urs.cz/item/CS_URS_2024_02/321366111" TargetMode="External"/><Relationship Id="rId36" Type="http://schemas.openxmlformats.org/officeDocument/2006/relationships/hyperlink" Target="https://podminky.urs.cz/item/CS_URS_2024_02/894410232" TargetMode="External"/><Relationship Id="rId10" Type="http://schemas.openxmlformats.org/officeDocument/2006/relationships/hyperlink" Target="https://podminky.urs.cz/item/CS_URS_2024_02/162451106" TargetMode="External"/><Relationship Id="rId19" Type="http://schemas.openxmlformats.org/officeDocument/2006/relationships/hyperlink" Target="https://podminky.urs.cz/item/CS_URS_2024_02/181411132" TargetMode="External"/><Relationship Id="rId31" Type="http://schemas.openxmlformats.org/officeDocument/2006/relationships/hyperlink" Target="https://podminky.urs.cz/item/CS_URS_2024_02/877370330" TargetMode="External"/><Relationship Id="rId4" Type="http://schemas.openxmlformats.org/officeDocument/2006/relationships/hyperlink" Target="https://podminky.urs.cz/item/CS_URS_2024_02/124253101" TargetMode="External"/><Relationship Id="rId9" Type="http://schemas.openxmlformats.org/officeDocument/2006/relationships/hyperlink" Target="https://podminky.urs.cz/item/CS_URS_2024_02/151811232" TargetMode="External"/><Relationship Id="rId14" Type="http://schemas.openxmlformats.org/officeDocument/2006/relationships/hyperlink" Target="https://podminky.urs.cz/item/CS_URS_2024_02/167151111" TargetMode="External"/><Relationship Id="rId22" Type="http://schemas.openxmlformats.org/officeDocument/2006/relationships/hyperlink" Target="https://podminky.urs.cz/item/CS_URS_2024_02/273313611" TargetMode="External"/><Relationship Id="rId27" Type="http://schemas.openxmlformats.org/officeDocument/2006/relationships/hyperlink" Target="https://podminky.urs.cz/item/CS_URS_2024_02/321352020" TargetMode="External"/><Relationship Id="rId30" Type="http://schemas.openxmlformats.org/officeDocument/2006/relationships/hyperlink" Target="https://podminky.urs.cz/item/CS_URS_2023_02/871375241" TargetMode="External"/><Relationship Id="rId35" Type="http://schemas.openxmlformats.org/officeDocument/2006/relationships/hyperlink" Target="https://podminky.urs.cz/item/CS_URS_2024_02/894410212" TargetMode="External"/><Relationship Id="rId8" Type="http://schemas.openxmlformats.org/officeDocument/2006/relationships/hyperlink" Target="https://podminky.urs.cz/item/CS_URS_2024_02/151811132" TargetMode="External"/><Relationship Id="rId3" Type="http://schemas.openxmlformats.org/officeDocument/2006/relationships/hyperlink" Target="https://podminky.urs.cz/item/CS_URS_2024_02/121151113" TargetMode="External"/><Relationship Id="rId12" Type="http://schemas.openxmlformats.org/officeDocument/2006/relationships/hyperlink" Target="https://podminky.urs.cz/item/CS_URS_2024_01/162751137" TargetMode="External"/><Relationship Id="rId17" Type="http://schemas.openxmlformats.org/officeDocument/2006/relationships/hyperlink" Target="https://podminky.urs.cz/item/CS_URS_2024_02/175151101" TargetMode="External"/><Relationship Id="rId25" Type="http://schemas.openxmlformats.org/officeDocument/2006/relationships/hyperlink" Target="https://podminky.urs.cz/item/CS_URS_2024_02/321351020" TargetMode="External"/><Relationship Id="rId33" Type="http://schemas.openxmlformats.org/officeDocument/2006/relationships/hyperlink" Target="https://podminky.urs.cz/item/CS_URS_2024_02/891372421" TargetMode="External"/><Relationship Id="rId38" Type="http://schemas.openxmlformats.org/officeDocument/2006/relationships/hyperlink" Target="https://podminky.urs.cz/item/CS_URS_2024_02/899623151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162351124" TargetMode="External"/><Relationship Id="rId13" Type="http://schemas.openxmlformats.org/officeDocument/2006/relationships/hyperlink" Target="https://podminky.urs.cz/item/CS_URS_2024_02/162751139" TargetMode="External"/><Relationship Id="rId18" Type="http://schemas.openxmlformats.org/officeDocument/2006/relationships/hyperlink" Target="https://podminky.urs.cz/item/CS_URS_2024_02/182351123" TargetMode="External"/><Relationship Id="rId26" Type="http://schemas.openxmlformats.org/officeDocument/2006/relationships/hyperlink" Target="https://podminky.urs.cz/item/CS_URS_2024_02/997221875" TargetMode="External"/><Relationship Id="rId3" Type="http://schemas.openxmlformats.org/officeDocument/2006/relationships/hyperlink" Target="https://podminky.urs.cz/item/CS_URS_2024_02/113107241" TargetMode="External"/><Relationship Id="rId21" Type="http://schemas.openxmlformats.org/officeDocument/2006/relationships/hyperlink" Target="https://podminky.urs.cz/item/CS_URS_2024_02/185804312" TargetMode="External"/><Relationship Id="rId7" Type="http://schemas.openxmlformats.org/officeDocument/2006/relationships/hyperlink" Target="https://podminky.urs.cz/item/CS_URS_2024_02/127751111" TargetMode="External"/><Relationship Id="rId12" Type="http://schemas.openxmlformats.org/officeDocument/2006/relationships/hyperlink" Target="https://podminky.urs.cz/item/CS_URS_2024_02/162751137" TargetMode="External"/><Relationship Id="rId17" Type="http://schemas.openxmlformats.org/officeDocument/2006/relationships/hyperlink" Target="https://podminky.urs.cz/item/CS_URS_2024_02/181951114" TargetMode="External"/><Relationship Id="rId25" Type="http://schemas.openxmlformats.org/officeDocument/2006/relationships/hyperlink" Target="https://podminky.urs.cz/item/CS_URS_2024_02/997221861" TargetMode="External"/><Relationship Id="rId2" Type="http://schemas.openxmlformats.org/officeDocument/2006/relationships/hyperlink" Target="https://podminky.urs.cz/item/CS_URS_2024_02/113107230" TargetMode="External"/><Relationship Id="rId16" Type="http://schemas.openxmlformats.org/officeDocument/2006/relationships/hyperlink" Target="https://podminky.urs.cz/item/CS_URS_2024_02/174151101" TargetMode="External"/><Relationship Id="rId20" Type="http://schemas.openxmlformats.org/officeDocument/2006/relationships/hyperlink" Target="https://podminky.urs.cz/item/CS_URS_2024_02/182151111" TargetMode="External"/><Relationship Id="rId29" Type="http://schemas.openxmlformats.org/officeDocument/2006/relationships/drawing" Target="../drawings/drawing27.xml"/><Relationship Id="rId1" Type="http://schemas.openxmlformats.org/officeDocument/2006/relationships/hyperlink" Target="https://podminky.urs.cz/item/CS_URS_2024_02/113107223" TargetMode="External"/><Relationship Id="rId6" Type="http://schemas.openxmlformats.org/officeDocument/2006/relationships/hyperlink" Target="https://podminky.urs.cz/item/CS_URS_2024_02/124353101" TargetMode="External"/><Relationship Id="rId11" Type="http://schemas.openxmlformats.org/officeDocument/2006/relationships/hyperlink" Target="https://podminky.urs.cz/item/CS_URS_2024_02/167151112" TargetMode="External"/><Relationship Id="rId24" Type="http://schemas.openxmlformats.org/officeDocument/2006/relationships/hyperlink" Target="https://podminky.urs.cz/item/CS_URS_2024_02/997221559" TargetMode="External"/><Relationship Id="rId5" Type="http://schemas.openxmlformats.org/officeDocument/2006/relationships/hyperlink" Target="https://podminky.urs.cz/item/CS_URS_2024_02/122351104" TargetMode="External"/><Relationship Id="rId15" Type="http://schemas.openxmlformats.org/officeDocument/2006/relationships/hyperlink" Target="https://podminky.urs.cz/item/CS_URS_2024_02/171251201" TargetMode="External"/><Relationship Id="rId23" Type="http://schemas.openxmlformats.org/officeDocument/2006/relationships/hyperlink" Target="https://podminky.urs.cz/item/CS_URS_2024_02/997221551" TargetMode="External"/><Relationship Id="rId28" Type="http://schemas.openxmlformats.org/officeDocument/2006/relationships/printerSettings" Target="../printerSettings/printerSettings27.bin"/><Relationship Id="rId10" Type="http://schemas.openxmlformats.org/officeDocument/2006/relationships/hyperlink" Target="https://podminky.urs.cz/item/CS_URS_2024_02/162651132" TargetMode="External"/><Relationship Id="rId19" Type="http://schemas.openxmlformats.org/officeDocument/2006/relationships/hyperlink" Target="https://podminky.urs.cz/item/CS_URS_2024_02/181451132" TargetMode="External"/><Relationship Id="rId4" Type="http://schemas.openxmlformats.org/officeDocument/2006/relationships/hyperlink" Target="https://podminky.urs.cz/item/CS_URS_2024_02/121151123" TargetMode="External"/><Relationship Id="rId9" Type="http://schemas.openxmlformats.org/officeDocument/2006/relationships/hyperlink" Target="https://podminky.urs.cz/item/CS_URS_2024_02/162651112" TargetMode="External"/><Relationship Id="rId14" Type="http://schemas.openxmlformats.org/officeDocument/2006/relationships/hyperlink" Target="https://podminky.urs.cz/item/CS_URS_2024_02/171201231" TargetMode="External"/><Relationship Id="rId22" Type="http://schemas.openxmlformats.org/officeDocument/2006/relationships/hyperlink" Target="https://podminky.urs.cz/item/CS_URS_2024_02/462519002" TargetMode="External"/><Relationship Id="rId27" Type="http://schemas.openxmlformats.org/officeDocument/2006/relationships/hyperlink" Target="https://podminky.urs.cz/item/CS_URS_2024_02/998332011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162751139" TargetMode="External"/><Relationship Id="rId13" Type="http://schemas.openxmlformats.org/officeDocument/2006/relationships/hyperlink" Target="https://podminky.urs.cz/item/CS_URS_2024_02/181451132" TargetMode="External"/><Relationship Id="rId18" Type="http://schemas.openxmlformats.org/officeDocument/2006/relationships/hyperlink" Target="https://podminky.urs.cz/item/CS_URS_2024_02/462519002" TargetMode="External"/><Relationship Id="rId3" Type="http://schemas.openxmlformats.org/officeDocument/2006/relationships/hyperlink" Target="https://podminky.urs.cz/item/CS_URS_2024_02/127751111" TargetMode="External"/><Relationship Id="rId21" Type="http://schemas.openxmlformats.org/officeDocument/2006/relationships/drawing" Target="../drawings/drawing28.xml"/><Relationship Id="rId7" Type="http://schemas.openxmlformats.org/officeDocument/2006/relationships/hyperlink" Target="https://podminky.urs.cz/item/CS_URS_2024_02/162751137" TargetMode="External"/><Relationship Id="rId12" Type="http://schemas.openxmlformats.org/officeDocument/2006/relationships/hyperlink" Target="https://podminky.urs.cz/item/CS_URS_2024_02/174151101" TargetMode="External"/><Relationship Id="rId17" Type="http://schemas.openxmlformats.org/officeDocument/2006/relationships/hyperlink" Target="https://podminky.urs.cz/item/CS_URS_2024_02/185804312" TargetMode="External"/><Relationship Id="rId2" Type="http://schemas.openxmlformats.org/officeDocument/2006/relationships/hyperlink" Target="https://podminky.urs.cz/item/CS_URS_2024_02/124353101" TargetMode="External"/><Relationship Id="rId16" Type="http://schemas.openxmlformats.org/officeDocument/2006/relationships/hyperlink" Target="https://podminky.urs.cz/item/CS_URS_2024_02/182351123" TargetMode="External"/><Relationship Id="rId20" Type="http://schemas.openxmlformats.org/officeDocument/2006/relationships/printerSettings" Target="../printerSettings/printerSettings28.bin"/><Relationship Id="rId1" Type="http://schemas.openxmlformats.org/officeDocument/2006/relationships/hyperlink" Target="https://podminky.urs.cz/item/CS_URS_2024_02/121151123" TargetMode="External"/><Relationship Id="rId6" Type="http://schemas.openxmlformats.org/officeDocument/2006/relationships/hyperlink" Target="https://podminky.urs.cz/item/CS_URS_2024_02/162651132" TargetMode="External"/><Relationship Id="rId11" Type="http://schemas.openxmlformats.org/officeDocument/2006/relationships/hyperlink" Target="https://podminky.urs.cz/item/CS_URS_2024_02/171251201" TargetMode="External"/><Relationship Id="rId5" Type="http://schemas.openxmlformats.org/officeDocument/2006/relationships/hyperlink" Target="https://podminky.urs.cz/item/CS_URS_2024_02/162651112" TargetMode="External"/><Relationship Id="rId15" Type="http://schemas.openxmlformats.org/officeDocument/2006/relationships/hyperlink" Target="https://podminky.urs.cz/item/CS_URS_2024_02/182151111" TargetMode="External"/><Relationship Id="rId10" Type="http://schemas.openxmlformats.org/officeDocument/2006/relationships/hyperlink" Target="https://podminky.urs.cz/item/CS_URS_2024_02/167151112" TargetMode="External"/><Relationship Id="rId19" Type="http://schemas.openxmlformats.org/officeDocument/2006/relationships/hyperlink" Target="https://podminky.urs.cz/item/CS_URS_2024_02/998332011" TargetMode="External"/><Relationship Id="rId4" Type="http://schemas.openxmlformats.org/officeDocument/2006/relationships/hyperlink" Target="https://podminky.urs.cz/item/CS_URS_2024_02/162351124" TargetMode="External"/><Relationship Id="rId9" Type="http://schemas.openxmlformats.org/officeDocument/2006/relationships/hyperlink" Target="https://podminky.urs.cz/item/CS_URS_2024_02/171201231" TargetMode="External"/><Relationship Id="rId14" Type="http://schemas.openxmlformats.org/officeDocument/2006/relationships/hyperlink" Target="https://podminky.urs.cz/item/CS_URS_2024_02/181951114" TargetMode="Externa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162751137" TargetMode="External"/><Relationship Id="rId13" Type="http://schemas.openxmlformats.org/officeDocument/2006/relationships/hyperlink" Target="https://podminky.urs.cz/item/CS_URS_2024_02/181451132" TargetMode="External"/><Relationship Id="rId18" Type="http://schemas.openxmlformats.org/officeDocument/2006/relationships/hyperlink" Target="https://podminky.urs.cz/item/CS_URS_2024_02/462519002" TargetMode="External"/><Relationship Id="rId3" Type="http://schemas.openxmlformats.org/officeDocument/2006/relationships/hyperlink" Target="https://podminky.urs.cz/item/CS_URS_2024_02/127751111" TargetMode="External"/><Relationship Id="rId21" Type="http://schemas.openxmlformats.org/officeDocument/2006/relationships/drawing" Target="../drawings/drawing29.xml"/><Relationship Id="rId7" Type="http://schemas.openxmlformats.org/officeDocument/2006/relationships/hyperlink" Target="https://podminky.urs.cz/item/CS_URS_2024_02/167151112" TargetMode="External"/><Relationship Id="rId12" Type="http://schemas.openxmlformats.org/officeDocument/2006/relationships/hyperlink" Target="https://podminky.urs.cz/item/CS_URS_2024_02/174151101" TargetMode="External"/><Relationship Id="rId17" Type="http://schemas.openxmlformats.org/officeDocument/2006/relationships/hyperlink" Target="https://podminky.urs.cz/item/CS_URS_2024_02/185804312" TargetMode="External"/><Relationship Id="rId2" Type="http://schemas.openxmlformats.org/officeDocument/2006/relationships/hyperlink" Target="https://podminky.urs.cz/item/CS_URS_2024_02/124353101" TargetMode="External"/><Relationship Id="rId16" Type="http://schemas.openxmlformats.org/officeDocument/2006/relationships/hyperlink" Target="https://podminky.urs.cz/item/CS_URS_2024_02/182351123" TargetMode="External"/><Relationship Id="rId20" Type="http://schemas.openxmlformats.org/officeDocument/2006/relationships/printerSettings" Target="../printerSettings/printerSettings29.bin"/><Relationship Id="rId1" Type="http://schemas.openxmlformats.org/officeDocument/2006/relationships/hyperlink" Target="https://podminky.urs.cz/item/CS_URS_2024_02/121151113" TargetMode="External"/><Relationship Id="rId6" Type="http://schemas.openxmlformats.org/officeDocument/2006/relationships/hyperlink" Target="https://podminky.urs.cz/item/CS_URS_2024_02/162651132" TargetMode="External"/><Relationship Id="rId11" Type="http://schemas.openxmlformats.org/officeDocument/2006/relationships/hyperlink" Target="https://podminky.urs.cz/item/CS_URS_2024_02/171251201" TargetMode="External"/><Relationship Id="rId5" Type="http://schemas.openxmlformats.org/officeDocument/2006/relationships/hyperlink" Target="https://podminky.urs.cz/item/CS_URS_2024_02/162651112" TargetMode="External"/><Relationship Id="rId15" Type="http://schemas.openxmlformats.org/officeDocument/2006/relationships/hyperlink" Target="https://podminky.urs.cz/item/CS_URS_2024_02/182151111" TargetMode="External"/><Relationship Id="rId10" Type="http://schemas.openxmlformats.org/officeDocument/2006/relationships/hyperlink" Target="https://podminky.urs.cz/item/CS_URS_2024_02/171201231" TargetMode="External"/><Relationship Id="rId19" Type="http://schemas.openxmlformats.org/officeDocument/2006/relationships/hyperlink" Target="https://podminky.urs.cz/item/CS_URS_2024_02/998332011" TargetMode="External"/><Relationship Id="rId4" Type="http://schemas.openxmlformats.org/officeDocument/2006/relationships/hyperlink" Target="https://podminky.urs.cz/item/CS_URS_2024_02/162351124" TargetMode="External"/><Relationship Id="rId9" Type="http://schemas.openxmlformats.org/officeDocument/2006/relationships/hyperlink" Target="https://podminky.urs.cz/item/CS_URS_2024_02/162751139" TargetMode="External"/><Relationship Id="rId14" Type="http://schemas.openxmlformats.org/officeDocument/2006/relationships/hyperlink" Target="https://podminky.urs.cz/item/CS_URS_2024_02/181951114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82351133" TargetMode="External"/><Relationship Id="rId18" Type="http://schemas.openxmlformats.org/officeDocument/2006/relationships/hyperlink" Target="https://podminky.urs.cz/item/CS_URS_2024_02/171151131" TargetMode="External"/><Relationship Id="rId26" Type="http://schemas.openxmlformats.org/officeDocument/2006/relationships/hyperlink" Target="https://podminky.urs.cz/item/CS_URS_2024_02/212755216" TargetMode="External"/><Relationship Id="rId39" Type="http://schemas.openxmlformats.org/officeDocument/2006/relationships/hyperlink" Target="https://podminky.urs.cz/item/CS_URS_2024_02/463212121" TargetMode="External"/><Relationship Id="rId21" Type="http://schemas.openxmlformats.org/officeDocument/2006/relationships/hyperlink" Target="https://podminky.urs.cz/item/CS_URS_2024_02/181351114" TargetMode="External"/><Relationship Id="rId34" Type="http://schemas.openxmlformats.org/officeDocument/2006/relationships/hyperlink" Target="https://podminky.urs.cz/item/CS_URS_2024_02/321352010" TargetMode="External"/><Relationship Id="rId42" Type="http://schemas.openxmlformats.org/officeDocument/2006/relationships/hyperlink" Target="https://podminky.urs.cz/item/CS_URS_2024_02/564972111" TargetMode="External"/><Relationship Id="rId47" Type="http://schemas.openxmlformats.org/officeDocument/2006/relationships/hyperlink" Target="https://podminky.urs.cz/item/CS_URS_2024_02/966071822" TargetMode="External"/><Relationship Id="rId50" Type="http://schemas.openxmlformats.org/officeDocument/2006/relationships/hyperlink" Target="https://podminky.urs.cz/item/CS_URS_2024_02/997221615" TargetMode="External"/><Relationship Id="rId55" Type="http://schemas.openxmlformats.org/officeDocument/2006/relationships/drawing" Target="../drawings/drawing3.xml"/><Relationship Id="rId7" Type="http://schemas.openxmlformats.org/officeDocument/2006/relationships/hyperlink" Target="https://podminky.urs.cz/item/CS_URS_2024_02/127451113" TargetMode="External"/><Relationship Id="rId2" Type="http://schemas.openxmlformats.org/officeDocument/2006/relationships/hyperlink" Target="https://podminky.urs.cz/item/CS_URS_2024_02/113107232" TargetMode="External"/><Relationship Id="rId16" Type="http://schemas.openxmlformats.org/officeDocument/2006/relationships/hyperlink" Target="https://podminky.urs.cz/item/CS_URS_2024_02/171201231" TargetMode="External"/><Relationship Id="rId29" Type="http://schemas.openxmlformats.org/officeDocument/2006/relationships/hyperlink" Target="https://podminky.urs.cz/item/CS_URS_2024_02/291211111" TargetMode="External"/><Relationship Id="rId11" Type="http://schemas.openxmlformats.org/officeDocument/2006/relationships/hyperlink" Target="https://podminky.urs.cz/item/CS_URS_2024_02/174151101" TargetMode="External"/><Relationship Id="rId24" Type="http://schemas.openxmlformats.org/officeDocument/2006/relationships/hyperlink" Target="https://podminky.urs.cz/item/CS_URS_2024_02/181951114" TargetMode="External"/><Relationship Id="rId32" Type="http://schemas.openxmlformats.org/officeDocument/2006/relationships/hyperlink" Target="https://podminky.urs.cz/item/CS_URS_2024_02/321321116" TargetMode="External"/><Relationship Id="rId37" Type="http://schemas.openxmlformats.org/officeDocument/2006/relationships/hyperlink" Target="https://podminky.urs.cz/item/CS_URS_2024_02/451571112" TargetMode="External"/><Relationship Id="rId40" Type="http://schemas.openxmlformats.org/officeDocument/2006/relationships/hyperlink" Target="https://podminky.urs.cz/item/CS_URS_2024_02/463212191" TargetMode="External"/><Relationship Id="rId45" Type="http://schemas.openxmlformats.org/officeDocument/2006/relationships/hyperlink" Target="https://podminky.urs.cz/item/CS_URS_2024_02/960321271" TargetMode="External"/><Relationship Id="rId53" Type="http://schemas.openxmlformats.org/officeDocument/2006/relationships/hyperlink" Target="https://podminky.urs.cz/item/CS_URS_2024_02/998332011" TargetMode="External"/><Relationship Id="rId5" Type="http://schemas.openxmlformats.org/officeDocument/2006/relationships/hyperlink" Target="https://podminky.urs.cz/item/CS_URS_2024_02/121151123" TargetMode="External"/><Relationship Id="rId10" Type="http://schemas.openxmlformats.org/officeDocument/2006/relationships/hyperlink" Target="https://podminky.urs.cz/item/CS_URS_2024_02/162651132" TargetMode="External"/><Relationship Id="rId19" Type="http://schemas.openxmlformats.org/officeDocument/2006/relationships/hyperlink" Target="https://podminky.urs.cz/item/CS_URS_2024_02/171251201" TargetMode="External"/><Relationship Id="rId31" Type="http://schemas.openxmlformats.org/officeDocument/2006/relationships/hyperlink" Target="https://podminky.urs.cz/item/CS_URS_2024_02/320101112" TargetMode="External"/><Relationship Id="rId44" Type="http://schemas.openxmlformats.org/officeDocument/2006/relationships/hyperlink" Target="https://podminky.urs.cz/item/CS_URS_2024_02/960111221" TargetMode="External"/><Relationship Id="rId52" Type="http://schemas.openxmlformats.org/officeDocument/2006/relationships/hyperlink" Target="https://podminky.urs.cz/item/CS_URS_2024_02/997221645" TargetMode="External"/><Relationship Id="rId4" Type="http://schemas.openxmlformats.org/officeDocument/2006/relationships/hyperlink" Target="https://podminky.urs.cz/item/CS_URS_2024_02/114203104" TargetMode="External"/><Relationship Id="rId9" Type="http://schemas.openxmlformats.org/officeDocument/2006/relationships/hyperlink" Target="https://podminky.urs.cz/item/CS_URS_2024_02/162651112" TargetMode="External"/><Relationship Id="rId14" Type="http://schemas.openxmlformats.org/officeDocument/2006/relationships/hyperlink" Target="https://podminky.urs.cz/item/CS_URS_2024_02/162751137" TargetMode="External"/><Relationship Id="rId22" Type="http://schemas.openxmlformats.org/officeDocument/2006/relationships/hyperlink" Target="https://podminky.urs.cz/item/CS_URS_2024_02/181451131" TargetMode="External"/><Relationship Id="rId27" Type="http://schemas.openxmlformats.org/officeDocument/2006/relationships/hyperlink" Target="https://podminky.urs.cz/item/CS_URS_2024_02/213141122" TargetMode="External"/><Relationship Id="rId30" Type="http://schemas.openxmlformats.org/officeDocument/2006/relationships/hyperlink" Target="https://podminky.urs.cz/item/CS_URS_2024_02/320101111" TargetMode="External"/><Relationship Id="rId35" Type="http://schemas.openxmlformats.org/officeDocument/2006/relationships/hyperlink" Target="https://podminky.urs.cz/item/CS_URS_2024_02/321366111" TargetMode="External"/><Relationship Id="rId43" Type="http://schemas.openxmlformats.org/officeDocument/2006/relationships/hyperlink" Target="https://podminky.urs.cz/item/CS_URS_2024_02/916131213" TargetMode="External"/><Relationship Id="rId48" Type="http://schemas.openxmlformats.org/officeDocument/2006/relationships/hyperlink" Target="https://podminky.urs.cz/item/CS_URS_2024_02/997221551" TargetMode="External"/><Relationship Id="rId8" Type="http://schemas.openxmlformats.org/officeDocument/2006/relationships/hyperlink" Target="https://podminky.urs.cz/item/CS_URS_2024_02/162351124" TargetMode="External"/><Relationship Id="rId51" Type="http://schemas.openxmlformats.org/officeDocument/2006/relationships/hyperlink" Target="https://podminky.urs.cz/item/CS_URS_2024_02/997221655" TargetMode="External"/><Relationship Id="rId3" Type="http://schemas.openxmlformats.org/officeDocument/2006/relationships/hyperlink" Target="https://podminky.urs.cz/item/CS_URS_2024_02/113154543" TargetMode="External"/><Relationship Id="rId12" Type="http://schemas.openxmlformats.org/officeDocument/2006/relationships/hyperlink" Target="https://podminky.urs.cz/item/CS_URS_2024_02/182151112" TargetMode="External"/><Relationship Id="rId17" Type="http://schemas.openxmlformats.org/officeDocument/2006/relationships/hyperlink" Target="https://podminky.urs.cz/item/CS_URS_2024_02/167151112" TargetMode="External"/><Relationship Id="rId25" Type="http://schemas.openxmlformats.org/officeDocument/2006/relationships/hyperlink" Target="https://podminky.urs.cz/item/CS_URS_2024_02/185804312" TargetMode="External"/><Relationship Id="rId33" Type="http://schemas.openxmlformats.org/officeDocument/2006/relationships/hyperlink" Target="https://podminky.urs.cz/item/CS_URS_2024_02/321351010" TargetMode="External"/><Relationship Id="rId38" Type="http://schemas.openxmlformats.org/officeDocument/2006/relationships/hyperlink" Target="https://podminky.urs.cz/item/CS_URS_2024_02/462519002" TargetMode="External"/><Relationship Id="rId46" Type="http://schemas.openxmlformats.org/officeDocument/2006/relationships/hyperlink" Target="https://podminky.urs.cz/item/CS_URS_2024_02/966071711" TargetMode="External"/><Relationship Id="rId20" Type="http://schemas.openxmlformats.org/officeDocument/2006/relationships/hyperlink" Target="https://podminky.urs.cz/item/CS_URS_2024_02/181351113" TargetMode="External"/><Relationship Id="rId41" Type="http://schemas.openxmlformats.org/officeDocument/2006/relationships/hyperlink" Target="https://podminky.urs.cz/item/CS_URS_2024_02/564750101" TargetMode="External"/><Relationship Id="rId54" Type="http://schemas.openxmlformats.org/officeDocument/2006/relationships/printerSettings" Target="../printerSettings/printerSettings3.bin"/><Relationship Id="rId1" Type="http://schemas.openxmlformats.org/officeDocument/2006/relationships/hyperlink" Target="https://podminky.urs.cz/item/CS_URS_2024_02/113107223" TargetMode="External"/><Relationship Id="rId6" Type="http://schemas.openxmlformats.org/officeDocument/2006/relationships/hyperlink" Target="https://podminky.urs.cz/item/CS_URS_2024_02/124353104" TargetMode="External"/><Relationship Id="rId15" Type="http://schemas.openxmlformats.org/officeDocument/2006/relationships/hyperlink" Target="https://podminky.urs.cz/item/CS_URS_2024_02/162751139" TargetMode="External"/><Relationship Id="rId23" Type="http://schemas.openxmlformats.org/officeDocument/2006/relationships/hyperlink" Target="https://podminky.urs.cz/item/CS_URS_2024_02/181451131" TargetMode="External"/><Relationship Id="rId28" Type="http://schemas.openxmlformats.org/officeDocument/2006/relationships/hyperlink" Target="https://podminky.urs.cz/item/CS_URS_2024_02/273313611" TargetMode="External"/><Relationship Id="rId36" Type="http://schemas.openxmlformats.org/officeDocument/2006/relationships/hyperlink" Target="https://podminky.urs.cz/item/CS_URS_2024_02/321368211" TargetMode="External"/><Relationship Id="rId49" Type="http://schemas.openxmlformats.org/officeDocument/2006/relationships/hyperlink" Target="https://podminky.urs.cz/item/CS_URS_2024_02/997221559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162751139" TargetMode="External"/><Relationship Id="rId13" Type="http://schemas.openxmlformats.org/officeDocument/2006/relationships/hyperlink" Target="https://podminky.urs.cz/item/CS_URS_2024_02/181951114" TargetMode="External"/><Relationship Id="rId18" Type="http://schemas.openxmlformats.org/officeDocument/2006/relationships/hyperlink" Target="https://podminky.urs.cz/item/CS_URS_2024_02/998332011" TargetMode="External"/><Relationship Id="rId3" Type="http://schemas.openxmlformats.org/officeDocument/2006/relationships/hyperlink" Target="https://podminky.urs.cz/item/CS_URS_2024_02/162351124" TargetMode="External"/><Relationship Id="rId7" Type="http://schemas.openxmlformats.org/officeDocument/2006/relationships/hyperlink" Target="https://podminky.urs.cz/item/CS_URS_2024_02/162751137" TargetMode="External"/><Relationship Id="rId12" Type="http://schemas.openxmlformats.org/officeDocument/2006/relationships/hyperlink" Target="https://podminky.urs.cz/item/CS_URS_2024_02/181451132" TargetMode="External"/><Relationship Id="rId17" Type="http://schemas.openxmlformats.org/officeDocument/2006/relationships/hyperlink" Target="https://podminky.urs.cz/item/CS_URS_2024_02/462519002" TargetMode="External"/><Relationship Id="rId2" Type="http://schemas.openxmlformats.org/officeDocument/2006/relationships/hyperlink" Target="https://podminky.urs.cz/item/CS_URS_2024_02/127751111" TargetMode="External"/><Relationship Id="rId16" Type="http://schemas.openxmlformats.org/officeDocument/2006/relationships/hyperlink" Target="https://podminky.urs.cz/item/CS_URS_2024_02/185804312" TargetMode="External"/><Relationship Id="rId20" Type="http://schemas.openxmlformats.org/officeDocument/2006/relationships/drawing" Target="../drawings/drawing30.xml"/><Relationship Id="rId1" Type="http://schemas.openxmlformats.org/officeDocument/2006/relationships/hyperlink" Target="https://podminky.urs.cz/item/CS_URS_2024_02/124353101" TargetMode="External"/><Relationship Id="rId6" Type="http://schemas.openxmlformats.org/officeDocument/2006/relationships/hyperlink" Target="https://podminky.urs.cz/item/CS_URS_2024_02/167151112" TargetMode="External"/><Relationship Id="rId11" Type="http://schemas.openxmlformats.org/officeDocument/2006/relationships/hyperlink" Target="https://podminky.urs.cz/item/CS_URS_2024_02/174151101" TargetMode="External"/><Relationship Id="rId5" Type="http://schemas.openxmlformats.org/officeDocument/2006/relationships/hyperlink" Target="https://podminky.urs.cz/item/CS_URS_2024_02/162651132" TargetMode="External"/><Relationship Id="rId15" Type="http://schemas.openxmlformats.org/officeDocument/2006/relationships/hyperlink" Target="https://podminky.urs.cz/item/CS_URS_2024_02/182351123" TargetMode="External"/><Relationship Id="rId10" Type="http://schemas.openxmlformats.org/officeDocument/2006/relationships/hyperlink" Target="https://podminky.urs.cz/item/CS_URS_2024_02/171251201" TargetMode="External"/><Relationship Id="rId19" Type="http://schemas.openxmlformats.org/officeDocument/2006/relationships/printerSettings" Target="../printerSettings/printerSettings30.bin"/><Relationship Id="rId4" Type="http://schemas.openxmlformats.org/officeDocument/2006/relationships/hyperlink" Target="https://podminky.urs.cz/item/CS_URS_2024_02/162651112" TargetMode="External"/><Relationship Id="rId9" Type="http://schemas.openxmlformats.org/officeDocument/2006/relationships/hyperlink" Target="https://podminky.urs.cz/item/CS_URS_2024_02/171201231" TargetMode="External"/><Relationship Id="rId14" Type="http://schemas.openxmlformats.org/officeDocument/2006/relationships/hyperlink" Target="https://podminky.urs.cz/item/CS_URS_2024_02/182151111" TargetMode="External"/></Relationships>
</file>

<file path=xl/worksheets/_rels/sheet31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75151101" TargetMode="External"/><Relationship Id="rId18" Type="http://schemas.openxmlformats.org/officeDocument/2006/relationships/hyperlink" Target="https://podminky.urs.cz/item/CS_URS_2024_02/275321311" TargetMode="External"/><Relationship Id="rId26" Type="http://schemas.openxmlformats.org/officeDocument/2006/relationships/hyperlink" Target="https://podminky.urs.cz/item/CS_URS_2024_02/871251141" TargetMode="External"/><Relationship Id="rId39" Type="http://schemas.openxmlformats.org/officeDocument/2006/relationships/hyperlink" Target="https://podminky.urs.cz/item/CS_URS_2024_02/998276101" TargetMode="External"/><Relationship Id="rId21" Type="http://schemas.openxmlformats.org/officeDocument/2006/relationships/hyperlink" Target="https://podminky.urs.cz/item/CS_URS_2024_02/321368211" TargetMode="External"/><Relationship Id="rId34" Type="http://schemas.openxmlformats.org/officeDocument/2006/relationships/hyperlink" Target="https://podminky.urs.cz/item/CS_URS_2024_02/892372111" TargetMode="External"/><Relationship Id="rId7" Type="http://schemas.openxmlformats.org/officeDocument/2006/relationships/hyperlink" Target="https://podminky.urs.cz/item/CS_URS_2024_02/162351104" TargetMode="External"/><Relationship Id="rId2" Type="http://schemas.openxmlformats.org/officeDocument/2006/relationships/hyperlink" Target="https://podminky.urs.cz/item/CS_URS_2024_02/115101301" TargetMode="External"/><Relationship Id="rId16" Type="http://schemas.openxmlformats.org/officeDocument/2006/relationships/hyperlink" Target="https://podminky.urs.cz/item/CS_URS_2024_02/181951112" TargetMode="External"/><Relationship Id="rId20" Type="http://schemas.openxmlformats.org/officeDocument/2006/relationships/hyperlink" Target="https://podminky.urs.cz/item/CS_URS_2024_02/321352010" TargetMode="External"/><Relationship Id="rId29" Type="http://schemas.openxmlformats.org/officeDocument/2006/relationships/hyperlink" Target="https://podminky.urs.cz/item/CS_URS_2024_02/891241112" TargetMode="External"/><Relationship Id="rId41" Type="http://schemas.openxmlformats.org/officeDocument/2006/relationships/drawing" Target="../drawings/drawing31.xml"/><Relationship Id="rId1" Type="http://schemas.openxmlformats.org/officeDocument/2006/relationships/hyperlink" Target="https://podminky.urs.cz/item/CS_URS_2024_02/115101201" TargetMode="External"/><Relationship Id="rId6" Type="http://schemas.openxmlformats.org/officeDocument/2006/relationships/hyperlink" Target="https://podminky.urs.cz/item/CS_URS_2024_02/151811231" TargetMode="External"/><Relationship Id="rId11" Type="http://schemas.openxmlformats.org/officeDocument/2006/relationships/hyperlink" Target="https://podminky.urs.cz/item/CS_URS_2024_02/171201231" TargetMode="External"/><Relationship Id="rId24" Type="http://schemas.openxmlformats.org/officeDocument/2006/relationships/hyperlink" Target="https://podminky.urs.cz/item/CS_URS_2024_02/857262122" TargetMode="External"/><Relationship Id="rId32" Type="http://schemas.openxmlformats.org/officeDocument/2006/relationships/hyperlink" Target="https://podminky.urs.cz/item/CS_URS_2024_02/892271111" TargetMode="External"/><Relationship Id="rId37" Type="http://schemas.openxmlformats.org/officeDocument/2006/relationships/hyperlink" Target="https://podminky.urs.cz/item/CS_URS_2024_02/899721111" TargetMode="External"/><Relationship Id="rId40" Type="http://schemas.openxmlformats.org/officeDocument/2006/relationships/printerSettings" Target="../printerSettings/printerSettings31.bin"/><Relationship Id="rId5" Type="http://schemas.openxmlformats.org/officeDocument/2006/relationships/hyperlink" Target="https://podminky.urs.cz/item/CS_URS_2024_02/151811131" TargetMode="External"/><Relationship Id="rId15" Type="http://schemas.openxmlformats.org/officeDocument/2006/relationships/hyperlink" Target="https://podminky.urs.cz/item/CS_URS_2024_02/181411131" TargetMode="External"/><Relationship Id="rId23" Type="http://schemas.openxmlformats.org/officeDocument/2006/relationships/hyperlink" Target="https://podminky.urs.cz/item/CS_URS_2024_02/857242122" TargetMode="External"/><Relationship Id="rId28" Type="http://schemas.openxmlformats.org/officeDocument/2006/relationships/hyperlink" Target="https://podminky.urs.cz/item/CS_URS_2024_02/877251110" TargetMode="External"/><Relationship Id="rId36" Type="http://schemas.openxmlformats.org/officeDocument/2006/relationships/hyperlink" Target="https://podminky.urs.cz/item/CS_URS_2024_02/899401113" TargetMode="External"/><Relationship Id="rId10" Type="http://schemas.openxmlformats.org/officeDocument/2006/relationships/hyperlink" Target="https://podminky.urs.cz/item/CS_URS_2024_02/167151101" TargetMode="External"/><Relationship Id="rId19" Type="http://schemas.openxmlformats.org/officeDocument/2006/relationships/hyperlink" Target="https://podminky.urs.cz/item/CS_URS_2024_02/321351010" TargetMode="External"/><Relationship Id="rId31" Type="http://schemas.openxmlformats.org/officeDocument/2006/relationships/hyperlink" Target="https://podminky.urs.cz/item/CS_URS_2024_02/891261112" TargetMode="External"/><Relationship Id="rId4" Type="http://schemas.openxmlformats.org/officeDocument/2006/relationships/hyperlink" Target="https://podminky.urs.cz/item/CS_URS_2024_02/131213701" TargetMode="External"/><Relationship Id="rId9" Type="http://schemas.openxmlformats.org/officeDocument/2006/relationships/hyperlink" Target="https://podminky.urs.cz/item/CS_URS_2024_02/162751139" TargetMode="External"/><Relationship Id="rId14" Type="http://schemas.openxmlformats.org/officeDocument/2006/relationships/hyperlink" Target="https://podminky.urs.cz/item/CS_URS_2024_02/181351003" TargetMode="External"/><Relationship Id="rId22" Type="http://schemas.openxmlformats.org/officeDocument/2006/relationships/hyperlink" Target="https://podminky.urs.cz/item/CS_URS_2024_02/591141111" TargetMode="External"/><Relationship Id="rId27" Type="http://schemas.openxmlformats.org/officeDocument/2006/relationships/hyperlink" Target="https://podminky.urs.cz/item/CS_URS_2024_02/871351142" TargetMode="External"/><Relationship Id="rId30" Type="http://schemas.openxmlformats.org/officeDocument/2006/relationships/hyperlink" Target="https://podminky.urs.cz/item/CS_URS_2024_02/891247112" TargetMode="External"/><Relationship Id="rId35" Type="http://schemas.openxmlformats.org/officeDocument/2006/relationships/hyperlink" Target="https://podminky.urs.cz/item/CS_URS_2024_02/899401112" TargetMode="External"/><Relationship Id="rId8" Type="http://schemas.openxmlformats.org/officeDocument/2006/relationships/hyperlink" Target="https://podminky.urs.cz/item/CS_URS_2024_02/162751137" TargetMode="External"/><Relationship Id="rId3" Type="http://schemas.openxmlformats.org/officeDocument/2006/relationships/hyperlink" Target="https://podminky.urs.cz/item/CS_URS_2024_02/121151103" TargetMode="External"/><Relationship Id="rId12" Type="http://schemas.openxmlformats.org/officeDocument/2006/relationships/hyperlink" Target="https://podminky.urs.cz/item/CS_URS_2024_02/174151101" TargetMode="External"/><Relationship Id="rId17" Type="http://schemas.openxmlformats.org/officeDocument/2006/relationships/hyperlink" Target="https://podminky.urs.cz/item/CS_URS_2024_02/185804312" TargetMode="External"/><Relationship Id="rId25" Type="http://schemas.openxmlformats.org/officeDocument/2006/relationships/hyperlink" Target="https://podminky.urs.cz/item/CS_URS_2024_02/857263131" TargetMode="External"/><Relationship Id="rId33" Type="http://schemas.openxmlformats.org/officeDocument/2006/relationships/hyperlink" Target="https://podminky.urs.cz/item/CS_URS_2024_02/892273122" TargetMode="External"/><Relationship Id="rId38" Type="http://schemas.openxmlformats.org/officeDocument/2006/relationships/hyperlink" Target="https://podminky.urs.cz/item/CS_URS_2024_02/899722114" TargetMode="External"/></Relationships>
</file>

<file path=xl/worksheets/_rels/sheet32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4_02/132112131" TargetMode="External"/><Relationship Id="rId21" Type="http://schemas.openxmlformats.org/officeDocument/2006/relationships/hyperlink" Target="https://podminky.urs.cz/item/CS_URS_2024_02/129001101" TargetMode="External"/><Relationship Id="rId42" Type="http://schemas.openxmlformats.org/officeDocument/2006/relationships/hyperlink" Target="https://podminky.urs.cz/item/CS_URS_2024_02/151102211" TargetMode="External"/><Relationship Id="rId47" Type="http://schemas.openxmlformats.org/officeDocument/2006/relationships/hyperlink" Target="https://podminky.urs.cz/item/CS_URS_2024_02/162751119" TargetMode="External"/><Relationship Id="rId63" Type="http://schemas.openxmlformats.org/officeDocument/2006/relationships/hyperlink" Target="https://podminky.urs.cz/item/CS_URS_2024_02/899722112" TargetMode="External"/><Relationship Id="rId68" Type="http://schemas.openxmlformats.org/officeDocument/2006/relationships/hyperlink" Target="https://podminky.urs.cz/item/CS_URS_2024_02/997221873" TargetMode="External"/><Relationship Id="rId84" Type="http://schemas.openxmlformats.org/officeDocument/2006/relationships/hyperlink" Target="https://podminky.urs.cz/item/CS_URS_2024_02/230205035" TargetMode="External"/><Relationship Id="rId89" Type="http://schemas.openxmlformats.org/officeDocument/2006/relationships/hyperlink" Target="https://podminky.urs.cz/item/CS_URS_2024_02/230208513" TargetMode="External"/><Relationship Id="rId16" Type="http://schemas.openxmlformats.org/officeDocument/2006/relationships/hyperlink" Target="https://podminky.urs.cz/item/CS_URS_2024_02/119003227" TargetMode="External"/><Relationship Id="rId11" Type="http://schemas.openxmlformats.org/officeDocument/2006/relationships/hyperlink" Target="https://podminky.urs.cz/item/CS_URS_2024_02/119001421" TargetMode="External"/><Relationship Id="rId32" Type="http://schemas.openxmlformats.org/officeDocument/2006/relationships/hyperlink" Target="https://podminky.urs.cz/item/CS_URS_2024_02/132251103" TargetMode="External"/><Relationship Id="rId37" Type="http://schemas.openxmlformats.org/officeDocument/2006/relationships/hyperlink" Target="https://podminky.urs.cz/item/CS_URS_2024_02/151101202" TargetMode="External"/><Relationship Id="rId53" Type="http://schemas.openxmlformats.org/officeDocument/2006/relationships/hyperlink" Target="https://podminky.urs.cz/item/CS_URS_2024_02/723150314" TargetMode="External"/><Relationship Id="rId58" Type="http://schemas.openxmlformats.org/officeDocument/2006/relationships/hyperlink" Target="https://podminky.urs.cz/item/CS_URS_2024_02/567132115" TargetMode="External"/><Relationship Id="rId74" Type="http://schemas.openxmlformats.org/officeDocument/2006/relationships/hyperlink" Target="https://podminky.urs.cz/item/CS_URS_2024_02/230170002" TargetMode="External"/><Relationship Id="rId79" Type="http://schemas.openxmlformats.org/officeDocument/2006/relationships/hyperlink" Target="https://podminky.urs.cz/item/CS_URS_2024_02/230200321" TargetMode="External"/><Relationship Id="rId5" Type="http://schemas.openxmlformats.org/officeDocument/2006/relationships/hyperlink" Target="https://podminky.urs.cz/item/CS_URS_2024_02/113154513" TargetMode="External"/><Relationship Id="rId90" Type="http://schemas.openxmlformats.org/officeDocument/2006/relationships/hyperlink" Target="https://podminky.urs.cz/item/CS_URS_2024_02/230220001" TargetMode="External"/><Relationship Id="rId95" Type="http://schemas.openxmlformats.org/officeDocument/2006/relationships/hyperlink" Target="https://podminky.urs.cz/item/CS_URS_2024_02/230250002" TargetMode="External"/><Relationship Id="rId22" Type="http://schemas.openxmlformats.org/officeDocument/2006/relationships/hyperlink" Target="https://podminky.urs.cz/item/CS_URS_2024_02/131113701" TargetMode="External"/><Relationship Id="rId27" Type="http://schemas.openxmlformats.org/officeDocument/2006/relationships/hyperlink" Target="https://podminky.urs.cz/item/CS_URS_2024_02/132112331" TargetMode="External"/><Relationship Id="rId43" Type="http://schemas.openxmlformats.org/officeDocument/2006/relationships/hyperlink" Target="https://podminky.urs.cz/item/CS_URS_2024_02/151102301" TargetMode="External"/><Relationship Id="rId48" Type="http://schemas.openxmlformats.org/officeDocument/2006/relationships/hyperlink" Target="https://podminky.urs.cz/item/CS_URS_2024_02/167151111" TargetMode="External"/><Relationship Id="rId64" Type="http://schemas.openxmlformats.org/officeDocument/2006/relationships/hyperlink" Target="https://podminky.urs.cz/item/CS_URS_2024_02/919732211" TargetMode="External"/><Relationship Id="rId69" Type="http://schemas.openxmlformats.org/officeDocument/2006/relationships/hyperlink" Target="https://podminky.urs.cz/item/CS_URS_2024_02/998225111" TargetMode="External"/><Relationship Id="rId80" Type="http://schemas.openxmlformats.org/officeDocument/2006/relationships/hyperlink" Target="https://podminky.urs.cz/item/CS_URS_2024_02/230202033" TargetMode="External"/><Relationship Id="rId85" Type="http://schemas.openxmlformats.org/officeDocument/2006/relationships/hyperlink" Target="https://podminky.urs.cz/item/CS_URS_2024_02/230205052" TargetMode="External"/><Relationship Id="rId3" Type="http://schemas.openxmlformats.org/officeDocument/2006/relationships/hyperlink" Target="https://podminky.urs.cz/item/CS_URS_2024_02/113107342" TargetMode="External"/><Relationship Id="rId12" Type="http://schemas.openxmlformats.org/officeDocument/2006/relationships/hyperlink" Target="https://podminky.urs.cz/item/CS_URS_2024_02/119002121" TargetMode="External"/><Relationship Id="rId17" Type="http://schemas.openxmlformats.org/officeDocument/2006/relationships/hyperlink" Target="https://podminky.urs.cz/item/CS_URS_2024_02/119003228" TargetMode="External"/><Relationship Id="rId25" Type="http://schemas.openxmlformats.org/officeDocument/2006/relationships/hyperlink" Target="https://podminky.urs.cz/item/CS_URS_2024_02/131251103" TargetMode="External"/><Relationship Id="rId33" Type="http://schemas.openxmlformats.org/officeDocument/2006/relationships/hyperlink" Target="https://podminky.urs.cz/item/CS_URS_2024_02/132251253" TargetMode="External"/><Relationship Id="rId38" Type="http://schemas.openxmlformats.org/officeDocument/2006/relationships/hyperlink" Target="https://podminky.urs.cz/item/CS_URS_2024_02/151101212" TargetMode="External"/><Relationship Id="rId46" Type="http://schemas.openxmlformats.org/officeDocument/2006/relationships/hyperlink" Target="https://podminky.urs.cz/item/CS_URS_2024_02/162751117" TargetMode="External"/><Relationship Id="rId59" Type="http://schemas.openxmlformats.org/officeDocument/2006/relationships/hyperlink" Target="https://podminky.urs.cz/item/CS_URS_2024_02/573111111" TargetMode="External"/><Relationship Id="rId67" Type="http://schemas.openxmlformats.org/officeDocument/2006/relationships/hyperlink" Target="https://podminky.urs.cz/item/CS_URS_2024_02/997221559" TargetMode="External"/><Relationship Id="rId20" Type="http://schemas.openxmlformats.org/officeDocument/2006/relationships/hyperlink" Target="https://podminky.urs.cz/item/CS_URS_2024_02/121151106" TargetMode="External"/><Relationship Id="rId41" Type="http://schemas.openxmlformats.org/officeDocument/2006/relationships/hyperlink" Target="https://podminky.urs.cz/item/CS_URS_2024_02/151102201" TargetMode="External"/><Relationship Id="rId54" Type="http://schemas.openxmlformats.org/officeDocument/2006/relationships/hyperlink" Target="https://podminky.urs.cz/item/CS_URS_2024_02/211971110" TargetMode="External"/><Relationship Id="rId62" Type="http://schemas.openxmlformats.org/officeDocument/2006/relationships/hyperlink" Target="https://podminky.urs.cz/item/CS_URS_2024_02/899722111" TargetMode="External"/><Relationship Id="rId70" Type="http://schemas.openxmlformats.org/officeDocument/2006/relationships/hyperlink" Target="https://podminky.urs.cz/item/CS_URS_2024_02/783614561" TargetMode="External"/><Relationship Id="rId75" Type="http://schemas.openxmlformats.org/officeDocument/2006/relationships/hyperlink" Target="https://podminky.urs.cz/item/CS_URS_2024_02/230170003" TargetMode="External"/><Relationship Id="rId83" Type="http://schemas.openxmlformats.org/officeDocument/2006/relationships/hyperlink" Target="https://podminky.urs.cz/item/CS_URS_2024_02/230202225" TargetMode="External"/><Relationship Id="rId88" Type="http://schemas.openxmlformats.org/officeDocument/2006/relationships/hyperlink" Target="https://podminky.urs.cz/item/CS_URS_2024_02/230205255" TargetMode="External"/><Relationship Id="rId91" Type="http://schemas.openxmlformats.org/officeDocument/2006/relationships/hyperlink" Target="https://podminky.urs.cz/item/CS_URS_2024_02/230220006" TargetMode="External"/><Relationship Id="rId96" Type="http://schemas.openxmlformats.org/officeDocument/2006/relationships/hyperlink" Target="https://podminky.urs.cz/item/CS_URS_2024_02/460751111" TargetMode="External"/><Relationship Id="rId1" Type="http://schemas.openxmlformats.org/officeDocument/2006/relationships/hyperlink" Target="https://podminky.urs.cz/item/CS_URS_2024_02/113107322" TargetMode="External"/><Relationship Id="rId6" Type="http://schemas.openxmlformats.org/officeDocument/2006/relationships/hyperlink" Target="https://podminky.urs.cz/item/CS_URS_2024_02/113202111" TargetMode="External"/><Relationship Id="rId15" Type="http://schemas.openxmlformats.org/officeDocument/2006/relationships/hyperlink" Target="https://podminky.urs.cz/item/CS_URS_2024_02/119003132" TargetMode="External"/><Relationship Id="rId23" Type="http://schemas.openxmlformats.org/officeDocument/2006/relationships/hyperlink" Target="https://podminky.urs.cz/item/CS_URS_2024_02/131151103" TargetMode="External"/><Relationship Id="rId28" Type="http://schemas.openxmlformats.org/officeDocument/2006/relationships/hyperlink" Target="https://podminky.urs.cz/item/CS_URS_2024_02/132151103" TargetMode="External"/><Relationship Id="rId36" Type="http://schemas.openxmlformats.org/officeDocument/2006/relationships/hyperlink" Target="https://podminky.urs.cz/item/CS_URS_2024_02/151101111" TargetMode="External"/><Relationship Id="rId49" Type="http://schemas.openxmlformats.org/officeDocument/2006/relationships/hyperlink" Target="https://podminky.urs.cz/item/CS_URS_2024_02/171201231" TargetMode="External"/><Relationship Id="rId57" Type="http://schemas.openxmlformats.org/officeDocument/2006/relationships/hyperlink" Target="https://podminky.urs.cz/item/CS_URS_2024_02/565176101" TargetMode="External"/><Relationship Id="rId10" Type="http://schemas.openxmlformats.org/officeDocument/2006/relationships/hyperlink" Target="https://podminky.urs.cz/item/CS_URS_2024_02/119001401" TargetMode="External"/><Relationship Id="rId31" Type="http://schemas.openxmlformats.org/officeDocument/2006/relationships/hyperlink" Target="https://podminky.urs.cz/item/CS_URS_2024_02/132212331" TargetMode="External"/><Relationship Id="rId44" Type="http://schemas.openxmlformats.org/officeDocument/2006/relationships/hyperlink" Target="https://podminky.urs.cz/item/CS_URS_2024_02/151102311" TargetMode="External"/><Relationship Id="rId52" Type="http://schemas.openxmlformats.org/officeDocument/2006/relationships/hyperlink" Target="https://podminky.urs.cz/item/CS_URS_2024_02/175151101" TargetMode="External"/><Relationship Id="rId60" Type="http://schemas.openxmlformats.org/officeDocument/2006/relationships/hyperlink" Target="https://podminky.urs.cz/item/CS_URS_2024_02/573211112" TargetMode="External"/><Relationship Id="rId65" Type="http://schemas.openxmlformats.org/officeDocument/2006/relationships/hyperlink" Target="https://podminky.urs.cz/item/CS_URS_2024_02/919735111" TargetMode="External"/><Relationship Id="rId73" Type="http://schemas.openxmlformats.org/officeDocument/2006/relationships/hyperlink" Target="https://podminky.urs.cz/item/CS_URS_2024_02/230086115" TargetMode="External"/><Relationship Id="rId78" Type="http://schemas.openxmlformats.org/officeDocument/2006/relationships/hyperlink" Target="https://podminky.urs.cz/item/CS_URS_2024_02/230200271" TargetMode="External"/><Relationship Id="rId81" Type="http://schemas.openxmlformats.org/officeDocument/2006/relationships/hyperlink" Target="https://podminky.urs.cz/item/CS_URS_2024_02/230202072" TargetMode="External"/><Relationship Id="rId86" Type="http://schemas.openxmlformats.org/officeDocument/2006/relationships/hyperlink" Target="https://podminky.urs.cz/item/CS_URS_2024_02/230205056" TargetMode="External"/><Relationship Id="rId94" Type="http://schemas.openxmlformats.org/officeDocument/2006/relationships/hyperlink" Target="https://podminky.urs.cz/item/CS_URS_2024_02/230230076" TargetMode="External"/><Relationship Id="rId4" Type="http://schemas.openxmlformats.org/officeDocument/2006/relationships/hyperlink" Target="https://podminky.urs.cz/item/CS_URS_2024_02/113107343" TargetMode="External"/><Relationship Id="rId9" Type="http://schemas.openxmlformats.org/officeDocument/2006/relationships/hyperlink" Target="https://podminky.urs.cz/item/CS_URS_2024_02/115101301" TargetMode="External"/><Relationship Id="rId13" Type="http://schemas.openxmlformats.org/officeDocument/2006/relationships/hyperlink" Target="https://podminky.urs.cz/item/CS_URS_2024_02/119002122" TargetMode="External"/><Relationship Id="rId18" Type="http://schemas.openxmlformats.org/officeDocument/2006/relationships/hyperlink" Target="https://podminky.urs.cz/item/CS_URS_2024_02/119004111" TargetMode="External"/><Relationship Id="rId39" Type="http://schemas.openxmlformats.org/officeDocument/2006/relationships/hyperlink" Target="https://podminky.urs.cz/item/CS_URS_2024_02/151101302" TargetMode="External"/><Relationship Id="rId34" Type="http://schemas.openxmlformats.org/officeDocument/2006/relationships/hyperlink" Target="https://podminky.urs.cz/item/CS_URS_2024_02/141721214" TargetMode="External"/><Relationship Id="rId50" Type="http://schemas.openxmlformats.org/officeDocument/2006/relationships/hyperlink" Target="https://podminky.urs.cz/item/CS_URS_2024_02/174151101" TargetMode="External"/><Relationship Id="rId55" Type="http://schemas.openxmlformats.org/officeDocument/2006/relationships/hyperlink" Target="https://podminky.urs.cz/item/CS_URS_2024_02/564251011" TargetMode="External"/><Relationship Id="rId76" Type="http://schemas.openxmlformats.org/officeDocument/2006/relationships/hyperlink" Target="https://podminky.urs.cz/item/CS_URS_2024_02/230170012" TargetMode="External"/><Relationship Id="rId97" Type="http://schemas.openxmlformats.org/officeDocument/2006/relationships/printerSettings" Target="../printerSettings/printerSettings32.bin"/><Relationship Id="rId7" Type="http://schemas.openxmlformats.org/officeDocument/2006/relationships/hyperlink" Target="https://podminky.urs.cz/item/CS_URS_2024_02/113311171" TargetMode="External"/><Relationship Id="rId71" Type="http://schemas.openxmlformats.org/officeDocument/2006/relationships/hyperlink" Target="https://podminky.urs.cz/item/CS_URS_2024_02/210801311" TargetMode="External"/><Relationship Id="rId92" Type="http://schemas.openxmlformats.org/officeDocument/2006/relationships/hyperlink" Target="https://podminky.urs.cz/item/CS_URS_2024_02/230220011" TargetMode="External"/><Relationship Id="rId2" Type="http://schemas.openxmlformats.org/officeDocument/2006/relationships/hyperlink" Target="https://podminky.urs.cz/item/CS_URS_2024_02/113107332" TargetMode="External"/><Relationship Id="rId29" Type="http://schemas.openxmlformats.org/officeDocument/2006/relationships/hyperlink" Target="https://podminky.urs.cz/item/CS_URS_2024_02/132151253" TargetMode="External"/><Relationship Id="rId24" Type="http://schemas.openxmlformats.org/officeDocument/2006/relationships/hyperlink" Target="https://podminky.urs.cz/item/CS_URS_2024_02/131213701" TargetMode="External"/><Relationship Id="rId40" Type="http://schemas.openxmlformats.org/officeDocument/2006/relationships/hyperlink" Target="https://podminky.urs.cz/item/CS_URS_2024_02/151101312" TargetMode="External"/><Relationship Id="rId45" Type="http://schemas.openxmlformats.org/officeDocument/2006/relationships/hyperlink" Target="https://podminky.urs.cz/item/CS_URS_2024_02/162351103" TargetMode="External"/><Relationship Id="rId66" Type="http://schemas.openxmlformats.org/officeDocument/2006/relationships/hyperlink" Target="https://podminky.urs.cz/item/CS_URS_2024_02/997221551" TargetMode="External"/><Relationship Id="rId87" Type="http://schemas.openxmlformats.org/officeDocument/2006/relationships/hyperlink" Target="https://podminky.urs.cz/item/CS_URS_2024_02/230205235" TargetMode="External"/><Relationship Id="rId61" Type="http://schemas.openxmlformats.org/officeDocument/2006/relationships/hyperlink" Target="https://podminky.urs.cz/item/CS_URS_2024_02/577144111" TargetMode="External"/><Relationship Id="rId82" Type="http://schemas.openxmlformats.org/officeDocument/2006/relationships/hyperlink" Target="https://podminky.urs.cz/item/CS_URS_2024_02/230202114" TargetMode="External"/><Relationship Id="rId19" Type="http://schemas.openxmlformats.org/officeDocument/2006/relationships/hyperlink" Target="https://podminky.urs.cz/item/CS_URS_2024_02/119004112" TargetMode="External"/><Relationship Id="rId14" Type="http://schemas.openxmlformats.org/officeDocument/2006/relationships/hyperlink" Target="https://podminky.urs.cz/item/CS_URS_2024_02/119003131" TargetMode="External"/><Relationship Id="rId30" Type="http://schemas.openxmlformats.org/officeDocument/2006/relationships/hyperlink" Target="https://podminky.urs.cz/item/CS_URS_2024_02/132212131" TargetMode="External"/><Relationship Id="rId35" Type="http://schemas.openxmlformats.org/officeDocument/2006/relationships/hyperlink" Target="https://podminky.urs.cz/item/CS_URS_2024_02/151101101" TargetMode="External"/><Relationship Id="rId56" Type="http://schemas.openxmlformats.org/officeDocument/2006/relationships/hyperlink" Target="https://podminky.urs.cz/item/CS_URS_2024_02/564960215" TargetMode="External"/><Relationship Id="rId77" Type="http://schemas.openxmlformats.org/officeDocument/2006/relationships/hyperlink" Target="https://podminky.urs.cz/item/CS_URS_2024_02/230170013" TargetMode="External"/><Relationship Id="rId8" Type="http://schemas.openxmlformats.org/officeDocument/2006/relationships/hyperlink" Target="https://podminky.urs.cz/item/CS_URS_2024_02/115101201" TargetMode="External"/><Relationship Id="rId51" Type="http://schemas.openxmlformats.org/officeDocument/2006/relationships/hyperlink" Target="https://podminky.urs.cz/item/CS_URS_2024_02/175111101" TargetMode="External"/><Relationship Id="rId72" Type="http://schemas.openxmlformats.org/officeDocument/2006/relationships/hyperlink" Target="https://podminky.urs.cz/item/CS_URS_2024_02/230081055" TargetMode="External"/><Relationship Id="rId93" Type="http://schemas.openxmlformats.org/officeDocument/2006/relationships/hyperlink" Target="https://podminky.urs.cz/item/CS_URS_2024_02/230220031" TargetMode="External"/><Relationship Id="rId98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31113701" TargetMode="External"/><Relationship Id="rId18" Type="http://schemas.openxmlformats.org/officeDocument/2006/relationships/hyperlink" Target="https://podminky.urs.cz/item/CS_URS_2024_02/132151251" TargetMode="External"/><Relationship Id="rId26" Type="http://schemas.openxmlformats.org/officeDocument/2006/relationships/hyperlink" Target="https://podminky.urs.cz/item/CS_URS_2024_02/151102311" TargetMode="External"/><Relationship Id="rId39" Type="http://schemas.openxmlformats.org/officeDocument/2006/relationships/hyperlink" Target="https://podminky.urs.cz/item/CS_URS_2024_02/899722112" TargetMode="External"/><Relationship Id="rId21" Type="http://schemas.openxmlformats.org/officeDocument/2006/relationships/hyperlink" Target="https://podminky.urs.cz/item/CS_URS_2024_02/151101101" TargetMode="External"/><Relationship Id="rId34" Type="http://schemas.openxmlformats.org/officeDocument/2006/relationships/hyperlink" Target="https://podminky.urs.cz/item/CS_URS_2024_02/564861111" TargetMode="External"/><Relationship Id="rId42" Type="http://schemas.openxmlformats.org/officeDocument/2006/relationships/hyperlink" Target="https://podminky.urs.cz/item/CS_URS_2024_02/998225111" TargetMode="External"/><Relationship Id="rId47" Type="http://schemas.openxmlformats.org/officeDocument/2006/relationships/hyperlink" Target="https://podminky.urs.cz/item/CS_URS_2024_02/230170002" TargetMode="External"/><Relationship Id="rId50" Type="http://schemas.openxmlformats.org/officeDocument/2006/relationships/hyperlink" Target="https://podminky.urs.cz/item/CS_URS_2024_02/230202033" TargetMode="External"/><Relationship Id="rId55" Type="http://schemas.openxmlformats.org/officeDocument/2006/relationships/hyperlink" Target="https://podminky.urs.cz/item/CS_URS_2024_02/230205252" TargetMode="External"/><Relationship Id="rId63" Type="http://schemas.openxmlformats.org/officeDocument/2006/relationships/printerSettings" Target="../printerSettings/printerSettings33.bin"/><Relationship Id="rId7" Type="http://schemas.openxmlformats.org/officeDocument/2006/relationships/hyperlink" Target="https://podminky.urs.cz/item/CS_URS_2024_02/119001421" TargetMode="External"/><Relationship Id="rId2" Type="http://schemas.openxmlformats.org/officeDocument/2006/relationships/hyperlink" Target="https://podminky.urs.cz/item/CS_URS_2024_02/113107332" TargetMode="External"/><Relationship Id="rId16" Type="http://schemas.openxmlformats.org/officeDocument/2006/relationships/hyperlink" Target="https://podminky.urs.cz/item/CS_URS_2024_02/131251100" TargetMode="External"/><Relationship Id="rId29" Type="http://schemas.openxmlformats.org/officeDocument/2006/relationships/hyperlink" Target="https://podminky.urs.cz/item/CS_URS_2024_02/174151101" TargetMode="External"/><Relationship Id="rId11" Type="http://schemas.openxmlformats.org/officeDocument/2006/relationships/hyperlink" Target="https://podminky.urs.cz/item/CS_URS_2024_02/119004112" TargetMode="External"/><Relationship Id="rId24" Type="http://schemas.openxmlformats.org/officeDocument/2006/relationships/hyperlink" Target="https://podminky.urs.cz/item/CS_URS_2024_02/151102211" TargetMode="External"/><Relationship Id="rId32" Type="http://schemas.openxmlformats.org/officeDocument/2006/relationships/hyperlink" Target="https://podminky.urs.cz/item/CS_URS_2024_02/723150312" TargetMode="External"/><Relationship Id="rId37" Type="http://schemas.openxmlformats.org/officeDocument/2006/relationships/hyperlink" Target="https://podminky.urs.cz/item/CS_URS_2024_02/573231106" TargetMode="External"/><Relationship Id="rId40" Type="http://schemas.openxmlformats.org/officeDocument/2006/relationships/hyperlink" Target="https://podminky.urs.cz/item/CS_URS_2024_02/997221551" TargetMode="External"/><Relationship Id="rId45" Type="http://schemas.openxmlformats.org/officeDocument/2006/relationships/hyperlink" Target="https://podminky.urs.cz/item/CS_URS_2024_02/230081044" TargetMode="External"/><Relationship Id="rId53" Type="http://schemas.openxmlformats.org/officeDocument/2006/relationships/hyperlink" Target="https://podminky.urs.cz/item/CS_URS_2024_02/230202225" TargetMode="External"/><Relationship Id="rId58" Type="http://schemas.openxmlformats.org/officeDocument/2006/relationships/hyperlink" Target="https://podminky.urs.cz/item/CS_URS_2024_02/230220011" TargetMode="External"/><Relationship Id="rId5" Type="http://schemas.openxmlformats.org/officeDocument/2006/relationships/hyperlink" Target="https://podminky.urs.cz/item/CS_URS_2024_02/115101201" TargetMode="External"/><Relationship Id="rId61" Type="http://schemas.openxmlformats.org/officeDocument/2006/relationships/hyperlink" Target="https://podminky.urs.cz/item/CS_URS_2024_02/230250002" TargetMode="External"/><Relationship Id="rId19" Type="http://schemas.openxmlformats.org/officeDocument/2006/relationships/hyperlink" Target="https://podminky.urs.cz/item/CS_URS_2024_02/132212331" TargetMode="External"/><Relationship Id="rId14" Type="http://schemas.openxmlformats.org/officeDocument/2006/relationships/hyperlink" Target="https://podminky.urs.cz/item/CS_URS_2024_02/131151100" TargetMode="External"/><Relationship Id="rId22" Type="http://schemas.openxmlformats.org/officeDocument/2006/relationships/hyperlink" Target="https://podminky.urs.cz/item/CS_URS_2024_02/151101111" TargetMode="External"/><Relationship Id="rId27" Type="http://schemas.openxmlformats.org/officeDocument/2006/relationships/hyperlink" Target="https://podminky.urs.cz/item/CS_URS_2024_02/162751117" TargetMode="External"/><Relationship Id="rId30" Type="http://schemas.openxmlformats.org/officeDocument/2006/relationships/hyperlink" Target="https://podminky.urs.cz/item/CS_URS_2024_02/175111101" TargetMode="External"/><Relationship Id="rId35" Type="http://schemas.openxmlformats.org/officeDocument/2006/relationships/hyperlink" Target="https://podminky.urs.cz/item/CS_URS_2024_02/564960215" TargetMode="External"/><Relationship Id="rId43" Type="http://schemas.openxmlformats.org/officeDocument/2006/relationships/hyperlink" Target="https://podminky.urs.cz/item/CS_URS_2024_02/783614551" TargetMode="External"/><Relationship Id="rId48" Type="http://schemas.openxmlformats.org/officeDocument/2006/relationships/hyperlink" Target="https://podminky.urs.cz/item/CS_URS_2024_02/230170012" TargetMode="External"/><Relationship Id="rId56" Type="http://schemas.openxmlformats.org/officeDocument/2006/relationships/hyperlink" Target="https://podminky.urs.cz/item/CS_URS_2024_02/230208513" TargetMode="External"/><Relationship Id="rId64" Type="http://schemas.openxmlformats.org/officeDocument/2006/relationships/drawing" Target="../drawings/drawing33.xml"/><Relationship Id="rId8" Type="http://schemas.openxmlformats.org/officeDocument/2006/relationships/hyperlink" Target="https://podminky.urs.cz/item/CS_URS_2024_02/119003227" TargetMode="External"/><Relationship Id="rId51" Type="http://schemas.openxmlformats.org/officeDocument/2006/relationships/hyperlink" Target="https://podminky.urs.cz/item/CS_URS_2024_02/230202072" TargetMode="External"/><Relationship Id="rId3" Type="http://schemas.openxmlformats.org/officeDocument/2006/relationships/hyperlink" Target="https://podminky.urs.cz/item/CS_URS_2024_02/113107342" TargetMode="External"/><Relationship Id="rId12" Type="http://schemas.openxmlformats.org/officeDocument/2006/relationships/hyperlink" Target="https://podminky.urs.cz/item/CS_URS_2024_02/129001101" TargetMode="External"/><Relationship Id="rId17" Type="http://schemas.openxmlformats.org/officeDocument/2006/relationships/hyperlink" Target="https://podminky.urs.cz/item/CS_URS_2024_02/132112331" TargetMode="External"/><Relationship Id="rId25" Type="http://schemas.openxmlformats.org/officeDocument/2006/relationships/hyperlink" Target="https://podminky.urs.cz/item/CS_URS_2024_02/151102301" TargetMode="External"/><Relationship Id="rId33" Type="http://schemas.openxmlformats.org/officeDocument/2006/relationships/hyperlink" Target="https://podminky.urs.cz/item/CS_URS_2024_02/564851111" TargetMode="External"/><Relationship Id="rId38" Type="http://schemas.openxmlformats.org/officeDocument/2006/relationships/hyperlink" Target="https://podminky.urs.cz/item/CS_URS_2024_02/577134111" TargetMode="External"/><Relationship Id="rId46" Type="http://schemas.openxmlformats.org/officeDocument/2006/relationships/hyperlink" Target="https://podminky.urs.cz/item/CS_URS_2024_02/230086115" TargetMode="External"/><Relationship Id="rId59" Type="http://schemas.openxmlformats.org/officeDocument/2006/relationships/hyperlink" Target="https://podminky.urs.cz/item/CS_URS_2024_02/230220031" TargetMode="External"/><Relationship Id="rId20" Type="http://schemas.openxmlformats.org/officeDocument/2006/relationships/hyperlink" Target="https://podminky.urs.cz/item/CS_URS_2024_02/132251251" TargetMode="External"/><Relationship Id="rId41" Type="http://schemas.openxmlformats.org/officeDocument/2006/relationships/hyperlink" Target="https://podminky.urs.cz/item/CS_URS_2024_02/997221559" TargetMode="External"/><Relationship Id="rId54" Type="http://schemas.openxmlformats.org/officeDocument/2006/relationships/hyperlink" Target="https://podminky.urs.cz/item/CS_URS_2024_02/230205052" TargetMode="External"/><Relationship Id="rId62" Type="http://schemas.openxmlformats.org/officeDocument/2006/relationships/hyperlink" Target="https://podminky.urs.cz/item/CS_URS_2024_02/460751111" TargetMode="External"/><Relationship Id="rId1" Type="http://schemas.openxmlformats.org/officeDocument/2006/relationships/hyperlink" Target="https://podminky.urs.cz/item/CS_URS_2024_02/113107322" TargetMode="External"/><Relationship Id="rId6" Type="http://schemas.openxmlformats.org/officeDocument/2006/relationships/hyperlink" Target="https://podminky.urs.cz/item/CS_URS_2024_02/115101301" TargetMode="External"/><Relationship Id="rId15" Type="http://schemas.openxmlformats.org/officeDocument/2006/relationships/hyperlink" Target="https://podminky.urs.cz/item/CS_URS_2024_02/131213701" TargetMode="External"/><Relationship Id="rId23" Type="http://schemas.openxmlformats.org/officeDocument/2006/relationships/hyperlink" Target="https://podminky.urs.cz/item/CS_URS_2024_02/151102201" TargetMode="External"/><Relationship Id="rId28" Type="http://schemas.openxmlformats.org/officeDocument/2006/relationships/hyperlink" Target="https://podminky.urs.cz/item/CS_URS_2024_02/162751119" TargetMode="External"/><Relationship Id="rId36" Type="http://schemas.openxmlformats.org/officeDocument/2006/relationships/hyperlink" Target="https://podminky.urs.cz/item/CS_URS_2024_02/573191111" TargetMode="External"/><Relationship Id="rId49" Type="http://schemas.openxmlformats.org/officeDocument/2006/relationships/hyperlink" Target="https://podminky.urs.cz/item/CS_URS_2024_02/230200321" TargetMode="External"/><Relationship Id="rId57" Type="http://schemas.openxmlformats.org/officeDocument/2006/relationships/hyperlink" Target="https://podminky.urs.cz/item/CS_URS_2024_02/230220006" TargetMode="External"/><Relationship Id="rId10" Type="http://schemas.openxmlformats.org/officeDocument/2006/relationships/hyperlink" Target="https://podminky.urs.cz/item/CS_URS_2024_02/119004111" TargetMode="External"/><Relationship Id="rId31" Type="http://schemas.openxmlformats.org/officeDocument/2006/relationships/hyperlink" Target="https://podminky.urs.cz/item/CS_URS_2024_02/175151101" TargetMode="External"/><Relationship Id="rId44" Type="http://schemas.openxmlformats.org/officeDocument/2006/relationships/hyperlink" Target="https://podminky.urs.cz/item/CS_URS_2024_02/210801311" TargetMode="External"/><Relationship Id="rId52" Type="http://schemas.openxmlformats.org/officeDocument/2006/relationships/hyperlink" Target="https://podminky.urs.cz/item/CS_URS_2024_02/230202121" TargetMode="External"/><Relationship Id="rId60" Type="http://schemas.openxmlformats.org/officeDocument/2006/relationships/hyperlink" Target="https://podminky.urs.cz/item/CS_URS_2024_02/230230076" TargetMode="External"/><Relationship Id="rId4" Type="http://schemas.openxmlformats.org/officeDocument/2006/relationships/hyperlink" Target="https://podminky.urs.cz/item/CS_URS_2024_02/113154513" TargetMode="External"/><Relationship Id="rId9" Type="http://schemas.openxmlformats.org/officeDocument/2006/relationships/hyperlink" Target="https://podminky.urs.cz/item/CS_URS_2024_02/119003228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210100422" TargetMode="External"/><Relationship Id="rId13" Type="http://schemas.openxmlformats.org/officeDocument/2006/relationships/hyperlink" Target="https://podminky.urs.cz/item/CS_URS_2024_02/210812011" TargetMode="External"/><Relationship Id="rId18" Type="http://schemas.openxmlformats.org/officeDocument/2006/relationships/hyperlink" Target="https://podminky.urs.cz/item/CS_URS_2024_02/460171272" TargetMode="External"/><Relationship Id="rId26" Type="http://schemas.openxmlformats.org/officeDocument/2006/relationships/hyperlink" Target="https://podminky.urs.cz/item/CS_URS_2024_02/460431684" TargetMode="External"/><Relationship Id="rId3" Type="http://schemas.openxmlformats.org/officeDocument/2006/relationships/hyperlink" Target="https://podminky.urs.cz/item/CS_URS_2024_02/469972121" TargetMode="External"/><Relationship Id="rId21" Type="http://schemas.openxmlformats.org/officeDocument/2006/relationships/hyperlink" Target="https://podminky.urs.cz/item/CS_URS_2024_02/460671114" TargetMode="External"/><Relationship Id="rId7" Type="http://schemas.openxmlformats.org/officeDocument/2006/relationships/hyperlink" Target="https://podminky.urs.cz/item/CS_URS_2024_02/210100001" TargetMode="External"/><Relationship Id="rId12" Type="http://schemas.openxmlformats.org/officeDocument/2006/relationships/hyperlink" Target="https://podminky.urs.cz/item/CS_URS_2024_02/210280003" TargetMode="External"/><Relationship Id="rId17" Type="http://schemas.openxmlformats.org/officeDocument/2006/relationships/hyperlink" Target="https://podminky.urs.cz/item/CS_URS_2024_02/220180301" TargetMode="External"/><Relationship Id="rId25" Type="http://schemas.openxmlformats.org/officeDocument/2006/relationships/hyperlink" Target="https://podminky.urs.cz/item/CS_URS_2024_02/460431262" TargetMode="External"/><Relationship Id="rId2" Type="http://schemas.openxmlformats.org/officeDocument/2006/relationships/hyperlink" Target="https://podminky.urs.cz/item/CS_URS_2024_02/469971111" TargetMode="External"/><Relationship Id="rId16" Type="http://schemas.openxmlformats.org/officeDocument/2006/relationships/hyperlink" Target="https://podminky.urs.cz/item/CS_URS_2024_02/220110641" TargetMode="External"/><Relationship Id="rId20" Type="http://schemas.openxmlformats.org/officeDocument/2006/relationships/hyperlink" Target="https://podminky.urs.cz/item/CS_URS_2024_02/460661115" TargetMode="External"/><Relationship Id="rId29" Type="http://schemas.openxmlformats.org/officeDocument/2006/relationships/hyperlink" Target="https://podminky.urs.cz/item/CS_URS_2024_02/580106015" TargetMode="External"/><Relationship Id="rId1" Type="http://schemas.openxmlformats.org/officeDocument/2006/relationships/hyperlink" Target="https://podminky.urs.cz/item/CS_URS_2024_02/460101113" TargetMode="External"/><Relationship Id="rId6" Type="http://schemas.openxmlformats.org/officeDocument/2006/relationships/hyperlink" Target="https://podminky.urs.cz/item/CS_URS_2024_02/997221873" TargetMode="External"/><Relationship Id="rId11" Type="http://schemas.openxmlformats.org/officeDocument/2006/relationships/hyperlink" Target="https://podminky.urs.cz/item/CS_URS_2024_02/210220361" TargetMode="External"/><Relationship Id="rId24" Type="http://schemas.openxmlformats.org/officeDocument/2006/relationships/hyperlink" Target="https://podminky.urs.cz/item/CS_URS_2024_02/460741132" TargetMode="External"/><Relationship Id="rId5" Type="http://schemas.openxmlformats.org/officeDocument/2006/relationships/hyperlink" Target="https://podminky.urs.cz/item/CS_URS_2024_02/997221861" TargetMode="External"/><Relationship Id="rId15" Type="http://schemas.openxmlformats.org/officeDocument/2006/relationships/hyperlink" Target="https://podminky.urs.cz/item/CS_URS_2024_02/580108021" TargetMode="External"/><Relationship Id="rId23" Type="http://schemas.openxmlformats.org/officeDocument/2006/relationships/hyperlink" Target="https://podminky.urs.cz/item/CS_URS_2024_02/460741131" TargetMode="External"/><Relationship Id="rId28" Type="http://schemas.openxmlformats.org/officeDocument/2006/relationships/hyperlink" Target="https://podminky.urs.cz/item/CS_URS_2024_02/210280712" TargetMode="External"/><Relationship Id="rId10" Type="http://schemas.openxmlformats.org/officeDocument/2006/relationships/hyperlink" Target="https://podminky.urs.cz/item/CS_URS_2024_02/210220001" TargetMode="External"/><Relationship Id="rId19" Type="http://schemas.openxmlformats.org/officeDocument/2006/relationships/hyperlink" Target="https://podminky.urs.cz/item/CS_URS_2024_02/460161684" TargetMode="External"/><Relationship Id="rId31" Type="http://schemas.openxmlformats.org/officeDocument/2006/relationships/drawing" Target="../drawings/drawing34.xml"/><Relationship Id="rId4" Type="http://schemas.openxmlformats.org/officeDocument/2006/relationships/hyperlink" Target="https://podminky.urs.cz/item/CS_URS_2024_02/997221611" TargetMode="External"/><Relationship Id="rId9" Type="http://schemas.openxmlformats.org/officeDocument/2006/relationships/hyperlink" Target="https://podminky.urs.cz/item/CS_URS_2024_02/210204011" TargetMode="External"/><Relationship Id="rId14" Type="http://schemas.openxmlformats.org/officeDocument/2006/relationships/hyperlink" Target="https://podminky.urs.cz/item/CS_URS_2024_02/210812035" TargetMode="External"/><Relationship Id="rId22" Type="http://schemas.openxmlformats.org/officeDocument/2006/relationships/hyperlink" Target="https://podminky.urs.cz/item/CS_URS_2024_02/460752112" TargetMode="External"/><Relationship Id="rId27" Type="http://schemas.openxmlformats.org/officeDocument/2006/relationships/hyperlink" Target="https://podminky.urs.cz/item/CS_URS_2024_02/210280351" TargetMode="External"/><Relationship Id="rId30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74151101" TargetMode="External"/><Relationship Id="rId18" Type="http://schemas.openxmlformats.org/officeDocument/2006/relationships/hyperlink" Target="https://podminky.urs.cz/item/CS_URS_2024_02/185804312" TargetMode="External"/><Relationship Id="rId26" Type="http://schemas.openxmlformats.org/officeDocument/2006/relationships/hyperlink" Target="https://podminky.urs.cz/item/CS_URS_2024_02/463212111" TargetMode="External"/><Relationship Id="rId39" Type="http://schemas.openxmlformats.org/officeDocument/2006/relationships/hyperlink" Target="https://podminky.urs.cz/item/CS_URS_2024_02/899101811" TargetMode="External"/><Relationship Id="rId21" Type="http://schemas.openxmlformats.org/officeDocument/2006/relationships/hyperlink" Target="https://podminky.urs.cz/item/CS_URS_2024_02/321351010" TargetMode="External"/><Relationship Id="rId34" Type="http://schemas.openxmlformats.org/officeDocument/2006/relationships/hyperlink" Target="https://podminky.urs.cz/item/CS_URS_2024_02/894812202" TargetMode="External"/><Relationship Id="rId42" Type="http://schemas.openxmlformats.org/officeDocument/2006/relationships/hyperlink" Target="https://podminky.urs.cz/item/CS_URS_2024_02/998276101" TargetMode="External"/><Relationship Id="rId47" Type="http://schemas.openxmlformats.org/officeDocument/2006/relationships/hyperlink" Target="https://podminky.urs.cz/item/CS_URS_2024_02/460661111" TargetMode="External"/><Relationship Id="rId50" Type="http://schemas.openxmlformats.org/officeDocument/2006/relationships/printerSettings" Target="../printerSettings/printerSettings35.bin"/><Relationship Id="rId7" Type="http://schemas.openxmlformats.org/officeDocument/2006/relationships/hyperlink" Target="https://podminky.urs.cz/item/CS_URS_2024_02/162651112" TargetMode="External"/><Relationship Id="rId2" Type="http://schemas.openxmlformats.org/officeDocument/2006/relationships/hyperlink" Target="https://podminky.urs.cz/item/CS_URS_2024_02/131251102" TargetMode="External"/><Relationship Id="rId16" Type="http://schemas.openxmlformats.org/officeDocument/2006/relationships/hyperlink" Target="https://podminky.urs.cz/item/CS_URS_2024_02/181411131" TargetMode="External"/><Relationship Id="rId29" Type="http://schemas.openxmlformats.org/officeDocument/2006/relationships/hyperlink" Target="https://podminky.urs.cz/item/CS_URS_2023_02/871315221" TargetMode="External"/><Relationship Id="rId11" Type="http://schemas.openxmlformats.org/officeDocument/2006/relationships/hyperlink" Target="https://podminky.urs.cz/item/CS_URS_2024_01/171201231" TargetMode="External"/><Relationship Id="rId24" Type="http://schemas.openxmlformats.org/officeDocument/2006/relationships/hyperlink" Target="https://podminky.urs.cz/item/CS_URS_2024_02/321368211" TargetMode="External"/><Relationship Id="rId32" Type="http://schemas.openxmlformats.org/officeDocument/2006/relationships/hyperlink" Target="https://podminky.urs.cz/item/CS_URS_2024_02/890831851" TargetMode="External"/><Relationship Id="rId37" Type="http://schemas.openxmlformats.org/officeDocument/2006/relationships/hyperlink" Target="https://podminky.urs.cz/item/CS_URS_2024_02/894812249" TargetMode="External"/><Relationship Id="rId40" Type="http://schemas.openxmlformats.org/officeDocument/2006/relationships/hyperlink" Target="https://podminky.urs.cz/item/CS_URS_2024_02/899623151" TargetMode="External"/><Relationship Id="rId45" Type="http://schemas.openxmlformats.org/officeDocument/2006/relationships/hyperlink" Target="https://podminky.urs.cz/item/CS_URS_2024_02/460431183" TargetMode="External"/><Relationship Id="rId5" Type="http://schemas.openxmlformats.org/officeDocument/2006/relationships/hyperlink" Target="https://podminky.urs.cz/item/CS_URS_2024_02/151101211" TargetMode="External"/><Relationship Id="rId15" Type="http://schemas.openxmlformats.org/officeDocument/2006/relationships/hyperlink" Target="https://podminky.urs.cz/item/CS_URS_2024_02/181351103" TargetMode="External"/><Relationship Id="rId23" Type="http://schemas.openxmlformats.org/officeDocument/2006/relationships/hyperlink" Target="https://podminky.urs.cz/item/CS_URS_2024_02/321366111" TargetMode="External"/><Relationship Id="rId28" Type="http://schemas.openxmlformats.org/officeDocument/2006/relationships/hyperlink" Target="https://podminky.urs.cz/item/CS_URS_2024_02/871275811" TargetMode="External"/><Relationship Id="rId36" Type="http://schemas.openxmlformats.org/officeDocument/2006/relationships/hyperlink" Target="https://podminky.urs.cz/item/CS_URS_2024_02/894812241" TargetMode="External"/><Relationship Id="rId49" Type="http://schemas.openxmlformats.org/officeDocument/2006/relationships/hyperlink" Target="https://podminky.urs.cz/item/CS_URS_2024_02/460791213" TargetMode="External"/><Relationship Id="rId10" Type="http://schemas.openxmlformats.org/officeDocument/2006/relationships/hyperlink" Target="https://podminky.urs.cz/item/CS_URS_2024_02/167151101" TargetMode="External"/><Relationship Id="rId19" Type="http://schemas.openxmlformats.org/officeDocument/2006/relationships/hyperlink" Target="https://podminky.urs.cz/item/CS_URS_2024_02/212750101" TargetMode="External"/><Relationship Id="rId31" Type="http://schemas.openxmlformats.org/officeDocument/2006/relationships/hyperlink" Target="https://podminky.urs.cz/item/CS_URS_2024_02/877310440" TargetMode="External"/><Relationship Id="rId44" Type="http://schemas.openxmlformats.org/officeDocument/2006/relationships/hyperlink" Target="https://podminky.urs.cz/item/CS_URS_2024_02/460161173" TargetMode="External"/><Relationship Id="rId4" Type="http://schemas.openxmlformats.org/officeDocument/2006/relationships/hyperlink" Target="https://podminky.urs.cz/item/CS_URS_2024_02/151101201" TargetMode="External"/><Relationship Id="rId9" Type="http://schemas.openxmlformats.org/officeDocument/2006/relationships/hyperlink" Target="https://podminky.urs.cz/item/CS_URS_2024_01/162751139" TargetMode="External"/><Relationship Id="rId14" Type="http://schemas.openxmlformats.org/officeDocument/2006/relationships/hyperlink" Target="https://podminky.urs.cz/item/CS_URS_2024_02/175151101" TargetMode="External"/><Relationship Id="rId22" Type="http://schemas.openxmlformats.org/officeDocument/2006/relationships/hyperlink" Target="https://podminky.urs.cz/item/CS_URS_2024_02/321352010" TargetMode="External"/><Relationship Id="rId27" Type="http://schemas.openxmlformats.org/officeDocument/2006/relationships/hyperlink" Target="https://podminky.urs.cz/item/CS_URS_2024_02/463212191" TargetMode="External"/><Relationship Id="rId30" Type="http://schemas.openxmlformats.org/officeDocument/2006/relationships/hyperlink" Target="https://podminky.urs.cz/item/CS_URS_2024_02/877310330" TargetMode="External"/><Relationship Id="rId35" Type="http://schemas.openxmlformats.org/officeDocument/2006/relationships/hyperlink" Target="https://podminky.urs.cz/item/CS_URS_2024_02/894812231" TargetMode="External"/><Relationship Id="rId43" Type="http://schemas.openxmlformats.org/officeDocument/2006/relationships/hyperlink" Target="https://podminky.urs.cz/item/CS_URS_2024_02/460010023" TargetMode="External"/><Relationship Id="rId48" Type="http://schemas.openxmlformats.org/officeDocument/2006/relationships/hyperlink" Target="https://podminky.urs.cz/item/CS_URS_2024_02/460671112" TargetMode="External"/><Relationship Id="rId8" Type="http://schemas.openxmlformats.org/officeDocument/2006/relationships/hyperlink" Target="https://podminky.urs.cz/item/CS_URS_2024_01/162751137" TargetMode="External"/><Relationship Id="rId51" Type="http://schemas.openxmlformats.org/officeDocument/2006/relationships/drawing" Target="../drawings/drawing35.xml"/><Relationship Id="rId3" Type="http://schemas.openxmlformats.org/officeDocument/2006/relationships/hyperlink" Target="https://podminky.urs.cz/item/CS_URS_2024_02/132251101" TargetMode="External"/><Relationship Id="rId12" Type="http://schemas.openxmlformats.org/officeDocument/2006/relationships/hyperlink" Target="https://podminky.urs.cz/item/CS_URS_2024_02/171251201" TargetMode="External"/><Relationship Id="rId17" Type="http://schemas.openxmlformats.org/officeDocument/2006/relationships/hyperlink" Target="https://podminky.urs.cz/item/CS_URS_2024_02/181951114" TargetMode="External"/><Relationship Id="rId25" Type="http://schemas.openxmlformats.org/officeDocument/2006/relationships/hyperlink" Target="https://podminky.urs.cz/item/CS_URS_2024_02/386411112" TargetMode="External"/><Relationship Id="rId33" Type="http://schemas.openxmlformats.org/officeDocument/2006/relationships/hyperlink" Target="https://podminky.urs.cz/item/CS_URS_2024_02/891312421" TargetMode="External"/><Relationship Id="rId38" Type="http://schemas.openxmlformats.org/officeDocument/2006/relationships/hyperlink" Target="https://podminky.urs.cz/item/CS_URS_2024_02/894812261" TargetMode="External"/><Relationship Id="rId46" Type="http://schemas.openxmlformats.org/officeDocument/2006/relationships/hyperlink" Target="https://podminky.urs.cz/item/CS_URS_2024_02/460581121" TargetMode="External"/><Relationship Id="rId20" Type="http://schemas.openxmlformats.org/officeDocument/2006/relationships/hyperlink" Target="https://podminky.urs.cz/item/CS_URS_2024_02/321321116" TargetMode="External"/><Relationship Id="rId41" Type="http://schemas.openxmlformats.org/officeDocument/2006/relationships/hyperlink" Target="https://podminky.urs.cz/item/CS_URS_2024_02/961044111" TargetMode="External"/><Relationship Id="rId1" Type="http://schemas.openxmlformats.org/officeDocument/2006/relationships/hyperlink" Target="https://podminky.urs.cz/item/CS_URS_2024_02/121151113" TargetMode="External"/><Relationship Id="rId6" Type="http://schemas.openxmlformats.org/officeDocument/2006/relationships/hyperlink" Target="https://podminky.urs.cz/item/CS_URS_2024_02/162451106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184102113" TargetMode="External"/><Relationship Id="rId13" Type="http://schemas.openxmlformats.org/officeDocument/2006/relationships/hyperlink" Target="https://podminky.urs.cz/item/CS_URS_2024_02/184813134" TargetMode="External"/><Relationship Id="rId18" Type="http://schemas.openxmlformats.org/officeDocument/2006/relationships/hyperlink" Target="https://podminky.urs.cz/item/CS_URS_2024_02/185804312" TargetMode="External"/><Relationship Id="rId3" Type="http://schemas.openxmlformats.org/officeDocument/2006/relationships/hyperlink" Target="https://podminky.urs.cz/item/CS_URS_2024_02/183101113" TargetMode="External"/><Relationship Id="rId21" Type="http://schemas.openxmlformats.org/officeDocument/2006/relationships/hyperlink" Target="https://podminky.urs.cz/item/CS_URS_2024_02/998231311" TargetMode="External"/><Relationship Id="rId7" Type="http://schemas.openxmlformats.org/officeDocument/2006/relationships/hyperlink" Target="https://podminky.urs.cz/item/CS_URS_2024_02/184102111" TargetMode="External"/><Relationship Id="rId12" Type="http://schemas.openxmlformats.org/officeDocument/2006/relationships/hyperlink" Target="https://podminky.urs.cz/item/CS_URS_2024_02/184813133" TargetMode="External"/><Relationship Id="rId17" Type="http://schemas.openxmlformats.org/officeDocument/2006/relationships/hyperlink" Target="https://podminky.urs.cz/item/CS_URS_2024_02/185802114" TargetMode="External"/><Relationship Id="rId2" Type="http://schemas.openxmlformats.org/officeDocument/2006/relationships/hyperlink" Target="https://podminky.urs.cz/item/CS_URS_2024_02/181451121" TargetMode="External"/><Relationship Id="rId16" Type="http://schemas.openxmlformats.org/officeDocument/2006/relationships/hyperlink" Target="https://podminky.urs.cz/item/CS_URS_2024_02/185802113" TargetMode="External"/><Relationship Id="rId20" Type="http://schemas.openxmlformats.org/officeDocument/2006/relationships/hyperlink" Target="https://podminky.urs.cz/item/CS_URS_2024_02/185851129" TargetMode="External"/><Relationship Id="rId1" Type="http://schemas.openxmlformats.org/officeDocument/2006/relationships/hyperlink" Target="https://podminky.urs.cz/item/CS_URS_2024_02/111151231" TargetMode="External"/><Relationship Id="rId6" Type="http://schemas.openxmlformats.org/officeDocument/2006/relationships/hyperlink" Target="https://podminky.urs.cz/item/CS_URS_2024_02/184102110" TargetMode="External"/><Relationship Id="rId11" Type="http://schemas.openxmlformats.org/officeDocument/2006/relationships/hyperlink" Target="https://podminky.urs.cz/item/CS_URS_2024_02/184813121" TargetMode="External"/><Relationship Id="rId5" Type="http://schemas.openxmlformats.org/officeDocument/2006/relationships/hyperlink" Target="https://podminky.urs.cz/item/CS_URS_2024_02/183403213" TargetMode="External"/><Relationship Id="rId15" Type="http://schemas.openxmlformats.org/officeDocument/2006/relationships/hyperlink" Target="https://podminky.urs.cz/item/CS_URS_2024_02/184911421" TargetMode="External"/><Relationship Id="rId23" Type="http://schemas.openxmlformats.org/officeDocument/2006/relationships/drawing" Target="../drawings/drawing36.xml"/><Relationship Id="rId10" Type="http://schemas.openxmlformats.org/officeDocument/2006/relationships/hyperlink" Target="https://podminky.urs.cz/item/CS_URS_2024_02/184801121" TargetMode="External"/><Relationship Id="rId19" Type="http://schemas.openxmlformats.org/officeDocument/2006/relationships/hyperlink" Target="https://podminky.urs.cz/item/CS_URS_2024_02/185851121" TargetMode="External"/><Relationship Id="rId4" Type="http://schemas.openxmlformats.org/officeDocument/2006/relationships/hyperlink" Target="https://podminky.urs.cz/item/CS_URS_2024_02/183101114" TargetMode="External"/><Relationship Id="rId9" Type="http://schemas.openxmlformats.org/officeDocument/2006/relationships/hyperlink" Target="https://podminky.urs.cz/item/CS_URS_2024_02/184215133" TargetMode="External"/><Relationship Id="rId14" Type="http://schemas.openxmlformats.org/officeDocument/2006/relationships/hyperlink" Target="https://podminky.urs.cz/item/CS_URS_2024_02/184813512" TargetMode="External"/><Relationship Id="rId22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185851121" TargetMode="External"/><Relationship Id="rId3" Type="http://schemas.openxmlformats.org/officeDocument/2006/relationships/hyperlink" Target="https://podminky.urs.cz/item/CS_URS_2024_02/184813121" TargetMode="External"/><Relationship Id="rId7" Type="http://schemas.openxmlformats.org/officeDocument/2006/relationships/hyperlink" Target="https://podminky.urs.cz/item/CS_URS_2024_02/185804312" TargetMode="External"/><Relationship Id="rId12" Type="http://schemas.openxmlformats.org/officeDocument/2006/relationships/drawing" Target="../drawings/drawing37.xml"/><Relationship Id="rId2" Type="http://schemas.openxmlformats.org/officeDocument/2006/relationships/hyperlink" Target="https://podminky.urs.cz/item/CS_URS_2024_02/184102111" TargetMode="External"/><Relationship Id="rId1" Type="http://schemas.openxmlformats.org/officeDocument/2006/relationships/hyperlink" Target="https://podminky.urs.cz/item/CS_URS_2024_02/183101113" TargetMode="External"/><Relationship Id="rId6" Type="http://schemas.openxmlformats.org/officeDocument/2006/relationships/hyperlink" Target="https://podminky.urs.cz/item/CS_URS_2024_02/185802114" TargetMode="External"/><Relationship Id="rId11" Type="http://schemas.openxmlformats.org/officeDocument/2006/relationships/printerSettings" Target="../printerSettings/printerSettings37.bin"/><Relationship Id="rId5" Type="http://schemas.openxmlformats.org/officeDocument/2006/relationships/hyperlink" Target="https://podminky.urs.cz/item/CS_URS_2024_02/185802113" TargetMode="External"/><Relationship Id="rId10" Type="http://schemas.openxmlformats.org/officeDocument/2006/relationships/hyperlink" Target="https://podminky.urs.cz/item/CS_URS_2024_02/998231311" TargetMode="External"/><Relationship Id="rId4" Type="http://schemas.openxmlformats.org/officeDocument/2006/relationships/hyperlink" Target="https://podminky.urs.cz/item/CS_URS_2024_02/184911421" TargetMode="External"/><Relationship Id="rId9" Type="http://schemas.openxmlformats.org/officeDocument/2006/relationships/hyperlink" Target="https://podminky.urs.cz/item/CS_URS_2024_02/185851129" TargetMode="External"/></Relationships>
</file>

<file path=xl/worksheets/_rels/sheet38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4_02/162201405" TargetMode="External"/><Relationship Id="rId21" Type="http://schemas.openxmlformats.org/officeDocument/2006/relationships/hyperlink" Target="https://podminky.urs.cz/item/CS_URS_2024_02/162201402" TargetMode="External"/><Relationship Id="rId42" Type="http://schemas.openxmlformats.org/officeDocument/2006/relationships/hyperlink" Target="https://podminky.urs.cz/item/CS_URS_2024_02/162201421" TargetMode="External"/><Relationship Id="rId47" Type="http://schemas.openxmlformats.org/officeDocument/2006/relationships/hyperlink" Target="https://podminky.urs.cz/item/CS_URS_2024_02/162201521" TargetMode="External"/><Relationship Id="rId63" Type="http://schemas.openxmlformats.org/officeDocument/2006/relationships/hyperlink" Target="https://podminky.urs.cz/item/CS_URS_2024_02/162301954" TargetMode="External"/><Relationship Id="rId68" Type="http://schemas.openxmlformats.org/officeDocument/2006/relationships/hyperlink" Target="https://podminky.urs.cz/item/CS_URS_2024_02/162301963" TargetMode="External"/><Relationship Id="rId84" Type="http://schemas.openxmlformats.org/officeDocument/2006/relationships/printerSettings" Target="../printerSettings/printerSettings38.bin"/><Relationship Id="rId16" Type="http://schemas.openxmlformats.org/officeDocument/2006/relationships/hyperlink" Target="https://podminky.urs.cz/item/CS_URS_2024_02/112251103" TargetMode="External"/><Relationship Id="rId11" Type="http://schemas.openxmlformats.org/officeDocument/2006/relationships/hyperlink" Target="https://podminky.urs.cz/item/CS_URS_2024_02/112101123" TargetMode="External"/><Relationship Id="rId32" Type="http://schemas.openxmlformats.org/officeDocument/2006/relationships/hyperlink" Target="https://podminky.urs.cz/item/CS_URS_2024_02/162201412" TargetMode="External"/><Relationship Id="rId37" Type="http://schemas.openxmlformats.org/officeDocument/2006/relationships/hyperlink" Target="https://podminky.urs.cz/item/CS_URS_2024_02/162201415" TargetMode="External"/><Relationship Id="rId53" Type="http://schemas.openxmlformats.org/officeDocument/2006/relationships/hyperlink" Target="https://podminky.urs.cz/item/CS_URS_2024_02/162301935" TargetMode="External"/><Relationship Id="rId58" Type="http://schemas.openxmlformats.org/officeDocument/2006/relationships/hyperlink" Target="https://podminky.urs.cz/item/CS_URS_2024_02/162301944" TargetMode="External"/><Relationship Id="rId74" Type="http://schemas.openxmlformats.org/officeDocument/2006/relationships/hyperlink" Target="https://podminky.urs.cz/item/CS_URS_2024_02/162301974" TargetMode="External"/><Relationship Id="rId79" Type="http://schemas.openxmlformats.org/officeDocument/2006/relationships/hyperlink" Target="https://podminky.urs.cz/item/CS_URS_2024_02/174251203" TargetMode="External"/><Relationship Id="rId5" Type="http://schemas.openxmlformats.org/officeDocument/2006/relationships/hyperlink" Target="https://podminky.urs.cz/item/CS_URS_2024_02/112101103" TargetMode="External"/><Relationship Id="rId19" Type="http://schemas.openxmlformats.org/officeDocument/2006/relationships/hyperlink" Target="https://podminky.urs.cz/item/CS_URS_2024_02/112251107" TargetMode="External"/><Relationship Id="rId14" Type="http://schemas.openxmlformats.org/officeDocument/2006/relationships/hyperlink" Target="https://podminky.urs.cz/item/CS_URS_2024_02/112251101" TargetMode="External"/><Relationship Id="rId22" Type="http://schemas.openxmlformats.org/officeDocument/2006/relationships/hyperlink" Target="https://podminky.urs.cz/item/CS_URS_2024_02/162201403" TargetMode="External"/><Relationship Id="rId27" Type="http://schemas.openxmlformats.org/officeDocument/2006/relationships/hyperlink" Target="https://podminky.urs.cz/item/CS_URS_2024_02/162201406" TargetMode="External"/><Relationship Id="rId30" Type="http://schemas.openxmlformats.org/officeDocument/2006/relationships/hyperlink" Target="https://podminky.urs.cz/item/CS_URS_2024_02/162201504" TargetMode="External"/><Relationship Id="rId35" Type="http://schemas.openxmlformats.org/officeDocument/2006/relationships/hyperlink" Target="https://podminky.urs.cz/item/CS_URS_2024_02/162201510" TargetMode="External"/><Relationship Id="rId43" Type="http://schemas.openxmlformats.org/officeDocument/2006/relationships/hyperlink" Target="https://podminky.urs.cz/item/CS_URS_2024_02/162201422" TargetMode="External"/><Relationship Id="rId48" Type="http://schemas.openxmlformats.org/officeDocument/2006/relationships/hyperlink" Target="https://podminky.urs.cz/item/CS_URS_2024_02/162301501" TargetMode="External"/><Relationship Id="rId56" Type="http://schemas.openxmlformats.org/officeDocument/2006/relationships/hyperlink" Target="https://podminky.urs.cz/item/CS_URS_2024_02/162301942" TargetMode="External"/><Relationship Id="rId64" Type="http://schemas.openxmlformats.org/officeDocument/2006/relationships/hyperlink" Target="https://podminky.urs.cz/item/CS_URS_2024_02/162301955" TargetMode="External"/><Relationship Id="rId69" Type="http://schemas.openxmlformats.org/officeDocument/2006/relationships/hyperlink" Target="https://podminky.urs.cz/item/CS_URS_2024_02/162301964" TargetMode="External"/><Relationship Id="rId77" Type="http://schemas.openxmlformats.org/officeDocument/2006/relationships/hyperlink" Target="https://podminky.urs.cz/item/CS_URS_2024_02/174251201" TargetMode="External"/><Relationship Id="rId8" Type="http://schemas.openxmlformats.org/officeDocument/2006/relationships/hyperlink" Target="https://podminky.urs.cz/item/CS_URS_2024_02/112101106" TargetMode="External"/><Relationship Id="rId51" Type="http://schemas.openxmlformats.org/officeDocument/2006/relationships/hyperlink" Target="https://podminky.urs.cz/item/CS_URS_2024_02/162301933" TargetMode="External"/><Relationship Id="rId72" Type="http://schemas.openxmlformats.org/officeDocument/2006/relationships/hyperlink" Target="https://podminky.urs.cz/item/CS_URS_2024_02/162301972" TargetMode="External"/><Relationship Id="rId80" Type="http://schemas.openxmlformats.org/officeDocument/2006/relationships/hyperlink" Target="https://podminky.urs.cz/item/CS_URS_2024_02/174251204" TargetMode="External"/><Relationship Id="rId85" Type="http://schemas.openxmlformats.org/officeDocument/2006/relationships/drawing" Target="../drawings/drawing38.xml"/><Relationship Id="rId3" Type="http://schemas.openxmlformats.org/officeDocument/2006/relationships/hyperlink" Target="https://podminky.urs.cz/item/CS_URS_2024_02/112101101" TargetMode="External"/><Relationship Id="rId12" Type="http://schemas.openxmlformats.org/officeDocument/2006/relationships/hyperlink" Target="https://podminky.urs.cz/item/CS_URS_2024_02/112101124" TargetMode="External"/><Relationship Id="rId17" Type="http://schemas.openxmlformats.org/officeDocument/2006/relationships/hyperlink" Target="https://podminky.urs.cz/item/CS_URS_2024_02/112251104" TargetMode="External"/><Relationship Id="rId25" Type="http://schemas.openxmlformats.org/officeDocument/2006/relationships/hyperlink" Target="https://podminky.urs.cz/item/CS_URS_2024_02/162201501" TargetMode="External"/><Relationship Id="rId33" Type="http://schemas.openxmlformats.org/officeDocument/2006/relationships/hyperlink" Target="https://podminky.urs.cz/item/CS_URS_2024_02/162201413" TargetMode="External"/><Relationship Id="rId38" Type="http://schemas.openxmlformats.org/officeDocument/2006/relationships/hyperlink" Target="https://podminky.urs.cz/item/CS_URS_2024_02/162201416" TargetMode="External"/><Relationship Id="rId46" Type="http://schemas.openxmlformats.org/officeDocument/2006/relationships/hyperlink" Target="https://podminky.urs.cz/item/CS_URS_2024_02/162201520" TargetMode="External"/><Relationship Id="rId59" Type="http://schemas.openxmlformats.org/officeDocument/2006/relationships/hyperlink" Target="https://podminky.urs.cz/item/CS_URS_2024_02/162301945" TargetMode="External"/><Relationship Id="rId67" Type="http://schemas.openxmlformats.org/officeDocument/2006/relationships/hyperlink" Target="https://podminky.urs.cz/item/CS_URS_2024_02/162301962" TargetMode="External"/><Relationship Id="rId20" Type="http://schemas.openxmlformats.org/officeDocument/2006/relationships/hyperlink" Target="https://podminky.urs.cz/item/CS_URS_2024_02/162201401" TargetMode="External"/><Relationship Id="rId41" Type="http://schemas.openxmlformats.org/officeDocument/2006/relationships/hyperlink" Target="https://podminky.urs.cz/item/CS_URS_2024_02/162201514" TargetMode="External"/><Relationship Id="rId54" Type="http://schemas.openxmlformats.org/officeDocument/2006/relationships/hyperlink" Target="https://podminky.urs.cz/item/CS_URS_2024_02/162301936" TargetMode="External"/><Relationship Id="rId62" Type="http://schemas.openxmlformats.org/officeDocument/2006/relationships/hyperlink" Target="https://podminky.urs.cz/item/CS_URS_2024_02/162301953" TargetMode="External"/><Relationship Id="rId70" Type="http://schemas.openxmlformats.org/officeDocument/2006/relationships/hyperlink" Target="https://podminky.urs.cz/item/CS_URS_2024_02/162301965" TargetMode="External"/><Relationship Id="rId75" Type="http://schemas.openxmlformats.org/officeDocument/2006/relationships/hyperlink" Target="https://podminky.urs.cz/item/CS_URS_2024_02/162301975" TargetMode="External"/><Relationship Id="rId83" Type="http://schemas.openxmlformats.org/officeDocument/2006/relationships/hyperlink" Target="https://podminky.urs.cz/item/CS_URS_2024_02/184818233" TargetMode="External"/><Relationship Id="rId1" Type="http://schemas.openxmlformats.org/officeDocument/2006/relationships/hyperlink" Target="https://podminky.urs.cz/item/CS_URS_2024_02/111209111" TargetMode="External"/><Relationship Id="rId6" Type="http://schemas.openxmlformats.org/officeDocument/2006/relationships/hyperlink" Target="https://podminky.urs.cz/item/CS_URS_2024_02/112101104" TargetMode="External"/><Relationship Id="rId15" Type="http://schemas.openxmlformats.org/officeDocument/2006/relationships/hyperlink" Target="https://podminky.urs.cz/item/CS_URS_2024_02/112251102" TargetMode="External"/><Relationship Id="rId23" Type="http://schemas.openxmlformats.org/officeDocument/2006/relationships/hyperlink" Target="https://podminky.urs.cz/item/CS_URS_2024_02/162201404" TargetMode="External"/><Relationship Id="rId28" Type="http://schemas.openxmlformats.org/officeDocument/2006/relationships/hyperlink" Target="https://podminky.urs.cz/item/CS_URS_2024_02/162201407" TargetMode="External"/><Relationship Id="rId36" Type="http://schemas.openxmlformats.org/officeDocument/2006/relationships/hyperlink" Target="https://podminky.urs.cz/item/CS_URS_2024_02/162201511" TargetMode="External"/><Relationship Id="rId49" Type="http://schemas.openxmlformats.org/officeDocument/2006/relationships/hyperlink" Target="https://podminky.urs.cz/item/CS_URS_2024_02/162301931" TargetMode="External"/><Relationship Id="rId57" Type="http://schemas.openxmlformats.org/officeDocument/2006/relationships/hyperlink" Target="https://podminky.urs.cz/item/CS_URS_2024_02/162301943" TargetMode="External"/><Relationship Id="rId10" Type="http://schemas.openxmlformats.org/officeDocument/2006/relationships/hyperlink" Target="https://podminky.urs.cz/item/CS_URS_2024_02/112101122" TargetMode="External"/><Relationship Id="rId31" Type="http://schemas.openxmlformats.org/officeDocument/2006/relationships/hyperlink" Target="https://podminky.urs.cz/item/CS_URS_2024_02/162201411" TargetMode="External"/><Relationship Id="rId44" Type="http://schemas.openxmlformats.org/officeDocument/2006/relationships/hyperlink" Target="https://podminky.urs.cz/item/CS_URS_2024_02/162201423" TargetMode="External"/><Relationship Id="rId52" Type="http://schemas.openxmlformats.org/officeDocument/2006/relationships/hyperlink" Target="https://podminky.urs.cz/item/CS_URS_2024_02/162301934" TargetMode="External"/><Relationship Id="rId60" Type="http://schemas.openxmlformats.org/officeDocument/2006/relationships/hyperlink" Target="https://podminky.urs.cz/item/CS_URS_2024_02/162301951" TargetMode="External"/><Relationship Id="rId65" Type="http://schemas.openxmlformats.org/officeDocument/2006/relationships/hyperlink" Target="https://podminky.urs.cz/item/CS_URS_2024_02/162301956" TargetMode="External"/><Relationship Id="rId73" Type="http://schemas.openxmlformats.org/officeDocument/2006/relationships/hyperlink" Target="https://podminky.urs.cz/item/CS_URS_2024_02/162301973" TargetMode="External"/><Relationship Id="rId78" Type="http://schemas.openxmlformats.org/officeDocument/2006/relationships/hyperlink" Target="https://podminky.urs.cz/item/CS_URS_2024_02/174251202" TargetMode="External"/><Relationship Id="rId81" Type="http://schemas.openxmlformats.org/officeDocument/2006/relationships/hyperlink" Target="https://podminky.urs.cz/item/CS_URS_2024_02/174251205" TargetMode="External"/><Relationship Id="rId4" Type="http://schemas.openxmlformats.org/officeDocument/2006/relationships/hyperlink" Target="https://podminky.urs.cz/item/CS_URS_2024_02/112101102" TargetMode="External"/><Relationship Id="rId9" Type="http://schemas.openxmlformats.org/officeDocument/2006/relationships/hyperlink" Target="https://podminky.urs.cz/item/CS_URS_2024_02/112101121" TargetMode="External"/><Relationship Id="rId13" Type="http://schemas.openxmlformats.org/officeDocument/2006/relationships/hyperlink" Target="https://podminky.urs.cz/item/CS_URS_2024_02/112101125" TargetMode="External"/><Relationship Id="rId18" Type="http://schemas.openxmlformats.org/officeDocument/2006/relationships/hyperlink" Target="https://podminky.urs.cz/item/CS_URS_2024_02/112251105" TargetMode="External"/><Relationship Id="rId39" Type="http://schemas.openxmlformats.org/officeDocument/2006/relationships/hyperlink" Target="https://podminky.urs.cz/item/CS_URS_2024_02/162201417" TargetMode="External"/><Relationship Id="rId34" Type="http://schemas.openxmlformats.org/officeDocument/2006/relationships/hyperlink" Target="https://podminky.urs.cz/item/CS_URS_2024_02/162201414" TargetMode="External"/><Relationship Id="rId50" Type="http://schemas.openxmlformats.org/officeDocument/2006/relationships/hyperlink" Target="https://podminky.urs.cz/item/CS_URS_2024_02/162301932" TargetMode="External"/><Relationship Id="rId55" Type="http://schemas.openxmlformats.org/officeDocument/2006/relationships/hyperlink" Target="https://podminky.urs.cz/item/CS_URS_2024_02/162301941" TargetMode="External"/><Relationship Id="rId76" Type="http://schemas.openxmlformats.org/officeDocument/2006/relationships/hyperlink" Target="https://podminky.urs.cz/item/CS_URS_2024_02/162301976" TargetMode="External"/><Relationship Id="rId7" Type="http://schemas.openxmlformats.org/officeDocument/2006/relationships/hyperlink" Target="https://podminky.urs.cz/item/CS_URS_2024_02/112101105" TargetMode="External"/><Relationship Id="rId71" Type="http://schemas.openxmlformats.org/officeDocument/2006/relationships/hyperlink" Target="https://podminky.urs.cz/item/CS_URS_2024_02/162301971" TargetMode="External"/><Relationship Id="rId2" Type="http://schemas.openxmlformats.org/officeDocument/2006/relationships/hyperlink" Target="https://podminky.urs.cz/item/CS_URS_2024_02/111251203" TargetMode="External"/><Relationship Id="rId29" Type="http://schemas.openxmlformats.org/officeDocument/2006/relationships/hyperlink" Target="https://podminky.urs.cz/item/CS_URS_2024_02/162201408" TargetMode="External"/><Relationship Id="rId24" Type="http://schemas.openxmlformats.org/officeDocument/2006/relationships/hyperlink" Target="https://podminky.urs.cz/item/CS_URS_2024_02/162201500" TargetMode="External"/><Relationship Id="rId40" Type="http://schemas.openxmlformats.org/officeDocument/2006/relationships/hyperlink" Target="https://podminky.urs.cz/item/CS_URS_2024_02/162201418" TargetMode="External"/><Relationship Id="rId45" Type="http://schemas.openxmlformats.org/officeDocument/2006/relationships/hyperlink" Target="https://podminky.urs.cz/item/CS_URS_2024_02/162201424" TargetMode="External"/><Relationship Id="rId66" Type="http://schemas.openxmlformats.org/officeDocument/2006/relationships/hyperlink" Target="https://podminky.urs.cz/item/CS_URS_2024_02/162301961" TargetMode="External"/><Relationship Id="rId61" Type="http://schemas.openxmlformats.org/officeDocument/2006/relationships/hyperlink" Target="https://podminky.urs.cz/item/CS_URS_2024_02/162301952" TargetMode="External"/><Relationship Id="rId82" Type="http://schemas.openxmlformats.org/officeDocument/2006/relationships/hyperlink" Target="https://podminky.urs.cz/item/CS_URS_2024_02/174251206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podminky.urs.cz/item/CS_URS_2024_02/030001000" TargetMode="External"/><Relationship Id="rId2" Type="http://schemas.openxmlformats.org/officeDocument/2006/relationships/hyperlink" Target="https://podminky.urs.cz/item/CS_URS_2024_02/01200R002" TargetMode="External"/><Relationship Id="rId1" Type="http://schemas.openxmlformats.org/officeDocument/2006/relationships/hyperlink" Target="https://podminky.urs.cz/item/CS_URS_2024_02/012002000" TargetMode="External"/><Relationship Id="rId5" Type="http://schemas.openxmlformats.org/officeDocument/2006/relationships/drawing" Target="../drawings/drawing39.xml"/><Relationship Id="rId4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62751137" TargetMode="External"/><Relationship Id="rId18" Type="http://schemas.openxmlformats.org/officeDocument/2006/relationships/hyperlink" Target="https://podminky.urs.cz/item/CS_URS_2024_02/171251201" TargetMode="External"/><Relationship Id="rId26" Type="http://schemas.openxmlformats.org/officeDocument/2006/relationships/hyperlink" Target="https://podminky.urs.cz/item/CS_URS_2024_02/462519002" TargetMode="External"/><Relationship Id="rId39" Type="http://schemas.openxmlformats.org/officeDocument/2006/relationships/hyperlink" Target="https://podminky.urs.cz/item/CS_URS_2024_02/998332011" TargetMode="External"/><Relationship Id="rId21" Type="http://schemas.openxmlformats.org/officeDocument/2006/relationships/hyperlink" Target="https://podminky.urs.cz/item/CS_URS_2024_02/181451132" TargetMode="External"/><Relationship Id="rId34" Type="http://schemas.openxmlformats.org/officeDocument/2006/relationships/hyperlink" Target="https://podminky.urs.cz/item/CS_URS_2024_02/997013602" TargetMode="External"/><Relationship Id="rId7" Type="http://schemas.openxmlformats.org/officeDocument/2006/relationships/hyperlink" Target="https://podminky.urs.cz/item/CS_URS_2024_02/127451113" TargetMode="External"/><Relationship Id="rId2" Type="http://schemas.openxmlformats.org/officeDocument/2006/relationships/hyperlink" Target="https://podminky.urs.cz/item/CS_URS_2024_02/113154522" TargetMode="External"/><Relationship Id="rId16" Type="http://schemas.openxmlformats.org/officeDocument/2006/relationships/hyperlink" Target="https://podminky.urs.cz/item/CS_URS_2024_02/167151112" TargetMode="External"/><Relationship Id="rId20" Type="http://schemas.openxmlformats.org/officeDocument/2006/relationships/hyperlink" Target="https://podminky.urs.cz/item/CS_URS_2024_02/181351114" TargetMode="External"/><Relationship Id="rId29" Type="http://schemas.openxmlformats.org/officeDocument/2006/relationships/hyperlink" Target="https://podminky.urs.cz/item/CS_URS_2024_02/564750101" TargetMode="External"/><Relationship Id="rId41" Type="http://schemas.openxmlformats.org/officeDocument/2006/relationships/drawing" Target="../drawings/drawing4.xml"/><Relationship Id="rId1" Type="http://schemas.openxmlformats.org/officeDocument/2006/relationships/hyperlink" Target="https://podminky.urs.cz/item/CS_URS_2024_02/113107124" TargetMode="External"/><Relationship Id="rId6" Type="http://schemas.openxmlformats.org/officeDocument/2006/relationships/hyperlink" Target="https://podminky.urs.cz/item/CS_URS_2024_02/124353104" TargetMode="External"/><Relationship Id="rId11" Type="http://schemas.openxmlformats.org/officeDocument/2006/relationships/hyperlink" Target="https://podminky.urs.cz/item/CS_URS_2024_02/174151101" TargetMode="External"/><Relationship Id="rId24" Type="http://schemas.openxmlformats.org/officeDocument/2006/relationships/hyperlink" Target="https://podminky.urs.cz/item/CS_URS_2024_02/291211111" TargetMode="External"/><Relationship Id="rId32" Type="http://schemas.openxmlformats.org/officeDocument/2006/relationships/hyperlink" Target="https://podminky.urs.cz/item/CS_URS_2024_02/966071711" TargetMode="External"/><Relationship Id="rId37" Type="http://schemas.openxmlformats.org/officeDocument/2006/relationships/hyperlink" Target="https://podminky.urs.cz/item/CS_URS_2024_02/997321511" TargetMode="External"/><Relationship Id="rId40" Type="http://schemas.openxmlformats.org/officeDocument/2006/relationships/printerSettings" Target="../printerSettings/printerSettings4.bin"/><Relationship Id="rId5" Type="http://schemas.openxmlformats.org/officeDocument/2006/relationships/hyperlink" Target="https://podminky.urs.cz/item/CS_URS_2024_02/121151123" TargetMode="External"/><Relationship Id="rId15" Type="http://schemas.openxmlformats.org/officeDocument/2006/relationships/hyperlink" Target="https://podminky.urs.cz/item/CS_URS_2024_02/171201231" TargetMode="External"/><Relationship Id="rId23" Type="http://schemas.openxmlformats.org/officeDocument/2006/relationships/hyperlink" Target="https://podminky.urs.cz/item/CS_URS_2024_02/185804312" TargetMode="External"/><Relationship Id="rId28" Type="http://schemas.openxmlformats.org/officeDocument/2006/relationships/hyperlink" Target="https://podminky.urs.cz/item/CS_URS_2024_02/463212191" TargetMode="External"/><Relationship Id="rId36" Type="http://schemas.openxmlformats.org/officeDocument/2006/relationships/hyperlink" Target="https://podminky.urs.cz/item/CS_URS_2024_02/997221645" TargetMode="External"/><Relationship Id="rId10" Type="http://schemas.openxmlformats.org/officeDocument/2006/relationships/hyperlink" Target="https://podminky.urs.cz/item/CS_URS_2024_02/162651132" TargetMode="External"/><Relationship Id="rId19" Type="http://schemas.openxmlformats.org/officeDocument/2006/relationships/hyperlink" Target="https://podminky.urs.cz/item/CS_URS_2024_02/181351113" TargetMode="External"/><Relationship Id="rId31" Type="http://schemas.openxmlformats.org/officeDocument/2006/relationships/hyperlink" Target="https://podminky.urs.cz/item/CS_URS_2024_02/960321271" TargetMode="External"/><Relationship Id="rId4" Type="http://schemas.openxmlformats.org/officeDocument/2006/relationships/hyperlink" Target="https://podminky.urs.cz/item/CS_URS_2024_02/114203104" TargetMode="External"/><Relationship Id="rId9" Type="http://schemas.openxmlformats.org/officeDocument/2006/relationships/hyperlink" Target="https://podminky.urs.cz/item/CS_URS_2024_02/162651112" TargetMode="External"/><Relationship Id="rId14" Type="http://schemas.openxmlformats.org/officeDocument/2006/relationships/hyperlink" Target="https://podminky.urs.cz/item/CS_URS_2024_02/162751139" TargetMode="External"/><Relationship Id="rId22" Type="http://schemas.openxmlformats.org/officeDocument/2006/relationships/hyperlink" Target="https://podminky.urs.cz/item/CS_URS_2024_02/181951114" TargetMode="External"/><Relationship Id="rId27" Type="http://schemas.openxmlformats.org/officeDocument/2006/relationships/hyperlink" Target="https://podminky.urs.cz/item/CS_URS_2024_02/463212121" TargetMode="External"/><Relationship Id="rId30" Type="http://schemas.openxmlformats.org/officeDocument/2006/relationships/hyperlink" Target="https://podminky.urs.cz/item/CS_URS_2024_02/564972111" TargetMode="External"/><Relationship Id="rId35" Type="http://schemas.openxmlformats.org/officeDocument/2006/relationships/hyperlink" Target="https://podminky.urs.cz/item/CS_URS_2024_02/997221655" TargetMode="External"/><Relationship Id="rId8" Type="http://schemas.openxmlformats.org/officeDocument/2006/relationships/hyperlink" Target="https://podminky.urs.cz/item/CS_URS_2024_02/162351124" TargetMode="External"/><Relationship Id="rId3" Type="http://schemas.openxmlformats.org/officeDocument/2006/relationships/hyperlink" Target="https://podminky.urs.cz/item/CS_URS_2024_02/113155513" TargetMode="External"/><Relationship Id="rId12" Type="http://schemas.openxmlformats.org/officeDocument/2006/relationships/hyperlink" Target="https://podminky.urs.cz/item/CS_URS_2024_02/182151112" TargetMode="External"/><Relationship Id="rId17" Type="http://schemas.openxmlformats.org/officeDocument/2006/relationships/hyperlink" Target="https://podminky.urs.cz/item/CS_URS_2024_02/171151131" TargetMode="External"/><Relationship Id="rId25" Type="http://schemas.openxmlformats.org/officeDocument/2006/relationships/hyperlink" Target="https://podminky.urs.cz/item/CS_URS_2024_02/451571112" TargetMode="External"/><Relationship Id="rId33" Type="http://schemas.openxmlformats.org/officeDocument/2006/relationships/hyperlink" Target="https://podminky.urs.cz/item/CS_URS_2024_02/966071822" TargetMode="External"/><Relationship Id="rId38" Type="http://schemas.openxmlformats.org/officeDocument/2006/relationships/hyperlink" Target="https://podminky.urs.cz/item/CS_URS_2024_02/997321519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67151112" TargetMode="External"/><Relationship Id="rId18" Type="http://schemas.openxmlformats.org/officeDocument/2006/relationships/hyperlink" Target="https://podminky.urs.cz/item/CS_URS_2024_02/181451132" TargetMode="External"/><Relationship Id="rId26" Type="http://schemas.openxmlformats.org/officeDocument/2006/relationships/hyperlink" Target="https://podminky.urs.cz/item/CS_URS_2024_02/966071711" TargetMode="External"/><Relationship Id="rId3" Type="http://schemas.openxmlformats.org/officeDocument/2006/relationships/hyperlink" Target="https://podminky.urs.cz/item/CS_URS_2024_02/124353104" TargetMode="External"/><Relationship Id="rId21" Type="http://schemas.openxmlformats.org/officeDocument/2006/relationships/hyperlink" Target="https://podminky.urs.cz/item/CS_URS_2024_02/451571112" TargetMode="External"/><Relationship Id="rId34" Type="http://schemas.openxmlformats.org/officeDocument/2006/relationships/drawing" Target="../drawings/drawing5.xml"/><Relationship Id="rId7" Type="http://schemas.openxmlformats.org/officeDocument/2006/relationships/hyperlink" Target="https://podminky.urs.cz/item/CS_URS_2024_02/162651132" TargetMode="External"/><Relationship Id="rId12" Type="http://schemas.openxmlformats.org/officeDocument/2006/relationships/hyperlink" Target="https://podminky.urs.cz/item/CS_URS_2024_02/171201231" TargetMode="External"/><Relationship Id="rId17" Type="http://schemas.openxmlformats.org/officeDocument/2006/relationships/hyperlink" Target="https://podminky.urs.cz/item/CS_URS_2024_02/181351104" TargetMode="External"/><Relationship Id="rId25" Type="http://schemas.openxmlformats.org/officeDocument/2006/relationships/hyperlink" Target="https://podminky.urs.cz/item/CS_URS_2024_02/960321271" TargetMode="External"/><Relationship Id="rId33" Type="http://schemas.openxmlformats.org/officeDocument/2006/relationships/printerSettings" Target="../printerSettings/printerSettings5.bin"/><Relationship Id="rId2" Type="http://schemas.openxmlformats.org/officeDocument/2006/relationships/hyperlink" Target="https://podminky.urs.cz/item/CS_URS_2024_02/121151123" TargetMode="External"/><Relationship Id="rId16" Type="http://schemas.openxmlformats.org/officeDocument/2006/relationships/hyperlink" Target="https://podminky.urs.cz/item/CS_URS_2024_02/181351113" TargetMode="External"/><Relationship Id="rId20" Type="http://schemas.openxmlformats.org/officeDocument/2006/relationships/hyperlink" Target="https://podminky.urs.cz/item/CS_URS_2024_02/185804312" TargetMode="External"/><Relationship Id="rId29" Type="http://schemas.openxmlformats.org/officeDocument/2006/relationships/hyperlink" Target="https://podminky.urs.cz/item/CS_URS_2024_02/997013655" TargetMode="External"/><Relationship Id="rId1" Type="http://schemas.openxmlformats.org/officeDocument/2006/relationships/hyperlink" Target="https://podminky.urs.cz/item/CS_URS_2024_02/114203104" TargetMode="External"/><Relationship Id="rId6" Type="http://schemas.openxmlformats.org/officeDocument/2006/relationships/hyperlink" Target="https://podminky.urs.cz/item/CS_URS_2024_02/162651112" TargetMode="External"/><Relationship Id="rId11" Type="http://schemas.openxmlformats.org/officeDocument/2006/relationships/hyperlink" Target="https://podminky.urs.cz/item/CS_URS_2024_02/162751139" TargetMode="External"/><Relationship Id="rId24" Type="http://schemas.openxmlformats.org/officeDocument/2006/relationships/hyperlink" Target="https://podminky.urs.cz/item/CS_URS_2024_02/463212191" TargetMode="External"/><Relationship Id="rId32" Type="http://schemas.openxmlformats.org/officeDocument/2006/relationships/hyperlink" Target="https://podminky.urs.cz/item/CS_URS_2024_02/998332011" TargetMode="External"/><Relationship Id="rId5" Type="http://schemas.openxmlformats.org/officeDocument/2006/relationships/hyperlink" Target="https://podminky.urs.cz/item/CS_URS_2024_02/162351124" TargetMode="External"/><Relationship Id="rId15" Type="http://schemas.openxmlformats.org/officeDocument/2006/relationships/hyperlink" Target="https://podminky.urs.cz/item/CS_URS_2024_02/171251201" TargetMode="External"/><Relationship Id="rId23" Type="http://schemas.openxmlformats.org/officeDocument/2006/relationships/hyperlink" Target="https://podminky.urs.cz/item/CS_URS_2024_02/463212121" TargetMode="External"/><Relationship Id="rId28" Type="http://schemas.openxmlformats.org/officeDocument/2006/relationships/hyperlink" Target="https://podminky.urs.cz/item/CS_URS_2024_02/997013602" TargetMode="External"/><Relationship Id="rId10" Type="http://schemas.openxmlformats.org/officeDocument/2006/relationships/hyperlink" Target="https://podminky.urs.cz/item/CS_URS_2024_02/162751137" TargetMode="External"/><Relationship Id="rId19" Type="http://schemas.openxmlformats.org/officeDocument/2006/relationships/hyperlink" Target="https://podminky.urs.cz/item/CS_URS_2024_02/181951114" TargetMode="External"/><Relationship Id="rId31" Type="http://schemas.openxmlformats.org/officeDocument/2006/relationships/hyperlink" Target="https://podminky.urs.cz/item/CS_URS_2024_02/997321519" TargetMode="External"/><Relationship Id="rId4" Type="http://schemas.openxmlformats.org/officeDocument/2006/relationships/hyperlink" Target="https://podminky.urs.cz/item/CS_URS_2024_02/127451113" TargetMode="External"/><Relationship Id="rId9" Type="http://schemas.openxmlformats.org/officeDocument/2006/relationships/hyperlink" Target="https://podminky.urs.cz/item/CS_URS_2024_02/182151112" TargetMode="External"/><Relationship Id="rId14" Type="http://schemas.openxmlformats.org/officeDocument/2006/relationships/hyperlink" Target="https://podminky.urs.cz/item/CS_URS_2024_02/171151131" TargetMode="External"/><Relationship Id="rId22" Type="http://schemas.openxmlformats.org/officeDocument/2006/relationships/hyperlink" Target="https://podminky.urs.cz/item/CS_URS_2024_02/462519002" TargetMode="External"/><Relationship Id="rId27" Type="http://schemas.openxmlformats.org/officeDocument/2006/relationships/hyperlink" Target="https://podminky.urs.cz/item/CS_URS_2024_02/966071822" TargetMode="External"/><Relationship Id="rId30" Type="http://schemas.openxmlformats.org/officeDocument/2006/relationships/hyperlink" Target="https://podminky.urs.cz/item/CS_URS_2024_02/997321511" TargetMode="External"/><Relationship Id="rId8" Type="http://schemas.openxmlformats.org/officeDocument/2006/relationships/hyperlink" Target="https://podminky.urs.cz/item/CS_URS_2024_02/174151101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162651132" TargetMode="External"/><Relationship Id="rId13" Type="http://schemas.openxmlformats.org/officeDocument/2006/relationships/hyperlink" Target="https://podminky.urs.cz/item/CS_URS_2024_02/162751139" TargetMode="External"/><Relationship Id="rId18" Type="http://schemas.openxmlformats.org/officeDocument/2006/relationships/hyperlink" Target="https://podminky.urs.cz/item/CS_URS_2024_02/181351113" TargetMode="External"/><Relationship Id="rId26" Type="http://schemas.openxmlformats.org/officeDocument/2006/relationships/hyperlink" Target="https://podminky.urs.cz/item/CS_URS_2024_02/997013602" TargetMode="External"/><Relationship Id="rId3" Type="http://schemas.openxmlformats.org/officeDocument/2006/relationships/hyperlink" Target="https://podminky.urs.cz/item/CS_URS_2024_02/121151123" TargetMode="External"/><Relationship Id="rId21" Type="http://schemas.openxmlformats.org/officeDocument/2006/relationships/hyperlink" Target="https://podminky.urs.cz/item/CS_URS_2024_02/181951114" TargetMode="External"/><Relationship Id="rId7" Type="http://schemas.openxmlformats.org/officeDocument/2006/relationships/hyperlink" Target="https://podminky.urs.cz/item/CS_URS_2024_02/162651112" TargetMode="External"/><Relationship Id="rId12" Type="http://schemas.openxmlformats.org/officeDocument/2006/relationships/hyperlink" Target="https://podminky.urs.cz/item/CS_URS_2024_02/162751137" TargetMode="External"/><Relationship Id="rId17" Type="http://schemas.openxmlformats.org/officeDocument/2006/relationships/hyperlink" Target="https://podminky.urs.cz/item/CS_URS_2024_02/171251201" TargetMode="External"/><Relationship Id="rId25" Type="http://schemas.openxmlformats.org/officeDocument/2006/relationships/hyperlink" Target="https://podminky.urs.cz/item/CS_URS_2024_02/960321271" TargetMode="External"/><Relationship Id="rId2" Type="http://schemas.openxmlformats.org/officeDocument/2006/relationships/hyperlink" Target="https://podminky.urs.cz/item/CS_URS_2024_02/114203104" TargetMode="External"/><Relationship Id="rId16" Type="http://schemas.openxmlformats.org/officeDocument/2006/relationships/hyperlink" Target="https://podminky.urs.cz/item/CS_URS_2024_02/171151131" TargetMode="External"/><Relationship Id="rId20" Type="http://schemas.openxmlformats.org/officeDocument/2006/relationships/hyperlink" Target="https://podminky.urs.cz/item/CS_URS_2024_02/181451132" TargetMode="External"/><Relationship Id="rId29" Type="http://schemas.openxmlformats.org/officeDocument/2006/relationships/hyperlink" Target="https://podminky.urs.cz/item/CS_URS_2024_02/997321519" TargetMode="External"/><Relationship Id="rId1" Type="http://schemas.openxmlformats.org/officeDocument/2006/relationships/hyperlink" Target="https://podminky.urs.cz/item/CS_URS_2024_02/114203103" TargetMode="External"/><Relationship Id="rId6" Type="http://schemas.openxmlformats.org/officeDocument/2006/relationships/hyperlink" Target="https://podminky.urs.cz/item/CS_URS_2024_02/162351124" TargetMode="External"/><Relationship Id="rId11" Type="http://schemas.openxmlformats.org/officeDocument/2006/relationships/hyperlink" Target="https://podminky.urs.cz/item/CS_URS_2024_02/182251101" TargetMode="External"/><Relationship Id="rId24" Type="http://schemas.openxmlformats.org/officeDocument/2006/relationships/hyperlink" Target="https://podminky.urs.cz/item/CS_URS_2024_02/462519002" TargetMode="External"/><Relationship Id="rId32" Type="http://schemas.openxmlformats.org/officeDocument/2006/relationships/drawing" Target="../drawings/drawing6.xml"/><Relationship Id="rId5" Type="http://schemas.openxmlformats.org/officeDocument/2006/relationships/hyperlink" Target="https://podminky.urs.cz/item/CS_URS_2024_02/127451113" TargetMode="External"/><Relationship Id="rId15" Type="http://schemas.openxmlformats.org/officeDocument/2006/relationships/hyperlink" Target="https://podminky.urs.cz/item/CS_URS_2024_02/171201231" TargetMode="External"/><Relationship Id="rId23" Type="http://schemas.openxmlformats.org/officeDocument/2006/relationships/hyperlink" Target="https://podminky.urs.cz/item/CS_URS_2024_02/462511270" TargetMode="External"/><Relationship Id="rId28" Type="http://schemas.openxmlformats.org/officeDocument/2006/relationships/hyperlink" Target="https://podminky.urs.cz/item/CS_URS_2024_02/997321511" TargetMode="External"/><Relationship Id="rId10" Type="http://schemas.openxmlformats.org/officeDocument/2006/relationships/hyperlink" Target="https://podminky.urs.cz/item/CS_URS_2024_02/182151111" TargetMode="External"/><Relationship Id="rId19" Type="http://schemas.openxmlformats.org/officeDocument/2006/relationships/hyperlink" Target="https://podminky.urs.cz/item/CS_URS_2024_02/181351114" TargetMode="External"/><Relationship Id="rId31" Type="http://schemas.openxmlformats.org/officeDocument/2006/relationships/printerSettings" Target="../printerSettings/printerSettings6.bin"/><Relationship Id="rId4" Type="http://schemas.openxmlformats.org/officeDocument/2006/relationships/hyperlink" Target="https://podminky.urs.cz/item/CS_URS_2024_02/124353104" TargetMode="External"/><Relationship Id="rId9" Type="http://schemas.openxmlformats.org/officeDocument/2006/relationships/hyperlink" Target="https://podminky.urs.cz/item/CS_URS_2024_02/167151111" TargetMode="External"/><Relationship Id="rId14" Type="http://schemas.openxmlformats.org/officeDocument/2006/relationships/hyperlink" Target="https://podminky.urs.cz/item/CS_URS_2024_02/167151112" TargetMode="External"/><Relationship Id="rId22" Type="http://schemas.openxmlformats.org/officeDocument/2006/relationships/hyperlink" Target="https://podminky.urs.cz/item/CS_URS_2024_02/185804312" TargetMode="External"/><Relationship Id="rId27" Type="http://schemas.openxmlformats.org/officeDocument/2006/relationships/hyperlink" Target="https://podminky.urs.cz/item/CS_URS_2024_02/997013655" TargetMode="External"/><Relationship Id="rId30" Type="http://schemas.openxmlformats.org/officeDocument/2006/relationships/hyperlink" Target="https://podminky.urs.cz/item/CS_URS_2024_02/998332011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4_02/171201231" TargetMode="External"/><Relationship Id="rId21" Type="http://schemas.openxmlformats.org/officeDocument/2006/relationships/hyperlink" Target="https://podminky.urs.cz/item/CS_URS_2024_02/162651112" TargetMode="External"/><Relationship Id="rId42" Type="http://schemas.openxmlformats.org/officeDocument/2006/relationships/hyperlink" Target="https://podminky.urs.cz/item/CS_URS_2024_02/231212111" TargetMode="External"/><Relationship Id="rId47" Type="http://schemas.openxmlformats.org/officeDocument/2006/relationships/hyperlink" Target="https://podminky.urs.cz/item/CS_URS_2024_02/321321116" TargetMode="External"/><Relationship Id="rId63" Type="http://schemas.openxmlformats.org/officeDocument/2006/relationships/hyperlink" Target="https://podminky.urs.cz/item/CS_URS_2024_02/894410232" TargetMode="External"/><Relationship Id="rId68" Type="http://schemas.openxmlformats.org/officeDocument/2006/relationships/hyperlink" Target="https://podminky.urs.cz/item/CS_URS_2024_02/899103112" TargetMode="External"/><Relationship Id="rId16" Type="http://schemas.openxmlformats.org/officeDocument/2006/relationships/hyperlink" Target="https://podminky.urs.cz/item/CS_URS_2024_02/153112122" TargetMode="External"/><Relationship Id="rId11" Type="http://schemas.openxmlformats.org/officeDocument/2006/relationships/hyperlink" Target="https://podminky.urs.cz/item/CS_URS_2024_02/151102112" TargetMode="External"/><Relationship Id="rId32" Type="http://schemas.openxmlformats.org/officeDocument/2006/relationships/hyperlink" Target="https://podminky.urs.cz/item/CS_URS_2024_02/181351113" TargetMode="External"/><Relationship Id="rId37" Type="http://schemas.openxmlformats.org/officeDocument/2006/relationships/hyperlink" Target="https://podminky.urs.cz/item/CS_URS_2024_02/226121112" TargetMode="External"/><Relationship Id="rId53" Type="http://schemas.openxmlformats.org/officeDocument/2006/relationships/hyperlink" Target="https://podminky.urs.cz/item/CS_URS_2024_02/321366112" TargetMode="External"/><Relationship Id="rId58" Type="http://schemas.openxmlformats.org/officeDocument/2006/relationships/hyperlink" Target="https://podminky.urs.cz/item/CS_URS_2024_02/891352421" TargetMode="External"/><Relationship Id="rId74" Type="http://schemas.openxmlformats.org/officeDocument/2006/relationships/hyperlink" Target="https://podminky.urs.cz/item/CS_URS_2024_02/935112211" TargetMode="External"/><Relationship Id="rId79" Type="http://schemas.openxmlformats.org/officeDocument/2006/relationships/hyperlink" Target="https://podminky.urs.cz/item/CS_URS_2024_02/721173406" TargetMode="External"/><Relationship Id="rId5" Type="http://schemas.openxmlformats.org/officeDocument/2006/relationships/hyperlink" Target="https://podminky.urs.cz/item/CS_URS_2024_02/127451111" TargetMode="External"/><Relationship Id="rId61" Type="http://schemas.openxmlformats.org/officeDocument/2006/relationships/hyperlink" Target="https://podminky.urs.cz/item/CS_URS_2024_02/894410211" TargetMode="External"/><Relationship Id="rId82" Type="http://schemas.openxmlformats.org/officeDocument/2006/relationships/printerSettings" Target="../printerSettings/printerSettings7.bin"/><Relationship Id="rId19" Type="http://schemas.openxmlformats.org/officeDocument/2006/relationships/hyperlink" Target="https://podminky.urs.cz/item/CS_URS_2024_02/162651132" TargetMode="External"/><Relationship Id="rId14" Type="http://schemas.openxmlformats.org/officeDocument/2006/relationships/hyperlink" Target="https://podminky.urs.cz/item/CS_URS_2024_02/153111114" TargetMode="External"/><Relationship Id="rId22" Type="http://schemas.openxmlformats.org/officeDocument/2006/relationships/hyperlink" Target="https://podminky.urs.cz/item/CS_URS_2024_02/162351124" TargetMode="External"/><Relationship Id="rId27" Type="http://schemas.openxmlformats.org/officeDocument/2006/relationships/hyperlink" Target="https://podminky.urs.cz/item/CS_URS_2024_02/167151111" TargetMode="External"/><Relationship Id="rId30" Type="http://schemas.openxmlformats.org/officeDocument/2006/relationships/hyperlink" Target="https://podminky.urs.cz/item/CS_URS_2024_02/174151101" TargetMode="External"/><Relationship Id="rId35" Type="http://schemas.openxmlformats.org/officeDocument/2006/relationships/hyperlink" Target="https://podminky.urs.cz/item/CS_URS_2024_02/185804312" TargetMode="External"/><Relationship Id="rId43" Type="http://schemas.openxmlformats.org/officeDocument/2006/relationships/hyperlink" Target="https://podminky.urs.cz/item/CS_URS_2024_02/231611114" TargetMode="External"/><Relationship Id="rId48" Type="http://schemas.openxmlformats.org/officeDocument/2006/relationships/hyperlink" Target="https://podminky.urs.cz/item/CS_URS_2024_02/321351010" TargetMode="External"/><Relationship Id="rId56" Type="http://schemas.openxmlformats.org/officeDocument/2006/relationships/hyperlink" Target="https://podminky.urs.cz/item/CS_URS_2024_02/591141111" TargetMode="External"/><Relationship Id="rId64" Type="http://schemas.openxmlformats.org/officeDocument/2006/relationships/hyperlink" Target="https://podminky.urs.cz/item/CS_URS_2024_02/895941302" TargetMode="External"/><Relationship Id="rId69" Type="http://schemas.openxmlformats.org/officeDocument/2006/relationships/hyperlink" Target="https://podminky.urs.cz/item/CS_URS_2024_02/899623171" TargetMode="External"/><Relationship Id="rId77" Type="http://schemas.openxmlformats.org/officeDocument/2006/relationships/hyperlink" Target="https://podminky.urs.cz/item/CS_URS_2024_02/998332011" TargetMode="External"/><Relationship Id="rId8" Type="http://schemas.openxmlformats.org/officeDocument/2006/relationships/hyperlink" Target="https://podminky.urs.cz/item/CS_URS_2024_02/151102102" TargetMode="External"/><Relationship Id="rId51" Type="http://schemas.openxmlformats.org/officeDocument/2006/relationships/hyperlink" Target="https://podminky.urs.cz/item/CS_URS_2024_02/321352020" TargetMode="External"/><Relationship Id="rId72" Type="http://schemas.openxmlformats.org/officeDocument/2006/relationships/hyperlink" Target="https://podminky.urs.cz/item/CS_URS_2024_02/899643122" TargetMode="External"/><Relationship Id="rId80" Type="http://schemas.openxmlformats.org/officeDocument/2006/relationships/hyperlink" Target="https://podminky.urs.cz/item/CS_URS_2024_02/911121111" TargetMode="External"/><Relationship Id="rId3" Type="http://schemas.openxmlformats.org/officeDocument/2006/relationships/hyperlink" Target="https://podminky.urs.cz/item/CS_URS_2024_02/121151123" TargetMode="External"/><Relationship Id="rId12" Type="http://schemas.openxmlformats.org/officeDocument/2006/relationships/hyperlink" Target="https://podminky.urs.cz/item/CS_URS_2024_02/151811131" TargetMode="External"/><Relationship Id="rId17" Type="http://schemas.openxmlformats.org/officeDocument/2006/relationships/hyperlink" Target="https://podminky.urs.cz/item/CS_URS_2024_02/153113112" TargetMode="External"/><Relationship Id="rId25" Type="http://schemas.openxmlformats.org/officeDocument/2006/relationships/hyperlink" Target="https://podminky.urs.cz/item/CS_URS_2024_02/162751139" TargetMode="External"/><Relationship Id="rId33" Type="http://schemas.openxmlformats.org/officeDocument/2006/relationships/hyperlink" Target="https://podminky.urs.cz/item/CS_URS_2024_02/181451131" TargetMode="External"/><Relationship Id="rId38" Type="http://schemas.openxmlformats.org/officeDocument/2006/relationships/hyperlink" Target="https://podminky.urs.cz/item/CS_URS_2024_02/226121113" TargetMode="External"/><Relationship Id="rId46" Type="http://schemas.openxmlformats.org/officeDocument/2006/relationships/hyperlink" Target="https://podminky.urs.cz/item/CS_URS_2024_02/348351311" TargetMode="External"/><Relationship Id="rId59" Type="http://schemas.openxmlformats.org/officeDocument/2006/relationships/hyperlink" Target="https://podminky.urs.cz/item/CS_URS_2024_02/891372421" TargetMode="External"/><Relationship Id="rId67" Type="http://schemas.openxmlformats.org/officeDocument/2006/relationships/hyperlink" Target="https://podminky.urs.cz/item/CS_URS_2024_02/895941331" TargetMode="External"/><Relationship Id="rId20" Type="http://schemas.openxmlformats.org/officeDocument/2006/relationships/hyperlink" Target="https://podminky.urs.cz/item/CS_URS_2024_02/171151103" TargetMode="External"/><Relationship Id="rId41" Type="http://schemas.openxmlformats.org/officeDocument/2006/relationships/hyperlink" Target="https://podminky.urs.cz/item/CS_URS_2024_02/226123113" TargetMode="External"/><Relationship Id="rId54" Type="http://schemas.openxmlformats.org/officeDocument/2006/relationships/hyperlink" Target="https://podminky.urs.cz/item/CS_URS_2024_02/321368211" TargetMode="External"/><Relationship Id="rId62" Type="http://schemas.openxmlformats.org/officeDocument/2006/relationships/hyperlink" Target="https://podminky.urs.cz/item/CS_URS_2024_02/894410212" TargetMode="External"/><Relationship Id="rId70" Type="http://schemas.openxmlformats.org/officeDocument/2006/relationships/hyperlink" Target="https://podminky.urs.cz/item/CS_URS_2024_02/899633161" TargetMode="External"/><Relationship Id="rId75" Type="http://schemas.openxmlformats.org/officeDocument/2006/relationships/hyperlink" Target="https://podminky.urs.cz/item/CS_URS_2024_02/953333318" TargetMode="External"/><Relationship Id="rId83" Type="http://schemas.openxmlformats.org/officeDocument/2006/relationships/drawing" Target="../drawings/drawing7.xml"/><Relationship Id="rId1" Type="http://schemas.openxmlformats.org/officeDocument/2006/relationships/hyperlink" Target="https://podminky.urs.cz/item/CS_URS_2024_02/115101201" TargetMode="External"/><Relationship Id="rId6" Type="http://schemas.openxmlformats.org/officeDocument/2006/relationships/hyperlink" Target="https://podminky.urs.cz/item/CS_URS_2024_02/131351203" TargetMode="External"/><Relationship Id="rId15" Type="http://schemas.openxmlformats.org/officeDocument/2006/relationships/hyperlink" Target="https://podminky.urs.cz/item/CS_URS_2024_02/153112111" TargetMode="External"/><Relationship Id="rId23" Type="http://schemas.openxmlformats.org/officeDocument/2006/relationships/hyperlink" Target="https://podminky.urs.cz/item/CS_URS_2024_02/162651132" TargetMode="External"/><Relationship Id="rId28" Type="http://schemas.openxmlformats.org/officeDocument/2006/relationships/hyperlink" Target="https://podminky.urs.cz/item/CS_URS_2024_02/167151112" TargetMode="External"/><Relationship Id="rId36" Type="http://schemas.openxmlformats.org/officeDocument/2006/relationships/hyperlink" Target="https://podminky.urs.cz/item/CS_URS_2024_02/226121111" TargetMode="External"/><Relationship Id="rId49" Type="http://schemas.openxmlformats.org/officeDocument/2006/relationships/hyperlink" Target="https://podminky.urs.cz/item/CS_URS_2024_02/321351020" TargetMode="External"/><Relationship Id="rId57" Type="http://schemas.openxmlformats.org/officeDocument/2006/relationships/hyperlink" Target="https://podminky.urs.cz/item/CS_URS_2024_02/877260330" TargetMode="External"/><Relationship Id="rId10" Type="http://schemas.openxmlformats.org/officeDocument/2006/relationships/hyperlink" Target="https://podminky.urs.cz/item/CS_URS_2024_02/171152501" TargetMode="External"/><Relationship Id="rId31" Type="http://schemas.openxmlformats.org/officeDocument/2006/relationships/hyperlink" Target="https://podminky.urs.cz/item/CS_URS_2024_02/175151101" TargetMode="External"/><Relationship Id="rId44" Type="http://schemas.openxmlformats.org/officeDocument/2006/relationships/hyperlink" Target="https://podminky.urs.cz/item/CS_URS_2024_02/273313611" TargetMode="External"/><Relationship Id="rId52" Type="http://schemas.openxmlformats.org/officeDocument/2006/relationships/hyperlink" Target="https://podminky.urs.cz/item/CS_URS_2024_02/321366111" TargetMode="External"/><Relationship Id="rId60" Type="http://schemas.openxmlformats.org/officeDocument/2006/relationships/hyperlink" Target="https://podminky.urs.cz/item/CS_URS_2024_02/894410101" TargetMode="External"/><Relationship Id="rId65" Type="http://schemas.openxmlformats.org/officeDocument/2006/relationships/hyperlink" Target="https://podminky.urs.cz/item/CS_URS_2024_02/895941314" TargetMode="External"/><Relationship Id="rId73" Type="http://schemas.openxmlformats.org/officeDocument/2006/relationships/hyperlink" Target="https://podminky.urs.cz/item/CS_URS_2024_02/931992121" TargetMode="External"/><Relationship Id="rId78" Type="http://schemas.openxmlformats.org/officeDocument/2006/relationships/hyperlink" Target="https://podminky.urs.cz/item/CS_URS_2024_02/721173404" TargetMode="External"/><Relationship Id="rId81" Type="http://schemas.openxmlformats.org/officeDocument/2006/relationships/hyperlink" Target="https://podminky.urs.cz/item/CS_URS_2024_02/210220001" TargetMode="External"/><Relationship Id="rId4" Type="http://schemas.openxmlformats.org/officeDocument/2006/relationships/hyperlink" Target="https://podminky.urs.cz/item/CS_URS_2024_02/124353101" TargetMode="External"/><Relationship Id="rId9" Type="http://schemas.openxmlformats.org/officeDocument/2006/relationships/hyperlink" Target="https://podminky.urs.cz/item/CS_URS_2024_02/153111119" TargetMode="External"/><Relationship Id="rId13" Type="http://schemas.openxmlformats.org/officeDocument/2006/relationships/hyperlink" Target="https://podminky.urs.cz/item/CS_URS_2024_02/151811231" TargetMode="External"/><Relationship Id="rId18" Type="http://schemas.openxmlformats.org/officeDocument/2006/relationships/hyperlink" Target="https://podminky.urs.cz/item/CS_URS_2024_02/162651112" TargetMode="External"/><Relationship Id="rId39" Type="http://schemas.openxmlformats.org/officeDocument/2006/relationships/hyperlink" Target="https://podminky.urs.cz/item/CS_URS_2024_02/226123111" TargetMode="External"/><Relationship Id="rId34" Type="http://schemas.openxmlformats.org/officeDocument/2006/relationships/hyperlink" Target="https://podminky.urs.cz/item/CS_URS_2024_02/181951114" TargetMode="External"/><Relationship Id="rId50" Type="http://schemas.openxmlformats.org/officeDocument/2006/relationships/hyperlink" Target="https://podminky.urs.cz/item/CS_URS_2024_02/321352010" TargetMode="External"/><Relationship Id="rId55" Type="http://schemas.openxmlformats.org/officeDocument/2006/relationships/hyperlink" Target="https://podminky.urs.cz/item/CS_URS_2024_02/462512270" TargetMode="External"/><Relationship Id="rId76" Type="http://schemas.openxmlformats.org/officeDocument/2006/relationships/hyperlink" Target="https://podminky.urs.cz/item/CS_URS_2024_02/953333115" TargetMode="External"/><Relationship Id="rId7" Type="http://schemas.openxmlformats.org/officeDocument/2006/relationships/hyperlink" Target="https://podminky.urs.cz/item/CS_URS_2024_02/132351101" TargetMode="External"/><Relationship Id="rId71" Type="http://schemas.openxmlformats.org/officeDocument/2006/relationships/hyperlink" Target="https://podminky.urs.cz/item/CS_URS_2024_02/899643121" TargetMode="External"/><Relationship Id="rId2" Type="http://schemas.openxmlformats.org/officeDocument/2006/relationships/hyperlink" Target="https://podminky.urs.cz/item/CS_URS_2024_02/115101301" TargetMode="External"/><Relationship Id="rId29" Type="http://schemas.openxmlformats.org/officeDocument/2006/relationships/hyperlink" Target="https://podminky.urs.cz/item/CS_URS_2024_02/171251201" TargetMode="External"/><Relationship Id="rId24" Type="http://schemas.openxmlformats.org/officeDocument/2006/relationships/hyperlink" Target="https://podminky.urs.cz/item/CS_URS_2024_02/162751137" TargetMode="External"/><Relationship Id="rId40" Type="http://schemas.openxmlformats.org/officeDocument/2006/relationships/hyperlink" Target="https://podminky.urs.cz/item/CS_URS_2024_02/226123112" TargetMode="External"/><Relationship Id="rId45" Type="http://schemas.openxmlformats.org/officeDocument/2006/relationships/hyperlink" Target="https://podminky.urs.cz/item/CS_URS_2024_02/348351111" TargetMode="External"/><Relationship Id="rId66" Type="http://schemas.openxmlformats.org/officeDocument/2006/relationships/hyperlink" Target="https://podminky.urs.cz/item/CS_URS_2024_02/895941322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62651132" TargetMode="External"/><Relationship Id="rId18" Type="http://schemas.openxmlformats.org/officeDocument/2006/relationships/hyperlink" Target="https://podminky.urs.cz/item/CS_URS_2024_02/171201231" TargetMode="External"/><Relationship Id="rId26" Type="http://schemas.openxmlformats.org/officeDocument/2006/relationships/hyperlink" Target="https://podminky.urs.cz/item/CS_URS_2024_02/226123111" TargetMode="External"/><Relationship Id="rId39" Type="http://schemas.openxmlformats.org/officeDocument/2006/relationships/hyperlink" Target="https://podminky.urs.cz/item/CS_URS_2024_02/591141111" TargetMode="External"/><Relationship Id="rId21" Type="http://schemas.openxmlformats.org/officeDocument/2006/relationships/hyperlink" Target="https://podminky.urs.cz/item/CS_URS_2024_02/175151101" TargetMode="External"/><Relationship Id="rId34" Type="http://schemas.openxmlformats.org/officeDocument/2006/relationships/hyperlink" Target="https://podminky.urs.cz/item/CS_URS_2024_02/321352020" TargetMode="External"/><Relationship Id="rId42" Type="http://schemas.openxmlformats.org/officeDocument/2006/relationships/hyperlink" Target="https://podminky.urs.cz/item/CS_URS_2024_02/895941302" TargetMode="External"/><Relationship Id="rId47" Type="http://schemas.openxmlformats.org/officeDocument/2006/relationships/hyperlink" Target="https://podminky.urs.cz/item/CS_URS_2024_02/935112211" TargetMode="External"/><Relationship Id="rId50" Type="http://schemas.openxmlformats.org/officeDocument/2006/relationships/hyperlink" Target="https://podminky.urs.cz/item/CS_URS_2024_02/998332011" TargetMode="External"/><Relationship Id="rId55" Type="http://schemas.openxmlformats.org/officeDocument/2006/relationships/drawing" Target="../drawings/drawing8.xml"/><Relationship Id="rId7" Type="http://schemas.openxmlformats.org/officeDocument/2006/relationships/hyperlink" Target="https://podminky.urs.cz/item/CS_URS_2024_02/153112122" TargetMode="External"/><Relationship Id="rId2" Type="http://schemas.openxmlformats.org/officeDocument/2006/relationships/hyperlink" Target="https://podminky.urs.cz/item/CS_URS_2024_02/115101301" TargetMode="External"/><Relationship Id="rId16" Type="http://schemas.openxmlformats.org/officeDocument/2006/relationships/hyperlink" Target="https://podminky.urs.cz/item/CS_URS_2024_02/162751137" TargetMode="External"/><Relationship Id="rId29" Type="http://schemas.openxmlformats.org/officeDocument/2006/relationships/hyperlink" Target="https://podminky.urs.cz/item/CS_URS_2024_02/273313611" TargetMode="External"/><Relationship Id="rId11" Type="http://schemas.openxmlformats.org/officeDocument/2006/relationships/hyperlink" Target="https://podminky.urs.cz/item/CS_URS_2024_02/171152501" TargetMode="External"/><Relationship Id="rId24" Type="http://schemas.openxmlformats.org/officeDocument/2006/relationships/hyperlink" Target="https://podminky.urs.cz/item/CS_URS_2024_02/181951114" TargetMode="External"/><Relationship Id="rId32" Type="http://schemas.openxmlformats.org/officeDocument/2006/relationships/hyperlink" Target="https://podminky.urs.cz/item/CS_URS_2024_02/321351020" TargetMode="External"/><Relationship Id="rId37" Type="http://schemas.openxmlformats.org/officeDocument/2006/relationships/hyperlink" Target="https://podminky.urs.cz/item/CS_URS_2024_02/348351111" TargetMode="External"/><Relationship Id="rId40" Type="http://schemas.openxmlformats.org/officeDocument/2006/relationships/hyperlink" Target="https://podminky.urs.cz/item/CS_URS_2024_02/877260330" TargetMode="External"/><Relationship Id="rId45" Type="http://schemas.openxmlformats.org/officeDocument/2006/relationships/hyperlink" Target="https://podminky.urs.cz/item/CS_URS_2024_02/895941331" TargetMode="External"/><Relationship Id="rId53" Type="http://schemas.openxmlformats.org/officeDocument/2006/relationships/hyperlink" Target="https://podminky.urs.cz/item/CS_URS_2024_02/210220001" TargetMode="External"/><Relationship Id="rId5" Type="http://schemas.openxmlformats.org/officeDocument/2006/relationships/hyperlink" Target="https://podminky.urs.cz/item/CS_URS_2024_02/127451113" TargetMode="External"/><Relationship Id="rId10" Type="http://schemas.openxmlformats.org/officeDocument/2006/relationships/hyperlink" Target="https://podminky.urs.cz/item/CS_URS_2024_02/171151103" TargetMode="External"/><Relationship Id="rId19" Type="http://schemas.openxmlformats.org/officeDocument/2006/relationships/hyperlink" Target="https://podminky.urs.cz/item/CS_URS_2024_02/171251201" TargetMode="External"/><Relationship Id="rId31" Type="http://schemas.openxmlformats.org/officeDocument/2006/relationships/hyperlink" Target="https://podminky.urs.cz/item/CS_URS_2024_02/321351010" TargetMode="External"/><Relationship Id="rId44" Type="http://schemas.openxmlformats.org/officeDocument/2006/relationships/hyperlink" Target="https://podminky.urs.cz/item/CS_URS_2024_02/895941322" TargetMode="External"/><Relationship Id="rId52" Type="http://schemas.openxmlformats.org/officeDocument/2006/relationships/hyperlink" Target="https://podminky.urs.cz/item/CS_URS_2024_02/911121111" TargetMode="External"/><Relationship Id="rId4" Type="http://schemas.openxmlformats.org/officeDocument/2006/relationships/hyperlink" Target="https://podminky.urs.cz/item/CS_URS_2024_02/124353104" TargetMode="External"/><Relationship Id="rId9" Type="http://schemas.openxmlformats.org/officeDocument/2006/relationships/hyperlink" Target="https://podminky.urs.cz/item/CS_URS_2024_02/162351124" TargetMode="External"/><Relationship Id="rId14" Type="http://schemas.openxmlformats.org/officeDocument/2006/relationships/hyperlink" Target="https://podminky.urs.cz/item/CS_URS_2024_02/167151111" TargetMode="External"/><Relationship Id="rId22" Type="http://schemas.openxmlformats.org/officeDocument/2006/relationships/hyperlink" Target="https://podminky.urs.cz/item/CS_URS_2024_02/181351113" TargetMode="External"/><Relationship Id="rId27" Type="http://schemas.openxmlformats.org/officeDocument/2006/relationships/hyperlink" Target="https://podminky.urs.cz/item/CS_URS_2024_02/226123112" TargetMode="External"/><Relationship Id="rId30" Type="http://schemas.openxmlformats.org/officeDocument/2006/relationships/hyperlink" Target="https://podminky.urs.cz/item/CS_URS_2024_02/321321116" TargetMode="External"/><Relationship Id="rId35" Type="http://schemas.openxmlformats.org/officeDocument/2006/relationships/hyperlink" Target="https://podminky.urs.cz/item/CS_URS_2024_02/321366111" TargetMode="External"/><Relationship Id="rId43" Type="http://schemas.openxmlformats.org/officeDocument/2006/relationships/hyperlink" Target="https://podminky.urs.cz/item/CS_URS_2024_02/895941314" TargetMode="External"/><Relationship Id="rId48" Type="http://schemas.openxmlformats.org/officeDocument/2006/relationships/hyperlink" Target="https://podminky.urs.cz/item/CS_URS_2024_02/953333115" TargetMode="External"/><Relationship Id="rId8" Type="http://schemas.openxmlformats.org/officeDocument/2006/relationships/hyperlink" Target="https://podminky.urs.cz/item/CS_URS_2024_02/153113112" TargetMode="External"/><Relationship Id="rId51" Type="http://schemas.openxmlformats.org/officeDocument/2006/relationships/hyperlink" Target="https://podminky.urs.cz/item/CS_URS_2024_02/721173404" TargetMode="External"/><Relationship Id="rId3" Type="http://schemas.openxmlformats.org/officeDocument/2006/relationships/hyperlink" Target="https://podminky.urs.cz/item/CS_URS_2024_02/121151123" TargetMode="External"/><Relationship Id="rId12" Type="http://schemas.openxmlformats.org/officeDocument/2006/relationships/hyperlink" Target="https://podminky.urs.cz/item/CS_URS_2024_02/162651112" TargetMode="External"/><Relationship Id="rId17" Type="http://schemas.openxmlformats.org/officeDocument/2006/relationships/hyperlink" Target="https://podminky.urs.cz/item/CS_URS_2024_02/162751139" TargetMode="External"/><Relationship Id="rId25" Type="http://schemas.openxmlformats.org/officeDocument/2006/relationships/hyperlink" Target="https://podminky.urs.cz/item/CS_URS_2024_02/185804312" TargetMode="External"/><Relationship Id="rId33" Type="http://schemas.openxmlformats.org/officeDocument/2006/relationships/hyperlink" Target="https://podminky.urs.cz/item/CS_URS_2024_02/321352010" TargetMode="External"/><Relationship Id="rId38" Type="http://schemas.openxmlformats.org/officeDocument/2006/relationships/hyperlink" Target="https://podminky.urs.cz/item/CS_URS_2024_02/348351311" TargetMode="External"/><Relationship Id="rId46" Type="http://schemas.openxmlformats.org/officeDocument/2006/relationships/hyperlink" Target="https://podminky.urs.cz/item/CS_URS_2024_02/931992121" TargetMode="External"/><Relationship Id="rId20" Type="http://schemas.openxmlformats.org/officeDocument/2006/relationships/hyperlink" Target="https://podminky.urs.cz/item/CS_URS_2024_02/174151101" TargetMode="External"/><Relationship Id="rId41" Type="http://schemas.openxmlformats.org/officeDocument/2006/relationships/hyperlink" Target="https://podminky.urs.cz/item/CS_URS_2024_02/891352421" TargetMode="External"/><Relationship Id="rId54" Type="http://schemas.openxmlformats.org/officeDocument/2006/relationships/printerSettings" Target="../printerSettings/printerSettings8.bin"/><Relationship Id="rId1" Type="http://schemas.openxmlformats.org/officeDocument/2006/relationships/hyperlink" Target="https://podminky.urs.cz/item/CS_URS_2024_02/115101201" TargetMode="External"/><Relationship Id="rId6" Type="http://schemas.openxmlformats.org/officeDocument/2006/relationships/hyperlink" Target="https://podminky.urs.cz/item/CS_URS_2024_02/153112111" TargetMode="External"/><Relationship Id="rId15" Type="http://schemas.openxmlformats.org/officeDocument/2006/relationships/hyperlink" Target="https://podminky.urs.cz/item/CS_URS_2024_02/167151112" TargetMode="External"/><Relationship Id="rId23" Type="http://schemas.openxmlformats.org/officeDocument/2006/relationships/hyperlink" Target="https://podminky.urs.cz/item/CS_URS_2024_02/181451132" TargetMode="External"/><Relationship Id="rId28" Type="http://schemas.openxmlformats.org/officeDocument/2006/relationships/hyperlink" Target="https://podminky.urs.cz/item/CS_URS_2024_02/226123113" TargetMode="External"/><Relationship Id="rId36" Type="http://schemas.openxmlformats.org/officeDocument/2006/relationships/hyperlink" Target="https://podminky.urs.cz/item/CS_URS_2024_02/321366112" TargetMode="External"/><Relationship Id="rId49" Type="http://schemas.openxmlformats.org/officeDocument/2006/relationships/hyperlink" Target="https://podminky.urs.cz/item/CS_URS_2024_02/953333318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174151101" TargetMode="External"/><Relationship Id="rId13" Type="http://schemas.openxmlformats.org/officeDocument/2006/relationships/hyperlink" Target="https://podminky.urs.cz/item/CS_URS_2024_02/171251201" TargetMode="External"/><Relationship Id="rId18" Type="http://schemas.openxmlformats.org/officeDocument/2006/relationships/hyperlink" Target="https://podminky.urs.cz/item/CS_URS_2024_02/462519002" TargetMode="External"/><Relationship Id="rId3" Type="http://schemas.openxmlformats.org/officeDocument/2006/relationships/hyperlink" Target="https://podminky.urs.cz/item/CS_URS_2024_02/162351124" TargetMode="External"/><Relationship Id="rId21" Type="http://schemas.openxmlformats.org/officeDocument/2006/relationships/printerSettings" Target="../printerSettings/printerSettings9.bin"/><Relationship Id="rId7" Type="http://schemas.openxmlformats.org/officeDocument/2006/relationships/hyperlink" Target="https://podminky.urs.cz/item/CS_URS_2024_02/167151112" TargetMode="External"/><Relationship Id="rId12" Type="http://schemas.openxmlformats.org/officeDocument/2006/relationships/hyperlink" Target="https://podminky.urs.cz/item/CS_URS_2024_02/171201231" TargetMode="External"/><Relationship Id="rId17" Type="http://schemas.openxmlformats.org/officeDocument/2006/relationships/hyperlink" Target="https://podminky.urs.cz/item/CS_URS_2024_02/185804312" TargetMode="External"/><Relationship Id="rId2" Type="http://schemas.openxmlformats.org/officeDocument/2006/relationships/hyperlink" Target="https://podminky.urs.cz/item/CS_URS_2024_02/127451113" TargetMode="External"/><Relationship Id="rId16" Type="http://schemas.openxmlformats.org/officeDocument/2006/relationships/hyperlink" Target="https://podminky.urs.cz/item/CS_URS_2024_02/181951114" TargetMode="External"/><Relationship Id="rId20" Type="http://schemas.openxmlformats.org/officeDocument/2006/relationships/hyperlink" Target="https://podminky.urs.cz/item/CS_URS_2024_02/998332011" TargetMode="External"/><Relationship Id="rId1" Type="http://schemas.openxmlformats.org/officeDocument/2006/relationships/hyperlink" Target="https://podminky.urs.cz/item/CS_URS_2024_02/124353101" TargetMode="External"/><Relationship Id="rId6" Type="http://schemas.openxmlformats.org/officeDocument/2006/relationships/hyperlink" Target="https://podminky.urs.cz/item/CS_URS_2024_02/167151111" TargetMode="External"/><Relationship Id="rId11" Type="http://schemas.openxmlformats.org/officeDocument/2006/relationships/hyperlink" Target="https://podminky.urs.cz/item/CS_URS_2024_02/162751139" TargetMode="External"/><Relationship Id="rId5" Type="http://schemas.openxmlformats.org/officeDocument/2006/relationships/hyperlink" Target="https://podminky.urs.cz/item/CS_URS_2024_02/162651132" TargetMode="External"/><Relationship Id="rId15" Type="http://schemas.openxmlformats.org/officeDocument/2006/relationships/hyperlink" Target="https://podminky.urs.cz/item/CS_URS_2024_02/181451132" TargetMode="External"/><Relationship Id="rId10" Type="http://schemas.openxmlformats.org/officeDocument/2006/relationships/hyperlink" Target="https://podminky.urs.cz/item/CS_URS_2024_02/162751137" TargetMode="External"/><Relationship Id="rId19" Type="http://schemas.openxmlformats.org/officeDocument/2006/relationships/hyperlink" Target="https://podminky.urs.cz/item/CS_URS_2024_02/899623181" TargetMode="External"/><Relationship Id="rId4" Type="http://schemas.openxmlformats.org/officeDocument/2006/relationships/hyperlink" Target="https://podminky.urs.cz/item/CS_URS_2024_02/162651112" TargetMode="External"/><Relationship Id="rId9" Type="http://schemas.openxmlformats.org/officeDocument/2006/relationships/hyperlink" Target="https://podminky.urs.cz/item/CS_URS_2024_02/182151112" TargetMode="External"/><Relationship Id="rId14" Type="http://schemas.openxmlformats.org/officeDocument/2006/relationships/hyperlink" Target="https://podminky.urs.cz/item/CS_URS_2024_02/181351113" TargetMode="External"/><Relationship Id="rId22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41"/>
  <sheetViews>
    <sheetView showGridLines="0" tabSelected="1" workbookViewId="0"/>
  </sheetViews>
  <sheetFormatPr defaultRowHeight="15"/>
  <cols>
    <col min="1" max="1" width="8.33203125" customWidth="1"/>
    <col min="2" max="2" width="1.6640625" customWidth="1"/>
    <col min="3" max="3" width="4.1640625" customWidth="1"/>
    <col min="4" max="33" width="2.6640625" customWidth="1"/>
    <col min="34" max="34" width="3.33203125" customWidth="1"/>
    <col min="35" max="35" width="31.6640625" customWidth="1"/>
    <col min="36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hidden="1" customWidth="1"/>
    <col min="44" max="44" width="13.6640625" customWidth="1"/>
    <col min="45" max="47" width="25.83203125" hidden="1" customWidth="1"/>
    <col min="48" max="49" width="21.6640625" hidden="1" customWidth="1"/>
    <col min="50" max="51" width="25" hidden="1" customWidth="1"/>
    <col min="52" max="52" width="21.6640625" hidden="1" customWidth="1"/>
    <col min="53" max="53" width="19.1640625" hidden="1" customWidth="1"/>
    <col min="54" max="54" width="25" hidden="1" customWidth="1"/>
    <col min="55" max="55" width="21.6640625" hidden="1" customWidth="1"/>
    <col min="56" max="56" width="19.1640625" hidden="1" customWidth="1"/>
    <col min="57" max="57" width="66.5" customWidth="1"/>
    <col min="71" max="91" width="9.33203125" hidden="1"/>
  </cols>
  <sheetData>
    <row r="1" spans="1:74" ht="11.25">
      <c r="A1" s="16" t="s">
        <v>0</v>
      </c>
      <c r="AZ1" s="16" t="s">
        <v>1</v>
      </c>
      <c r="BA1" s="16" t="s">
        <v>2</v>
      </c>
      <c r="BB1" s="16" t="s">
        <v>3</v>
      </c>
      <c r="BT1" s="16" t="s">
        <v>4</v>
      </c>
      <c r="BU1" s="16" t="s">
        <v>4</v>
      </c>
      <c r="BV1" s="16" t="s">
        <v>5</v>
      </c>
    </row>
    <row r="2" spans="1:74" ht="36.950000000000003" customHeight="1"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S2" s="17" t="s">
        <v>6</v>
      </c>
      <c r="BT2" s="17" t="s">
        <v>7</v>
      </c>
    </row>
    <row r="3" spans="1:74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20"/>
      <c r="BS3" s="17" t="s">
        <v>6</v>
      </c>
      <c r="BT3" s="17" t="s">
        <v>8</v>
      </c>
    </row>
    <row r="4" spans="1:74" ht="24.95" customHeight="1">
      <c r="B4" s="20"/>
      <c r="D4" s="21" t="s">
        <v>9</v>
      </c>
      <c r="AR4" s="20"/>
      <c r="AS4" s="22" t="s">
        <v>10</v>
      </c>
      <c r="BE4" s="23" t="s">
        <v>11</v>
      </c>
      <c r="BS4" s="17" t="s">
        <v>12</v>
      </c>
    </row>
    <row r="5" spans="1:74" ht="12" customHeight="1">
      <c r="B5" s="20"/>
      <c r="D5" s="24" t="s">
        <v>13</v>
      </c>
      <c r="K5" s="220" t="s">
        <v>14</v>
      </c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R5" s="20"/>
      <c r="BE5" s="217" t="s">
        <v>15</v>
      </c>
      <c r="BS5" s="17" t="s">
        <v>6</v>
      </c>
    </row>
    <row r="6" spans="1:74" ht="36.950000000000003" customHeight="1">
      <c r="B6" s="20"/>
      <c r="D6" s="26" t="s">
        <v>16</v>
      </c>
      <c r="K6" s="222" t="s">
        <v>17</v>
      </c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R6" s="20"/>
      <c r="BE6" s="218"/>
      <c r="BS6" s="17" t="s">
        <v>6</v>
      </c>
    </row>
    <row r="7" spans="1:74" ht="12" customHeight="1">
      <c r="B7" s="20"/>
      <c r="D7" s="27" t="s">
        <v>18</v>
      </c>
      <c r="K7" s="25" t="s">
        <v>19</v>
      </c>
      <c r="AK7" s="27" t="s">
        <v>20</v>
      </c>
      <c r="AN7" s="25" t="s">
        <v>21</v>
      </c>
      <c r="AR7" s="20"/>
      <c r="BE7" s="218"/>
      <c r="BS7" s="17" t="s">
        <v>6</v>
      </c>
    </row>
    <row r="8" spans="1:74" ht="12" customHeight="1">
      <c r="B8" s="20"/>
      <c r="D8" s="27" t="s">
        <v>22</v>
      </c>
      <c r="K8" s="25" t="s">
        <v>23</v>
      </c>
      <c r="AK8" s="27" t="s">
        <v>24</v>
      </c>
      <c r="AN8" s="28" t="s">
        <v>25</v>
      </c>
      <c r="AR8" s="20"/>
      <c r="BE8" s="218"/>
      <c r="BS8" s="17" t="s">
        <v>6</v>
      </c>
    </row>
    <row r="9" spans="1:74" ht="29.25" customHeight="1">
      <c r="B9" s="20"/>
      <c r="AK9" s="24" t="s">
        <v>26</v>
      </c>
      <c r="AN9" s="29" t="s">
        <v>27</v>
      </c>
      <c r="AR9" s="20"/>
      <c r="BE9" s="218"/>
      <c r="BS9" s="17" t="s">
        <v>6</v>
      </c>
    </row>
    <row r="10" spans="1:74" ht="12" customHeight="1">
      <c r="B10" s="20"/>
      <c r="D10" s="27" t="s">
        <v>28</v>
      </c>
      <c r="AK10" s="27" t="s">
        <v>29</v>
      </c>
      <c r="AN10" s="25" t="s">
        <v>1</v>
      </c>
      <c r="AR10" s="20"/>
      <c r="BE10" s="218"/>
      <c r="BS10" s="17" t="s">
        <v>6</v>
      </c>
    </row>
    <row r="11" spans="1:74" ht="18.399999999999999" customHeight="1">
      <c r="B11" s="20"/>
      <c r="E11" s="25" t="s">
        <v>30</v>
      </c>
      <c r="AK11" s="27" t="s">
        <v>31</v>
      </c>
      <c r="AN11" s="25" t="s">
        <v>1</v>
      </c>
      <c r="AR11" s="20"/>
      <c r="BE11" s="218"/>
      <c r="BS11" s="17" t="s">
        <v>6</v>
      </c>
    </row>
    <row r="12" spans="1:74" ht="6.95" customHeight="1">
      <c r="B12" s="20"/>
      <c r="AR12" s="20"/>
      <c r="BE12" s="218"/>
      <c r="BS12" s="17" t="s">
        <v>6</v>
      </c>
    </row>
    <row r="13" spans="1:74" ht="12" customHeight="1">
      <c r="B13" s="20"/>
      <c r="D13" s="27" t="s">
        <v>32</v>
      </c>
      <c r="AK13" s="27" t="s">
        <v>29</v>
      </c>
      <c r="AN13" s="30" t="s">
        <v>33</v>
      </c>
      <c r="AR13" s="20"/>
      <c r="BE13" s="218"/>
      <c r="BS13" s="17" t="s">
        <v>6</v>
      </c>
    </row>
    <row r="14" spans="1:74" ht="12.75">
      <c r="B14" s="20"/>
      <c r="E14" s="223" t="s">
        <v>33</v>
      </c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7" t="s">
        <v>31</v>
      </c>
      <c r="AN14" s="30" t="s">
        <v>33</v>
      </c>
      <c r="AR14" s="20"/>
      <c r="BE14" s="218"/>
      <c r="BS14" s="17" t="s">
        <v>6</v>
      </c>
    </row>
    <row r="15" spans="1:74" ht="6.95" customHeight="1">
      <c r="B15" s="20"/>
      <c r="AR15" s="20"/>
      <c r="BE15" s="218"/>
      <c r="BS15" s="17" t="s">
        <v>4</v>
      </c>
    </row>
    <row r="16" spans="1:74" ht="12" customHeight="1">
      <c r="B16" s="20"/>
      <c r="D16" s="27" t="s">
        <v>34</v>
      </c>
      <c r="AK16" s="27" t="s">
        <v>29</v>
      </c>
      <c r="AN16" s="25" t="s">
        <v>1</v>
      </c>
      <c r="AR16" s="20"/>
      <c r="BE16" s="218"/>
      <c r="BS16" s="17" t="s">
        <v>4</v>
      </c>
    </row>
    <row r="17" spans="2:71" ht="18.399999999999999" customHeight="1">
      <c r="B17" s="20"/>
      <c r="E17" s="25" t="s">
        <v>35</v>
      </c>
      <c r="AK17" s="27" t="s">
        <v>31</v>
      </c>
      <c r="AN17" s="25" t="s">
        <v>1</v>
      </c>
      <c r="AR17" s="20"/>
      <c r="BE17" s="218"/>
      <c r="BS17" s="17" t="s">
        <v>36</v>
      </c>
    </row>
    <row r="18" spans="2:71" ht="6.95" customHeight="1">
      <c r="B18" s="20"/>
      <c r="AR18" s="20"/>
      <c r="BE18" s="218"/>
      <c r="BS18" s="17" t="s">
        <v>6</v>
      </c>
    </row>
    <row r="19" spans="2:71" ht="12" customHeight="1">
      <c r="B19" s="20"/>
      <c r="D19" s="27" t="s">
        <v>37</v>
      </c>
      <c r="AK19" s="27" t="s">
        <v>29</v>
      </c>
      <c r="AN19" s="25" t="s">
        <v>1</v>
      </c>
      <c r="AR19" s="20"/>
      <c r="BE19" s="218"/>
      <c r="BS19" s="17" t="s">
        <v>6</v>
      </c>
    </row>
    <row r="20" spans="2:71" ht="18.399999999999999" customHeight="1">
      <c r="B20" s="20"/>
      <c r="E20" s="25" t="s">
        <v>38</v>
      </c>
      <c r="AK20" s="27" t="s">
        <v>31</v>
      </c>
      <c r="AN20" s="25" t="s">
        <v>1</v>
      </c>
      <c r="AR20" s="20"/>
      <c r="BE20" s="218"/>
      <c r="BS20" s="17" t="s">
        <v>36</v>
      </c>
    </row>
    <row r="21" spans="2:71" ht="6.95" customHeight="1">
      <c r="B21" s="20"/>
      <c r="AR21" s="20"/>
      <c r="BE21" s="218"/>
    </row>
    <row r="22" spans="2:71" ht="12" customHeight="1">
      <c r="B22" s="20"/>
      <c r="D22" s="27" t="s">
        <v>39</v>
      </c>
      <c r="AR22" s="20"/>
      <c r="BE22" s="218"/>
    </row>
    <row r="23" spans="2:71" ht="16.5" customHeight="1">
      <c r="B23" s="20"/>
      <c r="E23" s="225" t="s">
        <v>1</v>
      </c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R23" s="20"/>
      <c r="BE23" s="218"/>
    </row>
    <row r="24" spans="2:71" ht="6.95" customHeight="1">
      <c r="B24" s="20"/>
      <c r="AR24" s="20"/>
      <c r="BE24" s="218"/>
    </row>
    <row r="25" spans="2:71" ht="6.95" customHeight="1">
      <c r="B25" s="20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R25" s="20"/>
      <c r="BE25" s="218"/>
    </row>
    <row r="26" spans="2:71" s="1" customFormat="1" ht="25.9" customHeight="1">
      <c r="B26" s="33"/>
      <c r="D26" s="34" t="s">
        <v>40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226">
        <f>ROUND(AG94,2)</f>
        <v>0</v>
      </c>
      <c r="AL26" s="227"/>
      <c r="AM26" s="227"/>
      <c r="AN26" s="227"/>
      <c r="AO26" s="227"/>
      <c r="AR26" s="33"/>
      <c r="BE26" s="218"/>
    </row>
    <row r="27" spans="2:71" s="1" customFormat="1" ht="6.95" customHeight="1">
      <c r="B27" s="33"/>
      <c r="AR27" s="33"/>
      <c r="BE27" s="218"/>
    </row>
    <row r="28" spans="2:71" s="1" customFormat="1" ht="12.75">
      <c r="B28" s="33"/>
      <c r="L28" s="228" t="s">
        <v>41</v>
      </c>
      <c r="M28" s="228"/>
      <c r="N28" s="228"/>
      <c r="O28" s="228"/>
      <c r="P28" s="228"/>
      <c r="W28" s="228" t="s">
        <v>42</v>
      </c>
      <c r="X28" s="228"/>
      <c r="Y28" s="228"/>
      <c r="Z28" s="228"/>
      <c r="AA28" s="228"/>
      <c r="AB28" s="228"/>
      <c r="AC28" s="228"/>
      <c r="AD28" s="228"/>
      <c r="AE28" s="228"/>
      <c r="AK28" s="228" t="s">
        <v>43</v>
      </c>
      <c r="AL28" s="228"/>
      <c r="AM28" s="228"/>
      <c r="AN28" s="228"/>
      <c r="AO28" s="228"/>
      <c r="AR28" s="33"/>
      <c r="BE28" s="218"/>
    </row>
    <row r="29" spans="2:71" s="2" customFormat="1" ht="14.45" customHeight="1">
      <c r="B29" s="37"/>
      <c r="D29" s="27" t="s">
        <v>44</v>
      </c>
      <c r="F29" s="27" t="s">
        <v>45</v>
      </c>
      <c r="L29" s="231">
        <v>0.21</v>
      </c>
      <c r="M29" s="230"/>
      <c r="N29" s="230"/>
      <c r="O29" s="230"/>
      <c r="P29" s="230"/>
      <c r="W29" s="229">
        <f>ROUND(AZ94, 2)</f>
        <v>0</v>
      </c>
      <c r="X29" s="230"/>
      <c r="Y29" s="230"/>
      <c r="Z29" s="230"/>
      <c r="AA29" s="230"/>
      <c r="AB29" s="230"/>
      <c r="AC29" s="230"/>
      <c r="AD29" s="230"/>
      <c r="AE29" s="230"/>
      <c r="AK29" s="229">
        <f>ROUND(AV94, 2)</f>
        <v>0</v>
      </c>
      <c r="AL29" s="230"/>
      <c r="AM29" s="230"/>
      <c r="AN29" s="230"/>
      <c r="AO29" s="230"/>
      <c r="AR29" s="37"/>
      <c r="BE29" s="219"/>
    </row>
    <row r="30" spans="2:71" s="2" customFormat="1" ht="14.45" customHeight="1">
      <c r="B30" s="37"/>
      <c r="F30" s="27" t="s">
        <v>46</v>
      </c>
      <c r="L30" s="231">
        <v>0.15</v>
      </c>
      <c r="M30" s="230"/>
      <c r="N30" s="230"/>
      <c r="O30" s="230"/>
      <c r="P30" s="230"/>
      <c r="W30" s="229">
        <f>ROUND(BA94, 2)</f>
        <v>0</v>
      </c>
      <c r="X30" s="230"/>
      <c r="Y30" s="230"/>
      <c r="Z30" s="230"/>
      <c r="AA30" s="230"/>
      <c r="AB30" s="230"/>
      <c r="AC30" s="230"/>
      <c r="AD30" s="230"/>
      <c r="AE30" s="230"/>
      <c r="AK30" s="229">
        <f>ROUND(AW94, 2)</f>
        <v>0</v>
      </c>
      <c r="AL30" s="230"/>
      <c r="AM30" s="230"/>
      <c r="AN30" s="230"/>
      <c r="AO30" s="230"/>
      <c r="AR30" s="37"/>
      <c r="BE30" s="219"/>
    </row>
    <row r="31" spans="2:71" s="2" customFormat="1" ht="14.45" hidden="1" customHeight="1">
      <c r="B31" s="37"/>
      <c r="F31" s="27" t="s">
        <v>47</v>
      </c>
      <c r="L31" s="231">
        <v>0.21</v>
      </c>
      <c r="M31" s="230"/>
      <c r="N31" s="230"/>
      <c r="O31" s="230"/>
      <c r="P31" s="230"/>
      <c r="W31" s="229">
        <f>ROUND(BB94, 2)</f>
        <v>0</v>
      </c>
      <c r="X31" s="230"/>
      <c r="Y31" s="230"/>
      <c r="Z31" s="230"/>
      <c r="AA31" s="230"/>
      <c r="AB31" s="230"/>
      <c r="AC31" s="230"/>
      <c r="AD31" s="230"/>
      <c r="AE31" s="230"/>
      <c r="AK31" s="229">
        <v>0</v>
      </c>
      <c r="AL31" s="230"/>
      <c r="AM31" s="230"/>
      <c r="AN31" s="230"/>
      <c r="AO31" s="230"/>
      <c r="AR31" s="37"/>
      <c r="BE31" s="219"/>
    </row>
    <row r="32" spans="2:71" s="2" customFormat="1" ht="14.45" hidden="1" customHeight="1">
      <c r="B32" s="37"/>
      <c r="F32" s="27" t="s">
        <v>48</v>
      </c>
      <c r="L32" s="231">
        <v>0.15</v>
      </c>
      <c r="M32" s="230"/>
      <c r="N32" s="230"/>
      <c r="O32" s="230"/>
      <c r="P32" s="230"/>
      <c r="W32" s="229">
        <f>ROUND(BC94, 2)</f>
        <v>0</v>
      </c>
      <c r="X32" s="230"/>
      <c r="Y32" s="230"/>
      <c r="Z32" s="230"/>
      <c r="AA32" s="230"/>
      <c r="AB32" s="230"/>
      <c r="AC32" s="230"/>
      <c r="AD32" s="230"/>
      <c r="AE32" s="230"/>
      <c r="AK32" s="229">
        <v>0</v>
      </c>
      <c r="AL32" s="230"/>
      <c r="AM32" s="230"/>
      <c r="AN32" s="230"/>
      <c r="AO32" s="230"/>
      <c r="AR32" s="37"/>
      <c r="BE32" s="219"/>
    </row>
    <row r="33" spans="2:57" s="2" customFormat="1" ht="14.45" hidden="1" customHeight="1">
      <c r="B33" s="37"/>
      <c r="F33" s="27" t="s">
        <v>49</v>
      </c>
      <c r="L33" s="231">
        <v>0</v>
      </c>
      <c r="M33" s="230"/>
      <c r="N33" s="230"/>
      <c r="O33" s="230"/>
      <c r="P33" s="230"/>
      <c r="W33" s="229">
        <f>ROUND(BD94, 2)</f>
        <v>0</v>
      </c>
      <c r="X33" s="230"/>
      <c r="Y33" s="230"/>
      <c r="Z33" s="230"/>
      <c r="AA33" s="230"/>
      <c r="AB33" s="230"/>
      <c r="AC33" s="230"/>
      <c r="AD33" s="230"/>
      <c r="AE33" s="230"/>
      <c r="AK33" s="229">
        <v>0</v>
      </c>
      <c r="AL33" s="230"/>
      <c r="AM33" s="230"/>
      <c r="AN33" s="230"/>
      <c r="AO33" s="230"/>
      <c r="AR33" s="37"/>
      <c r="BE33" s="219"/>
    </row>
    <row r="34" spans="2:57" s="1" customFormat="1" ht="6.95" customHeight="1">
      <c r="B34" s="33"/>
      <c r="AR34" s="33"/>
      <c r="BE34" s="218"/>
    </row>
    <row r="35" spans="2:57" s="1" customFormat="1" ht="25.9" customHeight="1">
      <c r="B35" s="33"/>
      <c r="C35" s="38"/>
      <c r="D35" s="39" t="s">
        <v>50</v>
      </c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1" t="s">
        <v>51</v>
      </c>
      <c r="U35" s="40"/>
      <c r="V35" s="40"/>
      <c r="W35" s="40"/>
      <c r="X35" s="235" t="s">
        <v>52</v>
      </c>
      <c r="Y35" s="233"/>
      <c r="Z35" s="233"/>
      <c r="AA35" s="233"/>
      <c r="AB35" s="233"/>
      <c r="AC35" s="40"/>
      <c r="AD35" s="40"/>
      <c r="AE35" s="40"/>
      <c r="AF35" s="40"/>
      <c r="AG35" s="40"/>
      <c r="AH35" s="40"/>
      <c r="AI35" s="40"/>
      <c r="AJ35" s="40"/>
      <c r="AK35" s="232">
        <f>SUM(AK26:AK33)</f>
        <v>0</v>
      </c>
      <c r="AL35" s="233"/>
      <c r="AM35" s="233"/>
      <c r="AN35" s="233"/>
      <c r="AO35" s="234"/>
      <c r="AP35" s="38"/>
      <c r="AQ35" s="38"/>
      <c r="AR35" s="33"/>
    </row>
    <row r="36" spans="2:57" s="1" customFormat="1" ht="6.95" customHeight="1">
      <c r="B36" s="33"/>
      <c r="AR36" s="33"/>
    </row>
    <row r="37" spans="2:57" s="1" customFormat="1" ht="14.45" customHeight="1">
      <c r="B37" s="33"/>
      <c r="AR37" s="33"/>
    </row>
    <row r="38" spans="2:57" ht="14.45" customHeight="1">
      <c r="B38" s="20"/>
      <c r="AR38" s="20"/>
    </row>
    <row r="39" spans="2:57" ht="14.45" customHeight="1">
      <c r="B39" s="20"/>
      <c r="AR39" s="20"/>
    </row>
    <row r="40" spans="2:57" ht="14.45" customHeight="1">
      <c r="B40" s="20"/>
      <c r="AR40" s="20"/>
    </row>
    <row r="41" spans="2:57" ht="14.45" customHeight="1">
      <c r="B41" s="20"/>
      <c r="AR41" s="20"/>
    </row>
    <row r="42" spans="2:57" ht="14.45" customHeight="1">
      <c r="B42" s="20"/>
      <c r="AR42" s="20"/>
    </row>
    <row r="43" spans="2:57" ht="14.45" customHeight="1">
      <c r="B43" s="20"/>
      <c r="AR43" s="20"/>
    </row>
    <row r="44" spans="2:57" ht="14.45" customHeight="1">
      <c r="B44" s="20"/>
      <c r="AR44" s="20"/>
    </row>
    <row r="45" spans="2:57" ht="14.45" customHeight="1">
      <c r="B45" s="20"/>
      <c r="AR45" s="20"/>
    </row>
    <row r="46" spans="2:57" ht="14.45" customHeight="1">
      <c r="B46" s="20"/>
      <c r="AR46" s="20"/>
    </row>
    <row r="47" spans="2:57" ht="14.45" customHeight="1">
      <c r="B47" s="20"/>
      <c r="AR47" s="20"/>
    </row>
    <row r="48" spans="2:57" ht="14.45" customHeight="1">
      <c r="B48" s="20"/>
      <c r="AR48" s="20"/>
    </row>
    <row r="49" spans="2:44" s="1" customFormat="1" ht="14.45" customHeight="1">
      <c r="B49" s="33"/>
      <c r="D49" s="42" t="s">
        <v>53</v>
      </c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2" t="s">
        <v>54</v>
      </c>
      <c r="AI49" s="43"/>
      <c r="AJ49" s="43"/>
      <c r="AK49" s="43"/>
      <c r="AL49" s="43"/>
      <c r="AM49" s="43"/>
      <c r="AN49" s="43"/>
      <c r="AO49" s="43"/>
      <c r="AR49" s="33"/>
    </row>
    <row r="50" spans="2:44" ht="11.25">
      <c r="B50" s="20"/>
      <c r="AR50" s="20"/>
    </row>
    <row r="51" spans="2:44" ht="11.25">
      <c r="B51" s="20"/>
      <c r="AR51" s="20"/>
    </row>
    <row r="52" spans="2:44" ht="11.25">
      <c r="B52" s="20"/>
      <c r="AR52" s="20"/>
    </row>
    <row r="53" spans="2:44" ht="11.25">
      <c r="B53" s="20"/>
      <c r="AR53" s="20"/>
    </row>
    <row r="54" spans="2:44" ht="11.25">
      <c r="B54" s="20"/>
      <c r="AR54" s="20"/>
    </row>
    <row r="55" spans="2:44" ht="11.25">
      <c r="B55" s="20"/>
      <c r="AR55" s="20"/>
    </row>
    <row r="56" spans="2:44" ht="11.25">
      <c r="B56" s="20"/>
      <c r="AR56" s="20"/>
    </row>
    <row r="57" spans="2:44" ht="11.25">
      <c r="B57" s="20"/>
      <c r="AR57" s="20"/>
    </row>
    <row r="58" spans="2:44" ht="11.25">
      <c r="B58" s="20"/>
      <c r="AR58" s="20"/>
    </row>
    <row r="59" spans="2:44" ht="11.25">
      <c r="B59" s="20"/>
      <c r="AR59" s="20"/>
    </row>
    <row r="60" spans="2:44" s="1" customFormat="1" ht="12.75">
      <c r="B60" s="33"/>
      <c r="D60" s="44" t="s">
        <v>55</v>
      </c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44" t="s">
        <v>56</v>
      </c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44" t="s">
        <v>55</v>
      </c>
      <c r="AI60" s="35"/>
      <c r="AJ60" s="35"/>
      <c r="AK60" s="35"/>
      <c r="AL60" s="35"/>
      <c r="AM60" s="44" t="s">
        <v>56</v>
      </c>
      <c r="AN60" s="35"/>
      <c r="AO60" s="35"/>
      <c r="AR60" s="33"/>
    </row>
    <row r="61" spans="2:44" ht="11.25">
      <c r="B61" s="20"/>
      <c r="AR61" s="20"/>
    </row>
    <row r="62" spans="2:44" ht="11.25">
      <c r="B62" s="20"/>
      <c r="AR62" s="20"/>
    </row>
    <row r="63" spans="2:44" ht="11.25">
      <c r="B63" s="20"/>
      <c r="AR63" s="20"/>
    </row>
    <row r="64" spans="2:44" s="1" customFormat="1" ht="12.75">
      <c r="B64" s="33"/>
      <c r="D64" s="42" t="s">
        <v>57</v>
      </c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2" t="s">
        <v>58</v>
      </c>
      <c r="AI64" s="43"/>
      <c r="AJ64" s="43"/>
      <c r="AK64" s="43"/>
      <c r="AL64" s="43"/>
      <c r="AM64" s="43"/>
      <c r="AN64" s="43"/>
      <c r="AO64" s="43"/>
      <c r="AR64" s="33"/>
    </row>
    <row r="65" spans="2:44" ht="11.25">
      <c r="B65" s="20"/>
      <c r="AR65" s="20"/>
    </row>
    <row r="66" spans="2:44" ht="11.25">
      <c r="B66" s="20"/>
      <c r="AR66" s="20"/>
    </row>
    <row r="67" spans="2:44" ht="11.25">
      <c r="B67" s="20"/>
      <c r="AR67" s="20"/>
    </row>
    <row r="68" spans="2:44" ht="11.25">
      <c r="B68" s="20"/>
      <c r="AR68" s="20"/>
    </row>
    <row r="69" spans="2:44" ht="11.25">
      <c r="B69" s="20"/>
      <c r="AR69" s="20"/>
    </row>
    <row r="70" spans="2:44" ht="11.25">
      <c r="B70" s="20"/>
      <c r="AR70" s="20"/>
    </row>
    <row r="71" spans="2:44" ht="11.25">
      <c r="B71" s="20"/>
      <c r="AR71" s="20"/>
    </row>
    <row r="72" spans="2:44" ht="11.25">
      <c r="B72" s="20"/>
      <c r="AR72" s="20"/>
    </row>
    <row r="73" spans="2:44" ht="11.25">
      <c r="B73" s="20"/>
      <c r="AR73" s="20"/>
    </row>
    <row r="74" spans="2:44" ht="11.25">
      <c r="B74" s="20"/>
      <c r="AR74" s="20"/>
    </row>
    <row r="75" spans="2:44" s="1" customFormat="1" ht="12.75">
      <c r="B75" s="33"/>
      <c r="D75" s="44" t="s">
        <v>55</v>
      </c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44" t="s">
        <v>56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44" t="s">
        <v>55</v>
      </c>
      <c r="AI75" s="35"/>
      <c r="AJ75" s="35"/>
      <c r="AK75" s="35"/>
      <c r="AL75" s="35"/>
      <c r="AM75" s="44" t="s">
        <v>56</v>
      </c>
      <c r="AN75" s="35"/>
      <c r="AO75" s="35"/>
      <c r="AR75" s="33"/>
    </row>
    <row r="76" spans="2:44" s="1" customFormat="1" ht="11.25">
      <c r="B76" s="33"/>
      <c r="AR76" s="33"/>
    </row>
    <row r="77" spans="2:44" s="1" customFormat="1" ht="6.9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33"/>
    </row>
    <row r="81" spans="1:91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33"/>
    </row>
    <row r="82" spans="1:91" s="1" customFormat="1" ht="24.95" customHeight="1">
      <c r="B82" s="33"/>
      <c r="C82" s="21" t="s">
        <v>59</v>
      </c>
      <c r="AR82" s="33"/>
    </row>
    <row r="83" spans="1:91" s="1" customFormat="1" ht="6.95" customHeight="1">
      <c r="B83" s="33"/>
      <c r="AR83" s="33"/>
    </row>
    <row r="84" spans="1:91" s="3" customFormat="1" ht="12" customHeight="1">
      <c r="B84" s="49"/>
      <c r="C84" s="27" t="s">
        <v>13</v>
      </c>
      <c r="L84" s="3" t="str">
        <f>K5</f>
        <v>122155A_040</v>
      </c>
      <c r="AR84" s="49"/>
    </row>
    <row r="85" spans="1:91" s="4" customFormat="1" ht="36.950000000000003" customHeight="1">
      <c r="B85" s="50"/>
      <c r="C85" s="51" t="s">
        <v>16</v>
      </c>
      <c r="L85" s="241" t="str">
        <f>K6</f>
        <v>Opatření Zátor-Loučky, OHO, Dílčí stavba 02.040 Opatření v úseku Zátor - Loučky</v>
      </c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R85" s="50"/>
    </row>
    <row r="86" spans="1:91" s="1" customFormat="1" ht="6.95" customHeight="1">
      <c r="B86" s="33"/>
      <c r="AR86" s="33"/>
    </row>
    <row r="87" spans="1:91" s="1" customFormat="1" ht="12" customHeight="1">
      <c r="B87" s="33"/>
      <c r="C87" s="27" t="s">
        <v>22</v>
      </c>
      <c r="L87" s="52" t="str">
        <f>IF(K8="","",K8)</f>
        <v>Zátor</v>
      </c>
      <c r="AI87" s="27" t="s">
        <v>24</v>
      </c>
      <c r="AM87" s="247" t="str">
        <f>IF(AN8= "","",AN8)</f>
        <v>15. 11. 2024</v>
      </c>
      <c r="AN87" s="247"/>
      <c r="AR87" s="33"/>
    </row>
    <row r="88" spans="1:91" s="1" customFormat="1" ht="6.95" customHeight="1">
      <c r="B88" s="33"/>
      <c r="AR88" s="33"/>
    </row>
    <row r="89" spans="1:91" s="1" customFormat="1" ht="15.2" customHeight="1">
      <c r="B89" s="33"/>
      <c r="C89" s="27" t="s">
        <v>28</v>
      </c>
      <c r="L89" s="3" t="str">
        <f>IF(E11= "","",E11)</f>
        <v>Povodí Odry, státní podnik</v>
      </c>
      <c r="AI89" s="27" t="s">
        <v>34</v>
      </c>
      <c r="AM89" s="248" t="str">
        <f>IF(E17="","",E17)</f>
        <v>AQUATIS, a.s.</v>
      </c>
      <c r="AN89" s="249"/>
      <c r="AO89" s="249"/>
      <c r="AP89" s="249"/>
      <c r="AR89" s="33"/>
      <c r="AS89" s="250" t="s">
        <v>60</v>
      </c>
      <c r="AT89" s="251"/>
      <c r="AU89" s="54"/>
      <c r="AV89" s="54"/>
      <c r="AW89" s="54"/>
      <c r="AX89" s="54"/>
      <c r="AY89" s="54"/>
      <c r="AZ89" s="54"/>
      <c r="BA89" s="54"/>
      <c r="BB89" s="54"/>
      <c r="BC89" s="54"/>
      <c r="BD89" s="55"/>
    </row>
    <row r="90" spans="1:91" s="1" customFormat="1" ht="15.2" customHeight="1">
      <c r="B90" s="33"/>
      <c r="C90" s="27" t="s">
        <v>32</v>
      </c>
      <c r="L90" s="3" t="str">
        <f>IF(E14= "Vyplň údaj","",E14)</f>
        <v/>
      </c>
      <c r="AI90" s="27" t="s">
        <v>37</v>
      </c>
      <c r="AM90" s="248" t="str">
        <f>IF(E20="","",E20)</f>
        <v>Ing. Michal Jendruščák</v>
      </c>
      <c r="AN90" s="249"/>
      <c r="AO90" s="249"/>
      <c r="AP90" s="249"/>
      <c r="AR90" s="33"/>
      <c r="AS90" s="252"/>
      <c r="AT90" s="253"/>
      <c r="BD90" s="57"/>
    </row>
    <row r="91" spans="1:91" s="1" customFormat="1" ht="10.9" customHeight="1">
      <c r="B91" s="33"/>
      <c r="AR91" s="33"/>
      <c r="AS91" s="252"/>
      <c r="AT91" s="253"/>
      <c r="BD91" s="57"/>
    </row>
    <row r="92" spans="1:91" s="1" customFormat="1" ht="29.25" customHeight="1">
      <c r="B92" s="33"/>
      <c r="C92" s="245" t="s">
        <v>61</v>
      </c>
      <c r="D92" s="244"/>
      <c r="E92" s="244"/>
      <c r="F92" s="244"/>
      <c r="G92" s="244"/>
      <c r="H92" s="58"/>
      <c r="I92" s="243" t="s">
        <v>62</v>
      </c>
      <c r="J92" s="244"/>
      <c r="K92" s="244"/>
      <c r="L92" s="244"/>
      <c r="M92" s="244"/>
      <c r="N92" s="244"/>
      <c r="O92" s="244"/>
      <c r="P92" s="244"/>
      <c r="Q92" s="244"/>
      <c r="R92" s="244"/>
      <c r="S92" s="244"/>
      <c r="T92" s="244"/>
      <c r="U92" s="244"/>
      <c r="V92" s="244"/>
      <c r="W92" s="244"/>
      <c r="X92" s="244"/>
      <c r="Y92" s="244"/>
      <c r="Z92" s="244"/>
      <c r="AA92" s="244"/>
      <c r="AB92" s="244"/>
      <c r="AC92" s="244"/>
      <c r="AD92" s="244"/>
      <c r="AE92" s="244"/>
      <c r="AF92" s="244"/>
      <c r="AG92" s="254" t="s">
        <v>63</v>
      </c>
      <c r="AH92" s="244"/>
      <c r="AI92" s="244"/>
      <c r="AJ92" s="244"/>
      <c r="AK92" s="244"/>
      <c r="AL92" s="244"/>
      <c r="AM92" s="244"/>
      <c r="AN92" s="243" t="s">
        <v>64</v>
      </c>
      <c r="AO92" s="244"/>
      <c r="AP92" s="255"/>
      <c r="AQ92" s="59" t="s">
        <v>65</v>
      </c>
      <c r="AR92" s="33"/>
      <c r="AS92" s="60" t="s">
        <v>66</v>
      </c>
      <c r="AT92" s="61" t="s">
        <v>67</v>
      </c>
      <c r="AU92" s="61" t="s">
        <v>68</v>
      </c>
      <c r="AV92" s="61" t="s">
        <v>69</v>
      </c>
      <c r="AW92" s="61" t="s">
        <v>70</v>
      </c>
      <c r="AX92" s="61" t="s">
        <v>71</v>
      </c>
      <c r="AY92" s="61" t="s">
        <v>72</v>
      </c>
      <c r="AZ92" s="61" t="s">
        <v>73</v>
      </c>
      <c r="BA92" s="61" t="s">
        <v>74</v>
      </c>
      <c r="BB92" s="61" t="s">
        <v>75</v>
      </c>
      <c r="BC92" s="61" t="s">
        <v>76</v>
      </c>
      <c r="BD92" s="62" t="s">
        <v>77</v>
      </c>
    </row>
    <row r="93" spans="1:91" s="1" customFormat="1" ht="10.9" customHeight="1">
      <c r="B93" s="33"/>
      <c r="AR93" s="33"/>
      <c r="AS93" s="63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5"/>
    </row>
    <row r="94" spans="1:91" s="5" customFormat="1" ht="32.450000000000003" customHeight="1">
      <c r="B94" s="64"/>
      <c r="C94" s="65" t="s">
        <v>78</v>
      </c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256">
        <f>ROUND(AG95+SUM(AG96:AG103)+AG106+AG109+SUM(AG113:AG117)+SUM(AG125:AG134)+AG138+AG139,2)</f>
        <v>0</v>
      </c>
      <c r="AH94" s="256"/>
      <c r="AI94" s="256"/>
      <c r="AJ94" s="256"/>
      <c r="AK94" s="256"/>
      <c r="AL94" s="256"/>
      <c r="AM94" s="256"/>
      <c r="AN94" s="257">
        <f t="shared" ref="AN94:AN139" si="0">SUM(AG94,AT94)</f>
        <v>0</v>
      </c>
      <c r="AO94" s="257"/>
      <c r="AP94" s="257"/>
      <c r="AQ94" s="68" t="s">
        <v>1</v>
      </c>
      <c r="AR94" s="64"/>
      <c r="AS94" s="69">
        <f>ROUND(AS95+SUM(AS96:AS103)+AS106+AS109+SUM(AS113:AS117)+SUM(AS125:AS134)+AS138+AS139,2)</f>
        <v>0</v>
      </c>
      <c r="AT94" s="70">
        <f t="shared" ref="AT94:AT139" si="1">ROUND(SUM(AV94:AW94),2)</f>
        <v>0</v>
      </c>
      <c r="AU94" s="71">
        <f>ROUND(AU95+SUM(AU96:AU103)+AU106+AU109+SUM(AU113:AU117)+SUM(AU125:AU134)+AU138+AU139,5)</f>
        <v>0</v>
      </c>
      <c r="AV94" s="70">
        <f>ROUND(AZ94*L29,2)</f>
        <v>0</v>
      </c>
      <c r="AW94" s="70">
        <f>ROUND(BA94*L30,2)</f>
        <v>0</v>
      </c>
      <c r="AX94" s="70">
        <f>ROUND(BB94*L29,2)</f>
        <v>0</v>
      </c>
      <c r="AY94" s="70">
        <f>ROUND(BC94*L30,2)</f>
        <v>0</v>
      </c>
      <c r="AZ94" s="70">
        <f>ROUND(AZ95+SUM(AZ96:AZ103)+AZ106+AZ109+SUM(AZ113:AZ117)+SUM(AZ125:AZ134)+AZ138+AZ139,2)</f>
        <v>0</v>
      </c>
      <c r="BA94" s="70">
        <f>ROUND(BA95+SUM(BA96:BA103)+BA106+BA109+SUM(BA113:BA117)+SUM(BA125:BA134)+BA138+BA139,2)</f>
        <v>0</v>
      </c>
      <c r="BB94" s="70">
        <f>ROUND(BB95+SUM(BB96:BB103)+BB106+BB109+SUM(BB113:BB117)+SUM(BB125:BB134)+BB138+BB139,2)</f>
        <v>0</v>
      </c>
      <c r="BC94" s="70">
        <f>ROUND(BC95+SUM(BC96:BC103)+BC106+BC109+SUM(BC113:BC117)+SUM(BC125:BC134)+BC138+BC139,2)</f>
        <v>0</v>
      </c>
      <c r="BD94" s="72">
        <f>ROUND(BD95+SUM(BD96:BD103)+BD106+BD109+SUM(BD113:BD117)+SUM(BD125:BD134)+BD138+BD139,2)</f>
        <v>0</v>
      </c>
      <c r="BS94" s="73" t="s">
        <v>79</v>
      </c>
      <c r="BT94" s="73" t="s">
        <v>80</v>
      </c>
      <c r="BU94" s="74" t="s">
        <v>81</v>
      </c>
      <c r="BV94" s="73" t="s">
        <v>82</v>
      </c>
      <c r="BW94" s="73" t="s">
        <v>5</v>
      </c>
      <c r="BX94" s="73" t="s">
        <v>83</v>
      </c>
      <c r="CL94" s="73" t="s">
        <v>19</v>
      </c>
    </row>
    <row r="95" spans="1:91" s="6" customFormat="1" ht="24.75" customHeight="1">
      <c r="A95" s="75" t="s">
        <v>84</v>
      </c>
      <c r="B95" s="76"/>
      <c r="C95" s="77"/>
      <c r="D95" s="246" t="s">
        <v>85</v>
      </c>
      <c r="E95" s="246"/>
      <c r="F95" s="246"/>
      <c r="G95" s="246"/>
      <c r="H95" s="246"/>
      <c r="I95" s="78"/>
      <c r="J95" s="246" t="s">
        <v>86</v>
      </c>
      <c r="K95" s="246"/>
      <c r="L95" s="246"/>
      <c r="M95" s="246"/>
      <c r="N95" s="246"/>
      <c r="O95" s="246"/>
      <c r="P95" s="246"/>
      <c r="Q95" s="246"/>
      <c r="R95" s="246"/>
      <c r="S95" s="246"/>
      <c r="T95" s="246"/>
      <c r="U95" s="246"/>
      <c r="V95" s="246"/>
      <c r="W95" s="246"/>
      <c r="X95" s="246"/>
      <c r="Y95" s="246"/>
      <c r="Z95" s="246"/>
      <c r="AA95" s="246"/>
      <c r="AB95" s="246"/>
      <c r="AC95" s="246"/>
      <c r="AD95" s="246"/>
      <c r="AE95" s="246"/>
      <c r="AF95" s="246"/>
      <c r="AG95" s="236">
        <f>'040.11.1'!J30</f>
        <v>0</v>
      </c>
      <c r="AH95" s="237"/>
      <c r="AI95" s="237"/>
      <c r="AJ95" s="237"/>
      <c r="AK95" s="237"/>
      <c r="AL95" s="237"/>
      <c r="AM95" s="237"/>
      <c r="AN95" s="236">
        <f t="shared" si="0"/>
        <v>0</v>
      </c>
      <c r="AO95" s="237"/>
      <c r="AP95" s="237"/>
      <c r="AQ95" s="79" t="s">
        <v>87</v>
      </c>
      <c r="AR95" s="76"/>
      <c r="AS95" s="80">
        <v>0</v>
      </c>
      <c r="AT95" s="81">
        <f t="shared" si="1"/>
        <v>0</v>
      </c>
      <c r="AU95" s="82">
        <f>'040.11.1'!P129</f>
        <v>0</v>
      </c>
      <c r="AV95" s="81">
        <f>'040.11.1'!J33</f>
        <v>0</v>
      </c>
      <c r="AW95" s="81">
        <f>'040.11.1'!J34</f>
        <v>0</v>
      </c>
      <c r="AX95" s="81">
        <f>'040.11.1'!J35</f>
        <v>0</v>
      </c>
      <c r="AY95" s="81">
        <f>'040.11.1'!J36</f>
        <v>0</v>
      </c>
      <c r="AZ95" s="81">
        <f>'040.11.1'!F33</f>
        <v>0</v>
      </c>
      <c r="BA95" s="81">
        <f>'040.11.1'!F34</f>
        <v>0</v>
      </c>
      <c r="BB95" s="81">
        <f>'040.11.1'!F35</f>
        <v>0</v>
      </c>
      <c r="BC95" s="81">
        <f>'040.11.1'!F36</f>
        <v>0</v>
      </c>
      <c r="BD95" s="83">
        <f>'040.11.1'!F37</f>
        <v>0</v>
      </c>
      <c r="BT95" s="84" t="s">
        <v>88</v>
      </c>
      <c r="BV95" s="84" t="s">
        <v>82</v>
      </c>
      <c r="BW95" s="84" t="s">
        <v>89</v>
      </c>
      <c r="BX95" s="84" t="s">
        <v>5</v>
      </c>
      <c r="CL95" s="84" t="s">
        <v>19</v>
      </c>
      <c r="CM95" s="84" t="s">
        <v>21</v>
      </c>
    </row>
    <row r="96" spans="1:91" s="6" customFormat="1" ht="24.75" customHeight="1">
      <c r="A96" s="75" t="s">
        <v>84</v>
      </c>
      <c r="B96" s="76"/>
      <c r="C96" s="77"/>
      <c r="D96" s="246" t="s">
        <v>90</v>
      </c>
      <c r="E96" s="246"/>
      <c r="F96" s="246"/>
      <c r="G96" s="246"/>
      <c r="H96" s="246"/>
      <c r="I96" s="78"/>
      <c r="J96" s="246" t="s">
        <v>91</v>
      </c>
      <c r="K96" s="246"/>
      <c r="L96" s="246"/>
      <c r="M96" s="246"/>
      <c r="N96" s="246"/>
      <c r="O96" s="246"/>
      <c r="P96" s="246"/>
      <c r="Q96" s="246"/>
      <c r="R96" s="246"/>
      <c r="S96" s="246"/>
      <c r="T96" s="246"/>
      <c r="U96" s="246"/>
      <c r="V96" s="246"/>
      <c r="W96" s="246"/>
      <c r="X96" s="246"/>
      <c r="Y96" s="246"/>
      <c r="Z96" s="246"/>
      <c r="AA96" s="246"/>
      <c r="AB96" s="246"/>
      <c r="AC96" s="246"/>
      <c r="AD96" s="246"/>
      <c r="AE96" s="246"/>
      <c r="AF96" s="246"/>
      <c r="AG96" s="236">
        <f>'040.11.2'!J30</f>
        <v>0</v>
      </c>
      <c r="AH96" s="237"/>
      <c r="AI96" s="237"/>
      <c r="AJ96" s="237"/>
      <c r="AK96" s="237"/>
      <c r="AL96" s="237"/>
      <c r="AM96" s="237"/>
      <c r="AN96" s="236">
        <f t="shared" si="0"/>
        <v>0</v>
      </c>
      <c r="AO96" s="237"/>
      <c r="AP96" s="237"/>
      <c r="AQ96" s="79" t="s">
        <v>87</v>
      </c>
      <c r="AR96" s="76"/>
      <c r="AS96" s="80">
        <v>0</v>
      </c>
      <c r="AT96" s="81">
        <f t="shared" si="1"/>
        <v>0</v>
      </c>
      <c r="AU96" s="82">
        <f>'040.11.2'!P125</f>
        <v>0</v>
      </c>
      <c r="AV96" s="81">
        <f>'040.11.2'!J33</f>
        <v>0</v>
      </c>
      <c r="AW96" s="81">
        <f>'040.11.2'!J34</f>
        <v>0</v>
      </c>
      <c r="AX96" s="81">
        <f>'040.11.2'!J35</f>
        <v>0</v>
      </c>
      <c r="AY96" s="81">
        <f>'040.11.2'!J36</f>
        <v>0</v>
      </c>
      <c r="AZ96" s="81">
        <f>'040.11.2'!F33</f>
        <v>0</v>
      </c>
      <c r="BA96" s="81">
        <f>'040.11.2'!F34</f>
        <v>0</v>
      </c>
      <c r="BB96" s="81">
        <f>'040.11.2'!F35</f>
        <v>0</v>
      </c>
      <c r="BC96" s="81">
        <f>'040.11.2'!F36</f>
        <v>0</v>
      </c>
      <c r="BD96" s="83">
        <f>'040.11.2'!F37</f>
        <v>0</v>
      </c>
      <c r="BT96" s="84" t="s">
        <v>88</v>
      </c>
      <c r="BV96" s="84" t="s">
        <v>82</v>
      </c>
      <c r="BW96" s="84" t="s">
        <v>92</v>
      </c>
      <c r="BX96" s="84" t="s">
        <v>5</v>
      </c>
      <c r="CL96" s="84" t="s">
        <v>19</v>
      </c>
      <c r="CM96" s="84" t="s">
        <v>21</v>
      </c>
    </row>
    <row r="97" spans="1:91" s="6" customFormat="1" ht="24.75" customHeight="1">
      <c r="A97" s="75" t="s">
        <v>84</v>
      </c>
      <c r="B97" s="76"/>
      <c r="C97" s="77"/>
      <c r="D97" s="246" t="s">
        <v>93</v>
      </c>
      <c r="E97" s="246"/>
      <c r="F97" s="246"/>
      <c r="G97" s="246"/>
      <c r="H97" s="246"/>
      <c r="I97" s="78"/>
      <c r="J97" s="246" t="s">
        <v>94</v>
      </c>
      <c r="K97" s="246"/>
      <c r="L97" s="246"/>
      <c r="M97" s="246"/>
      <c r="N97" s="246"/>
      <c r="O97" s="246"/>
      <c r="P97" s="246"/>
      <c r="Q97" s="246"/>
      <c r="R97" s="246"/>
      <c r="S97" s="246"/>
      <c r="T97" s="246"/>
      <c r="U97" s="246"/>
      <c r="V97" s="246"/>
      <c r="W97" s="246"/>
      <c r="X97" s="246"/>
      <c r="Y97" s="246"/>
      <c r="Z97" s="246"/>
      <c r="AA97" s="246"/>
      <c r="AB97" s="246"/>
      <c r="AC97" s="246"/>
      <c r="AD97" s="246"/>
      <c r="AE97" s="246"/>
      <c r="AF97" s="246"/>
      <c r="AG97" s="236">
        <f>'040.11.3'!J30</f>
        <v>0</v>
      </c>
      <c r="AH97" s="237"/>
      <c r="AI97" s="237"/>
      <c r="AJ97" s="237"/>
      <c r="AK97" s="237"/>
      <c r="AL97" s="237"/>
      <c r="AM97" s="237"/>
      <c r="AN97" s="236">
        <f t="shared" si="0"/>
        <v>0</v>
      </c>
      <c r="AO97" s="237"/>
      <c r="AP97" s="237"/>
      <c r="AQ97" s="79" t="s">
        <v>87</v>
      </c>
      <c r="AR97" s="76"/>
      <c r="AS97" s="80">
        <v>0</v>
      </c>
      <c r="AT97" s="81">
        <f t="shared" si="1"/>
        <v>0</v>
      </c>
      <c r="AU97" s="82">
        <f>'040.11.3'!P124</f>
        <v>0</v>
      </c>
      <c r="AV97" s="81">
        <f>'040.11.3'!J33</f>
        <v>0</v>
      </c>
      <c r="AW97" s="81">
        <f>'040.11.3'!J34</f>
        <v>0</v>
      </c>
      <c r="AX97" s="81">
        <f>'040.11.3'!J35</f>
        <v>0</v>
      </c>
      <c r="AY97" s="81">
        <f>'040.11.3'!J36</f>
        <v>0</v>
      </c>
      <c r="AZ97" s="81">
        <f>'040.11.3'!F33</f>
        <v>0</v>
      </c>
      <c r="BA97" s="81">
        <f>'040.11.3'!F34</f>
        <v>0</v>
      </c>
      <c r="BB97" s="81">
        <f>'040.11.3'!F35</f>
        <v>0</v>
      </c>
      <c r="BC97" s="81">
        <f>'040.11.3'!F36</f>
        <v>0</v>
      </c>
      <c r="BD97" s="83">
        <f>'040.11.3'!F37</f>
        <v>0</v>
      </c>
      <c r="BT97" s="84" t="s">
        <v>88</v>
      </c>
      <c r="BV97" s="84" t="s">
        <v>82</v>
      </c>
      <c r="BW97" s="84" t="s">
        <v>95</v>
      </c>
      <c r="BX97" s="84" t="s">
        <v>5</v>
      </c>
      <c r="CL97" s="84" t="s">
        <v>19</v>
      </c>
      <c r="CM97" s="84" t="s">
        <v>21</v>
      </c>
    </row>
    <row r="98" spans="1:91" s="6" customFormat="1" ht="24.75" customHeight="1">
      <c r="A98" s="75" t="s">
        <v>84</v>
      </c>
      <c r="B98" s="76"/>
      <c r="C98" s="77"/>
      <c r="D98" s="246" t="s">
        <v>96</v>
      </c>
      <c r="E98" s="246"/>
      <c r="F98" s="246"/>
      <c r="G98" s="246"/>
      <c r="H98" s="246"/>
      <c r="I98" s="78"/>
      <c r="J98" s="246" t="s">
        <v>97</v>
      </c>
      <c r="K98" s="246"/>
      <c r="L98" s="246"/>
      <c r="M98" s="246"/>
      <c r="N98" s="246"/>
      <c r="O98" s="246"/>
      <c r="P98" s="246"/>
      <c r="Q98" s="246"/>
      <c r="R98" s="246"/>
      <c r="S98" s="246"/>
      <c r="T98" s="246"/>
      <c r="U98" s="246"/>
      <c r="V98" s="246"/>
      <c r="W98" s="246"/>
      <c r="X98" s="246"/>
      <c r="Y98" s="246"/>
      <c r="Z98" s="246"/>
      <c r="AA98" s="246"/>
      <c r="AB98" s="246"/>
      <c r="AC98" s="246"/>
      <c r="AD98" s="246"/>
      <c r="AE98" s="246"/>
      <c r="AF98" s="246"/>
      <c r="AG98" s="236">
        <f>'040.11.4'!J30</f>
        <v>0</v>
      </c>
      <c r="AH98" s="237"/>
      <c r="AI98" s="237"/>
      <c r="AJ98" s="237"/>
      <c r="AK98" s="237"/>
      <c r="AL98" s="237"/>
      <c r="AM98" s="237"/>
      <c r="AN98" s="236">
        <f t="shared" si="0"/>
        <v>0</v>
      </c>
      <c r="AO98" s="237"/>
      <c r="AP98" s="237"/>
      <c r="AQ98" s="79" t="s">
        <v>87</v>
      </c>
      <c r="AR98" s="76"/>
      <c r="AS98" s="80">
        <v>0</v>
      </c>
      <c r="AT98" s="81">
        <f t="shared" si="1"/>
        <v>0</v>
      </c>
      <c r="AU98" s="82">
        <f>'040.11.4'!P122</f>
        <v>0</v>
      </c>
      <c r="AV98" s="81">
        <f>'040.11.4'!J33</f>
        <v>0</v>
      </c>
      <c r="AW98" s="81">
        <f>'040.11.4'!J34</f>
        <v>0</v>
      </c>
      <c r="AX98" s="81">
        <f>'040.11.4'!J35</f>
        <v>0</v>
      </c>
      <c r="AY98" s="81">
        <f>'040.11.4'!J36</f>
        <v>0</v>
      </c>
      <c r="AZ98" s="81">
        <f>'040.11.4'!F33</f>
        <v>0</v>
      </c>
      <c r="BA98" s="81">
        <f>'040.11.4'!F34</f>
        <v>0</v>
      </c>
      <c r="BB98" s="81">
        <f>'040.11.4'!F35</f>
        <v>0</v>
      </c>
      <c r="BC98" s="81">
        <f>'040.11.4'!F36</f>
        <v>0</v>
      </c>
      <c r="BD98" s="83">
        <f>'040.11.4'!F37</f>
        <v>0</v>
      </c>
      <c r="BT98" s="84" t="s">
        <v>88</v>
      </c>
      <c r="BV98" s="84" t="s">
        <v>82</v>
      </c>
      <c r="BW98" s="84" t="s">
        <v>98</v>
      </c>
      <c r="BX98" s="84" t="s">
        <v>5</v>
      </c>
      <c r="CL98" s="84" t="s">
        <v>19</v>
      </c>
      <c r="CM98" s="84" t="s">
        <v>21</v>
      </c>
    </row>
    <row r="99" spans="1:91" s="6" customFormat="1" ht="24.75" customHeight="1">
      <c r="A99" s="75" t="s">
        <v>84</v>
      </c>
      <c r="B99" s="76"/>
      <c r="C99" s="77"/>
      <c r="D99" s="246" t="s">
        <v>99</v>
      </c>
      <c r="E99" s="246"/>
      <c r="F99" s="246"/>
      <c r="G99" s="246"/>
      <c r="H99" s="246"/>
      <c r="I99" s="78"/>
      <c r="J99" s="246" t="s">
        <v>100</v>
      </c>
      <c r="K99" s="246"/>
      <c r="L99" s="246"/>
      <c r="M99" s="246"/>
      <c r="N99" s="246"/>
      <c r="O99" s="246"/>
      <c r="P99" s="246"/>
      <c r="Q99" s="246"/>
      <c r="R99" s="246"/>
      <c r="S99" s="246"/>
      <c r="T99" s="246"/>
      <c r="U99" s="246"/>
      <c r="V99" s="246"/>
      <c r="W99" s="246"/>
      <c r="X99" s="246"/>
      <c r="Y99" s="246"/>
      <c r="Z99" s="246"/>
      <c r="AA99" s="246"/>
      <c r="AB99" s="246"/>
      <c r="AC99" s="246"/>
      <c r="AD99" s="246"/>
      <c r="AE99" s="246"/>
      <c r="AF99" s="246"/>
      <c r="AG99" s="236">
        <f>'040.11.5'!J30</f>
        <v>0</v>
      </c>
      <c r="AH99" s="237"/>
      <c r="AI99" s="237"/>
      <c r="AJ99" s="237"/>
      <c r="AK99" s="237"/>
      <c r="AL99" s="237"/>
      <c r="AM99" s="237"/>
      <c r="AN99" s="236">
        <f t="shared" si="0"/>
        <v>0</v>
      </c>
      <c r="AO99" s="237"/>
      <c r="AP99" s="237"/>
      <c r="AQ99" s="79" t="s">
        <v>87</v>
      </c>
      <c r="AR99" s="76"/>
      <c r="AS99" s="80">
        <v>0</v>
      </c>
      <c r="AT99" s="81">
        <f t="shared" si="1"/>
        <v>0</v>
      </c>
      <c r="AU99" s="82">
        <f>'040.11.5'!P122</f>
        <v>0</v>
      </c>
      <c r="AV99" s="81">
        <f>'040.11.5'!J33</f>
        <v>0</v>
      </c>
      <c r="AW99" s="81">
        <f>'040.11.5'!J34</f>
        <v>0</v>
      </c>
      <c r="AX99" s="81">
        <f>'040.11.5'!J35</f>
        <v>0</v>
      </c>
      <c r="AY99" s="81">
        <f>'040.11.5'!J36</f>
        <v>0</v>
      </c>
      <c r="AZ99" s="81">
        <f>'040.11.5'!F33</f>
        <v>0</v>
      </c>
      <c r="BA99" s="81">
        <f>'040.11.5'!F34</f>
        <v>0</v>
      </c>
      <c r="BB99" s="81">
        <f>'040.11.5'!F35</f>
        <v>0</v>
      </c>
      <c r="BC99" s="81">
        <f>'040.11.5'!F36</f>
        <v>0</v>
      </c>
      <c r="BD99" s="83">
        <f>'040.11.5'!F37</f>
        <v>0</v>
      </c>
      <c r="BT99" s="84" t="s">
        <v>88</v>
      </c>
      <c r="BV99" s="84" t="s">
        <v>82</v>
      </c>
      <c r="BW99" s="84" t="s">
        <v>101</v>
      </c>
      <c r="BX99" s="84" t="s">
        <v>5</v>
      </c>
      <c r="CL99" s="84" t="s">
        <v>19</v>
      </c>
      <c r="CM99" s="84" t="s">
        <v>21</v>
      </c>
    </row>
    <row r="100" spans="1:91" s="6" customFormat="1" ht="24.75" customHeight="1">
      <c r="A100" s="75" t="s">
        <v>84</v>
      </c>
      <c r="B100" s="76"/>
      <c r="C100" s="77"/>
      <c r="D100" s="246" t="s">
        <v>102</v>
      </c>
      <c r="E100" s="246"/>
      <c r="F100" s="246"/>
      <c r="G100" s="246"/>
      <c r="H100" s="246"/>
      <c r="I100" s="78"/>
      <c r="J100" s="246" t="s">
        <v>103</v>
      </c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/>
      <c r="AE100" s="246"/>
      <c r="AF100" s="246"/>
      <c r="AG100" s="236">
        <f>'040.13.1'!J30</f>
        <v>0</v>
      </c>
      <c r="AH100" s="237"/>
      <c r="AI100" s="237"/>
      <c r="AJ100" s="237"/>
      <c r="AK100" s="237"/>
      <c r="AL100" s="237"/>
      <c r="AM100" s="237"/>
      <c r="AN100" s="236">
        <f t="shared" si="0"/>
        <v>0</v>
      </c>
      <c r="AO100" s="237"/>
      <c r="AP100" s="237"/>
      <c r="AQ100" s="79" t="s">
        <v>87</v>
      </c>
      <c r="AR100" s="76"/>
      <c r="AS100" s="80">
        <v>0</v>
      </c>
      <c r="AT100" s="81">
        <f t="shared" si="1"/>
        <v>0</v>
      </c>
      <c r="AU100" s="82">
        <f>'040.13.1'!P132</f>
        <v>0</v>
      </c>
      <c r="AV100" s="81">
        <f>'040.13.1'!J33</f>
        <v>0</v>
      </c>
      <c r="AW100" s="81">
        <f>'040.13.1'!J34</f>
        <v>0</v>
      </c>
      <c r="AX100" s="81">
        <f>'040.13.1'!J35</f>
        <v>0</v>
      </c>
      <c r="AY100" s="81">
        <f>'040.13.1'!J36</f>
        <v>0</v>
      </c>
      <c r="AZ100" s="81">
        <f>'040.13.1'!F33</f>
        <v>0</v>
      </c>
      <c r="BA100" s="81">
        <f>'040.13.1'!F34</f>
        <v>0</v>
      </c>
      <c r="BB100" s="81">
        <f>'040.13.1'!F35</f>
        <v>0</v>
      </c>
      <c r="BC100" s="81">
        <f>'040.13.1'!F36</f>
        <v>0</v>
      </c>
      <c r="BD100" s="83">
        <f>'040.13.1'!F37</f>
        <v>0</v>
      </c>
      <c r="BT100" s="84" t="s">
        <v>88</v>
      </c>
      <c r="BV100" s="84" t="s">
        <v>82</v>
      </c>
      <c r="BW100" s="84" t="s">
        <v>104</v>
      </c>
      <c r="BX100" s="84" t="s">
        <v>5</v>
      </c>
      <c r="CL100" s="84" t="s">
        <v>19</v>
      </c>
      <c r="CM100" s="84" t="s">
        <v>21</v>
      </c>
    </row>
    <row r="101" spans="1:91" s="6" customFormat="1" ht="24.75" customHeight="1">
      <c r="A101" s="75" t="s">
        <v>84</v>
      </c>
      <c r="B101" s="76"/>
      <c r="C101" s="77"/>
      <c r="D101" s="246" t="s">
        <v>105</v>
      </c>
      <c r="E101" s="246"/>
      <c r="F101" s="246"/>
      <c r="G101" s="246"/>
      <c r="H101" s="246"/>
      <c r="I101" s="78"/>
      <c r="J101" s="246" t="s">
        <v>106</v>
      </c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36">
        <f>'040.13.2'!J30</f>
        <v>0</v>
      </c>
      <c r="AH101" s="237"/>
      <c r="AI101" s="237"/>
      <c r="AJ101" s="237"/>
      <c r="AK101" s="237"/>
      <c r="AL101" s="237"/>
      <c r="AM101" s="237"/>
      <c r="AN101" s="236">
        <f t="shared" si="0"/>
        <v>0</v>
      </c>
      <c r="AO101" s="237"/>
      <c r="AP101" s="237"/>
      <c r="AQ101" s="79" t="s">
        <v>87</v>
      </c>
      <c r="AR101" s="76"/>
      <c r="AS101" s="80">
        <v>0</v>
      </c>
      <c r="AT101" s="81">
        <f t="shared" si="1"/>
        <v>0</v>
      </c>
      <c r="AU101" s="82">
        <f>'040.13.2'!P132</f>
        <v>0</v>
      </c>
      <c r="AV101" s="81">
        <f>'040.13.2'!J33</f>
        <v>0</v>
      </c>
      <c r="AW101" s="81">
        <f>'040.13.2'!J34</f>
        <v>0</v>
      </c>
      <c r="AX101" s="81">
        <f>'040.13.2'!J35</f>
        <v>0</v>
      </c>
      <c r="AY101" s="81">
        <f>'040.13.2'!J36</f>
        <v>0</v>
      </c>
      <c r="AZ101" s="81">
        <f>'040.13.2'!F33</f>
        <v>0</v>
      </c>
      <c r="BA101" s="81">
        <f>'040.13.2'!F34</f>
        <v>0</v>
      </c>
      <c r="BB101" s="81">
        <f>'040.13.2'!F35</f>
        <v>0</v>
      </c>
      <c r="BC101" s="81">
        <f>'040.13.2'!F36</f>
        <v>0</v>
      </c>
      <c r="BD101" s="83">
        <f>'040.13.2'!F37</f>
        <v>0</v>
      </c>
      <c r="BT101" s="84" t="s">
        <v>88</v>
      </c>
      <c r="BV101" s="84" t="s">
        <v>82</v>
      </c>
      <c r="BW101" s="84" t="s">
        <v>107</v>
      </c>
      <c r="BX101" s="84" t="s">
        <v>5</v>
      </c>
      <c r="CL101" s="84" t="s">
        <v>19</v>
      </c>
      <c r="CM101" s="84" t="s">
        <v>21</v>
      </c>
    </row>
    <row r="102" spans="1:91" s="6" customFormat="1" ht="16.5" customHeight="1">
      <c r="A102" s="75" t="s">
        <v>84</v>
      </c>
      <c r="B102" s="76"/>
      <c r="C102" s="77"/>
      <c r="D102" s="246" t="s">
        <v>108</v>
      </c>
      <c r="E102" s="246"/>
      <c r="F102" s="246"/>
      <c r="G102" s="246"/>
      <c r="H102" s="246"/>
      <c r="I102" s="78"/>
      <c r="J102" s="246" t="s">
        <v>109</v>
      </c>
      <c r="K102" s="246"/>
      <c r="L102" s="246"/>
      <c r="M102" s="246"/>
      <c r="N102" s="246"/>
      <c r="O102" s="246"/>
      <c r="P102" s="246"/>
      <c r="Q102" s="246"/>
      <c r="R102" s="246"/>
      <c r="S102" s="246"/>
      <c r="T102" s="246"/>
      <c r="U102" s="246"/>
      <c r="V102" s="246"/>
      <c r="W102" s="246"/>
      <c r="X102" s="246"/>
      <c r="Y102" s="246"/>
      <c r="Z102" s="246"/>
      <c r="AA102" s="246"/>
      <c r="AB102" s="246"/>
      <c r="AC102" s="246"/>
      <c r="AD102" s="246"/>
      <c r="AE102" s="246"/>
      <c r="AF102" s="246"/>
      <c r="AG102" s="236">
        <f>'040.21.1'!J30</f>
        <v>0</v>
      </c>
      <c r="AH102" s="237"/>
      <c r="AI102" s="237"/>
      <c r="AJ102" s="237"/>
      <c r="AK102" s="237"/>
      <c r="AL102" s="237"/>
      <c r="AM102" s="237"/>
      <c r="AN102" s="236">
        <f t="shared" si="0"/>
        <v>0</v>
      </c>
      <c r="AO102" s="237"/>
      <c r="AP102" s="237"/>
      <c r="AQ102" s="79" t="s">
        <v>87</v>
      </c>
      <c r="AR102" s="76"/>
      <c r="AS102" s="80">
        <v>0</v>
      </c>
      <c r="AT102" s="81">
        <f t="shared" si="1"/>
        <v>0</v>
      </c>
      <c r="AU102" s="82">
        <f>'040.21.1'!P121</f>
        <v>0</v>
      </c>
      <c r="AV102" s="81">
        <f>'040.21.1'!J33</f>
        <v>0</v>
      </c>
      <c r="AW102" s="81">
        <f>'040.21.1'!J34</f>
        <v>0</v>
      </c>
      <c r="AX102" s="81">
        <f>'040.21.1'!J35</f>
        <v>0</v>
      </c>
      <c r="AY102" s="81">
        <f>'040.21.1'!J36</f>
        <v>0</v>
      </c>
      <c r="AZ102" s="81">
        <f>'040.21.1'!F33</f>
        <v>0</v>
      </c>
      <c r="BA102" s="81">
        <f>'040.21.1'!F34</f>
        <v>0</v>
      </c>
      <c r="BB102" s="81">
        <f>'040.21.1'!F35</f>
        <v>0</v>
      </c>
      <c r="BC102" s="81">
        <f>'040.21.1'!F36</f>
        <v>0</v>
      </c>
      <c r="BD102" s="83">
        <f>'040.21.1'!F37</f>
        <v>0</v>
      </c>
      <c r="BT102" s="84" t="s">
        <v>88</v>
      </c>
      <c r="BV102" s="84" t="s">
        <v>82</v>
      </c>
      <c r="BW102" s="84" t="s">
        <v>110</v>
      </c>
      <c r="BX102" s="84" t="s">
        <v>5</v>
      </c>
      <c r="CL102" s="84" t="s">
        <v>19</v>
      </c>
      <c r="CM102" s="84" t="s">
        <v>21</v>
      </c>
    </row>
    <row r="103" spans="1:91" s="6" customFormat="1" ht="24.75" customHeight="1">
      <c r="B103" s="76"/>
      <c r="C103" s="77"/>
      <c r="D103" s="246" t="s">
        <v>111</v>
      </c>
      <c r="E103" s="246"/>
      <c r="F103" s="246"/>
      <c r="G103" s="246"/>
      <c r="H103" s="246"/>
      <c r="I103" s="78"/>
      <c r="J103" s="246" t="s">
        <v>112</v>
      </c>
      <c r="K103" s="246"/>
      <c r="L103" s="246"/>
      <c r="M103" s="246"/>
      <c r="N103" s="246"/>
      <c r="O103" s="246"/>
      <c r="P103" s="246"/>
      <c r="Q103" s="246"/>
      <c r="R103" s="246"/>
      <c r="S103" s="246"/>
      <c r="T103" s="246"/>
      <c r="U103" s="246"/>
      <c r="V103" s="246"/>
      <c r="W103" s="246"/>
      <c r="X103" s="246"/>
      <c r="Y103" s="246"/>
      <c r="Z103" s="246"/>
      <c r="AA103" s="246"/>
      <c r="AB103" s="246"/>
      <c r="AC103" s="246"/>
      <c r="AD103" s="246"/>
      <c r="AE103" s="246"/>
      <c r="AF103" s="246"/>
      <c r="AG103" s="238">
        <f>ROUND(SUM(AG104:AG105),2)</f>
        <v>0</v>
      </c>
      <c r="AH103" s="237"/>
      <c r="AI103" s="237"/>
      <c r="AJ103" s="237"/>
      <c r="AK103" s="237"/>
      <c r="AL103" s="237"/>
      <c r="AM103" s="237"/>
      <c r="AN103" s="236">
        <f t="shared" si="0"/>
        <v>0</v>
      </c>
      <c r="AO103" s="237"/>
      <c r="AP103" s="237"/>
      <c r="AQ103" s="79" t="s">
        <v>87</v>
      </c>
      <c r="AR103" s="76"/>
      <c r="AS103" s="80">
        <f>ROUND(SUM(AS104:AS105),2)</f>
        <v>0</v>
      </c>
      <c r="AT103" s="81">
        <f t="shared" si="1"/>
        <v>0</v>
      </c>
      <c r="AU103" s="82">
        <f>ROUND(SUM(AU104:AU105),5)</f>
        <v>0</v>
      </c>
      <c r="AV103" s="81">
        <f>ROUND(AZ103*L29,2)</f>
        <v>0</v>
      </c>
      <c r="AW103" s="81">
        <f>ROUND(BA103*L30,2)</f>
        <v>0</v>
      </c>
      <c r="AX103" s="81">
        <f>ROUND(BB103*L29,2)</f>
        <v>0</v>
      </c>
      <c r="AY103" s="81">
        <f>ROUND(BC103*L30,2)</f>
        <v>0</v>
      </c>
      <c r="AZ103" s="81">
        <f>ROUND(SUM(AZ104:AZ105),2)</f>
        <v>0</v>
      </c>
      <c r="BA103" s="81">
        <f>ROUND(SUM(BA104:BA105),2)</f>
        <v>0</v>
      </c>
      <c r="BB103" s="81">
        <f>ROUND(SUM(BB104:BB105),2)</f>
        <v>0</v>
      </c>
      <c r="BC103" s="81">
        <f>ROUND(SUM(BC104:BC105),2)</f>
        <v>0</v>
      </c>
      <c r="BD103" s="83">
        <f>ROUND(SUM(BD104:BD105),2)</f>
        <v>0</v>
      </c>
      <c r="BS103" s="84" t="s">
        <v>79</v>
      </c>
      <c r="BT103" s="84" t="s">
        <v>88</v>
      </c>
      <c r="BV103" s="84" t="s">
        <v>82</v>
      </c>
      <c r="BW103" s="84" t="s">
        <v>113</v>
      </c>
      <c r="BX103" s="84" t="s">
        <v>5</v>
      </c>
      <c r="CL103" s="84" t="s">
        <v>19</v>
      </c>
      <c r="CM103" s="84" t="s">
        <v>21</v>
      </c>
    </row>
    <row r="104" spans="1:91" s="3" customFormat="1" ht="23.25" customHeight="1">
      <c r="A104" s="75" t="s">
        <v>84</v>
      </c>
      <c r="B104" s="49"/>
      <c r="C104" s="9"/>
      <c r="D104" s="9"/>
      <c r="E104" s="258" t="s">
        <v>111</v>
      </c>
      <c r="F104" s="258"/>
      <c r="G104" s="258"/>
      <c r="H104" s="258"/>
      <c r="I104" s="258"/>
      <c r="J104" s="9"/>
      <c r="K104" s="258" t="s">
        <v>112</v>
      </c>
      <c r="L104" s="258"/>
      <c r="M104" s="258"/>
      <c r="N104" s="258"/>
      <c r="O104" s="258"/>
      <c r="P104" s="258"/>
      <c r="Q104" s="258"/>
      <c r="R104" s="258"/>
      <c r="S104" s="258"/>
      <c r="T104" s="258"/>
      <c r="U104" s="258"/>
      <c r="V104" s="258"/>
      <c r="W104" s="258"/>
      <c r="X104" s="258"/>
      <c r="Y104" s="258"/>
      <c r="Z104" s="258"/>
      <c r="AA104" s="258"/>
      <c r="AB104" s="258"/>
      <c r="AC104" s="258"/>
      <c r="AD104" s="258"/>
      <c r="AE104" s="258"/>
      <c r="AF104" s="258"/>
      <c r="AG104" s="239">
        <f>'040.31.1'!J30</f>
        <v>0</v>
      </c>
      <c r="AH104" s="240"/>
      <c r="AI104" s="240"/>
      <c r="AJ104" s="240"/>
      <c r="AK104" s="240"/>
      <c r="AL104" s="240"/>
      <c r="AM104" s="240"/>
      <c r="AN104" s="239">
        <f t="shared" si="0"/>
        <v>0</v>
      </c>
      <c r="AO104" s="240"/>
      <c r="AP104" s="240"/>
      <c r="AQ104" s="85" t="s">
        <v>114</v>
      </c>
      <c r="AR104" s="49"/>
      <c r="AS104" s="86">
        <v>0</v>
      </c>
      <c r="AT104" s="87">
        <f t="shared" si="1"/>
        <v>0</v>
      </c>
      <c r="AU104" s="88">
        <f>'040.31.1'!P132</f>
        <v>0</v>
      </c>
      <c r="AV104" s="87">
        <f>'040.31.1'!J33</f>
        <v>0</v>
      </c>
      <c r="AW104" s="87">
        <f>'040.31.1'!J34</f>
        <v>0</v>
      </c>
      <c r="AX104" s="87">
        <f>'040.31.1'!J35</f>
        <v>0</v>
      </c>
      <c r="AY104" s="87">
        <f>'040.31.1'!J36</f>
        <v>0</v>
      </c>
      <c r="AZ104" s="87">
        <f>'040.31.1'!F33</f>
        <v>0</v>
      </c>
      <c r="BA104" s="87">
        <f>'040.31.1'!F34</f>
        <v>0</v>
      </c>
      <c r="BB104" s="87">
        <f>'040.31.1'!F35</f>
        <v>0</v>
      </c>
      <c r="BC104" s="87">
        <f>'040.31.1'!F36</f>
        <v>0</v>
      </c>
      <c r="BD104" s="89">
        <f>'040.31.1'!F37</f>
        <v>0</v>
      </c>
      <c r="BT104" s="25" t="s">
        <v>21</v>
      </c>
      <c r="BU104" s="25" t="s">
        <v>115</v>
      </c>
      <c r="BV104" s="25" t="s">
        <v>82</v>
      </c>
      <c r="BW104" s="25" t="s">
        <v>113</v>
      </c>
      <c r="BX104" s="25" t="s">
        <v>5</v>
      </c>
      <c r="CL104" s="25" t="s">
        <v>19</v>
      </c>
      <c r="CM104" s="25" t="s">
        <v>21</v>
      </c>
    </row>
    <row r="105" spans="1:91" s="3" customFormat="1" ht="23.25" customHeight="1">
      <c r="A105" s="75" t="s">
        <v>84</v>
      </c>
      <c r="B105" s="49"/>
      <c r="C105" s="9"/>
      <c r="D105" s="9"/>
      <c r="E105" s="258" t="s">
        <v>116</v>
      </c>
      <c r="F105" s="258"/>
      <c r="G105" s="258"/>
      <c r="H105" s="258"/>
      <c r="I105" s="258"/>
      <c r="J105" s="9"/>
      <c r="K105" s="258" t="s">
        <v>117</v>
      </c>
      <c r="L105" s="258"/>
      <c r="M105" s="258"/>
      <c r="N105" s="258"/>
      <c r="O105" s="258"/>
      <c r="P105" s="258"/>
      <c r="Q105" s="258"/>
      <c r="R105" s="258"/>
      <c r="S105" s="258"/>
      <c r="T105" s="258"/>
      <c r="U105" s="258"/>
      <c r="V105" s="258"/>
      <c r="W105" s="258"/>
      <c r="X105" s="258"/>
      <c r="Y105" s="258"/>
      <c r="Z105" s="258"/>
      <c r="AA105" s="258"/>
      <c r="AB105" s="258"/>
      <c r="AC105" s="258"/>
      <c r="AD105" s="258"/>
      <c r="AE105" s="258"/>
      <c r="AF105" s="258"/>
      <c r="AG105" s="239">
        <f>'040.31.1.1_e'!J32</f>
        <v>0</v>
      </c>
      <c r="AH105" s="240"/>
      <c r="AI105" s="240"/>
      <c r="AJ105" s="240"/>
      <c r="AK105" s="240"/>
      <c r="AL105" s="240"/>
      <c r="AM105" s="240"/>
      <c r="AN105" s="239">
        <f t="shared" si="0"/>
        <v>0</v>
      </c>
      <c r="AO105" s="240"/>
      <c r="AP105" s="240"/>
      <c r="AQ105" s="85" t="s">
        <v>114</v>
      </c>
      <c r="AR105" s="49"/>
      <c r="AS105" s="86">
        <v>0</v>
      </c>
      <c r="AT105" s="87">
        <f t="shared" si="1"/>
        <v>0</v>
      </c>
      <c r="AU105" s="88">
        <f>'040.31.1.1_e'!P131</f>
        <v>0</v>
      </c>
      <c r="AV105" s="87">
        <f>'040.31.1.1_e'!J35</f>
        <v>0</v>
      </c>
      <c r="AW105" s="87">
        <f>'040.31.1.1_e'!J36</f>
        <v>0</v>
      </c>
      <c r="AX105" s="87">
        <f>'040.31.1.1_e'!J37</f>
        <v>0</v>
      </c>
      <c r="AY105" s="87">
        <f>'040.31.1.1_e'!J38</f>
        <v>0</v>
      </c>
      <c r="AZ105" s="87">
        <f>'040.31.1.1_e'!F35</f>
        <v>0</v>
      </c>
      <c r="BA105" s="87">
        <f>'040.31.1.1_e'!F36</f>
        <v>0</v>
      </c>
      <c r="BB105" s="87">
        <f>'040.31.1.1_e'!F37</f>
        <v>0</v>
      </c>
      <c r="BC105" s="87">
        <f>'040.31.1.1_e'!F38</f>
        <v>0</v>
      </c>
      <c r="BD105" s="89">
        <f>'040.31.1.1_e'!F39</f>
        <v>0</v>
      </c>
      <c r="BT105" s="25" t="s">
        <v>21</v>
      </c>
      <c r="BV105" s="25" t="s">
        <v>82</v>
      </c>
      <c r="BW105" s="25" t="s">
        <v>118</v>
      </c>
      <c r="BX105" s="25" t="s">
        <v>113</v>
      </c>
      <c r="CL105" s="25" t="s">
        <v>19</v>
      </c>
    </row>
    <row r="106" spans="1:91" s="6" customFormat="1" ht="24.75" customHeight="1">
      <c r="B106" s="76"/>
      <c r="C106" s="77"/>
      <c r="D106" s="246" t="s">
        <v>119</v>
      </c>
      <c r="E106" s="246"/>
      <c r="F106" s="246"/>
      <c r="G106" s="246"/>
      <c r="H106" s="246"/>
      <c r="I106" s="78"/>
      <c r="J106" s="246" t="s">
        <v>120</v>
      </c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6"/>
      <c r="V106" s="246"/>
      <c r="W106" s="246"/>
      <c r="X106" s="246"/>
      <c r="Y106" s="246"/>
      <c r="Z106" s="246"/>
      <c r="AA106" s="246"/>
      <c r="AB106" s="246"/>
      <c r="AC106" s="246"/>
      <c r="AD106" s="246"/>
      <c r="AE106" s="246"/>
      <c r="AF106" s="246"/>
      <c r="AG106" s="238">
        <f>ROUND(SUM(AG107:AG108),2)</f>
        <v>0</v>
      </c>
      <c r="AH106" s="237"/>
      <c r="AI106" s="237"/>
      <c r="AJ106" s="237"/>
      <c r="AK106" s="237"/>
      <c r="AL106" s="237"/>
      <c r="AM106" s="237"/>
      <c r="AN106" s="236">
        <f t="shared" si="0"/>
        <v>0</v>
      </c>
      <c r="AO106" s="237"/>
      <c r="AP106" s="237"/>
      <c r="AQ106" s="79" t="s">
        <v>87</v>
      </c>
      <c r="AR106" s="76"/>
      <c r="AS106" s="80">
        <f>ROUND(SUM(AS107:AS108),2)</f>
        <v>0</v>
      </c>
      <c r="AT106" s="81">
        <f t="shared" si="1"/>
        <v>0</v>
      </c>
      <c r="AU106" s="82">
        <f>ROUND(SUM(AU107:AU108),5)</f>
        <v>0</v>
      </c>
      <c r="AV106" s="81">
        <f>ROUND(AZ106*L29,2)</f>
        <v>0</v>
      </c>
      <c r="AW106" s="81">
        <f>ROUND(BA106*L30,2)</f>
        <v>0</v>
      </c>
      <c r="AX106" s="81">
        <f>ROUND(BB106*L29,2)</f>
        <v>0</v>
      </c>
      <c r="AY106" s="81">
        <f>ROUND(BC106*L30,2)</f>
        <v>0</v>
      </c>
      <c r="AZ106" s="81">
        <f>ROUND(SUM(AZ107:AZ108),2)</f>
        <v>0</v>
      </c>
      <c r="BA106" s="81">
        <f>ROUND(SUM(BA107:BA108),2)</f>
        <v>0</v>
      </c>
      <c r="BB106" s="81">
        <f>ROUND(SUM(BB107:BB108),2)</f>
        <v>0</v>
      </c>
      <c r="BC106" s="81">
        <f>ROUND(SUM(BC107:BC108),2)</f>
        <v>0</v>
      </c>
      <c r="BD106" s="83">
        <f>ROUND(SUM(BD107:BD108),2)</f>
        <v>0</v>
      </c>
      <c r="BS106" s="84" t="s">
        <v>79</v>
      </c>
      <c r="BT106" s="84" t="s">
        <v>88</v>
      </c>
      <c r="BV106" s="84" t="s">
        <v>82</v>
      </c>
      <c r="BW106" s="84" t="s">
        <v>121</v>
      </c>
      <c r="BX106" s="84" t="s">
        <v>5</v>
      </c>
      <c r="CL106" s="84" t="s">
        <v>19</v>
      </c>
      <c r="CM106" s="84" t="s">
        <v>21</v>
      </c>
    </row>
    <row r="107" spans="1:91" s="3" customFormat="1" ht="23.25" customHeight="1">
      <c r="A107" s="75" t="s">
        <v>84</v>
      </c>
      <c r="B107" s="49"/>
      <c r="C107" s="9"/>
      <c r="D107" s="9"/>
      <c r="E107" s="258" t="s">
        <v>119</v>
      </c>
      <c r="F107" s="258"/>
      <c r="G107" s="258"/>
      <c r="H107" s="258"/>
      <c r="I107" s="258"/>
      <c r="J107" s="9"/>
      <c r="K107" s="258" t="s">
        <v>120</v>
      </c>
      <c r="L107" s="258"/>
      <c r="M107" s="258"/>
      <c r="N107" s="258"/>
      <c r="O107" s="258"/>
      <c r="P107" s="258"/>
      <c r="Q107" s="258"/>
      <c r="R107" s="258"/>
      <c r="S107" s="258"/>
      <c r="T107" s="258"/>
      <c r="U107" s="258"/>
      <c r="V107" s="258"/>
      <c r="W107" s="258"/>
      <c r="X107" s="258"/>
      <c r="Y107" s="258"/>
      <c r="Z107" s="258"/>
      <c r="AA107" s="258"/>
      <c r="AB107" s="258"/>
      <c r="AC107" s="258"/>
      <c r="AD107" s="258"/>
      <c r="AE107" s="258"/>
      <c r="AF107" s="258"/>
      <c r="AG107" s="239">
        <f>'040.31.2'!J30</f>
        <v>0</v>
      </c>
      <c r="AH107" s="240"/>
      <c r="AI107" s="240"/>
      <c r="AJ107" s="240"/>
      <c r="AK107" s="240"/>
      <c r="AL107" s="240"/>
      <c r="AM107" s="240"/>
      <c r="AN107" s="239">
        <f t="shared" si="0"/>
        <v>0</v>
      </c>
      <c r="AO107" s="240"/>
      <c r="AP107" s="240"/>
      <c r="AQ107" s="85" t="s">
        <v>114</v>
      </c>
      <c r="AR107" s="49"/>
      <c r="AS107" s="86">
        <v>0</v>
      </c>
      <c r="AT107" s="87">
        <f t="shared" si="1"/>
        <v>0</v>
      </c>
      <c r="AU107" s="88">
        <f>'040.31.2'!P129</f>
        <v>0</v>
      </c>
      <c r="AV107" s="87">
        <f>'040.31.2'!J33</f>
        <v>0</v>
      </c>
      <c r="AW107" s="87">
        <f>'040.31.2'!J34</f>
        <v>0</v>
      </c>
      <c r="AX107" s="87">
        <f>'040.31.2'!J35</f>
        <v>0</v>
      </c>
      <c r="AY107" s="87">
        <f>'040.31.2'!J36</f>
        <v>0</v>
      </c>
      <c r="AZ107" s="87">
        <f>'040.31.2'!F33</f>
        <v>0</v>
      </c>
      <c r="BA107" s="87">
        <f>'040.31.2'!F34</f>
        <v>0</v>
      </c>
      <c r="BB107" s="87">
        <f>'040.31.2'!F35</f>
        <v>0</v>
      </c>
      <c r="BC107" s="87">
        <f>'040.31.2'!F36</f>
        <v>0</v>
      </c>
      <c r="BD107" s="89">
        <f>'040.31.2'!F37</f>
        <v>0</v>
      </c>
      <c r="BT107" s="25" t="s">
        <v>21</v>
      </c>
      <c r="BU107" s="25" t="s">
        <v>115</v>
      </c>
      <c r="BV107" s="25" t="s">
        <v>82</v>
      </c>
      <c r="BW107" s="25" t="s">
        <v>121</v>
      </c>
      <c r="BX107" s="25" t="s">
        <v>5</v>
      </c>
      <c r="CL107" s="25" t="s">
        <v>19</v>
      </c>
      <c r="CM107" s="25" t="s">
        <v>21</v>
      </c>
    </row>
    <row r="108" spans="1:91" s="3" customFormat="1" ht="23.25" customHeight="1">
      <c r="A108" s="75" t="s">
        <v>84</v>
      </c>
      <c r="B108" s="49"/>
      <c r="C108" s="9"/>
      <c r="D108" s="9"/>
      <c r="E108" s="258" t="s">
        <v>122</v>
      </c>
      <c r="F108" s="258"/>
      <c r="G108" s="258"/>
      <c r="H108" s="258"/>
      <c r="I108" s="258"/>
      <c r="J108" s="9"/>
      <c r="K108" s="258" t="s">
        <v>123</v>
      </c>
      <c r="L108" s="258"/>
      <c r="M108" s="258"/>
      <c r="N108" s="258"/>
      <c r="O108" s="258"/>
      <c r="P108" s="258"/>
      <c r="Q108" s="258"/>
      <c r="R108" s="258"/>
      <c r="S108" s="258"/>
      <c r="T108" s="258"/>
      <c r="U108" s="258"/>
      <c r="V108" s="258"/>
      <c r="W108" s="258"/>
      <c r="X108" s="258"/>
      <c r="Y108" s="258"/>
      <c r="Z108" s="258"/>
      <c r="AA108" s="258"/>
      <c r="AB108" s="258"/>
      <c r="AC108" s="258"/>
      <c r="AD108" s="258"/>
      <c r="AE108" s="258"/>
      <c r="AF108" s="258"/>
      <c r="AG108" s="239">
        <f>'040.31.2.1'!J32</f>
        <v>0</v>
      </c>
      <c r="AH108" s="240"/>
      <c r="AI108" s="240"/>
      <c r="AJ108" s="240"/>
      <c r="AK108" s="240"/>
      <c r="AL108" s="240"/>
      <c r="AM108" s="240"/>
      <c r="AN108" s="239">
        <f t="shared" si="0"/>
        <v>0</v>
      </c>
      <c r="AO108" s="240"/>
      <c r="AP108" s="240"/>
      <c r="AQ108" s="85" t="s">
        <v>114</v>
      </c>
      <c r="AR108" s="49"/>
      <c r="AS108" s="86">
        <v>0</v>
      </c>
      <c r="AT108" s="87">
        <f t="shared" si="1"/>
        <v>0</v>
      </c>
      <c r="AU108" s="88">
        <f>'040.31.2.1'!P130</f>
        <v>0</v>
      </c>
      <c r="AV108" s="87">
        <f>'040.31.2.1'!J35</f>
        <v>0</v>
      </c>
      <c r="AW108" s="87">
        <f>'040.31.2.1'!J36</f>
        <v>0</v>
      </c>
      <c r="AX108" s="87">
        <f>'040.31.2.1'!J37</f>
        <v>0</v>
      </c>
      <c r="AY108" s="87">
        <f>'040.31.2.1'!J38</f>
        <v>0</v>
      </c>
      <c r="AZ108" s="87">
        <f>'040.31.2.1'!F35</f>
        <v>0</v>
      </c>
      <c r="BA108" s="87">
        <f>'040.31.2.1'!F36</f>
        <v>0</v>
      </c>
      <c r="BB108" s="87">
        <f>'040.31.2.1'!F37</f>
        <v>0</v>
      </c>
      <c r="BC108" s="87">
        <f>'040.31.2.1'!F38</f>
        <v>0</v>
      </c>
      <c r="BD108" s="89">
        <f>'040.31.2.1'!F39</f>
        <v>0</v>
      </c>
      <c r="BT108" s="25" t="s">
        <v>21</v>
      </c>
      <c r="BV108" s="25" t="s">
        <v>82</v>
      </c>
      <c r="BW108" s="25" t="s">
        <v>124</v>
      </c>
      <c r="BX108" s="25" t="s">
        <v>121</v>
      </c>
      <c r="CL108" s="25" t="s">
        <v>19</v>
      </c>
    </row>
    <row r="109" spans="1:91" s="6" customFormat="1" ht="24.75" customHeight="1">
      <c r="B109" s="76"/>
      <c r="C109" s="77"/>
      <c r="D109" s="246" t="s">
        <v>125</v>
      </c>
      <c r="E109" s="246"/>
      <c r="F109" s="246"/>
      <c r="G109" s="246"/>
      <c r="H109" s="246"/>
      <c r="I109" s="78"/>
      <c r="J109" s="246" t="s">
        <v>126</v>
      </c>
      <c r="K109" s="246"/>
      <c r="L109" s="246"/>
      <c r="M109" s="246"/>
      <c r="N109" s="246"/>
      <c r="O109" s="246"/>
      <c r="P109" s="246"/>
      <c r="Q109" s="246"/>
      <c r="R109" s="246"/>
      <c r="S109" s="246"/>
      <c r="T109" s="246"/>
      <c r="U109" s="246"/>
      <c r="V109" s="246"/>
      <c r="W109" s="246"/>
      <c r="X109" s="246"/>
      <c r="Y109" s="246"/>
      <c r="Z109" s="246"/>
      <c r="AA109" s="246"/>
      <c r="AB109" s="246"/>
      <c r="AC109" s="246"/>
      <c r="AD109" s="246"/>
      <c r="AE109" s="246"/>
      <c r="AF109" s="246"/>
      <c r="AG109" s="238">
        <f>ROUND(SUM(AG110:AG112),2)</f>
        <v>0</v>
      </c>
      <c r="AH109" s="237"/>
      <c r="AI109" s="237"/>
      <c r="AJ109" s="237"/>
      <c r="AK109" s="237"/>
      <c r="AL109" s="237"/>
      <c r="AM109" s="237"/>
      <c r="AN109" s="236">
        <f t="shared" si="0"/>
        <v>0</v>
      </c>
      <c r="AO109" s="237"/>
      <c r="AP109" s="237"/>
      <c r="AQ109" s="79" t="s">
        <v>87</v>
      </c>
      <c r="AR109" s="76"/>
      <c r="AS109" s="80">
        <f>ROUND(SUM(AS110:AS112),2)</f>
        <v>0</v>
      </c>
      <c r="AT109" s="81">
        <f t="shared" si="1"/>
        <v>0</v>
      </c>
      <c r="AU109" s="82">
        <f>ROUND(SUM(AU110:AU112),5)</f>
        <v>0</v>
      </c>
      <c r="AV109" s="81">
        <f>ROUND(AZ109*L29,2)</f>
        <v>0</v>
      </c>
      <c r="AW109" s="81">
        <f>ROUND(BA109*L30,2)</f>
        <v>0</v>
      </c>
      <c r="AX109" s="81">
        <f>ROUND(BB109*L29,2)</f>
        <v>0</v>
      </c>
      <c r="AY109" s="81">
        <f>ROUND(BC109*L30,2)</f>
        <v>0</v>
      </c>
      <c r="AZ109" s="81">
        <f>ROUND(SUM(AZ110:AZ112),2)</f>
        <v>0</v>
      </c>
      <c r="BA109" s="81">
        <f>ROUND(SUM(BA110:BA112),2)</f>
        <v>0</v>
      </c>
      <c r="BB109" s="81">
        <f>ROUND(SUM(BB110:BB112),2)</f>
        <v>0</v>
      </c>
      <c r="BC109" s="81">
        <f>ROUND(SUM(BC110:BC112),2)</f>
        <v>0</v>
      </c>
      <c r="BD109" s="83">
        <f>ROUND(SUM(BD110:BD112),2)</f>
        <v>0</v>
      </c>
      <c r="BS109" s="84" t="s">
        <v>79</v>
      </c>
      <c r="BT109" s="84" t="s">
        <v>88</v>
      </c>
      <c r="BV109" s="84" t="s">
        <v>82</v>
      </c>
      <c r="BW109" s="84" t="s">
        <v>127</v>
      </c>
      <c r="BX109" s="84" t="s">
        <v>5</v>
      </c>
      <c r="CL109" s="84" t="s">
        <v>19</v>
      </c>
      <c r="CM109" s="84" t="s">
        <v>21</v>
      </c>
    </row>
    <row r="110" spans="1:91" s="3" customFormat="1" ht="23.25" customHeight="1">
      <c r="A110" s="75" t="s">
        <v>84</v>
      </c>
      <c r="B110" s="49"/>
      <c r="C110" s="9"/>
      <c r="D110" s="9"/>
      <c r="E110" s="258" t="s">
        <v>125</v>
      </c>
      <c r="F110" s="258"/>
      <c r="G110" s="258"/>
      <c r="H110" s="258"/>
      <c r="I110" s="258"/>
      <c r="J110" s="9"/>
      <c r="K110" s="258" t="s">
        <v>126</v>
      </c>
      <c r="L110" s="258"/>
      <c r="M110" s="258"/>
      <c r="N110" s="258"/>
      <c r="O110" s="258"/>
      <c r="P110" s="258"/>
      <c r="Q110" s="258"/>
      <c r="R110" s="258"/>
      <c r="S110" s="258"/>
      <c r="T110" s="258"/>
      <c r="U110" s="258"/>
      <c r="V110" s="258"/>
      <c r="W110" s="258"/>
      <c r="X110" s="258"/>
      <c r="Y110" s="258"/>
      <c r="Z110" s="258"/>
      <c r="AA110" s="258"/>
      <c r="AB110" s="258"/>
      <c r="AC110" s="258"/>
      <c r="AD110" s="258"/>
      <c r="AE110" s="258"/>
      <c r="AF110" s="258"/>
      <c r="AG110" s="239">
        <f>'040.31.3'!J30</f>
        <v>0</v>
      </c>
      <c r="AH110" s="240"/>
      <c r="AI110" s="240"/>
      <c r="AJ110" s="240"/>
      <c r="AK110" s="240"/>
      <c r="AL110" s="240"/>
      <c r="AM110" s="240"/>
      <c r="AN110" s="239">
        <f t="shared" si="0"/>
        <v>0</v>
      </c>
      <c r="AO110" s="240"/>
      <c r="AP110" s="240"/>
      <c r="AQ110" s="85" t="s">
        <v>114</v>
      </c>
      <c r="AR110" s="49"/>
      <c r="AS110" s="86">
        <v>0</v>
      </c>
      <c r="AT110" s="87">
        <f t="shared" si="1"/>
        <v>0</v>
      </c>
      <c r="AU110" s="88">
        <f>'040.31.3'!P132</f>
        <v>0</v>
      </c>
      <c r="AV110" s="87">
        <f>'040.31.3'!J33</f>
        <v>0</v>
      </c>
      <c r="AW110" s="87">
        <f>'040.31.3'!J34</f>
        <v>0</v>
      </c>
      <c r="AX110" s="87">
        <f>'040.31.3'!J35</f>
        <v>0</v>
      </c>
      <c r="AY110" s="87">
        <f>'040.31.3'!J36</f>
        <v>0</v>
      </c>
      <c r="AZ110" s="87">
        <f>'040.31.3'!F33</f>
        <v>0</v>
      </c>
      <c r="BA110" s="87">
        <f>'040.31.3'!F34</f>
        <v>0</v>
      </c>
      <c r="BB110" s="87">
        <f>'040.31.3'!F35</f>
        <v>0</v>
      </c>
      <c r="BC110" s="87">
        <f>'040.31.3'!F36</f>
        <v>0</v>
      </c>
      <c r="BD110" s="89">
        <f>'040.31.3'!F37</f>
        <v>0</v>
      </c>
      <c r="BT110" s="25" t="s">
        <v>21</v>
      </c>
      <c r="BU110" s="25" t="s">
        <v>115</v>
      </c>
      <c r="BV110" s="25" t="s">
        <v>82</v>
      </c>
      <c r="BW110" s="25" t="s">
        <v>127</v>
      </c>
      <c r="BX110" s="25" t="s">
        <v>5</v>
      </c>
      <c r="CL110" s="25" t="s">
        <v>19</v>
      </c>
      <c r="CM110" s="25" t="s">
        <v>21</v>
      </c>
    </row>
    <row r="111" spans="1:91" s="3" customFormat="1" ht="23.25" customHeight="1">
      <c r="A111" s="75" t="s">
        <v>84</v>
      </c>
      <c r="B111" s="49"/>
      <c r="C111" s="9"/>
      <c r="D111" s="9"/>
      <c r="E111" s="258" t="s">
        <v>125</v>
      </c>
      <c r="F111" s="258"/>
      <c r="G111" s="258"/>
      <c r="H111" s="258"/>
      <c r="I111" s="258"/>
      <c r="J111" s="9"/>
      <c r="K111" s="258" t="s">
        <v>128</v>
      </c>
      <c r="L111" s="258"/>
      <c r="M111" s="258"/>
      <c r="N111" s="258"/>
      <c r="O111" s="258"/>
      <c r="P111" s="258"/>
      <c r="Q111" s="258"/>
      <c r="R111" s="258"/>
      <c r="S111" s="258"/>
      <c r="T111" s="258"/>
      <c r="U111" s="258"/>
      <c r="V111" s="258"/>
      <c r="W111" s="258"/>
      <c r="X111" s="258"/>
      <c r="Y111" s="258"/>
      <c r="Z111" s="258"/>
      <c r="AA111" s="258"/>
      <c r="AB111" s="258"/>
      <c r="AC111" s="258"/>
      <c r="AD111" s="258"/>
      <c r="AE111" s="258"/>
      <c r="AF111" s="258"/>
      <c r="AG111" s="239">
        <f>'040.31.3_e'!J32</f>
        <v>0</v>
      </c>
      <c r="AH111" s="240"/>
      <c r="AI111" s="240"/>
      <c r="AJ111" s="240"/>
      <c r="AK111" s="240"/>
      <c r="AL111" s="240"/>
      <c r="AM111" s="240"/>
      <c r="AN111" s="239">
        <f t="shared" si="0"/>
        <v>0</v>
      </c>
      <c r="AO111" s="240"/>
      <c r="AP111" s="240"/>
      <c r="AQ111" s="85" t="s">
        <v>114</v>
      </c>
      <c r="AR111" s="49"/>
      <c r="AS111" s="86">
        <v>0</v>
      </c>
      <c r="AT111" s="87">
        <f t="shared" si="1"/>
        <v>0</v>
      </c>
      <c r="AU111" s="88">
        <f>'040.31.3_e'!P131</f>
        <v>0</v>
      </c>
      <c r="AV111" s="87">
        <f>'040.31.3_e'!J35</f>
        <v>0</v>
      </c>
      <c r="AW111" s="87">
        <f>'040.31.3_e'!J36</f>
        <v>0</v>
      </c>
      <c r="AX111" s="87">
        <f>'040.31.3_e'!J37</f>
        <v>0</v>
      </c>
      <c r="AY111" s="87">
        <f>'040.31.3_e'!J38</f>
        <v>0</v>
      </c>
      <c r="AZ111" s="87">
        <f>'040.31.3_e'!F35</f>
        <v>0</v>
      </c>
      <c r="BA111" s="87">
        <f>'040.31.3_e'!F36</f>
        <v>0</v>
      </c>
      <c r="BB111" s="87">
        <f>'040.31.3_e'!F37</f>
        <v>0</v>
      </c>
      <c r="BC111" s="87">
        <f>'040.31.3_e'!F38</f>
        <v>0</v>
      </c>
      <c r="BD111" s="89">
        <f>'040.31.3_e'!F39</f>
        <v>0</v>
      </c>
      <c r="BT111" s="25" t="s">
        <v>21</v>
      </c>
      <c r="BV111" s="25" t="s">
        <v>82</v>
      </c>
      <c r="BW111" s="25" t="s">
        <v>129</v>
      </c>
      <c r="BX111" s="25" t="s">
        <v>127</v>
      </c>
      <c r="CL111" s="25" t="s">
        <v>19</v>
      </c>
    </row>
    <row r="112" spans="1:91" s="3" customFormat="1" ht="23.25" customHeight="1">
      <c r="A112" s="75" t="s">
        <v>84</v>
      </c>
      <c r="B112" s="49"/>
      <c r="C112" s="9"/>
      <c r="D112" s="9"/>
      <c r="E112" s="258" t="s">
        <v>130</v>
      </c>
      <c r="F112" s="258"/>
      <c r="G112" s="258"/>
      <c r="H112" s="258"/>
      <c r="I112" s="258"/>
      <c r="J112" s="9"/>
      <c r="K112" s="258" t="s">
        <v>131</v>
      </c>
      <c r="L112" s="258"/>
      <c r="M112" s="258"/>
      <c r="N112" s="258"/>
      <c r="O112" s="258"/>
      <c r="P112" s="258"/>
      <c r="Q112" s="258"/>
      <c r="R112" s="258"/>
      <c r="S112" s="258"/>
      <c r="T112" s="258"/>
      <c r="U112" s="258"/>
      <c r="V112" s="258"/>
      <c r="W112" s="258"/>
      <c r="X112" s="258"/>
      <c r="Y112" s="258"/>
      <c r="Z112" s="258"/>
      <c r="AA112" s="258"/>
      <c r="AB112" s="258"/>
      <c r="AC112" s="258"/>
      <c r="AD112" s="258"/>
      <c r="AE112" s="258"/>
      <c r="AF112" s="258"/>
      <c r="AG112" s="239">
        <f>'040.31.3 B'!J32</f>
        <v>0</v>
      </c>
      <c r="AH112" s="240"/>
      <c r="AI112" s="240"/>
      <c r="AJ112" s="240"/>
      <c r="AK112" s="240"/>
      <c r="AL112" s="240"/>
      <c r="AM112" s="240"/>
      <c r="AN112" s="239">
        <f t="shared" si="0"/>
        <v>0</v>
      </c>
      <c r="AO112" s="240"/>
      <c r="AP112" s="240"/>
      <c r="AQ112" s="85" t="s">
        <v>114</v>
      </c>
      <c r="AR112" s="49"/>
      <c r="AS112" s="86">
        <v>0</v>
      </c>
      <c r="AT112" s="87">
        <f t="shared" si="1"/>
        <v>0</v>
      </c>
      <c r="AU112" s="88">
        <f>'040.31.3 B'!P126</f>
        <v>0</v>
      </c>
      <c r="AV112" s="87">
        <f>'040.31.3 B'!J35</f>
        <v>0</v>
      </c>
      <c r="AW112" s="87">
        <f>'040.31.3 B'!J36</f>
        <v>0</v>
      </c>
      <c r="AX112" s="87">
        <f>'040.31.3 B'!J37</f>
        <v>0</v>
      </c>
      <c r="AY112" s="87">
        <f>'040.31.3 B'!J38</f>
        <v>0</v>
      </c>
      <c r="AZ112" s="87">
        <f>'040.31.3 B'!F35</f>
        <v>0</v>
      </c>
      <c r="BA112" s="87">
        <f>'040.31.3 B'!F36</f>
        <v>0</v>
      </c>
      <c r="BB112" s="87">
        <f>'040.31.3 B'!F37</f>
        <v>0</v>
      </c>
      <c r="BC112" s="87">
        <f>'040.31.3 B'!F38</f>
        <v>0</v>
      </c>
      <c r="BD112" s="89">
        <f>'040.31.3 B'!F39</f>
        <v>0</v>
      </c>
      <c r="BT112" s="25" t="s">
        <v>21</v>
      </c>
      <c r="BV112" s="25" t="s">
        <v>82</v>
      </c>
      <c r="BW112" s="25" t="s">
        <v>132</v>
      </c>
      <c r="BX112" s="25" t="s">
        <v>127</v>
      </c>
      <c r="CL112" s="25" t="s">
        <v>1</v>
      </c>
    </row>
    <row r="113" spans="1:91" s="6" customFormat="1" ht="24.75" customHeight="1">
      <c r="A113" s="75" t="s">
        <v>84</v>
      </c>
      <c r="B113" s="76"/>
      <c r="C113" s="77"/>
      <c r="D113" s="246" t="s">
        <v>133</v>
      </c>
      <c r="E113" s="246"/>
      <c r="F113" s="246"/>
      <c r="G113" s="246"/>
      <c r="H113" s="246"/>
      <c r="I113" s="78"/>
      <c r="J113" s="246" t="s">
        <v>134</v>
      </c>
      <c r="K113" s="246"/>
      <c r="L113" s="246"/>
      <c r="M113" s="246"/>
      <c r="N113" s="246"/>
      <c r="O113" s="246"/>
      <c r="P113" s="246"/>
      <c r="Q113" s="246"/>
      <c r="R113" s="246"/>
      <c r="S113" s="246"/>
      <c r="T113" s="246"/>
      <c r="U113" s="246"/>
      <c r="V113" s="246"/>
      <c r="W113" s="246"/>
      <c r="X113" s="246"/>
      <c r="Y113" s="246"/>
      <c r="Z113" s="246"/>
      <c r="AA113" s="246"/>
      <c r="AB113" s="246"/>
      <c r="AC113" s="246"/>
      <c r="AD113" s="246"/>
      <c r="AE113" s="246"/>
      <c r="AF113" s="246"/>
      <c r="AG113" s="236">
        <f>'040.32.1'!J30</f>
        <v>0</v>
      </c>
      <c r="AH113" s="237"/>
      <c r="AI113" s="237"/>
      <c r="AJ113" s="237"/>
      <c r="AK113" s="237"/>
      <c r="AL113" s="237"/>
      <c r="AM113" s="237"/>
      <c r="AN113" s="236">
        <f t="shared" si="0"/>
        <v>0</v>
      </c>
      <c r="AO113" s="237"/>
      <c r="AP113" s="237"/>
      <c r="AQ113" s="79" t="s">
        <v>87</v>
      </c>
      <c r="AR113" s="76"/>
      <c r="AS113" s="80">
        <v>0</v>
      </c>
      <c r="AT113" s="81">
        <f t="shared" si="1"/>
        <v>0</v>
      </c>
      <c r="AU113" s="82">
        <f>'040.32.1'!P125</f>
        <v>0</v>
      </c>
      <c r="AV113" s="81">
        <f>'040.32.1'!J33</f>
        <v>0</v>
      </c>
      <c r="AW113" s="81">
        <f>'040.32.1'!J34</f>
        <v>0</v>
      </c>
      <c r="AX113" s="81">
        <f>'040.32.1'!J35</f>
        <v>0</v>
      </c>
      <c r="AY113" s="81">
        <f>'040.32.1'!J36</f>
        <v>0</v>
      </c>
      <c r="AZ113" s="81">
        <f>'040.32.1'!F33</f>
        <v>0</v>
      </c>
      <c r="BA113" s="81">
        <f>'040.32.1'!F34</f>
        <v>0</v>
      </c>
      <c r="BB113" s="81">
        <f>'040.32.1'!F35</f>
        <v>0</v>
      </c>
      <c r="BC113" s="81">
        <f>'040.32.1'!F36</f>
        <v>0</v>
      </c>
      <c r="BD113" s="83">
        <f>'040.32.1'!F37</f>
        <v>0</v>
      </c>
      <c r="BT113" s="84" t="s">
        <v>88</v>
      </c>
      <c r="BV113" s="84" t="s">
        <v>82</v>
      </c>
      <c r="BW113" s="84" t="s">
        <v>135</v>
      </c>
      <c r="BX113" s="84" t="s">
        <v>5</v>
      </c>
      <c r="CL113" s="84" t="s">
        <v>19</v>
      </c>
      <c r="CM113" s="84" t="s">
        <v>21</v>
      </c>
    </row>
    <row r="114" spans="1:91" s="6" customFormat="1" ht="24.75" customHeight="1">
      <c r="A114" s="75" t="s">
        <v>84</v>
      </c>
      <c r="B114" s="76"/>
      <c r="C114" s="77"/>
      <c r="D114" s="246" t="s">
        <v>136</v>
      </c>
      <c r="E114" s="246"/>
      <c r="F114" s="246"/>
      <c r="G114" s="246"/>
      <c r="H114" s="246"/>
      <c r="I114" s="78"/>
      <c r="J114" s="246" t="s">
        <v>137</v>
      </c>
      <c r="K114" s="246"/>
      <c r="L114" s="246"/>
      <c r="M114" s="246"/>
      <c r="N114" s="246"/>
      <c r="O114" s="246"/>
      <c r="P114" s="246"/>
      <c r="Q114" s="246"/>
      <c r="R114" s="246"/>
      <c r="S114" s="246"/>
      <c r="T114" s="246"/>
      <c r="U114" s="246"/>
      <c r="V114" s="246"/>
      <c r="W114" s="246"/>
      <c r="X114" s="246"/>
      <c r="Y114" s="246"/>
      <c r="Z114" s="246"/>
      <c r="AA114" s="246"/>
      <c r="AB114" s="246"/>
      <c r="AC114" s="246"/>
      <c r="AD114" s="246"/>
      <c r="AE114" s="246"/>
      <c r="AF114" s="246"/>
      <c r="AG114" s="236">
        <f>'040.32.2'!J30</f>
        <v>0</v>
      </c>
      <c r="AH114" s="237"/>
      <c r="AI114" s="237"/>
      <c r="AJ114" s="237"/>
      <c r="AK114" s="237"/>
      <c r="AL114" s="237"/>
      <c r="AM114" s="237"/>
      <c r="AN114" s="236">
        <f t="shared" si="0"/>
        <v>0</v>
      </c>
      <c r="AO114" s="237"/>
      <c r="AP114" s="237"/>
      <c r="AQ114" s="79" t="s">
        <v>87</v>
      </c>
      <c r="AR114" s="76"/>
      <c r="AS114" s="80">
        <v>0</v>
      </c>
      <c r="AT114" s="81">
        <f t="shared" si="1"/>
        <v>0</v>
      </c>
      <c r="AU114" s="82">
        <f>'040.32.2'!P128</f>
        <v>0</v>
      </c>
      <c r="AV114" s="81">
        <f>'040.32.2'!J33</f>
        <v>0</v>
      </c>
      <c r="AW114" s="81">
        <f>'040.32.2'!J34</f>
        <v>0</v>
      </c>
      <c r="AX114" s="81">
        <f>'040.32.2'!J35</f>
        <v>0</v>
      </c>
      <c r="AY114" s="81">
        <f>'040.32.2'!J36</f>
        <v>0</v>
      </c>
      <c r="AZ114" s="81">
        <f>'040.32.2'!F33</f>
        <v>0</v>
      </c>
      <c r="BA114" s="81">
        <f>'040.32.2'!F34</f>
        <v>0</v>
      </c>
      <c r="BB114" s="81">
        <f>'040.32.2'!F35</f>
        <v>0</v>
      </c>
      <c r="BC114" s="81">
        <f>'040.32.2'!F36</f>
        <v>0</v>
      </c>
      <c r="BD114" s="83">
        <f>'040.32.2'!F37</f>
        <v>0</v>
      </c>
      <c r="BT114" s="84" t="s">
        <v>88</v>
      </c>
      <c r="BV114" s="84" t="s">
        <v>82</v>
      </c>
      <c r="BW114" s="84" t="s">
        <v>138</v>
      </c>
      <c r="BX114" s="84" t="s">
        <v>5</v>
      </c>
      <c r="CL114" s="84" t="s">
        <v>19</v>
      </c>
      <c r="CM114" s="84" t="s">
        <v>21</v>
      </c>
    </row>
    <row r="115" spans="1:91" s="6" customFormat="1" ht="24.75" customHeight="1">
      <c r="A115" s="75" t="s">
        <v>84</v>
      </c>
      <c r="B115" s="76"/>
      <c r="C115" s="77"/>
      <c r="D115" s="246" t="s">
        <v>139</v>
      </c>
      <c r="E115" s="246"/>
      <c r="F115" s="246"/>
      <c r="G115" s="246"/>
      <c r="H115" s="246"/>
      <c r="I115" s="78"/>
      <c r="J115" s="246" t="s">
        <v>140</v>
      </c>
      <c r="K115" s="246"/>
      <c r="L115" s="246"/>
      <c r="M115" s="246"/>
      <c r="N115" s="246"/>
      <c r="O115" s="246"/>
      <c r="P115" s="246"/>
      <c r="Q115" s="246"/>
      <c r="R115" s="246"/>
      <c r="S115" s="246"/>
      <c r="T115" s="246"/>
      <c r="U115" s="246"/>
      <c r="V115" s="246"/>
      <c r="W115" s="246"/>
      <c r="X115" s="246"/>
      <c r="Y115" s="246"/>
      <c r="Z115" s="246"/>
      <c r="AA115" s="246"/>
      <c r="AB115" s="246"/>
      <c r="AC115" s="246"/>
      <c r="AD115" s="246"/>
      <c r="AE115" s="246"/>
      <c r="AF115" s="246"/>
      <c r="AG115" s="236">
        <f>'040.32.3'!J30</f>
        <v>0</v>
      </c>
      <c r="AH115" s="237"/>
      <c r="AI115" s="237"/>
      <c r="AJ115" s="237"/>
      <c r="AK115" s="237"/>
      <c r="AL115" s="237"/>
      <c r="AM115" s="237"/>
      <c r="AN115" s="236">
        <f t="shared" si="0"/>
        <v>0</v>
      </c>
      <c r="AO115" s="237"/>
      <c r="AP115" s="237"/>
      <c r="AQ115" s="79" t="s">
        <v>87</v>
      </c>
      <c r="AR115" s="76"/>
      <c r="AS115" s="80">
        <v>0</v>
      </c>
      <c r="AT115" s="81">
        <f t="shared" si="1"/>
        <v>0</v>
      </c>
      <c r="AU115" s="82">
        <f>'040.32.3'!P125</f>
        <v>0</v>
      </c>
      <c r="AV115" s="81">
        <f>'040.32.3'!J33</f>
        <v>0</v>
      </c>
      <c r="AW115" s="81">
        <f>'040.32.3'!J34</f>
        <v>0</v>
      </c>
      <c r="AX115" s="81">
        <f>'040.32.3'!J35</f>
        <v>0</v>
      </c>
      <c r="AY115" s="81">
        <f>'040.32.3'!J36</f>
        <v>0</v>
      </c>
      <c r="AZ115" s="81">
        <f>'040.32.3'!F33</f>
        <v>0</v>
      </c>
      <c r="BA115" s="81">
        <f>'040.32.3'!F34</f>
        <v>0</v>
      </c>
      <c r="BB115" s="81">
        <f>'040.32.3'!F35</f>
        <v>0</v>
      </c>
      <c r="BC115" s="81">
        <f>'040.32.3'!F36</f>
        <v>0</v>
      </c>
      <c r="BD115" s="83">
        <f>'040.32.3'!F37</f>
        <v>0</v>
      </c>
      <c r="BT115" s="84" t="s">
        <v>88</v>
      </c>
      <c r="BV115" s="84" t="s">
        <v>82</v>
      </c>
      <c r="BW115" s="84" t="s">
        <v>141</v>
      </c>
      <c r="BX115" s="84" t="s">
        <v>5</v>
      </c>
      <c r="CL115" s="84" t="s">
        <v>19</v>
      </c>
      <c r="CM115" s="84" t="s">
        <v>21</v>
      </c>
    </row>
    <row r="116" spans="1:91" s="6" customFormat="1" ht="24.75" customHeight="1">
      <c r="A116" s="75" t="s">
        <v>84</v>
      </c>
      <c r="B116" s="76"/>
      <c r="C116" s="77"/>
      <c r="D116" s="246" t="s">
        <v>142</v>
      </c>
      <c r="E116" s="246"/>
      <c r="F116" s="246"/>
      <c r="G116" s="246"/>
      <c r="H116" s="246"/>
      <c r="I116" s="78"/>
      <c r="J116" s="246" t="s">
        <v>143</v>
      </c>
      <c r="K116" s="246"/>
      <c r="L116" s="246"/>
      <c r="M116" s="246"/>
      <c r="N116" s="246"/>
      <c r="O116" s="246"/>
      <c r="P116" s="246"/>
      <c r="Q116" s="246"/>
      <c r="R116" s="246"/>
      <c r="S116" s="246"/>
      <c r="T116" s="246"/>
      <c r="U116" s="246"/>
      <c r="V116" s="246"/>
      <c r="W116" s="246"/>
      <c r="X116" s="246"/>
      <c r="Y116" s="246"/>
      <c r="Z116" s="246"/>
      <c r="AA116" s="246"/>
      <c r="AB116" s="246"/>
      <c r="AC116" s="246"/>
      <c r="AD116" s="246"/>
      <c r="AE116" s="246"/>
      <c r="AF116" s="246"/>
      <c r="AG116" s="236">
        <f>'040.33.1'!J30</f>
        <v>0</v>
      </c>
      <c r="AH116" s="237"/>
      <c r="AI116" s="237"/>
      <c r="AJ116" s="237"/>
      <c r="AK116" s="237"/>
      <c r="AL116" s="237"/>
      <c r="AM116" s="237"/>
      <c r="AN116" s="236">
        <f t="shared" si="0"/>
        <v>0</v>
      </c>
      <c r="AO116" s="237"/>
      <c r="AP116" s="237"/>
      <c r="AQ116" s="79" t="s">
        <v>87</v>
      </c>
      <c r="AR116" s="76"/>
      <c r="AS116" s="80">
        <v>0</v>
      </c>
      <c r="AT116" s="81">
        <f t="shared" si="1"/>
        <v>0</v>
      </c>
      <c r="AU116" s="82">
        <f>'040.33.1'!P128</f>
        <v>0</v>
      </c>
      <c r="AV116" s="81">
        <f>'040.33.1'!J33</f>
        <v>0</v>
      </c>
      <c r="AW116" s="81">
        <f>'040.33.1'!J34</f>
        <v>0</v>
      </c>
      <c r="AX116" s="81">
        <f>'040.33.1'!J35</f>
        <v>0</v>
      </c>
      <c r="AY116" s="81">
        <f>'040.33.1'!J36</f>
        <v>0</v>
      </c>
      <c r="AZ116" s="81">
        <f>'040.33.1'!F33</f>
        <v>0</v>
      </c>
      <c r="BA116" s="81">
        <f>'040.33.1'!F34</f>
        <v>0</v>
      </c>
      <c r="BB116" s="81">
        <f>'040.33.1'!F35</f>
        <v>0</v>
      </c>
      <c r="BC116" s="81">
        <f>'040.33.1'!F36</f>
        <v>0</v>
      </c>
      <c r="BD116" s="83">
        <f>'040.33.1'!F37</f>
        <v>0</v>
      </c>
      <c r="BT116" s="84" t="s">
        <v>88</v>
      </c>
      <c r="BV116" s="84" t="s">
        <v>82</v>
      </c>
      <c r="BW116" s="84" t="s">
        <v>144</v>
      </c>
      <c r="BX116" s="84" t="s">
        <v>5</v>
      </c>
      <c r="CL116" s="84" t="s">
        <v>19</v>
      </c>
      <c r="CM116" s="84" t="s">
        <v>21</v>
      </c>
    </row>
    <row r="117" spans="1:91" s="6" customFormat="1" ht="16.5" customHeight="1">
      <c r="B117" s="76"/>
      <c r="C117" s="77"/>
      <c r="D117" s="246" t="s">
        <v>145</v>
      </c>
      <c r="E117" s="246"/>
      <c r="F117" s="246"/>
      <c r="G117" s="246"/>
      <c r="H117" s="246"/>
      <c r="I117" s="78"/>
      <c r="J117" s="246" t="s">
        <v>146</v>
      </c>
      <c r="K117" s="246"/>
      <c r="L117" s="246"/>
      <c r="M117" s="246"/>
      <c r="N117" s="246"/>
      <c r="O117" s="246"/>
      <c r="P117" s="246"/>
      <c r="Q117" s="246"/>
      <c r="R117" s="246"/>
      <c r="S117" s="246"/>
      <c r="T117" s="246"/>
      <c r="U117" s="246"/>
      <c r="V117" s="246"/>
      <c r="W117" s="246"/>
      <c r="X117" s="246"/>
      <c r="Y117" s="246"/>
      <c r="Z117" s="246"/>
      <c r="AA117" s="246"/>
      <c r="AB117" s="246"/>
      <c r="AC117" s="246"/>
      <c r="AD117" s="246"/>
      <c r="AE117" s="246"/>
      <c r="AF117" s="246"/>
      <c r="AG117" s="238">
        <f>ROUND(SUM(AG118:AG124),2)</f>
        <v>0</v>
      </c>
      <c r="AH117" s="237"/>
      <c r="AI117" s="237"/>
      <c r="AJ117" s="237"/>
      <c r="AK117" s="237"/>
      <c r="AL117" s="237"/>
      <c r="AM117" s="237"/>
      <c r="AN117" s="236">
        <f t="shared" si="0"/>
        <v>0</v>
      </c>
      <c r="AO117" s="237"/>
      <c r="AP117" s="237"/>
      <c r="AQ117" s="79" t="s">
        <v>87</v>
      </c>
      <c r="AR117" s="76"/>
      <c r="AS117" s="80">
        <f>ROUND(SUM(AS118:AS124),2)</f>
        <v>0</v>
      </c>
      <c r="AT117" s="81">
        <f t="shared" si="1"/>
        <v>0</v>
      </c>
      <c r="AU117" s="82">
        <f>ROUND(SUM(AU118:AU124),5)</f>
        <v>0</v>
      </c>
      <c r="AV117" s="81">
        <f>ROUND(AZ117*L29,2)</f>
        <v>0</v>
      </c>
      <c r="AW117" s="81">
        <f>ROUND(BA117*L30,2)</f>
        <v>0</v>
      </c>
      <c r="AX117" s="81">
        <f>ROUND(BB117*L29,2)</f>
        <v>0</v>
      </c>
      <c r="AY117" s="81">
        <f>ROUND(BC117*L30,2)</f>
        <v>0</v>
      </c>
      <c r="AZ117" s="81">
        <f>ROUND(SUM(AZ118:AZ124),2)</f>
        <v>0</v>
      </c>
      <c r="BA117" s="81">
        <f>ROUND(SUM(BA118:BA124),2)</f>
        <v>0</v>
      </c>
      <c r="BB117" s="81">
        <f>ROUND(SUM(BB118:BB124),2)</f>
        <v>0</v>
      </c>
      <c r="BC117" s="81">
        <f>ROUND(SUM(BC118:BC124),2)</f>
        <v>0</v>
      </c>
      <c r="BD117" s="83">
        <f>ROUND(SUM(BD118:BD124),2)</f>
        <v>0</v>
      </c>
      <c r="BS117" s="84" t="s">
        <v>79</v>
      </c>
      <c r="BT117" s="84" t="s">
        <v>88</v>
      </c>
      <c r="BV117" s="84" t="s">
        <v>82</v>
      </c>
      <c r="BW117" s="84" t="s">
        <v>147</v>
      </c>
      <c r="BX117" s="84" t="s">
        <v>5</v>
      </c>
      <c r="CL117" s="84" t="s">
        <v>19</v>
      </c>
      <c r="CM117" s="84" t="s">
        <v>21</v>
      </c>
    </row>
    <row r="118" spans="1:91" s="3" customFormat="1" ht="16.5" customHeight="1">
      <c r="B118" s="49"/>
      <c r="C118" s="9"/>
      <c r="D118" s="9"/>
      <c r="E118" s="258" t="s">
        <v>145</v>
      </c>
      <c r="F118" s="258"/>
      <c r="G118" s="258"/>
      <c r="H118" s="258"/>
      <c r="I118" s="258"/>
      <c r="J118" s="9"/>
      <c r="K118" s="258" t="s">
        <v>146</v>
      </c>
      <c r="L118" s="258"/>
      <c r="M118" s="258"/>
      <c r="N118" s="258"/>
      <c r="O118" s="258"/>
      <c r="P118" s="258"/>
      <c r="Q118" s="258"/>
      <c r="R118" s="258"/>
      <c r="S118" s="258"/>
      <c r="T118" s="258"/>
      <c r="U118" s="258"/>
      <c r="V118" s="258"/>
      <c r="W118" s="258"/>
      <c r="X118" s="258"/>
      <c r="Y118" s="258"/>
      <c r="Z118" s="258"/>
      <c r="AA118" s="258"/>
      <c r="AB118" s="258"/>
      <c r="AC118" s="258"/>
      <c r="AD118" s="258"/>
      <c r="AE118" s="258"/>
      <c r="AF118" s="258"/>
      <c r="AG118" s="239">
        <v>0</v>
      </c>
      <c r="AH118" s="240"/>
      <c r="AI118" s="240"/>
      <c r="AJ118" s="240"/>
      <c r="AK118" s="240"/>
      <c r="AL118" s="240"/>
      <c r="AM118" s="240"/>
      <c r="AN118" s="239">
        <f t="shared" si="0"/>
        <v>0</v>
      </c>
      <c r="AO118" s="240"/>
      <c r="AP118" s="240"/>
      <c r="AQ118" s="85" t="s">
        <v>114</v>
      </c>
      <c r="AR118" s="49"/>
      <c r="AS118" s="86">
        <v>0</v>
      </c>
      <c r="AT118" s="87">
        <f t="shared" si="1"/>
        <v>0</v>
      </c>
      <c r="AU118" s="88"/>
      <c r="AV118" s="87"/>
      <c r="AW118" s="87"/>
      <c r="AX118" s="87"/>
      <c r="AY118" s="87"/>
      <c r="AZ118" s="87"/>
      <c r="BA118" s="87"/>
      <c r="BB118" s="87"/>
      <c r="BC118" s="87"/>
      <c r="BD118" s="89"/>
      <c r="BT118" s="25" t="s">
        <v>21</v>
      </c>
      <c r="BU118" s="25" t="s">
        <v>115</v>
      </c>
      <c r="BV118" s="25" t="s">
        <v>82</v>
      </c>
      <c r="BW118" s="25" t="s">
        <v>147</v>
      </c>
      <c r="BX118" s="25" t="s">
        <v>5</v>
      </c>
      <c r="CL118" s="25" t="s">
        <v>19</v>
      </c>
      <c r="CM118" s="25" t="s">
        <v>21</v>
      </c>
    </row>
    <row r="119" spans="1:91" s="3" customFormat="1" ht="23.25" customHeight="1">
      <c r="A119" s="75" t="s">
        <v>84</v>
      </c>
      <c r="B119" s="49"/>
      <c r="C119" s="9"/>
      <c r="D119" s="9"/>
      <c r="E119" s="258" t="s">
        <v>148</v>
      </c>
      <c r="F119" s="258"/>
      <c r="G119" s="258"/>
      <c r="H119" s="258"/>
      <c r="I119" s="258"/>
      <c r="J119" s="9"/>
      <c r="K119" s="258" t="s">
        <v>149</v>
      </c>
      <c r="L119" s="258"/>
      <c r="M119" s="258"/>
      <c r="N119" s="258"/>
      <c r="O119" s="258"/>
      <c r="P119" s="258"/>
      <c r="Q119" s="258"/>
      <c r="R119" s="258"/>
      <c r="S119" s="258"/>
      <c r="T119" s="258"/>
      <c r="U119" s="258"/>
      <c r="V119" s="258"/>
      <c r="W119" s="258"/>
      <c r="X119" s="258"/>
      <c r="Y119" s="258"/>
      <c r="Z119" s="258"/>
      <c r="AA119" s="258"/>
      <c r="AB119" s="258"/>
      <c r="AC119" s="258"/>
      <c r="AD119" s="258"/>
      <c r="AE119" s="258"/>
      <c r="AF119" s="258"/>
      <c r="AG119" s="239">
        <f>'SO 040.42.1'!J32</f>
        <v>0</v>
      </c>
      <c r="AH119" s="240"/>
      <c r="AI119" s="240"/>
      <c r="AJ119" s="240"/>
      <c r="AK119" s="240"/>
      <c r="AL119" s="240"/>
      <c r="AM119" s="240"/>
      <c r="AN119" s="239">
        <f t="shared" si="0"/>
        <v>0</v>
      </c>
      <c r="AO119" s="240"/>
      <c r="AP119" s="240"/>
      <c r="AQ119" s="85" t="s">
        <v>114</v>
      </c>
      <c r="AR119" s="49"/>
      <c r="AS119" s="86">
        <v>0</v>
      </c>
      <c r="AT119" s="87">
        <f t="shared" si="1"/>
        <v>0</v>
      </c>
      <c r="AU119" s="88">
        <f>'SO 040.42.1'!P128</f>
        <v>0</v>
      </c>
      <c r="AV119" s="87">
        <f>'SO 040.42.1'!J35</f>
        <v>0</v>
      </c>
      <c r="AW119" s="87">
        <f>'SO 040.42.1'!J36</f>
        <v>0</v>
      </c>
      <c r="AX119" s="87">
        <f>'SO 040.42.1'!J37</f>
        <v>0</v>
      </c>
      <c r="AY119" s="87">
        <f>'SO 040.42.1'!J38</f>
        <v>0</v>
      </c>
      <c r="AZ119" s="87">
        <f>'SO 040.42.1'!F35</f>
        <v>0</v>
      </c>
      <c r="BA119" s="87">
        <f>'SO 040.42.1'!F36</f>
        <v>0</v>
      </c>
      <c r="BB119" s="87">
        <f>'SO 040.42.1'!F37</f>
        <v>0</v>
      </c>
      <c r="BC119" s="87">
        <f>'SO 040.42.1'!F38</f>
        <v>0</v>
      </c>
      <c r="BD119" s="89">
        <f>'SO 040.42.1'!F39</f>
        <v>0</v>
      </c>
      <c r="BT119" s="25" t="s">
        <v>21</v>
      </c>
      <c r="BV119" s="25" t="s">
        <v>82</v>
      </c>
      <c r="BW119" s="25" t="s">
        <v>150</v>
      </c>
      <c r="BX119" s="25" t="s">
        <v>147</v>
      </c>
      <c r="CL119" s="25" t="s">
        <v>19</v>
      </c>
    </row>
    <row r="120" spans="1:91" s="3" customFormat="1" ht="23.25" customHeight="1">
      <c r="A120" s="75" t="s">
        <v>84</v>
      </c>
      <c r="B120" s="49"/>
      <c r="C120" s="9"/>
      <c r="D120" s="9"/>
      <c r="E120" s="258" t="s">
        <v>151</v>
      </c>
      <c r="F120" s="258"/>
      <c r="G120" s="258"/>
      <c r="H120" s="258"/>
      <c r="I120" s="258"/>
      <c r="J120" s="9"/>
      <c r="K120" s="258" t="s">
        <v>152</v>
      </c>
      <c r="L120" s="258"/>
      <c r="M120" s="258"/>
      <c r="N120" s="258"/>
      <c r="O120" s="258"/>
      <c r="P120" s="258"/>
      <c r="Q120" s="258"/>
      <c r="R120" s="258"/>
      <c r="S120" s="258"/>
      <c r="T120" s="258"/>
      <c r="U120" s="258"/>
      <c r="V120" s="258"/>
      <c r="W120" s="258"/>
      <c r="X120" s="258"/>
      <c r="Y120" s="258"/>
      <c r="Z120" s="258"/>
      <c r="AA120" s="258"/>
      <c r="AB120" s="258"/>
      <c r="AC120" s="258"/>
      <c r="AD120" s="258"/>
      <c r="AE120" s="258"/>
      <c r="AF120" s="258"/>
      <c r="AG120" s="239">
        <f>'SO 040.42.2'!J32</f>
        <v>0</v>
      </c>
      <c r="AH120" s="240"/>
      <c r="AI120" s="240"/>
      <c r="AJ120" s="240"/>
      <c r="AK120" s="240"/>
      <c r="AL120" s="240"/>
      <c r="AM120" s="240"/>
      <c r="AN120" s="239">
        <f t="shared" si="0"/>
        <v>0</v>
      </c>
      <c r="AO120" s="240"/>
      <c r="AP120" s="240"/>
      <c r="AQ120" s="85" t="s">
        <v>114</v>
      </c>
      <c r="AR120" s="49"/>
      <c r="AS120" s="86">
        <v>0</v>
      </c>
      <c r="AT120" s="87">
        <f t="shared" si="1"/>
        <v>0</v>
      </c>
      <c r="AU120" s="88">
        <f>'SO 040.42.2'!P127</f>
        <v>0</v>
      </c>
      <c r="AV120" s="87">
        <f>'SO 040.42.2'!J35</f>
        <v>0</v>
      </c>
      <c r="AW120" s="87">
        <f>'SO 040.42.2'!J36</f>
        <v>0</v>
      </c>
      <c r="AX120" s="87">
        <f>'SO 040.42.2'!J37</f>
        <v>0</v>
      </c>
      <c r="AY120" s="87">
        <f>'SO 040.42.2'!J38</f>
        <v>0</v>
      </c>
      <c r="AZ120" s="87">
        <f>'SO 040.42.2'!F35</f>
        <v>0</v>
      </c>
      <c r="BA120" s="87">
        <f>'SO 040.42.2'!F36</f>
        <v>0</v>
      </c>
      <c r="BB120" s="87">
        <f>'SO 040.42.2'!F37</f>
        <v>0</v>
      </c>
      <c r="BC120" s="87">
        <f>'SO 040.42.2'!F38</f>
        <v>0</v>
      </c>
      <c r="BD120" s="89">
        <f>'SO 040.42.2'!F39</f>
        <v>0</v>
      </c>
      <c r="BT120" s="25" t="s">
        <v>21</v>
      </c>
      <c r="BV120" s="25" t="s">
        <v>82</v>
      </c>
      <c r="BW120" s="25" t="s">
        <v>153</v>
      </c>
      <c r="BX120" s="25" t="s">
        <v>147</v>
      </c>
      <c r="CL120" s="25" t="s">
        <v>19</v>
      </c>
    </row>
    <row r="121" spans="1:91" s="3" customFormat="1" ht="23.25" customHeight="1">
      <c r="A121" s="75" t="s">
        <v>84</v>
      </c>
      <c r="B121" s="49"/>
      <c r="C121" s="9"/>
      <c r="D121" s="9"/>
      <c r="E121" s="258" t="s">
        <v>154</v>
      </c>
      <c r="F121" s="258"/>
      <c r="G121" s="258"/>
      <c r="H121" s="258"/>
      <c r="I121" s="258"/>
      <c r="J121" s="9"/>
      <c r="K121" s="258" t="s">
        <v>155</v>
      </c>
      <c r="L121" s="258"/>
      <c r="M121" s="258"/>
      <c r="N121" s="258"/>
      <c r="O121" s="258"/>
      <c r="P121" s="258"/>
      <c r="Q121" s="258"/>
      <c r="R121" s="258"/>
      <c r="S121" s="258"/>
      <c r="T121" s="258"/>
      <c r="U121" s="258"/>
      <c r="V121" s="258"/>
      <c r="W121" s="258"/>
      <c r="X121" s="258"/>
      <c r="Y121" s="258"/>
      <c r="Z121" s="258"/>
      <c r="AA121" s="258"/>
      <c r="AB121" s="258"/>
      <c r="AC121" s="258"/>
      <c r="AD121" s="258"/>
      <c r="AE121" s="258"/>
      <c r="AF121" s="258"/>
      <c r="AG121" s="239">
        <f>'SO 040.42.7'!J32</f>
        <v>0</v>
      </c>
      <c r="AH121" s="240"/>
      <c r="AI121" s="240"/>
      <c r="AJ121" s="240"/>
      <c r="AK121" s="240"/>
      <c r="AL121" s="240"/>
      <c r="AM121" s="240"/>
      <c r="AN121" s="239">
        <f t="shared" si="0"/>
        <v>0</v>
      </c>
      <c r="AO121" s="240"/>
      <c r="AP121" s="240"/>
      <c r="AQ121" s="85" t="s">
        <v>114</v>
      </c>
      <c r="AR121" s="49"/>
      <c r="AS121" s="86">
        <v>0</v>
      </c>
      <c r="AT121" s="87">
        <f t="shared" si="1"/>
        <v>0</v>
      </c>
      <c r="AU121" s="88">
        <f>'SO 040.42.7'!P127</f>
        <v>0</v>
      </c>
      <c r="AV121" s="87">
        <f>'SO 040.42.7'!J35</f>
        <v>0</v>
      </c>
      <c r="AW121" s="87">
        <f>'SO 040.42.7'!J36</f>
        <v>0</v>
      </c>
      <c r="AX121" s="87">
        <f>'SO 040.42.7'!J37</f>
        <v>0</v>
      </c>
      <c r="AY121" s="87">
        <f>'SO 040.42.7'!J38</f>
        <v>0</v>
      </c>
      <c r="AZ121" s="87">
        <f>'SO 040.42.7'!F35</f>
        <v>0</v>
      </c>
      <c r="BA121" s="87">
        <f>'SO 040.42.7'!F36</f>
        <v>0</v>
      </c>
      <c r="BB121" s="87">
        <f>'SO 040.42.7'!F37</f>
        <v>0</v>
      </c>
      <c r="BC121" s="87">
        <f>'SO 040.42.7'!F38</f>
        <v>0</v>
      </c>
      <c r="BD121" s="89">
        <f>'SO 040.42.7'!F39</f>
        <v>0</v>
      </c>
      <c r="BT121" s="25" t="s">
        <v>21</v>
      </c>
      <c r="BV121" s="25" t="s">
        <v>82</v>
      </c>
      <c r="BW121" s="25" t="s">
        <v>156</v>
      </c>
      <c r="BX121" s="25" t="s">
        <v>147</v>
      </c>
      <c r="CL121" s="25" t="s">
        <v>19</v>
      </c>
    </row>
    <row r="122" spans="1:91" s="3" customFormat="1" ht="23.25" customHeight="1">
      <c r="A122" s="75" t="s">
        <v>84</v>
      </c>
      <c r="B122" s="49"/>
      <c r="C122" s="9"/>
      <c r="D122" s="9"/>
      <c r="E122" s="258" t="s">
        <v>157</v>
      </c>
      <c r="F122" s="258"/>
      <c r="G122" s="258"/>
      <c r="H122" s="258"/>
      <c r="I122" s="258"/>
      <c r="J122" s="9"/>
      <c r="K122" s="258" t="s">
        <v>158</v>
      </c>
      <c r="L122" s="258"/>
      <c r="M122" s="258"/>
      <c r="N122" s="258"/>
      <c r="O122" s="258"/>
      <c r="P122" s="258"/>
      <c r="Q122" s="258"/>
      <c r="R122" s="258"/>
      <c r="S122" s="258"/>
      <c r="T122" s="258"/>
      <c r="U122" s="258"/>
      <c r="V122" s="258"/>
      <c r="W122" s="258"/>
      <c r="X122" s="258"/>
      <c r="Y122" s="258"/>
      <c r="Z122" s="258"/>
      <c r="AA122" s="258"/>
      <c r="AB122" s="258"/>
      <c r="AC122" s="258"/>
      <c r="AD122" s="258"/>
      <c r="AE122" s="258"/>
      <c r="AF122" s="258"/>
      <c r="AG122" s="239">
        <f>'SO 040.42.8'!J32</f>
        <v>0</v>
      </c>
      <c r="AH122" s="240"/>
      <c r="AI122" s="240"/>
      <c r="AJ122" s="240"/>
      <c r="AK122" s="240"/>
      <c r="AL122" s="240"/>
      <c r="AM122" s="240"/>
      <c r="AN122" s="239">
        <f t="shared" si="0"/>
        <v>0</v>
      </c>
      <c r="AO122" s="240"/>
      <c r="AP122" s="240"/>
      <c r="AQ122" s="85" t="s">
        <v>114</v>
      </c>
      <c r="AR122" s="49"/>
      <c r="AS122" s="86">
        <v>0</v>
      </c>
      <c r="AT122" s="87">
        <f t="shared" si="1"/>
        <v>0</v>
      </c>
      <c r="AU122" s="88">
        <f>'SO 040.42.8'!P127</f>
        <v>0</v>
      </c>
      <c r="AV122" s="87">
        <f>'SO 040.42.8'!J35</f>
        <v>0</v>
      </c>
      <c r="AW122" s="87">
        <f>'SO 040.42.8'!J36</f>
        <v>0</v>
      </c>
      <c r="AX122" s="87">
        <f>'SO 040.42.8'!J37</f>
        <v>0</v>
      </c>
      <c r="AY122" s="87">
        <f>'SO 040.42.8'!J38</f>
        <v>0</v>
      </c>
      <c r="AZ122" s="87">
        <f>'SO 040.42.8'!F35</f>
        <v>0</v>
      </c>
      <c r="BA122" s="87">
        <f>'SO 040.42.8'!F36</f>
        <v>0</v>
      </c>
      <c r="BB122" s="87">
        <f>'SO 040.42.8'!F37</f>
        <v>0</v>
      </c>
      <c r="BC122" s="87">
        <f>'SO 040.42.8'!F38</f>
        <v>0</v>
      </c>
      <c r="BD122" s="89">
        <f>'SO 040.42.8'!F39</f>
        <v>0</v>
      </c>
      <c r="BT122" s="25" t="s">
        <v>21</v>
      </c>
      <c r="BV122" s="25" t="s">
        <v>82</v>
      </c>
      <c r="BW122" s="25" t="s">
        <v>159</v>
      </c>
      <c r="BX122" s="25" t="s">
        <v>147</v>
      </c>
      <c r="CL122" s="25" t="s">
        <v>19</v>
      </c>
    </row>
    <row r="123" spans="1:91" s="3" customFormat="1" ht="23.25" customHeight="1">
      <c r="A123" s="75" t="s">
        <v>84</v>
      </c>
      <c r="B123" s="49"/>
      <c r="C123" s="9"/>
      <c r="D123" s="9"/>
      <c r="E123" s="258" t="s">
        <v>160</v>
      </c>
      <c r="F123" s="258"/>
      <c r="G123" s="258"/>
      <c r="H123" s="258"/>
      <c r="I123" s="258"/>
      <c r="J123" s="9"/>
      <c r="K123" s="258" t="s">
        <v>161</v>
      </c>
      <c r="L123" s="258"/>
      <c r="M123" s="258"/>
      <c r="N123" s="258"/>
      <c r="O123" s="258"/>
      <c r="P123" s="258"/>
      <c r="Q123" s="258"/>
      <c r="R123" s="258"/>
      <c r="S123" s="258"/>
      <c r="T123" s="258"/>
      <c r="U123" s="258"/>
      <c r="V123" s="258"/>
      <c r="W123" s="258"/>
      <c r="X123" s="258"/>
      <c r="Y123" s="258"/>
      <c r="Z123" s="258"/>
      <c r="AA123" s="258"/>
      <c r="AB123" s="258"/>
      <c r="AC123" s="258"/>
      <c r="AD123" s="258"/>
      <c r="AE123" s="258"/>
      <c r="AF123" s="258"/>
      <c r="AG123" s="239">
        <f>'SO 040.42.9'!J32</f>
        <v>0</v>
      </c>
      <c r="AH123" s="240"/>
      <c r="AI123" s="240"/>
      <c r="AJ123" s="240"/>
      <c r="AK123" s="240"/>
      <c r="AL123" s="240"/>
      <c r="AM123" s="240"/>
      <c r="AN123" s="239">
        <f t="shared" si="0"/>
        <v>0</v>
      </c>
      <c r="AO123" s="240"/>
      <c r="AP123" s="240"/>
      <c r="AQ123" s="85" t="s">
        <v>114</v>
      </c>
      <c r="AR123" s="49"/>
      <c r="AS123" s="86">
        <v>0</v>
      </c>
      <c r="AT123" s="87">
        <f t="shared" si="1"/>
        <v>0</v>
      </c>
      <c r="AU123" s="88">
        <f>'SO 040.42.9'!P127</f>
        <v>0</v>
      </c>
      <c r="AV123" s="87">
        <f>'SO 040.42.9'!J35</f>
        <v>0</v>
      </c>
      <c r="AW123" s="87">
        <f>'SO 040.42.9'!J36</f>
        <v>0</v>
      </c>
      <c r="AX123" s="87">
        <f>'SO 040.42.9'!J37</f>
        <v>0</v>
      </c>
      <c r="AY123" s="87">
        <f>'SO 040.42.9'!J38</f>
        <v>0</v>
      </c>
      <c r="AZ123" s="87">
        <f>'SO 040.42.9'!F35</f>
        <v>0</v>
      </c>
      <c r="BA123" s="87">
        <f>'SO 040.42.9'!F36</f>
        <v>0</v>
      </c>
      <c r="BB123" s="87">
        <f>'SO 040.42.9'!F37</f>
        <v>0</v>
      </c>
      <c r="BC123" s="87">
        <f>'SO 040.42.9'!F38</f>
        <v>0</v>
      </c>
      <c r="BD123" s="89">
        <f>'SO 040.42.9'!F39</f>
        <v>0</v>
      </c>
      <c r="BT123" s="25" t="s">
        <v>21</v>
      </c>
      <c r="BV123" s="25" t="s">
        <v>82</v>
      </c>
      <c r="BW123" s="25" t="s">
        <v>162</v>
      </c>
      <c r="BX123" s="25" t="s">
        <v>147</v>
      </c>
      <c r="CL123" s="25" t="s">
        <v>19</v>
      </c>
    </row>
    <row r="124" spans="1:91" s="3" customFormat="1" ht="23.25" customHeight="1">
      <c r="A124" s="75" t="s">
        <v>84</v>
      </c>
      <c r="B124" s="49"/>
      <c r="C124" s="9"/>
      <c r="D124" s="9"/>
      <c r="E124" s="258" t="s">
        <v>163</v>
      </c>
      <c r="F124" s="258"/>
      <c r="G124" s="258"/>
      <c r="H124" s="258"/>
      <c r="I124" s="258"/>
      <c r="J124" s="9"/>
      <c r="K124" s="258" t="s">
        <v>164</v>
      </c>
      <c r="L124" s="258"/>
      <c r="M124" s="258"/>
      <c r="N124" s="258"/>
      <c r="O124" s="258"/>
      <c r="P124" s="258"/>
      <c r="Q124" s="258"/>
      <c r="R124" s="258"/>
      <c r="S124" s="258"/>
      <c r="T124" s="258"/>
      <c r="U124" s="258"/>
      <c r="V124" s="258"/>
      <c r="W124" s="258"/>
      <c r="X124" s="258"/>
      <c r="Y124" s="258"/>
      <c r="Z124" s="258"/>
      <c r="AA124" s="258"/>
      <c r="AB124" s="258"/>
      <c r="AC124" s="258"/>
      <c r="AD124" s="258"/>
      <c r="AE124" s="258"/>
      <c r="AF124" s="258"/>
      <c r="AG124" s="239">
        <f>'SO 040.42.10'!J32</f>
        <v>0</v>
      </c>
      <c r="AH124" s="240"/>
      <c r="AI124" s="240"/>
      <c r="AJ124" s="240"/>
      <c r="AK124" s="240"/>
      <c r="AL124" s="240"/>
      <c r="AM124" s="240"/>
      <c r="AN124" s="239">
        <f t="shared" si="0"/>
        <v>0</v>
      </c>
      <c r="AO124" s="240"/>
      <c r="AP124" s="240"/>
      <c r="AQ124" s="85" t="s">
        <v>114</v>
      </c>
      <c r="AR124" s="49"/>
      <c r="AS124" s="86">
        <v>0</v>
      </c>
      <c r="AT124" s="87">
        <f t="shared" si="1"/>
        <v>0</v>
      </c>
      <c r="AU124" s="88">
        <f>'SO 040.42.10'!P126</f>
        <v>0</v>
      </c>
      <c r="AV124" s="87">
        <f>'SO 040.42.10'!J35</f>
        <v>0</v>
      </c>
      <c r="AW124" s="87">
        <f>'SO 040.42.10'!J36</f>
        <v>0</v>
      </c>
      <c r="AX124" s="87">
        <f>'SO 040.42.10'!J37</f>
        <v>0</v>
      </c>
      <c r="AY124" s="87">
        <f>'SO 040.42.10'!J38</f>
        <v>0</v>
      </c>
      <c r="AZ124" s="87">
        <f>'SO 040.42.10'!F35</f>
        <v>0</v>
      </c>
      <c r="BA124" s="87">
        <f>'SO 040.42.10'!F36</f>
        <v>0</v>
      </c>
      <c r="BB124" s="87">
        <f>'SO 040.42.10'!F37</f>
        <v>0</v>
      </c>
      <c r="BC124" s="87">
        <f>'SO 040.42.10'!F38</f>
        <v>0</v>
      </c>
      <c r="BD124" s="89">
        <f>'SO 040.42.10'!F39</f>
        <v>0</v>
      </c>
      <c r="BT124" s="25" t="s">
        <v>21</v>
      </c>
      <c r="BV124" s="25" t="s">
        <v>82</v>
      </c>
      <c r="BW124" s="25" t="s">
        <v>165</v>
      </c>
      <c r="BX124" s="25" t="s">
        <v>147</v>
      </c>
      <c r="CL124" s="25" t="s">
        <v>19</v>
      </c>
    </row>
    <row r="125" spans="1:91" s="6" customFormat="1" ht="24.75" customHeight="1">
      <c r="A125" s="75" t="s">
        <v>84</v>
      </c>
      <c r="B125" s="76"/>
      <c r="C125" s="77"/>
      <c r="D125" s="246" t="s">
        <v>166</v>
      </c>
      <c r="E125" s="246"/>
      <c r="F125" s="246"/>
      <c r="G125" s="246"/>
      <c r="H125" s="246"/>
      <c r="I125" s="78"/>
      <c r="J125" s="246" t="s">
        <v>167</v>
      </c>
      <c r="K125" s="246"/>
      <c r="L125" s="246"/>
      <c r="M125" s="246"/>
      <c r="N125" s="246"/>
      <c r="O125" s="246"/>
      <c r="P125" s="246"/>
      <c r="Q125" s="246"/>
      <c r="R125" s="246"/>
      <c r="S125" s="246"/>
      <c r="T125" s="246"/>
      <c r="U125" s="246"/>
      <c r="V125" s="246"/>
      <c r="W125" s="246"/>
      <c r="X125" s="246"/>
      <c r="Y125" s="246"/>
      <c r="Z125" s="246"/>
      <c r="AA125" s="246"/>
      <c r="AB125" s="246"/>
      <c r="AC125" s="246"/>
      <c r="AD125" s="246"/>
      <c r="AE125" s="246"/>
      <c r="AF125" s="246"/>
      <c r="AG125" s="236">
        <f>'040.42.3'!J30</f>
        <v>0</v>
      </c>
      <c r="AH125" s="237"/>
      <c r="AI125" s="237"/>
      <c r="AJ125" s="237"/>
      <c r="AK125" s="237"/>
      <c r="AL125" s="237"/>
      <c r="AM125" s="237"/>
      <c r="AN125" s="236">
        <f t="shared" si="0"/>
        <v>0</v>
      </c>
      <c r="AO125" s="237"/>
      <c r="AP125" s="237"/>
      <c r="AQ125" s="79" t="s">
        <v>87</v>
      </c>
      <c r="AR125" s="76"/>
      <c r="AS125" s="80">
        <v>0</v>
      </c>
      <c r="AT125" s="81">
        <f t="shared" si="1"/>
        <v>0</v>
      </c>
      <c r="AU125" s="82">
        <f>'040.42.3'!P121</f>
        <v>0</v>
      </c>
      <c r="AV125" s="81">
        <f>'040.42.3'!J33</f>
        <v>0</v>
      </c>
      <c r="AW125" s="81">
        <f>'040.42.3'!J34</f>
        <v>0</v>
      </c>
      <c r="AX125" s="81">
        <f>'040.42.3'!J35</f>
        <v>0</v>
      </c>
      <c r="AY125" s="81">
        <f>'040.42.3'!J36</f>
        <v>0</v>
      </c>
      <c r="AZ125" s="81">
        <f>'040.42.3'!F33</f>
        <v>0</v>
      </c>
      <c r="BA125" s="81">
        <f>'040.42.3'!F34</f>
        <v>0</v>
      </c>
      <c r="BB125" s="81">
        <f>'040.42.3'!F35</f>
        <v>0</v>
      </c>
      <c r="BC125" s="81">
        <f>'040.42.3'!F36</f>
        <v>0</v>
      </c>
      <c r="BD125" s="83">
        <f>'040.42.3'!F37</f>
        <v>0</v>
      </c>
      <c r="BT125" s="84" t="s">
        <v>88</v>
      </c>
      <c r="BV125" s="84" t="s">
        <v>82</v>
      </c>
      <c r="BW125" s="84" t="s">
        <v>168</v>
      </c>
      <c r="BX125" s="84" t="s">
        <v>5</v>
      </c>
      <c r="CL125" s="84" t="s">
        <v>19</v>
      </c>
      <c r="CM125" s="84" t="s">
        <v>21</v>
      </c>
    </row>
    <row r="126" spans="1:91" s="6" customFormat="1" ht="24.75" customHeight="1">
      <c r="A126" s="75" t="s">
        <v>84</v>
      </c>
      <c r="B126" s="76"/>
      <c r="C126" s="77"/>
      <c r="D126" s="246" t="s">
        <v>169</v>
      </c>
      <c r="E126" s="246"/>
      <c r="F126" s="246"/>
      <c r="G126" s="246"/>
      <c r="H126" s="246"/>
      <c r="I126" s="78"/>
      <c r="J126" s="246" t="s">
        <v>170</v>
      </c>
      <c r="K126" s="246"/>
      <c r="L126" s="246"/>
      <c r="M126" s="246"/>
      <c r="N126" s="246"/>
      <c r="O126" s="246"/>
      <c r="P126" s="246"/>
      <c r="Q126" s="246"/>
      <c r="R126" s="246"/>
      <c r="S126" s="246"/>
      <c r="T126" s="246"/>
      <c r="U126" s="246"/>
      <c r="V126" s="246"/>
      <c r="W126" s="246"/>
      <c r="X126" s="246"/>
      <c r="Y126" s="246"/>
      <c r="Z126" s="246"/>
      <c r="AA126" s="246"/>
      <c r="AB126" s="246"/>
      <c r="AC126" s="246"/>
      <c r="AD126" s="246"/>
      <c r="AE126" s="246"/>
      <c r="AF126" s="246"/>
      <c r="AG126" s="236">
        <f>'040.42.4'!J30</f>
        <v>0</v>
      </c>
      <c r="AH126" s="237"/>
      <c r="AI126" s="237"/>
      <c r="AJ126" s="237"/>
      <c r="AK126" s="237"/>
      <c r="AL126" s="237"/>
      <c r="AM126" s="237"/>
      <c r="AN126" s="236">
        <f t="shared" si="0"/>
        <v>0</v>
      </c>
      <c r="AO126" s="237"/>
      <c r="AP126" s="237"/>
      <c r="AQ126" s="79" t="s">
        <v>87</v>
      </c>
      <c r="AR126" s="76"/>
      <c r="AS126" s="80">
        <v>0</v>
      </c>
      <c r="AT126" s="81">
        <f t="shared" si="1"/>
        <v>0</v>
      </c>
      <c r="AU126" s="82">
        <f>'040.42.4'!P120</f>
        <v>0</v>
      </c>
      <c r="AV126" s="81">
        <f>'040.42.4'!J33</f>
        <v>0</v>
      </c>
      <c r="AW126" s="81">
        <f>'040.42.4'!J34</f>
        <v>0</v>
      </c>
      <c r="AX126" s="81">
        <f>'040.42.4'!J35</f>
        <v>0</v>
      </c>
      <c r="AY126" s="81">
        <f>'040.42.4'!J36</f>
        <v>0</v>
      </c>
      <c r="AZ126" s="81">
        <f>'040.42.4'!F33</f>
        <v>0</v>
      </c>
      <c r="BA126" s="81">
        <f>'040.42.4'!F34</f>
        <v>0</v>
      </c>
      <c r="BB126" s="81">
        <f>'040.42.4'!F35</f>
        <v>0</v>
      </c>
      <c r="BC126" s="81">
        <f>'040.42.4'!F36</f>
        <v>0</v>
      </c>
      <c r="BD126" s="83">
        <f>'040.42.4'!F37</f>
        <v>0</v>
      </c>
      <c r="BT126" s="84" t="s">
        <v>88</v>
      </c>
      <c r="BV126" s="84" t="s">
        <v>82</v>
      </c>
      <c r="BW126" s="84" t="s">
        <v>171</v>
      </c>
      <c r="BX126" s="84" t="s">
        <v>5</v>
      </c>
      <c r="CL126" s="84" t="s">
        <v>19</v>
      </c>
      <c r="CM126" s="84" t="s">
        <v>21</v>
      </c>
    </row>
    <row r="127" spans="1:91" s="6" customFormat="1" ht="24.75" customHeight="1">
      <c r="A127" s="75" t="s">
        <v>84</v>
      </c>
      <c r="B127" s="76"/>
      <c r="C127" s="77"/>
      <c r="D127" s="246" t="s">
        <v>172</v>
      </c>
      <c r="E127" s="246"/>
      <c r="F127" s="246"/>
      <c r="G127" s="246"/>
      <c r="H127" s="246"/>
      <c r="I127" s="78"/>
      <c r="J127" s="246" t="s">
        <v>173</v>
      </c>
      <c r="K127" s="246"/>
      <c r="L127" s="246"/>
      <c r="M127" s="246"/>
      <c r="N127" s="246"/>
      <c r="O127" s="246"/>
      <c r="P127" s="246"/>
      <c r="Q127" s="246"/>
      <c r="R127" s="246"/>
      <c r="S127" s="246"/>
      <c r="T127" s="246"/>
      <c r="U127" s="246"/>
      <c r="V127" s="246"/>
      <c r="W127" s="246"/>
      <c r="X127" s="246"/>
      <c r="Y127" s="246"/>
      <c r="Z127" s="246"/>
      <c r="AA127" s="246"/>
      <c r="AB127" s="246"/>
      <c r="AC127" s="246"/>
      <c r="AD127" s="246"/>
      <c r="AE127" s="246"/>
      <c r="AF127" s="246"/>
      <c r="AG127" s="236">
        <f>'040.42.5'!J30</f>
        <v>0</v>
      </c>
      <c r="AH127" s="237"/>
      <c r="AI127" s="237"/>
      <c r="AJ127" s="237"/>
      <c r="AK127" s="237"/>
      <c r="AL127" s="237"/>
      <c r="AM127" s="237"/>
      <c r="AN127" s="236">
        <f t="shared" si="0"/>
        <v>0</v>
      </c>
      <c r="AO127" s="237"/>
      <c r="AP127" s="237"/>
      <c r="AQ127" s="79" t="s">
        <v>87</v>
      </c>
      <c r="AR127" s="76"/>
      <c r="AS127" s="80">
        <v>0</v>
      </c>
      <c r="AT127" s="81">
        <f t="shared" si="1"/>
        <v>0</v>
      </c>
      <c r="AU127" s="82">
        <f>'040.42.5'!P120</f>
        <v>0</v>
      </c>
      <c r="AV127" s="81">
        <f>'040.42.5'!J33</f>
        <v>0</v>
      </c>
      <c r="AW127" s="81">
        <f>'040.42.5'!J34</f>
        <v>0</v>
      </c>
      <c r="AX127" s="81">
        <f>'040.42.5'!J35</f>
        <v>0</v>
      </c>
      <c r="AY127" s="81">
        <f>'040.42.5'!J36</f>
        <v>0</v>
      </c>
      <c r="AZ127" s="81">
        <f>'040.42.5'!F33</f>
        <v>0</v>
      </c>
      <c r="BA127" s="81">
        <f>'040.42.5'!F34</f>
        <v>0</v>
      </c>
      <c r="BB127" s="81">
        <f>'040.42.5'!F35</f>
        <v>0</v>
      </c>
      <c r="BC127" s="81">
        <f>'040.42.5'!F36</f>
        <v>0</v>
      </c>
      <c r="BD127" s="83">
        <f>'040.42.5'!F37</f>
        <v>0</v>
      </c>
      <c r="BT127" s="84" t="s">
        <v>88</v>
      </c>
      <c r="BV127" s="84" t="s">
        <v>82</v>
      </c>
      <c r="BW127" s="84" t="s">
        <v>174</v>
      </c>
      <c r="BX127" s="84" t="s">
        <v>5</v>
      </c>
      <c r="CL127" s="84" t="s">
        <v>19</v>
      </c>
      <c r="CM127" s="84" t="s">
        <v>21</v>
      </c>
    </row>
    <row r="128" spans="1:91" s="6" customFormat="1" ht="24.75" customHeight="1">
      <c r="A128" s="75" t="s">
        <v>84</v>
      </c>
      <c r="B128" s="76"/>
      <c r="C128" s="77"/>
      <c r="D128" s="246" t="s">
        <v>175</v>
      </c>
      <c r="E128" s="246"/>
      <c r="F128" s="246"/>
      <c r="G128" s="246"/>
      <c r="H128" s="246"/>
      <c r="I128" s="78"/>
      <c r="J128" s="246" t="s">
        <v>176</v>
      </c>
      <c r="K128" s="246"/>
      <c r="L128" s="246"/>
      <c r="M128" s="246"/>
      <c r="N128" s="246"/>
      <c r="O128" s="246"/>
      <c r="P128" s="246"/>
      <c r="Q128" s="246"/>
      <c r="R128" s="246"/>
      <c r="S128" s="246"/>
      <c r="T128" s="246"/>
      <c r="U128" s="246"/>
      <c r="V128" s="246"/>
      <c r="W128" s="246"/>
      <c r="X128" s="246"/>
      <c r="Y128" s="246"/>
      <c r="Z128" s="246"/>
      <c r="AA128" s="246"/>
      <c r="AB128" s="246"/>
      <c r="AC128" s="246"/>
      <c r="AD128" s="246"/>
      <c r="AE128" s="246"/>
      <c r="AF128" s="246"/>
      <c r="AG128" s="236">
        <f>'040.42.6'!J30</f>
        <v>0</v>
      </c>
      <c r="AH128" s="237"/>
      <c r="AI128" s="237"/>
      <c r="AJ128" s="237"/>
      <c r="AK128" s="237"/>
      <c r="AL128" s="237"/>
      <c r="AM128" s="237"/>
      <c r="AN128" s="236">
        <f t="shared" si="0"/>
        <v>0</v>
      </c>
      <c r="AO128" s="237"/>
      <c r="AP128" s="237"/>
      <c r="AQ128" s="79" t="s">
        <v>87</v>
      </c>
      <c r="AR128" s="76"/>
      <c r="AS128" s="80">
        <v>0</v>
      </c>
      <c r="AT128" s="81">
        <f t="shared" si="1"/>
        <v>0</v>
      </c>
      <c r="AU128" s="82">
        <f>'040.42.6'!P120</f>
        <v>0</v>
      </c>
      <c r="AV128" s="81">
        <f>'040.42.6'!J33</f>
        <v>0</v>
      </c>
      <c r="AW128" s="81">
        <f>'040.42.6'!J34</f>
        <v>0</v>
      </c>
      <c r="AX128" s="81">
        <f>'040.42.6'!J35</f>
        <v>0</v>
      </c>
      <c r="AY128" s="81">
        <f>'040.42.6'!J36</f>
        <v>0</v>
      </c>
      <c r="AZ128" s="81">
        <f>'040.42.6'!F33</f>
        <v>0</v>
      </c>
      <c r="BA128" s="81">
        <f>'040.42.6'!F34</f>
        <v>0</v>
      </c>
      <c r="BB128" s="81">
        <f>'040.42.6'!F35</f>
        <v>0</v>
      </c>
      <c r="BC128" s="81">
        <f>'040.42.6'!F36</f>
        <v>0</v>
      </c>
      <c r="BD128" s="83">
        <f>'040.42.6'!F37</f>
        <v>0</v>
      </c>
      <c r="BT128" s="84" t="s">
        <v>88</v>
      </c>
      <c r="BV128" s="84" t="s">
        <v>82</v>
      </c>
      <c r="BW128" s="84" t="s">
        <v>177</v>
      </c>
      <c r="BX128" s="84" t="s">
        <v>5</v>
      </c>
      <c r="CL128" s="84" t="s">
        <v>19</v>
      </c>
      <c r="CM128" s="84" t="s">
        <v>21</v>
      </c>
    </row>
    <row r="129" spans="1:91" s="6" customFormat="1" ht="16.5" customHeight="1">
      <c r="A129" s="75" t="s">
        <v>84</v>
      </c>
      <c r="B129" s="76"/>
      <c r="C129" s="77"/>
      <c r="D129" s="246" t="s">
        <v>178</v>
      </c>
      <c r="E129" s="246"/>
      <c r="F129" s="246"/>
      <c r="G129" s="246"/>
      <c r="H129" s="246"/>
      <c r="I129" s="78"/>
      <c r="J129" s="246" t="s">
        <v>179</v>
      </c>
      <c r="K129" s="246"/>
      <c r="L129" s="246"/>
      <c r="M129" s="246"/>
      <c r="N129" s="246"/>
      <c r="O129" s="246"/>
      <c r="P129" s="246"/>
      <c r="Q129" s="246"/>
      <c r="R129" s="246"/>
      <c r="S129" s="246"/>
      <c r="T129" s="246"/>
      <c r="U129" s="246"/>
      <c r="V129" s="246"/>
      <c r="W129" s="246"/>
      <c r="X129" s="246"/>
      <c r="Y129" s="246"/>
      <c r="Z129" s="246"/>
      <c r="AA129" s="246"/>
      <c r="AB129" s="246"/>
      <c r="AC129" s="246"/>
      <c r="AD129" s="246"/>
      <c r="AE129" s="246"/>
      <c r="AF129" s="246"/>
      <c r="AG129" s="236">
        <f>'040.52.1'!J30</f>
        <v>0</v>
      </c>
      <c r="AH129" s="237"/>
      <c r="AI129" s="237"/>
      <c r="AJ129" s="237"/>
      <c r="AK129" s="237"/>
      <c r="AL129" s="237"/>
      <c r="AM129" s="237"/>
      <c r="AN129" s="236">
        <f t="shared" si="0"/>
        <v>0</v>
      </c>
      <c r="AO129" s="237"/>
      <c r="AP129" s="237"/>
      <c r="AQ129" s="79" t="s">
        <v>87</v>
      </c>
      <c r="AR129" s="76"/>
      <c r="AS129" s="80">
        <v>0</v>
      </c>
      <c r="AT129" s="81">
        <f t="shared" si="1"/>
        <v>0</v>
      </c>
      <c r="AU129" s="82">
        <f>'040.52.1'!P124</f>
        <v>0</v>
      </c>
      <c r="AV129" s="81">
        <f>'040.52.1'!J33</f>
        <v>0</v>
      </c>
      <c r="AW129" s="81">
        <f>'040.52.1'!J34</f>
        <v>0</v>
      </c>
      <c r="AX129" s="81">
        <f>'040.52.1'!J35</f>
        <v>0</v>
      </c>
      <c r="AY129" s="81">
        <f>'040.52.1'!J36</f>
        <v>0</v>
      </c>
      <c r="AZ129" s="81">
        <f>'040.52.1'!F33</f>
        <v>0</v>
      </c>
      <c r="BA129" s="81">
        <f>'040.52.1'!F34</f>
        <v>0</v>
      </c>
      <c r="BB129" s="81">
        <f>'040.52.1'!F35</f>
        <v>0</v>
      </c>
      <c r="BC129" s="81">
        <f>'040.52.1'!F36</f>
        <v>0</v>
      </c>
      <c r="BD129" s="83">
        <f>'040.52.1'!F37</f>
        <v>0</v>
      </c>
      <c r="BT129" s="84" t="s">
        <v>88</v>
      </c>
      <c r="BV129" s="84" t="s">
        <v>82</v>
      </c>
      <c r="BW129" s="84" t="s">
        <v>180</v>
      </c>
      <c r="BX129" s="84" t="s">
        <v>5</v>
      </c>
      <c r="CL129" s="84" t="s">
        <v>19</v>
      </c>
      <c r="CM129" s="84" t="s">
        <v>21</v>
      </c>
    </row>
    <row r="130" spans="1:91" s="6" customFormat="1" ht="24.75" customHeight="1">
      <c r="A130" s="75" t="s">
        <v>84</v>
      </c>
      <c r="B130" s="76"/>
      <c r="C130" s="77"/>
      <c r="D130" s="246" t="s">
        <v>181</v>
      </c>
      <c r="E130" s="246"/>
      <c r="F130" s="246"/>
      <c r="G130" s="246"/>
      <c r="H130" s="246"/>
      <c r="I130" s="78"/>
      <c r="J130" s="246" t="s">
        <v>182</v>
      </c>
      <c r="K130" s="246"/>
      <c r="L130" s="246"/>
      <c r="M130" s="246"/>
      <c r="N130" s="246"/>
      <c r="O130" s="246"/>
      <c r="P130" s="246"/>
      <c r="Q130" s="246"/>
      <c r="R130" s="246"/>
      <c r="S130" s="246"/>
      <c r="T130" s="246"/>
      <c r="U130" s="246"/>
      <c r="V130" s="246"/>
      <c r="W130" s="246"/>
      <c r="X130" s="246"/>
      <c r="Y130" s="246"/>
      <c r="Z130" s="246"/>
      <c r="AA130" s="246"/>
      <c r="AB130" s="246"/>
      <c r="AC130" s="246"/>
      <c r="AD130" s="246"/>
      <c r="AE130" s="246"/>
      <c r="AF130" s="246"/>
      <c r="AG130" s="236">
        <f>'040.53.1'!J30</f>
        <v>0</v>
      </c>
      <c r="AH130" s="237"/>
      <c r="AI130" s="237"/>
      <c r="AJ130" s="237"/>
      <c r="AK130" s="237"/>
      <c r="AL130" s="237"/>
      <c r="AM130" s="237"/>
      <c r="AN130" s="236">
        <f t="shared" si="0"/>
        <v>0</v>
      </c>
      <c r="AO130" s="237"/>
      <c r="AP130" s="237"/>
      <c r="AQ130" s="79" t="s">
        <v>87</v>
      </c>
      <c r="AR130" s="76"/>
      <c r="AS130" s="80">
        <v>0</v>
      </c>
      <c r="AT130" s="81">
        <f t="shared" si="1"/>
        <v>0</v>
      </c>
      <c r="AU130" s="82">
        <f>'040.53.1'!P132</f>
        <v>0</v>
      </c>
      <c r="AV130" s="81">
        <f>'040.53.1'!J33</f>
        <v>0</v>
      </c>
      <c r="AW130" s="81">
        <f>'040.53.1'!J34</f>
        <v>0</v>
      </c>
      <c r="AX130" s="81">
        <f>'040.53.1'!J35</f>
        <v>0</v>
      </c>
      <c r="AY130" s="81">
        <f>'040.53.1'!J36</f>
        <v>0</v>
      </c>
      <c r="AZ130" s="81">
        <f>'040.53.1'!F33</f>
        <v>0</v>
      </c>
      <c r="BA130" s="81">
        <f>'040.53.1'!F34</f>
        <v>0</v>
      </c>
      <c r="BB130" s="81">
        <f>'040.53.1'!F35</f>
        <v>0</v>
      </c>
      <c r="BC130" s="81">
        <f>'040.53.1'!F36</f>
        <v>0</v>
      </c>
      <c r="BD130" s="83">
        <f>'040.53.1'!F37</f>
        <v>0</v>
      </c>
      <c r="BT130" s="84" t="s">
        <v>88</v>
      </c>
      <c r="BV130" s="84" t="s">
        <v>82</v>
      </c>
      <c r="BW130" s="84" t="s">
        <v>183</v>
      </c>
      <c r="BX130" s="84" t="s">
        <v>5</v>
      </c>
      <c r="CL130" s="84" t="s">
        <v>19</v>
      </c>
      <c r="CM130" s="84" t="s">
        <v>21</v>
      </c>
    </row>
    <row r="131" spans="1:91" s="6" customFormat="1" ht="24.75" customHeight="1">
      <c r="A131" s="75" t="s">
        <v>84</v>
      </c>
      <c r="B131" s="76"/>
      <c r="C131" s="77"/>
      <c r="D131" s="246" t="s">
        <v>184</v>
      </c>
      <c r="E131" s="246"/>
      <c r="F131" s="246"/>
      <c r="G131" s="246"/>
      <c r="H131" s="246"/>
      <c r="I131" s="78"/>
      <c r="J131" s="246" t="s">
        <v>185</v>
      </c>
      <c r="K131" s="246"/>
      <c r="L131" s="246"/>
      <c r="M131" s="246"/>
      <c r="N131" s="246"/>
      <c r="O131" s="246"/>
      <c r="P131" s="246"/>
      <c r="Q131" s="246"/>
      <c r="R131" s="246"/>
      <c r="S131" s="246"/>
      <c r="T131" s="246"/>
      <c r="U131" s="246"/>
      <c r="V131" s="246"/>
      <c r="W131" s="246"/>
      <c r="X131" s="246"/>
      <c r="Y131" s="246"/>
      <c r="Z131" s="246"/>
      <c r="AA131" s="246"/>
      <c r="AB131" s="246"/>
      <c r="AC131" s="246"/>
      <c r="AD131" s="246"/>
      <c r="AE131" s="246"/>
      <c r="AF131" s="246"/>
      <c r="AG131" s="236">
        <f>'040.53.2'!J30</f>
        <v>0</v>
      </c>
      <c r="AH131" s="237"/>
      <c r="AI131" s="237"/>
      <c r="AJ131" s="237"/>
      <c r="AK131" s="237"/>
      <c r="AL131" s="237"/>
      <c r="AM131" s="237"/>
      <c r="AN131" s="236">
        <f t="shared" si="0"/>
        <v>0</v>
      </c>
      <c r="AO131" s="237"/>
      <c r="AP131" s="237"/>
      <c r="AQ131" s="79" t="s">
        <v>87</v>
      </c>
      <c r="AR131" s="76"/>
      <c r="AS131" s="80">
        <v>0</v>
      </c>
      <c r="AT131" s="81">
        <f t="shared" si="1"/>
        <v>0</v>
      </c>
      <c r="AU131" s="82">
        <f>'040.53.2'!P130</f>
        <v>0</v>
      </c>
      <c r="AV131" s="81">
        <f>'040.53.2'!J33</f>
        <v>0</v>
      </c>
      <c r="AW131" s="81">
        <f>'040.53.2'!J34</f>
        <v>0</v>
      </c>
      <c r="AX131" s="81">
        <f>'040.53.2'!J35</f>
        <v>0</v>
      </c>
      <c r="AY131" s="81">
        <f>'040.53.2'!J36</f>
        <v>0</v>
      </c>
      <c r="AZ131" s="81">
        <f>'040.53.2'!F33</f>
        <v>0</v>
      </c>
      <c r="BA131" s="81">
        <f>'040.53.2'!F34</f>
        <v>0</v>
      </c>
      <c r="BB131" s="81">
        <f>'040.53.2'!F35</f>
        <v>0</v>
      </c>
      <c r="BC131" s="81">
        <f>'040.53.2'!F36</f>
        <v>0</v>
      </c>
      <c r="BD131" s="83">
        <f>'040.53.2'!F37</f>
        <v>0</v>
      </c>
      <c r="BT131" s="84" t="s">
        <v>88</v>
      </c>
      <c r="BV131" s="84" t="s">
        <v>82</v>
      </c>
      <c r="BW131" s="84" t="s">
        <v>186</v>
      </c>
      <c r="BX131" s="84" t="s">
        <v>5</v>
      </c>
      <c r="CL131" s="84" t="s">
        <v>19</v>
      </c>
      <c r="CM131" s="84" t="s">
        <v>21</v>
      </c>
    </row>
    <row r="132" spans="1:91" s="6" customFormat="1" ht="24.75" customHeight="1">
      <c r="A132" s="75" t="s">
        <v>84</v>
      </c>
      <c r="B132" s="76"/>
      <c r="C132" s="77"/>
      <c r="D132" s="246" t="s">
        <v>187</v>
      </c>
      <c r="E132" s="246"/>
      <c r="F132" s="246"/>
      <c r="G132" s="246"/>
      <c r="H132" s="246"/>
      <c r="I132" s="78"/>
      <c r="J132" s="246" t="s">
        <v>188</v>
      </c>
      <c r="K132" s="246"/>
      <c r="L132" s="246"/>
      <c r="M132" s="246"/>
      <c r="N132" s="246"/>
      <c r="O132" s="246"/>
      <c r="P132" s="246"/>
      <c r="Q132" s="246"/>
      <c r="R132" s="246"/>
      <c r="S132" s="246"/>
      <c r="T132" s="246"/>
      <c r="U132" s="246"/>
      <c r="V132" s="246"/>
      <c r="W132" s="246"/>
      <c r="X132" s="246"/>
      <c r="Y132" s="246"/>
      <c r="Z132" s="246"/>
      <c r="AA132" s="246"/>
      <c r="AB132" s="246"/>
      <c r="AC132" s="246"/>
      <c r="AD132" s="246"/>
      <c r="AE132" s="246"/>
      <c r="AF132" s="246"/>
      <c r="AG132" s="236">
        <f>'040.54.1'!J30</f>
        <v>0</v>
      </c>
      <c r="AH132" s="237"/>
      <c r="AI132" s="237"/>
      <c r="AJ132" s="237"/>
      <c r="AK132" s="237"/>
      <c r="AL132" s="237"/>
      <c r="AM132" s="237"/>
      <c r="AN132" s="236">
        <f t="shared" si="0"/>
        <v>0</v>
      </c>
      <c r="AO132" s="237"/>
      <c r="AP132" s="237"/>
      <c r="AQ132" s="79" t="s">
        <v>87</v>
      </c>
      <c r="AR132" s="76"/>
      <c r="AS132" s="80">
        <v>0</v>
      </c>
      <c r="AT132" s="81">
        <f t="shared" si="1"/>
        <v>0</v>
      </c>
      <c r="AU132" s="82">
        <f>'040.54.1'!P123</f>
        <v>0</v>
      </c>
      <c r="AV132" s="81">
        <f>'040.54.1'!J33</f>
        <v>0</v>
      </c>
      <c r="AW132" s="81">
        <f>'040.54.1'!J34</f>
        <v>0</v>
      </c>
      <c r="AX132" s="81">
        <f>'040.54.1'!J35</f>
        <v>0</v>
      </c>
      <c r="AY132" s="81">
        <f>'040.54.1'!J36</f>
        <v>0</v>
      </c>
      <c r="AZ132" s="81">
        <f>'040.54.1'!F33</f>
        <v>0</v>
      </c>
      <c r="BA132" s="81">
        <f>'040.54.1'!F34</f>
        <v>0</v>
      </c>
      <c r="BB132" s="81">
        <f>'040.54.1'!F35</f>
        <v>0</v>
      </c>
      <c r="BC132" s="81">
        <f>'040.54.1'!F36</f>
        <v>0</v>
      </c>
      <c r="BD132" s="83">
        <f>'040.54.1'!F37</f>
        <v>0</v>
      </c>
      <c r="BT132" s="84" t="s">
        <v>88</v>
      </c>
      <c r="BV132" s="84" t="s">
        <v>82</v>
      </c>
      <c r="BW132" s="84" t="s">
        <v>189</v>
      </c>
      <c r="BX132" s="84" t="s">
        <v>5</v>
      </c>
      <c r="CL132" s="84" t="s">
        <v>19</v>
      </c>
      <c r="CM132" s="84" t="s">
        <v>21</v>
      </c>
    </row>
    <row r="133" spans="1:91" s="6" customFormat="1" ht="37.5" customHeight="1">
      <c r="A133" s="75" t="s">
        <v>84</v>
      </c>
      <c r="B133" s="76"/>
      <c r="C133" s="77"/>
      <c r="D133" s="246" t="s">
        <v>190</v>
      </c>
      <c r="E133" s="246"/>
      <c r="F133" s="246"/>
      <c r="G133" s="246"/>
      <c r="H133" s="246"/>
      <c r="I133" s="78"/>
      <c r="J133" s="246" t="s">
        <v>191</v>
      </c>
      <c r="K133" s="246"/>
      <c r="L133" s="246"/>
      <c r="M133" s="246"/>
      <c r="N133" s="246"/>
      <c r="O133" s="246"/>
      <c r="P133" s="246"/>
      <c r="Q133" s="246"/>
      <c r="R133" s="246"/>
      <c r="S133" s="246"/>
      <c r="T133" s="246"/>
      <c r="U133" s="246"/>
      <c r="V133" s="246"/>
      <c r="W133" s="246"/>
      <c r="X133" s="246"/>
      <c r="Y133" s="246"/>
      <c r="Z133" s="246"/>
      <c r="AA133" s="246"/>
      <c r="AB133" s="246"/>
      <c r="AC133" s="246"/>
      <c r="AD133" s="246"/>
      <c r="AE133" s="246"/>
      <c r="AF133" s="246"/>
      <c r="AG133" s="236">
        <f>'040.59.2'!J30</f>
        <v>0</v>
      </c>
      <c r="AH133" s="237"/>
      <c r="AI133" s="237"/>
      <c r="AJ133" s="237"/>
      <c r="AK133" s="237"/>
      <c r="AL133" s="237"/>
      <c r="AM133" s="237"/>
      <c r="AN133" s="236">
        <f t="shared" si="0"/>
        <v>0</v>
      </c>
      <c r="AO133" s="237"/>
      <c r="AP133" s="237"/>
      <c r="AQ133" s="79" t="s">
        <v>87</v>
      </c>
      <c r="AR133" s="76"/>
      <c r="AS133" s="80">
        <v>0</v>
      </c>
      <c r="AT133" s="81">
        <f t="shared" si="1"/>
        <v>0</v>
      </c>
      <c r="AU133" s="82">
        <f>'040.59.2'!P127</f>
        <v>0</v>
      </c>
      <c r="AV133" s="81">
        <f>'040.59.2'!J33</f>
        <v>0</v>
      </c>
      <c r="AW133" s="81">
        <f>'040.59.2'!J34</f>
        <v>0</v>
      </c>
      <c r="AX133" s="81">
        <f>'040.59.2'!J35</f>
        <v>0</v>
      </c>
      <c r="AY133" s="81">
        <f>'040.59.2'!J36</f>
        <v>0</v>
      </c>
      <c r="AZ133" s="81">
        <f>'040.59.2'!F33</f>
        <v>0</v>
      </c>
      <c r="BA133" s="81">
        <f>'040.59.2'!F34</f>
        <v>0</v>
      </c>
      <c r="BB133" s="81">
        <f>'040.59.2'!F35</f>
        <v>0</v>
      </c>
      <c r="BC133" s="81">
        <f>'040.59.2'!F36</f>
        <v>0</v>
      </c>
      <c r="BD133" s="83">
        <f>'040.59.2'!F37</f>
        <v>0</v>
      </c>
      <c r="BT133" s="84" t="s">
        <v>88</v>
      </c>
      <c r="BV133" s="84" t="s">
        <v>82</v>
      </c>
      <c r="BW133" s="84" t="s">
        <v>192</v>
      </c>
      <c r="BX133" s="84" t="s">
        <v>5</v>
      </c>
      <c r="CL133" s="84" t="s">
        <v>19</v>
      </c>
      <c r="CM133" s="84" t="s">
        <v>21</v>
      </c>
    </row>
    <row r="134" spans="1:91" s="6" customFormat="1" ht="16.5" customHeight="1">
      <c r="B134" s="76"/>
      <c r="C134" s="77"/>
      <c r="D134" s="246" t="s">
        <v>193</v>
      </c>
      <c r="E134" s="246"/>
      <c r="F134" s="246"/>
      <c r="G134" s="246"/>
      <c r="H134" s="246"/>
      <c r="I134" s="78"/>
      <c r="J134" s="246" t="s">
        <v>194</v>
      </c>
      <c r="K134" s="246"/>
      <c r="L134" s="246"/>
      <c r="M134" s="246"/>
      <c r="N134" s="246"/>
      <c r="O134" s="246"/>
      <c r="P134" s="246"/>
      <c r="Q134" s="246"/>
      <c r="R134" s="246"/>
      <c r="S134" s="246"/>
      <c r="T134" s="246"/>
      <c r="U134" s="246"/>
      <c r="V134" s="246"/>
      <c r="W134" s="246"/>
      <c r="X134" s="246"/>
      <c r="Y134" s="246"/>
      <c r="Z134" s="246"/>
      <c r="AA134" s="246"/>
      <c r="AB134" s="246"/>
      <c r="AC134" s="246"/>
      <c r="AD134" s="246"/>
      <c r="AE134" s="246"/>
      <c r="AF134" s="246"/>
      <c r="AG134" s="238">
        <f>ROUND(SUM(AG135:AG137),2)</f>
        <v>0</v>
      </c>
      <c r="AH134" s="237"/>
      <c r="AI134" s="237"/>
      <c r="AJ134" s="237"/>
      <c r="AK134" s="237"/>
      <c r="AL134" s="237"/>
      <c r="AM134" s="237"/>
      <c r="AN134" s="236">
        <f t="shared" si="0"/>
        <v>0</v>
      </c>
      <c r="AO134" s="237"/>
      <c r="AP134" s="237"/>
      <c r="AQ134" s="79" t="s">
        <v>87</v>
      </c>
      <c r="AR134" s="76"/>
      <c r="AS134" s="80">
        <f>ROUND(SUM(AS135:AS137),2)</f>
        <v>0</v>
      </c>
      <c r="AT134" s="81">
        <f t="shared" si="1"/>
        <v>0</v>
      </c>
      <c r="AU134" s="82">
        <f>ROUND(SUM(AU135:AU137),5)</f>
        <v>0</v>
      </c>
      <c r="AV134" s="81">
        <f>ROUND(AZ134*L29,2)</f>
        <v>0</v>
      </c>
      <c r="AW134" s="81">
        <f>ROUND(BA134*L30,2)</f>
        <v>0</v>
      </c>
      <c r="AX134" s="81">
        <f>ROUND(BB134*L29,2)</f>
        <v>0</v>
      </c>
      <c r="AY134" s="81">
        <f>ROUND(BC134*L30,2)</f>
        <v>0</v>
      </c>
      <c r="AZ134" s="81">
        <f>ROUND(SUM(AZ135:AZ137),2)</f>
        <v>0</v>
      </c>
      <c r="BA134" s="81">
        <f>ROUND(SUM(BA135:BA137),2)</f>
        <v>0</v>
      </c>
      <c r="BB134" s="81">
        <f>ROUND(SUM(BB135:BB137),2)</f>
        <v>0</v>
      </c>
      <c r="BC134" s="81">
        <f>ROUND(SUM(BC135:BC137),2)</f>
        <v>0</v>
      </c>
      <c r="BD134" s="83">
        <f>ROUND(SUM(BD135:BD137),2)</f>
        <v>0</v>
      </c>
      <c r="BS134" s="84" t="s">
        <v>79</v>
      </c>
      <c r="BT134" s="84" t="s">
        <v>88</v>
      </c>
      <c r="BV134" s="84" t="s">
        <v>82</v>
      </c>
      <c r="BW134" s="84" t="s">
        <v>195</v>
      </c>
      <c r="BX134" s="84" t="s">
        <v>5</v>
      </c>
      <c r="CL134" s="84" t="s">
        <v>19</v>
      </c>
      <c r="CM134" s="84" t="s">
        <v>21</v>
      </c>
    </row>
    <row r="135" spans="1:91" s="3" customFormat="1" ht="16.5" customHeight="1">
      <c r="B135" s="49"/>
      <c r="C135" s="9"/>
      <c r="D135" s="9"/>
      <c r="E135" s="258" t="s">
        <v>193</v>
      </c>
      <c r="F135" s="258"/>
      <c r="G135" s="258"/>
      <c r="H135" s="258"/>
      <c r="I135" s="258"/>
      <c r="J135" s="9"/>
      <c r="K135" s="258" t="s">
        <v>194</v>
      </c>
      <c r="L135" s="258"/>
      <c r="M135" s="258"/>
      <c r="N135" s="258"/>
      <c r="O135" s="258"/>
      <c r="P135" s="258"/>
      <c r="Q135" s="258"/>
      <c r="R135" s="258"/>
      <c r="S135" s="258"/>
      <c r="T135" s="258"/>
      <c r="U135" s="258"/>
      <c r="V135" s="258"/>
      <c r="W135" s="258"/>
      <c r="X135" s="258"/>
      <c r="Y135" s="258"/>
      <c r="Z135" s="258"/>
      <c r="AA135" s="258"/>
      <c r="AB135" s="258"/>
      <c r="AC135" s="258"/>
      <c r="AD135" s="258"/>
      <c r="AE135" s="258"/>
      <c r="AF135" s="258"/>
      <c r="AG135" s="239">
        <v>0</v>
      </c>
      <c r="AH135" s="240"/>
      <c r="AI135" s="240"/>
      <c r="AJ135" s="240"/>
      <c r="AK135" s="240"/>
      <c r="AL135" s="240"/>
      <c r="AM135" s="240"/>
      <c r="AN135" s="239">
        <f t="shared" si="0"/>
        <v>0</v>
      </c>
      <c r="AO135" s="240"/>
      <c r="AP135" s="240"/>
      <c r="AQ135" s="85" t="s">
        <v>114</v>
      </c>
      <c r="AR135" s="49"/>
      <c r="AS135" s="86">
        <v>0</v>
      </c>
      <c r="AT135" s="87">
        <f t="shared" si="1"/>
        <v>0</v>
      </c>
      <c r="AU135" s="88"/>
      <c r="AV135" s="87"/>
      <c r="AW135" s="87"/>
      <c r="AX135" s="87"/>
      <c r="AY135" s="87"/>
      <c r="AZ135" s="87"/>
      <c r="BA135" s="87"/>
      <c r="BB135" s="87"/>
      <c r="BC135" s="87"/>
      <c r="BD135" s="89"/>
      <c r="BT135" s="25" t="s">
        <v>21</v>
      </c>
      <c r="BU135" s="25" t="s">
        <v>115</v>
      </c>
      <c r="BV135" s="25" t="s">
        <v>82</v>
      </c>
      <c r="BW135" s="25" t="s">
        <v>195</v>
      </c>
      <c r="BX135" s="25" t="s">
        <v>5</v>
      </c>
      <c r="CL135" s="25" t="s">
        <v>19</v>
      </c>
      <c r="CM135" s="25" t="s">
        <v>21</v>
      </c>
    </row>
    <row r="136" spans="1:91" s="3" customFormat="1" ht="23.25" customHeight="1">
      <c r="A136" s="75" t="s">
        <v>84</v>
      </c>
      <c r="B136" s="49"/>
      <c r="C136" s="9"/>
      <c r="D136" s="9"/>
      <c r="E136" s="258" t="s">
        <v>196</v>
      </c>
      <c r="F136" s="258"/>
      <c r="G136" s="258"/>
      <c r="H136" s="258"/>
      <c r="I136" s="258"/>
      <c r="J136" s="9"/>
      <c r="K136" s="258" t="s">
        <v>194</v>
      </c>
      <c r="L136" s="258"/>
      <c r="M136" s="258"/>
      <c r="N136" s="258"/>
      <c r="O136" s="258"/>
      <c r="P136" s="258"/>
      <c r="Q136" s="258"/>
      <c r="R136" s="258"/>
      <c r="S136" s="258"/>
      <c r="T136" s="258"/>
      <c r="U136" s="258"/>
      <c r="V136" s="258"/>
      <c r="W136" s="258"/>
      <c r="X136" s="258"/>
      <c r="Y136" s="258"/>
      <c r="Z136" s="258"/>
      <c r="AA136" s="258"/>
      <c r="AB136" s="258"/>
      <c r="AC136" s="258"/>
      <c r="AD136" s="258"/>
      <c r="AE136" s="258"/>
      <c r="AF136" s="258"/>
      <c r="AG136" s="239">
        <f>'040.61.1.1'!J32</f>
        <v>0</v>
      </c>
      <c r="AH136" s="240"/>
      <c r="AI136" s="240"/>
      <c r="AJ136" s="240"/>
      <c r="AK136" s="240"/>
      <c r="AL136" s="240"/>
      <c r="AM136" s="240"/>
      <c r="AN136" s="239">
        <f t="shared" si="0"/>
        <v>0</v>
      </c>
      <c r="AO136" s="240"/>
      <c r="AP136" s="240"/>
      <c r="AQ136" s="85" t="s">
        <v>114</v>
      </c>
      <c r="AR136" s="49"/>
      <c r="AS136" s="86">
        <v>0</v>
      </c>
      <c r="AT136" s="87">
        <f t="shared" si="1"/>
        <v>0</v>
      </c>
      <c r="AU136" s="88">
        <f>'040.61.1.1'!P123</f>
        <v>0</v>
      </c>
      <c r="AV136" s="87">
        <f>'040.61.1.1'!J35</f>
        <v>0</v>
      </c>
      <c r="AW136" s="87">
        <f>'040.61.1.1'!J36</f>
        <v>0</v>
      </c>
      <c r="AX136" s="87">
        <f>'040.61.1.1'!J37</f>
        <v>0</v>
      </c>
      <c r="AY136" s="87">
        <f>'040.61.1.1'!J38</f>
        <v>0</v>
      </c>
      <c r="AZ136" s="87">
        <f>'040.61.1.1'!F35</f>
        <v>0</v>
      </c>
      <c r="BA136" s="87">
        <f>'040.61.1.1'!F36</f>
        <v>0</v>
      </c>
      <c r="BB136" s="87">
        <f>'040.61.1.1'!F37</f>
        <v>0</v>
      </c>
      <c r="BC136" s="87">
        <f>'040.61.1.1'!F38</f>
        <v>0</v>
      </c>
      <c r="BD136" s="89">
        <f>'040.61.1.1'!F39</f>
        <v>0</v>
      </c>
      <c r="BT136" s="25" t="s">
        <v>21</v>
      </c>
      <c r="BV136" s="25" t="s">
        <v>82</v>
      </c>
      <c r="BW136" s="25" t="s">
        <v>197</v>
      </c>
      <c r="BX136" s="25" t="s">
        <v>195</v>
      </c>
      <c r="CL136" s="25" t="s">
        <v>19</v>
      </c>
    </row>
    <row r="137" spans="1:91" s="3" customFormat="1" ht="23.25" customHeight="1">
      <c r="A137" s="75" t="s">
        <v>84</v>
      </c>
      <c r="B137" s="49"/>
      <c r="C137" s="9"/>
      <c r="D137" s="9"/>
      <c r="E137" s="258" t="s">
        <v>198</v>
      </c>
      <c r="F137" s="258"/>
      <c r="G137" s="258"/>
      <c r="H137" s="258"/>
      <c r="I137" s="258"/>
      <c r="J137" s="9"/>
      <c r="K137" s="258" t="s">
        <v>199</v>
      </c>
      <c r="L137" s="258"/>
      <c r="M137" s="258"/>
      <c r="N137" s="258"/>
      <c r="O137" s="258"/>
      <c r="P137" s="258"/>
      <c r="Q137" s="258"/>
      <c r="R137" s="258"/>
      <c r="S137" s="258"/>
      <c r="T137" s="258"/>
      <c r="U137" s="258"/>
      <c r="V137" s="258"/>
      <c r="W137" s="258"/>
      <c r="X137" s="258"/>
      <c r="Y137" s="258"/>
      <c r="Z137" s="258"/>
      <c r="AA137" s="258"/>
      <c r="AB137" s="258"/>
      <c r="AC137" s="258"/>
      <c r="AD137" s="258"/>
      <c r="AE137" s="258"/>
      <c r="AF137" s="258"/>
      <c r="AG137" s="239">
        <f>'040.61.1.2'!J32</f>
        <v>0</v>
      </c>
      <c r="AH137" s="240"/>
      <c r="AI137" s="240"/>
      <c r="AJ137" s="240"/>
      <c r="AK137" s="240"/>
      <c r="AL137" s="240"/>
      <c r="AM137" s="240"/>
      <c r="AN137" s="239">
        <f t="shared" si="0"/>
        <v>0</v>
      </c>
      <c r="AO137" s="240"/>
      <c r="AP137" s="240"/>
      <c r="AQ137" s="85" t="s">
        <v>114</v>
      </c>
      <c r="AR137" s="49"/>
      <c r="AS137" s="86">
        <v>0</v>
      </c>
      <c r="AT137" s="87">
        <f t="shared" si="1"/>
        <v>0</v>
      </c>
      <c r="AU137" s="88">
        <f>'040.61.1.2'!P122</f>
        <v>0</v>
      </c>
      <c r="AV137" s="87">
        <f>'040.61.1.2'!J35</f>
        <v>0</v>
      </c>
      <c r="AW137" s="87">
        <f>'040.61.1.2'!J36</f>
        <v>0</v>
      </c>
      <c r="AX137" s="87">
        <f>'040.61.1.2'!J37</f>
        <v>0</v>
      </c>
      <c r="AY137" s="87">
        <f>'040.61.1.2'!J38</f>
        <v>0</v>
      </c>
      <c r="AZ137" s="87">
        <f>'040.61.1.2'!F35</f>
        <v>0</v>
      </c>
      <c r="BA137" s="87">
        <f>'040.61.1.2'!F36</f>
        <v>0</v>
      </c>
      <c r="BB137" s="87">
        <f>'040.61.1.2'!F37</f>
        <v>0</v>
      </c>
      <c r="BC137" s="87">
        <f>'040.61.1.2'!F38</f>
        <v>0</v>
      </c>
      <c r="BD137" s="89">
        <f>'040.61.1.2'!F39</f>
        <v>0</v>
      </c>
      <c r="BT137" s="25" t="s">
        <v>21</v>
      </c>
      <c r="BV137" s="25" t="s">
        <v>82</v>
      </c>
      <c r="BW137" s="25" t="s">
        <v>200</v>
      </c>
      <c r="BX137" s="25" t="s">
        <v>195</v>
      </c>
      <c r="CL137" s="25" t="s">
        <v>19</v>
      </c>
    </row>
    <row r="138" spans="1:91" s="6" customFormat="1" ht="16.5" customHeight="1">
      <c r="A138" s="75" t="s">
        <v>84</v>
      </c>
      <c r="B138" s="76"/>
      <c r="C138" s="77"/>
      <c r="D138" s="246" t="s">
        <v>201</v>
      </c>
      <c r="E138" s="246"/>
      <c r="F138" s="246"/>
      <c r="G138" s="246"/>
      <c r="H138" s="246"/>
      <c r="I138" s="78"/>
      <c r="J138" s="246" t="s">
        <v>202</v>
      </c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6"/>
      <c r="V138" s="246"/>
      <c r="W138" s="246"/>
      <c r="X138" s="246"/>
      <c r="Y138" s="246"/>
      <c r="Z138" s="246"/>
      <c r="AA138" s="246"/>
      <c r="AB138" s="246"/>
      <c r="AC138" s="246"/>
      <c r="AD138" s="246"/>
      <c r="AE138" s="246"/>
      <c r="AF138" s="246"/>
      <c r="AG138" s="236">
        <f>'040.75'!J30</f>
        <v>0</v>
      </c>
      <c r="AH138" s="237"/>
      <c r="AI138" s="237"/>
      <c r="AJ138" s="237"/>
      <c r="AK138" s="237"/>
      <c r="AL138" s="237"/>
      <c r="AM138" s="237"/>
      <c r="AN138" s="236">
        <f t="shared" si="0"/>
        <v>0</v>
      </c>
      <c r="AO138" s="237"/>
      <c r="AP138" s="237"/>
      <c r="AQ138" s="79" t="s">
        <v>87</v>
      </c>
      <c r="AR138" s="76"/>
      <c r="AS138" s="80">
        <v>0</v>
      </c>
      <c r="AT138" s="81">
        <f t="shared" si="1"/>
        <v>0</v>
      </c>
      <c r="AU138" s="82">
        <f>'040.75'!P118</f>
        <v>0</v>
      </c>
      <c r="AV138" s="81">
        <f>'040.75'!J33</f>
        <v>0</v>
      </c>
      <c r="AW138" s="81">
        <f>'040.75'!J34</f>
        <v>0</v>
      </c>
      <c r="AX138" s="81">
        <f>'040.75'!J35</f>
        <v>0</v>
      </c>
      <c r="AY138" s="81">
        <f>'040.75'!J36</f>
        <v>0</v>
      </c>
      <c r="AZ138" s="81">
        <f>'040.75'!F33</f>
        <v>0</v>
      </c>
      <c r="BA138" s="81">
        <f>'040.75'!F34</f>
        <v>0</v>
      </c>
      <c r="BB138" s="81">
        <f>'040.75'!F35</f>
        <v>0</v>
      </c>
      <c r="BC138" s="81">
        <f>'040.75'!F36</f>
        <v>0</v>
      </c>
      <c r="BD138" s="83">
        <f>'040.75'!F37</f>
        <v>0</v>
      </c>
      <c r="BT138" s="84" t="s">
        <v>88</v>
      </c>
      <c r="BV138" s="84" t="s">
        <v>82</v>
      </c>
      <c r="BW138" s="84" t="s">
        <v>203</v>
      </c>
      <c r="BX138" s="84" t="s">
        <v>5</v>
      </c>
      <c r="CL138" s="84" t="s">
        <v>19</v>
      </c>
      <c r="CM138" s="84" t="s">
        <v>21</v>
      </c>
    </row>
    <row r="139" spans="1:91" s="6" customFormat="1" ht="16.5" customHeight="1">
      <c r="A139" s="75" t="s">
        <v>84</v>
      </c>
      <c r="B139" s="76"/>
      <c r="C139" s="77"/>
      <c r="D139" s="246" t="s">
        <v>204</v>
      </c>
      <c r="E139" s="246"/>
      <c r="F139" s="246"/>
      <c r="G139" s="246"/>
      <c r="H139" s="246"/>
      <c r="I139" s="78"/>
      <c r="J139" s="246" t="s">
        <v>205</v>
      </c>
      <c r="K139" s="246"/>
      <c r="L139" s="246"/>
      <c r="M139" s="246"/>
      <c r="N139" s="246"/>
      <c r="O139" s="246"/>
      <c r="P139" s="246"/>
      <c r="Q139" s="246"/>
      <c r="R139" s="246"/>
      <c r="S139" s="246"/>
      <c r="T139" s="246"/>
      <c r="U139" s="246"/>
      <c r="V139" s="246"/>
      <c r="W139" s="246"/>
      <c r="X139" s="246"/>
      <c r="Y139" s="246"/>
      <c r="Z139" s="246"/>
      <c r="AA139" s="246"/>
      <c r="AB139" s="246"/>
      <c r="AC139" s="246"/>
      <c r="AD139" s="246"/>
      <c r="AE139" s="246"/>
      <c r="AF139" s="246"/>
      <c r="AG139" s="236">
        <f>VRN!J30</f>
        <v>0</v>
      </c>
      <c r="AH139" s="237"/>
      <c r="AI139" s="237"/>
      <c r="AJ139" s="237"/>
      <c r="AK139" s="237"/>
      <c r="AL139" s="237"/>
      <c r="AM139" s="237"/>
      <c r="AN139" s="236">
        <f t="shared" si="0"/>
        <v>0</v>
      </c>
      <c r="AO139" s="237"/>
      <c r="AP139" s="237"/>
      <c r="AQ139" s="79" t="s">
        <v>206</v>
      </c>
      <c r="AR139" s="76"/>
      <c r="AS139" s="90">
        <v>0</v>
      </c>
      <c r="AT139" s="91">
        <f t="shared" si="1"/>
        <v>0</v>
      </c>
      <c r="AU139" s="92">
        <f>VRN!P123</f>
        <v>0</v>
      </c>
      <c r="AV139" s="91">
        <f>VRN!J33</f>
        <v>0</v>
      </c>
      <c r="AW139" s="91">
        <f>VRN!J34</f>
        <v>0</v>
      </c>
      <c r="AX139" s="91">
        <f>VRN!J35</f>
        <v>0</v>
      </c>
      <c r="AY139" s="91">
        <f>VRN!J36</f>
        <v>0</v>
      </c>
      <c r="AZ139" s="91">
        <f>VRN!F33</f>
        <v>0</v>
      </c>
      <c r="BA139" s="91">
        <f>VRN!F34</f>
        <v>0</v>
      </c>
      <c r="BB139" s="91">
        <f>VRN!F35</f>
        <v>0</v>
      </c>
      <c r="BC139" s="91">
        <f>VRN!F36</f>
        <v>0</v>
      </c>
      <c r="BD139" s="93">
        <f>VRN!F37</f>
        <v>0</v>
      </c>
      <c r="BT139" s="84" t="s">
        <v>88</v>
      </c>
      <c r="BV139" s="84" t="s">
        <v>82</v>
      </c>
      <c r="BW139" s="84" t="s">
        <v>207</v>
      </c>
      <c r="BX139" s="84" t="s">
        <v>5</v>
      </c>
      <c r="CL139" s="84" t="s">
        <v>19</v>
      </c>
      <c r="CM139" s="84" t="s">
        <v>21</v>
      </c>
    </row>
    <row r="140" spans="1:91" s="1" customFormat="1" ht="30" customHeight="1">
      <c r="B140" s="33"/>
      <c r="AR140" s="33"/>
    </row>
    <row r="141" spans="1:91" s="1" customFormat="1" ht="6.95" customHeight="1">
      <c r="B141" s="45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33"/>
    </row>
  </sheetData>
  <sheetProtection algorithmName="SHA-512" hashValue="rGpWcrJqtvNEAV16Gctox0l7uZcPJNcw+nYSPMeKxbPWiyMZZ7JShO3f84MUCzTMyHzWmCSWocmxWoJY+DLUVA==" saltValue="WZ8DW9ZHUk7IFsSfXn36jf24+3Ekzu/axz2cmuRibVTWpQxY7y9u9V7tL9/gF5q/KPvM3Dmt9e26XM4vMc88EQ==" spinCount="100000" sheet="1" objects="1" scenarios="1" formatColumns="0" formatRows="0"/>
  <mergeCells count="218">
    <mergeCell ref="E105:I105"/>
    <mergeCell ref="E124:I124"/>
    <mergeCell ref="E121:I121"/>
    <mergeCell ref="E111:I111"/>
    <mergeCell ref="E122:I122"/>
    <mergeCell ref="E104:I104"/>
    <mergeCell ref="E110:I110"/>
    <mergeCell ref="E112:I112"/>
    <mergeCell ref="E123:I123"/>
    <mergeCell ref="D115:H115"/>
    <mergeCell ref="D114:H114"/>
    <mergeCell ref="D113:H113"/>
    <mergeCell ref="D109:H109"/>
    <mergeCell ref="D129:H129"/>
    <mergeCell ref="D106:H106"/>
    <mergeCell ref="E118:I118"/>
    <mergeCell ref="E108:I108"/>
    <mergeCell ref="E119:I119"/>
    <mergeCell ref="E107:I107"/>
    <mergeCell ref="E120:I120"/>
    <mergeCell ref="J133:AF133"/>
    <mergeCell ref="J134:AF134"/>
    <mergeCell ref="K135:AF135"/>
    <mergeCell ref="K136:AF136"/>
    <mergeCell ref="K137:AF137"/>
    <mergeCell ref="J138:AF138"/>
    <mergeCell ref="J139:AF139"/>
    <mergeCell ref="D116:H116"/>
    <mergeCell ref="D128:H128"/>
    <mergeCell ref="D127:H127"/>
    <mergeCell ref="D126:H126"/>
    <mergeCell ref="D125:H125"/>
    <mergeCell ref="D117:H117"/>
    <mergeCell ref="D130:H130"/>
    <mergeCell ref="D131:H131"/>
    <mergeCell ref="D132:H132"/>
    <mergeCell ref="D133:H133"/>
    <mergeCell ref="D134:H134"/>
    <mergeCell ref="E135:I135"/>
    <mergeCell ref="E136:I136"/>
    <mergeCell ref="E137:I137"/>
    <mergeCell ref="D138:H138"/>
    <mergeCell ref="D139:H139"/>
    <mergeCell ref="K112:AF112"/>
    <mergeCell ref="K111:AF111"/>
    <mergeCell ref="K110:AF110"/>
    <mergeCell ref="K123:AF123"/>
    <mergeCell ref="K104:AF104"/>
    <mergeCell ref="J129:AF129"/>
    <mergeCell ref="J130:AF130"/>
    <mergeCell ref="J131:AF131"/>
    <mergeCell ref="J132:AF132"/>
    <mergeCell ref="AG100:AM100"/>
    <mergeCell ref="AN100:AP100"/>
    <mergeCell ref="AG94:AM94"/>
    <mergeCell ref="AN94:AP94"/>
    <mergeCell ref="J125:AF125"/>
    <mergeCell ref="J106:AF106"/>
    <mergeCell ref="J116:AF116"/>
    <mergeCell ref="J128:AF128"/>
    <mergeCell ref="J115:AF115"/>
    <mergeCell ref="J126:AF126"/>
    <mergeCell ref="J114:AF114"/>
    <mergeCell ref="J113:AF113"/>
    <mergeCell ref="J127:AF127"/>
    <mergeCell ref="J117:AF117"/>
    <mergeCell ref="J109:AF109"/>
    <mergeCell ref="K124:AF124"/>
    <mergeCell ref="K105:AF105"/>
    <mergeCell ref="K119:AF119"/>
    <mergeCell ref="K122:AF122"/>
    <mergeCell ref="K121:AF121"/>
    <mergeCell ref="K120:AF120"/>
    <mergeCell ref="K118:AF118"/>
    <mergeCell ref="K107:AF107"/>
    <mergeCell ref="K108:AF108"/>
    <mergeCell ref="AN139:AP139"/>
    <mergeCell ref="AG139:AM139"/>
    <mergeCell ref="L85:AJ85"/>
    <mergeCell ref="I92:AF92"/>
    <mergeCell ref="C92:G92"/>
    <mergeCell ref="J95:AF95"/>
    <mergeCell ref="D95:H95"/>
    <mergeCell ref="J96:AF96"/>
    <mergeCell ref="D96:H96"/>
    <mergeCell ref="J97:AF97"/>
    <mergeCell ref="D97:H97"/>
    <mergeCell ref="J98:AF98"/>
    <mergeCell ref="D98:H98"/>
    <mergeCell ref="D99:H99"/>
    <mergeCell ref="J99:AF99"/>
    <mergeCell ref="D100:H100"/>
    <mergeCell ref="J100:AF100"/>
    <mergeCell ref="D101:H101"/>
    <mergeCell ref="J101:AF101"/>
    <mergeCell ref="J102:AF102"/>
    <mergeCell ref="D102:H102"/>
    <mergeCell ref="D103:H103"/>
    <mergeCell ref="J103:AF103"/>
    <mergeCell ref="AM87:AN87"/>
    <mergeCell ref="AN134:AP134"/>
    <mergeCell ref="AG134:AM134"/>
    <mergeCell ref="AN135:AP135"/>
    <mergeCell ref="AG135:AM135"/>
    <mergeCell ref="AN136:AP136"/>
    <mergeCell ref="AG136:AM136"/>
    <mergeCell ref="AN137:AP137"/>
    <mergeCell ref="AG137:AM137"/>
    <mergeCell ref="AN138:AP138"/>
    <mergeCell ref="AG138:AM138"/>
    <mergeCell ref="AG129:AM129"/>
    <mergeCell ref="AN129:AP129"/>
    <mergeCell ref="AN130:AP130"/>
    <mergeCell ref="AG130:AM130"/>
    <mergeCell ref="AG131:AM131"/>
    <mergeCell ref="AN131:AP131"/>
    <mergeCell ref="AN132:AP132"/>
    <mergeCell ref="AG132:AM132"/>
    <mergeCell ref="AN133:AP133"/>
    <mergeCell ref="AG133:AM133"/>
    <mergeCell ref="AG124:AM124"/>
    <mergeCell ref="AN124:AP124"/>
    <mergeCell ref="AG125:AM125"/>
    <mergeCell ref="AN125:AP125"/>
    <mergeCell ref="AN126:AP126"/>
    <mergeCell ref="AG126:AM126"/>
    <mergeCell ref="AG127:AM127"/>
    <mergeCell ref="AN127:AP127"/>
    <mergeCell ref="AN128:AP128"/>
    <mergeCell ref="AG128:AM128"/>
    <mergeCell ref="AG119:AM119"/>
    <mergeCell ref="AN119:AP119"/>
    <mergeCell ref="AN120:AP120"/>
    <mergeCell ref="AG120:AM120"/>
    <mergeCell ref="AG121:AM121"/>
    <mergeCell ref="AN121:AP121"/>
    <mergeCell ref="AG122:AM122"/>
    <mergeCell ref="AN122:AP122"/>
    <mergeCell ref="AG123:AM123"/>
    <mergeCell ref="AN123:AP123"/>
    <mergeCell ref="AN114:AP114"/>
    <mergeCell ref="AG114:AM114"/>
    <mergeCell ref="AN115:AP115"/>
    <mergeCell ref="AG115:AM115"/>
    <mergeCell ref="AN116:AP116"/>
    <mergeCell ref="AG116:AM116"/>
    <mergeCell ref="AN117:AP117"/>
    <mergeCell ref="AG117:AM117"/>
    <mergeCell ref="AN118:AP118"/>
    <mergeCell ref="AG118:AM118"/>
    <mergeCell ref="AN109:AP109"/>
    <mergeCell ref="AG109:AM109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G104:AM104"/>
    <mergeCell ref="AN104:AP104"/>
    <mergeCell ref="AN105:AP105"/>
    <mergeCell ref="AG105:AM105"/>
    <mergeCell ref="AN106:AP106"/>
    <mergeCell ref="AG106:AM106"/>
    <mergeCell ref="AG107:AM107"/>
    <mergeCell ref="AN107:AP107"/>
    <mergeCell ref="AN108:AP108"/>
    <mergeCell ref="AG108:AM108"/>
    <mergeCell ref="AK35:AO35"/>
    <mergeCell ref="X35:AB35"/>
    <mergeCell ref="AR2:BE2"/>
    <mergeCell ref="AN101:AP101"/>
    <mergeCell ref="AG101:AM101"/>
    <mergeCell ref="AN102:AP102"/>
    <mergeCell ref="AG102:AM102"/>
    <mergeCell ref="AG103:AM103"/>
    <mergeCell ref="AN103:AP103"/>
    <mergeCell ref="AM89:AP89"/>
    <mergeCell ref="AS89:AT91"/>
    <mergeCell ref="AM90:AP90"/>
    <mergeCell ref="AG92:AM92"/>
    <mergeCell ref="AN92:AP92"/>
    <mergeCell ref="AG95:AM95"/>
    <mergeCell ref="AN95:AP95"/>
    <mergeCell ref="AN96:AP96"/>
    <mergeCell ref="AG96:AM96"/>
    <mergeCell ref="AG97:AM97"/>
    <mergeCell ref="AN97:AP97"/>
    <mergeCell ref="AN98:AP98"/>
    <mergeCell ref="AG98:AM98"/>
    <mergeCell ref="AN99:AP99"/>
    <mergeCell ref="AG99:AM99"/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</mergeCells>
  <hyperlinks>
    <hyperlink ref="A95" location="'040.11.1 - Úprava koryta ...'!C2" display="/" xr:uid="{00000000-0004-0000-0000-000000000000}"/>
    <hyperlink ref="A96" location="'040.11.2 - Úprava koryta ...'!C2" display="/" xr:uid="{00000000-0004-0000-0000-000001000000}"/>
    <hyperlink ref="A97" location="'040.11.3 - Úprava koryta ...'!C2" display="/" xr:uid="{00000000-0004-0000-0000-000002000000}"/>
    <hyperlink ref="A98" location="'040.11.4 - Úprava koryta ...'!C2" display="/" xr:uid="{00000000-0004-0000-0000-000003000000}"/>
    <hyperlink ref="A99" location="'040.11.5 - Provizorní nav...'!C2" display="/" xr:uid="{00000000-0004-0000-0000-000004000000}"/>
    <hyperlink ref="A100" location="'040.13.1 - Levostranná ná...'!C2" display="/" xr:uid="{00000000-0004-0000-0000-000005000000}"/>
    <hyperlink ref="A101" location="'040.13.2 - Pravostranná n...'!C2" display="/" xr:uid="{00000000-0004-0000-0000-000006000000}"/>
    <hyperlink ref="A102" location="'040.21.1 - Dočasné zajišt...'!C2" display="/" xr:uid="{00000000-0004-0000-0000-000007000000}"/>
    <hyperlink ref="A104" location="'040.31.1 - Nová lávka v k...'!C2" display="/" xr:uid="{00000000-0004-0000-0000-000008000000}"/>
    <hyperlink ref="A105" location="'040.31.1.1 - Nová lávka v...'!C2" display="/" xr:uid="{00000000-0004-0000-0000-000009000000}"/>
    <hyperlink ref="A107" location="'040.31.2 - Nová pěší lávk...'!C2" display="/" xr:uid="{00000000-0004-0000-0000-00000A000000}"/>
    <hyperlink ref="A108" location="'040.31.2.1 - Nová pěší lá...'!C2" display="/" xr:uid="{00000000-0004-0000-0000-00000B000000}"/>
    <hyperlink ref="A110" location="'040.31.3 - Nový silniční ...'!C2" display="/" xr:uid="{00000000-0004-0000-0000-00000C000000}"/>
    <hyperlink ref="A111" location="'040.31.3 - Nový silniční ..._01'!C2" display="/" xr:uid="{00000000-0004-0000-0000-00000D000000}"/>
    <hyperlink ref="A112" location="'040.31.3 B - Nový silničn...'!C2" display="/" xr:uid="{00000000-0004-0000-0000-00000E000000}"/>
    <hyperlink ref="A113" location="'040.32.1 - Úprava nájezdů...'!C2" display="/" xr:uid="{00000000-0004-0000-0000-00000F000000}"/>
    <hyperlink ref="A114" location="'040.32.2 - Úprava napojen...'!C2" display="/" xr:uid="{00000000-0004-0000-0000-000010000000}"/>
    <hyperlink ref="A115" location="'040.32.3 - Sjezdy  ze sil...'!C2" display="/" xr:uid="{00000000-0004-0000-0000-000011000000}"/>
    <hyperlink ref="A116" location="'040.33.1 - Nová brána pro...'!C2" display="/" xr:uid="{00000000-0004-0000-0000-000012000000}"/>
    <hyperlink ref="A119" location="'SO 040.42.1 - Vyústění vn...'!C2" display="/" xr:uid="{00000000-0004-0000-0000-000013000000}"/>
    <hyperlink ref="A120" location="'SO 040.42.2 - Vyústění vn...'!C2" display="/" xr:uid="{00000000-0004-0000-0000-000014000000}"/>
    <hyperlink ref="A121" location="'SO 040.42.7 - Vyústění vn...'!C2" display="/" xr:uid="{00000000-0004-0000-0000-000015000000}"/>
    <hyperlink ref="A122" location="'SO 040.42.8 - Vyústění vn...'!C2" display="/" xr:uid="{00000000-0004-0000-0000-000016000000}"/>
    <hyperlink ref="A123" location="'SO 040.42.9 - Vyústění vn...'!C2" display="/" xr:uid="{00000000-0004-0000-0000-000017000000}"/>
    <hyperlink ref="A124" location="'SO 040.42.10 - Vyústění v...'!C2" display="/" xr:uid="{00000000-0004-0000-0000-000018000000}"/>
    <hyperlink ref="A125" location="'040.42.3 - Úprava zaústěn...'!C2" display="/" xr:uid="{00000000-0004-0000-0000-000019000000}"/>
    <hyperlink ref="A126" location="'040.42.4 - Úprava zaústěn...'!C2" display="/" xr:uid="{00000000-0004-0000-0000-00001A000000}"/>
    <hyperlink ref="A127" location="'040.42.5 - Úprava zaústěn...'!C2" display="/" xr:uid="{00000000-0004-0000-0000-00001B000000}"/>
    <hyperlink ref="A128" location="'040.42.6 - Úprava zaústěn...'!C2" display="/" xr:uid="{00000000-0004-0000-0000-00001C000000}"/>
    <hyperlink ref="A129" location="'040.52.1 - Přeložka vodov...'!C2" display="/" xr:uid="{00000000-0004-0000-0000-00001D000000}"/>
    <hyperlink ref="A130" location="'040.53.1 - Přeložka plyno...'!C2" display="/" xr:uid="{00000000-0004-0000-0000-00001E000000}"/>
    <hyperlink ref="A131" location="'040.53.2 - Přeložka plyno...'!C2" display="/" xr:uid="{00000000-0004-0000-0000-00001F000000}"/>
    <hyperlink ref="A132" location="'040.54.1 - Přeložka nadze...'!C2" display="/" xr:uid="{00000000-0004-0000-0000-000020000000}"/>
    <hyperlink ref="A133" location="'040.59.2 - Objekt pro lik...'!C2" display="/" xr:uid="{00000000-0004-0000-0000-000021000000}"/>
    <hyperlink ref="A136" location="'040.61.1.1 - Výsadba náhr...'!C2" display="/" xr:uid="{00000000-0004-0000-0000-000022000000}"/>
    <hyperlink ref="A137" location="'040.61.1.2 - Výsadba mimo...'!C2" display="/" xr:uid="{00000000-0004-0000-0000-000023000000}"/>
    <hyperlink ref="A138" location="'040.75 - Kácení porostů'!C2" display="/" xr:uid="{00000000-0004-0000-0000-000024000000}"/>
    <hyperlink ref="A139" location="'VRN - Vedlejší rozpočtové...'!C2" display="/" xr:uid="{00000000-0004-0000-0000-000025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1"/>
  <headerFooter>
    <oddHeader>&amp;R02_040</oddHeader>
    <oddFooter>&amp;CStrana &amp;P z &amp;N&amp;R&amp;A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29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113</v>
      </c>
      <c r="AZ2" s="94" t="s">
        <v>2035</v>
      </c>
      <c r="BA2" s="94" t="s">
        <v>1</v>
      </c>
      <c r="BB2" s="94" t="s">
        <v>1</v>
      </c>
      <c r="BC2" s="94" t="s">
        <v>2036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s="1" customFormat="1" ht="12" customHeight="1">
      <c r="B8" s="33"/>
      <c r="D8" s="27" t="s">
        <v>215</v>
      </c>
      <c r="L8" s="33"/>
    </row>
    <row r="9" spans="2:56" s="1" customFormat="1" ht="16.5" customHeight="1">
      <c r="B9" s="33"/>
      <c r="E9" s="241" t="s">
        <v>2037</v>
      </c>
      <c r="F9" s="261"/>
      <c r="G9" s="261"/>
      <c r="H9" s="261"/>
      <c r="L9" s="33"/>
    </row>
    <row r="10" spans="2:56" s="1" customFormat="1" ht="11.25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56" s="1" customFormat="1" ht="10.9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ROUND(J132,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ROUND((SUM(BE132:BE290)),  2)</f>
        <v>0</v>
      </c>
      <c r="I33" s="98">
        <v>0.21</v>
      </c>
      <c r="J33" s="87">
        <f>ROUND(((SUM(BE132:BE290))*I33),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ROUND((SUM(BF132:BF290)),  2)</f>
        <v>0</v>
      </c>
      <c r="I34" s="98">
        <v>0.15</v>
      </c>
      <c r="J34" s="87">
        <f>ROUND(((SUM(BF132:BF290))*I34),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ROUND((SUM(BG132:BG290)),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ROUND((SUM(BH132:BH290)),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ROUND((SUM(BI132:BI290)),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16.5" customHeight="1">
      <c r="B87" s="33"/>
      <c r="E87" s="241" t="str">
        <f>E9</f>
        <v>040.31.1 - Nová lávka v km 0,001 75 (TPE km 81,140)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J132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J133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J134</f>
        <v>0</v>
      </c>
      <c r="L98" s="114"/>
    </row>
    <row r="99" spans="2:12" s="9" customFormat="1" ht="19.899999999999999" customHeight="1">
      <c r="B99" s="114"/>
      <c r="D99" s="115" t="s">
        <v>224</v>
      </c>
      <c r="E99" s="116"/>
      <c r="F99" s="116"/>
      <c r="G99" s="116"/>
      <c r="H99" s="116"/>
      <c r="I99" s="116"/>
      <c r="J99" s="117">
        <f>J169</f>
        <v>0</v>
      </c>
      <c r="L99" s="114"/>
    </row>
    <row r="100" spans="2:12" s="9" customFormat="1" ht="19.899999999999999" customHeight="1">
      <c r="B100" s="114"/>
      <c r="D100" s="115" t="s">
        <v>225</v>
      </c>
      <c r="E100" s="116"/>
      <c r="F100" s="116"/>
      <c r="G100" s="116"/>
      <c r="H100" s="116"/>
      <c r="I100" s="116"/>
      <c r="J100" s="117">
        <f>J190</f>
        <v>0</v>
      </c>
      <c r="L100" s="114"/>
    </row>
    <row r="101" spans="2:12" s="9" customFormat="1" ht="19.899999999999999" customHeight="1">
      <c r="B101" s="114"/>
      <c r="D101" s="115" t="s">
        <v>226</v>
      </c>
      <c r="E101" s="116"/>
      <c r="F101" s="116"/>
      <c r="G101" s="116"/>
      <c r="H101" s="116"/>
      <c r="I101" s="116"/>
      <c r="J101" s="117">
        <f>J207</f>
        <v>0</v>
      </c>
      <c r="L101" s="114"/>
    </row>
    <row r="102" spans="2:12" s="9" customFormat="1" ht="19.899999999999999" customHeight="1">
      <c r="B102" s="114"/>
      <c r="D102" s="115" t="s">
        <v>227</v>
      </c>
      <c r="E102" s="116"/>
      <c r="F102" s="116"/>
      <c r="G102" s="116"/>
      <c r="H102" s="116"/>
      <c r="I102" s="116"/>
      <c r="J102" s="117">
        <f>J223</f>
        <v>0</v>
      </c>
      <c r="L102" s="114"/>
    </row>
    <row r="103" spans="2:12" s="9" customFormat="1" ht="19.899999999999999" customHeight="1">
      <c r="B103" s="114"/>
      <c r="D103" s="115" t="s">
        <v>228</v>
      </c>
      <c r="E103" s="116"/>
      <c r="F103" s="116"/>
      <c r="G103" s="116"/>
      <c r="H103" s="116"/>
      <c r="I103" s="116"/>
      <c r="J103" s="117">
        <f>J227</f>
        <v>0</v>
      </c>
      <c r="L103" s="114"/>
    </row>
    <row r="104" spans="2:12" s="9" customFormat="1" ht="19.899999999999999" customHeight="1">
      <c r="B104" s="114"/>
      <c r="D104" s="115" t="s">
        <v>229</v>
      </c>
      <c r="E104" s="116"/>
      <c r="F104" s="116"/>
      <c r="G104" s="116"/>
      <c r="H104" s="116"/>
      <c r="I104" s="116"/>
      <c r="J104" s="117">
        <f>J243</f>
        <v>0</v>
      </c>
      <c r="L104" s="114"/>
    </row>
    <row r="105" spans="2:12" s="9" customFormat="1" ht="19.899999999999999" customHeight="1">
      <c r="B105" s="114"/>
      <c r="D105" s="115" t="s">
        <v>230</v>
      </c>
      <c r="E105" s="116"/>
      <c r="F105" s="116"/>
      <c r="G105" s="116"/>
      <c r="H105" s="116"/>
      <c r="I105" s="116"/>
      <c r="J105" s="117">
        <f>J251</f>
        <v>0</v>
      </c>
      <c r="L105" s="114"/>
    </row>
    <row r="106" spans="2:12" s="8" customFormat="1" ht="24.95" customHeight="1">
      <c r="B106" s="110"/>
      <c r="D106" s="111" t="s">
        <v>231</v>
      </c>
      <c r="E106" s="112"/>
      <c r="F106" s="112"/>
      <c r="G106" s="112"/>
      <c r="H106" s="112"/>
      <c r="I106" s="112"/>
      <c r="J106" s="113">
        <f>J254</f>
        <v>0</v>
      </c>
      <c r="L106" s="110"/>
    </row>
    <row r="107" spans="2:12" s="9" customFormat="1" ht="19.899999999999999" customHeight="1">
      <c r="B107" s="114"/>
      <c r="D107" s="115" t="s">
        <v>1267</v>
      </c>
      <c r="E107" s="116"/>
      <c r="F107" s="116"/>
      <c r="G107" s="116"/>
      <c r="H107" s="116"/>
      <c r="I107" s="116"/>
      <c r="J107" s="117">
        <f>J255</f>
        <v>0</v>
      </c>
      <c r="L107" s="114"/>
    </row>
    <row r="108" spans="2:12" s="9" customFormat="1" ht="19.899999999999999" customHeight="1">
      <c r="B108" s="114"/>
      <c r="D108" s="115" t="s">
        <v>232</v>
      </c>
      <c r="E108" s="116"/>
      <c r="F108" s="116"/>
      <c r="G108" s="116"/>
      <c r="H108" s="116"/>
      <c r="I108" s="116"/>
      <c r="J108" s="117">
        <f>J270</f>
        <v>0</v>
      </c>
      <c r="L108" s="114"/>
    </row>
    <row r="109" spans="2:12" s="9" customFormat="1" ht="19.899999999999999" customHeight="1">
      <c r="B109" s="114"/>
      <c r="D109" s="115" t="s">
        <v>2038</v>
      </c>
      <c r="E109" s="116"/>
      <c r="F109" s="116"/>
      <c r="G109" s="116"/>
      <c r="H109" s="116"/>
      <c r="I109" s="116"/>
      <c r="J109" s="117">
        <f>J276</f>
        <v>0</v>
      </c>
      <c r="L109" s="114"/>
    </row>
    <row r="110" spans="2:12" s="8" customFormat="1" ht="24.95" customHeight="1">
      <c r="B110" s="110"/>
      <c r="D110" s="111" t="s">
        <v>1269</v>
      </c>
      <c r="E110" s="112"/>
      <c r="F110" s="112"/>
      <c r="G110" s="112"/>
      <c r="H110" s="112"/>
      <c r="I110" s="112"/>
      <c r="J110" s="113">
        <f>J278</f>
        <v>0</v>
      </c>
      <c r="L110" s="110"/>
    </row>
    <row r="111" spans="2:12" s="8" customFormat="1" ht="24.95" customHeight="1">
      <c r="B111" s="110"/>
      <c r="D111" s="111" t="s">
        <v>2039</v>
      </c>
      <c r="E111" s="112"/>
      <c r="F111" s="112"/>
      <c r="G111" s="112"/>
      <c r="H111" s="112"/>
      <c r="I111" s="112"/>
      <c r="J111" s="113">
        <f>J283</f>
        <v>0</v>
      </c>
      <c r="L111" s="110"/>
    </row>
    <row r="112" spans="2:12" s="9" customFormat="1" ht="19.899999999999999" customHeight="1">
      <c r="B112" s="114"/>
      <c r="D112" s="115" t="s">
        <v>2040</v>
      </c>
      <c r="E112" s="116"/>
      <c r="F112" s="116"/>
      <c r="G112" s="116"/>
      <c r="H112" s="116"/>
      <c r="I112" s="116"/>
      <c r="J112" s="117">
        <f>J284</f>
        <v>0</v>
      </c>
      <c r="L112" s="114"/>
    </row>
    <row r="113" spans="2:12" s="1" customFormat="1" ht="21.75" customHeight="1">
      <c r="B113" s="33"/>
      <c r="L113" s="33"/>
    </row>
    <row r="114" spans="2:12" s="1" customFormat="1" ht="6.95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33"/>
    </row>
    <row r="118" spans="2:12" s="1" customFormat="1" ht="6.95" customHeight="1">
      <c r="B118" s="47"/>
      <c r="C118" s="48"/>
      <c r="D118" s="48"/>
      <c r="E118" s="48"/>
      <c r="F118" s="48"/>
      <c r="G118" s="48"/>
      <c r="H118" s="48"/>
      <c r="I118" s="48"/>
      <c r="J118" s="48"/>
      <c r="K118" s="48"/>
      <c r="L118" s="33"/>
    </row>
    <row r="119" spans="2:12" s="1" customFormat="1" ht="24.95" customHeight="1">
      <c r="B119" s="33"/>
      <c r="C119" s="21" t="s">
        <v>235</v>
      </c>
      <c r="L119" s="33"/>
    </row>
    <row r="120" spans="2:12" s="1" customFormat="1" ht="6.95" customHeight="1">
      <c r="B120" s="33"/>
      <c r="L120" s="33"/>
    </row>
    <row r="121" spans="2:12" s="1" customFormat="1" ht="12" customHeight="1">
      <c r="B121" s="33"/>
      <c r="C121" s="27" t="s">
        <v>16</v>
      </c>
      <c r="L121" s="33"/>
    </row>
    <row r="122" spans="2:12" s="1" customFormat="1" ht="26.25" customHeight="1">
      <c r="B122" s="33"/>
      <c r="E122" s="259" t="str">
        <f>E7</f>
        <v>Opatření Zátor-Loučky, OHO, Dílčí stavba 02.040 Opatření v úseku Zátor - Loučky</v>
      </c>
      <c r="F122" s="260"/>
      <c r="G122" s="260"/>
      <c r="H122" s="260"/>
      <c r="L122" s="33"/>
    </row>
    <row r="123" spans="2:12" s="1" customFormat="1" ht="12" customHeight="1">
      <c r="B123" s="33"/>
      <c r="C123" s="27" t="s">
        <v>215</v>
      </c>
      <c r="L123" s="33"/>
    </row>
    <row r="124" spans="2:12" s="1" customFormat="1" ht="16.5" customHeight="1">
      <c r="B124" s="33"/>
      <c r="E124" s="241" t="str">
        <f>E9</f>
        <v>040.31.1 - Nová lávka v km 0,001 75 (TPE km 81,140)</v>
      </c>
      <c r="F124" s="261"/>
      <c r="G124" s="261"/>
      <c r="H124" s="261"/>
      <c r="L124" s="33"/>
    </row>
    <row r="125" spans="2:12" s="1" customFormat="1" ht="6.95" customHeight="1">
      <c r="B125" s="33"/>
      <c r="L125" s="33"/>
    </row>
    <row r="126" spans="2:12" s="1" customFormat="1" ht="12" customHeight="1">
      <c r="B126" s="33"/>
      <c r="C126" s="27" t="s">
        <v>22</v>
      </c>
      <c r="F126" s="25" t="str">
        <f>F12</f>
        <v>Zátor</v>
      </c>
      <c r="I126" s="27" t="s">
        <v>24</v>
      </c>
      <c r="J126" s="53" t="str">
        <f>IF(J12="","",J12)</f>
        <v>15. 11. 2024</v>
      </c>
      <c r="L126" s="33"/>
    </row>
    <row r="127" spans="2:12" s="1" customFormat="1" ht="6.95" customHeight="1">
      <c r="B127" s="33"/>
      <c r="L127" s="33"/>
    </row>
    <row r="128" spans="2:12" s="1" customFormat="1" ht="15.2" customHeight="1">
      <c r="B128" s="33"/>
      <c r="C128" s="27" t="s">
        <v>28</v>
      </c>
      <c r="F128" s="25" t="str">
        <f>E15</f>
        <v>Povodí Odry, státní podnik</v>
      </c>
      <c r="I128" s="27" t="s">
        <v>34</v>
      </c>
      <c r="J128" s="31" t="str">
        <f>E21</f>
        <v>AQUATIS, a.s.</v>
      </c>
      <c r="L128" s="33"/>
    </row>
    <row r="129" spans="2:65" s="1" customFormat="1" ht="25.7" customHeight="1">
      <c r="B129" s="33"/>
      <c r="C129" s="27" t="s">
        <v>32</v>
      </c>
      <c r="F129" s="25" t="str">
        <f>IF(E18="","",E18)</f>
        <v>Vyplň údaj</v>
      </c>
      <c r="I129" s="27" t="s">
        <v>37</v>
      </c>
      <c r="J129" s="31" t="str">
        <f>E24</f>
        <v>Ing. Michal Jendruščák</v>
      </c>
      <c r="L129" s="33"/>
    </row>
    <row r="130" spans="2:65" s="1" customFormat="1" ht="10.35" customHeight="1">
      <c r="B130" s="33"/>
      <c r="L130" s="33"/>
    </row>
    <row r="131" spans="2:65" s="10" customFormat="1" ht="29.25" customHeight="1">
      <c r="B131" s="118"/>
      <c r="C131" s="119" t="s">
        <v>236</v>
      </c>
      <c r="D131" s="120" t="s">
        <v>65</v>
      </c>
      <c r="E131" s="120" t="s">
        <v>61</v>
      </c>
      <c r="F131" s="120" t="s">
        <v>62</v>
      </c>
      <c r="G131" s="120" t="s">
        <v>237</v>
      </c>
      <c r="H131" s="120" t="s">
        <v>238</v>
      </c>
      <c r="I131" s="120" t="s">
        <v>239</v>
      </c>
      <c r="J131" s="120" t="s">
        <v>219</v>
      </c>
      <c r="K131" s="121" t="s">
        <v>240</v>
      </c>
      <c r="L131" s="118"/>
      <c r="M131" s="60" t="s">
        <v>1</v>
      </c>
      <c r="N131" s="61" t="s">
        <v>44</v>
      </c>
      <c r="O131" s="61" t="s">
        <v>241</v>
      </c>
      <c r="P131" s="61" t="s">
        <v>242</v>
      </c>
      <c r="Q131" s="61" t="s">
        <v>243</v>
      </c>
      <c r="R131" s="61" t="s">
        <v>244</v>
      </c>
      <c r="S131" s="61" t="s">
        <v>245</v>
      </c>
      <c r="T131" s="62" t="s">
        <v>246</v>
      </c>
    </row>
    <row r="132" spans="2:65" s="1" customFormat="1" ht="22.9" customHeight="1">
      <c r="B132" s="33"/>
      <c r="C132" s="65" t="s">
        <v>247</v>
      </c>
      <c r="J132" s="122">
        <f>BK132</f>
        <v>0</v>
      </c>
      <c r="L132" s="33"/>
      <c r="M132" s="63"/>
      <c r="N132" s="54"/>
      <c r="O132" s="54"/>
      <c r="P132" s="123">
        <f>P133+P254+P278+P283</f>
        <v>0</v>
      </c>
      <c r="Q132" s="54"/>
      <c r="R132" s="123">
        <f>R133+R254+R278+R283</f>
        <v>276.49094725999993</v>
      </c>
      <c r="S132" s="54"/>
      <c r="T132" s="124">
        <f>T133+T254+T278+T283</f>
        <v>15.070402</v>
      </c>
      <c r="AT132" s="17" t="s">
        <v>79</v>
      </c>
      <c r="AU132" s="17" t="s">
        <v>221</v>
      </c>
      <c r="BK132" s="125">
        <f>BK133+BK254+BK278+BK283</f>
        <v>0</v>
      </c>
    </row>
    <row r="133" spans="2:65" s="11" customFormat="1" ht="25.9" customHeight="1">
      <c r="B133" s="126"/>
      <c r="D133" s="127" t="s">
        <v>79</v>
      </c>
      <c r="E133" s="128" t="s">
        <v>248</v>
      </c>
      <c r="F133" s="128" t="s">
        <v>249</v>
      </c>
      <c r="I133" s="129"/>
      <c r="J133" s="130">
        <f>BK133</f>
        <v>0</v>
      </c>
      <c r="L133" s="126"/>
      <c r="M133" s="131"/>
      <c r="P133" s="132">
        <f>P134+P169+P190+P207+P223+P227+P243+P251</f>
        <v>0</v>
      </c>
      <c r="R133" s="132">
        <f>R134+R169+R190+R207+R223+R227+R243+R251</f>
        <v>271.88297055999993</v>
      </c>
      <c r="T133" s="133">
        <f>T134+T169+T190+T207+T223+T227+T243+T251</f>
        <v>15.070402</v>
      </c>
      <c r="AR133" s="127" t="s">
        <v>88</v>
      </c>
      <c r="AT133" s="134" t="s">
        <v>79</v>
      </c>
      <c r="AU133" s="134" t="s">
        <v>80</v>
      </c>
      <c r="AY133" s="127" t="s">
        <v>250</v>
      </c>
      <c r="BK133" s="135">
        <f>BK134+BK169+BK190+BK207+BK223+BK227+BK243+BK251</f>
        <v>0</v>
      </c>
    </row>
    <row r="134" spans="2:65" s="11" customFormat="1" ht="22.9" customHeight="1">
      <c r="B134" s="126"/>
      <c r="D134" s="127" t="s">
        <v>79</v>
      </c>
      <c r="E134" s="136" t="s">
        <v>88</v>
      </c>
      <c r="F134" s="136" t="s">
        <v>251</v>
      </c>
      <c r="I134" s="129"/>
      <c r="J134" s="137">
        <f>BK134</f>
        <v>0</v>
      </c>
      <c r="L134" s="126"/>
      <c r="M134" s="131"/>
      <c r="P134" s="132">
        <f>SUM(P135:P168)</f>
        <v>0</v>
      </c>
      <c r="R134" s="132">
        <f>SUM(R135:R168)</f>
        <v>9.9599999999999994E-2</v>
      </c>
      <c r="T134" s="133">
        <f>SUM(T135:T168)</f>
        <v>0</v>
      </c>
      <c r="AR134" s="127" t="s">
        <v>88</v>
      </c>
      <c r="AT134" s="134" t="s">
        <v>79</v>
      </c>
      <c r="AU134" s="134" t="s">
        <v>88</v>
      </c>
      <c r="AY134" s="127" t="s">
        <v>250</v>
      </c>
      <c r="BK134" s="135">
        <f>SUM(BK135:BK168)</f>
        <v>0</v>
      </c>
    </row>
    <row r="135" spans="2:65" s="1" customFormat="1" ht="24.2" customHeight="1">
      <c r="B135" s="33"/>
      <c r="C135" s="138" t="s">
        <v>88</v>
      </c>
      <c r="D135" s="138" t="s">
        <v>252</v>
      </c>
      <c r="E135" s="139" t="s">
        <v>2041</v>
      </c>
      <c r="F135" s="140" t="s">
        <v>2042</v>
      </c>
      <c r="G135" s="141" t="s">
        <v>1272</v>
      </c>
      <c r="H135" s="142">
        <v>240</v>
      </c>
      <c r="I135" s="143"/>
      <c r="J135" s="144">
        <f>ROUND(I135*H135,2)</f>
        <v>0</v>
      </c>
      <c r="K135" s="140" t="s">
        <v>256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4.0000000000000003E-5</v>
      </c>
      <c r="R135" s="147">
        <f>Q135*H135</f>
        <v>9.6000000000000009E-3</v>
      </c>
      <c r="S135" s="147">
        <v>0</v>
      </c>
      <c r="T135" s="148">
        <f>S135*H135</f>
        <v>0</v>
      </c>
      <c r="AR135" s="149" t="s">
        <v>257</v>
      </c>
      <c r="AT135" s="149" t="s">
        <v>252</v>
      </c>
      <c r="AU135" s="149" t="s">
        <v>21</v>
      </c>
      <c r="AY135" s="17" t="s">
        <v>250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257</v>
      </c>
      <c r="BM135" s="149" t="s">
        <v>2043</v>
      </c>
    </row>
    <row r="136" spans="2:65" s="1" customFormat="1" ht="11.25">
      <c r="B136" s="33"/>
      <c r="D136" s="151" t="s">
        <v>259</v>
      </c>
      <c r="F136" s="152" t="s">
        <v>2044</v>
      </c>
      <c r="I136" s="153"/>
      <c r="L136" s="33"/>
      <c r="M136" s="154"/>
      <c r="T136" s="57"/>
      <c r="AT136" s="17" t="s">
        <v>259</v>
      </c>
      <c r="AU136" s="17" t="s">
        <v>21</v>
      </c>
    </row>
    <row r="137" spans="2:65" s="12" customFormat="1" ht="11.25">
      <c r="B137" s="155"/>
      <c r="D137" s="156" t="s">
        <v>265</v>
      </c>
      <c r="E137" s="157" t="s">
        <v>1</v>
      </c>
      <c r="F137" s="158" t="s">
        <v>2045</v>
      </c>
      <c r="H137" s="159">
        <v>240</v>
      </c>
      <c r="I137" s="160"/>
      <c r="L137" s="155"/>
      <c r="M137" s="161"/>
      <c r="T137" s="162"/>
      <c r="AT137" s="157" t="s">
        <v>265</v>
      </c>
      <c r="AU137" s="157" t="s">
        <v>21</v>
      </c>
      <c r="AV137" s="12" t="s">
        <v>21</v>
      </c>
      <c r="AW137" s="12" t="s">
        <v>36</v>
      </c>
      <c r="AX137" s="12" t="s">
        <v>88</v>
      </c>
      <c r="AY137" s="157" t="s">
        <v>250</v>
      </c>
    </row>
    <row r="138" spans="2:65" s="1" customFormat="1" ht="24.2" customHeight="1">
      <c r="B138" s="33"/>
      <c r="C138" s="138" t="s">
        <v>21</v>
      </c>
      <c r="D138" s="138" t="s">
        <v>252</v>
      </c>
      <c r="E138" s="139" t="s">
        <v>2046</v>
      </c>
      <c r="F138" s="140" t="s">
        <v>2047</v>
      </c>
      <c r="G138" s="141" t="s">
        <v>1278</v>
      </c>
      <c r="H138" s="142">
        <v>30</v>
      </c>
      <c r="I138" s="143"/>
      <c r="J138" s="144">
        <f>ROUND(I138*H138,2)</f>
        <v>0</v>
      </c>
      <c r="K138" s="140" t="s">
        <v>256</v>
      </c>
      <c r="L138" s="33"/>
      <c r="M138" s="145" t="s">
        <v>1</v>
      </c>
      <c r="N138" s="146" t="s">
        <v>45</v>
      </c>
      <c r="P138" s="147">
        <f>O138*H138</f>
        <v>0</v>
      </c>
      <c r="Q138" s="147">
        <v>0</v>
      </c>
      <c r="R138" s="147">
        <f>Q138*H138</f>
        <v>0</v>
      </c>
      <c r="S138" s="147">
        <v>0</v>
      </c>
      <c r="T138" s="148">
        <f>S138*H138</f>
        <v>0</v>
      </c>
      <c r="AR138" s="149" t="s">
        <v>257</v>
      </c>
      <c r="AT138" s="149" t="s">
        <v>252</v>
      </c>
      <c r="AU138" s="149" t="s">
        <v>21</v>
      </c>
      <c r="AY138" s="17" t="s">
        <v>250</v>
      </c>
      <c r="BE138" s="150">
        <f>IF(N138="základní",J138,0)</f>
        <v>0</v>
      </c>
      <c r="BF138" s="150">
        <f>IF(N138="snížená",J138,0)</f>
        <v>0</v>
      </c>
      <c r="BG138" s="150">
        <f>IF(N138="zákl. přenesená",J138,0)</f>
        <v>0</v>
      </c>
      <c r="BH138" s="150">
        <f>IF(N138="sníž. přenesená",J138,0)</f>
        <v>0</v>
      </c>
      <c r="BI138" s="150">
        <f>IF(N138="nulová",J138,0)</f>
        <v>0</v>
      </c>
      <c r="BJ138" s="17" t="s">
        <v>88</v>
      </c>
      <c r="BK138" s="150">
        <f>ROUND(I138*H138,2)</f>
        <v>0</v>
      </c>
      <c r="BL138" s="17" t="s">
        <v>257</v>
      </c>
      <c r="BM138" s="149" t="s">
        <v>2048</v>
      </c>
    </row>
    <row r="139" spans="2:65" s="1" customFormat="1" ht="11.25">
      <c r="B139" s="33"/>
      <c r="D139" s="151" t="s">
        <v>259</v>
      </c>
      <c r="F139" s="152" t="s">
        <v>2049</v>
      </c>
      <c r="I139" s="153"/>
      <c r="L139" s="33"/>
      <c r="M139" s="154"/>
      <c r="T139" s="57"/>
      <c r="AT139" s="17" t="s">
        <v>259</v>
      </c>
      <c r="AU139" s="17" t="s">
        <v>21</v>
      </c>
    </row>
    <row r="140" spans="2:65" s="1" customFormat="1" ht="33" customHeight="1">
      <c r="B140" s="33"/>
      <c r="C140" s="138" t="s">
        <v>267</v>
      </c>
      <c r="D140" s="138" t="s">
        <v>252</v>
      </c>
      <c r="E140" s="139" t="s">
        <v>1290</v>
      </c>
      <c r="F140" s="140" t="s">
        <v>1291</v>
      </c>
      <c r="G140" s="141" t="s">
        <v>276</v>
      </c>
      <c r="H140" s="142">
        <v>298.89999999999998</v>
      </c>
      <c r="I140" s="143"/>
      <c r="J140" s="144">
        <f>ROUND(I140*H140,2)</f>
        <v>0</v>
      </c>
      <c r="K140" s="140" t="s">
        <v>256</v>
      </c>
      <c r="L140" s="33"/>
      <c r="M140" s="145" t="s">
        <v>1</v>
      </c>
      <c r="N140" s="146" t="s">
        <v>45</v>
      </c>
      <c r="P140" s="147">
        <f>O140*H140</f>
        <v>0</v>
      </c>
      <c r="Q140" s="147">
        <v>0</v>
      </c>
      <c r="R140" s="147">
        <f>Q140*H140</f>
        <v>0</v>
      </c>
      <c r="S140" s="147">
        <v>0</v>
      </c>
      <c r="T140" s="148">
        <f>S140*H140</f>
        <v>0</v>
      </c>
      <c r="AR140" s="149" t="s">
        <v>257</v>
      </c>
      <c r="AT140" s="149" t="s">
        <v>252</v>
      </c>
      <c r="AU140" s="149" t="s">
        <v>21</v>
      </c>
      <c r="AY140" s="17" t="s">
        <v>250</v>
      </c>
      <c r="BE140" s="150">
        <f>IF(N140="základní",J140,0)</f>
        <v>0</v>
      </c>
      <c r="BF140" s="150">
        <f>IF(N140="snížená",J140,0)</f>
        <v>0</v>
      </c>
      <c r="BG140" s="150">
        <f>IF(N140="zákl. přenesená",J140,0)</f>
        <v>0</v>
      </c>
      <c r="BH140" s="150">
        <f>IF(N140="sníž. přenesená",J140,0)</f>
        <v>0</v>
      </c>
      <c r="BI140" s="150">
        <f>IF(N140="nulová",J140,0)</f>
        <v>0</v>
      </c>
      <c r="BJ140" s="17" t="s">
        <v>88</v>
      </c>
      <c r="BK140" s="150">
        <f>ROUND(I140*H140,2)</f>
        <v>0</v>
      </c>
      <c r="BL140" s="17" t="s">
        <v>257</v>
      </c>
      <c r="BM140" s="149" t="s">
        <v>2050</v>
      </c>
    </row>
    <row r="141" spans="2:65" s="1" customFormat="1" ht="11.25">
      <c r="B141" s="33"/>
      <c r="D141" s="151" t="s">
        <v>259</v>
      </c>
      <c r="F141" s="152" t="s">
        <v>1293</v>
      </c>
      <c r="I141" s="153"/>
      <c r="L141" s="33"/>
      <c r="M141" s="154"/>
      <c r="T141" s="57"/>
      <c r="AT141" s="17" t="s">
        <v>259</v>
      </c>
      <c r="AU141" s="17" t="s">
        <v>21</v>
      </c>
    </row>
    <row r="142" spans="2:65" s="12" customFormat="1" ht="11.25">
      <c r="B142" s="155"/>
      <c r="D142" s="156" t="s">
        <v>265</v>
      </c>
      <c r="E142" s="157" t="s">
        <v>1</v>
      </c>
      <c r="F142" s="158" t="s">
        <v>2051</v>
      </c>
      <c r="H142" s="159">
        <v>257.89999999999998</v>
      </c>
      <c r="I142" s="160"/>
      <c r="L142" s="155"/>
      <c r="M142" s="161"/>
      <c r="T142" s="162"/>
      <c r="AT142" s="157" t="s">
        <v>265</v>
      </c>
      <c r="AU142" s="157" t="s">
        <v>21</v>
      </c>
      <c r="AV142" s="12" t="s">
        <v>21</v>
      </c>
      <c r="AW142" s="12" t="s">
        <v>36</v>
      </c>
      <c r="AX142" s="12" t="s">
        <v>80</v>
      </c>
      <c r="AY142" s="157" t="s">
        <v>250</v>
      </c>
    </row>
    <row r="143" spans="2:65" s="12" customFormat="1" ht="11.25">
      <c r="B143" s="155"/>
      <c r="D143" s="156" t="s">
        <v>265</v>
      </c>
      <c r="E143" s="157" t="s">
        <v>1</v>
      </c>
      <c r="F143" s="158" t="s">
        <v>2052</v>
      </c>
      <c r="H143" s="159">
        <v>41</v>
      </c>
      <c r="I143" s="160"/>
      <c r="L143" s="155"/>
      <c r="M143" s="161"/>
      <c r="T143" s="162"/>
      <c r="AT143" s="157" t="s">
        <v>265</v>
      </c>
      <c r="AU143" s="157" t="s">
        <v>21</v>
      </c>
      <c r="AV143" s="12" t="s">
        <v>21</v>
      </c>
      <c r="AW143" s="12" t="s">
        <v>36</v>
      </c>
      <c r="AX143" s="12" t="s">
        <v>80</v>
      </c>
      <c r="AY143" s="157" t="s">
        <v>250</v>
      </c>
    </row>
    <row r="144" spans="2:65" s="13" customFormat="1" ht="11.25">
      <c r="B144" s="163"/>
      <c r="D144" s="156" t="s">
        <v>265</v>
      </c>
      <c r="E144" s="164" t="s">
        <v>1</v>
      </c>
      <c r="F144" s="165" t="s">
        <v>273</v>
      </c>
      <c r="H144" s="166">
        <v>298.89999999999998</v>
      </c>
      <c r="I144" s="167"/>
      <c r="L144" s="163"/>
      <c r="M144" s="168"/>
      <c r="T144" s="169"/>
      <c r="AT144" s="164" t="s">
        <v>265</v>
      </c>
      <c r="AU144" s="164" t="s">
        <v>21</v>
      </c>
      <c r="AV144" s="13" t="s">
        <v>257</v>
      </c>
      <c r="AW144" s="13" t="s">
        <v>36</v>
      </c>
      <c r="AX144" s="13" t="s">
        <v>88</v>
      </c>
      <c r="AY144" s="164" t="s">
        <v>250</v>
      </c>
    </row>
    <row r="145" spans="2:65" s="1" customFormat="1" ht="24.2" customHeight="1">
      <c r="B145" s="33"/>
      <c r="C145" s="138" t="s">
        <v>257</v>
      </c>
      <c r="D145" s="138" t="s">
        <v>252</v>
      </c>
      <c r="E145" s="139" t="s">
        <v>1355</v>
      </c>
      <c r="F145" s="140" t="s">
        <v>1356</v>
      </c>
      <c r="G145" s="141" t="s">
        <v>255</v>
      </c>
      <c r="H145" s="142">
        <v>600</v>
      </c>
      <c r="I145" s="143"/>
      <c r="J145" s="144">
        <f>ROUND(I145*H145,2)</f>
        <v>0</v>
      </c>
      <c r="K145" s="140" t="s">
        <v>256</v>
      </c>
      <c r="L145" s="33"/>
      <c r="M145" s="145" t="s">
        <v>1</v>
      </c>
      <c r="N145" s="146" t="s">
        <v>45</v>
      </c>
      <c r="P145" s="147">
        <f>O145*H145</f>
        <v>0</v>
      </c>
      <c r="Q145" s="147">
        <v>1.4999999999999999E-4</v>
      </c>
      <c r="R145" s="147">
        <f>Q145*H145</f>
        <v>0.09</v>
      </c>
      <c r="S145" s="147">
        <v>0</v>
      </c>
      <c r="T145" s="148">
        <f>S145*H145</f>
        <v>0</v>
      </c>
      <c r="AR145" s="149" t="s">
        <v>257</v>
      </c>
      <c r="AT145" s="149" t="s">
        <v>252</v>
      </c>
      <c r="AU145" s="149" t="s">
        <v>21</v>
      </c>
      <c r="AY145" s="17" t="s">
        <v>250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257</v>
      </c>
      <c r="BM145" s="149" t="s">
        <v>2053</v>
      </c>
    </row>
    <row r="146" spans="2:65" s="1" customFormat="1" ht="11.25">
      <c r="B146" s="33"/>
      <c r="D146" s="151" t="s">
        <v>259</v>
      </c>
      <c r="F146" s="152" t="s">
        <v>1358</v>
      </c>
      <c r="I146" s="153"/>
      <c r="L146" s="33"/>
      <c r="M146" s="154"/>
      <c r="T146" s="57"/>
      <c r="AT146" s="17" t="s">
        <v>259</v>
      </c>
      <c r="AU146" s="17" t="s">
        <v>21</v>
      </c>
    </row>
    <row r="147" spans="2:65" s="12" customFormat="1" ht="11.25">
      <c r="B147" s="155"/>
      <c r="D147" s="156" t="s">
        <v>265</v>
      </c>
      <c r="E147" s="157" t="s">
        <v>1</v>
      </c>
      <c r="F147" s="158" t="s">
        <v>2054</v>
      </c>
      <c r="H147" s="159">
        <v>600</v>
      </c>
      <c r="I147" s="160"/>
      <c r="L147" s="155"/>
      <c r="M147" s="161"/>
      <c r="T147" s="162"/>
      <c r="AT147" s="157" t="s">
        <v>265</v>
      </c>
      <c r="AU147" s="157" t="s">
        <v>21</v>
      </c>
      <c r="AV147" s="12" t="s">
        <v>21</v>
      </c>
      <c r="AW147" s="12" t="s">
        <v>36</v>
      </c>
      <c r="AX147" s="12" t="s">
        <v>88</v>
      </c>
      <c r="AY147" s="157" t="s">
        <v>250</v>
      </c>
    </row>
    <row r="148" spans="2:65" s="1" customFormat="1" ht="24.2" customHeight="1">
      <c r="B148" s="33"/>
      <c r="C148" s="138" t="s">
        <v>280</v>
      </c>
      <c r="D148" s="138" t="s">
        <v>252</v>
      </c>
      <c r="E148" s="139" t="s">
        <v>1361</v>
      </c>
      <c r="F148" s="140" t="s">
        <v>1362</v>
      </c>
      <c r="G148" s="141" t="s">
        <v>255</v>
      </c>
      <c r="H148" s="142">
        <v>600</v>
      </c>
      <c r="I148" s="143"/>
      <c r="J148" s="144">
        <f>ROUND(I148*H148,2)</f>
        <v>0</v>
      </c>
      <c r="K148" s="140" t="s">
        <v>256</v>
      </c>
      <c r="L148" s="33"/>
      <c r="M148" s="145" t="s">
        <v>1</v>
      </c>
      <c r="N148" s="146" t="s">
        <v>45</v>
      </c>
      <c r="P148" s="147">
        <f>O148*H148</f>
        <v>0</v>
      </c>
      <c r="Q148" s="147">
        <v>0</v>
      </c>
      <c r="R148" s="147">
        <f>Q148*H148</f>
        <v>0</v>
      </c>
      <c r="S148" s="147">
        <v>0</v>
      </c>
      <c r="T148" s="148">
        <f>S148*H148</f>
        <v>0</v>
      </c>
      <c r="AR148" s="149" t="s">
        <v>257</v>
      </c>
      <c r="AT148" s="149" t="s">
        <v>252</v>
      </c>
      <c r="AU148" s="149" t="s">
        <v>21</v>
      </c>
      <c r="AY148" s="17" t="s">
        <v>250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257</v>
      </c>
      <c r="BM148" s="149" t="s">
        <v>2055</v>
      </c>
    </row>
    <row r="149" spans="2:65" s="1" customFormat="1" ht="11.25">
      <c r="B149" s="33"/>
      <c r="D149" s="151" t="s">
        <v>259</v>
      </c>
      <c r="F149" s="152" t="s">
        <v>1364</v>
      </c>
      <c r="I149" s="153"/>
      <c r="L149" s="33"/>
      <c r="M149" s="154"/>
      <c r="T149" s="57"/>
      <c r="AT149" s="17" t="s">
        <v>259</v>
      </c>
      <c r="AU149" s="17" t="s">
        <v>21</v>
      </c>
    </row>
    <row r="150" spans="2:65" s="1" customFormat="1" ht="16.5" customHeight="1">
      <c r="B150" s="33"/>
      <c r="C150" s="178" t="s">
        <v>287</v>
      </c>
      <c r="D150" s="178" t="s">
        <v>364</v>
      </c>
      <c r="E150" s="179" t="s">
        <v>2056</v>
      </c>
      <c r="F150" s="180" t="s">
        <v>2057</v>
      </c>
      <c r="G150" s="181" t="s">
        <v>402</v>
      </c>
      <c r="H150" s="182">
        <v>39.96</v>
      </c>
      <c r="I150" s="183"/>
      <c r="J150" s="184">
        <f>ROUND(I150*H150,2)</f>
        <v>0</v>
      </c>
      <c r="K150" s="180" t="s">
        <v>1</v>
      </c>
      <c r="L150" s="185"/>
      <c r="M150" s="186" t="s">
        <v>1</v>
      </c>
      <c r="N150" s="187" t="s">
        <v>45</v>
      </c>
      <c r="P150" s="147">
        <f>O150*H150</f>
        <v>0</v>
      </c>
      <c r="Q150" s="147">
        <v>0</v>
      </c>
      <c r="R150" s="147">
        <f>Q150*H150</f>
        <v>0</v>
      </c>
      <c r="S150" s="147">
        <v>0</v>
      </c>
      <c r="T150" s="148">
        <f>S150*H150</f>
        <v>0</v>
      </c>
      <c r="AR150" s="149" t="s">
        <v>299</v>
      </c>
      <c r="AT150" s="149" t="s">
        <v>364</v>
      </c>
      <c r="AU150" s="149" t="s">
        <v>21</v>
      </c>
      <c r="AY150" s="17" t="s">
        <v>250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257</v>
      </c>
      <c r="BM150" s="149" t="s">
        <v>2058</v>
      </c>
    </row>
    <row r="151" spans="2:65" s="12" customFormat="1" ht="11.25">
      <c r="B151" s="155"/>
      <c r="D151" s="156" t="s">
        <v>265</v>
      </c>
      <c r="E151" s="157" t="s">
        <v>1</v>
      </c>
      <c r="F151" s="158" t="s">
        <v>2059</v>
      </c>
      <c r="H151" s="159">
        <v>39.96</v>
      </c>
      <c r="I151" s="160"/>
      <c r="L151" s="155"/>
      <c r="M151" s="161"/>
      <c r="T151" s="162"/>
      <c r="AT151" s="157" t="s">
        <v>265</v>
      </c>
      <c r="AU151" s="157" t="s">
        <v>21</v>
      </c>
      <c r="AV151" s="12" t="s">
        <v>21</v>
      </c>
      <c r="AW151" s="12" t="s">
        <v>36</v>
      </c>
      <c r="AX151" s="12" t="s">
        <v>88</v>
      </c>
      <c r="AY151" s="157" t="s">
        <v>250</v>
      </c>
    </row>
    <row r="152" spans="2:65" s="1" customFormat="1" ht="33" customHeight="1">
      <c r="B152" s="33"/>
      <c r="C152" s="138" t="s">
        <v>293</v>
      </c>
      <c r="D152" s="138" t="s">
        <v>252</v>
      </c>
      <c r="E152" s="139" t="s">
        <v>1371</v>
      </c>
      <c r="F152" s="140" t="s">
        <v>1372</v>
      </c>
      <c r="G152" s="141" t="s">
        <v>255</v>
      </c>
      <c r="H152" s="142">
        <v>600</v>
      </c>
      <c r="I152" s="143"/>
      <c r="J152" s="144">
        <f>ROUND(I152*H152,2)</f>
        <v>0</v>
      </c>
      <c r="K152" s="140" t="s">
        <v>256</v>
      </c>
      <c r="L152" s="33"/>
      <c r="M152" s="145" t="s">
        <v>1</v>
      </c>
      <c r="N152" s="146" t="s">
        <v>45</v>
      </c>
      <c r="P152" s="147">
        <f>O152*H152</f>
        <v>0</v>
      </c>
      <c r="Q152" s="147">
        <v>0</v>
      </c>
      <c r="R152" s="147">
        <f>Q152*H152</f>
        <v>0</v>
      </c>
      <c r="S152" s="147">
        <v>0</v>
      </c>
      <c r="T152" s="148">
        <f>S152*H152</f>
        <v>0</v>
      </c>
      <c r="AR152" s="149" t="s">
        <v>257</v>
      </c>
      <c r="AT152" s="149" t="s">
        <v>252</v>
      </c>
      <c r="AU152" s="149" t="s">
        <v>21</v>
      </c>
      <c r="AY152" s="17" t="s">
        <v>250</v>
      </c>
      <c r="BE152" s="150">
        <f>IF(N152="základní",J152,0)</f>
        <v>0</v>
      </c>
      <c r="BF152" s="150">
        <f>IF(N152="snížená",J152,0)</f>
        <v>0</v>
      </c>
      <c r="BG152" s="150">
        <f>IF(N152="zákl. přenesená",J152,0)</f>
        <v>0</v>
      </c>
      <c r="BH152" s="150">
        <f>IF(N152="sníž. přenesená",J152,0)</f>
        <v>0</v>
      </c>
      <c r="BI152" s="150">
        <f>IF(N152="nulová",J152,0)</f>
        <v>0</v>
      </c>
      <c r="BJ152" s="17" t="s">
        <v>88</v>
      </c>
      <c r="BK152" s="150">
        <f>ROUND(I152*H152,2)</f>
        <v>0</v>
      </c>
      <c r="BL152" s="17" t="s">
        <v>257</v>
      </c>
      <c r="BM152" s="149" t="s">
        <v>2060</v>
      </c>
    </row>
    <row r="153" spans="2:65" s="1" customFormat="1" ht="11.25">
      <c r="B153" s="33"/>
      <c r="D153" s="151" t="s">
        <v>259</v>
      </c>
      <c r="F153" s="152" t="s">
        <v>1374</v>
      </c>
      <c r="I153" s="153"/>
      <c r="L153" s="33"/>
      <c r="M153" s="154"/>
      <c r="T153" s="57"/>
      <c r="AT153" s="17" t="s">
        <v>259</v>
      </c>
      <c r="AU153" s="17" t="s">
        <v>21</v>
      </c>
    </row>
    <row r="154" spans="2:65" s="1" customFormat="1" ht="37.9" customHeight="1">
      <c r="B154" s="33"/>
      <c r="C154" s="138" t="s">
        <v>299</v>
      </c>
      <c r="D154" s="138" t="s">
        <v>252</v>
      </c>
      <c r="E154" s="139" t="s">
        <v>321</v>
      </c>
      <c r="F154" s="140" t="s">
        <v>322</v>
      </c>
      <c r="G154" s="141" t="s">
        <v>276</v>
      </c>
      <c r="H154" s="142">
        <v>354.29</v>
      </c>
      <c r="I154" s="143"/>
      <c r="J154" s="144">
        <f>ROUND(I154*H154,2)</f>
        <v>0</v>
      </c>
      <c r="K154" s="140" t="s">
        <v>256</v>
      </c>
      <c r="L154" s="33"/>
      <c r="M154" s="145" t="s">
        <v>1</v>
      </c>
      <c r="N154" s="146" t="s">
        <v>45</v>
      </c>
      <c r="P154" s="147">
        <f>O154*H154</f>
        <v>0</v>
      </c>
      <c r="Q154" s="147">
        <v>0</v>
      </c>
      <c r="R154" s="147">
        <f>Q154*H154</f>
        <v>0</v>
      </c>
      <c r="S154" s="147">
        <v>0</v>
      </c>
      <c r="T154" s="148">
        <f>S154*H154</f>
        <v>0</v>
      </c>
      <c r="AR154" s="149" t="s">
        <v>257</v>
      </c>
      <c r="AT154" s="149" t="s">
        <v>252</v>
      </c>
      <c r="AU154" s="149" t="s">
        <v>21</v>
      </c>
      <c r="AY154" s="17" t="s">
        <v>250</v>
      </c>
      <c r="BE154" s="150">
        <f>IF(N154="základní",J154,0)</f>
        <v>0</v>
      </c>
      <c r="BF154" s="150">
        <f>IF(N154="snížená",J154,0)</f>
        <v>0</v>
      </c>
      <c r="BG154" s="150">
        <f>IF(N154="zákl. přenesená",J154,0)</f>
        <v>0</v>
      </c>
      <c r="BH154" s="150">
        <f>IF(N154="sníž. přenesená",J154,0)</f>
        <v>0</v>
      </c>
      <c r="BI154" s="150">
        <f>IF(N154="nulová",J154,0)</f>
        <v>0</v>
      </c>
      <c r="BJ154" s="17" t="s">
        <v>88</v>
      </c>
      <c r="BK154" s="150">
        <f>ROUND(I154*H154,2)</f>
        <v>0</v>
      </c>
      <c r="BL154" s="17" t="s">
        <v>257</v>
      </c>
      <c r="BM154" s="149" t="s">
        <v>2061</v>
      </c>
    </row>
    <row r="155" spans="2:65" s="1" customFormat="1" ht="11.25">
      <c r="B155" s="33"/>
      <c r="D155" s="151" t="s">
        <v>259</v>
      </c>
      <c r="F155" s="152" t="s">
        <v>324</v>
      </c>
      <c r="I155" s="153"/>
      <c r="L155" s="33"/>
      <c r="M155" s="154"/>
      <c r="T155" s="57"/>
      <c r="AT155" s="17" t="s">
        <v>259</v>
      </c>
      <c r="AU155" s="17" t="s">
        <v>21</v>
      </c>
    </row>
    <row r="156" spans="2:65" s="12" customFormat="1" ht="11.25">
      <c r="B156" s="155"/>
      <c r="D156" s="156" t="s">
        <v>265</v>
      </c>
      <c r="E156" s="157" t="s">
        <v>1</v>
      </c>
      <c r="F156" s="158" t="s">
        <v>2051</v>
      </c>
      <c r="H156" s="159">
        <v>257.89999999999998</v>
      </c>
      <c r="I156" s="160"/>
      <c r="L156" s="155"/>
      <c r="M156" s="161"/>
      <c r="T156" s="162"/>
      <c r="AT156" s="157" t="s">
        <v>265</v>
      </c>
      <c r="AU156" s="157" t="s">
        <v>21</v>
      </c>
      <c r="AV156" s="12" t="s">
        <v>21</v>
      </c>
      <c r="AW156" s="12" t="s">
        <v>36</v>
      </c>
      <c r="AX156" s="12" t="s">
        <v>80</v>
      </c>
      <c r="AY156" s="157" t="s">
        <v>250</v>
      </c>
    </row>
    <row r="157" spans="2:65" s="12" customFormat="1" ht="11.25">
      <c r="B157" s="155"/>
      <c r="D157" s="156" t="s">
        <v>265</v>
      </c>
      <c r="E157" s="157" t="s">
        <v>1</v>
      </c>
      <c r="F157" s="158" t="s">
        <v>2062</v>
      </c>
      <c r="H157" s="159">
        <v>41</v>
      </c>
      <c r="I157" s="160"/>
      <c r="L157" s="155"/>
      <c r="M157" s="161"/>
      <c r="T157" s="162"/>
      <c r="AT157" s="157" t="s">
        <v>265</v>
      </c>
      <c r="AU157" s="157" t="s">
        <v>21</v>
      </c>
      <c r="AV157" s="12" t="s">
        <v>21</v>
      </c>
      <c r="AW157" s="12" t="s">
        <v>36</v>
      </c>
      <c r="AX157" s="12" t="s">
        <v>80</v>
      </c>
      <c r="AY157" s="157" t="s">
        <v>250</v>
      </c>
    </row>
    <row r="158" spans="2:65" s="14" customFormat="1" ht="11.25">
      <c r="B158" s="171"/>
      <c r="D158" s="156" t="s">
        <v>265</v>
      </c>
      <c r="E158" s="172" t="s">
        <v>1</v>
      </c>
      <c r="F158" s="173" t="s">
        <v>317</v>
      </c>
      <c r="H158" s="174">
        <v>298.89999999999998</v>
      </c>
      <c r="I158" s="175"/>
      <c r="L158" s="171"/>
      <c r="M158" s="176"/>
      <c r="T158" s="177"/>
      <c r="AT158" s="172" t="s">
        <v>265</v>
      </c>
      <c r="AU158" s="172" t="s">
        <v>21</v>
      </c>
      <c r="AV158" s="14" t="s">
        <v>267</v>
      </c>
      <c r="AW158" s="14" t="s">
        <v>36</v>
      </c>
      <c r="AX158" s="14" t="s">
        <v>80</v>
      </c>
      <c r="AY158" s="172" t="s">
        <v>250</v>
      </c>
    </row>
    <row r="159" spans="2:65" s="12" customFormat="1" ht="11.25">
      <c r="B159" s="155"/>
      <c r="D159" s="156" t="s">
        <v>265</v>
      </c>
      <c r="E159" s="157" t="s">
        <v>1</v>
      </c>
      <c r="F159" s="158" t="s">
        <v>2063</v>
      </c>
      <c r="H159" s="159">
        <v>29.2</v>
      </c>
      <c r="I159" s="160"/>
      <c r="L159" s="155"/>
      <c r="M159" s="161"/>
      <c r="T159" s="162"/>
      <c r="AT159" s="157" t="s">
        <v>265</v>
      </c>
      <c r="AU159" s="157" t="s">
        <v>21</v>
      </c>
      <c r="AV159" s="12" t="s">
        <v>21</v>
      </c>
      <c r="AW159" s="12" t="s">
        <v>36</v>
      </c>
      <c r="AX159" s="12" t="s">
        <v>80</v>
      </c>
      <c r="AY159" s="157" t="s">
        <v>250</v>
      </c>
    </row>
    <row r="160" spans="2:65" s="12" customFormat="1" ht="11.25">
      <c r="B160" s="155"/>
      <c r="D160" s="156" t="s">
        <v>265</v>
      </c>
      <c r="E160" s="157" t="s">
        <v>1</v>
      </c>
      <c r="F160" s="158" t="s">
        <v>2064</v>
      </c>
      <c r="H160" s="159">
        <v>26.19</v>
      </c>
      <c r="I160" s="160"/>
      <c r="L160" s="155"/>
      <c r="M160" s="161"/>
      <c r="T160" s="162"/>
      <c r="AT160" s="157" t="s">
        <v>265</v>
      </c>
      <c r="AU160" s="157" t="s">
        <v>21</v>
      </c>
      <c r="AV160" s="12" t="s">
        <v>21</v>
      </c>
      <c r="AW160" s="12" t="s">
        <v>36</v>
      </c>
      <c r="AX160" s="12" t="s">
        <v>80</v>
      </c>
      <c r="AY160" s="157" t="s">
        <v>250</v>
      </c>
    </row>
    <row r="161" spans="2:65" s="14" customFormat="1" ht="11.25">
      <c r="B161" s="171"/>
      <c r="D161" s="156" t="s">
        <v>265</v>
      </c>
      <c r="E161" s="172" t="s">
        <v>2035</v>
      </c>
      <c r="F161" s="173" t="s">
        <v>317</v>
      </c>
      <c r="H161" s="174">
        <v>55.39</v>
      </c>
      <c r="I161" s="175"/>
      <c r="L161" s="171"/>
      <c r="M161" s="176"/>
      <c r="T161" s="177"/>
      <c r="AT161" s="172" t="s">
        <v>265</v>
      </c>
      <c r="AU161" s="172" t="s">
        <v>21</v>
      </c>
      <c r="AV161" s="14" t="s">
        <v>267</v>
      </c>
      <c r="AW161" s="14" t="s">
        <v>36</v>
      </c>
      <c r="AX161" s="14" t="s">
        <v>80</v>
      </c>
      <c r="AY161" s="172" t="s">
        <v>250</v>
      </c>
    </row>
    <row r="162" spans="2:65" s="13" customFormat="1" ht="11.25">
      <c r="B162" s="163"/>
      <c r="D162" s="156" t="s">
        <v>265</v>
      </c>
      <c r="E162" s="164" t="s">
        <v>1</v>
      </c>
      <c r="F162" s="165" t="s">
        <v>273</v>
      </c>
      <c r="H162" s="166">
        <v>354.29</v>
      </c>
      <c r="I162" s="167"/>
      <c r="L162" s="163"/>
      <c r="M162" s="168"/>
      <c r="T162" s="169"/>
      <c r="AT162" s="164" t="s">
        <v>265</v>
      </c>
      <c r="AU162" s="164" t="s">
        <v>21</v>
      </c>
      <c r="AV162" s="13" t="s">
        <v>257</v>
      </c>
      <c r="AW162" s="13" t="s">
        <v>36</v>
      </c>
      <c r="AX162" s="13" t="s">
        <v>88</v>
      </c>
      <c r="AY162" s="164" t="s">
        <v>250</v>
      </c>
    </row>
    <row r="163" spans="2:65" s="1" customFormat="1" ht="24.2" customHeight="1">
      <c r="B163" s="33"/>
      <c r="C163" s="138" t="s">
        <v>305</v>
      </c>
      <c r="D163" s="138" t="s">
        <v>252</v>
      </c>
      <c r="E163" s="139" t="s">
        <v>341</v>
      </c>
      <c r="F163" s="140" t="s">
        <v>342</v>
      </c>
      <c r="G163" s="141" t="s">
        <v>276</v>
      </c>
      <c r="H163" s="142">
        <v>55.39</v>
      </c>
      <c r="I163" s="143"/>
      <c r="J163" s="144">
        <f>ROUND(I163*H163,2)</f>
        <v>0</v>
      </c>
      <c r="K163" s="140" t="s">
        <v>256</v>
      </c>
      <c r="L163" s="33"/>
      <c r="M163" s="145" t="s">
        <v>1</v>
      </c>
      <c r="N163" s="146" t="s">
        <v>45</v>
      </c>
      <c r="P163" s="147">
        <f>O163*H163</f>
        <v>0</v>
      </c>
      <c r="Q163" s="147">
        <v>0</v>
      </c>
      <c r="R163" s="147">
        <f>Q163*H163</f>
        <v>0</v>
      </c>
      <c r="S163" s="147">
        <v>0</v>
      </c>
      <c r="T163" s="148">
        <f>S163*H163</f>
        <v>0</v>
      </c>
      <c r="AR163" s="149" t="s">
        <v>257</v>
      </c>
      <c r="AT163" s="149" t="s">
        <v>252</v>
      </c>
      <c r="AU163" s="149" t="s">
        <v>21</v>
      </c>
      <c r="AY163" s="17" t="s">
        <v>250</v>
      </c>
      <c r="BE163" s="150">
        <f>IF(N163="základní",J163,0)</f>
        <v>0</v>
      </c>
      <c r="BF163" s="150">
        <f>IF(N163="snížená",J163,0)</f>
        <v>0</v>
      </c>
      <c r="BG163" s="150">
        <f>IF(N163="zákl. přenesená",J163,0)</f>
        <v>0</v>
      </c>
      <c r="BH163" s="150">
        <f>IF(N163="sníž. přenesená",J163,0)</f>
        <v>0</v>
      </c>
      <c r="BI163" s="150">
        <f>IF(N163="nulová",J163,0)</f>
        <v>0</v>
      </c>
      <c r="BJ163" s="17" t="s">
        <v>88</v>
      </c>
      <c r="BK163" s="150">
        <f>ROUND(I163*H163,2)</f>
        <v>0</v>
      </c>
      <c r="BL163" s="17" t="s">
        <v>257</v>
      </c>
      <c r="BM163" s="149" t="s">
        <v>2065</v>
      </c>
    </row>
    <row r="164" spans="2:65" s="1" customFormat="1" ht="11.25">
      <c r="B164" s="33"/>
      <c r="D164" s="151" t="s">
        <v>259</v>
      </c>
      <c r="F164" s="152" t="s">
        <v>344</v>
      </c>
      <c r="I164" s="153"/>
      <c r="L164" s="33"/>
      <c r="M164" s="154"/>
      <c r="T164" s="57"/>
      <c r="AT164" s="17" t="s">
        <v>259</v>
      </c>
      <c r="AU164" s="17" t="s">
        <v>21</v>
      </c>
    </row>
    <row r="165" spans="2:65" s="12" customFormat="1" ht="11.25">
      <c r="B165" s="155"/>
      <c r="D165" s="156" t="s">
        <v>265</v>
      </c>
      <c r="E165" s="157" t="s">
        <v>1</v>
      </c>
      <c r="F165" s="158" t="s">
        <v>2035</v>
      </c>
      <c r="H165" s="159">
        <v>55.39</v>
      </c>
      <c r="I165" s="160"/>
      <c r="L165" s="155"/>
      <c r="M165" s="161"/>
      <c r="T165" s="162"/>
      <c r="AT165" s="157" t="s">
        <v>265</v>
      </c>
      <c r="AU165" s="157" t="s">
        <v>21</v>
      </c>
      <c r="AV165" s="12" t="s">
        <v>21</v>
      </c>
      <c r="AW165" s="12" t="s">
        <v>36</v>
      </c>
      <c r="AX165" s="12" t="s">
        <v>88</v>
      </c>
      <c r="AY165" s="157" t="s">
        <v>250</v>
      </c>
    </row>
    <row r="166" spans="2:65" s="1" customFormat="1" ht="24.2" customHeight="1">
      <c r="B166" s="33"/>
      <c r="C166" s="138" t="s">
        <v>311</v>
      </c>
      <c r="D166" s="138" t="s">
        <v>252</v>
      </c>
      <c r="E166" s="139" t="s">
        <v>346</v>
      </c>
      <c r="F166" s="140" t="s">
        <v>347</v>
      </c>
      <c r="G166" s="141" t="s">
        <v>276</v>
      </c>
      <c r="H166" s="142">
        <v>29.2</v>
      </c>
      <c r="I166" s="143"/>
      <c r="J166" s="144">
        <f>ROUND(I166*H166,2)</f>
        <v>0</v>
      </c>
      <c r="K166" s="140" t="s">
        <v>256</v>
      </c>
      <c r="L166" s="33"/>
      <c r="M166" s="145" t="s">
        <v>1</v>
      </c>
      <c r="N166" s="146" t="s">
        <v>45</v>
      </c>
      <c r="P166" s="147">
        <f>O166*H166</f>
        <v>0</v>
      </c>
      <c r="Q166" s="147">
        <v>0</v>
      </c>
      <c r="R166" s="147">
        <f>Q166*H166</f>
        <v>0</v>
      </c>
      <c r="S166" s="147">
        <v>0</v>
      </c>
      <c r="T166" s="148">
        <f>S166*H166</f>
        <v>0</v>
      </c>
      <c r="AR166" s="149" t="s">
        <v>257</v>
      </c>
      <c r="AT166" s="149" t="s">
        <v>252</v>
      </c>
      <c r="AU166" s="149" t="s">
        <v>21</v>
      </c>
      <c r="AY166" s="17" t="s">
        <v>250</v>
      </c>
      <c r="BE166" s="150">
        <f>IF(N166="základní",J166,0)</f>
        <v>0</v>
      </c>
      <c r="BF166" s="150">
        <f>IF(N166="snížená",J166,0)</f>
        <v>0</v>
      </c>
      <c r="BG166" s="150">
        <f>IF(N166="zákl. přenesená",J166,0)</f>
        <v>0</v>
      </c>
      <c r="BH166" s="150">
        <f>IF(N166="sníž. přenesená",J166,0)</f>
        <v>0</v>
      </c>
      <c r="BI166" s="150">
        <f>IF(N166="nulová",J166,0)</f>
        <v>0</v>
      </c>
      <c r="BJ166" s="17" t="s">
        <v>88</v>
      </c>
      <c r="BK166" s="150">
        <f>ROUND(I166*H166,2)</f>
        <v>0</v>
      </c>
      <c r="BL166" s="17" t="s">
        <v>257</v>
      </c>
      <c r="BM166" s="149" t="s">
        <v>2066</v>
      </c>
    </row>
    <row r="167" spans="2:65" s="1" customFormat="1" ht="11.25">
      <c r="B167" s="33"/>
      <c r="D167" s="151" t="s">
        <v>259</v>
      </c>
      <c r="F167" s="152" t="s">
        <v>349</v>
      </c>
      <c r="I167" s="153"/>
      <c r="L167" s="33"/>
      <c r="M167" s="154"/>
      <c r="T167" s="57"/>
      <c r="AT167" s="17" t="s">
        <v>259</v>
      </c>
      <c r="AU167" s="17" t="s">
        <v>21</v>
      </c>
    </row>
    <row r="168" spans="2:65" s="12" customFormat="1" ht="11.25">
      <c r="B168" s="155"/>
      <c r="D168" s="156" t="s">
        <v>265</v>
      </c>
      <c r="E168" s="157" t="s">
        <v>1</v>
      </c>
      <c r="F168" s="158" t="s">
        <v>2067</v>
      </c>
      <c r="H168" s="159">
        <v>29.2</v>
      </c>
      <c r="I168" s="160"/>
      <c r="L168" s="155"/>
      <c r="M168" s="161"/>
      <c r="T168" s="162"/>
      <c r="AT168" s="157" t="s">
        <v>265</v>
      </c>
      <c r="AU168" s="157" t="s">
        <v>21</v>
      </c>
      <c r="AV168" s="12" t="s">
        <v>21</v>
      </c>
      <c r="AW168" s="12" t="s">
        <v>36</v>
      </c>
      <c r="AX168" s="12" t="s">
        <v>88</v>
      </c>
      <c r="AY168" s="157" t="s">
        <v>250</v>
      </c>
    </row>
    <row r="169" spans="2:65" s="11" customFormat="1" ht="22.9" customHeight="1">
      <c r="B169" s="126"/>
      <c r="D169" s="127" t="s">
        <v>79</v>
      </c>
      <c r="E169" s="136" t="s">
        <v>21</v>
      </c>
      <c r="F169" s="136" t="s">
        <v>459</v>
      </c>
      <c r="I169" s="129"/>
      <c r="J169" s="137">
        <f>BK169</f>
        <v>0</v>
      </c>
      <c r="L169" s="126"/>
      <c r="M169" s="131"/>
      <c r="P169" s="132">
        <f>SUM(P170:P189)</f>
        <v>0</v>
      </c>
      <c r="R169" s="132">
        <f>SUM(R170:R189)</f>
        <v>18.299052</v>
      </c>
      <c r="T169" s="133">
        <f>SUM(T170:T189)</f>
        <v>0</v>
      </c>
      <c r="AR169" s="127" t="s">
        <v>88</v>
      </c>
      <c r="AT169" s="134" t="s">
        <v>79</v>
      </c>
      <c r="AU169" s="134" t="s">
        <v>88</v>
      </c>
      <c r="AY169" s="127" t="s">
        <v>250</v>
      </c>
      <c r="BK169" s="135">
        <f>SUM(BK170:BK189)</f>
        <v>0</v>
      </c>
    </row>
    <row r="170" spans="2:65" s="1" customFormat="1" ht="33" customHeight="1">
      <c r="B170" s="33"/>
      <c r="C170" s="138" t="s">
        <v>320</v>
      </c>
      <c r="D170" s="138" t="s">
        <v>252</v>
      </c>
      <c r="E170" s="139" t="s">
        <v>2068</v>
      </c>
      <c r="F170" s="140" t="s">
        <v>2069</v>
      </c>
      <c r="G170" s="141" t="s">
        <v>557</v>
      </c>
      <c r="H170" s="142">
        <v>114</v>
      </c>
      <c r="I170" s="143"/>
      <c r="J170" s="144">
        <f>ROUND(I170*H170,2)</f>
        <v>0</v>
      </c>
      <c r="K170" s="140" t="s">
        <v>256</v>
      </c>
      <c r="L170" s="33"/>
      <c r="M170" s="145" t="s">
        <v>1</v>
      </c>
      <c r="N170" s="146" t="s">
        <v>45</v>
      </c>
      <c r="P170" s="147">
        <f>O170*H170</f>
        <v>0</v>
      </c>
      <c r="Q170" s="147">
        <v>7.7999999999999999E-4</v>
      </c>
      <c r="R170" s="147">
        <f>Q170*H170</f>
        <v>8.8919999999999999E-2</v>
      </c>
      <c r="S170" s="147">
        <v>0</v>
      </c>
      <c r="T170" s="148">
        <f>S170*H170</f>
        <v>0</v>
      </c>
      <c r="AR170" s="149" t="s">
        <v>257</v>
      </c>
      <c r="AT170" s="149" t="s">
        <v>252</v>
      </c>
      <c r="AU170" s="149" t="s">
        <v>21</v>
      </c>
      <c r="AY170" s="17" t="s">
        <v>250</v>
      </c>
      <c r="BE170" s="150">
        <f>IF(N170="základní",J170,0)</f>
        <v>0</v>
      </c>
      <c r="BF170" s="150">
        <f>IF(N170="snížená",J170,0)</f>
        <v>0</v>
      </c>
      <c r="BG170" s="150">
        <f>IF(N170="zákl. přenesená",J170,0)</f>
        <v>0</v>
      </c>
      <c r="BH170" s="150">
        <f>IF(N170="sníž. přenesená",J170,0)</f>
        <v>0</v>
      </c>
      <c r="BI170" s="150">
        <f>IF(N170="nulová",J170,0)</f>
        <v>0</v>
      </c>
      <c r="BJ170" s="17" t="s">
        <v>88</v>
      </c>
      <c r="BK170" s="150">
        <f>ROUND(I170*H170,2)</f>
        <v>0</v>
      </c>
      <c r="BL170" s="17" t="s">
        <v>257</v>
      </c>
      <c r="BM170" s="149" t="s">
        <v>2070</v>
      </c>
    </row>
    <row r="171" spans="2:65" s="1" customFormat="1" ht="11.25">
      <c r="B171" s="33"/>
      <c r="D171" s="151" t="s">
        <v>259</v>
      </c>
      <c r="F171" s="152" t="s">
        <v>2071</v>
      </c>
      <c r="I171" s="153"/>
      <c r="L171" s="33"/>
      <c r="M171" s="154"/>
      <c r="T171" s="57"/>
      <c r="AT171" s="17" t="s">
        <v>259</v>
      </c>
      <c r="AU171" s="17" t="s">
        <v>21</v>
      </c>
    </row>
    <row r="172" spans="2:65" s="12" customFormat="1" ht="11.25">
      <c r="B172" s="155"/>
      <c r="D172" s="156" t="s">
        <v>265</v>
      </c>
      <c r="E172" s="157" t="s">
        <v>1</v>
      </c>
      <c r="F172" s="158" t="s">
        <v>2072</v>
      </c>
      <c r="H172" s="159">
        <v>114</v>
      </c>
      <c r="I172" s="160"/>
      <c r="L172" s="155"/>
      <c r="M172" s="161"/>
      <c r="T172" s="162"/>
      <c r="AT172" s="157" t="s">
        <v>265</v>
      </c>
      <c r="AU172" s="157" t="s">
        <v>21</v>
      </c>
      <c r="AV172" s="12" t="s">
        <v>21</v>
      </c>
      <c r="AW172" s="12" t="s">
        <v>36</v>
      </c>
      <c r="AX172" s="12" t="s">
        <v>88</v>
      </c>
      <c r="AY172" s="157" t="s">
        <v>250</v>
      </c>
    </row>
    <row r="173" spans="2:65" s="1" customFormat="1" ht="16.5" customHeight="1">
      <c r="B173" s="33"/>
      <c r="C173" s="138" t="s">
        <v>331</v>
      </c>
      <c r="D173" s="138" t="s">
        <v>252</v>
      </c>
      <c r="E173" s="139" t="s">
        <v>2073</v>
      </c>
      <c r="F173" s="140" t="s">
        <v>2074</v>
      </c>
      <c r="G173" s="141" t="s">
        <v>276</v>
      </c>
      <c r="H173" s="142">
        <v>5.54</v>
      </c>
      <c r="I173" s="143"/>
      <c r="J173" s="144">
        <f>ROUND(I173*H173,2)</f>
        <v>0</v>
      </c>
      <c r="K173" s="140" t="s">
        <v>256</v>
      </c>
      <c r="L173" s="33"/>
      <c r="M173" s="145" t="s">
        <v>1</v>
      </c>
      <c r="N173" s="146" t="s">
        <v>45</v>
      </c>
      <c r="P173" s="147">
        <f>O173*H173</f>
        <v>0</v>
      </c>
      <c r="Q173" s="147">
        <v>0</v>
      </c>
      <c r="R173" s="147">
        <f>Q173*H173</f>
        <v>0</v>
      </c>
      <c r="S173" s="147">
        <v>0</v>
      </c>
      <c r="T173" s="148">
        <f>S173*H173</f>
        <v>0</v>
      </c>
      <c r="AR173" s="149" t="s">
        <v>257</v>
      </c>
      <c r="AT173" s="149" t="s">
        <v>252</v>
      </c>
      <c r="AU173" s="149" t="s">
        <v>21</v>
      </c>
      <c r="AY173" s="17" t="s">
        <v>250</v>
      </c>
      <c r="BE173" s="150">
        <f>IF(N173="základní",J173,0)</f>
        <v>0</v>
      </c>
      <c r="BF173" s="150">
        <f>IF(N173="snížená",J173,0)</f>
        <v>0</v>
      </c>
      <c r="BG173" s="150">
        <f>IF(N173="zákl. přenesená",J173,0)</f>
        <v>0</v>
      </c>
      <c r="BH173" s="150">
        <f>IF(N173="sníž. přenesená",J173,0)</f>
        <v>0</v>
      </c>
      <c r="BI173" s="150">
        <f>IF(N173="nulová",J173,0)</f>
        <v>0</v>
      </c>
      <c r="BJ173" s="17" t="s">
        <v>88</v>
      </c>
      <c r="BK173" s="150">
        <f>ROUND(I173*H173,2)</f>
        <v>0</v>
      </c>
      <c r="BL173" s="17" t="s">
        <v>257</v>
      </c>
      <c r="BM173" s="149" t="s">
        <v>2075</v>
      </c>
    </row>
    <row r="174" spans="2:65" s="1" customFormat="1" ht="11.25">
      <c r="B174" s="33"/>
      <c r="D174" s="151" t="s">
        <v>259</v>
      </c>
      <c r="F174" s="152" t="s">
        <v>2076</v>
      </c>
      <c r="I174" s="153"/>
      <c r="L174" s="33"/>
      <c r="M174" s="154"/>
      <c r="T174" s="57"/>
      <c r="AT174" s="17" t="s">
        <v>259</v>
      </c>
      <c r="AU174" s="17" t="s">
        <v>21</v>
      </c>
    </row>
    <row r="175" spans="2:65" s="12" customFormat="1" ht="11.25">
      <c r="B175" s="155"/>
      <c r="D175" s="156" t="s">
        <v>265</v>
      </c>
      <c r="E175" s="157" t="s">
        <v>1</v>
      </c>
      <c r="F175" s="158" t="s">
        <v>2077</v>
      </c>
      <c r="H175" s="159">
        <v>5.54</v>
      </c>
      <c r="I175" s="160"/>
      <c r="L175" s="155"/>
      <c r="M175" s="161"/>
      <c r="T175" s="162"/>
      <c r="AT175" s="157" t="s">
        <v>265</v>
      </c>
      <c r="AU175" s="157" t="s">
        <v>21</v>
      </c>
      <c r="AV175" s="12" t="s">
        <v>21</v>
      </c>
      <c r="AW175" s="12" t="s">
        <v>36</v>
      </c>
      <c r="AX175" s="12" t="s">
        <v>88</v>
      </c>
      <c r="AY175" s="157" t="s">
        <v>250</v>
      </c>
    </row>
    <row r="176" spans="2:65" s="1" customFormat="1" ht="24.2" customHeight="1">
      <c r="B176" s="33"/>
      <c r="C176" s="138" t="s">
        <v>335</v>
      </c>
      <c r="D176" s="138" t="s">
        <v>252</v>
      </c>
      <c r="E176" s="139" t="s">
        <v>2078</v>
      </c>
      <c r="F176" s="140" t="s">
        <v>2079</v>
      </c>
      <c r="G176" s="141" t="s">
        <v>276</v>
      </c>
      <c r="H176" s="142">
        <v>3.5</v>
      </c>
      <c r="I176" s="143"/>
      <c r="J176" s="144">
        <f>ROUND(I176*H176,2)</f>
        <v>0</v>
      </c>
      <c r="K176" s="140" t="s">
        <v>256</v>
      </c>
      <c r="L176" s="33"/>
      <c r="M176" s="145" t="s">
        <v>1</v>
      </c>
      <c r="N176" s="146" t="s">
        <v>45</v>
      </c>
      <c r="P176" s="147">
        <f>O176*H176</f>
        <v>0</v>
      </c>
      <c r="Q176" s="147">
        <v>0</v>
      </c>
      <c r="R176" s="147">
        <f>Q176*H176</f>
        <v>0</v>
      </c>
      <c r="S176" s="147">
        <v>0</v>
      </c>
      <c r="T176" s="148">
        <f>S176*H176</f>
        <v>0</v>
      </c>
      <c r="AR176" s="149" t="s">
        <v>257</v>
      </c>
      <c r="AT176" s="149" t="s">
        <v>252</v>
      </c>
      <c r="AU176" s="149" t="s">
        <v>21</v>
      </c>
      <c r="AY176" s="17" t="s">
        <v>250</v>
      </c>
      <c r="BE176" s="150">
        <f>IF(N176="základní",J176,0)</f>
        <v>0</v>
      </c>
      <c r="BF176" s="150">
        <f>IF(N176="snížená",J176,0)</f>
        <v>0</v>
      </c>
      <c r="BG176" s="150">
        <f>IF(N176="zákl. přenesená",J176,0)</f>
        <v>0</v>
      </c>
      <c r="BH176" s="150">
        <f>IF(N176="sníž. přenesená",J176,0)</f>
        <v>0</v>
      </c>
      <c r="BI176" s="150">
        <f>IF(N176="nulová",J176,0)</f>
        <v>0</v>
      </c>
      <c r="BJ176" s="17" t="s">
        <v>88</v>
      </c>
      <c r="BK176" s="150">
        <f>ROUND(I176*H176,2)</f>
        <v>0</v>
      </c>
      <c r="BL176" s="17" t="s">
        <v>257</v>
      </c>
      <c r="BM176" s="149" t="s">
        <v>2080</v>
      </c>
    </row>
    <row r="177" spans="2:65" s="1" customFormat="1" ht="11.25">
      <c r="B177" s="33"/>
      <c r="D177" s="151" t="s">
        <v>259</v>
      </c>
      <c r="F177" s="152" t="s">
        <v>2081</v>
      </c>
      <c r="I177" s="153"/>
      <c r="L177" s="33"/>
      <c r="M177" s="154"/>
      <c r="T177" s="57"/>
      <c r="AT177" s="17" t="s">
        <v>259</v>
      </c>
      <c r="AU177" s="17" t="s">
        <v>21</v>
      </c>
    </row>
    <row r="178" spans="2:65" s="12" customFormat="1" ht="11.25">
      <c r="B178" s="155"/>
      <c r="D178" s="156" t="s">
        <v>265</v>
      </c>
      <c r="E178" s="157" t="s">
        <v>1</v>
      </c>
      <c r="F178" s="158" t="s">
        <v>2082</v>
      </c>
      <c r="H178" s="159">
        <v>3.5</v>
      </c>
      <c r="I178" s="160"/>
      <c r="L178" s="155"/>
      <c r="M178" s="161"/>
      <c r="T178" s="162"/>
      <c r="AT178" s="157" t="s">
        <v>265</v>
      </c>
      <c r="AU178" s="157" t="s">
        <v>21</v>
      </c>
      <c r="AV178" s="12" t="s">
        <v>21</v>
      </c>
      <c r="AW178" s="12" t="s">
        <v>36</v>
      </c>
      <c r="AX178" s="12" t="s">
        <v>88</v>
      </c>
      <c r="AY178" s="157" t="s">
        <v>250</v>
      </c>
    </row>
    <row r="179" spans="2:65" s="1" customFormat="1" ht="37.9" customHeight="1">
      <c r="B179" s="33"/>
      <c r="C179" s="138" t="s">
        <v>340</v>
      </c>
      <c r="D179" s="138" t="s">
        <v>252</v>
      </c>
      <c r="E179" s="139" t="s">
        <v>2083</v>
      </c>
      <c r="F179" s="140" t="s">
        <v>2084</v>
      </c>
      <c r="G179" s="141" t="s">
        <v>1272</v>
      </c>
      <c r="H179" s="142">
        <v>114</v>
      </c>
      <c r="I179" s="143"/>
      <c r="J179" s="144">
        <f>ROUND(I179*H179,2)</f>
        <v>0</v>
      </c>
      <c r="K179" s="140" t="s">
        <v>256</v>
      </c>
      <c r="L179" s="33"/>
      <c r="M179" s="145" t="s">
        <v>1</v>
      </c>
      <c r="N179" s="146" t="s">
        <v>45</v>
      </c>
      <c r="P179" s="147">
        <f>O179*H179</f>
        <v>0</v>
      </c>
      <c r="Q179" s="147">
        <v>1.4999999999999999E-4</v>
      </c>
      <c r="R179" s="147">
        <f>Q179*H179</f>
        <v>1.7099999999999997E-2</v>
      </c>
      <c r="S179" s="147">
        <v>0</v>
      </c>
      <c r="T179" s="148">
        <f>S179*H179</f>
        <v>0</v>
      </c>
      <c r="AR179" s="149" t="s">
        <v>257</v>
      </c>
      <c r="AT179" s="149" t="s">
        <v>252</v>
      </c>
      <c r="AU179" s="149" t="s">
        <v>21</v>
      </c>
      <c r="AY179" s="17" t="s">
        <v>250</v>
      </c>
      <c r="BE179" s="150">
        <f>IF(N179="základní",J179,0)</f>
        <v>0</v>
      </c>
      <c r="BF179" s="150">
        <f>IF(N179="snížená",J179,0)</f>
        <v>0</v>
      </c>
      <c r="BG179" s="150">
        <f>IF(N179="zákl. přenesená",J179,0)</f>
        <v>0</v>
      </c>
      <c r="BH179" s="150">
        <f>IF(N179="sníž. přenesená",J179,0)</f>
        <v>0</v>
      </c>
      <c r="BI179" s="150">
        <f>IF(N179="nulová",J179,0)</f>
        <v>0</v>
      </c>
      <c r="BJ179" s="17" t="s">
        <v>88</v>
      </c>
      <c r="BK179" s="150">
        <f>ROUND(I179*H179,2)</f>
        <v>0</v>
      </c>
      <c r="BL179" s="17" t="s">
        <v>257</v>
      </c>
      <c r="BM179" s="149" t="s">
        <v>2085</v>
      </c>
    </row>
    <row r="180" spans="2:65" s="1" customFormat="1" ht="11.25">
      <c r="B180" s="33"/>
      <c r="D180" s="151" t="s">
        <v>259</v>
      </c>
      <c r="F180" s="152" t="s">
        <v>2086</v>
      </c>
      <c r="I180" s="153"/>
      <c r="L180" s="33"/>
      <c r="M180" s="154"/>
      <c r="T180" s="57"/>
      <c r="AT180" s="17" t="s">
        <v>259</v>
      </c>
      <c r="AU180" s="17" t="s">
        <v>21</v>
      </c>
    </row>
    <row r="181" spans="2:65" s="12" customFormat="1" ht="11.25">
      <c r="B181" s="155"/>
      <c r="D181" s="156" t="s">
        <v>265</v>
      </c>
      <c r="E181" s="157" t="s">
        <v>1</v>
      </c>
      <c r="F181" s="158" t="s">
        <v>2087</v>
      </c>
      <c r="H181" s="159">
        <v>114</v>
      </c>
      <c r="I181" s="160"/>
      <c r="L181" s="155"/>
      <c r="M181" s="161"/>
      <c r="T181" s="162"/>
      <c r="AT181" s="157" t="s">
        <v>265</v>
      </c>
      <c r="AU181" s="157" t="s">
        <v>21</v>
      </c>
      <c r="AV181" s="12" t="s">
        <v>21</v>
      </c>
      <c r="AW181" s="12" t="s">
        <v>36</v>
      </c>
      <c r="AX181" s="12" t="s">
        <v>88</v>
      </c>
      <c r="AY181" s="157" t="s">
        <v>250</v>
      </c>
    </row>
    <row r="182" spans="2:65" s="1" customFormat="1" ht="24.2" customHeight="1">
      <c r="B182" s="33"/>
      <c r="C182" s="178" t="s">
        <v>8</v>
      </c>
      <c r="D182" s="178" t="s">
        <v>364</v>
      </c>
      <c r="E182" s="179" t="s">
        <v>2088</v>
      </c>
      <c r="F182" s="180" t="s">
        <v>2089</v>
      </c>
      <c r="G182" s="181" t="s">
        <v>402</v>
      </c>
      <c r="H182" s="182">
        <v>0.56999999999999995</v>
      </c>
      <c r="I182" s="183"/>
      <c r="J182" s="184">
        <f>ROUND(I182*H182,2)</f>
        <v>0</v>
      </c>
      <c r="K182" s="180" t="s">
        <v>256</v>
      </c>
      <c r="L182" s="185"/>
      <c r="M182" s="186" t="s">
        <v>1</v>
      </c>
      <c r="N182" s="187" t="s">
        <v>45</v>
      </c>
      <c r="P182" s="147">
        <f>O182*H182</f>
        <v>0</v>
      </c>
      <c r="Q182" s="147">
        <v>1</v>
      </c>
      <c r="R182" s="147">
        <f>Q182*H182</f>
        <v>0.56999999999999995</v>
      </c>
      <c r="S182" s="147">
        <v>0</v>
      </c>
      <c r="T182" s="148">
        <f>S182*H182</f>
        <v>0</v>
      </c>
      <c r="AR182" s="149" t="s">
        <v>299</v>
      </c>
      <c r="AT182" s="149" t="s">
        <v>364</v>
      </c>
      <c r="AU182" s="149" t="s">
        <v>21</v>
      </c>
      <c r="AY182" s="17" t="s">
        <v>250</v>
      </c>
      <c r="BE182" s="150">
        <f>IF(N182="základní",J182,0)</f>
        <v>0</v>
      </c>
      <c r="BF182" s="150">
        <f>IF(N182="snížená",J182,0)</f>
        <v>0</v>
      </c>
      <c r="BG182" s="150">
        <f>IF(N182="zákl. přenesená",J182,0)</f>
        <v>0</v>
      </c>
      <c r="BH182" s="150">
        <f>IF(N182="sníž. přenesená",J182,0)</f>
        <v>0</v>
      </c>
      <c r="BI182" s="150">
        <f>IF(N182="nulová",J182,0)</f>
        <v>0</v>
      </c>
      <c r="BJ182" s="17" t="s">
        <v>88</v>
      </c>
      <c r="BK182" s="150">
        <f>ROUND(I182*H182,2)</f>
        <v>0</v>
      </c>
      <c r="BL182" s="17" t="s">
        <v>257</v>
      </c>
      <c r="BM182" s="149" t="s">
        <v>2090</v>
      </c>
    </row>
    <row r="183" spans="2:65" s="12" customFormat="1" ht="11.25">
      <c r="B183" s="155"/>
      <c r="D183" s="156" t="s">
        <v>265</v>
      </c>
      <c r="E183" s="157" t="s">
        <v>1</v>
      </c>
      <c r="F183" s="158" t="s">
        <v>2091</v>
      </c>
      <c r="H183" s="159">
        <v>0.56999999999999995</v>
      </c>
      <c r="I183" s="160"/>
      <c r="L183" s="155"/>
      <c r="M183" s="161"/>
      <c r="T183" s="162"/>
      <c r="AT183" s="157" t="s">
        <v>265</v>
      </c>
      <c r="AU183" s="157" t="s">
        <v>21</v>
      </c>
      <c r="AV183" s="12" t="s">
        <v>21</v>
      </c>
      <c r="AW183" s="12" t="s">
        <v>36</v>
      </c>
      <c r="AX183" s="12" t="s">
        <v>88</v>
      </c>
      <c r="AY183" s="157" t="s">
        <v>250</v>
      </c>
    </row>
    <row r="184" spans="2:65" s="1" customFormat="1" ht="16.5" customHeight="1">
      <c r="B184" s="33"/>
      <c r="C184" s="178" t="s">
        <v>351</v>
      </c>
      <c r="D184" s="178" t="s">
        <v>364</v>
      </c>
      <c r="E184" s="179" t="s">
        <v>2092</v>
      </c>
      <c r="F184" s="180" t="s">
        <v>2093</v>
      </c>
      <c r="G184" s="181" t="s">
        <v>402</v>
      </c>
      <c r="H184" s="182">
        <v>11.4</v>
      </c>
      <c r="I184" s="183"/>
      <c r="J184" s="184">
        <f>ROUND(I184*H184,2)</f>
        <v>0</v>
      </c>
      <c r="K184" s="180" t="s">
        <v>256</v>
      </c>
      <c r="L184" s="185"/>
      <c r="M184" s="186" t="s">
        <v>1</v>
      </c>
      <c r="N184" s="187" t="s">
        <v>45</v>
      </c>
      <c r="P184" s="147">
        <f>O184*H184</f>
        <v>0</v>
      </c>
      <c r="Q184" s="147">
        <v>1</v>
      </c>
      <c r="R184" s="147">
        <f>Q184*H184</f>
        <v>11.4</v>
      </c>
      <c r="S184" s="147">
        <v>0</v>
      </c>
      <c r="T184" s="148">
        <f>S184*H184</f>
        <v>0</v>
      </c>
      <c r="AR184" s="149" t="s">
        <v>299</v>
      </c>
      <c r="AT184" s="149" t="s">
        <v>364</v>
      </c>
      <c r="AU184" s="149" t="s">
        <v>21</v>
      </c>
      <c r="AY184" s="17" t="s">
        <v>250</v>
      </c>
      <c r="BE184" s="150">
        <f>IF(N184="základní",J184,0)</f>
        <v>0</v>
      </c>
      <c r="BF184" s="150">
        <f>IF(N184="snížená",J184,0)</f>
        <v>0</v>
      </c>
      <c r="BG184" s="150">
        <f>IF(N184="zákl. přenesená",J184,0)</f>
        <v>0</v>
      </c>
      <c r="BH184" s="150">
        <f>IF(N184="sníž. přenesená",J184,0)</f>
        <v>0</v>
      </c>
      <c r="BI184" s="150">
        <f>IF(N184="nulová",J184,0)</f>
        <v>0</v>
      </c>
      <c r="BJ184" s="17" t="s">
        <v>88</v>
      </c>
      <c r="BK184" s="150">
        <f>ROUND(I184*H184,2)</f>
        <v>0</v>
      </c>
      <c r="BL184" s="17" t="s">
        <v>257</v>
      </c>
      <c r="BM184" s="149" t="s">
        <v>2094</v>
      </c>
    </row>
    <row r="185" spans="2:65" s="12" customFormat="1" ht="11.25">
      <c r="B185" s="155"/>
      <c r="D185" s="156" t="s">
        <v>265</v>
      </c>
      <c r="E185" s="157" t="s">
        <v>1</v>
      </c>
      <c r="F185" s="158" t="s">
        <v>2095</v>
      </c>
      <c r="H185" s="159">
        <v>11.4</v>
      </c>
      <c r="I185" s="160"/>
      <c r="L185" s="155"/>
      <c r="M185" s="161"/>
      <c r="T185" s="162"/>
      <c r="AT185" s="157" t="s">
        <v>265</v>
      </c>
      <c r="AU185" s="157" t="s">
        <v>21</v>
      </c>
      <c r="AV185" s="12" t="s">
        <v>21</v>
      </c>
      <c r="AW185" s="12" t="s">
        <v>36</v>
      </c>
      <c r="AX185" s="12" t="s">
        <v>88</v>
      </c>
      <c r="AY185" s="157" t="s">
        <v>250</v>
      </c>
    </row>
    <row r="186" spans="2:65" s="1" customFormat="1" ht="24.2" customHeight="1">
      <c r="B186" s="33"/>
      <c r="C186" s="138" t="s">
        <v>357</v>
      </c>
      <c r="D186" s="138" t="s">
        <v>252</v>
      </c>
      <c r="E186" s="139" t="s">
        <v>2096</v>
      </c>
      <c r="F186" s="140" t="s">
        <v>2097</v>
      </c>
      <c r="G186" s="141" t="s">
        <v>557</v>
      </c>
      <c r="H186" s="142">
        <v>114</v>
      </c>
      <c r="I186" s="143"/>
      <c r="J186" s="144">
        <f>ROUND(I186*H186,2)</f>
        <v>0</v>
      </c>
      <c r="K186" s="140" t="s">
        <v>256</v>
      </c>
      <c r="L186" s="33"/>
      <c r="M186" s="145" t="s">
        <v>1</v>
      </c>
      <c r="N186" s="146" t="s">
        <v>45</v>
      </c>
      <c r="P186" s="147">
        <f>O186*H186</f>
        <v>0</v>
      </c>
      <c r="Q186" s="147">
        <v>3.7010000000000001E-2</v>
      </c>
      <c r="R186" s="147">
        <f>Q186*H186</f>
        <v>4.2191400000000003</v>
      </c>
      <c r="S186" s="147">
        <v>0</v>
      </c>
      <c r="T186" s="148">
        <f>S186*H186</f>
        <v>0</v>
      </c>
      <c r="AR186" s="149" t="s">
        <v>257</v>
      </c>
      <c r="AT186" s="149" t="s">
        <v>252</v>
      </c>
      <c r="AU186" s="149" t="s">
        <v>21</v>
      </c>
      <c r="AY186" s="17" t="s">
        <v>250</v>
      </c>
      <c r="BE186" s="150">
        <f>IF(N186="základní",J186,0)</f>
        <v>0</v>
      </c>
      <c r="BF186" s="150">
        <f>IF(N186="snížená",J186,0)</f>
        <v>0</v>
      </c>
      <c r="BG186" s="150">
        <f>IF(N186="zákl. přenesená",J186,0)</f>
        <v>0</v>
      </c>
      <c r="BH186" s="150">
        <f>IF(N186="sníž. přenesená",J186,0)</f>
        <v>0</v>
      </c>
      <c r="BI186" s="150">
        <f>IF(N186="nulová",J186,0)</f>
        <v>0</v>
      </c>
      <c r="BJ186" s="17" t="s">
        <v>88</v>
      </c>
      <c r="BK186" s="150">
        <f>ROUND(I186*H186,2)</f>
        <v>0</v>
      </c>
      <c r="BL186" s="17" t="s">
        <v>257</v>
      </c>
      <c r="BM186" s="149" t="s">
        <v>2098</v>
      </c>
    </row>
    <row r="187" spans="2:65" s="1" customFormat="1" ht="11.25">
      <c r="B187" s="33"/>
      <c r="D187" s="151" t="s">
        <v>259</v>
      </c>
      <c r="F187" s="152" t="s">
        <v>2099</v>
      </c>
      <c r="I187" s="153"/>
      <c r="L187" s="33"/>
      <c r="M187" s="154"/>
      <c r="T187" s="57"/>
      <c r="AT187" s="17" t="s">
        <v>259</v>
      </c>
      <c r="AU187" s="17" t="s">
        <v>21</v>
      </c>
    </row>
    <row r="188" spans="2:65" s="1" customFormat="1" ht="24.2" customHeight="1">
      <c r="B188" s="33"/>
      <c r="C188" s="178" t="s">
        <v>363</v>
      </c>
      <c r="D188" s="178" t="s">
        <v>364</v>
      </c>
      <c r="E188" s="179" t="s">
        <v>2100</v>
      </c>
      <c r="F188" s="180" t="s">
        <v>2101</v>
      </c>
      <c r="G188" s="181" t="s">
        <v>557</v>
      </c>
      <c r="H188" s="182">
        <v>125.4</v>
      </c>
      <c r="I188" s="183"/>
      <c r="J188" s="184">
        <f>ROUND(I188*H188,2)</f>
        <v>0</v>
      </c>
      <c r="K188" s="180" t="s">
        <v>256</v>
      </c>
      <c r="L188" s="185"/>
      <c r="M188" s="186" t="s">
        <v>1</v>
      </c>
      <c r="N188" s="187" t="s">
        <v>45</v>
      </c>
      <c r="P188" s="147">
        <f>O188*H188</f>
        <v>0</v>
      </c>
      <c r="Q188" s="147">
        <v>1.5980000000000001E-2</v>
      </c>
      <c r="R188" s="147">
        <f>Q188*H188</f>
        <v>2.0038920000000005</v>
      </c>
      <c r="S188" s="147">
        <v>0</v>
      </c>
      <c r="T188" s="148">
        <f>S188*H188</f>
        <v>0</v>
      </c>
      <c r="AR188" s="149" t="s">
        <v>299</v>
      </c>
      <c r="AT188" s="149" t="s">
        <v>364</v>
      </c>
      <c r="AU188" s="149" t="s">
        <v>21</v>
      </c>
      <c r="AY188" s="17" t="s">
        <v>250</v>
      </c>
      <c r="BE188" s="150">
        <f>IF(N188="základní",J188,0)</f>
        <v>0</v>
      </c>
      <c r="BF188" s="150">
        <f>IF(N188="snížená",J188,0)</f>
        <v>0</v>
      </c>
      <c r="BG188" s="150">
        <f>IF(N188="zákl. přenesená",J188,0)</f>
        <v>0</v>
      </c>
      <c r="BH188" s="150">
        <f>IF(N188="sníž. přenesená",J188,0)</f>
        <v>0</v>
      </c>
      <c r="BI188" s="150">
        <f>IF(N188="nulová",J188,0)</f>
        <v>0</v>
      </c>
      <c r="BJ188" s="17" t="s">
        <v>88</v>
      </c>
      <c r="BK188" s="150">
        <f>ROUND(I188*H188,2)</f>
        <v>0</v>
      </c>
      <c r="BL188" s="17" t="s">
        <v>257</v>
      </c>
      <c r="BM188" s="149" t="s">
        <v>2102</v>
      </c>
    </row>
    <row r="189" spans="2:65" s="12" customFormat="1" ht="11.25">
      <c r="B189" s="155"/>
      <c r="D189" s="156" t="s">
        <v>265</v>
      </c>
      <c r="F189" s="158" t="s">
        <v>2103</v>
      </c>
      <c r="H189" s="159">
        <v>125.4</v>
      </c>
      <c r="I189" s="160"/>
      <c r="L189" s="155"/>
      <c r="M189" s="161"/>
      <c r="T189" s="162"/>
      <c r="AT189" s="157" t="s">
        <v>265</v>
      </c>
      <c r="AU189" s="157" t="s">
        <v>21</v>
      </c>
      <c r="AV189" s="12" t="s">
        <v>21</v>
      </c>
      <c r="AW189" s="12" t="s">
        <v>4</v>
      </c>
      <c r="AX189" s="12" t="s">
        <v>88</v>
      </c>
      <c r="AY189" s="157" t="s">
        <v>250</v>
      </c>
    </row>
    <row r="190" spans="2:65" s="11" customFormat="1" ht="22.9" customHeight="1">
      <c r="B190" s="126"/>
      <c r="D190" s="127" t="s">
        <v>79</v>
      </c>
      <c r="E190" s="136" t="s">
        <v>267</v>
      </c>
      <c r="F190" s="136" t="s">
        <v>484</v>
      </c>
      <c r="I190" s="129"/>
      <c r="J190" s="137">
        <f>BK190</f>
        <v>0</v>
      </c>
      <c r="L190" s="126"/>
      <c r="M190" s="131"/>
      <c r="P190" s="132">
        <f>SUM(P191:P206)</f>
        <v>0</v>
      </c>
      <c r="R190" s="132">
        <f>SUM(R191:R206)</f>
        <v>3.5613442399999999</v>
      </c>
      <c r="T190" s="133">
        <f>SUM(T191:T206)</f>
        <v>0</v>
      </c>
      <c r="AR190" s="127" t="s">
        <v>88</v>
      </c>
      <c r="AT190" s="134" t="s">
        <v>79</v>
      </c>
      <c r="AU190" s="134" t="s">
        <v>88</v>
      </c>
      <c r="AY190" s="127" t="s">
        <v>250</v>
      </c>
      <c r="BK190" s="135">
        <f>SUM(BK191:BK206)</f>
        <v>0</v>
      </c>
    </row>
    <row r="191" spans="2:65" s="1" customFormat="1" ht="16.5" customHeight="1">
      <c r="B191" s="33"/>
      <c r="C191" s="138" t="s">
        <v>369</v>
      </c>
      <c r="D191" s="138" t="s">
        <v>252</v>
      </c>
      <c r="E191" s="139" t="s">
        <v>2104</v>
      </c>
      <c r="F191" s="140" t="s">
        <v>2105</v>
      </c>
      <c r="G191" s="141" t="s">
        <v>276</v>
      </c>
      <c r="H191" s="142">
        <v>17.3</v>
      </c>
      <c r="I191" s="143"/>
      <c r="J191" s="144">
        <f>ROUND(I191*H191,2)</f>
        <v>0</v>
      </c>
      <c r="K191" s="140" t="s">
        <v>256</v>
      </c>
      <c r="L191" s="33"/>
      <c r="M191" s="145" t="s">
        <v>1</v>
      </c>
      <c r="N191" s="146" t="s">
        <v>45</v>
      </c>
      <c r="P191" s="147">
        <f>O191*H191</f>
        <v>0</v>
      </c>
      <c r="Q191" s="147">
        <v>0</v>
      </c>
      <c r="R191" s="147">
        <f>Q191*H191</f>
        <v>0</v>
      </c>
      <c r="S191" s="147">
        <v>0</v>
      </c>
      <c r="T191" s="148">
        <f>S191*H191</f>
        <v>0</v>
      </c>
      <c r="AR191" s="149" t="s">
        <v>257</v>
      </c>
      <c r="AT191" s="149" t="s">
        <v>252</v>
      </c>
      <c r="AU191" s="149" t="s">
        <v>21</v>
      </c>
      <c r="AY191" s="17" t="s">
        <v>250</v>
      </c>
      <c r="BE191" s="150">
        <f>IF(N191="základní",J191,0)</f>
        <v>0</v>
      </c>
      <c r="BF191" s="150">
        <f>IF(N191="snížená",J191,0)</f>
        <v>0</v>
      </c>
      <c r="BG191" s="150">
        <f>IF(N191="zákl. přenesená",J191,0)</f>
        <v>0</v>
      </c>
      <c r="BH191" s="150">
        <f>IF(N191="sníž. přenesená",J191,0)</f>
        <v>0</v>
      </c>
      <c r="BI191" s="150">
        <f>IF(N191="nulová",J191,0)</f>
        <v>0</v>
      </c>
      <c r="BJ191" s="17" t="s">
        <v>88</v>
      </c>
      <c r="BK191" s="150">
        <f>ROUND(I191*H191,2)</f>
        <v>0</v>
      </c>
      <c r="BL191" s="17" t="s">
        <v>257</v>
      </c>
      <c r="BM191" s="149" t="s">
        <v>2106</v>
      </c>
    </row>
    <row r="192" spans="2:65" s="1" customFormat="1" ht="11.25">
      <c r="B192" s="33"/>
      <c r="D192" s="151" t="s">
        <v>259</v>
      </c>
      <c r="F192" s="152" t="s">
        <v>2107</v>
      </c>
      <c r="I192" s="153"/>
      <c r="L192" s="33"/>
      <c r="M192" s="154"/>
      <c r="T192" s="57"/>
      <c r="AT192" s="17" t="s">
        <v>259</v>
      </c>
      <c r="AU192" s="17" t="s">
        <v>21</v>
      </c>
    </row>
    <row r="193" spans="2:65" s="1" customFormat="1" ht="16.5" customHeight="1">
      <c r="B193" s="33"/>
      <c r="C193" s="138" t="s">
        <v>375</v>
      </c>
      <c r="D193" s="138" t="s">
        <v>252</v>
      </c>
      <c r="E193" s="139" t="s">
        <v>2108</v>
      </c>
      <c r="F193" s="140" t="s">
        <v>2109</v>
      </c>
      <c r="G193" s="141" t="s">
        <v>276</v>
      </c>
      <c r="H193" s="142">
        <v>5.6</v>
      </c>
      <c r="I193" s="143"/>
      <c r="J193" s="144">
        <f>ROUND(I193*H193,2)</f>
        <v>0</v>
      </c>
      <c r="K193" s="140" t="s">
        <v>256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0</v>
      </c>
      <c r="R193" s="147">
        <f>Q193*H193</f>
        <v>0</v>
      </c>
      <c r="S193" s="147">
        <v>0</v>
      </c>
      <c r="T193" s="148">
        <f>S193*H193</f>
        <v>0</v>
      </c>
      <c r="AR193" s="149" t="s">
        <v>257</v>
      </c>
      <c r="AT193" s="149" t="s">
        <v>252</v>
      </c>
      <c r="AU193" s="149" t="s">
        <v>21</v>
      </c>
      <c r="AY193" s="17" t="s">
        <v>250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257</v>
      </c>
      <c r="BM193" s="149" t="s">
        <v>2110</v>
      </c>
    </row>
    <row r="194" spans="2:65" s="1" customFormat="1" ht="11.25">
      <c r="B194" s="33"/>
      <c r="D194" s="151" t="s">
        <v>259</v>
      </c>
      <c r="F194" s="152" t="s">
        <v>2111</v>
      </c>
      <c r="I194" s="153"/>
      <c r="L194" s="33"/>
      <c r="M194" s="154"/>
      <c r="T194" s="57"/>
      <c r="AT194" s="17" t="s">
        <v>259</v>
      </c>
      <c r="AU194" s="17" t="s">
        <v>21</v>
      </c>
    </row>
    <row r="195" spans="2:65" s="12" customFormat="1" ht="11.25">
      <c r="B195" s="155"/>
      <c r="D195" s="156" t="s">
        <v>265</v>
      </c>
      <c r="E195" s="157" t="s">
        <v>1</v>
      </c>
      <c r="F195" s="158" t="s">
        <v>2112</v>
      </c>
      <c r="H195" s="159">
        <v>5.6</v>
      </c>
      <c r="I195" s="160"/>
      <c r="L195" s="155"/>
      <c r="M195" s="161"/>
      <c r="T195" s="162"/>
      <c r="AT195" s="157" t="s">
        <v>265</v>
      </c>
      <c r="AU195" s="157" t="s">
        <v>21</v>
      </c>
      <c r="AV195" s="12" t="s">
        <v>21</v>
      </c>
      <c r="AW195" s="12" t="s">
        <v>36</v>
      </c>
      <c r="AX195" s="12" t="s">
        <v>88</v>
      </c>
      <c r="AY195" s="157" t="s">
        <v>250</v>
      </c>
    </row>
    <row r="196" spans="2:65" s="1" customFormat="1" ht="16.5" customHeight="1">
      <c r="B196" s="33"/>
      <c r="C196" s="138" t="s">
        <v>7</v>
      </c>
      <c r="D196" s="138" t="s">
        <v>252</v>
      </c>
      <c r="E196" s="139" t="s">
        <v>2113</v>
      </c>
      <c r="F196" s="140" t="s">
        <v>2114</v>
      </c>
      <c r="G196" s="141" t="s">
        <v>276</v>
      </c>
      <c r="H196" s="142">
        <v>4.8</v>
      </c>
      <c r="I196" s="143"/>
      <c r="J196" s="144">
        <f>ROUND(I196*H196,2)</f>
        <v>0</v>
      </c>
      <c r="K196" s="140" t="s">
        <v>256</v>
      </c>
      <c r="L196" s="33"/>
      <c r="M196" s="145" t="s">
        <v>1</v>
      </c>
      <c r="N196" s="146" t="s">
        <v>45</v>
      </c>
      <c r="P196" s="147">
        <f>O196*H196</f>
        <v>0</v>
      </c>
      <c r="Q196" s="147">
        <v>0</v>
      </c>
      <c r="R196" s="147">
        <f>Q196*H196</f>
        <v>0</v>
      </c>
      <c r="S196" s="147">
        <v>0</v>
      </c>
      <c r="T196" s="148">
        <f>S196*H196</f>
        <v>0</v>
      </c>
      <c r="AR196" s="149" t="s">
        <v>257</v>
      </c>
      <c r="AT196" s="149" t="s">
        <v>252</v>
      </c>
      <c r="AU196" s="149" t="s">
        <v>21</v>
      </c>
      <c r="AY196" s="17" t="s">
        <v>250</v>
      </c>
      <c r="BE196" s="150">
        <f>IF(N196="základní",J196,0)</f>
        <v>0</v>
      </c>
      <c r="BF196" s="150">
        <f>IF(N196="snížená",J196,0)</f>
        <v>0</v>
      </c>
      <c r="BG196" s="150">
        <f>IF(N196="zákl. přenesená",J196,0)</f>
        <v>0</v>
      </c>
      <c r="BH196" s="150">
        <f>IF(N196="sníž. přenesená",J196,0)</f>
        <v>0</v>
      </c>
      <c r="BI196" s="150">
        <f>IF(N196="nulová",J196,0)</f>
        <v>0</v>
      </c>
      <c r="BJ196" s="17" t="s">
        <v>88</v>
      </c>
      <c r="BK196" s="150">
        <f>ROUND(I196*H196,2)</f>
        <v>0</v>
      </c>
      <c r="BL196" s="17" t="s">
        <v>257</v>
      </c>
      <c r="BM196" s="149" t="s">
        <v>2115</v>
      </c>
    </row>
    <row r="197" spans="2:65" s="1" customFormat="1" ht="11.25">
      <c r="B197" s="33"/>
      <c r="D197" s="151" t="s">
        <v>259</v>
      </c>
      <c r="F197" s="152" t="s">
        <v>2116</v>
      </c>
      <c r="I197" s="153"/>
      <c r="L197" s="33"/>
      <c r="M197" s="154"/>
      <c r="T197" s="57"/>
      <c r="AT197" s="17" t="s">
        <v>259</v>
      </c>
      <c r="AU197" s="17" t="s">
        <v>21</v>
      </c>
    </row>
    <row r="198" spans="2:65" s="12" customFormat="1" ht="11.25">
      <c r="B198" s="155"/>
      <c r="D198" s="156" t="s">
        <v>265</v>
      </c>
      <c r="E198" s="157" t="s">
        <v>1</v>
      </c>
      <c r="F198" s="158" t="s">
        <v>2117</v>
      </c>
      <c r="H198" s="159">
        <v>4.8</v>
      </c>
      <c r="I198" s="160"/>
      <c r="L198" s="155"/>
      <c r="M198" s="161"/>
      <c r="T198" s="162"/>
      <c r="AT198" s="157" t="s">
        <v>265</v>
      </c>
      <c r="AU198" s="157" t="s">
        <v>21</v>
      </c>
      <c r="AV198" s="12" t="s">
        <v>21</v>
      </c>
      <c r="AW198" s="12" t="s">
        <v>36</v>
      </c>
      <c r="AX198" s="12" t="s">
        <v>88</v>
      </c>
      <c r="AY198" s="157" t="s">
        <v>250</v>
      </c>
    </row>
    <row r="199" spans="2:65" s="1" customFormat="1" ht="33" customHeight="1">
      <c r="B199" s="33"/>
      <c r="C199" s="138" t="s">
        <v>387</v>
      </c>
      <c r="D199" s="138" t="s">
        <v>252</v>
      </c>
      <c r="E199" s="139" t="s">
        <v>2118</v>
      </c>
      <c r="F199" s="140" t="s">
        <v>2119</v>
      </c>
      <c r="G199" s="141" t="s">
        <v>255</v>
      </c>
      <c r="H199" s="142">
        <v>111.592</v>
      </c>
      <c r="I199" s="143"/>
      <c r="J199" s="144">
        <f>ROUND(I199*H199,2)</f>
        <v>0</v>
      </c>
      <c r="K199" s="140" t="s">
        <v>256</v>
      </c>
      <c r="L199" s="33"/>
      <c r="M199" s="145" t="s">
        <v>1</v>
      </c>
      <c r="N199" s="146" t="s">
        <v>45</v>
      </c>
      <c r="P199" s="147">
        <f>O199*H199</f>
        <v>0</v>
      </c>
      <c r="Q199" s="147">
        <v>1.1800000000000001E-3</v>
      </c>
      <c r="R199" s="147">
        <f>Q199*H199</f>
        <v>0.13167856</v>
      </c>
      <c r="S199" s="147">
        <v>0</v>
      </c>
      <c r="T199" s="148">
        <f>S199*H199</f>
        <v>0</v>
      </c>
      <c r="AR199" s="149" t="s">
        <v>257</v>
      </c>
      <c r="AT199" s="149" t="s">
        <v>252</v>
      </c>
      <c r="AU199" s="149" t="s">
        <v>21</v>
      </c>
      <c r="AY199" s="17" t="s">
        <v>250</v>
      </c>
      <c r="BE199" s="150">
        <f>IF(N199="základní",J199,0)</f>
        <v>0</v>
      </c>
      <c r="BF199" s="150">
        <f>IF(N199="snížená",J199,0)</f>
        <v>0</v>
      </c>
      <c r="BG199" s="150">
        <f>IF(N199="zákl. přenesená",J199,0)</f>
        <v>0</v>
      </c>
      <c r="BH199" s="150">
        <f>IF(N199="sníž. přenesená",J199,0)</f>
        <v>0</v>
      </c>
      <c r="BI199" s="150">
        <f>IF(N199="nulová",J199,0)</f>
        <v>0</v>
      </c>
      <c r="BJ199" s="17" t="s">
        <v>88</v>
      </c>
      <c r="BK199" s="150">
        <f>ROUND(I199*H199,2)</f>
        <v>0</v>
      </c>
      <c r="BL199" s="17" t="s">
        <v>257</v>
      </c>
      <c r="BM199" s="149" t="s">
        <v>2120</v>
      </c>
    </row>
    <row r="200" spans="2:65" s="1" customFormat="1" ht="11.25">
      <c r="B200" s="33"/>
      <c r="D200" s="151" t="s">
        <v>259</v>
      </c>
      <c r="F200" s="152" t="s">
        <v>2121</v>
      </c>
      <c r="I200" s="153"/>
      <c r="L200" s="33"/>
      <c r="M200" s="154"/>
      <c r="T200" s="57"/>
      <c r="AT200" s="17" t="s">
        <v>259</v>
      </c>
      <c r="AU200" s="17" t="s">
        <v>21</v>
      </c>
    </row>
    <row r="201" spans="2:65" s="12" customFormat="1" ht="11.25">
      <c r="B201" s="155"/>
      <c r="D201" s="156" t="s">
        <v>265</v>
      </c>
      <c r="E201" s="157" t="s">
        <v>1</v>
      </c>
      <c r="F201" s="158" t="s">
        <v>2122</v>
      </c>
      <c r="H201" s="159">
        <v>111.592</v>
      </c>
      <c r="I201" s="160"/>
      <c r="L201" s="155"/>
      <c r="M201" s="161"/>
      <c r="T201" s="162"/>
      <c r="AT201" s="157" t="s">
        <v>265</v>
      </c>
      <c r="AU201" s="157" t="s">
        <v>21</v>
      </c>
      <c r="AV201" s="12" t="s">
        <v>21</v>
      </c>
      <c r="AW201" s="12" t="s">
        <v>36</v>
      </c>
      <c r="AX201" s="12" t="s">
        <v>88</v>
      </c>
      <c r="AY201" s="157" t="s">
        <v>250</v>
      </c>
    </row>
    <row r="202" spans="2:65" s="1" customFormat="1" ht="33" customHeight="1">
      <c r="B202" s="33"/>
      <c r="C202" s="138" t="s">
        <v>393</v>
      </c>
      <c r="D202" s="138" t="s">
        <v>252</v>
      </c>
      <c r="E202" s="139" t="s">
        <v>2123</v>
      </c>
      <c r="F202" s="140" t="s">
        <v>2124</v>
      </c>
      <c r="G202" s="141" t="s">
        <v>255</v>
      </c>
      <c r="H202" s="142">
        <v>111.592</v>
      </c>
      <c r="I202" s="143"/>
      <c r="J202" s="144">
        <f>ROUND(I202*H202,2)</f>
        <v>0</v>
      </c>
      <c r="K202" s="140" t="s">
        <v>256</v>
      </c>
      <c r="L202" s="33"/>
      <c r="M202" s="145" t="s">
        <v>1</v>
      </c>
      <c r="N202" s="146" t="s">
        <v>45</v>
      </c>
      <c r="P202" s="147">
        <f>O202*H202</f>
        <v>0</v>
      </c>
      <c r="Q202" s="147">
        <v>4.0000000000000003E-5</v>
      </c>
      <c r="R202" s="147">
        <f>Q202*H202</f>
        <v>4.4636800000000003E-3</v>
      </c>
      <c r="S202" s="147">
        <v>0</v>
      </c>
      <c r="T202" s="148">
        <f>S202*H202</f>
        <v>0</v>
      </c>
      <c r="AR202" s="149" t="s">
        <v>257</v>
      </c>
      <c r="AT202" s="149" t="s">
        <v>252</v>
      </c>
      <c r="AU202" s="149" t="s">
        <v>21</v>
      </c>
      <c r="AY202" s="17" t="s">
        <v>250</v>
      </c>
      <c r="BE202" s="150">
        <f>IF(N202="základní",J202,0)</f>
        <v>0</v>
      </c>
      <c r="BF202" s="150">
        <f>IF(N202="snížená",J202,0)</f>
        <v>0</v>
      </c>
      <c r="BG202" s="150">
        <f>IF(N202="zákl. přenesená",J202,0)</f>
        <v>0</v>
      </c>
      <c r="BH202" s="150">
        <f>IF(N202="sníž. přenesená",J202,0)</f>
        <v>0</v>
      </c>
      <c r="BI202" s="150">
        <f>IF(N202="nulová",J202,0)</f>
        <v>0</v>
      </c>
      <c r="BJ202" s="17" t="s">
        <v>88</v>
      </c>
      <c r="BK202" s="150">
        <f>ROUND(I202*H202,2)</f>
        <v>0</v>
      </c>
      <c r="BL202" s="17" t="s">
        <v>257</v>
      </c>
      <c r="BM202" s="149" t="s">
        <v>2125</v>
      </c>
    </row>
    <row r="203" spans="2:65" s="1" customFormat="1" ht="11.25">
      <c r="B203" s="33"/>
      <c r="D203" s="151" t="s">
        <v>259</v>
      </c>
      <c r="F203" s="152" t="s">
        <v>2126</v>
      </c>
      <c r="I203" s="153"/>
      <c r="L203" s="33"/>
      <c r="M203" s="154"/>
      <c r="T203" s="57"/>
      <c r="AT203" s="17" t="s">
        <v>259</v>
      </c>
      <c r="AU203" s="17" t="s">
        <v>21</v>
      </c>
    </row>
    <row r="204" spans="2:65" s="1" customFormat="1" ht="16.5" customHeight="1">
      <c r="B204" s="33"/>
      <c r="C204" s="138" t="s">
        <v>399</v>
      </c>
      <c r="D204" s="138" t="s">
        <v>252</v>
      </c>
      <c r="E204" s="139" t="s">
        <v>2127</v>
      </c>
      <c r="F204" s="140" t="s">
        <v>2128</v>
      </c>
      <c r="G204" s="141" t="s">
        <v>402</v>
      </c>
      <c r="H204" s="142">
        <v>3.3</v>
      </c>
      <c r="I204" s="143"/>
      <c r="J204" s="144">
        <f>ROUND(I204*H204,2)</f>
        <v>0</v>
      </c>
      <c r="K204" s="140" t="s">
        <v>256</v>
      </c>
      <c r="L204" s="33"/>
      <c r="M204" s="145" t="s">
        <v>1</v>
      </c>
      <c r="N204" s="146" t="s">
        <v>45</v>
      </c>
      <c r="P204" s="147">
        <f>O204*H204</f>
        <v>0</v>
      </c>
      <c r="Q204" s="147">
        <v>1.0379400000000001</v>
      </c>
      <c r="R204" s="147">
        <f>Q204*H204</f>
        <v>3.4252020000000001</v>
      </c>
      <c r="S204" s="147">
        <v>0</v>
      </c>
      <c r="T204" s="148">
        <f>S204*H204</f>
        <v>0</v>
      </c>
      <c r="AR204" s="149" t="s">
        <v>257</v>
      </c>
      <c r="AT204" s="149" t="s">
        <v>252</v>
      </c>
      <c r="AU204" s="149" t="s">
        <v>21</v>
      </c>
      <c r="AY204" s="17" t="s">
        <v>250</v>
      </c>
      <c r="BE204" s="150">
        <f>IF(N204="základní",J204,0)</f>
        <v>0</v>
      </c>
      <c r="BF204" s="150">
        <f>IF(N204="snížená",J204,0)</f>
        <v>0</v>
      </c>
      <c r="BG204" s="150">
        <f>IF(N204="zákl. přenesená",J204,0)</f>
        <v>0</v>
      </c>
      <c r="BH204" s="150">
        <f>IF(N204="sníž. přenesená",J204,0)</f>
        <v>0</v>
      </c>
      <c r="BI204" s="150">
        <f>IF(N204="nulová",J204,0)</f>
        <v>0</v>
      </c>
      <c r="BJ204" s="17" t="s">
        <v>88</v>
      </c>
      <c r="BK204" s="150">
        <f>ROUND(I204*H204,2)</f>
        <v>0</v>
      </c>
      <c r="BL204" s="17" t="s">
        <v>257</v>
      </c>
      <c r="BM204" s="149" t="s">
        <v>2129</v>
      </c>
    </row>
    <row r="205" spans="2:65" s="1" customFormat="1" ht="11.25">
      <c r="B205" s="33"/>
      <c r="D205" s="151" t="s">
        <v>259</v>
      </c>
      <c r="F205" s="152" t="s">
        <v>2130</v>
      </c>
      <c r="I205" s="153"/>
      <c r="L205" s="33"/>
      <c r="M205" s="154"/>
      <c r="T205" s="57"/>
      <c r="AT205" s="17" t="s">
        <v>259</v>
      </c>
      <c r="AU205" s="17" t="s">
        <v>21</v>
      </c>
    </row>
    <row r="206" spans="2:65" s="12" customFormat="1" ht="11.25">
      <c r="B206" s="155"/>
      <c r="D206" s="156" t="s">
        <v>265</v>
      </c>
      <c r="E206" s="157" t="s">
        <v>1</v>
      </c>
      <c r="F206" s="158" t="s">
        <v>2131</v>
      </c>
      <c r="H206" s="159">
        <v>3.3</v>
      </c>
      <c r="I206" s="160"/>
      <c r="L206" s="155"/>
      <c r="M206" s="161"/>
      <c r="T206" s="162"/>
      <c r="AT206" s="157" t="s">
        <v>265</v>
      </c>
      <c r="AU206" s="157" t="s">
        <v>21</v>
      </c>
      <c r="AV206" s="12" t="s">
        <v>21</v>
      </c>
      <c r="AW206" s="12" t="s">
        <v>36</v>
      </c>
      <c r="AX206" s="12" t="s">
        <v>88</v>
      </c>
      <c r="AY206" s="157" t="s">
        <v>250</v>
      </c>
    </row>
    <row r="207" spans="2:65" s="11" customFormat="1" ht="22.9" customHeight="1">
      <c r="B207" s="126"/>
      <c r="D207" s="127" t="s">
        <v>79</v>
      </c>
      <c r="E207" s="136" t="s">
        <v>257</v>
      </c>
      <c r="F207" s="136" t="s">
        <v>553</v>
      </c>
      <c r="I207" s="129"/>
      <c r="J207" s="137">
        <f>BK207</f>
        <v>0</v>
      </c>
      <c r="L207" s="126"/>
      <c r="M207" s="131"/>
      <c r="P207" s="132">
        <f>SUM(P208:P222)</f>
        <v>0</v>
      </c>
      <c r="R207" s="132">
        <f>SUM(R208:R222)</f>
        <v>249.37527931999998</v>
      </c>
      <c r="T207" s="133">
        <f>SUM(T208:T222)</f>
        <v>0</v>
      </c>
      <c r="AR207" s="127" t="s">
        <v>88</v>
      </c>
      <c r="AT207" s="134" t="s">
        <v>79</v>
      </c>
      <c r="AU207" s="134" t="s">
        <v>88</v>
      </c>
      <c r="AY207" s="127" t="s">
        <v>250</v>
      </c>
      <c r="BK207" s="135">
        <f>SUM(BK208:BK222)</f>
        <v>0</v>
      </c>
    </row>
    <row r="208" spans="2:65" s="1" customFormat="1" ht="37.9" customHeight="1">
      <c r="B208" s="33"/>
      <c r="C208" s="138" t="s">
        <v>406</v>
      </c>
      <c r="D208" s="138" t="s">
        <v>252</v>
      </c>
      <c r="E208" s="139" t="s">
        <v>2132</v>
      </c>
      <c r="F208" s="140" t="s">
        <v>2133</v>
      </c>
      <c r="G208" s="141" t="s">
        <v>402</v>
      </c>
      <c r="H208" s="142">
        <v>21.084</v>
      </c>
      <c r="I208" s="143"/>
      <c r="J208" s="144">
        <f>ROUND(I208*H208,2)</f>
        <v>0</v>
      </c>
      <c r="K208" s="140" t="s">
        <v>256</v>
      </c>
      <c r="L208" s="33"/>
      <c r="M208" s="145" t="s">
        <v>1</v>
      </c>
      <c r="N208" s="146" t="s">
        <v>45</v>
      </c>
      <c r="P208" s="147">
        <f>O208*H208</f>
        <v>0</v>
      </c>
      <c r="Q208" s="147">
        <v>5.6730000000000003E-2</v>
      </c>
      <c r="R208" s="147">
        <f>Q208*H208</f>
        <v>1.19609532</v>
      </c>
      <c r="S208" s="147">
        <v>0</v>
      </c>
      <c r="T208" s="148">
        <f>S208*H208</f>
        <v>0</v>
      </c>
      <c r="AR208" s="149" t="s">
        <v>257</v>
      </c>
      <c r="AT208" s="149" t="s">
        <v>252</v>
      </c>
      <c r="AU208" s="149" t="s">
        <v>21</v>
      </c>
      <c r="AY208" s="17" t="s">
        <v>250</v>
      </c>
      <c r="BE208" s="150">
        <f>IF(N208="základní",J208,0)</f>
        <v>0</v>
      </c>
      <c r="BF208" s="150">
        <f>IF(N208="snížená",J208,0)</f>
        <v>0</v>
      </c>
      <c r="BG208" s="150">
        <f>IF(N208="zákl. přenesená",J208,0)</f>
        <v>0</v>
      </c>
      <c r="BH208" s="150">
        <f>IF(N208="sníž. přenesená",J208,0)</f>
        <v>0</v>
      </c>
      <c r="BI208" s="150">
        <f>IF(N208="nulová",J208,0)</f>
        <v>0</v>
      </c>
      <c r="BJ208" s="17" t="s">
        <v>88</v>
      </c>
      <c r="BK208" s="150">
        <f>ROUND(I208*H208,2)</f>
        <v>0</v>
      </c>
      <c r="BL208" s="17" t="s">
        <v>257</v>
      </c>
      <c r="BM208" s="149" t="s">
        <v>2134</v>
      </c>
    </row>
    <row r="209" spans="2:65" s="1" customFormat="1" ht="11.25">
      <c r="B209" s="33"/>
      <c r="D209" s="151" t="s">
        <v>259</v>
      </c>
      <c r="F209" s="152" t="s">
        <v>2135</v>
      </c>
      <c r="I209" s="153"/>
      <c r="L209" s="33"/>
      <c r="M209" s="154"/>
      <c r="T209" s="57"/>
      <c r="AT209" s="17" t="s">
        <v>259</v>
      </c>
      <c r="AU209" s="17" t="s">
        <v>21</v>
      </c>
    </row>
    <row r="210" spans="2:65" s="1" customFormat="1" ht="29.25">
      <c r="B210" s="33"/>
      <c r="D210" s="156" t="s">
        <v>285</v>
      </c>
      <c r="F210" s="170" t="s">
        <v>2136</v>
      </c>
      <c r="I210" s="153"/>
      <c r="L210" s="33"/>
      <c r="M210" s="154"/>
      <c r="T210" s="57"/>
      <c r="AT210" s="17" t="s">
        <v>285</v>
      </c>
      <c r="AU210" s="17" t="s">
        <v>21</v>
      </c>
    </row>
    <row r="211" spans="2:65" s="12" customFormat="1" ht="11.25">
      <c r="B211" s="155"/>
      <c r="D211" s="156" t="s">
        <v>265</v>
      </c>
      <c r="E211" s="157" t="s">
        <v>1</v>
      </c>
      <c r="F211" s="158" t="s">
        <v>2137</v>
      </c>
      <c r="H211" s="159">
        <v>21.084</v>
      </c>
      <c r="I211" s="160"/>
      <c r="L211" s="155"/>
      <c r="M211" s="161"/>
      <c r="T211" s="162"/>
      <c r="AT211" s="157" t="s">
        <v>265</v>
      </c>
      <c r="AU211" s="157" t="s">
        <v>21</v>
      </c>
      <c r="AV211" s="12" t="s">
        <v>21</v>
      </c>
      <c r="AW211" s="12" t="s">
        <v>36</v>
      </c>
      <c r="AX211" s="12" t="s">
        <v>88</v>
      </c>
      <c r="AY211" s="157" t="s">
        <v>250</v>
      </c>
    </row>
    <row r="212" spans="2:65" s="1" customFormat="1" ht="24.2" customHeight="1">
      <c r="B212" s="33"/>
      <c r="C212" s="138" t="s">
        <v>411</v>
      </c>
      <c r="D212" s="138" t="s">
        <v>252</v>
      </c>
      <c r="E212" s="139" t="s">
        <v>2138</v>
      </c>
      <c r="F212" s="140" t="s">
        <v>2139</v>
      </c>
      <c r="G212" s="141" t="s">
        <v>402</v>
      </c>
      <c r="H212" s="142">
        <v>21.084</v>
      </c>
      <c r="I212" s="143"/>
      <c r="J212" s="144">
        <f>ROUND(I212*H212,2)</f>
        <v>0</v>
      </c>
      <c r="K212" s="140" t="s">
        <v>1</v>
      </c>
      <c r="L212" s="33"/>
      <c r="M212" s="145" t="s">
        <v>1</v>
      </c>
      <c r="N212" s="146" t="s">
        <v>45</v>
      </c>
      <c r="P212" s="147">
        <f>O212*H212</f>
        <v>0</v>
      </c>
      <c r="Q212" s="147">
        <v>1</v>
      </c>
      <c r="R212" s="147">
        <f>Q212*H212</f>
        <v>21.084</v>
      </c>
      <c r="S212" s="147">
        <v>0</v>
      </c>
      <c r="T212" s="148">
        <f>S212*H212</f>
        <v>0</v>
      </c>
      <c r="AR212" s="149" t="s">
        <v>257</v>
      </c>
      <c r="AT212" s="149" t="s">
        <v>252</v>
      </c>
      <c r="AU212" s="149" t="s">
        <v>21</v>
      </c>
      <c r="AY212" s="17" t="s">
        <v>250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257</v>
      </c>
      <c r="BM212" s="149" t="s">
        <v>2140</v>
      </c>
    </row>
    <row r="213" spans="2:65" s="1" customFormat="1" ht="97.5">
      <c r="B213" s="33"/>
      <c r="D213" s="156" t="s">
        <v>285</v>
      </c>
      <c r="F213" s="170" t="s">
        <v>2141</v>
      </c>
      <c r="I213" s="153"/>
      <c r="L213" s="33"/>
      <c r="M213" s="154"/>
      <c r="T213" s="57"/>
      <c r="AT213" s="17" t="s">
        <v>285</v>
      </c>
      <c r="AU213" s="17" t="s">
        <v>21</v>
      </c>
    </row>
    <row r="214" spans="2:65" s="1" customFormat="1" ht="33" customHeight="1">
      <c r="B214" s="33"/>
      <c r="C214" s="138" t="s">
        <v>417</v>
      </c>
      <c r="D214" s="138" t="s">
        <v>252</v>
      </c>
      <c r="E214" s="139" t="s">
        <v>589</v>
      </c>
      <c r="F214" s="140" t="s">
        <v>590</v>
      </c>
      <c r="G214" s="141" t="s">
        <v>276</v>
      </c>
      <c r="H214" s="142">
        <v>87.3</v>
      </c>
      <c r="I214" s="143"/>
      <c r="J214" s="144">
        <f>ROUND(I214*H214,2)</f>
        <v>0</v>
      </c>
      <c r="K214" s="140" t="s">
        <v>1</v>
      </c>
      <c r="L214" s="33"/>
      <c r="M214" s="145" t="s">
        <v>1</v>
      </c>
      <c r="N214" s="146" t="s">
        <v>45</v>
      </c>
      <c r="P214" s="147">
        <f>O214*H214</f>
        <v>0</v>
      </c>
      <c r="Q214" s="147">
        <v>2.4340799999999998</v>
      </c>
      <c r="R214" s="147">
        <f>Q214*H214</f>
        <v>212.49518399999997</v>
      </c>
      <c r="S214" s="147">
        <v>0</v>
      </c>
      <c r="T214" s="148">
        <f>S214*H214</f>
        <v>0</v>
      </c>
      <c r="AR214" s="149" t="s">
        <v>257</v>
      </c>
      <c r="AT214" s="149" t="s">
        <v>252</v>
      </c>
      <c r="AU214" s="149" t="s">
        <v>21</v>
      </c>
      <c r="AY214" s="17" t="s">
        <v>250</v>
      </c>
      <c r="BE214" s="150">
        <f>IF(N214="základní",J214,0)</f>
        <v>0</v>
      </c>
      <c r="BF214" s="150">
        <f>IF(N214="snížená",J214,0)</f>
        <v>0</v>
      </c>
      <c r="BG214" s="150">
        <f>IF(N214="zákl. přenesená",J214,0)</f>
        <v>0</v>
      </c>
      <c r="BH214" s="150">
        <f>IF(N214="sníž. přenesená",J214,0)</f>
        <v>0</v>
      </c>
      <c r="BI214" s="150">
        <f>IF(N214="nulová",J214,0)</f>
        <v>0</v>
      </c>
      <c r="BJ214" s="17" t="s">
        <v>88</v>
      </c>
      <c r="BK214" s="150">
        <f>ROUND(I214*H214,2)</f>
        <v>0</v>
      </c>
      <c r="BL214" s="17" t="s">
        <v>257</v>
      </c>
      <c r="BM214" s="149" t="s">
        <v>2142</v>
      </c>
    </row>
    <row r="215" spans="2:65" s="1" customFormat="1" ht="29.25">
      <c r="B215" s="33"/>
      <c r="D215" s="156" t="s">
        <v>285</v>
      </c>
      <c r="F215" s="170" t="s">
        <v>592</v>
      </c>
      <c r="I215" s="153"/>
      <c r="L215" s="33"/>
      <c r="M215" s="154"/>
      <c r="T215" s="57"/>
      <c r="AT215" s="17" t="s">
        <v>285</v>
      </c>
      <c r="AU215" s="17" t="s">
        <v>21</v>
      </c>
    </row>
    <row r="216" spans="2:65" s="12" customFormat="1" ht="11.25">
      <c r="B216" s="155"/>
      <c r="D216" s="156" t="s">
        <v>265</v>
      </c>
      <c r="E216" s="157" t="s">
        <v>1</v>
      </c>
      <c r="F216" s="158" t="s">
        <v>2143</v>
      </c>
      <c r="H216" s="159">
        <v>87.3</v>
      </c>
      <c r="I216" s="160"/>
      <c r="L216" s="155"/>
      <c r="M216" s="161"/>
      <c r="T216" s="162"/>
      <c r="AT216" s="157" t="s">
        <v>265</v>
      </c>
      <c r="AU216" s="157" t="s">
        <v>21</v>
      </c>
      <c r="AV216" s="12" t="s">
        <v>21</v>
      </c>
      <c r="AW216" s="12" t="s">
        <v>36</v>
      </c>
      <c r="AX216" s="12" t="s">
        <v>88</v>
      </c>
      <c r="AY216" s="157" t="s">
        <v>250</v>
      </c>
    </row>
    <row r="217" spans="2:65" s="1" customFormat="1" ht="24.2" customHeight="1">
      <c r="B217" s="33"/>
      <c r="C217" s="138" t="s">
        <v>423</v>
      </c>
      <c r="D217" s="138" t="s">
        <v>252</v>
      </c>
      <c r="E217" s="139" t="s">
        <v>2144</v>
      </c>
      <c r="F217" s="140" t="s">
        <v>2145</v>
      </c>
      <c r="G217" s="141" t="s">
        <v>481</v>
      </c>
      <c r="H217" s="142">
        <v>8</v>
      </c>
      <c r="I217" s="143"/>
      <c r="J217" s="144">
        <f>ROUND(I217*H217,2)</f>
        <v>0</v>
      </c>
      <c r="K217" s="140" t="s">
        <v>256</v>
      </c>
      <c r="L217" s="33"/>
      <c r="M217" s="145" t="s">
        <v>1</v>
      </c>
      <c r="N217" s="146" t="s">
        <v>45</v>
      </c>
      <c r="P217" s="147">
        <f>O217*H217</f>
        <v>0</v>
      </c>
      <c r="Q217" s="147">
        <v>0</v>
      </c>
      <c r="R217" s="147">
        <f>Q217*H217</f>
        <v>0</v>
      </c>
      <c r="S217" s="147">
        <v>0</v>
      </c>
      <c r="T217" s="148">
        <f>S217*H217</f>
        <v>0</v>
      </c>
      <c r="AR217" s="149" t="s">
        <v>257</v>
      </c>
      <c r="AT217" s="149" t="s">
        <v>252</v>
      </c>
      <c r="AU217" s="149" t="s">
        <v>21</v>
      </c>
      <c r="AY217" s="17" t="s">
        <v>250</v>
      </c>
      <c r="BE217" s="150">
        <f>IF(N217="základní",J217,0)</f>
        <v>0</v>
      </c>
      <c r="BF217" s="150">
        <f>IF(N217="snížená",J217,0)</f>
        <v>0</v>
      </c>
      <c r="BG217" s="150">
        <f>IF(N217="zákl. přenesená",J217,0)</f>
        <v>0</v>
      </c>
      <c r="BH217" s="150">
        <f>IF(N217="sníž. přenesená",J217,0)</f>
        <v>0</v>
      </c>
      <c r="BI217" s="150">
        <f>IF(N217="nulová",J217,0)</f>
        <v>0</v>
      </c>
      <c r="BJ217" s="17" t="s">
        <v>88</v>
      </c>
      <c r="BK217" s="150">
        <f>ROUND(I217*H217,2)</f>
        <v>0</v>
      </c>
      <c r="BL217" s="17" t="s">
        <v>257</v>
      </c>
      <c r="BM217" s="149" t="s">
        <v>2146</v>
      </c>
    </row>
    <row r="218" spans="2:65" s="1" customFormat="1" ht="11.25">
      <c r="B218" s="33"/>
      <c r="D218" s="151" t="s">
        <v>259</v>
      </c>
      <c r="F218" s="152" t="s">
        <v>2147</v>
      </c>
      <c r="I218" s="153"/>
      <c r="L218" s="33"/>
      <c r="M218" s="154"/>
      <c r="T218" s="57"/>
      <c r="AT218" s="17" t="s">
        <v>259</v>
      </c>
      <c r="AU218" s="17" t="s">
        <v>21</v>
      </c>
    </row>
    <row r="219" spans="2:65" s="1" customFormat="1" ht="16.5" customHeight="1">
      <c r="B219" s="33"/>
      <c r="C219" s="138" t="s">
        <v>429</v>
      </c>
      <c r="D219" s="138" t="s">
        <v>252</v>
      </c>
      <c r="E219" s="139" t="s">
        <v>2148</v>
      </c>
      <c r="F219" s="140" t="s">
        <v>2149</v>
      </c>
      <c r="G219" s="141" t="s">
        <v>481</v>
      </c>
      <c r="H219" s="142">
        <v>8</v>
      </c>
      <c r="I219" s="143"/>
      <c r="J219" s="144">
        <f>ROUND(I219*H219,2)</f>
        <v>0</v>
      </c>
      <c r="K219" s="140" t="s">
        <v>1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0</v>
      </c>
      <c r="R219" s="147">
        <f>Q219*H219</f>
        <v>0</v>
      </c>
      <c r="S219" s="147">
        <v>0</v>
      </c>
      <c r="T219" s="148">
        <f>S219*H219</f>
        <v>0</v>
      </c>
      <c r="AR219" s="149" t="s">
        <v>257</v>
      </c>
      <c r="AT219" s="149" t="s">
        <v>252</v>
      </c>
      <c r="AU219" s="149" t="s">
        <v>21</v>
      </c>
      <c r="AY219" s="17" t="s">
        <v>250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257</v>
      </c>
      <c r="BM219" s="149" t="s">
        <v>2150</v>
      </c>
    </row>
    <row r="220" spans="2:65" s="1" customFormat="1" ht="19.5">
      <c r="B220" s="33"/>
      <c r="D220" s="156" t="s">
        <v>285</v>
      </c>
      <c r="F220" s="170" t="s">
        <v>2151</v>
      </c>
      <c r="I220" s="153"/>
      <c r="L220" s="33"/>
      <c r="M220" s="154"/>
      <c r="T220" s="57"/>
      <c r="AT220" s="17" t="s">
        <v>285</v>
      </c>
      <c r="AU220" s="17" t="s">
        <v>21</v>
      </c>
    </row>
    <row r="221" spans="2:65" s="1" customFormat="1" ht="16.5" customHeight="1">
      <c r="B221" s="33"/>
      <c r="C221" s="138" t="s">
        <v>435</v>
      </c>
      <c r="D221" s="138" t="s">
        <v>252</v>
      </c>
      <c r="E221" s="139" t="s">
        <v>2152</v>
      </c>
      <c r="F221" s="140" t="s">
        <v>2153</v>
      </c>
      <c r="G221" s="141" t="s">
        <v>276</v>
      </c>
      <c r="H221" s="142">
        <v>18.25</v>
      </c>
      <c r="I221" s="143"/>
      <c r="J221" s="144">
        <f>ROUND(I221*H221,2)</f>
        <v>0</v>
      </c>
      <c r="K221" s="140" t="s">
        <v>1</v>
      </c>
      <c r="L221" s="33"/>
      <c r="M221" s="145" t="s">
        <v>1</v>
      </c>
      <c r="N221" s="146" t="s">
        <v>45</v>
      </c>
      <c r="P221" s="147">
        <f>O221*H221</f>
        <v>0</v>
      </c>
      <c r="Q221" s="147">
        <v>0.8</v>
      </c>
      <c r="R221" s="147">
        <f>Q221*H221</f>
        <v>14.600000000000001</v>
      </c>
      <c r="S221" s="147">
        <v>0</v>
      </c>
      <c r="T221" s="148">
        <f>S221*H221</f>
        <v>0</v>
      </c>
      <c r="AR221" s="149" t="s">
        <v>257</v>
      </c>
      <c r="AT221" s="149" t="s">
        <v>252</v>
      </c>
      <c r="AU221" s="149" t="s">
        <v>21</v>
      </c>
      <c r="AY221" s="17" t="s">
        <v>250</v>
      </c>
      <c r="BE221" s="150">
        <f>IF(N221="základní",J221,0)</f>
        <v>0</v>
      </c>
      <c r="BF221" s="150">
        <f>IF(N221="snížená",J221,0)</f>
        <v>0</v>
      </c>
      <c r="BG221" s="150">
        <f>IF(N221="zákl. přenesená",J221,0)</f>
        <v>0</v>
      </c>
      <c r="BH221" s="150">
        <f>IF(N221="sníž. přenesená",J221,0)</f>
        <v>0</v>
      </c>
      <c r="BI221" s="150">
        <f>IF(N221="nulová",J221,0)</f>
        <v>0</v>
      </c>
      <c r="BJ221" s="17" t="s">
        <v>88</v>
      </c>
      <c r="BK221" s="150">
        <f>ROUND(I221*H221,2)</f>
        <v>0</v>
      </c>
      <c r="BL221" s="17" t="s">
        <v>257</v>
      </c>
      <c r="BM221" s="149" t="s">
        <v>2154</v>
      </c>
    </row>
    <row r="222" spans="2:65" s="1" customFormat="1" ht="19.5">
      <c r="B222" s="33"/>
      <c r="D222" s="156" t="s">
        <v>285</v>
      </c>
      <c r="F222" s="170" t="s">
        <v>2155</v>
      </c>
      <c r="I222" s="153"/>
      <c r="L222" s="33"/>
      <c r="M222" s="154"/>
      <c r="T222" s="57"/>
      <c r="AT222" s="17" t="s">
        <v>285</v>
      </c>
      <c r="AU222" s="17" t="s">
        <v>21</v>
      </c>
    </row>
    <row r="223" spans="2:65" s="11" customFormat="1" ht="22.9" customHeight="1">
      <c r="B223" s="126"/>
      <c r="D223" s="127" t="s">
        <v>79</v>
      </c>
      <c r="E223" s="136" t="s">
        <v>280</v>
      </c>
      <c r="F223" s="136" t="s">
        <v>616</v>
      </c>
      <c r="I223" s="129"/>
      <c r="J223" s="137">
        <f>BK223</f>
        <v>0</v>
      </c>
      <c r="L223" s="126"/>
      <c r="M223" s="131"/>
      <c r="P223" s="132">
        <f>SUM(P224:P226)</f>
        <v>0</v>
      </c>
      <c r="R223" s="132">
        <f>SUM(R224:R226)</f>
        <v>0</v>
      </c>
      <c r="T223" s="133">
        <f>SUM(T224:T226)</f>
        <v>0</v>
      </c>
      <c r="AR223" s="127" t="s">
        <v>88</v>
      </c>
      <c r="AT223" s="134" t="s">
        <v>79</v>
      </c>
      <c r="AU223" s="134" t="s">
        <v>88</v>
      </c>
      <c r="AY223" s="127" t="s">
        <v>250</v>
      </c>
      <c r="BK223" s="135">
        <f>SUM(BK224:BK226)</f>
        <v>0</v>
      </c>
    </row>
    <row r="224" spans="2:65" s="1" customFormat="1" ht="16.5" customHeight="1">
      <c r="B224" s="33"/>
      <c r="C224" s="138" t="s">
        <v>440</v>
      </c>
      <c r="D224" s="138" t="s">
        <v>252</v>
      </c>
      <c r="E224" s="139" t="s">
        <v>2156</v>
      </c>
      <c r="F224" s="140" t="s">
        <v>2157</v>
      </c>
      <c r="G224" s="141" t="s">
        <v>255</v>
      </c>
      <c r="H224" s="142">
        <v>50</v>
      </c>
      <c r="I224" s="143"/>
      <c r="J224" s="144">
        <f>ROUND(I224*H224,2)</f>
        <v>0</v>
      </c>
      <c r="K224" s="140" t="s">
        <v>256</v>
      </c>
      <c r="L224" s="33"/>
      <c r="M224" s="145" t="s">
        <v>1</v>
      </c>
      <c r="N224" s="146" t="s">
        <v>45</v>
      </c>
      <c r="P224" s="147">
        <f>O224*H224</f>
        <v>0</v>
      </c>
      <c r="Q224" s="147">
        <v>0</v>
      </c>
      <c r="R224" s="147">
        <f>Q224*H224</f>
        <v>0</v>
      </c>
      <c r="S224" s="147">
        <v>0</v>
      </c>
      <c r="T224" s="148">
        <f>S224*H224</f>
        <v>0</v>
      </c>
      <c r="AR224" s="149" t="s">
        <v>257</v>
      </c>
      <c r="AT224" s="149" t="s">
        <v>252</v>
      </c>
      <c r="AU224" s="149" t="s">
        <v>21</v>
      </c>
      <c r="AY224" s="17" t="s">
        <v>250</v>
      </c>
      <c r="BE224" s="150">
        <f>IF(N224="základní",J224,0)</f>
        <v>0</v>
      </c>
      <c r="BF224" s="150">
        <f>IF(N224="snížená",J224,0)</f>
        <v>0</v>
      </c>
      <c r="BG224" s="150">
        <f>IF(N224="zákl. přenesená",J224,0)</f>
        <v>0</v>
      </c>
      <c r="BH224" s="150">
        <f>IF(N224="sníž. přenesená",J224,0)</f>
        <v>0</v>
      </c>
      <c r="BI224" s="150">
        <f>IF(N224="nulová",J224,0)</f>
        <v>0</v>
      </c>
      <c r="BJ224" s="17" t="s">
        <v>88</v>
      </c>
      <c r="BK224" s="150">
        <f>ROUND(I224*H224,2)</f>
        <v>0</v>
      </c>
      <c r="BL224" s="17" t="s">
        <v>257</v>
      </c>
      <c r="BM224" s="149" t="s">
        <v>2158</v>
      </c>
    </row>
    <row r="225" spans="2:65" s="1" customFormat="1" ht="11.25">
      <c r="B225" s="33"/>
      <c r="D225" s="151" t="s">
        <v>259</v>
      </c>
      <c r="F225" s="152" t="s">
        <v>2159</v>
      </c>
      <c r="I225" s="153"/>
      <c r="L225" s="33"/>
      <c r="M225" s="154"/>
      <c r="T225" s="57"/>
      <c r="AT225" s="17" t="s">
        <v>259</v>
      </c>
      <c r="AU225" s="17" t="s">
        <v>21</v>
      </c>
    </row>
    <row r="226" spans="2:65" s="12" customFormat="1" ht="11.25">
      <c r="B226" s="155"/>
      <c r="D226" s="156" t="s">
        <v>265</v>
      </c>
      <c r="E226" s="157" t="s">
        <v>1</v>
      </c>
      <c r="F226" s="158" t="s">
        <v>2160</v>
      </c>
      <c r="H226" s="159">
        <v>50</v>
      </c>
      <c r="I226" s="160"/>
      <c r="L226" s="155"/>
      <c r="M226" s="161"/>
      <c r="T226" s="162"/>
      <c r="AT226" s="157" t="s">
        <v>265</v>
      </c>
      <c r="AU226" s="157" t="s">
        <v>21</v>
      </c>
      <c r="AV226" s="12" t="s">
        <v>21</v>
      </c>
      <c r="AW226" s="12" t="s">
        <v>36</v>
      </c>
      <c r="AX226" s="12" t="s">
        <v>88</v>
      </c>
      <c r="AY226" s="157" t="s">
        <v>250</v>
      </c>
    </row>
    <row r="227" spans="2:65" s="11" customFormat="1" ht="22.9" customHeight="1">
      <c r="B227" s="126"/>
      <c r="D227" s="127" t="s">
        <v>79</v>
      </c>
      <c r="E227" s="136" t="s">
        <v>305</v>
      </c>
      <c r="F227" s="136" t="s">
        <v>629</v>
      </c>
      <c r="I227" s="129"/>
      <c r="J227" s="137">
        <f>BK227</f>
        <v>0</v>
      </c>
      <c r="L227" s="126"/>
      <c r="M227" s="131"/>
      <c r="P227" s="132">
        <f>SUM(P228:P242)</f>
        <v>0</v>
      </c>
      <c r="R227" s="132">
        <f>SUM(R228:R242)</f>
        <v>0.54769500000000004</v>
      </c>
      <c r="T227" s="133">
        <f>SUM(T228:T242)</f>
        <v>15.070402</v>
      </c>
      <c r="AR227" s="127" t="s">
        <v>88</v>
      </c>
      <c r="AT227" s="134" t="s">
        <v>79</v>
      </c>
      <c r="AU227" s="134" t="s">
        <v>88</v>
      </c>
      <c r="AY227" s="127" t="s">
        <v>250</v>
      </c>
      <c r="BK227" s="135">
        <f>SUM(BK228:BK242)</f>
        <v>0</v>
      </c>
    </row>
    <row r="228" spans="2:65" s="1" customFormat="1" ht="16.5" customHeight="1">
      <c r="B228" s="33"/>
      <c r="C228" s="138" t="s">
        <v>447</v>
      </c>
      <c r="D228" s="138" t="s">
        <v>252</v>
      </c>
      <c r="E228" s="139" t="s">
        <v>2161</v>
      </c>
      <c r="F228" s="140" t="s">
        <v>2162</v>
      </c>
      <c r="G228" s="141" t="s">
        <v>276</v>
      </c>
      <c r="H228" s="142">
        <v>4.5</v>
      </c>
      <c r="I228" s="143"/>
      <c r="J228" s="144">
        <f>ROUND(I228*H228,2)</f>
        <v>0</v>
      </c>
      <c r="K228" s="140" t="s">
        <v>256</v>
      </c>
      <c r="L228" s="33"/>
      <c r="M228" s="145" t="s">
        <v>1</v>
      </c>
      <c r="N228" s="146" t="s">
        <v>45</v>
      </c>
      <c r="P228" s="147">
        <f>O228*H228</f>
        <v>0</v>
      </c>
      <c r="Q228" s="147">
        <v>0.12171</v>
      </c>
      <c r="R228" s="147">
        <f>Q228*H228</f>
        <v>0.54769500000000004</v>
      </c>
      <c r="S228" s="147">
        <v>2.4</v>
      </c>
      <c r="T228" s="148">
        <f>S228*H228</f>
        <v>10.799999999999999</v>
      </c>
      <c r="AR228" s="149" t="s">
        <v>257</v>
      </c>
      <c r="AT228" s="149" t="s">
        <v>252</v>
      </c>
      <c r="AU228" s="149" t="s">
        <v>21</v>
      </c>
      <c r="AY228" s="17" t="s">
        <v>250</v>
      </c>
      <c r="BE228" s="150">
        <f>IF(N228="základní",J228,0)</f>
        <v>0</v>
      </c>
      <c r="BF228" s="150">
        <f>IF(N228="snížená",J228,0)</f>
        <v>0</v>
      </c>
      <c r="BG228" s="150">
        <f>IF(N228="zákl. přenesená",J228,0)</f>
        <v>0</v>
      </c>
      <c r="BH228" s="150">
        <f>IF(N228="sníž. přenesená",J228,0)</f>
        <v>0</v>
      </c>
      <c r="BI228" s="150">
        <f>IF(N228="nulová",J228,0)</f>
        <v>0</v>
      </c>
      <c r="BJ228" s="17" t="s">
        <v>88</v>
      </c>
      <c r="BK228" s="150">
        <f>ROUND(I228*H228,2)</f>
        <v>0</v>
      </c>
      <c r="BL228" s="17" t="s">
        <v>257</v>
      </c>
      <c r="BM228" s="149" t="s">
        <v>2163</v>
      </c>
    </row>
    <row r="229" spans="2:65" s="1" customFormat="1" ht="11.25">
      <c r="B229" s="33"/>
      <c r="D229" s="151" t="s">
        <v>259</v>
      </c>
      <c r="F229" s="152" t="s">
        <v>2164</v>
      </c>
      <c r="I229" s="153"/>
      <c r="L229" s="33"/>
      <c r="M229" s="154"/>
      <c r="T229" s="57"/>
      <c r="AT229" s="17" t="s">
        <v>259</v>
      </c>
      <c r="AU229" s="17" t="s">
        <v>21</v>
      </c>
    </row>
    <row r="230" spans="2:65" s="12" customFormat="1" ht="11.25">
      <c r="B230" s="155"/>
      <c r="D230" s="156" t="s">
        <v>265</v>
      </c>
      <c r="E230" s="157" t="s">
        <v>1</v>
      </c>
      <c r="F230" s="158" t="s">
        <v>2165</v>
      </c>
      <c r="H230" s="159">
        <v>4.5</v>
      </c>
      <c r="I230" s="160"/>
      <c r="L230" s="155"/>
      <c r="M230" s="161"/>
      <c r="T230" s="162"/>
      <c r="AT230" s="157" t="s">
        <v>265</v>
      </c>
      <c r="AU230" s="157" t="s">
        <v>21</v>
      </c>
      <c r="AV230" s="12" t="s">
        <v>21</v>
      </c>
      <c r="AW230" s="12" t="s">
        <v>36</v>
      </c>
      <c r="AX230" s="12" t="s">
        <v>88</v>
      </c>
      <c r="AY230" s="157" t="s">
        <v>250</v>
      </c>
    </row>
    <row r="231" spans="2:65" s="1" customFormat="1" ht="24.2" customHeight="1">
      <c r="B231" s="33"/>
      <c r="C231" s="138" t="s">
        <v>454</v>
      </c>
      <c r="D231" s="138" t="s">
        <v>252</v>
      </c>
      <c r="E231" s="139" t="s">
        <v>2166</v>
      </c>
      <c r="F231" s="140" t="s">
        <v>2167</v>
      </c>
      <c r="G231" s="141" t="s">
        <v>276</v>
      </c>
      <c r="H231" s="142">
        <v>1.6160000000000001</v>
      </c>
      <c r="I231" s="143"/>
      <c r="J231" s="144">
        <f>ROUND(I231*H231,2)</f>
        <v>0</v>
      </c>
      <c r="K231" s="140" t="s">
        <v>256</v>
      </c>
      <c r="L231" s="33"/>
      <c r="M231" s="145" t="s">
        <v>1</v>
      </c>
      <c r="N231" s="146" t="s">
        <v>45</v>
      </c>
      <c r="P231" s="147">
        <f>O231*H231</f>
        <v>0</v>
      </c>
      <c r="Q231" s="147">
        <v>0</v>
      </c>
      <c r="R231" s="147">
        <f>Q231*H231</f>
        <v>0</v>
      </c>
      <c r="S231" s="147">
        <v>0.80800000000000005</v>
      </c>
      <c r="T231" s="148">
        <f>S231*H231</f>
        <v>1.3057280000000002</v>
      </c>
      <c r="AR231" s="149" t="s">
        <v>257</v>
      </c>
      <c r="AT231" s="149" t="s">
        <v>252</v>
      </c>
      <c r="AU231" s="149" t="s">
        <v>21</v>
      </c>
      <c r="AY231" s="17" t="s">
        <v>250</v>
      </c>
      <c r="BE231" s="150">
        <f>IF(N231="základní",J231,0)</f>
        <v>0</v>
      </c>
      <c r="BF231" s="150">
        <f>IF(N231="snížená",J231,0)</f>
        <v>0</v>
      </c>
      <c r="BG231" s="150">
        <f>IF(N231="zákl. přenesená",J231,0)</f>
        <v>0</v>
      </c>
      <c r="BH231" s="150">
        <f>IF(N231="sníž. přenesená",J231,0)</f>
        <v>0</v>
      </c>
      <c r="BI231" s="150">
        <f>IF(N231="nulová",J231,0)</f>
        <v>0</v>
      </c>
      <c r="BJ231" s="17" t="s">
        <v>88</v>
      </c>
      <c r="BK231" s="150">
        <f>ROUND(I231*H231,2)</f>
        <v>0</v>
      </c>
      <c r="BL231" s="17" t="s">
        <v>257</v>
      </c>
      <c r="BM231" s="149" t="s">
        <v>2168</v>
      </c>
    </row>
    <row r="232" spans="2:65" s="1" customFormat="1" ht="11.25">
      <c r="B232" s="33"/>
      <c r="D232" s="151" t="s">
        <v>259</v>
      </c>
      <c r="F232" s="152" t="s">
        <v>2169</v>
      </c>
      <c r="I232" s="153"/>
      <c r="L232" s="33"/>
      <c r="M232" s="154"/>
      <c r="T232" s="57"/>
      <c r="AT232" s="17" t="s">
        <v>259</v>
      </c>
      <c r="AU232" s="17" t="s">
        <v>21</v>
      </c>
    </row>
    <row r="233" spans="2:65" s="12" customFormat="1" ht="11.25">
      <c r="B233" s="155"/>
      <c r="D233" s="156" t="s">
        <v>265</v>
      </c>
      <c r="E233" s="157" t="s">
        <v>1</v>
      </c>
      <c r="F233" s="158" t="s">
        <v>2170</v>
      </c>
      <c r="H233" s="159">
        <v>1.6160000000000001</v>
      </c>
      <c r="I233" s="160"/>
      <c r="L233" s="155"/>
      <c r="M233" s="161"/>
      <c r="T233" s="162"/>
      <c r="AT233" s="157" t="s">
        <v>265</v>
      </c>
      <c r="AU233" s="157" t="s">
        <v>21</v>
      </c>
      <c r="AV233" s="12" t="s">
        <v>21</v>
      </c>
      <c r="AW233" s="12" t="s">
        <v>36</v>
      </c>
      <c r="AX233" s="12" t="s">
        <v>88</v>
      </c>
      <c r="AY233" s="157" t="s">
        <v>250</v>
      </c>
    </row>
    <row r="234" spans="2:65" s="1" customFormat="1" ht="24.2" customHeight="1">
      <c r="B234" s="33"/>
      <c r="C234" s="138" t="s">
        <v>460</v>
      </c>
      <c r="D234" s="138" t="s">
        <v>252</v>
      </c>
      <c r="E234" s="139" t="s">
        <v>2171</v>
      </c>
      <c r="F234" s="140" t="s">
        <v>2172</v>
      </c>
      <c r="G234" s="141" t="s">
        <v>443</v>
      </c>
      <c r="H234" s="142">
        <v>2964.674</v>
      </c>
      <c r="I234" s="143"/>
      <c r="J234" s="144">
        <f>ROUND(I234*H234,2)</f>
        <v>0</v>
      </c>
      <c r="K234" s="140" t="s">
        <v>256</v>
      </c>
      <c r="L234" s="33"/>
      <c r="M234" s="145" t="s">
        <v>1</v>
      </c>
      <c r="N234" s="146" t="s">
        <v>45</v>
      </c>
      <c r="P234" s="147">
        <f>O234*H234</f>
        <v>0</v>
      </c>
      <c r="Q234" s="147">
        <v>0</v>
      </c>
      <c r="R234" s="147">
        <f>Q234*H234</f>
        <v>0</v>
      </c>
      <c r="S234" s="147">
        <v>1E-3</v>
      </c>
      <c r="T234" s="148">
        <f>S234*H234</f>
        <v>2.964674</v>
      </c>
      <c r="AR234" s="149" t="s">
        <v>257</v>
      </c>
      <c r="AT234" s="149" t="s">
        <v>252</v>
      </c>
      <c r="AU234" s="149" t="s">
        <v>21</v>
      </c>
      <c r="AY234" s="17" t="s">
        <v>250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257</v>
      </c>
      <c r="BM234" s="149" t="s">
        <v>2173</v>
      </c>
    </row>
    <row r="235" spans="2:65" s="1" customFormat="1" ht="11.25">
      <c r="B235" s="33"/>
      <c r="D235" s="151" t="s">
        <v>259</v>
      </c>
      <c r="F235" s="152" t="s">
        <v>2174</v>
      </c>
      <c r="I235" s="153"/>
      <c r="L235" s="33"/>
      <c r="M235" s="154"/>
      <c r="T235" s="57"/>
      <c r="AT235" s="17" t="s">
        <v>259</v>
      </c>
      <c r="AU235" s="17" t="s">
        <v>21</v>
      </c>
    </row>
    <row r="236" spans="2:65" s="1" customFormat="1" ht="19.5">
      <c r="B236" s="33"/>
      <c r="D236" s="156" t="s">
        <v>285</v>
      </c>
      <c r="F236" s="170" t="s">
        <v>2175</v>
      </c>
      <c r="I236" s="153"/>
      <c r="L236" s="33"/>
      <c r="M236" s="154"/>
      <c r="T236" s="57"/>
      <c r="AT236" s="17" t="s">
        <v>285</v>
      </c>
      <c r="AU236" s="17" t="s">
        <v>21</v>
      </c>
    </row>
    <row r="237" spans="2:65" s="12" customFormat="1" ht="11.25">
      <c r="B237" s="155"/>
      <c r="D237" s="156" t="s">
        <v>265</v>
      </c>
      <c r="E237" s="157" t="s">
        <v>1</v>
      </c>
      <c r="F237" s="158" t="s">
        <v>2176</v>
      </c>
      <c r="H237" s="159">
        <v>271.89999999999998</v>
      </c>
      <c r="I237" s="160"/>
      <c r="L237" s="155"/>
      <c r="M237" s="161"/>
      <c r="T237" s="162"/>
      <c r="AT237" s="157" t="s">
        <v>265</v>
      </c>
      <c r="AU237" s="157" t="s">
        <v>21</v>
      </c>
      <c r="AV237" s="12" t="s">
        <v>21</v>
      </c>
      <c r="AW237" s="12" t="s">
        <v>36</v>
      </c>
      <c r="AX237" s="12" t="s">
        <v>80</v>
      </c>
      <c r="AY237" s="157" t="s">
        <v>250</v>
      </c>
    </row>
    <row r="238" spans="2:65" s="12" customFormat="1" ht="11.25">
      <c r="B238" s="155"/>
      <c r="D238" s="156" t="s">
        <v>265</v>
      </c>
      <c r="E238" s="157" t="s">
        <v>1</v>
      </c>
      <c r="F238" s="158" t="s">
        <v>2177</v>
      </c>
      <c r="H238" s="159">
        <v>464.8</v>
      </c>
      <c r="I238" s="160"/>
      <c r="L238" s="155"/>
      <c r="M238" s="161"/>
      <c r="T238" s="162"/>
      <c r="AT238" s="157" t="s">
        <v>265</v>
      </c>
      <c r="AU238" s="157" t="s">
        <v>21</v>
      </c>
      <c r="AV238" s="12" t="s">
        <v>21</v>
      </c>
      <c r="AW238" s="12" t="s">
        <v>36</v>
      </c>
      <c r="AX238" s="12" t="s">
        <v>80</v>
      </c>
      <c r="AY238" s="157" t="s">
        <v>250</v>
      </c>
    </row>
    <row r="239" spans="2:65" s="12" customFormat="1" ht="11.25">
      <c r="B239" s="155"/>
      <c r="D239" s="156" t="s">
        <v>265</v>
      </c>
      <c r="E239" s="157" t="s">
        <v>1</v>
      </c>
      <c r="F239" s="158" t="s">
        <v>2178</v>
      </c>
      <c r="H239" s="159">
        <v>462.17</v>
      </c>
      <c r="I239" s="160"/>
      <c r="L239" s="155"/>
      <c r="M239" s="161"/>
      <c r="T239" s="162"/>
      <c r="AT239" s="157" t="s">
        <v>265</v>
      </c>
      <c r="AU239" s="157" t="s">
        <v>21</v>
      </c>
      <c r="AV239" s="12" t="s">
        <v>21</v>
      </c>
      <c r="AW239" s="12" t="s">
        <v>36</v>
      </c>
      <c r="AX239" s="12" t="s">
        <v>80</v>
      </c>
      <c r="AY239" s="157" t="s">
        <v>250</v>
      </c>
    </row>
    <row r="240" spans="2:65" s="12" customFormat="1" ht="11.25">
      <c r="B240" s="155"/>
      <c r="D240" s="156" t="s">
        <v>265</v>
      </c>
      <c r="E240" s="157" t="s">
        <v>1</v>
      </c>
      <c r="F240" s="158" t="s">
        <v>2179</v>
      </c>
      <c r="H240" s="159">
        <v>666.10400000000004</v>
      </c>
      <c r="I240" s="160"/>
      <c r="L240" s="155"/>
      <c r="M240" s="161"/>
      <c r="T240" s="162"/>
      <c r="AT240" s="157" t="s">
        <v>265</v>
      </c>
      <c r="AU240" s="157" t="s">
        <v>21</v>
      </c>
      <c r="AV240" s="12" t="s">
        <v>21</v>
      </c>
      <c r="AW240" s="12" t="s">
        <v>36</v>
      </c>
      <c r="AX240" s="12" t="s">
        <v>80</v>
      </c>
      <c r="AY240" s="157" t="s">
        <v>250</v>
      </c>
    </row>
    <row r="241" spans="2:65" s="12" customFormat="1" ht="11.25">
      <c r="B241" s="155"/>
      <c r="D241" s="156" t="s">
        <v>265</v>
      </c>
      <c r="E241" s="157" t="s">
        <v>1</v>
      </c>
      <c r="F241" s="158" t="s">
        <v>2180</v>
      </c>
      <c r="H241" s="159">
        <v>1099.7</v>
      </c>
      <c r="I241" s="160"/>
      <c r="L241" s="155"/>
      <c r="M241" s="161"/>
      <c r="T241" s="162"/>
      <c r="AT241" s="157" t="s">
        <v>265</v>
      </c>
      <c r="AU241" s="157" t="s">
        <v>21</v>
      </c>
      <c r="AV241" s="12" t="s">
        <v>21</v>
      </c>
      <c r="AW241" s="12" t="s">
        <v>36</v>
      </c>
      <c r="AX241" s="12" t="s">
        <v>80</v>
      </c>
      <c r="AY241" s="157" t="s">
        <v>250</v>
      </c>
    </row>
    <row r="242" spans="2:65" s="13" customFormat="1" ht="11.25">
      <c r="B242" s="163"/>
      <c r="D242" s="156" t="s">
        <v>265</v>
      </c>
      <c r="E242" s="164" t="s">
        <v>1</v>
      </c>
      <c r="F242" s="165" t="s">
        <v>273</v>
      </c>
      <c r="H242" s="166">
        <v>2964.674</v>
      </c>
      <c r="I242" s="167"/>
      <c r="L242" s="163"/>
      <c r="M242" s="168"/>
      <c r="T242" s="169"/>
      <c r="AT242" s="164" t="s">
        <v>265</v>
      </c>
      <c r="AU242" s="164" t="s">
        <v>21</v>
      </c>
      <c r="AV242" s="13" t="s">
        <v>257</v>
      </c>
      <c r="AW242" s="13" t="s">
        <v>36</v>
      </c>
      <c r="AX242" s="13" t="s">
        <v>88</v>
      </c>
      <c r="AY242" s="164" t="s">
        <v>250</v>
      </c>
    </row>
    <row r="243" spans="2:65" s="11" customFormat="1" ht="22.9" customHeight="1">
      <c r="B243" s="126"/>
      <c r="D243" s="127" t="s">
        <v>79</v>
      </c>
      <c r="E243" s="136" t="s">
        <v>692</v>
      </c>
      <c r="F243" s="136" t="s">
        <v>693</v>
      </c>
      <c r="I243" s="129"/>
      <c r="J243" s="137">
        <f>BK243</f>
        <v>0</v>
      </c>
      <c r="L243" s="126"/>
      <c r="M243" s="131"/>
      <c r="P243" s="132">
        <f>SUM(P244:P250)</f>
        <v>0</v>
      </c>
      <c r="R243" s="132">
        <f>SUM(R244:R250)</f>
        <v>0</v>
      </c>
      <c r="T243" s="133">
        <f>SUM(T244:T250)</f>
        <v>0</v>
      </c>
      <c r="AR243" s="127" t="s">
        <v>88</v>
      </c>
      <c r="AT243" s="134" t="s">
        <v>79</v>
      </c>
      <c r="AU243" s="134" t="s">
        <v>88</v>
      </c>
      <c r="AY243" s="127" t="s">
        <v>250</v>
      </c>
      <c r="BK243" s="135">
        <f>SUM(BK244:BK250)</f>
        <v>0</v>
      </c>
    </row>
    <row r="244" spans="2:65" s="1" customFormat="1" ht="37.9" customHeight="1">
      <c r="B244" s="33"/>
      <c r="C244" s="138" t="s">
        <v>466</v>
      </c>
      <c r="D244" s="138" t="s">
        <v>252</v>
      </c>
      <c r="E244" s="139" t="s">
        <v>1067</v>
      </c>
      <c r="F244" s="140" t="s">
        <v>1068</v>
      </c>
      <c r="G244" s="141" t="s">
        <v>402</v>
      </c>
      <c r="H244" s="142">
        <v>10.8</v>
      </c>
      <c r="I244" s="143"/>
      <c r="J244" s="144">
        <f>ROUND(I244*H244,2)</f>
        <v>0</v>
      </c>
      <c r="K244" s="140" t="s">
        <v>256</v>
      </c>
      <c r="L244" s="33"/>
      <c r="M244" s="145" t="s">
        <v>1</v>
      </c>
      <c r="N244" s="146" t="s">
        <v>45</v>
      </c>
      <c r="P244" s="147">
        <f>O244*H244</f>
        <v>0</v>
      </c>
      <c r="Q244" s="147">
        <v>0</v>
      </c>
      <c r="R244" s="147">
        <f>Q244*H244</f>
        <v>0</v>
      </c>
      <c r="S244" s="147">
        <v>0</v>
      </c>
      <c r="T244" s="148">
        <f>S244*H244</f>
        <v>0</v>
      </c>
      <c r="AR244" s="149" t="s">
        <v>257</v>
      </c>
      <c r="AT244" s="149" t="s">
        <v>252</v>
      </c>
      <c r="AU244" s="149" t="s">
        <v>21</v>
      </c>
      <c r="AY244" s="17" t="s">
        <v>250</v>
      </c>
      <c r="BE244" s="150">
        <f>IF(N244="základní",J244,0)</f>
        <v>0</v>
      </c>
      <c r="BF244" s="150">
        <f>IF(N244="snížená",J244,0)</f>
        <v>0</v>
      </c>
      <c r="BG244" s="150">
        <f>IF(N244="zákl. přenesená",J244,0)</f>
        <v>0</v>
      </c>
      <c r="BH244" s="150">
        <f>IF(N244="sníž. přenesená",J244,0)</f>
        <v>0</v>
      </c>
      <c r="BI244" s="150">
        <f>IF(N244="nulová",J244,0)</f>
        <v>0</v>
      </c>
      <c r="BJ244" s="17" t="s">
        <v>88</v>
      </c>
      <c r="BK244" s="150">
        <f>ROUND(I244*H244,2)</f>
        <v>0</v>
      </c>
      <c r="BL244" s="17" t="s">
        <v>257</v>
      </c>
      <c r="BM244" s="149" t="s">
        <v>2181</v>
      </c>
    </row>
    <row r="245" spans="2:65" s="1" customFormat="1" ht="11.25">
      <c r="B245" s="33"/>
      <c r="D245" s="151" t="s">
        <v>259</v>
      </c>
      <c r="F245" s="152" t="s">
        <v>1070</v>
      </c>
      <c r="I245" s="153"/>
      <c r="L245" s="33"/>
      <c r="M245" s="154"/>
      <c r="T245" s="57"/>
      <c r="AT245" s="17" t="s">
        <v>259</v>
      </c>
      <c r="AU245" s="17" t="s">
        <v>21</v>
      </c>
    </row>
    <row r="246" spans="2:65" s="1" customFormat="1" ht="24.2" customHeight="1">
      <c r="B246" s="33"/>
      <c r="C246" s="138" t="s">
        <v>472</v>
      </c>
      <c r="D246" s="138" t="s">
        <v>252</v>
      </c>
      <c r="E246" s="139" t="s">
        <v>2182</v>
      </c>
      <c r="F246" s="140" t="s">
        <v>2183</v>
      </c>
      <c r="G246" s="141" t="s">
        <v>402</v>
      </c>
      <c r="H246" s="142">
        <v>15.07</v>
      </c>
      <c r="I246" s="143"/>
      <c r="J246" s="144">
        <f>ROUND(I246*H246,2)</f>
        <v>0</v>
      </c>
      <c r="K246" s="140" t="s">
        <v>256</v>
      </c>
      <c r="L246" s="33"/>
      <c r="M246" s="145" t="s">
        <v>1</v>
      </c>
      <c r="N246" s="146" t="s">
        <v>45</v>
      </c>
      <c r="P246" s="147">
        <f>O246*H246</f>
        <v>0</v>
      </c>
      <c r="Q246" s="147">
        <v>0</v>
      </c>
      <c r="R246" s="147">
        <f>Q246*H246</f>
        <v>0</v>
      </c>
      <c r="S246" s="147">
        <v>0</v>
      </c>
      <c r="T246" s="148">
        <f>S246*H246</f>
        <v>0</v>
      </c>
      <c r="AR246" s="149" t="s">
        <v>257</v>
      </c>
      <c r="AT246" s="149" t="s">
        <v>252</v>
      </c>
      <c r="AU246" s="149" t="s">
        <v>21</v>
      </c>
      <c r="AY246" s="17" t="s">
        <v>250</v>
      </c>
      <c r="BE246" s="150">
        <f>IF(N246="základní",J246,0)</f>
        <v>0</v>
      </c>
      <c r="BF246" s="150">
        <f>IF(N246="snížená",J246,0)</f>
        <v>0</v>
      </c>
      <c r="BG246" s="150">
        <f>IF(N246="zákl. přenesená",J246,0)</f>
        <v>0</v>
      </c>
      <c r="BH246" s="150">
        <f>IF(N246="sníž. přenesená",J246,0)</f>
        <v>0</v>
      </c>
      <c r="BI246" s="150">
        <f>IF(N246="nulová",J246,0)</f>
        <v>0</v>
      </c>
      <c r="BJ246" s="17" t="s">
        <v>88</v>
      </c>
      <c r="BK246" s="150">
        <f>ROUND(I246*H246,2)</f>
        <v>0</v>
      </c>
      <c r="BL246" s="17" t="s">
        <v>257</v>
      </c>
      <c r="BM246" s="149" t="s">
        <v>2184</v>
      </c>
    </row>
    <row r="247" spans="2:65" s="1" customFormat="1" ht="11.25">
      <c r="B247" s="33"/>
      <c r="D247" s="151" t="s">
        <v>259</v>
      </c>
      <c r="F247" s="152" t="s">
        <v>2185</v>
      </c>
      <c r="I247" s="153"/>
      <c r="L247" s="33"/>
      <c r="M247" s="154"/>
      <c r="T247" s="57"/>
      <c r="AT247" s="17" t="s">
        <v>259</v>
      </c>
      <c r="AU247" s="17" t="s">
        <v>21</v>
      </c>
    </row>
    <row r="248" spans="2:65" s="1" customFormat="1" ht="16.5" customHeight="1">
      <c r="B248" s="33"/>
      <c r="C248" s="138" t="s">
        <v>478</v>
      </c>
      <c r="D248" s="138" t="s">
        <v>252</v>
      </c>
      <c r="E248" s="139" t="s">
        <v>2186</v>
      </c>
      <c r="F248" s="140" t="s">
        <v>2187</v>
      </c>
      <c r="G248" s="141" t="s">
        <v>402</v>
      </c>
      <c r="H248" s="142">
        <v>1015.93</v>
      </c>
      <c r="I248" s="143"/>
      <c r="J248" s="144">
        <f>ROUND(I248*H248,2)</f>
        <v>0</v>
      </c>
      <c r="K248" s="140" t="s">
        <v>256</v>
      </c>
      <c r="L248" s="33"/>
      <c r="M248" s="145" t="s">
        <v>1</v>
      </c>
      <c r="N248" s="146" t="s">
        <v>45</v>
      </c>
      <c r="P248" s="147">
        <f>O248*H248</f>
        <v>0</v>
      </c>
      <c r="Q248" s="147">
        <v>0</v>
      </c>
      <c r="R248" s="147">
        <f>Q248*H248</f>
        <v>0</v>
      </c>
      <c r="S248" s="147">
        <v>0</v>
      </c>
      <c r="T248" s="148">
        <f>S248*H248</f>
        <v>0</v>
      </c>
      <c r="AR248" s="149" t="s">
        <v>257</v>
      </c>
      <c r="AT248" s="149" t="s">
        <v>252</v>
      </c>
      <c r="AU248" s="149" t="s">
        <v>21</v>
      </c>
      <c r="AY248" s="17" t="s">
        <v>250</v>
      </c>
      <c r="BE248" s="150">
        <f>IF(N248="základní",J248,0)</f>
        <v>0</v>
      </c>
      <c r="BF248" s="150">
        <f>IF(N248="snížená",J248,0)</f>
        <v>0</v>
      </c>
      <c r="BG248" s="150">
        <f>IF(N248="zákl. přenesená",J248,0)</f>
        <v>0</v>
      </c>
      <c r="BH248" s="150">
        <f>IF(N248="sníž. přenesená",J248,0)</f>
        <v>0</v>
      </c>
      <c r="BI248" s="150">
        <f>IF(N248="nulová",J248,0)</f>
        <v>0</v>
      </c>
      <c r="BJ248" s="17" t="s">
        <v>88</v>
      </c>
      <c r="BK248" s="150">
        <f>ROUND(I248*H248,2)</f>
        <v>0</v>
      </c>
      <c r="BL248" s="17" t="s">
        <v>257</v>
      </c>
      <c r="BM248" s="149" t="s">
        <v>2188</v>
      </c>
    </row>
    <row r="249" spans="2:65" s="1" customFormat="1" ht="11.25">
      <c r="B249" s="33"/>
      <c r="D249" s="151" t="s">
        <v>259</v>
      </c>
      <c r="F249" s="152" t="s">
        <v>2189</v>
      </c>
      <c r="I249" s="153"/>
      <c r="L249" s="33"/>
      <c r="M249" s="154"/>
      <c r="T249" s="57"/>
      <c r="AT249" s="17" t="s">
        <v>259</v>
      </c>
      <c r="AU249" s="17" t="s">
        <v>21</v>
      </c>
    </row>
    <row r="250" spans="2:65" s="12" customFormat="1" ht="11.25">
      <c r="B250" s="155"/>
      <c r="D250" s="156" t="s">
        <v>265</v>
      </c>
      <c r="E250" s="157" t="s">
        <v>1</v>
      </c>
      <c r="F250" s="158" t="s">
        <v>2190</v>
      </c>
      <c r="H250" s="159">
        <v>1015.93</v>
      </c>
      <c r="I250" s="160"/>
      <c r="L250" s="155"/>
      <c r="M250" s="161"/>
      <c r="T250" s="162"/>
      <c r="AT250" s="157" t="s">
        <v>265</v>
      </c>
      <c r="AU250" s="157" t="s">
        <v>21</v>
      </c>
      <c r="AV250" s="12" t="s">
        <v>21</v>
      </c>
      <c r="AW250" s="12" t="s">
        <v>36</v>
      </c>
      <c r="AX250" s="12" t="s">
        <v>88</v>
      </c>
      <c r="AY250" s="157" t="s">
        <v>250</v>
      </c>
    </row>
    <row r="251" spans="2:65" s="11" customFormat="1" ht="22.9" customHeight="1">
      <c r="B251" s="126"/>
      <c r="D251" s="127" t="s">
        <v>79</v>
      </c>
      <c r="E251" s="136" t="s">
        <v>720</v>
      </c>
      <c r="F251" s="136" t="s">
        <v>721</v>
      </c>
      <c r="I251" s="129"/>
      <c r="J251" s="137">
        <f>BK251</f>
        <v>0</v>
      </c>
      <c r="L251" s="126"/>
      <c r="M251" s="131"/>
      <c r="P251" s="132">
        <f>SUM(P252:P253)</f>
        <v>0</v>
      </c>
      <c r="R251" s="132">
        <f>SUM(R252:R253)</f>
        <v>0</v>
      </c>
      <c r="T251" s="133">
        <f>SUM(T252:T253)</f>
        <v>0</v>
      </c>
      <c r="AR251" s="127" t="s">
        <v>88</v>
      </c>
      <c r="AT251" s="134" t="s">
        <v>79</v>
      </c>
      <c r="AU251" s="134" t="s">
        <v>88</v>
      </c>
      <c r="AY251" s="127" t="s">
        <v>250</v>
      </c>
      <c r="BK251" s="135">
        <f>SUM(BK252:BK253)</f>
        <v>0</v>
      </c>
    </row>
    <row r="252" spans="2:65" s="1" customFormat="1" ht="24.2" customHeight="1">
      <c r="B252" s="33"/>
      <c r="C252" s="138" t="s">
        <v>485</v>
      </c>
      <c r="D252" s="138" t="s">
        <v>252</v>
      </c>
      <c r="E252" s="139" t="s">
        <v>2191</v>
      </c>
      <c r="F252" s="140" t="s">
        <v>2192</v>
      </c>
      <c r="G252" s="141" t="s">
        <v>402</v>
      </c>
      <c r="H252" s="142">
        <v>271.88299999999998</v>
      </c>
      <c r="I252" s="143"/>
      <c r="J252" s="144">
        <f>ROUND(I252*H252,2)</f>
        <v>0</v>
      </c>
      <c r="K252" s="140" t="s">
        <v>256</v>
      </c>
      <c r="L252" s="33"/>
      <c r="M252" s="145" t="s">
        <v>1</v>
      </c>
      <c r="N252" s="146" t="s">
        <v>45</v>
      </c>
      <c r="P252" s="147">
        <f>O252*H252</f>
        <v>0</v>
      </c>
      <c r="Q252" s="147">
        <v>0</v>
      </c>
      <c r="R252" s="147">
        <f>Q252*H252</f>
        <v>0</v>
      </c>
      <c r="S252" s="147">
        <v>0</v>
      </c>
      <c r="T252" s="148">
        <f>S252*H252</f>
        <v>0</v>
      </c>
      <c r="AR252" s="149" t="s">
        <v>257</v>
      </c>
      <c r="AT252" s="149" t="s">
        <v>252</v>
      </c>
      <c r="AU252" s="149" t="s">
        <v>21</v>
      </c>
      <c r="AY252" s="17" t="s">
        <v>250</v>
      </c>
      <c r="BE252" s="150">
        <f>IF(N252="základní",J252,0)</f>
        <v>0</v>
      </c>
      <c r="BF252" s="150">
        <f>IF(N252="snížená",J252,0)</f>
        <v>0</v>
      </c>
      <c r="BG252" s="150">
        <f>IF(N252="zákl. přenesená",J252,0)</f>
        <v>0</v>
      </c>
      <c r="BH252" s="150">
        <f>IF(N252="sníž. přenesená",J252,0)</f>
        <v>0</v>
      </c>
      <c r="BI252" s="150">
        <f>IF(N252="nulová",J252,0)</f>
        <v>0</v>
      </c>
      <c r="BJ252" s="17" t="s">
        <v>88</v>
      </c>
      <c r="BK252" s="150">
        <f>ROUND(I252*H252,2)</f>
        <v>0</v>
      </c>
      <c r="BL252" s="17" t="s">
        <v>257</v>
      </c>
      <c r="BM252" s="149" t="s">
        <v>2193</v>
      </c>
    </row>
    <row r="253" spans="2:65" s="1" customFormat="1" ht="11.25">
      <c r="B253" s="33"/>
      <c r="D253" s="151" t="s">
        <v>259</v>
      </c>
      <c r="F253" s="152" t="s">
        <v>2194</v>
      </c>
      <c r="I253" s="153"/>
      <c r="L253" s="33"/>
      <c r="M253" s="154"/>
      <c r="T253" s="57"/>
      <c r="AT253" s="17" t="s">
        <v>259</v>
      </c>
      <c r="AU253" s="17" t="s">
        <v>21</v>
      </c>
    </row>
    <row r="254" spans="2:65" s="11" customFormat="1" ht="25.9" customHeight="1">
      <c r="B254" s="126"/>
      <c r="D254" s="127" t="s">
        <v>79</v>
      </c>
      <c r="E254" s="128" t="s">
        <v>727</v>
      </c>
      <c r="F254" s="128" t="s">
        <v>728</v>
      </c>
      <c r="I254" s="129"/>
      <c r="J254" s="130">
        <f>BK254</f>
        <v>0</v>
      </c>
      <c r="L254" s="126"/>
      <c r="M254" s="131"/>
      <c r="P254" s="132">
        <f>P255+P270+P276</f>
        <v>0</v>
      </c>
      <c r="R254" s="132">
        <f>R255+R270+R276</f>
        <v>4.6079767</v>
      </c>
      <c r="T254" s="133">
        <f>T255+T270+T276</f>
        <v>0</v>
      </c>
      <c r="AR254" s="127" t="s">
        <v>21</v>
      </c>
      <c r="AT254" s="134" t="s">
        <v>79</v>
      </c>
      <c r="AU254" s="134" t="s">
        <v>80</v>
      </c>
      <c r="AY254" s="127" t="s">
        <v>250</v>
      </c>
      <c r="BK254" s="135">
        <f>BK255+BK270+BK276</f>
        <v>0</v>
      </c>
    </row>
    <row r="255" spans="2:65" s="11" customFormat="1" ht="22.9" customHeight="1">
      <c r="B255" s="126"/>
      <c r="D255" s="127" t="s">
        <v>79</v>
      </c>
      <c r="E255" s="136" t="s">
        <v>1754</v>
      </c>
      <c r="F255" s="136" t="s">
        <v>1755</v>
      </c>
      <c r="I255" s="129"/>
      <c r="J255" s="137">
        <f>BK255</f>
        <v>0</v>
      </c>
      <c r="L255" s="126"/>
      <c r="M255" s="131"/>
      <c r="P255" s="132">
        <f>SUM(P256:P269)</f>
        <v>0</v>
      </c>
      <c r="R255" s="132">
        <f>SUM(R256:R269)</f>
        <v>0.17384949999999999</v>
      </c>
      <c r="T255" s="133">
        <f>SUM(T256:T269)</f>
        <v>0</v>
      </c>
      <c r="AR255" s="127" t="s">
        <v>21</v>
      </c>
      <c r="AT255" s="134" t="s">
        <v>79</v>
      </c>
      <c r="AU255" s="134" t="s">
        <v>88</v>
      </c>
      <c r="AY255" s="127" t="s">
        <v>250</v>
      </c>
      <c r="BK255" s="135">
        <f>SUM(BK256:BK269)</f>
        <v>0</v>
      </c>
    </row>
    <row r="256" spans="2:65" s="1" customFormat="1" ht="24.2" customHeight="1">
      <c r="B256" s="33"/>
      <c r="C256" s="138" t="s">
        <v>491</v>
      </c>
      <c r="D256" s="138" t="s">
        <v>252</v>
      </c>
      <c r="E256" s="139" t="s">
        <v>2195</v>
      </c>
      <c r="F256" s="140" t="s">
        <v>2196</v>
      </c>
      <c r="G256" s="141" t="s">
        <v>255</v>
      </c>
      <c r="H256" s="142">
        <v>213.3</v>
      </c>
      <c r="I256" s="143"/>
      <c r="J256" s="144">
        <f>ROUND(I256*H256,2)</f>
        <v>0</v>
      </c>
      <c r="K256" s="140" t="s">
        <v>256</v>
      </c>
      <c r="L256" s="33"/>
      <c r="M256" s="145" t="s">
        <v>1</v>
      </c>
      <c r="N256" s="146" t="s">
        <v>45</v>
      </c>
      <c r="P256" s="147">
        <f>O256*H256</f>
        <v>0</v>
      </c>
      <c r="Q256" s="147">
        <v>0</v>
      </c>
      <c r="R256" s="147">
        <f>Q256*H256</f>
        <v>0</v>
      </c>
      <c r="S256" s="147">
        <v>0</v>
      </c>
      <c r="T256" s="148">
        <f>S256*H256</f>
        <v>0</v>
      </c>
      <c r="AR256" s="149" t="s">
        <v>351</v>
      </c>
      <c r="AT256" s="149" t="s">
        <v>252</v>
      </c>
      <c r="AU256" s="149" t="s">
        <v>21</v>
      </c>
      <c r="AY256" s="17" t="s">
        <v>250</v>
      </c>
      <c r="BE256" s="150">
        <f>IF(N256="základní",J256,0)</f>
        <v>0</v>
      </c>
      <c r="BF256" s="150">
        <f>IF(N256="snížená",J256,0)</f>
        <v>0</v>
      </c>
      <c r="BG256" s="150">
        <f>IF(N256="zákl. přenesená",J256,0)</f>
        <v>0</v>
      </c>
      <c r="BH256" s="150">
        <f>IF(N256="sníž. přenesená",J256,0)</f>
        <v>0</v>
      </c>
      <c r="BI256" s="150">
        <f>IF(N256="nulová",J256,0)</f>
        <v>0</v>
      </c>
      <c r="BJ256" s="17" t="s">
        <v>88</v>
      </c>
      <c r="BK256" s="150">
        <f>ROUND(I256*H256,2)</f>
        <v>0</v>
      </c>
      <c r="BL256" s="17" t="s">
        <v>351</v>
      </c>
      <c r="BM256" s="149" t="s">
        <v>2197</v>
      </c>
    </row>
    <row r="257" spans="2:65" s="1" customFormat="1" ht="11.25">
      <c r="B257" s="33"/>
      <c r="D257" s="151" t="s">
        <v>259</v>
      </c>
      <c r="F257" s="152" t="s">
        <v>2198</v>
      </c>
      <c r="I257" s="153"/>
      <c r="L257" s="33"/>
      <c r="M257" s="154"/>
      <c r="T257" s="57"/>
      <c r="AT257" s="17" t="s">
        <v>259</v>
      </c>
      <c r="AU257" s="17" t="s">
        <v>21</v>
      </c>
    </row>
    <row r="258" spans="2:65" s="12" customFormat="1" ht="11.25">
      <c r="B258" s="155"/>
      <c r="D258" s="156" t="s">
        <v>265</v>
      </c>
      <c r="E258" s="157" t="s">
        <v>1</v>
      </c>
      <c r="F258" s="158" t="s">
        <v>2199</v>
      </c>
      <c r="H258" s="159">
        <v>89.5</v>
      </c>
      <c r="I258" s="160"/>
      <c r="L258" s="155"/>
      <c r="M258" s="161"/>
      <c r="T258" s="162"/>
      <c r="AT258" s="157" t="s">
        <v>265</v>
      </c>
      <c r="AU258" s="157" t="s">
        <v>21</v>
      </c>
      <c r="AV258" s="12" t="s">
        <v>21</v>
      </c>
      <c r="AW258" s="12" t="s">
        <v>36</v>
      </c>
      <c r="AX258" s="12" t="s">
        <v>80</v>
      </c>
      <c r="AY258" s="157" t="s">
        <v>250</v>
      </c>
    </row>
    <row r="259" spans="2:65" s="12" customFormat="1" ht="11.25">
      <c r="B259" s="155"/>
      <c r="D259" s="156" t="s">
        <v>265</v>
      </c>
      <c r="E259" s="157" t="s">
        <v>1</v>
      </c>
      <c r="F259" s="158" t="s">
        <v>2200</v>
      </c>
      <c r="H259" s="159">
        <v>89.6</v>
      </c>
      <c r="I259" s="160"/>
      <c r="L259" s="155"/>
      <c r="M259" s="161"/>
      <c r="T259" s="162"/>
      <c r="AT259" s="157" t="s">
        <v>265</v>
      </c>
      <c r="AU259" s="157" t="s">
        <v>21</v>
      </c>
      <c r="AV259" s="12" t="s">
        <v>21</v>
      </c>
      <c r="AW259" s="12" t="s">
        <v>36</v>
      </c>
      <c r="AX259" s="12" t="s">
        <v>80</v>
      </c>
      <c r="AY259" s="157" t="s">
        <v>250</v>
      </c>
    </row>
    <row r="260" spans="2:65" s="12" customFormat="1" ht="11.25">
      <c r="B260" s="155"/>
      <c r="D260" s="156" t="s">
        <v>265</v>
      </c>
      <c r="E260" s="157" t="s">
        <v>1</v>
      </c>
      <c r="F260" s="158" t="s">
        <v>2201</v>
      </c>
      <c r="H260" s="159">
        <v>34.200000000000003</v>
      </c>
      <c r="I260" s="160"/>
      <c r="L260" s="155"/>
      <c r="M260" s="161"/>
      <c r="T260" s="162"/>
      <c r="AT260" s="157" t="s">
        <v>265</v>
      </c>
      <c r="AU260" s="157" t="s">
        <v>21</v>
      </c>
      <c r="AV260" s="12" t="s">
        <v>21</v>
      </c>
      <c r="AW260" s="12" t="s">
        <v>36</v>
      </c>
      <c r="AX260" s="12" t="s">
        <v>80</v>
      </c>
      <c r="AY260" s="157" t="s">
        <v>250</v>
      </c>
    </row>
    <row r="261" spans="2:65" s="13" customFormat="1" ht="11.25">
      <c r="B261" s="163"/>
      <c r="D261" s="156" t="s">
        <v>265</v>
      </c>
      <c r="E261" s="164" t="s">
        <v>1</v>
      </c>
      <c r="F261" s="165" t="s">
        <v>273</v>
      </c>
      <c r="H261" s="166">
        <v>213.3</v>
      </c>
      <c r="I261" s="167"/>
      <c r="L261" s="163"/>
      <c r="M261" s="168"/>
      <c r="T261" s="169"/>
      <c r="AT261" s="164" t="s">
        <v>265</v>
      </c>
      <c r="AU261" s="164" t="s">
        <v>21</v>
      </c>
      <c r="AV261" s="13" t="s">
        <v>257</v>
      </c>
      <c r="AW261" s="13" t="s">
        <v>36</v>
      </c>
      <c r="AX261" s="13" t="s">
        <v>88</v>
      </c>
      <c r="AY261" s="164" t="s">
        <v>250</v>
      </c>
    </row>
    <row r="262" spans="2:65" s="1" customFormat="1" ht="16.5" customHeight="1">
      <c r="B262" s="33"/>
      <c r="C262" s="178" t="s">
        <v>495</v>
      </c>
      <c r="D262" s="178" t="s">
        <v>364</v>
      </c>
      <c r="E262" s="179" t="s">
        <v>2202</v>
      </c>
      <c r="F262" s="180" t="s">
        <v>2203</v>
      </c>
      <c r="G262" s="181" t="s">
        <v>402</v>
      </c>
      <c r="H262" s="182">
        <v>6.4000000000000001E-2</v>
      </c>
      <c r="I262" s="183"/>
      <c r="J262" s="184">
        <f>ROUND(I262*H262,2)</f>
        <v>0</v>
      </c>
      <c r="K262" s="180" t="s">
        <v>256</v>
      </c>
      <c r="L262" s="185"/>
      <c r="M262" s="186" t="s">
        <v>1</v>
      </c>
      <c r="N262" s="187" t="s">
        <v>45</v>
      </c>
      <c r="P262" s="147">
        <f>O262*H262</f>
        <v>0</v>
      </c>
      <c r="Q262" s="147">
        <v>1</v>
      </c>
      <c r="R262" s="147">
        <f>Q262*H262</f>
        <v>6.4000000000000001E-2</v>
      </c>
      <c r="S262" s="147">
        <v>0</v>
      </c>
      <c r="T262" s="148">
        <f>S262*H262</f>
        <v>0</v>
      </c>
      <c r="AR262" s="149" t="s">
        <v>447</v>
      </c>
      <c r="AT262" s="149" t="s">
        <v>364</v>
      </c>
      <c r="AU262" s="149" t="s">
        <v>21</v>
      </c>
      <c r="AY262" s="17" t="s">
        <v>250</v>
      </c>
      <c r="BE262" s="150">
        <f>IF(N262="základní",J262,0)</f>
        <v>0</v>
      </c>
      <c r="BF262" s="150">
        <f>IF(N262="snížená",J262,0)</f>
        <v>0</v>
      </c>
      <c r="BG262" s="150">
        <f>IF(N262="zákl. přenesená",J262,0)</f>
        <v>0</v>
      </c>
      <c r="BH262" s="150">
        <f>IF(N262="sníž. přenesená",J262,0)</f>
        <v>0</v>
      </c>
      <c r="BI262" s="150">
        <f>IF(N262="nulová",J262,0)</f>
        <v>0</v>
      </c>
      <c r="BJ262" s="17" t="s">
        <v>88</v>
      </c>
      <c r="BK262" s="150">
        <f>ROUND(I262*H262,2)</f>
        <v>0</v>
      </c>
      <c r="BL262" s="17" t="s">
        <v>351</v>
      </c>
      <c r="BM262" s="149" t="s">
        <v>2204</v>
      </c>
    </row>
    <row r="263" spans="2:65" s="1" customFormat="1" ht="19.5">
      <c r="B263" s="33"/>
      <c r="D263" s="156" t="s">
        <v>285</v>
      </c>
      <c r="F263" s="170" t="s">
        <v>2205</v>
      </c>
      <c r="I263" s="153"/>
      <c r="L263" s="33"/>
      <c r="M263" s="154"/>
      <c r="T263" s="57"/>
      <c r="AT263" s="17" t="s">
        <v>285</v>
      </c>
      <c r="AU263" s="17" t="s">
        <v>21</v>
      </c>
    </row>
    <row r="264" spans="2:65" s="12" customFormat="1" ht="11.25">
      <c r="B264" s="155"/>
      <c r="D264" s="156" t="s">
        <v>265</v>
      </c>
      <c r="F264" s="158" t="s">
        <v>2206</v>
      </c>
      <c r="H264" s="159">
        <v>6.4000000000000001E-2</v>
      </c>
      <c r="I264" s="160"/>
      <c r="L264" s="155"/>
      <c r="M264" s="161"/>
      <c r="T264" s="162"/>
      <c r="AT264" s="157" t="s">
        <v>265</v>
      </c>
      <c r="AU264" s="157" t="s">
        <v>21</v>
      </c>
      <c r="AV264" s="12" t="s">
        <v>21</v>
      </c>
      <c r="AW264" s="12" t="s">
        <v>4</v>
      </c>
      <c r="AX264" s="12" t="s">
        <v>88</v>
      </c>
      <c r="AY264" s="157" t="s">
        <v>250</v>
      </c>
    </row>
    <row r="265" spans="2:65" s="1" customFormat="1" ht="24.2" customHeight="1">
      <c r="B265" s="33"/>
      <c r="C265" s="138" t="s">
        <v>503</v>
      </c>
      <c r="D265" s="138" t="s">
        <v>252</v>
      </c>
      <c r="E265" s="139" t="s">
        <v>2207</v>
      </c>
      <c r="F265" s="140" t="s">
        <v>2208</v>
      </c>
      <c r="G265" s="141" t="s">
        <v>255</v>
      </c>
      <c r="H265" s="142">
        <v>106.65</v>
      </c>
      <c r="I265" s="143"/>
      <c r="J265" s="144">
        <f>ROUND(I265*H265,2)</f>
        <v>0</v>
      </c>
      <c r="K265" s="140" t="s">
        <v>256</v>
      </c>
      <c r="L265" s="33"/>
      <c r="M265" s="145" t="s">
        <v>1</v>
      </c>
      <c r="N265" s="146" t="s">
        <v>45</v>
      </c>
      <c r="P265" s="147">
        <f>O265*H265</f>
        <v>0</v>
      </c>
      <c r="Q265" s="147">
        <v>3.0000000000000001E-5</v>
      </c>
      <c r="R265" s="147">
        <f>Q265*H265</f>
        <v>3.1995000000000001E-3</v>
      </c>
      <c r="S265" s="147">
        <v>0</v>
      </c>
      <c r="T265" s="148">
        <f>S265*H265</f>
        <v>0</v>
      </c>
      <c r="AR265" s="149" t="s">
        <v>351</v>
      </c>
      <c r="AT265" s="149" t="s">
        <v>252</v>
      </c>
      <c r="AU265" s="149" t="s">
        <v>21</v>
      </c>
      <c r="AY265" s="17" t="s">
        <v>250</v>
      </c>
      <c r="BE265" s="150">
        <f>IF(N265="základní",J265,0)</f>
        <v>0</v>
      </c>
      <c r="BF265" s="150">
        <f>IF(N265="snížená",J265,0)</f>
        <v>0</v>
      </c>
      <c r="BG265" s="150">
        <f>IF(N265="zákl. přenesená",J265,0)</f>
        <v>0</v>
      </c>
      <c r="BH265" s="150">
        <f>IF(N265="sníž. přenesená",J265,0)</f>
        <v>0</v>
      </c>
      <c r="BI265" s="150">
        <f>IF(N265="nulová",J265,0)</f>
        <v>0</v>
      </c>
      <c r="BJ265" s="17" t="s">
        <v>88</v>
      </c>
      <c r="BK265" s="150">
        <f>ROUND(I265*H265,2)</f>
        <v>0</v>
      </c>
      <c r="BL265" s="17" t="s">
        <v>351</v>
      </c>
      <c r="BM265" s="149" t="s">
        <v>2209</v>
      </c>
    </row>
    <row r="266" spans="2:65" s="1" customFormat="1" ht="11.25">
      <c r="B266" s="33"/>
      <c r="D266" s="151" t="s">
        <v>259</v>
      </c>
      <c r="F266" s="152" t="s">
        <v>2210</v>
      </c>
      <c r="I266" s="153"/>
      <c r="L266" s="33"/>
      <c r="M266" s="154"/>
      <c r="T266" s="57"/>
      <c r="AT266" s="17" t="s">
        <v>259</v>
      </c>
      <c r="AU266" s="17" t="s">
        <v>21</v>
      </c>
    </row>
    <row r="267" spans="2:65" s="12" customFormat="1" ht="11.25">
      <c r="B267" s="155"/>
      <c r="D267" s="156" t="s">
        <v>265</v>
      </c>
      <c r="E267" s="157" t="s">
        <v>1</v>
      </c>
      <c r="F267" s="158" t="s">
        <v>2211</v>
      </c>
      <c r="H267" s="159">
        <v>106.65</v>
      </c>
      <c r="I267" s="160"/>
      <c r="L267" s="155"/>
      <c r="M267" s="161"/>
      <c r="T267" s="162"/>
      <c r="AT267" s="157" t="s">
        <v>265</v>
      </c>
      <c r="AU267" s="157" t="s">
        <v>21</v>
      </c>
      <c r="AV267" s="12" t="s">
        <v>21</v>
      </c>
      <c r="AW267" s="12" t="s">
        <v>36</v>
      </c>
      <c r="AX267" s="12" t="s">
        <v>88</v>
      </c>
      <c r="AY267" s="157" t="s">
        <v>250</v>
      </c>
    </row>
    <row r="268" spans="2:65" s="1" customFormat="1" ht="24.2" customHeight="1">
      <c r="B268" s="33"/>
      <c r="C268" s="178" t="s">
        <v>507</v>
      </c>
      <c r="D268" s="178" t="s">
        <v>364</v>
      </c>
      <c r="E268" s="179" t="s">
        <v>2212</v>
      </c>
      <c r="F268" s="180" t="s">
        <v>2213</v>
      </c>
      <c r="G268" s="181" t="s">
        <v>443</v>
      </c>
      <c r="H268" s="182">
        <v>106.65</v>
      </c>
      <c r="I268" s="183"/>
      <c r="J268" s="184">
        <f>ROUND(I268*H268,2)</f>
        <v>0</v>
      </c>
      <c r="K268" s="180" t="s">
        <v>256</v>
      </c>
      <c r="L268" s="185"/>
      <c r="M268" s="186" t="s">
        <v>1</v>
      </c>
      <c r="N268" s="187" t="s">
        <v>45</v>
      </c>
      <c r="P268" s="147">
        <f>O268*H268</f>
        <v>0</v>
      </c>
      <c r="Q268" s="147">
        <v>1E-3</v>
      </c>
      <c r="R268" s="147">
        <f>Q268*H268</f>
        <v>0.10665000000000001</v>
      </c>
      <c r="S268" s="147">
        <v>0</v>
      </c>
      <c r="T268" s="148">
        <f>S268*H268</f>
        <v>0</v>
      </c>
      <c r="AR268" s="149" t="s">
        <v>447</v>
      </c>
      <c r="AT268" s="149" t="s">
        <v>364</v>
      </c>
      <c r="AU268" s="149" t="s">
        <v>21</v>
      </c>
      <c r="AY268" s="17" t="s">
        <v>250</v>
      </c>
      <c r="BE268" s="150">
        <f>IF(N268="základní",J268,0)</f>
        <v>0</v>
      </c>
      <c r="BF268" s="150">
        <f>IF(N268="snížená",J268,0)</f>
        <v>0</v>
      </c>
      <c r="BG268" s="150">
        <f>IF(N268="zákl. přenesená",J268,0)</f>
        <v>0</v>
      </c>
      <c r="BH268" s="150">
        <f>IF(N268="sníž. přenesená",J268,0)</f>
        <v>0</v>
      </c>
      <c r="BI268" s="150">
        <f>IF(N268="nulová",J268,0)</f>
        <v>0</v>
      </c>
      <c r="BJ268" s="17" t="s">
        <v>88</v>
      </c>
      <c r="BK268" s="150">
        <f>ROUND(I268*H268,2)</f>
        <v>0</v>
      </c>
      <c r="BL268" s="17" t="s">
        <v>351</v>
      </c>
      <c r="BM268" s="149" t="s">
        <v>2214</v>
      </c>
    </row>
    <row r="269" spans="2:65" s="1" customFormat="1" ht="19.5">
      <c r="B269" s="33"/>
      <c r="D269" s="156" t="s">
        <v>285</v>
      </c>
      <c r="F269" s="170" t="s">
        <v>2215</v>
      </c>
      <c r="I269" s="153"/>
      <c r="L269" s="33"/>
      <c r="M269" s="154"/>
      <c r="T269" s="57"/>
      <c r="AT269" s="17" t="s">
        <v>285</v>
      </c>
      <c r="AU269" s="17" t="s">
        <v>21</v>
      </c>
    </row>
    <row r="270" spans="2:65" s="11" customFormat="1" ht="22.9" customHeight="1">
      <c r="B270" s="126"/>
      <c r="D270" s="127" t="s">
        <v>79</v>
      </c>
      <c r="E270" s="136" t="s">
        <v>729</v>
      </c>
      <c r="F270" s="136" t="s">
        <v>730</v>
      </c>
      <c r="I270" s="129"/>
      <c r="J270" s="137">
        <f>BK270</f>
        <v>0</v>
      </c>
      <c r="L270" s="126"/>
      <c r="M270" s="131"/>
      <c r="P270" s="132">
        <f>SUM(P271:P275)</f>
        <v>0</v>
      </c>
      <c r="R270" s="132">
        <f>SUM(R271:R275)</f>
        <v>4.4341271999999998</v>
      </c>
      <c r="T270" s="133">
        <f>SUM(T271:T275)</f>
        <v>0</v>
      </c>
      <c r="AR270" s="127" t="s">
        <v>21</v>
      </c>
      <c r="AT270" s="134" t="s">
        <v>79</v>
      </c>
      <c r="AU270" s="134" t="s">
        <v>88</v>
      </c>
      <c r="AY270" s="127" t="s">
        <v>250</v>
      </c>
      <c r="BK270" s="135">
        <f>SUM(BK271:BK275)</f>
        <v>0</v>
      </c>
    </row>
    <row r="271" spans="2:65" s="1" customFormat="1" ht="24.2" customHeight="1">
      <c r="B271" s="33"/>
      <c r="C271" s="138" t="s">
        <v>511</v>
      </c>
      <c r="D271" s="138" t="s">
        <v>252</v>
      </c>
      <c r="E271" s="139" t="s">
        <v>2216</v>
      </c>
      <c r="F271" s="140" t="s">
        <v>2217</v>
      </c>
      <c r="G271" s="141" t="s">
        <v>557</v>
      </c>
      <c r="H271" s="142">
        <v>108.52</v>
      </c>
      <c r="I271" s="143"/>
      <c r="J271" s="144">
        <f>ROUND(I271*H271,2)</f>
        <v>0</v>
      </c>
      <c r="K271" s="140" t="s">
        <v>256</v>
      </c>
      <c r="L271" s="33"/>
      <c r="M271" s="145" t="s">
        <v>1</v>
      </c>
      <c r="N271" s="146" t="s">
        <v>45</v>
      </c>
      <c r="P271" s="147">
        <f>O271*H271</f>
        <v>0</v>
      </c>
      <c r="Q271" s="147">
        <v>8.5999999999999998E-4</v>
      </c>
      <c r="R271" s="147">
        <f>Q271*H271</f>
        <v>9.3327199999999999E-2</v>
      </c>
      <c r="S271" s="147">
        <v>0</v>
      </c>
      <c r="T271" s="148">
        <f>S271*H271</f>
        <v>0</v>
      </c>
      <c r="AR271" s="149" t="s">
        <v>351</v>
      </c>
      <c r="AT271" s="149" t="s">
        <v>252</v>
      </c>
      <c r="AU271" s="149" t="s">
        <v>21</v>
      </c>
      <c r="AY271" s="17" t="s">
        <v>250</v>
      </c>
      <c r="BE271" s="150">
        <f>IF(N271="základní",J271,0)</f>
        <v>0</v>
      </c>
      <c r="BF271" s="150">
        <f>IF(N271="snížená",J271,0)</f>
        <v>0</v>
      </c>
      <c r="BG271" s="150">
        <f>IF(N271="zákl. přenesená",J271,0)</f>
        <v>0</v>
      </c>
      <c r="BH271" s="150">
        <f>IF(N271="sníž. přenesená",J271,0)</f>
        <v>0</v>
      </c>
      <c r="BI271" s="150">
        <f>IF(N271="nulová",J271,0)</f>
        <v>0</v>
      </c>
      <c r="BJ271" s="17" t="s">
        <v>88</v>
      </c>
      <c r="BK271" s="150">
        <f>ROUND(I271*H271,2)</f>
        <v>0</v>
      </c>
      <c r="BL271" s="17" t="s">
        <v>351</v>
      </c>
      <c r="BM271" s="149" t="s">
        <v>2218</v>
      </c>
    </row>
    <row r="272" spans="2:65" s="1" customFormat="1" ht="11.25">
      <c r="B272" s="33"/>
      <c r="D272" s="151" t="s">
        <v>259</v>
      </c>
      <c r="F272" s="152" t="s">
        <v>2219</v>
      </c>
      <c r="I272" s="153"/>
      <c r="L272" s="33"/>
      <c r="M272" s="154"/>
      <c r="T272" s="57"/>
      <c r="AT272" s="17" t="s">
        <v>259</v>
      </c>
      <c r="AU272" s="17" t="s">
        <v>21</v>
      </c>
    </row>
    <row r="273" spans="2:65" s="12" customFormat="1" ht="11.25">
      <c r="B273" s="155"/>
      <c r="D273" s="156" t="s">
        <v>265</v>
      </c>
      <c r="E273" s="157" t="s">
        <v>1</v>
      </c>
      <c r="F273" s="158" t="s">
        <v>2220</v>
      </c>
      <c r="H273" s="159">
        <v>108.52</v>
      </c>
      <c r="I273" s="160"/>
      <c r="L273" s="155"/>
      <c r="M273" s="161"/>
      <c r="T273" s="162"/>
      <c r="AT273" s="157" t="s">
        <v>265</v>
      </c>
      <c r="AU273" s="157" t="s">
        <v>21</v>
      </c>
      <c r="AV273" s="12" t="s">
        <v>21</v>
      </c>
      <c r="AW273" s="12" t="s">
        <v>36</v>
      </c>
      <c r="AX273" s="12" t="s">
        <v>88</v>
      </c>
      <c r="AY273" s="157" t="s">
        <v>250</v>
      </c>
    </row>
    <row r="274" spans="2:65" s="1" customFormat="1" ht="16.5" customHeight="1">
      <c r="B274" s="33"/>
      <c r="C274" s="178" t="s">
        <v>515</v>
      </c>
      <c r="D274" s="178" t="s">
        <v>364</v>
      </c>
      <c r="E274" s="179" t="s">
        <v>739</v>
      </c>
      <c r="F274" s="180" t="s">
        <v>2221</v>
      </c>
      <c r="G274" s="181" t="s">
        <v>557</v>
      </c>
      <c r="H274" s="182">
        <v>108.52</v>
      </c>
      <c r="I274" s="183"/>
      <c r="J274" s="184">
        <f>ROUND(I274*H274,2)</f>
        <v>0</v>
      </c>
      <c r="K274" s="180" t="s">
        <v>1</v>
      </c>
      <c r="L274" s="185"/>
      <c r="M274" s="186" t="s">
        <v>1</v>
      </c>
      <c r="N274" s="187" t="s">
        <v>45</v>
      </c>
      <c r="P274" s="147">
        <f>O274*H274</f>
        <v>0</v>
      </c>
      <c r="Q274" s="147">
        <v>0.04</v>
      </c>
      <c r="R274" s="147">
        <f>Q274*H274</f>
        <v>4.3407999999999998</v>
      </c>
      <c r="S274" s="147">
        <v>0</v>
      </c>
      <c r="T274" s="148">
        <f>S274*H274</f>
        <v>0</v>
      </c>
      <c r="AR274" s="149" t="s">
        <v>447</v>
      </c>
      <c r="AT274" s="149" t="s">
        <v>364</v>
      </c>
      <c r="AU274" s="149" t="s">
        <v>21</v>
      </c>
      <c r="AY274" s="17" t="s">
        <v>250</v>
      </c>
      <c r="BE274" s="150">
        <f>IF(N274="základní",J274,0)</f>
        <v>0</v>
      </c>
      <c r="BF274" s="150">
        <f>IF(N274="snížená",J274,0)</f>
        <v>0</v>
      </c>
      <c r="BG274" s="150">
        <f>IF(N274="zákl. přenesená",J274,0)</f>
        <v>0</v>
      </c>
      <c r="BH274" s="150">
        <f>IF(N274="sníž. přenesená",J274,0)</f>
        <v>0</v>
      </c>
      <c r="BI274" s="150">
        <f>IF(N274="nulová",J274,0)</f>
        <v>0</v>
      </c>
      <c r="BJ274" s="17" t="s">
        <v>88</v>
      </c>
      <c r="BK274" s="150">
        <f>ROUND(I274*H274,2)</f>
        <v>0</v>
      </c>
      <c r="BL274" s="17" t="s">
        <v>351</v>
      </c>
      <c r="BM274" s="149" t="s">
        <v>2222</v>
      </c>
    </row>
    <row r="275" spans="2:65" s="1" customFormat="1" ht="19.5">
      <c r="B275" s="33"/>
      <c r="D275" s="156" t="s">
        <v>285</v>
      </c>
      <c r="F275" s="170" t="s">
        <v>2223</v>
      </c>
      <c r="I275" s="153"/>
      <c r="L275" s="33"/>
      <c r="M275" s="154"/>
      <c r="T275" s="57"/>
      <c r="AT275" s="17" t="s">
        <v>285</v>
      </c>
      <c r="AU275" s="17" t="s">
        <v>21</v>
      </c>
    </row>
    <row r="276" spans="2:65" s="11" customFormat="1" ht="22.9" customHeight="1">
      <c r="B276" s="126"/>
      <c r="D276" s="127" t="s">
        <v>79</v>
      </c>
      <c r="E276" s="136" t="s">
        <v>2224</v>
      </c>
      <c r="F276" s="136" t="s">
        <v>2225</v>
      </c>
      <c r="I276" s="129"/>
      <c r="J276" s="137">
        <f>BK276</f>
        <v>0</v>
      </c>
      <c r="L276" s="126"/>
      <c r="M276" s="131"/>
      <c r="P276" s="132">
        <f>P277</f>
        <v>0</v>
      </c>
      <c r="R276" s="132">
        <f>R277</f>
        <v>0</v>
      </c>
      <c r="T276" s="133">
        <f>T277</f>
        <v>0</v>
      </c>
      <c r="AR276" s="127" t="s">
        <v>21</v>
      </c>
      <c r="AT276" s="134" t="s">
        <v>79</v>
      </c>
      <c r="AU276" s="134" t="s">
        <v>88</v>
      </c>
      <c r="AY276" s="127" t="s">
        <v>250</v>
      </c>
      <c r="BK276" s="135">
        <f>BK277</f>
        <v>0</v>
      </c>
    </row>
    <row r="277" spans="2:65" s="1" customFormat="1" ht="16.5" customHeight="1">
      <c r="B277" s="33"/>
      <c r="C277" s="138" t="s">
        <v>521</v>
      </c>
      <c r="D277" s="138" t="s">
        <v>252</v>
      </c>
      <c r="E277" s="139" t="s">
        <v>2226</v>
      </c>
      <c r="F277" s="140" t="s">
        <v>2227</v>
      </c>
      <c r="G277" s="141" t="s">
        <v>283</v>
      </c>
      <c r="H277" s="142">
        <v>1</v>
      </c>
      <c r="I277" s="143"/>
      <c r="J277" s="144">
        <f>ROUND(I277*H277,2)</f>
        <v>0</v>
      </c>
      <c r="K277" s="140" t="s">
        <v>1</v>
      </c>
      <c r="L277" s="33"/>
      <c r="M277" s="145" t="s">
        <v>1</v>
      </c>
      <c r="N277" s="146" t="s">
        <v>45</v>
      </c>
      <c r="P277" s="147">
        <f>O277*H277</f>
        <v>0</v>
      </c>
      <c r="Q277" s="147">
        <v>0</v>
      </c>
      <c r="R277" s="147">
        <f>Q277*H277</f>
        <v>0</v>
      </c>
      <c r="S277" s="147">
        <v>0</v>
      </c>
      <c r="T277" s="148">
        <f>S277*H277</f>
        <v>0</v>
      </c>
      <c r="AR277" s="149" t="s">
        <v>351</v>
      </c>
      <c r="AT277" s="149" t="s">
        <v>252</v>
      </c>
      <c r="AU277" s="149" t="s">
        <v>21</v>
      </c>
      <c r="AY277" s="17" t="s">
        <v>250</v>
      </c>
      <c r="BE277" s="150">
        <f>IF(N277="základní",J277,0)</f>
        <v>0</v>
      </c>
      <c r="BF277" s="150">
        <f>IF(N277="snížená",J277,0)</f>
        <v>0</v>
      </c>
      <c r="BG277" s="150">
        <f>IF(N277="zákl. přenesená",J277,0)</f>
        <v>0</v>
      </c>
      <c r="BH277" s="150">
        <f>IF(N277="sníž. přenesená",J277,0)</f>
        <v>0</v>
      </c>
      <c r="BI277" s="150">
        <f>IF(N277="nulová",J277,0)</f>
        <v>0</v>
      </c>
      <c r="BJ277" s="17" t="s">
        <v>88</v>
      </c>
      <c r="BK277" s="150">
        <f>ROUND(I277*H277,2)</f>
        <v>0</v>
      </c>
      <c r="BL277" s="17" t="s">
        <v>351</v>
      </c>
      <c r="BM277" s="149" t="s">
        <v>2228</v>
      </c>
    </row>
    <row r="278" spans="2:65" s="11" customFormat="1" ht="25.9" customHeight="1">
      <c r="B278" s="126"/>
      <c r="D278" s="127" t="s">
        <v>79</v>
      </c>
      <c r="E278" s="128" t="s">
        <v>1796</v>
      </c>
      <c r="F278" s="128" t="s">
        <v>1797</v>
      </c>
      <c r="I278" s="129"/>
      <c r="J278" s="130">
        <f>BK278</f>
        <v>0</v>
      </c>
      <c r="L278" s="126"/>
      <c r="M278" s="131"/>
      <c r="P278" s="132">
        <f>SUM(P279:P282)</f>
        <v>0</v>
      </c>
      <c r="R278" s="132">
        <f>SUM(R279:R282)</f>
        <v>0</v>
      </c>
      <c r="T278" s="133">
        <f>SUM(T279:T282)</f>
        <v>0</v>
      </c>
      <c r="AR278" s="127" t="s">
        <v>257</v>
      </c>
      <c r="AT278" s="134" t="s">
        <v>79</v>
      </c>
      <c r="AU278" s="134" t="s">
        <v>80</v>
      </c>
      <c r="AY278" s="127" t="s">
        <v>250</v>
      </c>
      <c r="BK278" s="135">
        <f>SUM(BK279:BK282)</f>
        <v>0</v>
      </c>
    </row>
    <row r="279" spans="2:65" s="1" customFormat="1" ht="16.5" customHeight="1">
      <c r="B279" s="33"/>
      <c r="C279" s="138" t="s">
        <v>527</v>
      </c>
      <c r="D279" s="138" t="s">
        <v>252</v>
      </c>
      <c r="E279" s="139" t="s">
        <v>1799</v>
      </c>
      <c r="F279" s="140" t="s">
        <v>2229</v>
      </c>
      <c r="G279" s="141" t="s">
        <v>481</v>
      </c>
      <c r="H279" s="142">
        <v>2</v>
      </c>
      <c r="I279" s="143"/>
      <c r="J279" s="144">
        <f>ROUND(I279*H279,2)</f>
        <v>0</v>
      </c>
      <c r="K279" s="140" t="s">
        <v>1</v>
      </c>
      <c r="L279" s="33"/>
      <c r="M279" s="145" t="s">
        <v>1</v>
      </c>
      <c r="N279" s="146" t="s">
        <v>45</v>
      </c>
      <c r="P279" s="147">
        <f>O279*H279</f>
        <v>0</v>
      </c>
      <c r="Q279" s="147">
        <v>0</v>
      </c>
      <c r="R279" s="147">
        <f>Q279*H279</f>
        <v>0</v>
      </c>
      <c r="S279" s="147">
        <v>0</v>
      </c>
      <c r="T279" s="148">
        <f>S279*H279</f>
        <v>0</v>
      </c>
      <c r="AR279" s="149" t="s">
        <v>2230</v>
      </c>
      <c r="AT279" s="149" t="s">
        <v>252</v>
      </c>
      <c r="AU279" s="149" t="s">
        <v>88</v>
      </c>
      <c r="AY279" s="17" t="s">
        <v>250</v>
      </c>
      <c r="BE279" s="150">
        <f>IF(N279="základní",J279,0)</f>
        <v>0</v>
      </c>
      <c r="BF279" s="150">
        <f>IF(N279="snížená",J279,0)</f>
        <v>0</v>
      </c>
      <c r="BG279" s="150">
        <f>IF(N279="zákl. přenesená",J279,0)</f>
        <v>0</v>
      </c>
      <c r="BH279" s="150">
        <f>IF(N279="sníž. přenesená",J279,0)</f>
        <v>0</v>
      </c>
      <c r="BI279" s="150">
        <f>IF(N279="nulová",J279,0)</f>
        <v>0</v>
      </c>
      <c r="BJ279" s="17" t="s">
        <v>88</v>
      </c>
      <c r="BK279" s="150">
        <f>ROUND(I279*H279,2)</f>
        <v>0</v>
      </c>
      <c r="BL279" s="17" t="s">
        <v>2230</v>
      </c>
      <c r="BM279" s="149" t="s">
        <v>2231</v>
      </c>
    </row>
    <row r="280" spans="2:65" s="1" customFormat="1" ht="19.5">
      <c r="B280" s="33"/>
      <c r="D280" s="156" t="s">
        <v>285</v>
      </c>
      <c r="F280" s="170" t="s">
        <v>2232</v>
      </c>
      <c r="I280" s="153"/>
      <c r="L280" s="33"/>
      <c r="M280" s="154"/>
      <c r="T280" s="57"/>
      <c r="AT280" s="17" t="s">
        <v>285</v>
      </c>
      <c r="AU280" s="17" t="s">
        <v>88</v>
      </c>
    </row>
    <row r="281" spans="2:65" s="1" customFormat="1" ht="16.5" customHeight="1">
      <c r="B281" s="33"/>
      <c r="C281" s="138" t="s">
        <v>532</v>
      </c>
      <c r="D281" s="138" t="s">
        <v>252</v>
      </c>
      <c r="E281" s="139" t="s">
        <v>2233</v>
      </c>
      <c r="F281" s="140" t="s">
        <v>2234</v>
      </c>
      <c r="G281" s="141" t="s">
        <v>283</v>
      </c>
      <c r="H281" s="142">
        <v>1</v>
      </c>
      <c r="I281" s="143"/>
      <c r="J281" s="144">
        <f>ROUND(I281*H281,2)</f>
        <v>0</v>
      </c>
      <c r="K281" s="140" t="s">
        <v>1</v>
      </c>
      <c r="L281" s="33"/>
      <c r="M281" s="145" t="s">
        <v>1</v>
      </c>
      <c r="N281" s="146" t="s">
        <v>45</v>
      </c>
      <c r="P281" s="147">
        <f>O281*H281</f>
        <v>0</v>
      </c>
      <c r="Q281" s="147">
        <v>0</v>
      </c>
      <c r="R281" s="147">
        <f>Q281*H281</f>
        <v>0</v>
      </c>
      <c r="S281" s="147">
        <v>0</v>
      </c>
      <c r="T281" s="148">
        <f>S281*H281</f>
        <v>0</v>
      </c>
      <c r="AR281" s="149" t="s">
        <v>2230</v>
      </c>
      <c r="AT281" s="149" t="s">
        <v>252</v>
      </c>
      <c r="AU281" s="149" t="s">
        <v>88</v>
      </c>
      <c r="AY281" s="17" t="s">
        <v>250</v>
      </c>
      <c r="BE281" s="150">
        <f>IF(N281="základní",J281,0)</f>
        <v>0</v>
      </c>
      <c r="BF281" s="150">
        <f>IF(N281="snížená",J281,0)</f>
        <v>0</v>
      </c>
      <c r="BG281" s="150">
        <f>IF(N281="zákl. přenesená",J281,0)</f>
        <v>0</v>
      </c>
      <c r="BH281" s="150">
        <f>IF(N281="sníž. přenesená",J281,0)</f>
        <v>0</v>
      </c>
      <c r="BI281" s="150">
        <f>IF(N281="nulová",J281,0)</f>
        <v>0</v>
      </c>
      <c r="BJ281" s="17" t="s">
        <v>88</v>
      </c>
      <c r="BK281" s="150">
        <f>ROUND(I281*H281,2)</f>
        <v>0</v>
      </c>
      <c r="BL281" s="17" t="s">
        <v>2230</v>
      </c>
      <c r="BM281" s="149" t="s">
        <v>2235</v>
      </c>
    </row>
    <row r="282" spans="2:65" s="1" customFormat="1" ht="16.5" customHeight="1">
      <c r="B282" s="33"/>
      <c r="C282" s="138" t="s">
        <v>538</v>
      </c>
      <c r="D282" s="138" t="s">
        <v>252</v>
      </c>
      <c r="E282" s="139" t="s">
        <v>2236</v>
      </c>
      <c r="F282" s="140" t="s">
        <v>2237</v>
      </c>
      <c r="G282" s="141" t="s">
        <v>283</v>
      </c>
      <c r="H282" s="142">
        <v>1</v>
      </c>
      <c r="I282" s="143"/>
      <c r="J282" s="144">
        <f>ROUND(I282*H282,2)</f>
        <v>0</v>
      </c>
      <c r="K282" s="140" t="s">
        <v>1</v>
      </c>
      <c r="L282" s="33"/>
      <c r="M282" s="145" t="s">
        <v>1</v>
      </c>
      <c r="N282" s="146" t="s">
        <v>45</v>
      </c>
      <c r="P282" s="147">
        <f>O282*H282</f>
        <v>0</v>
      </c>
      <c r="Q282" s="147">
        <v>0</v>
      </c>
      <c r="R282" s="147">
        <f>Q282*H282</f>
        <v>0</v>
      </c>
      <c r="S282" s="147">
        <v>0</v>
      </c>
      <c r="T282" s="148">
        <f>S282*H282</f>
        <v>0</v>
      </c>
      <c r="AR282" s="149" t="s">
        <v>2230</v>
      </c>
      <c r="AT282" s="149" t="s">
        <v>252</v>
      </c>
      <c r="AU282" s="149" t="s">
        <v>88</v>
      </c>
      <c r="AY282" s="17" t="s">
        <v>250</v>
      </c>
      <c r="BE282" s="150">
        <f>IF(N282="základní",J282,0)</f>
        <v>0</v>
      </c>
      <c r="BF282" s="150">
        <f>IF(N282="snížená",J282,0)</f>
        <v>0</v>
      </c>
      <c r="BG282" s="150">
        <f>IF(N282="zákl. přenesená",J282,0)</f>
        <v>0</v>
      </c>
      <c r="BH282" s="150">
        <f>IF(N282="sníž. přenesená",J282,0)</f>
        <v>0</v>
      </c>
      <c r="BI282" s="150">
        <f>IF(N282="nulová",J282,0)</f>
        <v>0</v>
      </c>
      <c r="BJ282" s="17" t="s">
        <v>88</v>
      </c>
      <c r="BK282" s="150">
        <f>ROUND(I282*H282,2)</f>
        <v>0</v>
      </c>
      <c r="BL282" s="17" t="s">
        <v>2230</v>
      </c>
      <c r="BM282" s="149" t="s">
        <v>2238</v>
      </c>
    </row>
    <row r="283" spans="2:65" s="11" customFormat="1" ht="25.9" customHeight="1">
      <c r="B283" s="126"/>
      <c r="D283" s="127" t="s">
        <v>79</v>
      </c>
      <c r="E283" s="128" t="s">
        <v>204</v>
      </c>
      <c r="F283" s="128" t="s">
        <v>205</v>
      </c>
      <c r="I283" s="129"/>
      <c r="J283" s="130">
        <f>BK283</f>
        <v>0</v>
      </c>
      <c r="L283" s="126"/>
      <c r="M283" s="131"/>
      <c r="P283" s="132">
        <f>P284</f>
        <v>0</v>
      </c>
      <c r="R283" s="132">
        <f>R284</f>
        <v>0</v>
      </c>
      <c r="T283" s="133">
        <f>T284</f>
        <v>0</v>
      </c>
      <c r="AR283" s="127" t="s">
        <v>280</v>
      </c>
      <c r="AT283" s="134" t="s">
        <v>79</v>
      </c>
      <c r="AU283" s="134" t="s">
        <v>80</v>
      </c>
      <c r="AY283" s="127" t="s">
        <v>250</v>
      </c>
      <c r="BK283" s="135">
        <f>BK284</f>
        <v>0</v>
      </c>
    </row>
    <row r="284" spans="2:65" s="11" customFormat="1" ht="22.9" customHeight="1">
      <c r="B284" s="126"/>
      <c r="D284" s="127" t="s">
        <v>79</v>
      </c>
      <c r="E284" s="136" t="s">
        <v>2239</v>
      </c>
      <c r="F284" s="136" t="s">
        <v>2240</v>
      </c>
      <c r="I284" s="129"/>
      <c r="J284" s="137">
        <f>BK284</f>
        <v>0</v>
      </c>
      <c r="L284" s="126"/>
      <c r="M284" s="131"/>
      <c r="P284" s="132">
        <f>SUM(P285:P290)</f>
        <v>0</v>
      </c>
      <c r="R284" s="132">
        <f>SUM(R285:R290)</f>
        <v>0</v>
      </c>
      <c r="T284" s="133">
        <f>SUM(T285:T290)</f>
        <v>0</v>
      </c>
      <c r="AR284" s="127" t="s">
        <v>280</v>
      </c>
      <c r="AT284" s="134" t="s">
        <v>79</v>
      </c>
      <c r="AU284" s="134" t="s">
        <v>88</v>
      </c>
      <c r="AY284" s="127" t="s">
        <v>250</v>
      </c>
      <c r="BK284" s="135">
        <f>SUM(BK285:BK290)</f>
        <v>0</v>
      </c>
    </row>
    <row r="285" spans="2:65" s="1" customFormat="1" ht="16.5" customHeight="1">
      <c r="B285" s="33"/>
      <c r="C285" s="138" t="s">
        <v>544</v>
      </c>
      <c r="D285" s="138" t="s">
        <v>252</v>
      </c>
      <c r="E285" s="139" t="s">
        <v>2241</v>
      </c>
      <c r="F285" s="140" t="s">
        <v>2242</v>
      </c>
      <c r="G285" s="141" t="s">
        <v>283</v>
      </c>
      <c r="H285" s="142">
        <v>1</v>
      </c>
      <c r="I285" s="143"/>
      <c r="J285" s="144">
        <f>ROUND(I285*H285,2)</f>
        <v>0</v>
      </c>
      <c r="K285" s="140" t="s">
        <v>256</v>
      </c>
      <c r="L285" s="33"/>
      <c r="M285" s="145" t="s">
        <v>1</v>
      </c>
      <c r="N285" s="146" t="s">
        <v>45</v>
      </c>
      <c r="P285" s="147">
        <f>O285*H285</f>
        <v>0</v>
      </c>
      <c r="Q285" s="147">
        <v>0</v>
      </c>
      <c r="R285" s="147">
        <f>Q285*H285</f>
        <v>0</v>
      </c>
      <c r="S285" s="147">
        <v>0</v>
      </c>
      <c r="T285" s="148">
        <f>S285*H285</f>
        <v>0</v>
      </c>
      <c r="AR285" s="149" t="s">
        <v>2243</v>
      </c>
      <c r="AT285" s="149" t="s">
        <v>252</v>
      </c>
      <c r="AU285" s="149" t="s">
        <v>21</v>
      </c>
      <c r="AY285" s="17" t="s">
        <v>250</v>
      </c>
      <c r="BE285" s="150">
        <f>IF(N285="základní",J285,0)</f>
        <v>0</v>
      </c>
      <c r="BF285" s="150">
        <f>IF(N285="snížená",J285,0)</f>
        <v>0</v>
      </c>
      <c r="BG285" s="150">
        <f>IF(N285="zákl. přenesená",J285,0)</f>
        <v>0</v>
      </c>
      <c r="BH285" s="150">
        <f>IF(N285="sníž. přenesená",J285,0)</f>
        <v>0</v>
      </c>
      <c r="BI285" s="150">
        <f>IF(N285="nulová",J285,0)</f>
        <v>0</v>
      </c>
      <c r="BJ285" s="17" t="s">
        <v>88</v>
      </c>
      <c r="BK285" s="150">
        <f>ROUND(I285*H285,2)</f>
        <v>0</v>
      </c>
      <c r="BL285" s="17" t="s">
        <v>2243</v>
      </c>
      <c r="BM285" s="149" t="s">
        <v>2244</v>
      </c>
    </row>
    <row r="286" spans="2:65" s="1" customFormat="1" ht="11.25">
      <c r="B286" s="33"/>
      <c r="D286" s="151" t="s">
        <v>259</v>
      </c>
      <c r="F286" s="152" t="s">
        <v>2245</v>
      </c>
      <c r="I286" s="153"/>
      <c r="L286" s="33"/>
      <c r="M286" s="154"/>
      <c r="T286" s="57"/>
      <c r="AT286" s="17" t="s">
        <v>259</v>
      </c>
      <c r="AU286" s="17" t="s">
        <v>21</v>
      </c>
    </row>
    <row r="287" spans="2:65" s="1" customFormat="1" ht="19.5">
      <c r="B287" s="33"/>
      <c r="D287" s="156" t="s">
        <v>285</v>
      </c>
      <c r="F287" s="170" t="s">
        <v>2246</v>
      </c>
      <c r="I287" s="153"/>
      <c r="L287" s="33"/>
      <c r="M287" s="154"/>
      <c r="T287" s="57"/>
      <c r="AT287" s="17" t="s">
        <v>285</v>
      </c>
      <c r="AU287" s="17" t="s">
        <v>21</v>
      </c>
    </row>
    <row r="288" spans="2:65" s="1" customFormat="1" ht="21.75" customHeight="1">
      <c r="B288" s="33"/>
      <c r="C288" s="138" t="s">
        <v>549</v>
      </c>
      <c r="D288" s="138" t="s">
        <v>252</v>
      </c>
      <c r="E288" s="139" t="s">
        <v>2247</v>
      </c>
      <c r="F288" s="140" t="s">
        <v>2248</v>
      </c>
      <c r="G288" s="141" t="s">
        <v>283</v>
      </c>
      <c r="H288" s="142">
        <v>2</v>
      </c>
      <c r="I288" s="143"/>
      <c r="J288" s="144">
        <f>ROUND(I288*H288,2)</f>
        <v>0</v>
      </c>
      <c r="K288" s="140" t="s">
        <v>256</v>
      </c>
      <c r="L288" s="33"/>
      <c r="M288" s="145" t="s">
        <v>1</v>
      </c>
      <c r="N288" s="146" t="s">
        <v>45</v>
      </c>
      <c r="P288" s="147">
        <f>O288*H288</f>
        <v>0</v>
      </c>
      <c r="Q288" s="147">
        <v>0</v>
      </c>
      <c r="R288" s="147">
        <f>Q288*H288</f>
        <v>0</v>
      </c>
      <c r="S288" s="147">
        <v>0</v>
      </c>
      <c r="T288" s="148">
        <f>S288*H288</f>
        <v>0</v>
      </c>
      <c r="AR288" s="149" t="s">
        <v>2243</v>
      </c>
      <c r="AT288" s="149" t="s">
        <v>252</v>
      </c>
      <c r="AU288" s="149" t="s">
        <v>21</v>
      </c>
      <c r="AY288" s="17" t="s">
        <v>250</v>
      </c>
      <c r="BE288" s="150">
        <f>IF(N288="základní",J288,0)</f>
        <v>0</v>
      </c>
      <c r="BF288" s="150">
        <f>IF(N288="snížená",J288,0)</f>
        <v>0</v>
      </c>
      <c r="BG288" s="150">
        <f>IF(N288="zákl. přenesená",J288,0)</f>
        <v>0</v>
      </c>
      <c r="BH288" s="150">
        <f>IF(N288="sníž. přenesená",J288,0)</f>
        <v>0</v>
      </c>
      <c r="BI288" s="150">
        <f>IF(N288="nulová",J288,0)</f>
        <v>0</v>
      </c>
      <c r="BJ288" s="17" t="s">
        <v>88</v>
      </c>
      <c r="BK288" s="150">
        <f>ROUND(I288*H288,2)</f>
        <v>0</v>
      </c>
      <c r="BL288" s="17" t="s">
        <v>2243</v>
      </c>
      <c r="BM288" s="149" t="s">
        <v>2249</v>
      </c>
    </row>
    <row r="289" spans="2:47" s="1" customFormat="1" ht="11.25">
      <c r="B289" s="33"/>
      <c r="D289" s="151" t="s">
        <v>259</v>
      </c>
      <c r="F289" s="152" t="s">
        <v>2250</v>
      </c>
      <c r="I289" s="153"/>
      <c r="L289" s="33"/>
      <c r="M289" s="154"/>
      <c r="T289" s="57"/>
      <c r="AT289" s="17" t="s">
        <v>259</v>
      </c>
      <c r="AU289" s="17" t="s">
        <v>21</v>
      </c>
    </row>
    <row r="290" spans="2:47" s="1" customFormat="1" ht="19.5">
      <c r="B290" s="33"/>
      <c r="D290" s="156" t="s">
        <v>285</v>
      </c>
      <c r="F290" s="170" t="s">
        <v>2251</v>
      </c>
      <c r="I290" s="153"/>
      <c r="L290" s="33"/>
      <c r="M290" s="193"/>
      <c r="N290" s="190"/>
      <c r="O290" s="190"/>
      <c r="P290" s="190"/>
      <c r="Q290" s="190"/>
      <c r="R290" s="190"/>
      <c r="S290" s="190"/>
      <c r="T290" s="194"/>
      <c r="AT290" s="17" t="s">
        <v>285</v>
      </c>
      <c r="AU290" s="17" t="s">
        <v>21</v>
      </c>
    </row>
    <row r="291" spans="2:47" s="1" customFormat="1" ht="6.95" customHeight="1">
      <c r="B291" s="45"/>
      <c r="C291" s="46"/>
      <c r="D291" s="46"/>
      <c r="E291" s="46"/>
      <c r="F291" s="46"/>
      <c r="G291" s="46"/>
      <c r="H291" s="46"/>
      <c r="I291" s="46"/>
      <c r="J291" s="46"/>
      <c r="K291" s="46"/>
      <c r="L291" s="33"/>
    </row>
  </sheetData>
  <sheetProtection algorithmName="SHA-512" hashValue="qb9NXOPDlwZtVy4xjbDDaXz2V0fnpDvUeDe3b+M1qfftQiZ70vSl/ejibnL++v5AY8KsmE+n7Y3d+wuT22OGcg==" saltValue="6wo5YN1T3GyeTqcz4Hs3VKMmbbemtq7wWgy9duwyZYjn3LfHEWKEgIHBuIv06BEGgzFOWPaqe1//gYFWzKshdQ==" spinCount="100000" sheet="1" objects="1" scenarios="1" formatColumns="0" formatRows="0" autoFilter="0"/>
  <autoFilter ref="C131:K290" xr:uid="{00000000-0009-0000-0000-000009000000}"/>
  <mergeCells count="9">
    <mergeCell ref="E87:H87"/>
    <mergeCell ref="E122:H122"/>
    <mergeCell ref="E124:H124"/>
    <mergeCell ref="L2:V2"/>
    <mergeCell ref="E7:H7"/>
    <mergeCell ref="E9:H9"/>
    <mergeCell ref="E18:H18"/>
    <mergeCell ref="E27:H27"/>
    <mergeCell ref="E85:H85"/>
  </mergeCells>
  <hyperlinks>
    <hyperlink ref="F136" r:id="rId1" xr:uid="{00000000-0004-0000-0900-000000000000}"/>
    <hyperlink ref="F139" r:id="rId2" xr:uid="{00000000-0004-0000-0900-000001000000}"/>
    <hyperlink ref="F141" r:id="rId3" xr:uid="{00000000-0004-0000-0900-000002000000}"/>
    <hyperlink ref="F146" r:id="rId4" xr:uid="{00000000-0004-0000-0900-000003000000}"/>
    <hyperlink ref="F149" r:id="rId5" xr:uid="{00000000-0004-0000-0900-000004000000}"/>
    <hyperlink ref="F153" r:id="rId6" xr:uid="{00000000-0004-0000-0900-000005000000}"/>
    <hyperlink ref="F155" r:id="rId7" xr:uid="{00000000-0004-0000-0900-000006000000}"/>
    <hyperlink ref="F164" r:id="rId8" xr:uid="{00000000-0004-0000-0900-000007000000}"/>
    <hyperlink ref="F167" r:id="rId9" xr:uid="{00000000-0004-0000-0900-000008000000}"/>
    <hyperlink ref="F171" r:id="rId10" xr:uid="{00000000-0004-0000-0900-000009000000}"/>
    <hyperlink ref="F174" r:id="rId11" xr:uid="{00000000-0004-0000-0900-00000A000000}"/>
    <hyperlink ref="F177" r:id="rId12" xr:uid="{00000000-0004-0000-0900-00000B000000}"/>
    <hyperlink ref="F180" r:id="rId13" xr:uid="{00000000-0004-0000-0900-00000C000000}"/>
    <hyperlink ref="F187" r:id="rId14" xr:uid="{00000000-0004-0000-0900-00000D000000}"/>
    <hyperlink ref="F192" r:id="rId15" xr:uid="{00000000-0004-0000-0900-00000E000000}"/>
    <hyperlink ref="F194" r:id="rId16" xr:uid="{00000000-0004-0000-0900-00000F000000}"/>
    <hyperlink ref="F197" r:id="rId17" xr:uid="{00000000-0004-0000-0900-000010000000}"/>
    <hyperlink ref="F200" r:id="rId18" xr:uid="{00000000-0004-0000-0900-000011000000}"/>
    <hyperlink ref="F203" r:id="rId19" xr:uid="{00000000-0004-0000-0900-000012000000}"/>
    <hyperlink ref="F205" r:id="rId20" xr:uid="{00000000-0004-0000-0900-000013000000}"/>
    <hyperlink ref="F209" r:id="rId21" xr:uid="{00000000-0004-0000-0900-000014000000}"/>
    <hyperlink ref="F218" r:id="rId22" xr:uid="{00000000-0004-0000-0900-000015000000}"/>
    <hyperlink ref="F225" r:id="rId23" xr:uid="{00000000-0004-0000-0900-000016000000}"/>
    <hyperlink ref="F229" r:id="rId24" xr:uid="{00000000-0004-0000-0900-000017000000}"/>
    <hyperlink ref="F232" r:id="rId25" xr:uid="{00000000-0004-0000-0900-000018000000}"/>
    <hyperlink ref="F235" r:id="rId26" xr:uid="{00000000-0004-0000-0900-000019000000}"/>
    <hyperlink ref="F245" r:id="rId27" xr:uid="{00000000-0004-0000-0900-00001A000000}"/>
    <hyperlink ref="F247" r:id="rId28" xr:uid="{00000000-0004-0000-0900-00001B000000}"/>
    <hyperlink ref="F249" r:id="rId29" xr:uid="{00000000-0004-0000-0900-00001C000000}"/>
    <hyperlink ref="F253" r:id="rId30" xr:uid="{00000000-0004-0000-0900-00001D000000}"/>
    <hyperlink ref="F257" r:id="rId31" xr:uid="{00000000-0004-0000-0900-00001E000000}"/>
    <hyperlink ref="F266" r:id="rId32" xr:uid="{00000000-0004-0000-0900-00001F000000}"/>
    <hyperlink ref="F272" r:id="rId33" xr:uid="{00000000-0004-0000-0900-000020000000}"/>
    <hyperlink ref="F286" r:id="rId34" xr:uid="{00000000-0004-0000-0900-000021000000}"/>
    <hyperlink ref="F289" r:id="rId35" xr:uid="{00000000-0004-0000-0900-000022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36"/>
  <headerFooter>
    <oddHeader>&amp;R02_040</oddHeader>
    <oddFooter>&amp;CStrana &amp;P z &amp;N&amp;R&amp;A</oddFooter>
  </headerFooter>
  <drawing r:id="rId3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22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118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4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46" ht="6.95" customHeight="1">
      <c r="B5" s="20"/>
      <c r="L5" s="20"/>
    </row>
    <row r="6" spans="2:46" ht="12" customHeight="1">
      <c r="B6" s="20"/>
      <c r="D6" s="27" t="s">
        <v>16</v>
      </c>
      <c r="L6" s="20"/>
    </row>
    <row r="7" spans="2:4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46" ht="12" customHeight="1">
      <c r="B8" s="20"/>
      <c r="D8" s="27" t="s">
        <v>215</v>
      </c>
      <c r="L8" s="20"/>
    </row>
    <row r="9" spans="2:46" s="1" customFormat="1" ht="16.5" customHeight="1">
      <c r="B9" s="33"/>
      <c r="E9" s="259" t="s">
        <v>2037</v>
      </c>
      <c r="F9" s="261"/>
      <c r="G9" s="261"/>
      <c r="H9" s="261"/>
      <c r="L9" s="33"/>
    </row>
    <row r="10" spans="2:46" s="1" customFormat="1" ht="12" customHeight="1">
      <c r="B10" s="33"/>
      <c r="D10" s="27" t="s">
        <v>2252</v>
      </c>
      <c r="L10" s="33"/>
    </row>
    <row r="11" spans="2:46" s="1" customFormat="1" ht="16.5" customHeight="1">
      <c r="B11" s="33"/>
      <c r="E11" s="241" t="s">
        <v>2253</v>
      </c>
      <c r="F11" s="261"/>
      <c r="G11" s="261"/>
      <c r="H11" s="261"/>
      <c r="L11" s="33"/>
    </row>
    <row r="12" spans="2:46" s="1" customFormat="1" ht="11.25">
      <c r="B12" s="33"/>
      <c r="L12" s="33"/>
    </row>
    <row r="13" spans="2:46" s="1" customFormat="1" ht="12" customHeight="1">
      <c r="B13" s="33"/>
      <c r="D13" s="27" t="s">
        <v>18</v>
      </c>
      <c r="F13" s="25" t="s">
        <v>19</v>
      </c>
      <c r="I13" s="27" t="s">
        <v>20</v>
      </c>
      <c r="J13" s="25" t="s">
        <v>1</v>
      </c>
      <c r="L13" s="33"/>
    </row>
    <row r="14" spans="2:46" s="1" customFormat="1" ht="12" customHeight="1">
      <c r="B14" s="33"/>
      <c r="D14" s="27" t="s">
        <v>22</v>
      </c>
      <c r="F14" s="25" t="s">
        <v>23</v>
      </c>
      <c r="I14" s="27" t="s">
        <v>24</v>
      </c>
      <c r="J14" s="53" t="str">
        <f>'Rekapitulace stavby'!AN8</f>
        <v>15. 11. 2024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7" t="s">
        <v>28</v>
      </c>
      <c r="I16" s="27" t="s">
        <v>29</v>
      </c>
      <c r="J16" s="25" t="s">
        <v>1</v>
      </c>
      <c r="L16" s="33"/>
    </row>
    <row r="17" spans="2:12" s="1" customFormat="1" ht="18" customHeight="1">
      <c r="B17" s="33"/>
      <c r="E17" s="25" t="s">
        <v>30</v>
      </c>
      <c r="I17" s="27" t="s">
        <v>31</v>
      </c>
      <c r="J17" s="25" t="s">
        <v>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7" t="s">
        <v>32</v>
      </c>
      <c r="I19" s="27" t="s">
        <v>29</v>
      </c>
      <c r="J19" s="28" t="str">
        <f>'Rekapitulace stavby'!AN13</f>
        <v>Vyplň údaj</v>
      </c>
      <c r="L19" s="33"/>
    </row>
    <row r="20" spans="2:12" s="1" customFormat="1" ht="18" customHeight="1">
      <c r="B20" s="33"/>
      <c r="E20" s="262" t="str">
        <f>'Rekapitulace stavby'!E14</f>
        <v>Vyplň údaj</v>
      </c>
      <c r="F20" s="220"/>
      <c r="G20" s="220"/>
      <c r="H20" s="220"/>
      <c r="I20" s="27" t="s">
        <v>31</v>
      </c>
      <c r="J20" s="28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7" t="s">
        <v>34</v>
      </c>
      <c r="I22" s="27" t="s">
        <v>29</v>
      </c>
      <c r="J22" s="25" t="s">
        <v>1</v>
      </c>
      <c r="L22" s="33"/>
    </row>
    <row r="23" spans="2:12" s="1" customFormat="1" ht="18" customHeight="1">
      <c r="B23" s="33"/>
      <c r="E23" s="25" t="s">
        <v>35</v>
      </c>
      <c r="I23" s="27" t="s">
        <v>31</v>
      </c>
      <c r="J23" s="25" t="s">
        <v>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7" t="s">
        <v>37</v>
      </c>
      <c r="I25" s="27" t="s">
        <v>29</v>
      </c>
      <c r="J25" s="25" t="s">
        <v>1</v>
      </c>
      <c r="L25" s="33"/>
    </row>
    <row r="26" spans="2:12" s="1" customFormat="1" ht="18" customHeight="1">
      <c r="B26" s="33"/>
      <c r="E26" s="25" t="s">
        <v>38</v>
      </c>
      <c r="I26" s="27" t="s">
        <v>31</v>
      </c>
      <c r="J26" s="25" t="s">
        <v>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7" t="s">
        <v>39</v>
      </c>
      <c r="L28" s="33"/>
    </row>
    <row r="29" spans="2:12" s="7" customFormat="1" ht="16.5" customHeight="1">
      <c r="B29" s="96"/>
      <c r="E29" s="225" t="s">
        <v>1</v>
      </c>
      <c r="F29" s="225"/>
      <c r="G29" s="225"/>
      <c r="H29" s="225"/>
      <c r="L29" s="96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25.35" customHeight="1">
      <c r="B32" s="33"/>
      <c r="D32" s="97" t="s">
        <v>40</v>
      </c>
      <c r="J32" s="67">
        <f>ROUND(J131, 2)</f>
        <v>0</v>
      </c>
      <c r="L32" s="33"/>
    </row>
    <row r="33" spans="2:12" s="1" customFormat="1" ht="6.95" customHeight="1">
      <c r="B33" s="33"/>
      <c r="D33" s="54"/>
      <c r="E33" s="54"/>
      <c r="F33" s="54"/>
      <c r="G33" s="54"/>
      <c r="H33" s="54"/>
      <c r="I33" s="54"/>
      <c r="J33" s="54"/>
      <c r="K33" s="54"/>
      <c r="L33" s="33"/>
    </row>
    <row r="34" spans="2:12" s="1" customFormat="1" ht="14.45" customHeight="1">
      <c r="B34" s="33"/>
      <c r="F34" s="36" t="s">
        <v>42</v>
      </c>
      <c r="I34" s="36" t="s">
        <v>41</v>
      </c>
      <c r="J34" s="36" t="s">
        <v>43</v>
      </c>
      <c r="L34" s="33"/>
    </row>
    <row r="35" spans="2:12" s="1" customFormat="1" ht="14.45" customHeight="1">
      <c r="B35" s="33"/>
      <c r="D35" s="56" t="s">
        <v>44</v>
      </c>
      <c r="E35" s="27" t="s">
        <v>45</v>
      </c>
      <c r="F35" s="87">
        <f>ROUND((SUM(BE131:BE222)),  2)</f>
        <v>0</v>
      </c>
      <c r="I35" s="98">
        <v>0.21</v>
      </c>
      <c r="J35" s="87">
        <f>ROUND(((SUM(BE131:BE222))*I35),  2)</f>
        <v>0</v>
      </c>
      <c r="L35" s="33"/>
    </row>
    <row r="36" spans="2:12" s="1" customFormat="1" ht="14.45" customHeight="1">
      <c r="B36" s="33"/>
      <c r="E36" s="27" t="s">
        <v>46</v>
      </c>
      <c r="F36" s="87">
        <f>ROUND((SUM(BF131:BF222)),  2)</f>
        <v>0</v>
      </c>
      <c r="I36" s="98">
        <v>0.15</v>
      </c>
      <c r="J36" s="87">
        <f>ROUND(((SUM(BF131:BF222))*I36),  2)</f>
        <v>0</v>
      </c>
      <c r="L36" s="33"/>
    </row>
    <row r="37" spans="2:12" s="1" customFormat="1" ht="14.45" hidden="1" customHeight="1">
      <c r="B37" s="33"/>
      <c r="E37" s="27" t="s">
        <v>47</v>
      </c>
      <c r="F37" s="87">
        <f>ROUND((SUM(BG131:BG222)),  2)</f>
        <v>0</v>
      </c>
      <c r="I37" s="98">
        <v>0.21</v>
      </c>
      <c r="J37" s="87">
        <f>0</f>
        <v>0</v>
      </c>
      <c r="L37" s="33"/>
    </row>
    <row r="38" spans="2:12" s="1" customFormat="1" ht="14.45" hidden="1" customHeight="1">
      <c r="B38" s="33"/>
      <c r="E38" s="27" t="s">
        <v>48</v>
      </c>
      <c r="F38" s="87">
        <f>ROUND((SUM(BH131:BH222)),  2)</f>
        <v>0</v>
      </c>
      <c r="I38" s="98">
        <v>0.15</v>
      </c>
      <c r="J38" s="87">
        <f>0</f>
        <v>0</v>
      </c>
      <c r="L38" s="33"/>
    </row>
    <row r="39" spans="2:12" s="1" customFormat="1" ht="14.45" hidden="1" customHeight="1">
      <c r="B39" s="33"/>
      <c r="E39" s="27" t="s">
        <v>49</v>
      </c>
      <c r="F39" s="87">
        <f>ROUND((SUM(BI131:BI222)),  2)</f>
        <v>0</v>
      </c>
      <c r="I39" s="98">
        <v>0</v>
      </c>
      <c r="J39" s="87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9"/>
      <c r="D41" s="100" t="s">
        <v>50</v>
      </c>
      <c r="E41" s="58"/>
      <c r="F41" s="58"/>
      <c r="G41" s="101" t="s">
        <v>51</v>
      </c>
      <c r="H41" s="102" t="s">
        <v>52</v>
      </c>
      <c r="I41" s="58"/>
      <c r="J41" s="103">
        <f>SUM(J32:J39)</f>
        <v>0</v>
      </c>
      <c r="K41" s="104"/>
      <c r="L41" s="33"/>
    </row>
    <row r="42" spans="2:12" s="1" customFormat="1" ht="14.45" customHeight="1">
      <c r="B42" s="33"/>
      <c r="L42" s="33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12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12" s="1" customFormat="1" ht="24.95" customHeight="1">
      <c r="B82" s="33"/>
      <c r="C82" s="21" t="s">
        <v>217</v>
      </c>
      <c r="L82" s="33"/>
    </row>
    <row r="83" spans="2:12" s="1" customFormat="1" ht="6.95" customHeight="1">
      <c r="B83" s="33"/>
      <c r="L83" s="33"/>
    </row>
    <row r="84" spans="2:12" s="1" customFormat="1" ht="12" customHeight="1">
      <c r="B84" s="33"/>
      <c r="C84" s="27" t="s">
        <v>16</v>
      </c>
      <c r="L84" s="33"/>
    </row>
    <row r="85" spans="2:12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12" ht="12" customHeight="1">
      <c r="B86" s="20"/>
      <c r="C86" s="27" t="s">
        <v>215</v>
      </c>
      <c r="L86" s="20"/>
    </row>
    <row r="87" spans="2:12" s="1" customFormat="1" ht="16.5" customHeight="1">
      <c r="B87" s="33"/>
      <c r="E87" s="259" t="s">
        <v>2037</v>
      </c>
      <c r="F87" s="261"/>
      <c r="G87" s="261"/>
      <c r="H87" s="261"/>
      <c r="L87" s="33"/>
    </row>
    <row r="88" spans="2:12" s="1" customFormat="1" ht="12" customHeight="1">
      <c r="B88" s="33"/>
      <c r="C88" s="27" t="s">
        <v>2252</v>
      </c>
      <c r="L88" s="33"/>
    </row>
    <row r="89" spans="2:12" s="1" customFormat="1" ht="16.5" customHeight="1">
      <c r="B89" s="33"/>
      <c r="E89" s="241" t="str">
        <f>E11</f>
        <v>040.31.1.1 - Nová lávka v km 0,001 75 - elektro</v>
      </c>
      <c r="F89" s="261"/>
      <c r="G89" s="261"/>
      <c r="H89" s="261"/>
      <c r="L89" s="33"/>
    </row>
    <row r="90" spans="2:12" s="1" customFormat="1" ht="6.95" customHeight="1">
      <c r="B90" s="33"/>
      <c r="L90" s="33"/>
    </row>
    <row r="91" spans="2:12" s="1" customFormat="1" ht="12" customHeight="1">
      <c r="B91" s="33"/>
      <c r="C91" s="27" t="s">
        <v>22</v>
      </c>
      <c r="F91" s="25" t="str">
        <f>F14</f>
        <v>Zátor</v>
      </c>
      <c r="I91" s="27" t="s">
        <v>24</v>
      </c>
      <c r="J91" s="53" t="str">
        <f>IF(J14="","",J14)</f>
        <v>15. 11. 2024</v>
      </c>
      <c r="L91" s="33"/>
    </row>
    <row r="92" spans="2:12" s="1" customFormat="1" ht="6.95" customHeight="1">
      <c r="B92" s="33"/>
      <c r="L92" s="33"/>
    </row>
    <row r="93" spans="2:12" s="1" customFormat="1" ht="15.2" customHeight="1">
      <c r="B93" s="33"/>
      <c r="C93" s="27" t="s">
        <v>28</v>
      </c>
      <c r="F93" s="25" t="str">
        <f>E17</f>
        <v>Povodí Odry, státní podnik</v>
      </c>
      <c r="I93" s="27" t="s">
        <v>34</v>
      </c>
      <c r="J93" s="31" t="str">
        <f>E23</f>
        <v>AQUATIS, a.s.</v>
      </c>
      <c r="L93" s="33"/>
    </row>
    <row r="94" spans="2:12" s="1" customFormat="1" ht="25.7" customHeight="1">
      <c r="B94" s="33"/>
      <c r="C94" s="27" t="s">
        <v>32</v>
      </c>
      <c r="F94" s="25" t="str">
        <f>IF(E20="","",E20)</f>
        <v>Vyplň údaj</v>
      </c>
      <c r="I94" s="27" t="s">
        <v>37</v>
      </c>
      <c r="J94" s="31" t="str">
        <f>E26</f>
        <v>Ing. Michal Jendruščák</v>
      </c>
      <c r="L94" s="33"/>
    </row>
    <row r="95" spans="2:12" s="1" customFormat="1" ht="10.35" customHeight="1">
      <c r="B95" s="33"/>
      <c r="L95" s="33"/>
    </row>
    <row r="96" spans="2:12" s="1" customFormat="1" ht="29.25" customHeight="1">
      <c r="B96" s="33"/>
      <c r="C96" s="107" t="s">
        <v>218</v>
      </c>
      <c r="D96" s="99"/>
      <c r="E96" s="99"/>
      <c r="F96" s="99"/>
      <c r="G96" s="99"/>
      <c r="H96" s="99"/>
      <c r="I96" s="99"/>
      <c r="J96" s="108" t="s">
        <v>219</v>
      </c>
      <c r="K96" s="99"/>
      <c r="L96" s="33"/>
    </row>
    <row r="97" spans="2:47" s="1" customFormat="1" ht="10.35" customHeight="1">
      <c r="B97" s="33"/>
      <c r="L97" s="33"/>
    </row>
    <row r="98" spans="2:47" s="1" customFormat="1" ht="22.9" customHeight="1">
      <c r="B98" s="33"/>
      <c r="C98" s="109" t="s">
        <v>220</v>
      </c>
      <c r="J98" s="67">
        <f>J131</f>
        <v>0</v>
      </c>
      <c r="L98" s="33"/>
      <c r="AU98" s="17" t="s">
        <v>221</v>
      </c>
    </row>
    <row r="99" spans="2:47" s="8" customFormat="1" ht="24.95" customHeight="1">
      <c r="B99" s="110"/>
      <c r="D99" s="111" t="s">
        <v>222</v>
      </c>
      <c r="E99" s="112"/>
      <c r="F99" s="112"/>
      <c r="G99" s="112"/>
      <c r="H99" s="112"/>
      <c r="I99" s="112"/>
      <c r="J99" s="113">
        <f>J132</f>
        <v>0</v>
      </c>
      <c r="L99" s="110"/>
    </row>
    <row r="100" spans="2:47" s="9" customFormat="1" ht="19.899999999999999" customHeight="1">
      <c r="B100" s="114"/>
      <c r="D100" s="115" t="s">
        <v>229</v>
      </c>
      <c r="E100" s="116"/>
      <c r="F100" s="116"/>
      <c r="G100" s="116"/>
      <c r="H100" s="116"/>
      <c r="I100" s="116"/>
      <c r="J100" s="117">
        <f>J133</f>
        <v>0</v>
      </c>
      <c r="L100" s="114"/>
    </row>
    <row r="101" spans="2:47" s="8" customFormat="1" ht="24.95" customHeight="1">
      <c r="B101" s="110"/>
      <c r="D101" s="111" t="s">
        <v>231</v>
      </c>
      <c r="E101" s="112"/>
      <c r="F101" s="112"/>
      <c r="G101" s="112"/>
      <c r="H101" s="112"/>
      <c r="I101" s="112"/>
      <c r="J101" s="113">
        <f>J141</f>
        <v>0</v>
      </c>
      <c r="L101" s="110"/>
    </row>
    <row r="102" spans="2:47" s="9" customFormat="1" ht="19.899999999999999" customHeight="1">
      <c r="B102" s="114"/>
      <c r="D102" s="115" t="s">
        <v>2254</v>
      </c>
      <c r="E102" s="116"/>
      <c r="F102" s="116"/>
      <c r="G102" s="116"/>
      <c r="H102" s="116"/>
      <c r="I102" s="116"/>
      <c r="J102" s="117">
        <f>J142</f>
        <v>0</v>
      </c>
      <c r="L102" s="114"/>
    </row>
    <row r="103" spans="2:47" s="8" customFormat="1" ht="24.95" customHeight="1">
      <c r="B103" s="110"/>
      <c r="D103" s="111" t="s">
        <v>233</v>
      </c>
      <c r="E103" s="112"/>
      <c r="F103" s="112"/>
      <c r="G103" s="112"/>
      <c r="H103" s="112"/>
      <c r="I103" s="112"/>
      <c r="J103" s="113">
        <f>J147</f>
        <v>0</v>
      </c>
      <c r="L103" s="110"/>
    </row>
    <row r="104" spans="2:47" s="9" customFormat="1" ht="19.899999999999999" customHeight="1">
      <c r="B104" s="114"/>
      <c r="D104" s="115" t="s">
        <v>234</v>
      </c>
      <c r="E104" s="116"/>
      <c r="F104" s="116"/>
      <c r="G104" s="116"/>
      <c r="H104" s="116"/>
      <c r="I104" s="116"/>
      <c r="J104" s="117">
        <f>J148</f>
        <v>0</v>
      </c>
      <c r="L104" s="114"/>
    </row>
    <row r="105" spans="2:47" s="9" customFormat="1" ht="19.899999999999999" customHeight="1">
      <c r="B105" s="114"/>
      <c r="D105" s="115" t="s">
        <v>2255</v>
      </c>
      <c r="E105" s="116"/>
      <c r="F105" s="116"/>
      <c r="G105" s="116"/>
      <c r="H105" s="116"/>
      <c r="I105" s="116"/>
      <c r="J105" s="117">
        <f>J181</f>
        <v>0</v>
      </c>
      <c r="L105" s="114"/>
    </row>
    <row r="106" spans="2:47" s="9" customFormat="1" ht="19.899999999999999" customHeight="1">
      <c r="B106" s="114"/>
      <c r="D106" s="115" t="s">
        <v>2256</v>
      </c>
      <c r="E106" s="116"/>
      <c r="F106" s="116"/>
      <c r="G106" s="116"/>
      <c r="H106" s="116"/>
      <c r="I106" s="116"/>
      <c r="J106" s="117">
        <f>J187</f>
        <v>0</v>
      </c>
      <c r="L106" s="114"/>
    </row>
    <row r="107" spans="2:47" s="9" customFormat="1" ht="19.899999999999999" customHeight="1">
      <c r="B107" s="114"/>
      <c r="D107" s="115" t="s">
        <v>2257</v>
      </c>
      <c r="E107" s="116"/>
      <c r="F107" s="116"/>
      <c r="G107" s="116"/>
      <c r="H107" s="116"/>
      <c r="I107" s="116"/>
      <c r="J107" s="117">
        <f>J209</f>
        <v>0</v>
      </c>
      <c r="L107" s="114"/>
    </row>
    <row r="108" spans="2:47" s="9" customFormat="1" ht="19.899999999999999" customHeight="1">
      <c r="B108" s="114"/>
      <c r="D108" s="115" t="s">
        <v>2258</v>
      </c>
      <c r="E108" s="116"/>
      <c r="F108" s="116"/>
      <c r="G108" s="116"/>
      <c r="H108" s="116"/>
      <c r="I108" s="116"/>
      <c r="J108" s="117">
        <f>J217</f>
        <v>0</v>
      </c>
      <c r="L108" s="114"/>
    </row>
    <row r="109" spans="2:47" s="9" customFormat="1" ht="19.899999999999999" customHeight="1">
      <c r="B109" s="114"/>
      <c r="D109" s="115" t="s">
        <v>2259</v>
      </c>
      <c r="E109" s="116"/>
      <c r="F109" s="116"/>
      <c r="G109" s="116"/>
      <c r="H109" s="116"/>
      <c r="I109" s="116"/>
      <c r="J109" s="117">
        <f>J221</f>
        <v>0</v>
      </c>
      <c r="L109" s="114"/>
    </row>
    <row r="110" spans="2:47" s="1" customFormat="1" ht="21.75" customHeight="1">
      <c r="B110" s="33"/>
      <c r="L110" s="33"/>
    </row>
    <row r="111" spans="2:47" s="1" customFormat="1" ht="6.95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33"/>
    </row>
    <row r="115" spans="2:12" s="1" customFormat="1" ht="6.95" customHeight="1">
      <c r="B115" s="47"/>
      <c r="C115" s="48"/>
      <c r="D115" s="48"/>
      <c r="E115" s="48"/>
      <c r="F115" s="48"/>
      <c r="G115" s="48"/>
      <c r="H115" s="48"/>
      <c r="I115" s="48"/>
      <c r="J115" s="48"/>
      <c r="K115" s="48"/>
      <c r="L115" s="33"/>
    </row>
    <row r="116" spans="2:12" s="1" customFormat="1" ht="24.95" customHeight="1">
      <c r="B116" s="33"/>
      <c r="C116" s="21" t="s">
        <v>235</v>
      </c>
      <c r="L116" s="33"/>
    </row>
    <row r="117" spans="2:12" s="1" customFormat="1" ht="6.95" customHeight="1">
      <c r="B117" s="33"/>
      <c r="L117" s="33"/>
    </row>
    <row r="118" spans="2:12" s="1" customFormat="1" ht="12" customHeight="1">
      <c r="B118" s="33"/>
      <c r="C118" s="27" t="s">
        <v>16</v>
      </c>
      <c r="L118" s="33"/>
    </row>
    <row r="119" spans="2:12" s="1" customFormat="1" ht="26.25" customHeight="1">
      <c r="B119" s="33"/>
      <c r="E119" s="259" t="str">
        <f>E7</f>
        <v>Opatření Zátor-Loučky, OHO, Dílčí stavba 02.040 Opatření v úseku Zátor - Loučky</v>
      </c>
      <c r="F119" s="260"/>
      <c r="G119" s="260"/>
      <c r="H119" s="260"/>
      <c r="L119" s="33"/>
    </row>
    <row r="120" spans="2:12" ht="12" customHeight="1">
      <c r="B120" s="20"/>
      <c r="C120" s="27" t="s">
        <v>215</v>
      </c>
      <c r="L120" s="20"/>
    </row>
    <row r="121" spans="2:12" s="1" customFormat="1" ht="16.5" customHeight="1">
      <c r="B121" s="33"/>
      <c r="E121" s="259" t="s">
        <v>2037</v>
      </c>
      <c r="F121" s="261"/>
      <c r="G121" s="261"/>
      <c r="H121" s="261"/>
      <c r="L121" s="33"/>
    </row>
    <row r="122" spans="2:12" s="1" customFormat="1" ht="12" customHeight="1">
      <c r="B122" s="33"/>
      <c r="C122" s="27" t="s">
        <v>2252</v>
      </c>
      <c r="L122" s="33"/>
    </row>
    <row r="123" spans="2:12" s="1" customFormat="1" ht="16.5" customHeight="1">
      <c r="B123" s="33"/>
      <c r="E123" s="241" t="str">
        <f>E11</f>
        <v>040.31.1.1 - Nová lávka v km 0,001 75 - elektro</v>
      </c>
      <c r="F123" s="261"/>
      <c r="G123" s="261"/>
      <c r="H123" s="261"/>
      <c r="L123" s="33"/>
    </row>
    <row r="124" spans="2:12" s="1" customFormat="1" ht="6.95" customHeight="1">
      <c r="B124" s="33"/>
      <c r="L124" s="33"/>
    </row>
    <row r="125" spans="2:12" s="1" customFormat="1" ht="12" customHeight="1">
      <c r="B125" s="33"/>
      <c r="C125" s="27" t="s">
        <v>22</v>
      </c>
      <c r="F125" s="25" t="str">
        <f>F14</f>
        <v>Zátor</v>
      </c>
      <c r="I125" s="27" t="s">
        <v>24</v>
      </c>
      <c r="J125" s="53" t="str">
        <f>IF(J14="","",J14)</f>
        <v>15. 11. 2024</v>
      </c>
      <c r="L125" s="33"/>
    </row>
    <row r="126" spans="2:12" s="1" customFormat="1" ht="6.95" customHeight="1">
      <c r="B126" s="33"/>
      <c r="L126" s="33"/>
    </row>
    <row r="127" spans="2:12" s="1" customFormat="1" ht="15.2" customHeight="1">
      <c r="B127" s="33"/>
      <c r="C127" s="27" t="s">
        <v>28</v>
      </c>
      <c r="F127" s="25" t="str">
        <f>E17</f>
        <v>Povodí Odry, státní podnik</v>
      </c>
      <c r="I127" s="27" t="s">
        <v>34</v>
      </c>
      <c r="J127" s="31" t="str">
        <f>E23</f>
        <v>AQUATIS, a.s.</v>
      </c>
      <c r="L127" s="33"/>
    </row>
    <row r="128" spans="2:12" s="1" customFormat="1" ht="25.7" customHeight="1">
      <c r="B128" s="33"/>
      <c r="C128" s="27" t="s">
        <v>32</v>
      </c>
      <c r="F128" s="25" t="str">
        <f>IF(E20="","",E20)</f>
        <v>Vyplň údaj</v>
      </c>
      <c r="I128" s="27" t="s">
        <v>37</v>
      </c>
      <c r="J128" s="31" t="str">
        <f>E26</f>
        <v>Ing. Michal Jendruščák</v>
      </c>
      <c r="L128" s="33"/>
    </row>
    <row r="129" spans="2:65" s="1" customFormat="1" ht="10.35" customHeight="1">
      <c r="B129" s="33"/>
      <c r="L129" s="33"/>
    </row>
    <row r="130" spans="2:65" s="10" customFormat="1" ht="29.25" customHeight="1">
      <c r="B130" s="118"/>
      <c r="C130" s="119" t="s">
        <v>236</v>
      </c>
      <c r="D130" s="120" t="s">
        <v>65</v>
      </c>
      <c r="E130" s="120" t="s">
        <v>61</v>
      </c>
      <c r="F130" s="120" t="s">
        <v>62</v>
      </c>
      <c r="G130" s="120" t="s">
        <v>237</v>
      </c>
      <c r="H130" s="120" t="s">
        <v>238</v>
      </c>
      <c r="I130" s="120" t="s">
        <v>239</v>
      </c>
      <c r="J130" s="120" t="s">
        <v>219</v>
      </c>
      <c r="K130" s="121" t="s">
        <v>240</v>
      </c>
      <c r="L130" s="118"/>
      <c r="M130" s="60" t="s">
        <v>1</v>
      </c>
      <c r="N130" s="61" t="s">
        <v>44</v>
      </c>
      <c r="O130" s="61" t="s">
        <v>241</v>
      </c>
      <c r="P130" s="61" t="s">
        <v>242</v>
      </c>
      <c r="Q130" s="61" t="s">
        <v>243</v>
      </c>
      <c r="R130" s="61" t="s">
        <v>244</v>
      </c>
      <c r="S130" s="61" t="s">
        <v>245</v>
      </c>
      <c r="T130" s="62" t="s">
        <v>246</v>
      </c>
    </row>
    <row r="131" spans="2:65" s="1" customFormat="1" ht="22.9" customHeight="1">
      <c r="B131" s="33"/>
      <c r="C131" s="65" t="s">
        <v>247</v>
      </c>
      <c r="J131" s="122">
        <f>BK131</f>
        <v>0</v>
      </c>
      <c r="L131" s="33"/>
      <c r="M131" s="63"/>
      <c r="N131" s="54"/>
      <c r="O131" s="54"/>
      <c r="P131" s="123">
        <f>P132+P141+P147</f>
        <v>0</v>
      </c>
      <c r="Q131" s="54"/>
      <c r="R131" s="123">
        <f>R132+R141+R147</f>
        <v>12.548750000000004</v>
      </c>
      <c r="S131" s="54"/>
      <c r="T131" s="124">
        <f>T132+T141+T147</f>
        <v>0</v>
      </c>
      <c r="AT131" s="17" t="s">
        <v>79</v>
      </c>
      <c r="AU131" s="17" t="s">
        <v>221</v>
      </c>
      <c r="BK131" s="125">
        <f>BK132+BK141+BK147</f>
        <v>0</v>
      </c>
    </row>
    <row r="132" spans="2:65" s="11" customFormat="1" ht="25.9" customHeight="1">
      <c r="B132" s="126"/>
      <c r="D132" s="127" t="s">
        <v>79</v>
      </c>
      <c r="E132" s="128" t="s">
        <v>248</v>
      </c>
      <c r="F132" s="128" t="s">
        <v>249</v>
      </c>
      <c r="I132" s="129"/>
      <c r="J132" s="130">
        <f>BK132</f>
        <v>0</v>
      </c>
      <c r="L132" s="126"/>
      <c r="M132" s="131"/>
      <c r="P132" s="132">
        <f>P133</f>
        <v>0</v>
      </c>
      <c r="R132" s="132">
        <f>R133</f>
        <v>0</v>
      </c>
      <c r="T132" s="133">
        <f>T133</f>
        <v>0</v>
      </c>
      <c r="AR132" s="127" t="s">
        <v>88</v>
      </c>
      <c r="AT132" s="134" t="s">
        <v>79</v>
      </c>
      <c r="AU132" s="134" t="s">
        <v>80</v>
      </c>
      <c r="AY132" s="127" t="s">
        <v>250</v>
      </c>
      <c r="BK132" s="135">
        <f>BK133</f>
        <v>0</v>
      </c>
    </row>
    <row r="133" spans="2:65" s="11" customFormat="1" ht="22.9" customHeight="1">
      <c r="B133" s="126"/>
      <c r="D133" s="127" t="s">
        <v>79</v>
      </c>
      <c r="E133" s="136" t="s">
        <v>692</v>
      </c>
      <c r="F133" s="136" t="s">
        <v>693</v>
      </c>
      <c r="I133" s="129"/>
      <c r="J133" s="137">
        <f>BK133</f>
        <v>0</v>
      </c>
      <c r="L133" s="126"/>
      <c r="M133" s="131"/>
      <c r="P133" s="132">
        <f>SUM(P134:P140)</f>
        <v>0</v>
      </c>
      <c r="R133" s="132">
        <f>SUM(R134:R140)</f>
        <v>0</v>
      </c>
      <c r="T133" s="133">
        <f>SUM(T134:T140)</f>
        <v>0</v>
      </c>
      <c r="AR133" s="127" t="s">
        <v>88</v>
      </c>
      <c r="AT133" s="134" t="s">
        <v>79</v>
      </c>
      <c r="AU133" s="134" t="s">
        <v>88</v>
      </c>
      <c r="AY133" s="127" t="s">
        <v>250</v>
      </c>
      <c r="BK133" s="135">
        <f>SUM(BK134:BK140)</f>
        <v>0</v>
      </c>
    </row>
    <row r="134" spans="2:65" s="1" customFormat="1" ht="33" customHeight="1">
      <c r="B134" s="33"/>
      <c r="C134" s="138" t="s">
        <v>88</v>
      </c>
      <c r="D134" s="138" t="s">
        <v>252</v>
      </c>
      <c r="E134" s="139" t="s">
        <v>2260</v>
      </c>
      <c r="F134" s="140" t="s">
        <v>2261</v>
      </c>
      <c r="G134" s="141" t="s">
        <v>276</v>
      </c>
      <c r="H134" s="142">
        <v>2.85</v>
      </c>
      <c r="I134" s="143"/>
      <c r="J134" s="144">
        <f>ROUND(I134*H134,2)</f>
        <v>0</v>
      </c>
      <c r="K134" s="140" t="s">
        <v>1</v>
      </c>
      <c r="L134" s="33"/>
      <c r="M134" s="145" t="s">
        <v>1</v>
      </c>
      <c r="N134" s="146" t="s">
        <v>45</v>
      </c>
      <c r="P134" s="147">
        <f>O134*H134</f>
        <v>0</v>
      </c>
      <c r="Q134" s="147">
        <v>0</v>
      </c>
      <c r="R134" s="147">
        <f>Q134*H134</f>
        <v>0</v>
      </c>
      <c r="S134" s="147">
        <v>0</v>
      </c>
      <c r="T134" s="148">
        <f>S134*H134</f>
        <v>0</v>
      </c>
      <c r="AR134" s="149" t="s">
        <v>630</v>
      </c>
      <c r="AT134" s="149" t="s">
        <v>252</v>
      </c>
      <c r="AU134" s="149" t="s">
        <v>21</v>
      </c>
      <c r="AY134" s="17" t="s">
        <v>250</v>
      </c>
      <c r="BE134" s="150">
        <f>IF(N134="základní",J134,0)</f>
        <v>0</v>
      </c>
      <c r="BF134" s="150">
        <f>IF(N134="snížená",J134,0)</f>
        <v>0</v>
      </c>
      <c r="BG134" s="150">
        <f>IF(N134="zákl. přenesená",J134,0)</f>
        <v>0</v>
      </c>
      <c r="BH134" s="150">
        <f>IF(N134="sníž. přenesená",J134,0)</f>
        <v>0</v>
      </c>
      <c r="BI134" s="150">
        <f>IF(N134="nulová",J134,0)</f>
        <v>0</v>
      </c>
      <c r="BJ134" s="17" t="s">
        <v>88</v>
      </c>
      <c r="BK134" s="150">
        <f>ROUND(I134*H134,2)</f>
        <v>0</v>
      </c>
      <c r="BL134" s="17" t="s">
        <v>630</v>
      </c>
      <c r="BM134" s="149" t="s">
        <v>2262</v>
      </c>
    </row>
    <row r="135" spans="2:65" s="1" customFormat="1" ht="24.2" customHeight="1">
      <c r="B135" s="33"/>
      <c r="C135" s="138" t="s">
        <v>21</v>
      </c>
      <c r="D135" s="138" t="s">
        <v>252</v>
      </c>
      <c r="E135" s="139" t="s">
        <v>2263</v>
      </c>
      <c r="F135" s="140" t="s">
        <v>2264</v>
      </c>
      <c r="G135" s="141" t="s">
        <v>402</v>
      </c>
      <c r="H135" s="142">
        <v>5.9850000000000003</v>
      </c>
      <c r="I135" s="143"/>
      <c r="J135" s="144">
        <f>ROUND(I135*H135,2)</f>
        <v>0</v>
      </c>
      <c r="K135" s="140" t="s">
        <v>1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257</v>
      </c>
      <c r="AT135" s="149" t="s">
        <v>252</v>
      </c>
      <c r="AU135" s="149" t="s">
        <v>21</v>
      </c>
      <c r="AY135" s="17" t="s">
        <v>250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257</v>
      </c>
      <c r="BM135" s="149" t="s">
        <v>2265</v>
      </c>
    </row>
    <row r="136" spans="2:65" s="1" customFormat="1" ht="37.9" customHeight="1">
      <c r="B136" s="33"/>
      <c r="C136" s="138" t="s">
        <v>267</v>
      </c>
      <c r="D136" s="138" t="s">
        <v>252</v>
      </c>
      <c r="E136" s="139" t="s">
        <v>2266</v>
      </c>
      <c r="F136" s="140" t="s">
        <v>2267</v>
      </c>
      <c r="G136" s="141" t="s">
        <v>402</v>
      </c>
      <c r="H136" s="142">
        <v>119.7</v>
      </c>
      <c r="I136" s="143"/>
      <c r="J136" s="144">
        <f>ROUND(I136*H136,2)</f>
        <v>0</v>
      </c>
      <c r="K136" s="140" t="s">
        <v>1</v>
      </c>
      <c r="L136" s="33"/>
      <c r="M136" s="145" t="s">
        <v>1</v>
      </c>
      <c r="N136" s="146" t="s">
        <v>45</v>
      </c>
      <c r="P136" s="147">
        <f>O136*H136</f>
        <v>0</v>
      </c>
      <c r="Q136" s="147">
        <v>0</v>
      </c>
      <c r="R136" s="147">
        <f>Q136*H136</f>
        <v>0</v>
      </c>
      <c r="S136" s="147">
        <v>0</v>
      </c>
      <c r="T136" s="148">
        <f>S136*H136</f>
        <v>0</v>
      </c>
      <c r="AR136" s="149" t="s">
        <v>257</v>
      </c>
      <c r="AT136" s="149" t="s">
        <v>252</v>
      </c>
      <c r="AU136" s="149" t="s">
        <v>21</v>
      </c>
      <c r="AY136" s="17" t="s">
        <v>250</v>
      </c>
      <c r="BE136" s="150">
        <f>IF(N136="základní",J136,0)</f>
        <v>0</v>
      </c>
      <c r="BF136" s="150">
        <f>IF(N136="snížená",J136,0)</f>
        <v>0</v>
      </c>
      <c r="BG136" s="150">
        <f>IF(N136="zákl. přenesená",J136,0)</f>
        <v>0</v>
      </c>
      <c r="BH136" s="150">
        <f>IF(N136="sníž. přenesená",J136,0)</f>
        <v>0</v>
      </c>
      <c r="BI136" s="150">
        <f>IF(N136="nulová",J136,0)</f>
        <v>0</v>
      </c>
      <c r="BJ136" s="17" t="s">
        <v>88</v>
      </c>
      <c r="BK136" s="150">
        <f>ROUND(I136*H136,2)</f>
        <v>0</v>
      </c>
      <c r="BL136" s="17" t="s">
        <v>257</v>
      </c>
      <c r="BM136" s="149" t="s">
        <v>2268</v>
      </c>
    </row>
    <row r="137" spans="2:65" s="1" customFormat="1" ht="24.2" customHeight="1">
      <c r="B137" s="33"/>
      <c r="C137" s="138" t="s">
        <v>257</v>
      </c>
      <c r="D137" s="138" t="s">
        <v>252</v>
      </c>
      <c r="E137" s="139" t="s">
        <v>2269</v>
      </c>
      <c r="F137" s="140" t="s">
        <v>2270</v>
      </c>
      <c r="G137" s="141" t="s">
        <v>402</v>
      </c>
      <c r="H137" s="142">
        <v>5.9850000000000003</v>
      </c>
      <c r="I137" s="143"/>
      <c r="J137" s="144">
        <f>ROUND(I137*H137,2)</f>
        <v>0</v>
      </c>
      <c r="K137" s="140" t="s">
        <v>256</v>
      </c>
      <c r="L137" s="33"/>
      <c r="M137" s="145" t="s">
        <v>1</v>
      </c>
      <c r="N137" s="146" t="s">
        <v>45</v>
      </c>
      <c r="P137" s="147">
        <f>O137*H137</f>
        <v>0</v>
      </c>
      <c r="Q137" s="147">
        <v>0</v>
      </c>
      <c r="R137" s="147">
        <f>Q137*H137</f>
        <v>0</v>
      </c>
      <c r="S137" s="147">
        <v>0</v>
      </c>
      <c r="T137" s="148">
        <f>S137*H137</f>
        <v>0</v>
      </c>
      <c r="AR137" s="149" t="s">
        <v>257</v>
      </c>
      <c r="AT137" s="149" t="s">
        <v>252</v>
      </c>
      <c r="AU137" s="149" t="s">
        <v>21</v>
      </c>
      <c r="AY137" s="17" t="s">
        <v>250</v>
      </c>
      <c r="BE137" s="150">
        <f>IF(N137="základní",J137,0)</f>
        <v>0</v>
      </c>
      <c r="BF137" s="150">
        <f>IF(N137="snížená",J137,0)</f>
        <v>0</v>
      </c>
      <c r="BG137" s="150">
        <f>IF(N137="zákl. přenesená",J137,0)</f>
        <v>0</v>
      </c>
      <c r="BH137" s="150">
        <f>IF(N137="sníž. přenesená",J137,0)</f>
        <v>0</v>
      </c>
      <c r="BI137" s="150">
        <f>IF(N137="nulová",J137,0)</f>
        <v>0</v>
      </c>
      <c r="BJ137" s="17" t="s">
        <v>88</v>
      </c>
      <c r="BK137" s="150">
        <f>ROUND(I137*H137,2)</f>
        <v>0</v>
      </c>
      <c r="BL137" s="17" t="s">
        <v>257</v>
      </c>
      <c r="BM137" s="149" t="s">
        <v>2271</v>
      </c>
    </row>
    <row r="138" spans="2:65" s="1" customFormat="1" ht="11.25">
      <c r="B138" s="33"/>
      <c r="D138" s="151" t="s">
        <v>259</v>
      </c>
      <c r="F138" s="152" t="s">
        <v>2272</v>
      </c>
      <c r="I138" s="153"/>
      <c r="L138" s="33"/>
      <c r="M138" s="154"/>
      <c r="T138" s="57"/>
      <c r="AT138" s="17" t="s">
        <v>259</v>
      </c>
      <c r="AU138" s="17" t="s">
        <v>21</v>
      </c>
    </row>
    <row r="139" spans="2:65" s="1" customFormat="1" ht="44.25" customHeight="1">
      <c r="B139" s="33"/>
      <c r="C139" s="138" t="s">
        <v>280</v>
      </c>
      <c r="D139" s="138" t="s">
        <v>252</v>
      </c>
      <c r="E139" s="139" t="s">
        <v>2273</v>
      </c>
      <c r="F139" s="140" t="s">
        <v>2274</v>
      </c>
      <c r="G139" s="141" t="s">
        <v>402</v>
      </c>
      <c r="H139" s="142">
        <v>2.2999999999999998</v>
      </c>
      <c r="I139" s="143"/>
      <c r="J139" s="144">
        <f>ROUND(I139*H139,2)</f>
        <v>0</v>
      </c>
      <c r="K139" s="140" t="s">
        <v>1</v>
      </c>
      <c r="L139" s="33"/>
      <c r="M139" s="145" t="s">
        <v>1</v>
      </c>
      <c r="N139" s="146" t="s">
        <v>45</v>
      </c>
      <c r="P139" s="147">
        <f>O139*H139</f>
        <v>0</v>
      </c>
      <c r="Q139" s="147">
        <v>0</v>
      </c>
      <c r="R139" s="147">
        <f>Q139*H139</f>
        <v>0</v>
      </c>
      <c r="S139" s="147">
        <v>0</v>
      </c>
      <c r="T139" s="148">
        <f>S139*H139</f>
        <v>0</v>
      </c>
      <c r="AR139" s="149" t="s">
        <v>257</v>
      </c>
      <c r="AT139" s="149" t="s">
        <v>252</v>
      </c>
      <c r="AU139" s="149" t="s">
        <v>21</v>
      </c>
      <c r="AY139" s="17" t="s">
        <v>250</v>
      </c>
      <c r="BE139" s="150">
        <f>IF(N139="základní",J139,0)</f>
        <v>0</v>
      </c>
      <c r="BF139" s="150">
        <f>IF(N139="snížená",J139,0)</f>
        <v>0</v>
      </c>
      <c r="BG139" s="150">
        <f>IF(N139="zákl. přenesená",J139,0)</f>
        <v>0</v>
      </c>
      <c r="BH139" s="150">
        <f>IF(N139="sníž. přenesená",J139,0)</f>
        <v>0</v>
      </c>
      <c r="BI139" s="150">
        <f>IF(N139="nulová",J139,0)</f>
        <v>0</v>
      </c>
      <c r="BJ139" s="17" t="s">
        <v>88</v>
      </c>
      <c r="BK139" s="150">
        <f>ROUND(I139*H139,2)</f>
        <v>0</v>
      </c>
      <c r="BL139" s="17" t="s">
        <v>257</v>
      </c>
      <c r="BM139" s="149" t="s">
        <v>2275</v>
      </c>
    </row>
    <row r="140" spans="2:65" s="1" customFormat="1" ht="24.2" customHeight="1">
      <c r="B140" s="33"/>
      <c r="C140" s="138" t="s">
        <v>287</v>
      </c>
      <c r="D140" s="138" t="s">
        <v>252</v>
      </c>
      <c r="E140" s="139" t="s">
        <v>2276</v>
      </c>
      <c r="F140" s="140" t="s">
        <v>2277</v>
      </c>
      <c r="G140" s="141" t="s">
        <v>402</v>
      </c>
      <c r="H140" s="142">
        <v>5.9850000000000003</v>
      </c>
      <c r="I140" s="143"/>
      <c r="J140" s="144">
        <f>ROUND(I140*H140,2)</f>
        <v>0</v>
      </c>
      <c r="K140" s="140" t="s">
        <v>1</v>
      </c>
      <c r="L140" s="33"/>
      <c r="M140" s="145" t="s">
        <v>1</v>
      </c>
      <c r="N140" s="146" t="s">
        <v>45</v>
      </c>
      <c r="P140" s="147">
        <f>O140*H140</f>
        <v>0</v>
      </c>
      <c r="Q140" s="147">
        <v>0</v>
      </c>
      <c r="R140" s="147">
        <f>Q140*H140</f>
        <v>0</v>
      </c>
      <c r="S140" s="147">
        <v>0</v>
      </c>
      <c r="T140" s="148">
        <f>S140*H140</f>
        <v>0</v>
      </c>
      <c r="AR140" s="149" t="s">
        <v>257</v>
      </c>
      <c r="AT140" s="149" t="s">
        <v>252</v>
      </c>
      <c r="AU140" s="149" t="s">
        <v>21</v>
      </c>
      <c r="AY140" s="17" t="s">
        <v>250</v>
      </c>
      <c r="BE140" s="150">
        <f>IF(N140="základní",J140,0)</f>
        <v>0</v>
      </c>
      <c r="BF140" s="150">
        <f>IF(N140="snížená",J140,0)</f>
        <v>0</v>
      </c>
      <c r="BG140" s="150">
        <f>IF(N140="zákl. přenesená",J140,0)</f>
        <v>0</v>
      </c>
      <c r="BH140" s="150">
        <f>IF(N140="sníž. přenesená",J140,0)</f>
        <v>0</v>
      </c>
      <c r="BI140" s="150">
        <f>IF(N140="nulová",J140,0)</f>
        <v>0</v>
      </c>
      <c r="BJ140" s="17" t="s">
        <v>88</v>
      </c>
      <c r="BK140" s="150">
        <f>ROUND(I140*H140,2)</f>
        <v>0</v>
      </c>
      <c r="BL140" s="17" t="s">
        <v>257</v>
      </c>
      <c r="BM140" s="149" t="s">
        <v>2278</v>
      </c>
    </row>
    <row r="141" spans="2:65" s="11" customFormat="1" ht="25.9" customHeight="1">
      <c r="B141" s="126"/>
      <c r="D141" s="127" t="s">
        <v>79</v>
      </c>
      <c r="E141" s="128" t="s">
        <v>727</v>
      </c>
      <c r="F141" s="128" t="s">
        <v>728</v>
      </c>
      <c r="I141" s="129"/>
      <c r="J141" s="130">
        <f>BK141</f>
        <v>0</v>
      </c>
      <c r="L141" s="126"/>
      <c r="M141" s="131"/>
      <c r="P141" s="132">
        <f>P142</f>
        <v>0</v>
      </c>
      <c r="R141" s="132">
        <f>R142</f>
        <v>0</v>
      </c>
      <c r="T141" s="133">
        <f>T142</f>
        <v>0</v>
      </c>
      <c r="AR141" s="127" t="s">
        <v>21</v>
      </c>
      <c r="AT141" s="134" t="s">
        <v>79</v>
      </c>
      <c r="AU141" s="134" t="s">
        <v>80</v>
      </c>
      <c r="AY141" s="127" t="s">
        <v>250</v>
      </c>
      <c r="BK141" s="135">
        <f>BK142</f>
        <v>0</v>
      </c>
    </row>
    <row r="142" spans="2:65" s="11" customFormat="1" ht="22.9" customHeight="1">
      <c r="B142" s="126"/>
      <c r="D142" s="127" t="s">
        <v>79</v>
      </c>
      <c r="E142" s="136" t="s">
        <v>2279</v>
      </c>
      <c r="F142" s="136" t="s">
        <v>2280</v>
      </c>
      <c r="I142" s="129"/>
      <c r="J142" s="137">
        <f>BK142</f>
        <v>0</v>
      </c>
      <c r="L142" s="126"/>
      <c r="M142" s="131"/>
      <c r="P142" s="132">
        <f>SUM(P143:P146)</f>
        <v>0</v>
      </c>
      <c r="R142" s="132">
        <f>SUM(R143:R146)</f>
        <v>0</v>
      </c>
      <c r="T142" s="133">
        <f>SUM(T143:T146)</f>
        <v>0</v>
      </c>
      <c r="AR142" s="127" t="s">
        <v>21</v>
      </c>
      <c r="AT142" s="134" t="s">
        <v>79</v>
      </c>
      <c r="AU142" s="134" t="s">
        <v>88</v>
      </c>
      <c r="AY142" s="127" t="s">
        <v>250</v>
      </c>
      <c r="BK142" s="135">
        <f>SUM(BK143:BK146)</f>
        <v>0</v>
      </c>
    </row>
    <row r="143" spans="2:65" s="1" customFormat="1" ht="37.9" customHeight="1">
      <c r="B143" s="33"/>
      <c r="C143" s="138" t="s">
        <v>293</v>
      </c>
      <c r="D143" s="138" t="s">
        <v>252</v>
      </c>
      <c r="E143" s="139" t="s">
        <v>2281</v>
      </c>
      <c r="F143" s="140" t="s">
        <v>2282</v>
      </c>
      <c r="G143" s="141" t="s">
        <v>557</v>
      </c>
      <c r="H143" s="142">
        <v>102</v>
      </c>
      <c r="I143" s="143"/>
      <c r="J143" s="144">
        <f>ROUND(I143*H143,2)</f>
        <v>0</v>
      </c>
      <c r="K143" s="140" t="s">
        <v>1</v>
      </c>
      <c r="L143" s="33"/>
      <c r="M143" s="145" t="s">
        <v>1</v>
      </c>
      <c r="N143" s="146" t="s">
        <v>45</v>
      </c>
      <c r="P143" s="147">
        <f>O143*H143</f>
        <v>0</v>
      </c>
      <c r="Q143" s="147">
        <v>0</v>
      </c>
      <c r="R143" s="147">
        <f>Q143*H143</f>
        <v>0</v>
      </c>
      <c r="S143" s="147">
        <v>0</v>
      </c>
      <c r="T143" s="148">
        <f>S143*H143</f>
        <v>0</v>
      </c>
      <c r="AR143" s="149" t="s">
        <v>257</v>
      </c>
      <c r="AT143" s="149" t="s">
        <v>252</v>
      </c>
      <c r="AU143" s="149" t="s">
        <v>21</v>
      </c>
      <c r="AY143" s="17" t="s">
        <v>250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257</v>
      </c>
      <c r="BM143" s="149" t="s">
        <v>2283</v>
      </c>
    </row>
    <row r="144" spans="2:65" s="1" customFormat="1" ht="21.75" customHeight="1">
      <c r="B144" s="33"/>
      <c r="C144" s="178" t="s">
        <v>299</v>
      </c>
      <c r="D144" s="178" t="s">
        <v>364</v>
      </c>
      <c r="E144" s="179" t="s">
        <v>2284</v>
      </c>
      <c r="F144" s="180" t="s">
        <v>2285</v>
      </c>
      <c r="G144" s="181" t="s">
        <v>557</v>
      </c>
      <c r="H144" s="182">
        <v>102</v>
      </c>
      <c r="I144" s="183"/>
      <c r="J144" s="184">
        <f>ROUND(I144*H144,2)</f>
        <v>0</v>
      </c>
      <c r="K144" s="180" t="s">
        <v>1</v>
      </c>
      <c r="L144" s="185"/>
      <c r="M144" s="186" t="s">
        <v>1</v>
      </c>
      <c r="N144" s="187" t="s">
        <v>45</v>
      </c>
      <c r="P144" s="147">
        <f>O144*H144</f>
        <v>0</v>
      </c>
      <c r="Q144" s="147">
        <v>0</v>
      </c>
      <c r="R144" s="147">
        <f>Q144*H144</f>
        <v>0</v>
      </c>
      <c r="S144" s="147">
        <v>0</v>
      </c>
      <c r="T144" s="148">
        <f>S144*H144</f>
        <v>0</v>
      </c>
      <c r="AR144" s="149" t="s">
        <v>299</v>
      </c>
      <c r="AT144" s="149" t="s">
        <v>364</v>
      </c>
      <c r="AU144" s="149" t="s">
        <v>21</v>
      </c>
      <c r="AY144" s="17" t="s">
        <v>250</v>
      </c>
      <c r="BE144" s="150">
        <f>IF(N144="základní",J144,0)</f>
        <v>0</v>
      </c>
      <c r="BF144" s="150">
        <f>IF(N144="snížená",J144,0)</f>
        <v>0</v>
      </c>
      <c r="BG144" s="150">
        <f>IF(N144="zákl. přenesená",J144,0)</f>
        <v>0</v>
      </c>
      <c r="BH144" s="150">
        <f>IF(N144="sníž. přenesená",J144,0)</f>
        <v>0</v>
      </c>
      <c r="BI144" s="150">
        <f>IF(N144="nulová",J144,0)</f>
        <v>0</v>
      </c>
      <c r="BJ144" s="17" t="s">
        <v>88</v>
      </c>
      <c r="BK144" s="150">
        <f>ROUND(I144*H144,2)</f>
        <v>0</v>
      </c>
      <c r="BL144" s="17" t="s">
        <v>257</v>
      </c>
      <c r="BM144" s="149" t="s">
        <v>2286</v>
      </c>
    </row>
    <row r="145" spans="2:65" s="1" customFormat="1" ht="24.2" customHeight="1">
      <c r="B145" s="33"/>
      <c r="C145" s="178" t="s">
        <v>305</v>
      </c>
      <c r="D145" s="178" t="s">
        <v>364</v>
      </c>
      <c r="E145" s="179" t="s">
        <v>2287</v>
      </c>
      <c r="F145" s="180" t="s">
        <v>2288</v>
      </c>
      <c r="G145" s="181" t="s">
        <v>557</v>
      </c>
      <c r="H145" s="182">
        <v>102</v>
      </c>
      <c r="I145" s="183"/>
      <c r="J145" s="184">
        <f>ROUND(I145*H145,2)</f>
        <v>0</v>
      </c>
      <c r="K145" s="180" t="s">
        <v>1</v>
      </c>
      <c r="L145" s="185"/>
      <c r="M145" s="186" t="s">
        <v>1</v>
      </c>
      <c r="N145" s="187" t="s">
        <v>45</v>
      </c>
      <c r="P145" s="147">
        <f>O145*H145</f>
        <v>0</v>
      </c>
      <c r="Q145" s="147">
        <v>0</v>
      </c>
      <c r="R145" s="147">
        <f>Q145*H145</f>
        <v>0</v>
      </c>
      <c r="S145" s="147">
        <v>0</v>
      </c>
      <c r="T145" s="148">
        <f>S145*H145</f>
        <v>0</v>
      </c>
      <c r="AR145" s="149" t="s">
        <v>299</v>
      </c>
      <c r="AT145" s="149" t="s">
        <v>364</v>
      </c>
      <c r="AU145" s="149" t="s">
        <v>21</v>
      </c>
      <c r="AY145" s="17" t="s">
        <v>250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257</v>
      </c>
      <c r="BM145" s="149" t="s">
        <v>2289</v>
      </c>
    </row>
    <row r="146" spans="2:65" s="1" customFormat="1" ht="21.75" customHeight="1">
      <c r="B146" s="33"/>
      <c r="C146" s="178" t="s">
        <v>311</v>
      </c>
      <c r="D146" s="178" t="s">
        <v>364</v>
      </c>
      <c r="E146" s="179" t="s">
        <v>2290</v>
      </c>
      <c r="F146" s="180" t="s">
        <v>2291</v>
      </c>
      <c r="G146" s="181" t="s">
        <v>481</v>
      </c>
      <c r="H146" s="182">
        <v>22</v>
      </c>
      <c r="I146" s="183"/>
      <c r="J146" s="184">
        <f>ROUND(I146*H146,2)</f>
        <v>0</v>
      </c>
      <c r="K146" s="180" t="s">
        <v>1</v>
      </c>
      <c r="L146" s="185"/>
      <c r="M146" s="186" t="s">
        <v>1</v>
      </c>
      <c r="N146" s="187" t="s">
        <v>45</v>
      </c>
      <c r="P146" s="147">
        <f>O146*H146</f>
        <v>0</v>
      </c>
      <c r="Q146" s="147">
        <v>0</v>
      </c>
      <c r="R146" s="147">
        <f>Q146*H146</f>
        <v>0</v>
      </c>
      <c r="S146" s="147">
        <v>0</v>
      </c>
      <c r="T146" s="148">
        <f>S146*H146</f>
        <v>0</v>
      </c>
      <c r="AR146" s="149" t="s">
        <v>299</v>
      </c>
      <c r="AT146" s="149" t="s">
        <v>364</v>
      </c>
      <c r="AU146" s="149" t="s">
        <v>21</v>
      </c>
      <c r="AY146" s="17" t="s">
        <v>250</v>
      </c>
      <c r="BE146" s="150">
        <f>IF(N146="základní",J146,0)</f>
        <v>0</v>
      </c>
      <c r="BF146" s="150">
        <f>IF(N146="snížená",J146,0)</f>
        <v>0</v>
      </c>
      <c r="BG146" s="150">
        <f>IF(N146="zákl. přenesená",J146,0)</f>
        <v>0</v>
      </c>
      <c r="BH146" s="150">
        <f>IF(N146="sníž. přenesená",J146,0)</f>
        <v>0</v>
      </c>
      <c r="BI146" s="150">
        <f>IF(N146="nulová",J146,0)</f>
        <v>0</v>
      </c>
      <c r="BJ146" s="17" t="s">
        <v>88</v>
      </c>
      <c r="BK146" s="150">
        <f>ROUND(I146*H146,2)</f>
        <v>0</v>
      </c>
      <c r="BL146" s="17" t="s">
        <v>257</v>
      </c>
      <c r="BM146" s="149" t="s">
        <v>2292</v>
      </c>
    </row>
    <row r="147" spans="2:65" s="11" customFormat="1" ht="25.9" customHeight="1">
      <c r="B147" s="126"/>
      <c r="D147" s="127" t="s">
        <v>79</v>
      </c>
      <c r="E147" s="128" t="s">
        <v>364</v>
      </c>
      <c r="F147" s="128" t="s">
        <v>748</v>
      </c>
      <c r="I147" s="129"/>
      <c r="J147" s="130">
        <f>BK147</f>
        <v>0</v>
      </c>
      <c r="L147" s="126"/>
      <c r="M147" s="131"/>
      <c r="P147" s="132">
        <f>P148+P181+P187+P209+P217+P221</f>
        <v>0</v>
      </c>
      <c r="R147" s="132">
        <f>R148+R181+R187+R209+R217+R221</f>
        <v>12.548750000000004</v>
      </c>
      <c r="T147" s="133">
        <f>T148+T181+T187+T209+T217+T221</f>
        <v>0</v>
      </c>
      <c r="AR147" s="127" t="s">
        <v>267</v>
      </c>
      <c r="AT147" s="134" t="s">
        <v>79</v>
      </c>
      <c r="AU147" s="134" t="s">
        <v>80</v>
      </c>
      <c r="AY147" s="127" t="s">
        <v>250</v>
      </c>
      <c r="BK147" s="135">
        <f>BK148+BK181+BK187+BK209+BK217+BK221</f>
        <v>0</v>
      </c>
    </row>
    <row r="148" spans="2:65" s="11" customFormat="1" ht="22.9" customHeight="1">
      <c r="B148" s="126"/>
      <c r="D148" s="127" t="s">
        <v>79</v>
      </c>
      <c r="E148" s="136" t="s">
        <v>749</v>
      </c>
      <c r="F148" s="136" t="s">
        <v>750</v>
      </c>
      <c r="I148" s="129"/>
      <c r="J148" s="137">
        <f>BK148</f>
        <v>0</v>
      </c>
      <c r="L148" s="126"/>
      <c r="M148" s="131"/>
      <c r="P148" s="132">
        <f>SUM(P149:P180)</f>
        <v>0</v>
      </c>
      <c r="R148" s="132">
        <f>SUM(R149:R180)</f>
        <v>0.11234000000000001</v>
      </c>
      <c r="T148" s="133">
        <f>SUM(T149:T180)</f>
        <v>0</v>
      </c>
      <c r="AR148" s="127" t="s">
        <v>267</v>
      </c>
      <c r="AT148" s="134" t="s">
        <v>79</v>
      </c>
      <c r="AU148" s="134" t="s">
        <v>88</v>
      </c>
      <c r="AY148" s="127" t="s">
        <v>250</v>
      </c>
      <c r="BK148" s="135">
        <f>SUM(BK149:BK180)</f>
        <v>0</v>
      </c>
    </row>
    <row r="149" spans="2:65" s="1" customFormat="1" ht="24.2" customHeight="1">
      <c r="B149" s="33"/>
      <c r="C149" s="138" t="s">
        <v>320</v>
      </c>
      <c r="D149" s="138" t="s">
        <v>252</v>
      </c>
      <c r="E149" s="139" t="s">
        <v>2293</v>
      </c>
      <c r="F149" s="140" t="s">
        <v>2294</v>
      </c>
      <c r="G149" s="141" t="s">
        <v>481</v>
      </c>
      <c r="H149" s="142">
        <v>520</v>
      </c>
      <c r="I149" s="143"/>
      <c r="J149" s="144">
        <f>ROUND(I149*H149,2)</f>
        <v>0</v>
      </c>
      <c r="K149" s="140" t="s">
        <v>256</v>
      </c>
      <c r="L149" s="33"/>
      <c r="M149" s="145" t="s">
        <v>1</v>
      </c>
      <c r="N149" s="146" t="s">
        <v>45</v>
      </c>
      <c r="P149" s="147">
        <f>O149*H149</f>
        <v>0</v>
      </c>
      <c r="Q149" s="147">
        <v>0</v>
      </c>
      <c r="R149" s="147">
        <f>Q149*H149</f>
        <v>0</v>
      </c>
      <c r="S149" s="147">
        <v>0</v>
      </c>
      <c r="T149" s="148">
        <f>S149*H149</f>
        <v>0</v>
      </c>
      <c r="AR149" s="149" t="s">
        <v>630</v>
      </c>
      <c r="AT149" s="149" t="s">
        <v>252</v>
      </c>
      <c r="AU149" s="149" t="s">
        <v>21</v>
      </c>
      <c r="AY149" s="17" t="s">
        <v>250</v>
      </c>
      <c r="BE149" s="150">
        <f>IF(N149="základní",J149,0)</f>
        <v>0</v>
      </c>
      <c r="BF149" s="150">
        <f>IF(N149="snížená",J149,0)</f>
        <v>0</v>
      </c>
      <c r="BG149" s="150">
        <f>IF(N149="zákl. přenesená",J149,0)</f>
        <v>0</v>
      </c>
      <c r="BH149" s="150">
        <f>IF(N149="sníž. přenesená",J149,0)</f>
        <v>0</v>
      </c>
      <c r="BI149" s="150">
        <f>IF(N149="nulová",J149,0)</f>
        <v>0</v>
      </c>
      <c r="BJ149" s="17" t="s">
        <v>88</v>
      </c>
      <c r="BK149" s="150">
        <f>ROUND(I149*H149,2)</f>
        <v>0</v>
      </c>
      <c r="BL149" s="17" t="s">
        <v>630</v>
      </c>
      <c r="BM149" s="149" t="s">
        <v>2295</v>
      </c>
    </row>
    <row r="150" spans="2:65" s="1" customFormat="1" ht="11.25">
      <c r="B150" s="33"/>
      <c r="D150" s="151" t="s">
        <v>259</v>
      </c>
      <c r="F150" s="152" t="s">
        <v>2296</v>
      </c>
      <c r="I150" s="153"/>
      <c r="L150" s="33"/>
      <c r="M150" s="154"/>
      <c r="T150" s="57"/>
      <c r="AT150" s="17" t="s">
        <v>259</v>
      </c>
      <c r="AU150" s="17" t="s">
        <v>21</v>
      </c>
    </row>
    <row r="151" spans="2:65" s="1" customFormat="1" ht="33" customHeight="1">
      <c r="B151" s="33"/>
      <c r="C151" s="138" t="s">
        <v>331</v>
      </c>
      <c r="D151" s="138" t="s">
        <v>252</v>
      </c>
      <c r="E151" s="139" t="s">
        <v>2297</v>
      </c>
      <c r="F151" s="140" t="s">
        <v>2298</v>
      </c>
      <c r="G151" s="141" t="s">
        <v>481</v>
      </c>
      <c r="H151" s="142">
        <v>16</v>
      </c>
      <c r="I151" s="143"/>
      <c r="J151" s="144">
        <f>ROUND(I151*H151,2)</f>
        <v>0</v>
      </c>
      <c r="K151" s="140" t="s">
        <v>256</v>
      </c>
      <c r="L151" s="33"/>
      <c r="M151" s="145" t="s">
        <v>1</v>
      </c>
      <c r="N151" s="146" t="s">
        <v>45</v>
      </c>
      <c r="P151" s="147">
        <f>O151*H151</f>
        <v>0</v>
      </c>
      <c r="Q151" s="147">
        <v>0</v>
      </c>
      <c r="R151" s="147">
        <f>Q151*H151</f>
        <v>0</v>
      </c>
      <c r="S151" s="147">
        <v>0</v>
      </c>
      <c r="T151" s="148">
        <f>S151*H151</f>
        <v>0</v>
      </c>
      <c r="AR151" s="149" t="s">
        <v>630</v>
      </c>
      <c r="AT151" s="149" t="s">
        <v>252</v>
      </c>
      <c r="AU151" s="149" t="s">
        <v>21</v>
      </c>
      <c r="AY151" s="17" t="s">
        <v>250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630</v>
      </c>
      <c r="BM151" s="149" t="s">
        <v>2299</v>
      </c>
    </row>
    <row r="152" spans="2:65" s="1" customFormat="1" ht="11.25">
      <c r="B152" s="33"/>
      <c r="D152" s="151" t="s">
        <v>259</v>
      </c>
      <c r="F152" s="152" t="s">
        <v>2300</v>
      </c>
      <c r="I152" s="153"/>
      <c r="L152" s="33"/>
      <c r="M152" s="154"/>
      <c r="T152" s="57"/>
      <c r="AT152" s="17" t="s">
        <v>259</v>
      </c>
      <c r="AU152" s="17" t="s">
        <v>21</v>
      </c>
    </row>
    <row r="153" spans="2:65" s="1" customFormat="1" ht="33" customHeight="1">
      <c r="B153" s="33"/>
      <c r="C153" s="138" t="s">
        <v>335</v>
      </c>
      <c r="D153" s="138" t="s">
        <v>252</v>
      </c>
      <c r="E153" s="139" t="s">
        <v>752</v>
      </c>
      <c r="F153" s="140" t="s">
        <v>753</v>
      </c>
      <c r="G153" s="141" t="s">
        <v>557</v>
      </c>
      <c r="H153" s="142">
        <v>35</v>
      </c>
      <c r="I153" s="143"/>
      <c r="J153" s="144">
        <f>ROUND(I153*H153,2)</f>
        <v>0</v>
      </c>
      <c r="K153" s="140" t="s">
        <v>256</v>
      </c>
      <c r="L153" s="33"/>
      <c r="M153" s="145" t="s">
        <v>1</v>
      </c>
      <c r="N153" s="146" t="s">
        <v>45</v>
      </c>
      <c r="P153" s="147">
        <f>O153*H153</f>
        <v>0</v>
      </c>
      <c r="Q153" s="147">
        <v>0</v>
      </c>
      <c r="R153" s="147">
        <f>Q153*H153</f>
        <v>0</v>
      </c>
      <c r="S153" s="147">
        <v>0</v>
      </c>
      <c r="T153" s="148">
        <f>S153*H153</f>
        <v>0</v>
      </c>
      <c r="AR153" s="149" t="s">
        <v>630</v>
      </c>
      <c r="AT153" s="149" t="s">
        <v>252</v>
      </c>
      <c r="AU153" s="149" t="s">
        <v>21</v>
      </c>
      <c r="AY153" s="17" t="s">
        <v>250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630</v>
      </c>
      <c r="BM153" s="149" t="s">
        <v>2301</v>
      </c>
    </row>
    <row r="154" spans="2:65" s="1" customFormat="1" ht="11.25">
      <c r="B154" s="33"/>
      <c r="D154" s="151" t="s">
        <v>259</v>
      </c>
      <c r="F154" s="152" t="s">
        <v>755</v>
      </c>
      <c r="I154" s="153"/>
      <c r="L154" s="33"/>
      <c r="M154" s="154"/>
      <c r="T154" s="57"/>
      <c r="AT154" s="17" t="s">
        <v>259</v>
      </c>
      <c r="AU154" s="17" t="s">
        <v>21</v>
      </c>
    </row>
    <row r="155" spans="2:65" s="1" customFormat="1" ht="33" customHeight="1">
      <c r="B155" s="33"/>
      <c r="C155" s="178" t="s">
        <v>340</v>
      </c>
      <c r="D155" s="178" t="s">
        <v>364</v>
      </c>
      <c r="E155" s="179" t="s">
        <v>2302</v>
      </c>
      <c r="F155" s="180" t="s">
        <v>2303</v>
      </c>
      <c r="G155" s="181" t="s">
        <v>557</v>
      </c>
      <c r="H155" s="182">
        <v>35</v>
      </c>
      <c r="I155" s="183"/>
      <c r="J155" s="184">
        <f>ROUND(I155*H155,2)</f>
        <v>0</v>
      </c>
      <c r="K155" s="180" t="s">
        <v>1</v>
      </c>
      <c r="L155" s="185"/>
      <c r="M155" s="186" t="s">
        <v>1</v>
      </c>
      <c r="N155" s="187" t="s">
        <v>45</v>
      </c>
      <c r="P155" s="147">
        <f>O155*H155</f>
        <v>0</v>
      </c>
      <c r="Q155" s="147">
        <v>1E-3</v>
      </c>
      <c r="R155" s="147">
        <f>Q155*H155</f>
        <v>3.5000000000000003E-2</v>
      </c>
      <c r="S155" s="147">
        <v>0</v>
      </c>
      <c r="T155" s="148">
        <f>S155*H155</f>
        <v>0</v>
      </c>
      <c r="AR155" s="149" t="s">
        <v>2304</v>
      </c>
      <c r="AT155" s="149" t="s">
        <v>364</v>
      </c>
      <c r="AU155" s="149" t="s">
        <v>21</v>
      </c>
      <c r="AY155" s="17" t="s">
        <v>250</v>
      </c>
      <c r="BE155" s="150">
        <f>IF(N155="základní",J155,0)</f>
        <v>0</v>
      </c>
      <c r="BF155" s="150">
        <f>IF(N155="snížená",J155,0)</f>
        <v>0</v>
      </c>
      <c r="BG155" s="150">
        <f>IF(N155="zákl. přenesená",J155,0)</f>
        <v>0</v>
      </c>
      <c r="BH155" s="150">
        <f>IF(N155="sníž. přenesená",J155,0)</f>
        <v>0</v>
      </c>
      <c r="BI155" s="150">
        <f>IF(N155="nulová",J155,0)</f>
        <v>0</v>
      </c>
      <c r="BJ155" s="17" t="s">
        <v>88</v>
      </c>
      <c r="BK155" s="150">
        <f>ROUND(I155*H155,2)</f>
        <v>0</v>
      </c>
      <c r="BL155" s="17" t="s">
        <v>630</v>
      </c>
      <c r="BM155" s="149" t="s">
        <v>2305</v>
      </c>
    </row>
    <row r="156" spans="2:65" s="1" customFormat="1" ht="24.2" customHeight="1">
      <c r="B156" s="33"/>
      <c r="C156" s="138" t="s">
        <v>8</v>
      </c>
      <c r="D156" s="138" t="s">
        <v>252</v>
      </c>
      <c r="E156" s="139" t="s">
        <v>2306</v>
      </c>
      <c r="F156" s="140" t="s">
        <v>2307</v>
      </c>
      <c r="G156" s="141" t="s">
        <v>481</v>
      </c>
      <c r="H156" s="142">
        <v>3</v>
      </c>
      <c r="I156" s="143"/>
      <c r="J156" s="144">
        <f>ROUND(I156*H156,2)</f>
        <v>0</v>
      </c>
      <c r="K156" s="140" t="s">
        <v>256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630</v>
      </c>
      <c r="AT156" s="149" t="s">
        <v>252</v>
      </c>
      <c r="AU156" s="149" t="s">
        <v>21</v>
      </c>
      <c r="AY156" s="17" t="s">
        <v>250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630</v>
      </c>
      <c r="BM156" s="149" t="s">
        <v>2308</v>
      </c>
    </row>
    <row r="157" spans="2:65" s="1" customFormat="1" ht="11.25">
      <c r="B157" s="33"/>
      <c r="D157" s="151" t="s">
        <v>259</v>
      </c>
      <c r="F157" s="152" t="s">
        <v>2309</v>
      </c>
      <c r="I157" s="153"/>
      <c r="L157" s="33"/>
      <c r="M157" s="154"/>
      <c r="T157" s="57"/>
      <c r="AT157" s="17" t="s">
        <v>259</v>
      </c>
      <c r="AU157" s="17" t="s">
        <v>21</v>
      </c>
    </row>
    <row r="158" spans="2:65" s="1" customFormat="1" ht="33" customHeight="1">
      <c r="B158" s="33"/>
      <c r="C158" s="178" t="s">
        <v>351</v>
      </c>
      <c r="D158" s="178" t="s">
        <v>364</v>
      </c>
      <c r="E158" s="179" t="s">
        <v>2310</v>
      </c>
      <c r="F158" s="180" t="s">
        <v>2311</v>
      </c>
      <c r="G158" s="181" t="s">
        <v>481</v>
      </c>
      <c r="H158" s="182">
        <v>3</v>
      </c>
      <c r="I158" s="183"/>
      <c r="J158" s="184">
        <f>ROUND(I158*H158,2)</f>
        <v>0</v>
      </c>
      <c r="K158" s="180" t="s">
        <v>1</v>
      </c>
      <c r="L158" s="185"/>
      <c r="M158" s="186" t="s">
        <v>1</v>
      </c>
      <c r="N158" s="187" t="s">
        <v>45</v>
      </c>
      <c r="P158" s="147">
        <f>O158*H158</f>
        <v>0</v>
      </c>
      <c r="Q158" s="147">
        <v>9.58E-3</v>
      </c>
      <c r="R158" s="147">
        <f>Q158*H158</f>
        <v>2.8740000000000002E-2</v>
      </c>
      <c r="S158" s="147">
        <v>0</v>
      </c>
      <c r="T158" s="148">
        <f>S158*H158</f>
        <v>0</v>
      </c>
      <c r="AR158" s="149" t="s">
        <v>760</v>
      </c>
      <c r="AT158" s="149" t="s">
        <v>364</v>
      </c>
      <c r="AU158" s="149" t="s">
        <v>21</v>
      </c>
      <c r="AY158" s="17" t="s">
        <v>250</v>
      </c>
      <c r="BE158" s="150">
        <f>IF(N158="základní",J158,0)</f>
        <v>0</v>
      </c>
      <c r="BF158" s="150">
        <f>IF(N158="snížená",J158,0)</f>
        <v>0</v>
      </c>
      <c r="BG158" s="150">
        <f>IF(N158="zákl. přenesená",J158,0)</f>
        <v>0</v>
      </c>
      <c r="BH158" s="150">
        <f>IF(N158="sníž. přenesená",J158,0)</f>
        <v>0</v>
      </c>
      <c r="BI158" s="150">
        <f>IF(N158="nulová",J158,0)</f>
        <v>0</v>
      </c>
      <c r="BJ158" s="17" t="s">
        <v>88</v>
      </c>
      <c r="BK158" s="150">
        <f>ROUND(I158*H158,2)</f>
        <v>0</v>
      </c>
      <c r="BL158" s="17" t="s">
        <v>760</v>
      </c>
      <c r="BM158" s="149" t="s">
        <v>2312</v>
      </c>
    </row>
    <row r="159" spans="2:65" s="1" customFormat="1" ht="24.2" customHeight="1">
      <c r="B159" s="33"/>
      <c r="C159" s="178" t="s">
        <v>357</v>
      </c>
      <c r="D159" s="178" t="s">
        <v>364</v>
      </c>
      <c r="E159" s="179" t="s">
        <v>2313</v>
      </c>
      <c r="F159" s="180" t="s">
        <v>2314</v>
      </c>
      <c r="G159" s="181" t="s">
        <v>481</v>
      </c>
      <c r="H159" s="182">
        <v>3</v>
      </c>
      <c r="I159" s="183"/>
      <c r="J159" s="184">
        <f>ROUND(I159*H159,2)</f>
        <v>0</v>
      </c>
      <c r="K159" s="180" t="s">
        <v>1</v>
      </c>
      <c r="L159" s="185"/>
      <c r="M159" s="186" t="s">
        <v>1</v>
      </c>
      <c r="N159" s="187" t="s">
        <v>45</v>
      </c>
      <c r="P159" s="147">
        <f>O159*H159</f>
        <v>0</v>
      </c>
      <c r="Q159" s="147">
        <v>4.4999999999999999E-4</v>
      </c>
      <c r="R159" s="147">
        <f>Q159*H159</f>
        <v>1.3500000000000001E-3</v>
      </c>
      <c r="S159" s="147">
        <v>0</v>
      </c>
      <c r="T159" s="148">
        <f>S159*H159</f>
        <v>0</v>
      </c>
      <c r="AR159" s="149" t="s">
        <v>760</v>
      </c>
      <c r="AT159" s="149" t="s">
        <v>364</v>
      </c>
      <c r="AU159" s="149" t="s">
        <v>21</v>
      </c>
      <c r="AY159" s="17" t="s">
        <v>250</v>
      </c>
      <c r="BE159" s="150">
        <f>IF(N159="základní",J159,0)</f>
        <v>0</v>
      </c>
      <c r="BF159" s="150">
        <f>IF(N159="snížená",J159,0)</f>
        <v>0</v>
      </c>
      <c r="BG159" s="150">
        <f>IF(N159="zákl. přenesená",J159,0)</f>
        <v>0</v>
      </c>
      <c r="BH159" s="150">
        <f>IF(N159="sníž. přenesená",J159,0)</f>
        <v>0</v>
      </c>
      <c r="BI159" s="150">
        <f>IF(N159="nulová",J159,0)</f>
        <v>0</v>
      </c>
      <c r="BJ159" s="17" t="s">
        <v>88</v>
      </c>
      <c r="BK159" s="150">
        <f>ROUND(I159*H159,2)</f>
        <v>0</v>
      </c>
      <c r="BL159" s="17" t="s">
        <v>760</v>
      </c>
      <c r="BM159" s="149" t="s">
        <v>2315</v>
      </c>
    </row>
    <row r="160" spans="2:65" s="1" customFormat="1" ht="37.9" customHeight="1">
      <c r="B160" s="33"/>
      <c r="C160" s="138" t="s">
        <v>363</v>
      </c>
      <c r="D160" s="138" t="s">
        <v>252</v>
      </c>
      <c r="E160" s="139" t="s">
        <v>2316</v>
      </c>
      <c r="F160" s="140" t="s">
        <v>2317</v>
      </c>
      <c r="G160" s="141" t="s">
        <v>481</v>
      </c>
      <c r="H160" s="142">
        <v>1</v>
      </c>
      <c r="I160" s="143"/>
      <c r="J160" s="144">
        <f>ROUND(I160*H160,2)</f>
        <v>0</v>
      </c>
      <c r="K160" s="140" t="s">
        <v>256</v>
      </c>
      <c r="L160" s="33"/>
      <c r="M160" s="145" t="s">
        <v>1</v>
      </c>
      <c r="N160" s="146" t="s">
        <v>45</v>
      </c>
      <c r="P160" s="147">
        <f>O160*H160</f>
        <v>0</v>
      </c>
      <c r="Q160" s="147">
        <v>0</v>
      </c>
      <c r="R160" s="147">
        <f>Q160*H160</f>
        <v>0</v>
      </c>
      <c r="S160" s="147">
        <v>0</v>
      </c>
      <c r="T160" s="148">
        <f>S160*H160</f>
        <v>0</v>
      </c>
      <c r="AR160" s="149" t="s">
        <v>630</v>
      </c>
      <c r="AT160" s="149" t="s">
        <v>252</v>
      </c>
      <c r="AU160" s="149" t="s">
        <v>21</v>
      </c>
      <c r="AY160" s="17" t="s">
        <v>250</v>
      </c>
      <c r="BE160" s="150">
        <f>IF(N160="základní",J160,0)</f>
        <v>0</v>
      </c>
      <c r="BF160" s="150">
        <f>IF(N160="snížená",J160,0)</f>
        <v>0</v>
      </c>
      <c r="BG160" s="150">
        <f>IF(N160="zákl. přenesená",J160,0)</f>
        <v>0</v>
      </c>
      <c r="BH160" s="150">
        <f>IF(N160="sníž. přenesená",J160,0)</f>
        <v>0</v>
      </c>
      <c r="BI160" s="150">
        <f>IF(N160="nulová",J160,0)</f>
        <v>0</v>
      </c>
      <c r="BJ160" s="17" t="s">
        <v>88</v>
      </c>
      <c r="BK160" s="150">
        <f>ROUND(I160*H160,2)</f>
        <v>0</v>
      </c>
      <c r="BL160" s="17" t="s">
        <v>630</v>
      </c>
      <c r="BM160" s="149" t="s">
        <v>2318</v>
      </c>
    </row>
    <row r="161" spans="2:65" s="1" customFormat="1" ht="11.25">
      <c r="B161" s="33"/>
      <c r="D161" s="151" t="s">
        <v>259</v>
      </c>
      <c r="F161" s="152" t="s">
        <v>2319</v>
      </c>
      <c r="I161" s="153"/>
      <c r="L161" s="33"/>
      <c r="M161" s="154"/>
      <c r="T161" s="57"/>
      <c r="AT161" s="17" t="s">
        <v>259</v>
      </c>
      <c r="AU161" s="17" t="s">
        <v>21</v>
      </c>
    </row>
    <row r="162" spans="2:65" s="1" customFormat="1" ht="37.9" customHeight="1">
      <c r="B162" s="33"/>
      <c r="C162" s="138" t="s">
        <v>369</v>
      </c>
      <c r="D162" s="138" t="s">
        <v>252</v>
      </c>
      <c r="E162" s="139" t="s">
        <v>2320</v>
      </c>
      <c r="F162" s="140" t="s">
        <v>2321</v>
      </c>
      <c r="G162" s="141" t="s">
        <v>557</v>
      </c>
      <c r="H162" s="142">
        <v>445</v>
      </c>
      <c r="I162" s="143"/>
      <c r="J162" s="144">
        <f>ROUND(I162*H162,2)</f>
        <v>0</v>
      </c>
      <c r="K162" s="140" t="s">
        <v>256</v>
      </c>
      <c r="L162" s="33"/>
      <c r="M162" s="145" t="s">
        <v>1</v>
      </c>
      <c r="N162" s="146" t="s">
        <v>45</v>
      </c>
      <c r="P162" s="147">
        <f>O162*H162</f>
        <v>0</v>
      </c>
      <c r="Q162" s="147">
        <v>0</v>
      </c>
      <c r="R162" s="147">
        <f>Q162*H162</f>
        <v>0</v>
      </c>
      <c r="S162" s="147">
        <v>0</v>
      </c>
      <c r="T162" s="148">
        <f>S162*H162</f>
        <v>0</v>
      </c>
      <c r="AR162" s="149" t="s">
        <v>630</v>
      </c>
      <c r="AT162" s="149" t="s">
        <v>252</v>
      </c>
      <c r="AU162" s="149" t="s">
        <v>21</v>
      </c>
      <c r="AY162" s="17" t="s">
        <v>250</v>
      </c>
      <c r="BE162" s="150">
        <f>IF(N162="základní",J162,0)</f>
        <v>0</v>
      </c>
      <c r="BF162" s="150">
        <f>IF(N162="snížená",J162,0)</f>
        <v>0</v>
      </c>
      <c r="BG162" s="150">
        <f>IF(N162="zákl. přenesená",J162,0)</f>
        <v>0</v>
      </c>
      <c r="BH162" s="150">
        <f>IF(N162="sníž. přenesená",J162,0)</f>
        <v>0</v>
      </c>
      <c r="BI162" s="150">
        <f>IF(N162="nulová",J162,0)</f>
        <v>0</v>
      </c>
      <c r="BJ162" s="17" t="s">
        <v>88</v>
      </c>
      <c r="BK162" s="150">
        <f>ROUND(I162*H162,2)</f>
        <v>0</v>
      </c>
      <c r="BL162" s="17" t="s">
        <v>630</v>
      </c>
      <c r="BM162" s="149" t="s">
        <v>2322</v>
      </c>
    </row>
    <row r="163" spans="2:65" s="1" customFormat="1" ht="11.25">
      <c r="B163" s="33"/>
      <c r="D163" s="151" t="s">
        <v>259</v>
      </c>
      <c r="F163" s="152" t="s">
        <v>2323</v>
      </c>
      <c r="I163" s="153"/>
      <c r="L163" s="33"/>
      <c r="M163" s="154"/>
      <c r="T163" s="57"/>
      <c r="AT163" s="17" t="s">
        <v>259</v>
      </c>
      <c r="AU163" s="17" t="s">
        <v>21</v>
      </c>
    </row>
    <row r="164" spans="2:65" s="1" customFormat="1" ht="16.5" customHeight="1">
      <c r="B164" s="33"/>
      <c r="C164" s="178" t="s">
        <v>375</v>
      </c>
      <c r="D164" s="178" t="s">
        <v>364</v>
      </c>
      <c r="E164" s="179" t="s">
        <v>2324</v>
      </c>
      <c r="F164" s="180" t="s">
        <v>2325</v>
      </c>
      <c r="G164" s="181" t="s">
        <v>557</v>
      </c>
      <c r="H164" s="182">
        <v>45</v>
      </c>
      <c r="I164" s="183"/>
      <c r="J164" s="184">
        <f>ROUND(I164*H164,2)</f>
        <v>0</v>
      </c>
      <c r="K164" s="180" t="s">
        <v>256</v>
      </c>
      <c r="L164" s="185"/>
      <c r="M164" s="186" t="s">
        <v>1</v>
      </c>
      <c r="N164" s="187" t="s">
        <v>45</v>
      </c>
      <c r="P164" s="147">
        <f>O164*H164</f>
        <v>0</v>
      </c>
      <c r="Q164" s="147">
        <v>1.7000000000000001E-4</v>
      </c>
      <c r="R164" s="147">
        <f>Q164*H164</f>
        <v>7.6500000000000005E-3</v>
      </c>
      <c r="S164" s="147">
        <v>0</v>
      </c>
      <c r="T164" s="148">
        <f>S164*H164</f>
        <v>0</v>
      </c>
      <c r="AR164" s="149" t="s">
        <v>760</v>
      </c>
      <c r="AT164" s="149" t="s">
        <v>364</v>
      </c>
      <c r="AU164" s="149" t="s">
        <v>21</v>
      </c>
      <c r="AY164" s="17" t="s">
        <v>250</v>
      </c>
      <c r="BE164" s="150">
        <f>IF(N164="základní",J164,0)</f>
        <v>0</v>
      </c>
      <c r="BF164" s="150">
        <f>IF(N164="snížená",J164,0)</f>
        <v>0</v>
      </c>
      <c r="BG164" s="150">
        <f>IF(N164="zákl. přenesená",J164,0)</f>
        <v>0</v>
      </c>
      <c r="BH164" s="150">
        <f>IF(N164="sníž. přenesená",J164,0)</f>
        <v>0</v>
      </c>
      <c r="BI164" s="150">
        <f>IF(N164="nulová",J164,0)</f>
        <v>0</v>
      </c>
      <c r="BJ164" s="17" t="s">
        <v>88</v>
      </c>
      <c r="BK164" s="150">
        <f>ROUND(I164*H164,2)</f>
        <v>0</v>
      </c>
      <c r="BL164" s="17" t="s">
        <v>760</v>
      </c>
      <c r="BM164" s="149" t="s">
        <v>2326</v>
      </c>
    </row>
    <row r="165" spans="2:65" s="1" customFormat="1" ht="37.9" customHeight="1">
      <c r="B165" s="33"/>
      <c r="C165" s="138" t="s">
        <v>7</v>
      </c>
      <c r="D165" s="138" t="s">
        <v>252</v>
      </c>
      <c r="E165" s="139" t="s">
        <v>2327</v>
      </c>
      <c r="F165" s="140" t="s">
        <v>2328</v>
      </c>
      <c r="G165" s="141" t="s">
        <v>557</v>
      </c>
      <c r="H165" s="142">
        <v>44</v>
      </c>
      <c r="I165" s="143"/>
      <c r="J165" s="144">
        <f>ROUND(I165*H165,2)</f>
        <v>0</v>
      </c>
      <c r="K165" s="140" t="s">
        <v>256</v>
      </c>
      <c r="L165" s="33"/>
      <c r="M165" s="145" t="s">
        <v>1</v>
      </c>
      <c r="N165" s="146" t="s">
        <v>45</v>
      </c>
      <c r="P165" s="147">
        <f>O165*H165</f>
        <v>0</v>
      </c>
      <c r="Q165" s="147">
        <v>0</v>
      </c>
      <c r="R165" s="147">
        <f>Q165*H165</f>
        <v>0</v>
      </c>
      <c r="S165" s="147">
        <v>0</v>
      </c>
      <c r="T165" s="148">
        <f>S165*H165</f>
        <v>0</v>
      </c>
      <c r="AR165" s="149" t="s">
        <v>630</v>
      </c>
      <c r="AT165" s="149" t="s">
        <v>252</v>
      </c>
      <c r="AU165" s="149" t="s">
        <v>21</v>
      </c>
      <c r="AY165" s="17" t="s">
        <v>250</v>
      </c>
      <c r="BE165" s="150">
        <f>IF(N165="základní",J165,0)</f>
        <v>0</v>
      </c>
      <c r="BF165" s="150">
        <f>IF(N165="snížená",J165,0)</f>
        <v>0</v>
      </c>
      <c r="BG165" s="150">
        <f>IF(N165="zákl. přenesená",J165,0)</f>
        <v>0</v>
      </c>
      <c r="BH165" s="150">
        <f>IF(N165="sníž. přenesená",J165,0)</f>
        <v>0</v>
      </c>
      <c r="BI165" s="150">
        <f>IF(N165="nulová",J165,0)</f>
        <v>0</v>
      </c>
      <c r="BJ165" s="17" t="s">
        <v>88</v>
      </c>
      <c r="BK165" s="150">
        <f>ROUND(I165*H165,2)</f>
        <v>0</v>
      </c>
      <c r="BL165" s="17" t="s">
        <v>630</v>
      </c>
      <c r="BM165" s="149" t="s">
        <v>2329</v>
      </c>
    </row>
    <row r="166" spans="2:65" s="1" customFormat="1" ht="11.25">
      <c r="B166" s="33"/>
      <c r="D166" s="151" t="s">
        <v>259</v>
      </c>
      <c r="F166" s="152" t="s">
        <v>2330</v>
      </c>
      <c r="I166" s="153"/>
      <c r="L166" s="33"/>
      <c r="M166" s="154"/>
      <c r="T166" s="57"/>
      <c r="AT166" s="17" t="s">
        <v>259</v>
      </c>
      <c r="AU166" s="17" t="s">
        <v>21</v>
      </c>
    </row>
    <row r="167" spans="2:65" s="1" customFormat="1" ht="16.5" customHeight="1">
      <c r="B167" s="33"/>
      <c r="C167" s="178" t="s">
        <v>387</v>
      </c>
      <c r="D167" s="178" t="s">
        <v>364</v>
      </c>
      <c r="E167" s="179" t="s">
        <v>2331</v>
      </c>
      <c r="F167" s="180" t="s">
        <v>2332</v>
      </c>
      <c r="G167" s="181" t="s">
        <v>2333</v>
      </c>
      <c r="H167" s="182">
        <v>4.3999999999999997E-2</v>
      </c>
      <c r="I167" s="183"/>
      <c r="J167" s="184">
        <f>ROUND(I167*H167,2)</f>
        <v>0</v>
      </c>
      <c r="K167" s="180" t="s">
        <v>1</v>
      </c>
      <c r="L167" s="185"/>
      <c r="M167" s="186" t="s">
        <v>1</v>
      </c>
      <c r="N167" s="187" t="s">
        <v>45</v>
      </c>
      <c r="P167" s="147">
        <f>O167*H167</f>
        <v>0</v>
      </c>
      <c r="Q167" s="147">
        <v>0.9</v>
      </c>
      <c r="R167" s="147">
        <f>Q167*H167</f>
        <v>3.9599999999999996E-2</v>
      </c>
      <c r="S167" s="147">
        <v>0</v>
      </c>
      <c r="T167" s="148">
        <f>S167*H167</f>
        <v>0</v>
      </c>
      <c r="AR167" s="149" t="s">
        <v>760</v>
      </c>
      <c r="AT167" s="149" t="s">
        <v>364</v>
      </c>
      <c r="AU167" s="149" t="s">
        <v>21</v>
      </c>
      <c r="AY167" s="17" t="s">
        <v>250</v>
      </c>
      <c r="BE167" s="150">
        <f>IF(N167="základní",J167,0)</f>
        <v>0</v>
      </c>
      <c r="BF167" s="150">
        <f>IF(N167="snížená",J167,0)</f>
        <v>0</v>
      </c>
      <c r="BG167" s="150">
        <f>IF(N167="zákl. přenesená",J167,0)</f>
        <v>0</v>
      </c>
      <c r="BH167" s="150">
        <f>IF(N167="sníž. přenesená",J167,0)</f>
        <v>0</v>
      </c>
      <c r="BI167" s="150">
        <f>IF(N167="nulová",J167,0)</f>
        <v>0</v>
      </c>
      <c r="BJ167" s="17" t="s">
        <v>88</v>
      </c>
      <c r="BK167" s="150">
        <f>ROUND(I167*H167,2)</f>
        <v>0</v>
      </c>
      <c r="BL167" s="17" t="s">
        <v>760</v>
      </c>
      <c r="BM167" s="149" t="s">
        <v>2334</v>
      </c>
    </row>
    <row r="168" spans="2:65" s="12" customFormat="1" ht="11.25">
      <c r="B168" s="155"/>
      <c r="D168" s="156" t="s">
        <v>265</v>
      </c>
      <c r="E168" s="157" t="s">
        <v>1</v>
      </c>
      <c r="F168" s="158" t="s">
        <v>2335</v>
      </c>
      <c r="H168" s="159">
        <v>4.3999999999999997E-2</v>
      </c>
      <c r="I168" s="160"/>
      <c r="L168" s="155"/>
      <c r="M168" s="161"/>
      <c r="T168" s="162"/>
      <c r="AT168" s="157" t="s">
        <v>265</v>
      </c>
      <c r="AU168" s="157" t="s">
        <v>21</v>
      </c>
      <c r="AV168" s="12" t="s">
        <v>21</v>
      </c>
      <c r="AW168" s="12" t="s">
        <v>36</v>
      </c>
      <c r="AX168" s="12" t="s">
        <v>88</v>
      </c>
      <c r="AY168" s="157" t="s">
        <v>250</v>
      </c>
    </row>
    <row r="169" spans="2:65" s="1" customFormat="1" ht="24.2" customHeight="1">
      <c r="B169" s="33"/>
      <c r="C169" s="138" t="s">
        <v>393</v>
      </c>
      <c r="D169" s="138" t="s">
        <v>252</v>
      </c>
      <c r="E169" s="139" t="s">
        <v>2336</v>
      </c>
      <c r="F169" s="140" t="s">
        <v>2337</v>
      </c>
      <c r="G169" s="141" t="s">
        <v>481</v>
      </c>
      <c r="H169" s="142">
        <v>10</v>
      </c>
      <c r="I169" s="143"/>
      <c r="J169" s="144">
        <f>ROUND(I169*H169,2)</f>
        <v>0</v>
      </c>
      <c r="K169" s="140" t="s">
        <v>1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0</v>
      </c>
      <c r="R169" s="147">
        <f>Q169*H169</f>
        <v>0</v>
      </c>
      <c r="S169" s="147">
        <v>0</v>
      </c>
      <c r="T169" s="148">
        <f>S169*H169</f>
        <v>0</v>
      </c>
      <c r="AR169" s="149" t="s">
        <v>630</v>
      </c>
      <c r="AT169" s="149" t="s">
        <v>252</v>
      </c>
      <c r="AU169" s="149" t="s">
        <v>21</v>
      </c>
      <c r="AY169" s="17" t="s">
        <v>250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630</v>
      </c>
      <c r="BM169" s="149" t="s">
        <v>2338</v>
      </c>
    </row>
    <row r="170" spans="2:65" s="1" customFormat="1" ht="21.75" customHeight="1">
      <c r="B170" s="33"/>
      <c r="C170" s="138" t="s">
        <v>399</v>
      </c>
      <c r="D170" s="138" t="s">
        <v>252</v>
      </c>
      <c r="E170" s="139" t="s">
        <v>2339</v>
      </c>
      <c r="F170" s="140" t="s">
        <v>2340</v>
      </c>
      <c r="G170" s="141" t="s">
        <v>481</v>
      </c>
      <c r="H170" s="142">
        <v>2</v>
      </c>
      <c r="I170" s="143"/>
      <c r="J170" s="144">
        <f>ROUND(I170*H170,2)</f>
        <v>0</v>
      </c>
      <c r="K170" s="140" t="s">
        <v>256</v>
      </c>
      <c r="L170" s="33"/>
      <c r="M170" s="145" t="s">
        <v>1</v>
      </c>
      <c r="N170" s="146" t="s">
        <v>45</v>
      </c>
      <c r="P170" s="147">
        <f>O170*H170</f>
        <v>0</v>
      </c>
      <c r="Q170" s="147">
        <v>0</v>
      </c>
      <c r="R170" s="147">
        <f>Q170*H170</f>
        <v>0</v>
      </c>
      <c r="S170" s="147">
        <v>0</v>
      </c>
      <c r="T170" s="148">
        <f>S170*H170</f>
        <v>0</v>
      </c>
      <c r="AR170" s="149" t="s">
        <v>630</v>
      </c>
      <c r="AT170" s="149" t="s">
        <v>252</v>
      </c>
      <c r="AU170" s="149" t="s">
        <v>21</v>
      </c>
      <c r="AY170" s="17" t="s">
        <v>250</v>
      </c>
      <c r="BE170" s="150">
        <f>IF(N170="základní",J170,0)</f>
        <v>0</v>
      </c>
      <c r="BF170" s="150">
        <f>IF(N170="snížená",J170,0)</f>
        <v>0</v>
      </c>
      <c r="BG170" s="150">
        <f>IF(N170="zákl. přenesená",J170,0)</f>
        <v>0</v>
      </c>
      <c r="BH170" s="150">
        <f>IF(N170="sníž. přenesená",J170,0)</f>
        <v>0</v>
      </c>
      <c r="BI170" s="150">
        <f>IF(N170="nulová",J170,0)</f>
        <v>0</v>
      </c>
      <c r="BJ170" s="17" t="s">
        <v>88</v>
      </c>
      <c r="BK170" s="150">
        <f>ROUND(I170*H170,2)</f>
        <v>0</v>
      </c>
      <c r="BL170" s="17" t="s">
        <v>630</v>
      </c>
      <c r="BM170" s="149" t="s">
        <v>2341</v>
      </c>
    </row>
    <row r="171" spans="2:65" s="1" customFormat="1" ht="11.25">
      <c r="B171" s="33"/>
      <c r="D171" s="151" t="s">
        <v>259</v>
      </c>
      <c r="F171" s="152" t="s">
        <v>2342</v>
      </c>
      <c r="I171" s="153"/>
      <c r="L171" s="33"/>
      <c r="M171" s="154"/>
      <c r="T171" s="57"/>
      <c r="AT171" s="17" t="s">
        <v>259</v>
      </c>
      <c r="AU171" s="17" t="s">
        <v>21</v>
      </c>
    </row>
    <row r="172" spans="2:65" s="1" customFormat="1" ht="24.2" customHeight="1">
      <c r="B172" s="33"/>
      <c r="C172" s="138" t="s">
        <v>406</v>
      </c>
      <c r="D172" s="138" t="s">
        <v>252</v>
      </c>
      <c r="E172" s="139" t="s">
        <v>2343</v>
      </c>
      <c r="F172" s="140" t="s">
        <v>2344</v>
      </c>
      <c r="G172" s="141" t="s">
        <v>481</v>
      </c>
      <c r="H172" s="142">
        <v>3</v>
      </c>
      <c r="I172" s="143"/>
      <c r="J172" s="144">
        <f t="shared" ref="J172:J180" si="0">ROUND(I172*H172,2)</f>
        <v>0</v>
      </c>
      <c r="K172" s="140" t="s">
        <v>1</v>
      </c>
      <c r="L172" s="33"/>
      <c r="M172" s="145" t="s">
        <v>1</v>
      </c>
      <c r="N172" s="146" t="s">
        <v>45</v>
      </c>
      <c r="P172" s="147">
        <f t="shared" ref="P172:P180" si="1">O172*H172</f>
        <v>0</v>
      </c>
      <c r="Q172" s="147">
        <v>0</v>
      </c>
      <c r="R172" s="147">
        <f t="shared" ref="R172:R180" si="2">Q172*H172</f>
        <v>0</v>
      </c>
      <c r="S172" s="147">
        <v>0</v>
      </c>
      <c r="T172" s="148">
        <f t="shared" ref="T172:T180" si="3">S172*H172</f>
        <v>0</v>
      </c>
      <c r="AR172" s="149" t="s">
        <v>630</v>
      </c>
      <c r="AT172" s="149" t="s">
        <v>252</v>
      </c>
      <c r="AU172" s="149" t="s">
        <v>21</v>
      </c>
      <c r="AY172" s="17" t="s">
        <v>250</v>
      </c>
      <c r="BE172" s="150">
        <f t="shared" ref="BE172:BE180" si="4">IF(N172="základní",J172,0)</f>
        <v>0</v>
      </c>
      <c r="BF172" s="150">
        <f t="shared" ref="BF172:BF180" si="5">IF(N172="snížená",J172,0)</f>
        <v>0</v>
      </c>
      <c r="BG172" s="150">
        <f t="shared" ref="BG172:BG180" si="6">IF(N172="zákl. přenesená",J172,0)</f>
        <v>0</v>
      </c>
      <c r="BH172" s="150">
        <f t="shared" ref="BH172:BH180" si="7">IF(N172="sníž. přenesená",J172,0)</f>
        <v>0</v>
      </c>
      <c r="BI172" s="150">
        <f t="shared" ref="BI172:BI180" si="8">IF(N172="nulová",J172,0)</f>
        <v>0</v>
      </c>
      <c r="BJ172" s="17" t="s">
        <v>88</v>
      </c>
      <c r="BK172" s="150">
        <f t="shared" ref="BK172:BK180" si="9">ROUND(I172*H172,2)</f>
        <v>0</v>
      </c>
      <c r="BL172" s="17" t="s">
        <v>630</v>
      </c>
      <c r="BM172" s="149" t="s">
        <v>2345</v>
      </c>
    </row>
    <row r="173" spans="2:65" s="1" customFormat="1" ht="21.75" customHeight="1">
      <c r="B173" s="33"/>
      <c r="C173" s="178" t="s">
        <v>411</v>
      </c>
      <c r="D173" s="178" t="s">
        <v>364</v>
      </c>
      <c r="E173" s="179" t="s">
        <v>2346</v>
      </c>
      <c r="F173" s="180" t="s">
        <v>2347</v>
      </c>
      <c r="G173" s="181" t="s">
        <v>481</v>
      </c>
      <c r="H173" s="182">
        <v>1</v>
      </c>
      <c r="I173" s="183"/>
      <c r="J173" s="184">
        <f t="shared" si="0"/>
        <v>0</v>
      </c>
      <c r="K173" s="180" t="s">
        <v>1</v>
      </c>
      <c r="L173" s="185"/>
      <c r="M173" s="186" t="s">
        <v>1</v>
      </c>
      <c r="N173" s="187" t="s">
        <v>45</v>
      </c>
      <c r="P173" s="147">
        <f t="shared" si="1"/>
        <v>0</v>
      </c>
      <c r="Q173" s="147">
        <v>0</v>
      </c>
      <c r="R173" s="147">
        <f t="shared" si="2"/>
        <v>0</v>
      </c>
      <c r="S173" s="147">
        <v>0</v>
      </c>
      <c r="T173" s="148">
        <f t="shared" si="3"/>
        <v>0</v>
      </c>
      <c r="AR173" s="149" t="s">
        <v>2304</v>
      </c>
      <c r="AT173" s="149" t="s">
        <v>364</v>
      </c>
      <c r="AU173" s="149" t="s">
        <v>21</v>
      </c>
      <c r="AY173" s="17" t="s">
        <v>250</v>
      </c>
      <c r="BE173" s="150">
        <f t="shared" si="4"/>
        <v>0</v>
      </c>
      <c r="BF173" s="150">
        <f t="shared" si="5"/>
        <v>0</v>
      </c>
      <c r="BG173" s="150">
        <f t="shared" si="6"/>
        <v>0</v>
      </c>
      <c r="BH173" s="150">
        <f t="shared" si="7"/>
        <v>0</v>
      </c>
      <c r="BI173" s="150">
        <f t="shared" si="8"/>
        <v>0</v>
      </c>
      <c r="BJ173" s="17" t="s">
        <v>88</v>
      </c>
      <c r="BK173" s="150">
        <f t="shared" si="9"/>
        <v>0</v>
      </c>
      <c r="BL173" s="17" t="s">
        <v>630</v>
      </c>
      <c r="BM173" s="149" t="s">
        <v>2348</v>
      </c>
    </row>
    <row r="174" spans="2:65" s="1" customFormat="1" ht="33" customHeight="1">
      <c r="B174" s="33"/>
      <c r="C174" s="178" t="s">
        <v>417</v>
      </c>
      <c r="D174" s="178" t="s">
        <v>364</v>
      </c>
      <c r="E174" s="179" t="s">
        <v>2349</v>
      </c>
      <c r="F174" s="180" t="s">
        <v>2350</v>
      </c>
      <c r="G174" s="181" t="s">
        <v>481</v>
      </c>
      <c r="H174" s="182">
        <v>1</v>
      </c>
      <c r="I174" s="183"/>
      <c r="J174" s="184">
        <f t="shared" si="0"/>
        <v>0</v>
      </c>
      <c r="K174" s="180" t="s">
        <v>1</v>
      </c>
      <c r="L174" s="185"/>
      <c r="M174" s="186" t="s">
        <v>1</v>
      </c>
      <c r="N174" s="187" t="s">
        <v>45</v>
      </c>
      <c r="P174" s="147">
        <f t="shared" si="1"/>
        <v>0</v>
      </c>
      <c r="Q174" s="147">
        <v>0</v>
      </c>
      <c r="R174" s="147">
        <f t="shared" si="2"/>
        <v>0</v>
      </c>
      <c r="S174" s="147">
        <v>0</v>
      </c>
      <c r="T174" s="148">
        <f t="shared" si="3"/>
        <v>0</v>
      </c>
      <c r="AR174" s="149" t="s">
        <v>2304</v>
      </c>
      <c r="AT174" s="149" t="s">
        <v>364</v>
      </c>
      <c r="AU174" s="149" t="s">
        <v>21</v>
      </c>
      <c r="AY174" s="17" t="s">
        <v>250</v>
      </c>
      <c r="BE174" s="150">
        <f t="shared" si="4"/>
        <v>0</v>
      </c>
      <c r="BF174" s="150">
        <f t="shared" si="5"/>
        <v>0</v>
      </c>
      <c r="BG174" s="150">
        <f t="shared" si="6"/>
        <v>0</v>
      </c>
      <c r="BH174" s="150">
        <f t="shared" si="7"/>
        <v>0</v>
      </c>
      <c r="BI174" s="150">
        <f t="shared" si="8"/>
        <v>0</v>
      </c>
      <c r="BJ174" s="17" t="s">
        <v>88</v>
      </c>
      <c r="BK174" s="150">
        <f t="shared" si="9"/>
        <v>0</v>
      </c>
      <c r="BL174" s="17" t="s">
        <v>630</v>
      </c>
      <c r="BM174" s="149" t="s">
        <v>2351</v>
      </c>
    </row>
    <row r="175" spans="2:65" s="1" customFormat="1" ht="33" customHeight="1">
      <c r="B175" s="33"/>
      <c r="C175" s="178" t="s">
        <v>423</v>
      </c>
      <c r="D175" s="178" t="s">
        <v>364</v>
      </c>
      <c r="E175" s="179" t="s">
        <v>2352</v>
      </c>
      <c r="F175" s="180" t="s">
        <v>2353</v>
      </c>
      <c r="G175" s="181" t="s">
        <v>481</v>
      </c>
      <c r="H175" s="182">
        <v>1</v>
      </c>
      <c r="I175" s="183"/>
      <c r="J175" s="184">
        <f t="shared" si="0"/>
        <v>0</v>
      </c>
      <c r="K175" s="180" t="s">
        <v>1</v>
      </c>
      <c r="L175" s="185"/>
      <c r="M175" s="186" t="s">
        <v>1</v>
      </c>
      <c r="N175" s="187" t="s">
        <v>45</v>
      </c>
      <c r="P175" s="147">
        <f t="shared" si="1"/>
        <v>0</v>
      </c>
      <c r="Q175" s="147">
        <v>0</v>
      </c>
      <c r="R175" s="147">
        <f t="shared" si="2"/>
        <v>0</v>
      </c>
      <c r="S175" s="147">
        <v>0</v>
      </c>
      <c r="T175" s="148">
        <f t="shared" si="3"/>
        <v>0</v>
      </c>
      <c r="AR175" s="149" t="s">
        <v>2304</v>
      </c>
      <c r="AT175" s="149" t="s">
        <v>364</v>
      </c>
      <c r="AU175" s="149" t="s">
        <v>21</v>
      </c>
      <c r="AY175" s="17" t="s">
        <v>250</v>
      </c>
      <c r="BE175" s="150">
        <f t="shared" si="4"/>
        <v>0</v>
      </c>
      <c r="BF175" s="150">
        <f t="shared" si="5"/>
        <v>0</v>
      </c>
      <c r="BG175" s="150">
        <f t="shared" si="6"/>
        <v>0</v>
      </c>
      <c r="BH175" s="150">
        <f t="shared" si="7"/>
        <v>0</v>
      </c>
      <c r="BI175" s="150">
        <f t="shared" si="8"/>
        <v>0</v>
      </c>
      <c r="BJ175" s="17" t="s">
        <v>88</v>
      </c>
      <c r="BK175" s="150">
        <f t="shared" si="9"/>
        <v>0</v>
      </c>
      <c r="BL175" s="17" t="s">
        <v>630</v>
      </c>
      <c r="BM175" s="149" t="s">
        <v>2354</v>
      </c>
    </row>
    <row r="176" spans="2:65" s="1" customFormat="1" ht="16.5" customHeight="1">
      <c r="B176" s="33"/>
      <c r="C176" s="138" t="s">
        <v>429</v>
      </c>
      <c r="D176" s="138" t="s">
        <v>252</v>
      </c>
      <c r="E176" s="139" t="s">
        <v>2355</v>
      </c>
      <c r="F176" s="140" t="s">
        <v>2356</v>
      </c>
      <c r="G176" s="141" t="s">
        <v>2357</v>
      </c>
      <c r="H176" s="142">
        <v>2</v>
      </c>
      <c r="I176" s="143"/>
      <c r="J176" s="144">
        <f t="shared" si="0"/>
        <v>0</v>
      </c>
      <c r="K176" s="140" t="s">
        <v>1</v>
      </c>
      <c r="L176" s="33"/>
      <c r="M176" s="145" t="s">
        <v>1</v>
      </c>
      <c r="N176" s="146" t="s">
        <v>45</v>
      </c>
      <c r="P176" s="147">
        <f t="shared" si="1"/>
        <v>0</v>
      </c>
      <c r="Q176" s="147">
        <v>0</v>
      </c>
      <c r="R176" s="147">
        <f t="shared" si="2"/>
        <v>0</v>
      </c>
      <c r="S176" s="147">
        <v>0</v>
      </c>
      <c r="T176" s="148">
        <f t="shared" si="3"/>
        <v>0</v>
      </c>
      <c r="AR176" s="149" t="s">
        <v>630</v>
      </c>
      <c r="AT176" s="149" t="s">
        <v>252</v>
      </c>
      <c r="AU176" s="149" t="s">
        <v>21</v>
      </c>
      <c r="AY176" s="17" t="s">
        <v>250</v>
      </c>
      <c r="BE176" s="150">
        <f t="shared" si="4"/>
        <v>0</v>
      </c>
      <c r="BF176" s="150">
        <f t="shared" si="5"/>
        <v>0</v>
      </c>
      <c r="BG176" s="150">
        <f t="shared" si="6"/>
        <v>0</v>
      </c>
      <c r="BH176" s="150">
        <f t="shared" si="7"/>
        <v>0</v>
      </c>
      <c r="BI176" s="150">
        <f t="shared" si="8"/>
        <v>0</v>
      </c>
      <c r="BJ176" s="17" t="s">
        <v>88</v>
      </c>
      <c r="BK176" s="150">
        <f t="shared" si="9"/>
        <v>0</v>
      </c>
      <c r="BL176" s="17" t="s">
        <v>630</v>
      </c>
      <c r="BM176" s="149" t="s">
        <v>2358</v>
      </c>
    </row>
    <row r="177" spans="2:65" s="1" customFormat="1" ht="16.5" customHeight="1">
      <c r="B177" s="33"/>
      <c r="C177" s="138" t="s">
        <v>435</v>
      </c>
      <c r="D177" s="138" t="s">
        <v>252</v>
      </c>
      <c r="E177" s="139" t="s">
        <v>2359</v>
      </c>
      <c r="F177" s="140" t="s">
        <v>2360</v>
      </c>
      <c r="G177" s="141" t="s">
        <v>2361</v>
      </c>
      <c r="H177" s="142">
        <v>1</v>
      </c>
      <c r="I177" s="143"/>
      <c r="J177" s="144">
        <f t="shared" si="0"/>
        <v>0</v>
      </c>
      <c r="K177" s="140" t="s">
        <v>1</v>
      </c>
      <c r="L177" s="33"/>
      <c r="M177" s="145" t="s">
        <v>1</v>
      </c>
      <c r="N177" s="146" t="s">
        <v>45</v>
      </c>
      <c r="P177" s="147">
        <f t="shared" si="1"/>
        <v>0</v>
      </c>
      <c r="Q177" s="147">
        <v>0</v>
      </c>
      <c r="R177" s="147">
        <f t="shared" si="2"/>
        <v>0</v>
      </c>
      <c r="S177" s="147">
        <v>0</v>
      </c>
      <c r="T177" s="148">
        <f t="shared" si="3"/>
        <v>0</v>
      </c>
      <c r="AR177" s="149" t="s">
        <v>630</v>
      </c>
      <c r="AT177" s="149" t="s">
        <v>252</v>
      </c>
      <c r="AU177" s="149" t="s">
        <v>21</v>
      </c>
      <c r="AY177" s="17" t="s">
        <v>250</v>
      </c>
      <c r="BE177" s="150">
        <f t="shared" si="4"/>
        <v>0</v>
      </c>
      <c r="BF177" s="150">
        <f t="shared" si="5"/>
        <v>0</v>
      </c>
      <c r="BG177" s="150">
        <f t="shared" si="6"/>
        <v>0</v>
      </c>
      <c r="BH177" s="150">
        <f t="shared" si="7"/>
        <v>0</v>
      </c>
      <c r="BI177" s="150">
        <f t="shared" si="8"/>
        <v>0</v>
      </c>
      <c r="BJ177" s="17" t="s">
        <v>88</v>
      </c>
      <c r="BK177" s="150">
        <f t="shared" si="9"/>
        <v>0</v>
      </c>
      <c r="BL177" s="17" t="s">
        <v>630</v>
      </c>
      <c r="BM177" s="149" t="s">
        <v>2362</v>
      </c>
    </row>
    <row r="178" spans="2:65" s="1" customFormat="1" ht="21.75" customHeight="1">
      <c r="B178" s="33"/>
      <c r="C178" s="138" t="s">
        <v>440</v>
      </c>
      <c r="D178" s="138" t="s">
        <v>252</v>
      </c>
      <c r="E178" s="139" t="s">
        <v>2363</v>
      </c>
      <c r="F178" s="140" t="s">
        <v>2364</v>
      </c>
      <c r="G178" s="141" t="s">
        <v>481</v>
      </c>
      <c r="H178" s="142">
        <v>1</v>
      </c>
      <c r="I178" s="143"/>
      <c r="J178" s="144">
        <f t="shared" si="0"/>
        <v>0</v>
      </c>
      <c r="K178" s="140" t="s">
        <v>1</v>
      </c>
      <c r="L178" s="33"/>
      <c r="M178" s="145" t="s">
        <v>1</v>
      </c>
      <c r="N178" s="146" t="s">
        <v>45</v>
      </c>
      <c r="P178" s="147">
        <f t="shared" si="1"/>
        <v>0</v>
      </c>
      <c r="Q178" s="147">
        <v>0</v>
      </c>
      <c r="R178" s="147">
        <f t="shared" si="2"/>
        <v>0</v>
      </c>
      <c r="S178" s="147">
        <v>0</v>
      </c>
      <c r="T178" s="148">
        <f t="shared" si="3"/>
        <v>0</v>
      </c>
      <c r="AR178" s="149" t="s">
        <v>630</v>
      </c>
      <c r="AT178" s="149" t="s">
        <v>252</v>
      </c>
      <c r="AU178" s="149" t="s">
        <v>21</v>
      </c>
      <c r="AY178" s="17" t="s">
        <v>250</v>
      </c>
      <c r="BE178" s="150">
        <f t="shared" si="4"/>
        <v>0</v>
      </c>
      <c r="BF178" s="150">
        <f t="shared" si="5"/>
        <v>0</v>
      </c>
      <c r="BG178" s="150">
        <f t="shared" si="6"/>
        <v>0</v>
      </c>
      <c r="BH178" s="150">
        <f t="shared" si="7"/>
        <v>0</v>
      </c>
      <c r="BI178" s="150">
        <f t="shared" si="8"/>
        <v>0</v>
      </c>
      <c r="BJ178" s="17" t="s">
        <v>88</v>
      </c>
      <c r="BK178" s="150">
        <f t="shared" si="9"/>
        <v>0</v>
      </c>
      <c r="BL178" s="17" t="s">
        <v>630</v>
      </c>
      <c r="BM178" s="149" t="s">
        <v>2365</v>
      </c>
    </row>
    <row r="179" spans="2:65" s="1" customFormat="1" ht="21.75" customHeight="1">
      <c r="B179" s="33"/>
      <c r="C179" s="138" t="s">
        <v>447</v>
      </c>
      <c r="D179" s="138" t="s">
        <v>252</v>
      </c>
      <c r="E179" s="139" t="s">
        <v>2366</v>
      </c>
      <c r="F179" s="140" t="s">
        <v>2364</v>
      </c>
      <c r="G179" s="141" t="s">
        <v>481</v>
      </c>
      <c r="H179" s="142">
        <v>2</v>
      </c>
      <c r="I179" s="143"/>
      <c r="J179" s="144">
        <f t="shared" si="0"/>
        <v>0</v>
      </c>
      <c r="K179" s="140" t="s">
        <v>1</v>
      </c>
      <c r="L179" s="33"/>
      <c r="M179" s="145" t="s">
        <v>1</v>
      </c>
      <c r="N179" s="146" t="s">
        <v>45</v>
      </c>
      <c r="P179" s="147">
        <f t="shared" si="1"/>
        <v>0</v>
      </c>
      <c r="Q179" s="147">
        <v>0</v>
      </c>
      <c r="R179" s="147">
        <f t="shared" si="2"/>
        <v>0</v>
      </c>
      <c r="S179" s="147">
        <v>0</v>
      </c>
      <c r="T179" s="148">
        <f t="shared" si="3"/>
        <v>0</v>
      </c>
      <c r="AR179" s="149" t="s">
        <v>630</v>
      </c>
      <c r="AT179" s="149" t="s">
        <v>252</v>
      </c>
      <c r="AU179" s="149" t="s">
        <v>21</v>
      </c>
      <c r="AY179" s="17" t="s">
        <v>250</v>
      </c>
      <c r="BE179" s="150">
        <f t="shared" si="4"/>
        <v>0</v>
      </c>
      <c r="BF179" s="150">
        <f t="shared" si="5"/>
        <v>0</v>
      </c>
      <c r="BG179" s="150">
        <f t="shared" si="6"/>
        <v>0</v>
      </c>
      <c r="BH179" s="150">
        <f t="shared" si="7"/>
        <v>0</v>
      </c>
      <c r="BI179" s="150">
        <f t="shared" si="8"/>
        <v>0</v>
      </c>
      <c r="BJ179" s="17" t="s">
        <v>88</v>
      </c>
      <c r="BK179" s="150">
        <f t="shared" si="9"/>
        <v>0</v>
      </c>
      <c r="BL179" s="17" t="s">
        <v>630</v>
      </c>
      <c r="BM179" s="149" t="s">
        <v>2367</v>
      </c>
    </row>
    <row r="180" spans="2:65" s="1" customFormat="1" ht="24.2" customHeight="1">
      <c r="B180" s="33"/>
      <c r="C180" s="178" t="s">
        <v>454</v>
      </c>
      <c r="D180" s="178" t="s">
        <v>364</v>
      </c>
      <c r="E180" s="179" t="s">
        <v>2368</v>
      </c>
      <c r="F180" s="180" t="s">
        <v>2369</v>
      </c>
      <c r="G180" s="181" t="s">
        <v>2361</v>
      </c>
      <c r="H180" s="182">
        <v>1</v>
      </c>
      <c r="I180" s="183"/>
      <c r="J180" s="184">
        <f t="shared" si="0"/>
        <v>0</v>
      </c>
      <c r="K180" s="180" t="s">
        <v>1</v>
      </c>
      <c r="L180" s="185"/>
      <c r="M180" s="186" t="s">
        <v>1</v>
      </c>
      <c r="N180" s="187" t="s">
        <v>45</v>
      </c>
      <c r="P180" s="147">
        <f t="shared" si="1"/>
        <v>0</v>
      </c>
      <c r="Q180" s="147">
        <v>0</v>
      </c>
      <c r="R180" s="147">
        <f t="shared" si="2"/>
        <v>0</v>
      </c>
      <c r="S180" s="147">
        <v>0</v>
      </c>
      <c r="T180" s="148">
        <f t="shared" si="3"/>
        <v>0</v>
      </c>
      <c r="AR180" s="149" t="s">
        <v>2304</v>
      </c>
      <c r="AT180" s="149" t="s">
        <v>364</v>
      </c>
      <c r="AU180" s="149" t="s">
        <v>21</v>
      </c>
      <c r="AY180" s="17" t="s">
        <v>250</v>
      </c>
      <c r="BE180" s="150">
        <f t="shared" si="4"/>
        <v>0</v>
      </c>
      <c r="BF180" s="150">
        <f t="shared" si="5"/>
        <v>0</v>
      </c>
      <c r="BG180" s="150">
        <f t="shared" si="6"/>
        <v>0</v>
      </c>
      <c r="BH180" s="150">
        <f t="shared" si="7"/>
        <v>0</v>
      </c>
      <c r="BI180" s="150">
        <f t="shared" si="8"/>
        <v>0</v>
      </c>
      <c r="BJ180" s="17" t="s">
        <v>88</v>
      </c>
      <c r="BK180" s="150">
        <f t="shared" si="9"/>
        <v>0</v>
      </c>
      <c r="BL180" s="17" t="s">
        <v>630</v>
      </c>
      <c r="BM180" s="149" t="s">
        <v>2370</v>
      </c>
    </row>
    <row r="181" spans="2:65" s="11" customFormat="1" ht="22.9" customHeight="1">
      <c r="B181" s="126"/>
      <c r="D181" s="127" t="s">
        <v>79</v>
      </c>
      <c r="E181" s="136" t="s">
        <v>2371</v>
      </c>
      <c r="F181" s="136" t="s">
        <v>2372</v>
      </c>
      <c r="I181" s="129"/>
      <c r="J181" s="137">
        <f>BK181</f>
        <v>0</v>
      </c>
      <c r="L181" s="126"/>
      <c r="M181" s="131"/>
      <c r="P181" s="132">
        <f>SUM(P182:P186)</f>
        <v>0</v>
      </c>
      <c r="R181" s="132">
        <f>SUM(R182:R186)</f>
        <v>3.0000000000000001E-3</v>
      </c>
      <c r="T181" s="133">
        <f>SUM(T182:T186)</f>
        <v>0</v>
      </c>
      <c r="AR181" s="127" t="s">
        <v>267</v>
      </c>
      <c r="AT181" s="134" t="s">
        <v>79</v>
      </c>
      <c r="AU181" s="134" t="s">
        <v>88</v>
      </c>
      <c r="AY181" s="127" t="s">
        <v>250</v>
      </c>
      <c r="BK181" s="135">
        <f>SUM(BK182:BK186)</f>
        <v>0</v>
      </c>
    </row>
    <row r="182" spans="2:65" s="1" customFormat="1" ht="16.5" customHeight="1">
      <c r="B182" s="33"/>
      <c r="C182" s="138" t="s">
        <v>460</v>
      </c>
      <c r="D182" s="138" t="s">
        <v>252</v>
      </c>
      <c r="E182" s="139" t="s">
        <v>2373</v>
      </c>
      <c r="F182" s="140" t="s">
        <v>2374</v>
      </c>
      <c r="G182" s="141" t="s">
        <v>481</v>
      </c>
      <c r="H182" s="142">
        <v>3</v>
      </c>
      <c r="I182" s="143"/>
      <c r="J182" s="144">
        <f>ROUND(I182*H182,2)</f>
        <v>0</v>
      </c>
      <c r="K182" s="140" t="s">
        <v>256</v>
      </c>
      <c r="L182" s="33"/>
      <c r="M182" s="145" t="s">
        <v>1</v>
      </c>
      <c r="N182" s="146" t="s">
        <v>45</v>
      </c>
      <c r="P182" s="147">
        <f>O182*H182</f>
        <v>0</v>
      </c>
      <c r="Q182" s="147">
        <v>1E-3</v>
      </c>
      <c r="R182" s="147">
        <f>Q182*H182</f>
        <v>3.0000000000000001E-3</v>
      </c>
      <c r="S182" s="147">
        <v>0</v>
      </c>
      <c r="T182" s="148">
        <f>S182*H182</f>
        <v>0</v>
      </c>
      <c r="AR182" s="149" t="s">
        <v>630</v>
      </c>
      <c r="AT182" s="149" t="s">
        <v>252</v>
      </c>
      <c r="AU182" s="149" t="s">
        <v>21</v>
      </c>
      <c r="AY182" s="17" t="s">
        <v>250</v>
      </c>
      <c r="BE182" s="150">
        <f>IF(N182="základní",J182,0)</f>
        <v>0</v>
      </c>
      <c r="BF182" s="150">
        <f>IF(N182="snížená",J182,0)</f>
        <v>0</v>
      </c>
      <c r="BG182" s="150">
        <f>IF(N182="zákl. přenesená",J182,0)</f>
        <v>0</v>
      </c>
      <c r="BH182" s="150">
        <f>IF(N182="sníž. přenesená",J182,0)</f>
        <v>0</v>
      </c>
      <c r="BI182" s="150">
        <f>IF(N182="nulová",J182,0)</f>
        <v>0</v>
      </c>
      <c r="BJ182" s="17" t="s">
        <v>88</v>
      </c>
      <c r="BK182" s="150">
        <f>ROUND(I182*H182,2)</f>
        <v>0</v>
      </c>
      <c r="BL182" s="17" t="s">
        <v>630</v>
      </c>
      <c r="BM182" s="149" t="s">
        <v>2375</v>
      </c>
    </row>
    <row r="183" spans="2:65" s="1" customFormat="1" ht="11.25">
      <c r="B183" s="33"/>
      <c r="D183" s="151" t="s">
        <v>259</v>
      </c>
      <c r="F183" s="152" t="s">
        <v>2376</v>
      </c>
      <c r="I183" s="153"/>
      <c r="L183" s="33"/>
      <c r="M183" s="154"/>
      <c r="T183" s="57"/>
      <c r="AT183" s="17" t="s">
        <v>259</v>
      </c>
      <c r="AU183" s="17" t="s">
        <v>21</v>
      </c>
    </row>
    <row r="184" spans="2:65" s="1" customFormat="1" ht="66.75" customHeight="1">
      <c r="B184" s="33"/>
      <c r="C184" s="138" t="s">
        <v>466</v>
      </c>
      <c r="D184" s="138" t="s">
        <v>252</v>
      </c>
      <c r="E184" s="139" t="s">
        <v>2377</v>
      </c>
      <c r="F184" s="140" t="s">
        <v>2378</v>
      </c>
      <c r="G184" s="141" t="s">
        <v>557</v>
      </c>
      <c r="H184" s="142">
        <v>445</v>
      </c>
      <c r="I184" s="143"/>
      <c r="J184" s="144">
        <f>ROUND(I184*H184,2)</f>
        <v>0</v>
      </c>
      <c r="K184" s="140" t="s">
        <v>1</v>
      </c>
      <c r="L184" s="33"/>
      <c r="M184" s="145" t="s">
        <v>1</v>
      </c>
      <c r="N184" s="146" t="s">
        <v>45</v>
      </c>
      <c r="P184" s="147">
        <f>O184*H184</f>
        <v>0</v>
      </c>
      <c r="Q184" s="147">
        <v>0</v>
      </c>
      <c r="R184" s="147">
        <f>Q184*H184</f>
        <v>0</v>
      </c>
      <c r="S184" s="147">
        <v>0</v>
      </c>
      <c r="T184" s="148">
        <f>S184*H184</f>
        <v>0</v>
      </c>
      <c r="AR184" s="149" t="s">
        <v>630</v>
      </c>
      <c r="AT184" s="149" t="s">
        <v>252</v>
      </c>
      <c r="AU184" s="149" t="s">
        <v>21</v>
      </c>
      <c r="AY184" s="17" t="s">
        <v>250</v>
      </c>
      <c r="BE184" s="150">
        <f>IF(N184="základní",J184,0)</f>
        <v>0</v>
      </c>
      <c r="BF184" s="150">
        <f>IF(N184="snížená",J184,0)</f>
        <v>0</v>
      </c>
      <c r="BG184" s="150">
        <f>IF(N184="zákl. přenesená",J184,0)</f>
        <v>0</v>
      </c>
      <c r="BH184" s="150">
        <f>IF(N184="sníž. přenesená",J184,0)</f>
        <v>0</v>
      </c>
      <c r="BI184" s="150">
        <f>IF(N184="nulová",J184,0)</f>
        <v>0</v>
      </c>
      <c r="BJ184" s="17" t="s">
        <v>88</v>
      </c>
      <c r="BK184" s="150">
        <f>ROUND(I184*H184,2)</f>
        <v>0</v>
      </c>
      <c r="BL184" s="17" t="s">
        <v>630</v>
      </c>
      <c r="BM184" s="149" t="s">
        <v>2379</v>
      </c>
    </row>
    <row r="185" spans="2:65" s="1" customFormat="1" ht="21.75" customHeight="1">
      <c r="B185" s="33"/>
      <c r="C185" s="138" t="s">
        <v>472</v>
      </c>
      <c r="D185" s="138" t="s">
        <v>252</v>
      </c>
      <c r="E185" s="139" t="s">
        <v>2380</v>
      </c>
      <c r="F185" s="140" t="s">
        <v>2381</v>
      </c>
      <c r="G185" s="141" t="s">
        <v>557</v>
      </c>
      <c r="H185" s="142">
        <v>44</v>
      </c>
      <c r="I185" s="143"/>
      <c r="J185" s="144">
        <f>ROUND(I185*H185,2)</f>
        <v>0</v>
      </c>
      <c r="K185" s="140" t="s">
        <v>256</v>
      </c>
      <c r="L185" s="33"/>
      <c r="M185" s="145" t="s">
        <v>1</v>
      </c>
      <c r="N185" s="146" t="s">
        <v>45</v>
      </c>
      <c r="P185" s="147">
        <f>O185*H185</f>
        <v>0</v>
      </c>
      <c r="Q185" s="147">
        <v>0</v>
      </c>
      <c r="R185" s="147">
        <f>Q185*H185</f>
        <v>0</v>
      </c>
      <c r="S185" s="147">
        <v>0</v>
      </c>
      <c r="T185" s="148">
        <f>S185*H185</f>
        <v>0</v>
      </c>
      <c r="AR185" s="149" t="s">
        <v>630</v>
      </c>
      <c r="AT185" s="149" t="s">
        <v>252</v>
      </c>
      <c r="AU185" s="149" t="s">
        <v>21</v>
      </c>
      <c r="AY185" s="17" t="s">
        <v>250</v>
      </c>
      <c r="BE185" s="150">
        <f>IF(N185="základní",J185,0)</f>
        <v>0</v>
      </c>
      <c r="BF185" s="150">
        <f>IF(N185="snížená",J185,0)</f>
        <v>0</v>
      </c>
      <c r="BG185" s="150">
        <f>IF(N185="zákl. přenesená",J185,0)</f>
        <v>0</v>
      </c>
      <c r="BH185" s="150">
        <f>IF(N185="sníž. přenesená",J185,0)</f>
        <v>0</v>
      </c>
      <c r="BI185" s="150">
        <f>IF(N185="nulová",J185,0)</f>
        <v>0</v>
      </c>
      <c r="BJ185" s="17" t="s">
        <v>88</v>
      </c>
      <c r="BK185" s="150">
        <f>ROUND(I185*H185,2)</f>
        <v>0</v>
      </c>
      <c r="BL185" s="17" t="s">
        <v>630</v>
      </c>
      <c r="BM185" s="149" t="s">
        <v>2382</v>
      </c>
    </row>
    <row r="186" spans="2:65" s="1" customFormat="1" ht="11.25">
      <c r="B186" s="33"/>
      <c r="D186" s="151" t="s">
        <v>259</v>
      </c>
      <c r="F186" s="152" t="s">
        <v>2383</v>
      </c>
      <c r="I186" s="153"/>
      <c r="L186" s="33"/>
      <c r="M186" s="154"/>
      <c r="T186" s="57"/>
      <c r="AT186" s="17" t="s">
        <v>259</v>
      </c>
      <c r="AU186" s="17" t="s">
        <v>21</v>
      </c>
    </row>
    <row r="187" spans="2:65" s="11" customFormat="1" ht="22.9" customHeight="1">
      <c r="B187" s="126"/>
      <c r="D187" s="127" t="s">
        <v>79</v>
      </c>
      <c r="E187" s="136" t="s">
        <v>2384</v>
      </c>
      <c r="F187" s="136" t="s">
        <v>2385</v>
      </c>
      <c r="I187" s="129"/>
      <c r="J187" s="137">
        <f>BK187</f>
        <v>0</v>
      </c>
      <c r="L187" s="126"/>
      <c r="M187" s="131"/>
      <c r="P187" s="132">
        <f>SUM(P188:P208)</f>
        <v>0</v>
      </c>
      <c r="R187" s="132">
        <f>SUM(R188:R208)</f>
        <v>12.433410000000004</v>
      </c>
      <c r="T187" s="133">
        <f>SUM(T188:T208)</f>
        <v>0</v>
      </c>
      <c r="AR187" s="127" t="s">
        <v>267</v>
      </c>
      <c r="AT187" s="134" t="s">
        <v>79</v>
      </c>
      <c r="AU187" s="134" t="s">
        <v>88</v>
      </c>
      <c r="AY187" s="127" t="s">
        <v>250</v>
      </c>
      <c r="BK187" s="135">
        <f>SUM(BK188:BK208)</f>
        <v>0</v>
      </c>
    </row>
    <row r="188" spans="2:65" s="1" customFormat="1" ht="24.2" customHeight="1">
      <c r="B188" s="33"/>
      <c r="C188" s="138" t="s">
        <v>478</v>
      </c>
      <c r="D188" s="138" t="s">
        <v>252</v>
      </c>
      <c r="E188" s="139" t="s">
        <v>2386</v>
      </c>
      <c r="F188" s="140" t="s">
        <v>2387</v>
      </c>
      <c r="G188" s="141" t="s">
        <v>276</v>
      </c>
      <c r="H188" s="142">
        <v>1.5</v>
      </c>
      <c r="I188" s="143"/>
      <c r="J188" s="144">
        <f t="shared" ref="J188:J208" si="10">ROUND(I188*H188,2)</f>
        <v>0</v>
      </c>
      <c r="K188" s="140" t="s">
        <v>1</v>
      </c>
      <c r="L188" s="33"/>
      <c r="M188" s="145" t="s">
        <v>1</v>
      </c>
      <c r="N188" s="146" t="s">
        <v>45</v>
      </c>
      <c r="P188" s="147">
        <f t="shared" ref="P188:P208" si="11">O188*H188</f>
        <v>0</v>
      </c>
      <c r="Q188" s="147">
        <v>2.2563399999999998</v>
      </c>
      <c r="R188" s="147">
        <f t="shared" ref="R188:R208" si="12">Q188*H188</f>
        <v>3.3845099999999997</v>
      </c>
      <c r="S188" s="147">
        <v>0</v>
      </c>
      <c r="T188" s="148">
        <f t="shared" ref="T188:T208" si="13">S188*H188</f>
        <v>0</v>
      </c>
      <c r="AR188" s="149" t="s">
        <v>630</v>
      </c>
      <c r="AT188" s="149" t="s">
        <v>252</v>
      </c>
      <c r="AU188" s="149" t="s">
        <v>21</v>
      </c>
      <c r="AY188" s="17" t="s">
        <v>250</v>
      </c>
      <c r="BE188" s="150">
        <f t="shared" ref="BE188:BE208" si="14">IF(N188="základní",J188,0)</f>
        <v>0</v>
      </c>
      <c r="BF188" s="150">
        <f t="shared" ref="BF188:BF208" si="15">IF(N188="snížená",J188,0)</f>
        <v>0</v>
      </c>
      <c r="BG188" s="150">
        <f t="shared" ref="BG188:BG208" si="16">IF(N188="zákl. přenesená",J188,0)</f>
        <v>0</v>
      </c>
      <c r="BH188" s="150">
        <f t="shared" ref="BH188:BH208" si="17">IF(N188="sníž. přenesená",J188,0)</f>
        <v>0</v>
      </c>
      <c r="BI188" s="150">
        <f t="shared" ref="BI188:BI208" si="18">IF(N188="nulová",J188,0)</f>
        <v>0</v>
      </c>
      <c r="BJ188" s="17" t="s">
        <v>88</v>
      </c>
      <c r="BK188" s="150">
        <f t="shared" ref="BK188:BK208" si="19">ROUND(I188*H188,2)</f>
        <v>0</v>
      </c>
      <c r="BL188" s="17" t="s">
        <v>630</v>
      </c>
      <c r="BM188" s="149" t="s">
        <v>2388</v>
      </c>
    </row>
    <row r="189" spans="2:65" s="1" customFormat="1" ht="33" customHeight="1">
      <c r="B189" s="33"/>
      <c r="C189" s="138" t="s">
        <v>485</v>
      </c>
      <c r="D189" s="138" t="s">
        <v>252</v>
      </c>
      <c r="E189" s="139" t="s">
        <v>2389</v>
      </c>
      <c r="F189" s="140" t="s">
        <v>2390</v>
      </c>
      <c r="G189" s="141" t="s">
        <v>276</v>
      </c>
      <c r="H189" s="142">
        <v>1</v>
      </c>
      <c r="I189" s="143"/>
      <c r="J189" s="144">
        <f t="shared" si="10"/>
        <v>0</v>
      </c>
      <c r="K189" s="140" t="s">
        <v>1</v>
      </c>
      <c r="L189" s="33"/>
      <c r="M189" s="145" t="s">
        <v>1</v>
      </c>
      <c r="N189" s="146" t="s">
        <v>45</v>
      </c>
      <c r="P189" s="147">
        <f t="shared" si="11"/>
        <v>0</v>
      </c>
      <c r="Q189" s="147">
        <v>0</v>
      </c>
      <c r="R189" s="147">
        <f t="shared" si="12"/>
        <v>0</v>
      </c>
      <c r="S189" s="147">
        <v>0</v>
      </c>
      <c r="T189" s="148">
        <f t="shared" si="13"/>
        <v>0</v>
      </c>
      <c r="AR189" s="149" t="s">
        <v>630</v>
      </c>
      <c r="AT189" s="149" t="s">
        <v>252</v>
      </c>
      <c r="AU189" s="149" t="s">
        <v>21</v>
      </c>
      <c r="AY189" s="17" t="s">
        <v>250</v>
      </c>
      <c r="BE189" s="150">
        <f t="shared" si="14"/>
        <v>0</v>
      </c>
      <c r="BF189" s="150">
        <f t="shared" si="15"/>
        <v>0</v>
      </c>
      <c r="BG189" s="150">
        <f t="shared" si="16"/>
        <v>0</v>
      </c>
      <c r="BH189" s="150">
        <f t="shared" si="17"/>
        <v>0</v>
      </c>
      <c r="BI189" s="150">
        <f t="shared" si="18"/>
        <v>0</v>
      </c>
      <c r="BJ189" s="17" t="s">
        <v>88</v>
      </c>
      <c r="BK189" s="150">
        <f t="shared" si="19"/>
        <v>0</v>
      </c>
      <c r="BL189" s="17" t="s">
        <v>630</v>
      </c>
      <c r="BM189" s="149" t="s">
        <v>2391</v>
      </c>
    </row>
    <row r="190" spans="2:65" s="1" customFormat="1" ht="62.65" customHeight="1">
      <c r="B190" s="33"/>
      <c r="C190" s="138" t="s">
        <v>491</v>
      </c>
      <c r="D190" s="138" t="s">
        <v>252</v>
      </c>
      <c r="E190" s="139" t="s">
        <v>2392</v>
      </c>
      <c r="F190" s="140" t="s">
        <v>2393</v>
      </c>
      <c r="G190" s="141" t="s">
        <v>557</v>
      </c>
      <c r="H190" s="142">
        <v>19</v>
      </c>
      <c r="I190" s="143"/>
      <c r="J190" s="144">
        <f t="shared" si="10"/>
        <v>0</v>
      </c>
      <c r="K190" s="140" t="s">
        <v>1</v>
      </c>
      <c r="L190" s="33"/>
      <c r="M190" s="145" t="s">
        <v>1</v>
      </c>
      <c r="N190" s="146" t="s">
        <v>45</v>
      </c>
      <c r="P190" s="147">
        <f t="shared" si="11"/>
        <v>0</v>
      </c>
      <c r="Q190" s="147">
        <v>0</v>
      </c>
      <c r="R190" s="147">
        <f t="shared" si="12"/>
        <v>0</v>
      </c>
      <c r="S190" s="147">
        <v>0</v>
      </c>
      <c r="T190" s="148">
        <f t="shared" si="13"/>
        <v>0</v>
      </c>
      <c r="AR190" s="149" t="s">
        <v>630</v>
      </c>
      <c r="AT190" s="149" t="s">
        <v>252</v>
      </c>
      <c r="AU190" s="149" t="s">
        <v>21</v>
      </c>
      <c r="AY190" s="17" t="s">
        <v>250</v>
      </c>
      <c r="BE190" s="150">
        <f t="shared" si="14"/>
        <v>0</v>
      </c>
      <c r="BF190" s="150">
        <f t="shared" si="15"/>
        <v>0</v>
      </c>
      <c r="BG190" s="150">
        <f t="shared" si="16"/>
        <v>0</v>
      </c>
      <c r="BH190" s="150">
        <f t="shared" si="17"/>
        <v>0</v>
      </c>
      <c r="BI190" s="150">
        <f t="shared" si="18"/>
        <v>0</v>
      </c>
      <c r="BJ190" s="17" t="s">
        <v>88</v>
      </c>
      <c r="BK190" s="150">
        <f t="shared" si="19"/>
        <v>0</v>
      </c>
      <c r="BL190" s="17" t="s">
        <v>630</v>
      </c>
      <c r="BM190" s="149" t="s">
        <v>2394</v>
      </c>
    </row>
    <row r="191" spans="2:65" s="1" customFormat="1" ht="44.25" customHeight="1">
      <c r="B191" s="33"/>
      <c r="C191" s="138" t="s">
        <v>495</v>
      </c>
      <c r="D191" s="138" t="s">
        <v>252</v>
      </c>
      <c r="E191" s="139" t="s">
        <v>2395</v>
      </c>
      <c r="F191" s="140" t="s">
        <v>2396</v>
      </c>
      <c r="G191" s="141" t="s">
        <v>557</v>
      </c>
      <c r="H191" s="142">
        <v>19</v>
      </c>
      <c r="I191" s="143"/>
      <c r="J191" s="144">
        <f t="shared" si="10"/>
        <v>0</v>
      </c>
      <c r="K191" s="140" t="s">
        <v>1</v>
      </c>
      <c r="L191" s="33"/>
      <c r="M191" s="145" t="s">
        <v>1</v>
      </c>
      <c r="N191" s="146" t="s">
        <v>45</v>
      </c>
      <c r="P191" s="147">
        <f t="shared" si="11"/>
        <v>0</v>
      </c>
      <c r="Q191" s="147">
        <v>0.20300000000000001</v>
      </c>
      <c r="R191" s="147">
        <f t="shared" si="12"/>
        <v>3.8570000000000002</v>
      </c>
      <c r="S191" s="147">
        <v>0</v>
      </c>
      <c r="T191" s="148">
        <f t="shared" si="13"/>
        <v>0</v>
      </c>
      <c r="AR191" s="149" t="s">
        <v>630</v>
      </c>
      <c r="AT191" s="149" t="s">
        <v>252</v>
      </c>
      <c r="AU191" s="149" t="s">
        <v>21</v>
      </c>
      <c r="AY191" s="17" t="s">
        <v>250</v>
      </c>
      <c r="BE191" s="150">
        <f t="shared" si="14"/>
        <v>0</v>
      </c>
      <c r="BF191" s="150">
        <f t="shared" si="15"/>
        <v>0</v>
      </c>
      <c r="BG191" s="150">
        <f t="shared" si="16"/>
        <v>0</v>
      </c>
      <c r="BH191" s="150">
        <f t="shared" si="17"/>
        <v>0</v>
      </c>
      <c r="BI191" s="150">
        <f t="shared" si="18"/>
        <v>0</v>
      </c>
      <c r="BJ191" s="17" t="s">
        <v>88</v>
      </c>
      <c r="BK191" s="150">
        <f t="shared" si="19"/>
        <v>0</v>
      </c>
      <c r="BL191" s="17" t="s">
        <v>630</v>
      </c>
      <c r="BM191" s="149" t="s">
        <v>2397</v>
      </c>
    </row>
    <row r="192" spans="2:65" s="1" customFormat="1" ht="37.9" customHeight="1">
      <c r="B192" s="33"/>
      <c r="C192" s="138" t="s">
        <v>503</v>
      </c>
      <c r="D192" s="138" t="s">
        <v>252</v>
      </c>
      <c r="E192" s="139" t="s">
        <v>2398</v>
      </c>
      <c r="F192" s="140" t="s">
        <v>2399</v>
      </c>
      <c r="G192" s="141" t="s">
        <v>481</v>
      </c>
      <c r="H192" s="142">
        <v>1</v>
      </c>
      <c r="I192" s="143"/>
      <c r="J192" s="144">
        <f t="shared" si="10"/>
        <v>0</v>
      </c>
      <c r="K192" s="140" t="s">
        <v>1</v>
      </c>
      <c r="L192" s="33"/>
      <c r="M192" s="145" t="s">
        <v>1</v>
      </c>
      <c r="N192" s="146" t="s">
        <v>45</v>
      </c>
      <c r="P192" s="147">
        <f t="shared" si="11"/>
        <v>0</v>
      </c>
      <c r="Q192" s="147">
        <v>3.8E-3</v>
      </c>
      <c r="R192" s="147">
        <f t="shared" si="12"/>
        <v>3.8E-3</v>
      </c>
      <c r="S192" s="147">
        <v>0</v>
      </c>
      <c r="T192" s="148">
        <f t="shared" si="13"/>
        <v>0</v>
      </c>
      <c r="AR192" s="149" t="s">
        <v>630</v>
      </c>
      <c r="AT192" s="149" t="s">
        <v>252</v>
      </c>
      <c r="AU192" s="149" t="s">
        <v>21</v>
      </c>
      <c r="AY192" s="17" t="s">
        <v>250</v>
      </c>
      <c r="BE192" s="150">
        <f t="shared" si="14"/>
        <v>0</v>
      </c>
      <c r="BF192" s="150">
        <f t="shared" si="15"/>
        <v>0</v>
      </c>
      <c r="BG192" s="150">
        <f t="shared" si="16"/>
        <v>0</v>
      </c>
      <c r="BH192" s="150">
        <f t="shared" si="17"/>
        <v>0</v>
      </c>
      <c r="BI192" s="150">
        <f t="shared" si="18"/>
        <v>0</v>
      </c>
      <c r="BJ192" s="17" t="s">
        <v>88</v>
      </c>
      <c r="BK192" s="150">
        <f t="shared" si="19"/>
        <v>0</v>
      </c>
      <c r="BL192" s="17" t="s">
        <v>630</v>
      </c>
      <c r="BM192" s="149" t="s">
        <v>2400</v>
      </c>
    </row>
    <row r="193" spans="2:65" s="1" customFormat="1" ht="37.9" customHeight="1">
      <c r="B193" s="33"/>
      <c r="C193" s="138" t="s">
        <v>507</v>
      </c>
      <c r="D193" s="138" t="s">
        <v>252</v>
      </c>
      <c r="E193" s="139" t="s">
        <v>2401</v>
      </c>
      <c r="F193" s="140" t="s">
        <v>2402</v>
      </c>
      <c r="G193" s="141" t="s">
        <v>481</v>
      </c>
      <c r="H193" s="142">
        <v>1</v>
      </c>
      <c r="I193" s="143"/>
      <c r="J193" s="144">
        <f t="shared" si="10"/>
        <v>0</v>
      </c>
      <c r="K193" s="140" t="s">
        <v>1</v>
      </c>
      <c r="L193" s="33"/>
      <c r="M193" s="145" t="s">
        <v>1</v>
      </c>
      <c r="N193" s="146" t="s">
        <v>45</v>
      </c>
      <c r="P193" s="147">
        <f t="shared" si="11"/>
        <v>0</v>
      </c>
      <c r="Q193" s="147">
        <v>7.6E-3</v>
      </c>
      <c r="R193" s="147">
        <f t="shared" si="12"/>
        <v>7.6E-3</v>
      </c>
      <c r="S193" s="147">
        <v>0</v>
      </c>
      <c r="T193" s="148">
        <f t="shared" si="13"/>
        <v>0</v>
      </c>
      <c r="AR193" s="149" t="s">
        <v>630</v>
      </c>
      <c r="AT193" s="149" t="s">
        <v>252</v>
      </c>
      <c r="AU193" s="149" t="s">
        <v>21</v>
      </c>
      <c r="AY193" s="17" t="s">
        <v>250</v>
      </c>
      <c r="BE193" s="150">
        <f t="shared" si="14"/>
        <v>0</v>
      </c>
      <c r="BF193" s="150">
        <f t="shared" si="15"/>
        <v>0</v>
      </c>
      <c r="BG193" s="150">
        <f t="shared" si="16"/>
        <v>0</v>
      </c>
      <c r="BH193" s="150">
        <f t="shared" si="17"/>
        <v>0</v>
      </c>
      <c r="BI193" s="150">
        <f t="shared" si="18"/>
        <v>0</v>
      </c>
      <c r="BJ193" s="17" t="s">
        <v>88</v>
      </c>
      <c r="BK193" s="150">
        <f t="shared" si="19"/>
        <v>0</v>
      </c>
      <c r="BL193" s="17" t="s">
        <v>630</v>
      </c>
      <c r="BM193" s="149" t="s">
        <v>2403</v>
      </c>
    </row>
    <row r="194" spans="2:65" s="1" customFormat="1" ht="44.25" customHeight="1">
      <c r="B194" s="33"/>
      <c r="C194" s="138" t="s">
        <v>511</v>
      </c>
      <c r="D194" s="138" t="s">
        <v>252</v>
      </c>
      <c r="E194" s="139" t="s">
        <v>2404</v>
      </c>
      <c r="F194" s="140" t="s">
        <v>2405</v>
      </c>
      <c r="G194" s="141" t="s">
        <v>557</v>
      </c>
      <c r="H194" s="142">
        <v>19</v>
      </c>
      <c r="I194" s="143"/>
      <c r="J194" s="144">
        <f t="shared" si="10"/>
        <v>0</v>
      </c>
      <c r="K194" s="140" t="s">
        <v>1</v>
      </c>
      <c r="L194" s="33"/>
      <c r="M194" s="145" t="s">
        <v>1</v>
      </c>
      <c r="N194" s="146" t="s">
        <v>45</v>
      </c>
      <c r="P194" s="147">
        <f t="shared" si="11"/>
        <v>0</v>
      </c>
      <c r="Q194" s="147">
        <v>9.0000000000000006E-5</v>
      </c>
      <c r="R194" s="147">
        <f t="shared" si="12"/>
        <v>1.7100000000000001E-3</v>
      </c>
      <c r="S194" s="147">
        <v>0</v>
      </c>
      <c r="T194" s="148">
        <f t="shared" si="13"/>
        <v>0</v>
      </c>
      <c r="AR194" s="149" t="s">
        <v>630</v>
      </c>
      <c r="AT194" s="149" t="s">
        <v>252</v>
      </c>
      <c r="AU194" s="149" t="s">
        <v>21</v>
      </c>
      <c r="AY194" s="17" t="s">
        <v>250</v>
      </c>
      <c r="BE194" s="150">
        <f t="shared" si="14"/>
        <v>0</v>
      </c>
      <c r="BF194" s="150">
        <f t="shared" si="15"/>
        <v>0</v>
      </c>
      <c r="BG194" s="150">
        <f t="shared" si="16"/>
        <v>0</v>
      </c>
      <c r="BH194" s="150">
        <f t="shared" si="17"/>
        <v>0</v>
      </c>
      <c r="BI194" s="150">
        <f t="shared" si="18"/>
        <v>0</v>
      </c>
      <c r="BJ194" s="17" t="s">
        <v>88</v>
      </c>
      <c r="BK194" s="150">
        <f t="shared" si="19"/>
        <v>0</v>
      </c>
      <c r="BL194" s="17" t="s">
        <v>630</v>
      </c>
      <c r="BM194" s="149" t="s">
        <v>2406</v>
      </c>
    </row>
    <row r="195" spans="2:65" s="1" customFormat="1" ht="55.5" customHeight="1">
      <c r="B195" s="33"/>
      <c r="C195" s="138" t="s">
        <v>515</v>
      </c>
      <c r="D195" s="138" t="s">
        <v>252</v>
      </c>
      <c r="E195" s="139" t="s">
        <v>2407</v>
      </c>
      <c r="F195" s="140" t="s">
        <v>2408</v>
      </c>
      <c r="G195" s="141" t="s">
        <v>557</v>
      </c>
      <c r="H195" s="142">
        <v>3</v>
      </c>
      <c r="I195" s="143"/>
      <c r="J195" s="144">
        <f t="shared" si="10"/>
        <v>0</v>
      </c>
      <c r="K195" s="140" t="s">
        <v>1</v>
      </c>
      <c r="L195" s="33"/>
      <c r="M195" s="145" t="s">
        <v>1</v>
      </c>
      <c r="N195" s="146" t="s">
        <v>45</v>
      </c>
      <c r="P195" s="147">
        <f t="shared" si="11"/>
        <v>0</v>
      </c>
      <c r="Q195" s="147">
        <v>0.22563</v>
      </c>
      <c r="R195" s="147">
        <f t="shared" si="12"/>
        <v>0.67688999999999999</v>
      </c>
      <c r="S195" s="147">
        <v>0</v>
      </c>
      <c r="T195" s="148">
        <f t="shared" si="13"/>
        <v>0</v>
      </c>
      <c r="AR195" s="149" t="s">
        <v>630</v>
      </c>
      <c r="AT195" s="149" t="s">
        <v>252</v>
      </c>
      <c r="AU195" s="149" t="s">
        <v>21</v>
      </c>
      <c r="AY195" s="17" t="s">
        <v>250</v>
      </c>
      <c r="BE195" s="150">
        <f t="shared" si="14"/>
        <v>0</v>
      </c>
      <c r="BF195" s="150">
        <f t="shared" si="15"/>
        <v>0</v>
      </c>
      <c r="BG195" s="150">
        <f t="shared" si="16"/>
        <v>0</v>
      </c>
      <c r="BH195" s="150">
        <f t="shared" si="17"/>
        <v>0</v>
      </c>
      <c r="BI195" s="150">
        <f t="shared" si="18"/>
        <v>0</v>
      </c>
      <c r="BJ195" s="17" t="s">
        <v>88</v>
      </c>
      <c r="BK195" s="150">
        <f t="shared" si="19"/>
        <v>0</v>
      </c>
      <c r="BL195" s="17" t="s">
        <v>630</v>
      </c>
      <c r="BM195" s="149" t="s">
        <v>2409</v>
      </c>
    </row>
    <row r="196" spans="2:65" s="1" customFormat="1" ht="16.5" customHeight="1">
      <c r="B196" s="33"/>
      <c r="C196" s="178" t="s">
        <v>521</v>
      </c>
      <c r="D196" s="178" t="s">
        <v>364</v>
      </c>
      <c r="E196" s="179" t="s">
        <v>2410</v>
      </c>
      <c r="F196" s="180" t="s">
        <v>2411</v>
      </c>
      <c r="G196" s="181" t="s">
        <v>481</v>
      </c>
      <c r="H196" s="182">
        <v>3</v>
      </c>
      <c r="I196" s="183"/>
      <c r="J196" s="184">
        <f t="shared" si="10"/>
        <v>0</v>
      </c>
      <c r="K196" s="180" t="s">
        <v>1</v>
      </c>
      <c r="L196" s="185"/>
      <c r="M196" s="186" t="s">
        <v>1</v>
      </c>
      <c r="N196" s="187" t="s">
        <v>45</v>
      </c>
      <c r="P196" s="147">
        <f t="shared" si="11"/>
        <v>0</v>
      </c>
      <c r="Q196" s="147">
        <v>3.1E-2</v>
      </c>
      <c r="R196" s="147">
        <f t="shared" si="12"/>
        <v>9.2999999999999999E-2</v>
      </c>
      <c r="S196" s="147">
        <v>0</v>
      </c>
      <c r="T196" s="148">
        <f t="shared" si="13"/>
        <v>0</v>
      </c>
      <c r="AR196" s="149" t="s">
        <v>760</v>
      </c>
      <c r="AT196" s="149" t="s">
        <v>364</v>
      </c>
      <c r="AU196" s="149" t="s">
        <v>21</v>
      </c>
      <c r="AY196" s="17" t="s">
        <v>250</v>
      </c>
      <c r="BE196" s="150">
        <f t="shared" si="14"/>
        <v>0</v>
      </c>
      <c r="BF196" s="150">
        <f t="shared" si="15"/>
        <v>0</v>
      </c>
      <c r="BG196" s="150">
        <f t="shared" si="16"/>
        <v>0</v>
      </c>
      <c r="BH196" s="150">
        <f t="shared" si="17"/>
        <v>0</v>
      </c>
      <c r="BI196" s="150">
        <f t="shared" si="18"/>
        <v>0</v>
      </c>
      <c r="BJ196" s="17" t="s">
        <v>88</v>
      </c>
      <c r="BK196" s="150">
        <f t="shared" si="19"/>
        <v>0</v>
      </c>
      <c r="BL196" s="17" t="s">
        <v>760</v>
      </c>
      <c r="BM196" s="149" t="s">
        <v>2412</v>
      </c>
    </row>
    <row r="197" spans="2:65" s="1" customFormat="1" ht="16.5" customHeight="1">
      <c r="B197" s="33"/>
      <c r="C197" s="178" t="s">
        <v>527</v>
      </c>
      <c r="D197" s="178" t="s">
        <v>364</v>
      </c>
      <c r="E197" s="179" t="s">
        <v>2413</v>
      </c>
      <c r="F197" s="180" t="s">
        <v>2414</v>
      </c>
      <c r="G197" s="181" t="s">
        <v>481</v>
      </c>
      <c r="H197" s="182">
        <v>3</v>
      </c>
      <c r="I197" s="183"/>
      <c r="J197" s="184">
        <f t="shared" si="10"/>
        <v>0</v>
      </c>
      <c r="K197" s="180" t="s">
        <v>1</v>
      </c>
      <c r="L197" s="185"/>
      <c r="M197" s="186" t="s">
        <v>1</v>
      </c>
      <c r="N197" s="187" t="s">
        <v>45</v>
      </c>
      <c r="P197" s="147">
        <f t="shared" si="11"/>
        <v>0</v>
      </c>
      <c r="Q197" s="147">
        <v>6.0000000000000001E-3</v>
      </c>
      <c r="R197" s="147">
        <f t="shared" si="12"/>
        <v>1.8000000000000002E-2</v>
      </c>
      <c r="S197" s="147">
        <v>0</v>
      </c>
      <c r="T197" s="148">
        <f t="shared" si="13"/>
        <v>0</v>
      </c>
      <c r="AR197" s="149" t="s">
        <v>760</v>
      </c>
      <c r="AT197" s="149" t="s">
        <v>364</v>
      </c>
      <c r="AU197" s="149" t="s">
        <v>21</v>
      </c>
      <c r="AY197" s="17" t="s">
        <v>250</v>
      </c>
      <c r="BE197" s="150">
        <f t="shared" si="14"/>
        <v>0</v>
      </c>
      <c r="BF197" s="150">
        <f t="shared" si="15"/>
        <v>0</v>
      </c>
      <c r="BG197" s="150">
        <f t="shared" si="16"/>
        <v>0</v>
      </c>
      <c r="BH197" s="150">
        <f t="shared" si="17"/>
        <v>0</v>
      </c>
      <c r="BI197" s="150">
        <f t="shared" si="18"/>
        <v>0</v>
      </c>
      <c r="BJ197" s="17" t="s">
        <v>88</v>
      </c>
      <c r="BK197" s="150">
        <f t="shared" si="19"/>
        <v>0</v>
      </c>
      <c r="BL197" s="17" t="s">
        <v>760</v>
      </c>
      <c r="BM197" s="149" t="s">
        <v>2415</v>
      </c>
    </row>
    <row r="198" spans="2:65" s="1" customFormat="1" ht="55.5" customHeight="1">
      <c r="B198" s="33"/>
      <c r="C198" s="138" t="s">
        <v>532</v>
      </c>
      <c r="D198" s="138" t="s">
        <v>252</v>
      </c>
      <c r="E198" s="139" t="s">
        <v>2416</v>
      </c>
      <c r="F198" s="140" t="s">
        <v>2417</v>
      </c>
      <c r="G198" s="141" t="s">
        <v>557</v>
      </c>
      <c r="H198" s="142">
        <v>30</v>
      </c>
      <c r="I198" s="143"/>
      <c r="J198" s="144">
        <f t="shared" si="10"/>
        <v>0</v>
      </c>
      <c r="K198" s="140" t="s">
        <v>1</v>
      </c>
      <c r="L198" s="33"/>
      <c r="M198" s="145" t="s">
        <v>1</v>
      </c>
      <c r="N198" s="146" t="s">
        <v>45</v>
      </c>
      <c r="P198" s="147">
        <f t="shared" si="11"/>
        <v>0</v>
      </c>
      <c r="Q198" s="147">
        <v>0.108</v>
      </c>
      <c r="R198" s="147">
        <f t="shared" si="12"/>
        <v>3.2399999999999998</v>
      </c>
      <c r="S198" s="147">
        <v>0</v>
      </c>
      <c r="T198" s="148">
        <f t="shared" si="13"/>
        <v>0</v>
      </c>
      <c r="AR198" s="149" t="s">
        <v>630</v>
      </c>
      <c r="AT198" s="149" t="s">
        <v>252</v>
      </c>
      <c r="AU198" s="149" t="s">
        <v>21</v>
      </c>
      <c r="AY198" s="17" t="s">
        <v>250</v>
      </c>
      <c r="BE198" s="150">
        <f t="shared" si="14"/>
        <v>0</v>
      </c>
      <c r="BF198" s="150">
        <f t="shared" si="15"/>
        <v>0</v>
      </c>
      <c r="BG198" s="150">
        <f t="shared" si="16"/>
        <v>0</v>
      </c>
      <c r="BH198" s="150">
        <f t="shared" si="17"/>
        <v>0</v>
      </c>
      <c r="BI198" s="150">
        <f t="shared" si="18"/>
        <v>0</v>
      </c>
      <c r="BJ198" s="17" t="s">
        <v>88</v>
      </c>
      <c r="BK198" s="150">
        <f t="shared" si="19"/>
        <v>0</v>
      </c>
      <c r="BL198" s="17" t="s">
        <v>630</v>
      </c>
      <c r="BM198" s="149" t="s">
        <v>2418</v>
      </c>
    </row>
    <row r="199" spans="2:65" s="1" customFormat="1" ht="55.5" customHeight="1">
      <c r="B199" s="33"/>
      <c r="C199" s="178" t="s">
        <v>538</v>
      </c>
      <c r="D199" s="178" t="s">
        <v>364</v>
      </c>
      <c r="E199" s="179" t="s">
        <v>2419</v>
      </c>
      <c r="F199" s="180" t="s">
        <v>2420</v>
      </c>
      <c r="G199" s="181" t="s">
        <v>557</v>
      </c>
      <c r="H199" s="182">
        <v>30</v>
      </c>
      <c r="I199" s="183"/>
      <c r="J199" s="184">
        <f t="shared" si="10"/>
        <v>0</v>
      </c>
      <c r="K199" s="180" t="s">
        <v>1</v>
      </c>
      <c r="L199" s="185"/>
      <c r="M199" s="186" t="s">
        <v>1</v>
      </c>
      <c r="N199" s="187" t="s">
        <v>45</v>
      </c>
      <c r="P199" s="147">
        <f t="shared" si="11"/>
        <v>0</v>
      </c>
      <c r="Q199" s="147">
        <v>3.5E-4</v>
      </c>
      <c r="R199" s="147">
        <f t="shared" si="12"/>
        <v>1.0500000000000001E-2</v>
      </c>
      <c r="S199" s="147">
        <v>0</v>
      </c>
      <c r="T199" s="148">
        <f t="shared" si="13"/>
        <v>0</v>
      </c>
      <c r="AR199" s="149" t="s">
        <v>760</v>
      </c>
      <c r="AT199" s="149" t="s">
        <v>364</v>
      </c>
      <c r="AU199" s="149" t="s">
        <v>21</v>
      </c>
      <c r="AY199" s="17" t="s">
        <v>250</v>
      </c>
      <c r="BE199" s="150">
        <f t="shared" si="14"/>
        <v>0</v>
      </c>
      <c r="BF199" s="150">
        <f t="shared" si="15"/>
        <v>0</v>
      </c>
      <c r="BG199" s="150">
        <f t="shared" si="16"/>
        <v>0</v>
      </c>
      <c r="BH199" s="150">
        <f t="shared" si="17"/>
        <v>0</v>
      </c>
      <c r="BI199" s="150">
        <f t="shared" si="18"/>
        <v>0</v>
      </c>
      <c r="BJ199" s="17" t="s">
        <v>88</v>
      </c>
      <c r="BK199" s="150">
        <f t="shared" si="19"/>
        <v>0</v>
      </c>
      <c r="BL199" s="17" t="s">
        <v>760</v>
      </c>
      <c r="BM199" s="149" t="s">
        <v>2421</v>
      </c>
    </row>
    <row r="200" spans="2:65" s="1" customFormat="1" ht="55.5" customHeight="1">
      <c r="B200" s="33"/>
      <c r="C200" s="138" t="s">
        <v>544</v>
      </c>
      <c r="D200" s="138" t="s">
        <v>252</v>
      </c>
      <c r="E200" s="139" t="s">
        <v>2422</v>
      </c>
      <c r="F200" s="140" t="s">
        <v>2423</v>
      </c>
      <c r="G200" s="141" t="s">
        <v>557</v>
      </c>
      <c r="H200" s="142">
        <v>5</v>
      </c>
      <c r="I200" s="143"/>
      <c r="J200" s="144">
        <f t="shared" si="10"/>
        <v>0</v>
      </c>
      <c r="K200" s="140" t="s">
        <v>1</v>
      </c>
      <c r="L200" s="33"/>
      <c r="M200" s="145" t="s">
        <v>1</v>
      </c>
      <c r="N200" s="146" t="s">
        <v>45</v>
      </c>
      <c r="P200" s="147">
        <f t="shared" si="11"/>
        <v>0</v>
      </c>
      <c r="Q200" s="147">
        <v>0.22563</v>
      </c>
      <c r="R200" s="147">
        <f t="shared" si="12"/>
        <v>1.12815</v>
      </c>
      <c r="S200" s="147">
        <v>0</v>
      </c>
      <c r="T200" s="148">
        <f t="shared" si="13"/>
        <v>0</v>
      </c>
      <c r="AR200" s="149" t="s">
        <v>630</v>
      </c>
      <c r="AT200" s="149" t="s">
        <v>252</v>
      </c>
      <c r="AU200" s="149" t="s">
        <v>21</v>
      </c>
      <c r="AY200" s="17" t="s">
        <v>250</v>
      </c>
      <c r="BE200" s="150">
        <f t="shared" si="14"/>
        <v>0</v>
      </c>
      <c r="BF200" s="150">
        <f t="shared" si="15"/>
        <v>0</v>
      </c>
      <c r="BG200" s="150">
        <f t="shared" si="16"/>
        <v>0</v>
      </c>
      <c r="BH200" s="150">
        <f t="shared" si="17"/>
        <v>0</v>
      </c>
      <c r="BI200" s="150">
        <f t="shared" si="18"/>
        <v>0</v>
      </c>
      <c r="BJ200" s="17" t="s">
        <v>88</v>
      </c>
      <c r="BK200" s="150">
        <f t="shared" si="19"/>
        <v>0</v>
      </c>
      <c r="BL200" s="17" t="s">
        <v>630</v>
      </c>
      <c r="BM200" s="149" t="s">
        <v>2424</v>
      </c>
    </row>
    <row r="201" spans="2:65" s="1" customFormat="1" ht="33" customHeight="1">
      <c r="B201" s="33"/>
      <c r="C201" s="178" t="s">
        <v>549</v>
      </c>
      <c r="D201" s="178" t="s">
        <v>364</v>
      </c>
      <c r="E201" s="179" t="s">
        <v>2425</v>
      </c>
      <c r="F201" s="180" t="s">
        <v>2426</v>
      </c>
      <c r="G201" s="181" t="s">
        <v>557</v>
      </c>
      <c r="H201" s="182">
        <v>5</v>
      </c>
      <c r="I201" s="183"/>
      <c r="J201" s="184">
        <f t="shared" si="10"/>
        <v>0</v>
      </c>
      <c r="K201" s="180" t="s">
        <v>256</v>
      </c>
      <c r="L201" s="185"/>
      <c r="M201" s="186" t="s">
        <v>1</v>
      </c>
      <c r="N201" s="187" t="s">
        <v>45</v>
      </c>
      <c r="P201" s="147">
        <f t="shared" si="11"/>
        <v>0</v>
      </c>
      <c r="Q201" s="147">
        <v>6.8999999999999997E-4</v>
      </c>
      <c r="R201" s="147">
        <f t="shared" si="12"/>
        <v>3.4499999999999999E-3</v>
      </c>
      <c r="S201" s="147">
        <v>0</v>
      </c>
      <c r="T201" s="148">
        <f t="shared" si="13"/>
        <v>0</v>
      </c>
      <c r="AR201" s="149" t="s">
        <v>760</v>
      </c>
      <c r="AT201" s="149" t="s">
        <v>364</v>
      </c>
      <c r="AU201" s="149" t="s">
        <v>21</v>
      </c>
      <c r="AY201" s="17" t="s">
        <v>250</v>
      </c>
      <c r="BE201" s="150">
        <f t="shared" si="14"/>
        <v>0</v>
      </c>
      <c r="BF201" s="150">
        <f t="shared" si="15"/>
        <v>0</v>
      </c>
      <c r="BG201" s="150">
        <f t="shared" si="16"/>
        <v>0</v>
      </c>
      <c r="BH201" s="150">
        <f t="shared" si="17"/>
        <v>0</v>
      </c>
      <c r="BI201" s="150">
        <f t="shared" si="18"/>
        <v>0</v>
      </c>
      <c r="BJ201" s="17" t="s">
        <v>88</v>
      </c>
      <c r="BK201" s="150">
        <f t="shared" si="19"/>
        <v>0</v>
      </c>
      <c r="BL201" s="17" t="s">
        <v>760</v>
      </c>
      <c r="BM201" s="149" t="s">
        <v>2427</v>
      </c>
    </row>
    <row r="202" spans="2:65" s="1" customFormat="1" ht="37.9" customHeight="1">
      <c r="B202" s="33"/>
      <c r="C202" s="138" t="s">
        <v>554</v>
      </c>
      <c r="D202" s="138" t="s">
        <v>252</v>
      </c>
      <c r="E202" s="139" t="s">
        <v>2428</v>
      </c>
      <c r="F202" s="140" t="s">
        <v>2429</v>
      </c>
      <c r="G202" s="141" t="s">
        <v>557</v>
      </c>
      <c r="H202" s="142">
        <v>19</v>
      </c>
      <c r="I202" s="143"/>
      <c r="J202" s="144">
        <f t="shared" si="10"/>
        <v>0</v>
      </c>
      <c r="K202" s="140" t="s">
        <v>1</v>
      </c>
      <c r="L202" s="33"/>
      <c r="M202" s="145" t="s">
        <v>1</v>
      </c>
      <c r="N202" s="146" t="s">
        <v>45</v>
      </c>
      <c r="P202" s="147">
        <f t="shared" si="11"/>
        <v>0</v>
      </c>
      <c r="Q202" s="147">
        <v>0</v>
      </c>
      <c r="R202" s="147">
        <f t="shared" si="12"/>
        <v>0</v>
      </c>
      <c r="S202" s="147">
        <v>0</v>
      </c>
      <c r="T202" s="148">
        <f t="shared" si="13"/>
        <v>0</v>
      </c>
      <c r="AR202" s="149" t="s">
        <v>630</v>
      </c>
      <c r="AT202" s="149" t="s">
        <v>252</v>
      </c>
      <c r="AU202" s="149" t="s">
        <v>21</v>
      </c>
      <c r="AY202" s="17" t="s">
        <v>250</v>
      </c>
      <c r="BE202" s="150">
        <f t="shared" si="14"/>
        <v>0</v>
      </c>
      <c r="BF202" s="150">
        <f t="shared" si="15"/>
        <v>0</v>
      </c>
      <c r="BG202" s="150">
        <f t="shared" si="16"/>
        <v>0</v>
      </c>
      <c r="BH202" s="150">
        <f t="shared" si="17"/>
        <v>0</v>
      </c>
      <c r="BI202" s="150">
        <f t="shared" si="18"/>
        <v>0</v>
      </c>
      <c r="BJ202" s="17" t="s">
        <v>88</v>
      </c>
      <c r="BK202" s="150">
        <f t="shared" si="19"/>
        <v>0</v>
      </c>
      <c r="BL202" s="17" t="s">
        <v>630</v>
      </c>
      <c r="BM202" s="149" t="s">
        <v>2430</v>
      </c>
    </row>
    <row r="203" spans="2:65" s="1" customFormat="1" ht="90" customHeight="1">
      <c r="B203" s="33"/>
      <c r="C203" s="138" t="s">
        <v>561</v>
      </c>
      <c r="D203" s="138" t="s">
        <v>252</v>
      </c>
      <c r="E203" s="139" t="s">
        <v>2431</v>
      </c>
      <c r="F203" s="140" t="s">
        <v>2432</v>
      </c>
      <c r="G203" s="141" t="s">
        <v>255</v>
      </c>
      <c r="H203" s="142">
        <v>19</v>
      </c>
      <c r="I203" s="143"/>
      <c r="J203" s="144">
        <f t="shared" si="10"/>
        <v>0</v>
      </c>
      <c r="K203" s="140" t="s">
        <v>1</v>
      </c>
      <c r="L203" s="33"/>
      <c r="M203" s="145" t="s">
        <v>1</v>
      </c>
      <c r="N203" s="146" t="s">
        <v>45</v>
      </c>
      <c r="P203" s="147">
        <f t="shared" si="11"/>
        <v>0</v>
      </c>
      <c r="Q203" s="147">
        <v>0</v>
      </c>
      <c r="R203" s="147">
        <f t="shared" si="12"/>
        <v>0</v>
      </c>
      <c r="S203" s="147">
        <v>0</v>
      </c>
      <c r="T203" s="148">
        <f t="shared" si="13"/>
        <v>0</v>
      </c>
      <c r="AR203" s="149" t="s">
        <v>630</v>
      </c>
      <c r="AT203" s="149" t="s">
        <v>252</v>
      </c>
      <c r="AU203" s="149" t="s">
        <v>21</v>
      </c>
      <c r="AY203" s="17" t="s">
        <v>250</v>
      </c>
      <c r="BE203" s="150">
        <f t="shared" si="14"/>
        <v>0</v>
      </c>
      <c r="BF203" s="150">
        <f t="shared" si="15"/>
        <v>0</v>
      </c>
      <c r="BG203" s="150">
        <f t="shared" si="16"/>
        <v>0</v>
      </c>
      <c r="BH203" s="150">
        <f t="shared" si="17"/>
        <v>0</v>
      </c>
      <c r="BI203" s="150">
        <f t="shared" si="18"/>
        <v>0</v>
      </c>
      <c r="BJ203" s="17" t="s">
        <v>88</v>
      </c>
      <c r="BK203" s="150">
        <f t="shared" si="19"/>
        <v>0</v>
      </c>
      <c r="BL203" s="17" t="s">
        <v>630</v>
      </c>
      <c r="BM203" s="149" t="s">
        <v>2433</v>
      </c>
    </row>
    <row r="204" spans="2:65" s="1" customFormat="1" ht="24.2" customHeight="1">
      <c r="B204" s="33"/>
      <c r="C204" s="138" t="s">
        <v>566</v>
      </c>
      <c r="D204" s="138" t="s">
        <v>252</v>
      </c>
      <c r="E204" s="139" t="s">
        <v>2434</v>
      </c>
      <c r="F204" s="140" t="s">
        <v>2435</v>
      </c>
      <c r="G204" s="141" t="s">
        <v>481</v>
      </c>
      <c r="H204" s="142">
        <v>1</v>
      </c>
      <c r="I204" s="143"/>
      <c r="J204" s="144">
        <f t="shared" si="10"/>
        <v>0</v>
      </c>
      <c r="K204" s="140" t="s">
        <v>1</v>
      </c>
      <c r="L204" s="33"/>
      <c r="M204" s="145" t="s">
        <v>1</v>
      </c>
      <c r="N204" s="146" t="s">
        <v>45</v>
      </c>
      <c r="P204" s="147">
        <f t="shared" si="11"/>
        <v>0</v>
      </c>
      <c r="Q204" s="147">
        <v>8.8000000000000005E-3</v>
      </c>
      <c r="R204" s="147">
        <f t="shared" si="12"/>
        <v>8.8000000000000005E-3</v>
      </c>
      <c r="S204" s="147">
        <v>0</v>
      </c>
      <c r="T204" s="148">
        <f t="shared" si="13"/>
        <v>0</v>
      </c>
      <c r="AR204" s="149" t="s">
        <v>630</v>
      </c>
      <c r="AT204" s="149" t="s">
        <v>252</v>
      </c>
      <c r="AU204" s="149" t="s">
        <v>21</v>
      </c>
      <c r="AY204" s="17" t="s">
        <v>250</v>
      </c>
      <c r="BE204" s="150">
        <f t="shared" si="14"/>
        <v>0</v>
      </c>
      <c r="BF204" s="150">
        <f t="shared" si="15"/>
        <v>0</v>
      </c>
      <c r="BG204" s="150">
        <f t="shared" si="16"/>
        <v>0</v>
      </c>
      <c r="BH204" s="150">
        <f t="shared" si="17"/>
        <v>0</v>
      </c>
      <c r="BI204" s="150">
        <f t="shared" si="18"/>
        <v>0</v>
      </c>
      <c r="BJ204" s="17" t="s">
        <v>88</v>
      </c>
      <c r="BK204" s="150">
        <f t="shared" si="19"/>
        <v>0</v>
      </c>
      <c r="BL204" s="17" t="s">
        <v>630</v>
      </c>
      <c r="BM204" s="149" t="s">
        <v>2436</v>
      </c>
    </row>
    <row r="205" spans="2:65" s="1" customFormat="1" ht="24.2" customHeight="1">
      <c r="B205" s="33"/>
      <c r="C205" s="138" t="s">
        <v>572</v>
      </c>
      <c r="D205" s="138" t="s">
        <v>252</v>
      </c>
      <c r="E205" s="139" t="s">
        <v>2437</v>
      </c>
      <c r="F205" s="140" t="s">
        <v>2438</v>
      </c>
      <c r="G205" s="141" t="s">
        <v>481</v>
      </c>
      <c r="H205" s="142">
        <v>1</v>
      </c>
      <c r="I205" s="143"/>
      <c r="J205" s="144">
        <f t="shared" si="10"/>
        <v>0</v>
      </c>
      <c r="K205" s="140" t="s">
        <v>1</v>
      </c>
      <c r="L205" s="33"/>
      <c r="M205" s="145" t="s">
        <v>1</v>
      </c>
      <c r="N205" s="146" t="s">
        <v>45</v>
      </c>
      <c r="P205" s="147">
        <f t="shared" si="11"/>
        <v>0</v>
      </c>
      <c r="Q205" s="147">
        <v>0</v>
      </c>
      <c r="R205" s="147">
        <f t="shared" si="12"/>
        <v>0</v>
      </c>
      <c r="S205" s="147">
        <v>0</v>
      </c>
      <c r="T205" s="148">
        <f t="shared" si="13"/>
        <v>0</v>
      </c>
      <c r="AR205" s="149" t="s">
        <v>630</v>
      </c>
      <c r="AT205" s="149" t="s">
        <v>252</v>
      </c>
      <c r="AU205" s="149" t="s">
        <v>21</v>
      </c>
      <c r="AY205" s="17" t="s">
        <v>250</v>
      </c>
      <c r="BE205" s="150">
        <f t="shared" si="14"/>
        <v>0</v>
      </c>
      <c r="BF205" s="150">
        <f t="shared" si="15"/>
        <v>0</v>
      </c>
      <c r="BG205" s="150">
        <f t="shared" si="16"/>
        <v>0</v>
      </c>
      <c r="BH205" s="150">
        <f t="shared" si="17"/>
        <v>0</v>
      </c>
      <c r="BI205" s="150">
        <f t="shared" si="18"/>
        <v>0</v>
      </c>
      <c r="BJ205" s="17" t="s">
        <v>88</v>
      </c>
      <c r="BK205" s="150">
        <f t="shared" si="19"/>
        <v>0</v>
      </c>
      <c r="BL205" s="17" t="s">
        <v>630</v>
      </c>
      <c r="BM205" s="149" t="s">
        <v>2439</v>
      </c>
    </row>
    <row r="206" spans="2:65" s="1" customFormat="1" ht="16.5" customHeight="1">
      <c r="B206" s="33"/>
      <c r="C206" s="138" t="s">
        <v>577</v>
      </c>
      <c r="D206" s="138" t="s">
        <v>252</v>
      </c>
      <c r="E206" s="139" t="s">
        <v>2440</v>
      </c>
      <c r="F206" s="140" t="s">
        <v>2441</v>
      </c>
      <c r="G206" s="141" t="s">
        <v>481</v>
      </c>
      <c r="H206" s="142">
        <v>3</v>
      </c>
      <c r="I206" s="143"/>
      <c r="J206" s="144">
        <f t="shared" si="10"/>
        <v>0</v>
      </c>
      <c r="K206" s="140" t="s">
        <v>1</v>
      </c>
      <c r="L206" s="33"/>
      <c r="M206" s="145" t="s">
        <v>1</v>
      </c>
      <c r="N206" s="146" t="s">
        <v>45</v>
      </c>
      <c r="P206" s="147">
        <f t="shared" si="11"/>
        <v>0</v>
      </c>
      <c r="Q206" s="147">
        <v>0</v>
      </c>
      <c r="R206" s="147">
        <f t="shared" si="12"/>
        <v>0</v>
      </c>
      <c r="S206" s="147">
        <v>0</v>
      </c>
      <c r="T206" s="148">
        <f t="shared" si="13"/>
        <v>0</v>
      </c>
      <c r="AR206" s="149" t="s">
        <v>630</v>
      </c>
      <c r="AT206" s="149" t="s">
        <v>252</v>
      </c>
      <c r="AU206" s="149" t="s">
        <v>21</v>
      </c>
      <c r="AY206" s="17" t="s">
        <v>250</v>
      </c>
      <c r="BE206" s="150">
        <f t="shared" si="14"/>
        <v>0</v>
      </c>
      <c r="BF206" s="150">
        <f t="shared" si="15"/>
        <v>0</v>
      </c>
      <c r="BG206" s="150">
        <f t="shared" si="16"/>
        <v>0</v>
      </c>
      <c r="BH206" s="150">
        <f t="shared" si="17"/>
        <v>0</v>
      </c>
      <c r="BI206" s="150">
        <f t="shared" si="18"/>
        <v>0</v>
      </c>
      <c r="BJ206" s="17" t="s">
        <v>88</v>
      </c>
      <c r="BK206" s="150">
        <f t="shared" si="19"/>
        <v>0</v>
      </c>
      <c r="BL206" s="17" t="s">
        <v>630</v>
      </c>
      <c r="BM206" s="149" t="s">
        <v>2442</v>
      </c>
    </row>
    <row r="207" spans="2:65" s="1" customFormat="1" ht="21.75" customHeight="1">
      <c r="B207" s="33"/>
      <c r="C207" s="138" t="s">
        <v>583</v>
      </c>
      <c r="D207" s="138" t="s">
        <v>252</v>
      </c>
      <c r="E207" s="139" t="s">
        <v>2443</v>
      </c>
      <c r="F207" s="140" t="s">
        <v>2444</v>
      </c>
      <c r="G207" s="141" t="s">
        <v>481</v>
      </c>
      <c r="H207" s="142">
        <v>6</v>
      </c>
      <c r="I207" s="143"/>
      <c r="J207" s="144">
        <f t="shared" si="10"/>
        <v>0</v>
      </c>
      <c r="K207" s="140" t="s">
        <v>1</v>
      </c>
      <c r="L207" s="33"/>
      <c r="M207" s="145" t="s">
        <v>1</v>
      </c>
      <c r="N207" s="146" t="s">
        <v>45</v>
      </c>
      <c r="P207" s="147">
        <f t="shared" si="11"/>
        <v>0</v>
      </c>
      <c r="Q207" s="147">
        <v>0</v>
      </c>
      <c r="R207" s="147">
        <f t="shared" si="12"/>
        <v>0</v>
      </c>
      <c r="S207" s="147">
        <v>0</v>
      </c>
      <c r="T207" s="148">
        <f t="shared" si="13"/>
        <v>0</v>
      </c>
      <c r="AR207" s="149" t="s">
        <v>630</v>
      </c>
      <c r="AT207" s="149" t="s">
        <v>252</v>
      </c>
      <c r="AU207" s="149" t="s">
        <v>21</v>
      </c>
      <c r="AY207" s="17" t="s">
        <v>250</v>
      </c>
      <c r="BE207" s="150">
        <f t="shared" si="14"/>
        <v>0</v>
      </c>
      <c r="BF207" s="150">
        <f t="shared" si="15"/>
        <v>0</v>
      </c>
      <c r="BG207" s="150">
        <f t="shared" si="16"/>
        <v>0</v>
      </c>
      <c r="BH207" s="150">
        <f t="shared" si="17"/>
        <v>0</v>
      </c>
      <c r="BI207" s="150">
        <f t="shared" si="18"/>
        <v>0</v>
      </c>
      <c r="BJ207" s="17" t="s">
        <v>88</v>
      </c>
      <c r="BK207" s="150">
        <f t="shared" si="19"/>
        <v>0</v>
      </c>
      <c r="BL207" s="17" t="s">
        <v>630</v>
      </c>
      <c r="BM207" s="149" t="s">
        <v>2445</v>
      </c>
    </row>
    <row r="208" spans="2:65" s="1" customFormat="1" ht="24.2" customHeight="1">
      <c r="B208" s="33"/>
      <c r="C208" s="178" t="s">
        <v>588</v>
      </c>
      <c r="D208" s="178" t="s">
        <v>364</v>
      </c>
      <c r="E208" s="179" t="s">
        <v>2446</v>
      </c>
      <c r="F208" s="180" t="s">
        <v>2447</v>
      </c>
      <c r="G208" s="181" t="s">
        <v>481</v>
      </c>
      <c r="H208" s="182">
        <v>6</v>
      </c>
      <c r="I208" s="183"/>
      <c r="J208" s="184">
        <f t="shared" si="10"/>
        <v>0</v>
      </c>
      <c r="K208" s="180" t="s">
        <v>1</v>
      </c>
      <c r="L208" s="185"/>
      <c r="M208" s="186" t="s">
        <v>1</v>
      </c>
      <c r="N208" s="187" t="s">
        <v>45</v>
      </c>
      <c r="P208" s="147">
        <f t="shared" si="11"/>
        <v>0</v>
      </c>
      <c r="Q208" s="147">
        <v>0</v>
      </c>
      <c r="R208" s="147">
        <f t="shared" si="12"/>
        <v>0</v>
      </c>
      <c r="S208" s="147">
        <v>0</v>
      </c>
      <c r="T208" s="148">
        <f t="shared" si="13"/>
        <v>0</v>
      </c>
      <c r="AR208" s="149" t="s">
        <v>2304</v>
      </c>
      <c r="AT208" s="149" t="s">
        <v>364</v>
      </c>
      <c r="AU208" s="149" t="s">
        <v>21</v>
      </c>
      <c r="AY208" s="17" t="s">
        <v>250</v>
      </c>
      <c r="BE208" s="150">
        <f t="shared" si="14"/>
        <v>0</v>
      </c>
      <c r="BF208" s="150">
        <f t="shared" si="15"/>
        <v>0</v>
      </c>
      <c r="BG208" s="150">
        <f t="shared" si="16"/>
        <v>0</v>
      </c>
      <c r="BH208" s="150">
        <f t="shared" si="17"/>
        <v>0</v>
      </c>
      <c r="BI208" s="150">
        <f t="shared" si="18"/>
        <v>0</v>
      </c>
      <c r="BJ208" s="17" t="s">
        <v>88</v>
      </c>
      <c r="BK208" s="150">
        <f t="shared" si="19"/>
        <v>0</v>
      </c>
      <c r="BL208" s="17" t="s">
        <v>630</v>
      </c>
      <c r="BM208" s="149" t="s">
        <v>2448</v>
      </c>
    </row>
    <row r="209" spans="2:65" s="11" customFormat="1" ht="22.9" customHeight="1">
      <c r="B209" s="126"/>
      <c r="D209" s="127" t="s">
        <v>79</v>
      </c>
      <c r="E209" s="136" t="s">
        <v>2449</v>
      </c>
      <c r="F209" s="136" t="s">
        <v>2450</v>
      </c>
      <c r="I209" s="129"/>
      <c r="J209" s="137">
        <f>BK209</f>
        <v>0</v>
      </c>
      <c r="L209" s="126"/>
      <c r="M209" s="131"/>
      <c r="P209" s="132">
        <f>SUM(P210:P216)</f>
        <v>0</v>
      </c>
      <c r="R209" s="132">
        <f>SUM(R210:R216)</f>
        <v>0</v>
      </c>
      <c r="T209" s="133">
        <f>SUM(T210:T216)</f>
        <v>0</v>
      </c>
      <c r="AR209" s="127" t="s">
        <v>267</v>
      </c>
      <c r="AT209" s="134" t="s">
        <v>79</v>
      </c>
      <c r="AU209" s="134" t="s">
        <v>88</v>
      </c>
      <c r="AY209" s="127" t="s">
        <v>250</v>
      </c>
      <c r="BK209" s="135">
        <f>SUM(BK210:BK216)</f>
        <v>0</v>
      </c>
    </row>
    <row r="210" spans="2:65" s="1" customFormat="1" ht="24.2" customHeight="1">
      <c r="B210" s="33"/>
      <c r="C210" s="138" t="s">
        <v>594</v>
      </c>
      <c r="D210" s="138" t="s">
        <v>252</v>
      </c>
      <c r="E210" s="139" t="s">
        <v>2451</v>
      </c>
      <c r="F210" s="140" t="s">
        <v>2452</v>
      </c>
      <c r="G210" s="141" t="s">
        <v>481</v>
      </c>
      <c r="H210" s="142">
        <v>3</v>
      </c>
      <c r="I210" s="143"/>
      <c r="J210" s="144">
        <f>ROUND(I210*H210,2)</f>
        <v>0</v>
      </c>
      <c r="K210" s="140" t="s">
        <v>256</v>
      </c>
      <c r="L210" s="33"/>
      <c r="M210" s="145" t="s">
        <v>1</v>
      </c>
      <c r="N210" s="146" t="s">
        <v>45</v>
      </c>
      <c r="P210" s="147">
        <f>O210*H210</f>
        <v>0</v>
      </c>
      <c r="Q210" s="147">
        <v>0</v>
      </c>
      <c r="R210" s="147">
        <f>Q210*H210</f>
        <v>0</v>
      </c>
      <c r="S210" s="147">
        <v>0</v>
      </c>
      <c r="T210" s="148">
        <f>S210*H210</f>
        <v>0</v>
      </c>
      <c r="AR210" s="149" t="s">
        <v>630</v>
      </c>
      <c r="AT210" s="149" t="s">
        <v>252</v>
      </c>
      <c r="AU210" s="149" t="s">
        <v>21</v>
      </c>
      <c r="AY210" s="17" t="s">
        <v>250</v>
      </c>
      <c r="BE210" s="150">
        <f>IF(N210="základní",J210,0)</f>
        <v>0</v>
      </c>
      <c r="BF210" s="150">
        <f>IF(N210="snížená",J210,0)</f>
        <v>0</v>
      </c>
      <c r="BG210" s="150">
        <f>IF(N210="zákl. přenesená",J210,0)</f>
        <v>0</v>
      </c>
      <c r="BH210" s="150">
        <f>IF(N210="sníž. přenesená",J210,0)</f>
        <v>0</v>
      </c>
      <c r="BI210" s="150">
        <f>IF(N210="nulová",J210,0)</f>
        <v>0</v>
      </c>
      <c r="BJ210" s="17" t="s">
        <v>88</v>
      </c>
      <c r="BK210" s="150">
        <f>ROUND(I210*H210,2)</f>
        <v>0</v>
      </c>
      <c r="BL210" s="17" t="s">
        <v>630</v>
      </c>
      <c r="BM210" s="149" t="s">
        <v>2453</v>
      </c>
    </row>
    <row r="211" spans="2:65" s="1" customFormat="1" ht="11.25">
      <c r="B211" s="33"/>
      <c r="D211" s="151" t="s">
        <v>259</v>
      </c>
      <c r="F211" s="152" t="s">
        <v>2454</v>
      </c>
      <c r="I211" s="153"/>
      <c r="L211" s="33"/>
      <c r="M211" s="154"/>
      <c r="T211" s="57"/>
      <c r="AT211" s="17" t="s">
        <v>259</v>
      </c>
      <c r="AU211" s="17" t="s">
        <v>21</v>
      </c>
    </row>
    <row r="212" spans="2:65" s="1" customFormat="1" ht="21.75" customHeight="1">
      <c r="B212" s="33"/>
      <c r="C212" s="138" t="s">
        <v>601</v>
      </c>
      <c r="D212" s="138" t="s">
        <v>252</v>
      </c>
      <c r="E212" s="139" t="s">
        <v>2455</v>
      </c>
      <c r="F212" s="140" t="s">
        <v>2456</v>
      </c>
      <c r="G212" s="141" t="s">
        <v>2457</v>
      </c>
      <c r="H212" s="142">
        <v>1</v>
      </c>
      <c r="I212" s="143"/>
      <c r="J212" s="144">
        <f>ROUND(I212*H212,2)</f>
        <v>0</v>
      </c>
      <c r="K212" s="140" t="s">
        <v>256</v>
      </c>
      <c r="L212" s="33"/>
      <c r="M212" s="145" t="s">
        <v>1</v>
      </c>
      <c r="N212" s="146" t="s">
        <v>45</v>
      </c>
      <c r="P212" s="147">
        <f>O212*H212</f>
        <v>0</v>
      </c>
      <c r="Q212" s="147">
        <v>0</v>
      </c>
      <c r="R212" s="147">
        <f>Q212*H212</f>
        <v>0</v>
      </c>
      <c r="S212" s="147">
        <v>0</v>
      </c>
      <c r="T212" s="148">
        <f>S212*H212</f>
        <v>0</v>
      </c>
      <c r="AR212" s="149" t="s">
        <v>630</v>
      </c>
      <c r="AT212" s="149" t="s">
        <v>252</v>
      </c>
      <c r="AU212" s="149" t="s">
        <v>21</v>
      </c>
      <c r="AY212" s="17" t="s">
        <v>250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630</v>
      </c>
      <c r="BM212" s="149" t="s">
        <v>2458</v>
      </c>
    </row>
    <row r="213" spans="2:65" s="1" customFormat="1" ht="11.25">
      <c r="B213" s="33"/>
      <c r="D213" s="151" t="s">
        <v>259</v>
      </c>
      <c r="F213" s="152" t="s">
        <v>2459</v>
      </c>
      <c r="I213" s="153"/>
      <c r="L213" s="33"/>
      <c r="M213" s="154"/>
      <c r="T213" s="57"/>
      <c r="AT213" s="17" t="s">
        <v>259</v>
      </c>
      <c r="AU213" s="17" t="s">
        <v>21</v>
      </c>
    </row>
    <row r="214" spans="2:65" s="1" customFormat="1" ht="24.2" customHeight="1">
      <c r="B214" s="33"/>
      <c r="C214" s="138" t="s">
        <v>607</v>
      </c>
      <c r="D214" s="138" t="s">
        <v>252</v>
      </c>
      <c r="E214" s="139" t="s">
        <v>2460</v>
      </c>
      <c r="F214" s="140" t="s">
        <v>2461</v>
      </c>
      <c r="G214" s="141" t="s">
        <v>2462</v>
      </c>
      <c r="H214" s="142">
        <v>1</v>
      </c>
      <c r="I214" s="143"/>
      <c r="J214" s="144">
        <f>ROUND(I214*H214,2)</f>
        <v>0</v>
      </c>
      <c r="K214" s="140" t="s">
        <v>256</v>
      </c>
      <c r="L214" s="33"/>
      <c r="M214" s="145" t="s">
        <v>1</v>
      </c>
      <c r="N214" s="146" t="s">
        <v>45</v>
      </c>
      <c r="P214" s="147">
        <f>O214*H214</f>
        <v>0</v>
      </c>
      <c r="Q214" s="147">
        <v>0</v>
      </c>
      <c r="R214" s="147">
        <f>Q214*H214</f>
        <v>0</v>
      </c>
      <c r="S214" s="147">
        <v>0</v>
      </c>
      <c r="T214" s="148">
        <f>S214*H214</f>
        <v>0</v>
      </c>
      <c r="AR214" s="149" t="s">
        <v>630</v>
      </c>
      <c r="AT214" s="149" t="s">
        <v>252</v>
      </c>
      <c r="AU214" s="149" t="s">
        <v>21</v>
      </c>
      <c r="AY214" s="17" t="s">
        <v>250</v>
      </c>
      <c r="BE214" s="150">
        <f>IF(N214="základní",J214,0)</f>
        <v>0</v>
      </c>
      <c r="BF214" s="150">
        <f>IF(N214="snížená",J214,0)</f>
        <v>0</v>
      </c>
      <c r="BG214" s="150">
        <f>IF(N214="zákl. přenesená",J214,0)</f>
        <v>0</v>
      </c>
      <c r="BH214" s="150">
        <f>IF(N214="sníž. přenesená",J214,0)</f>
        <v>0</v>
      </c>
      <c r="BI214" s="150">
        <f>IF(N214="nulová",J214,0)</f>
        <v>0</v>
      </c>
      <c r="BJ214" s="17" t="s">
        <v>88</v>
      </c>
      <c r="BK214" s="150">
        <f>ROUND(I214*H214,2)</f>
        <v>0</v>
      </c>
      <c r="BL214" s="17" t="s">
        <v>630</v>
      </c>
      <c r="BM214" s="149" t="s">
        <v>2463</v>
      </c>
    </row>
    <row r="215" spans="2:65" s="1" customFormat="1" ht="11.25">
      <c r="B215" s="33"/>
      <c r="D215" s="151" t="s">
        <v>259</v>
      </c>
      <c r="F215" s="152" t="s">
        <v>2464</v>
      </c>
      <c r="I215" s="153"/>
      <c r="L215" s="33"/>
      <c r="M215" s="154"/>
      <c r="T215" s="57"/>
      <c r="AT215" s="17" t="s">
        <v>259</v>
      </c>
      <c r="AU215" s="17" t="s">
        <v>21</v>
      </c>
    </row>
    <row r="216" spans="2:65" s="1" customFormat="1" ht="16.5" customHeight="1">
      <c r="B216" s="33"/>
      <c r="C216" s="138" t="s">
        <v>612</v>
      </c>
      <c r="D216" s="138" t="s">
        <v>252</v>
      </c>
      <c r="E216" s="139" t="s">
        <v>2465</v>
      </c>
      <c r="F216" s="140" t="s">
        <v>2466</v>
      </c>
      <c r="G216" s="141" t="s">
        <v>481</v>
      </c>
      <c r="H216" s="142">
        <v>1</v>
      </c>
      <c r="I216" s="143"/>
      <c r="J216" s="144">
        <f>ROUND(I216*H216,2)</f>
        <v>0</v>
      </c>
      <c r="K216" s="140" t="s">
        <v>1</v>
      </c>
      <c r="L216" s="33"/>
      <c r="M216" s="145" t="s">
        <v>1</v>
      </c>
      <c r="N216" s="146" t="s">
        <v>45</v>
      </c>
      <c r="P216" s="147">
        <f>O216*H216</f>
        <v>0</v>
      </c>
      <c r="Q216" s="147">
        <v>0</v>
      </c>
      <c r="R216" s="147">
        <f>Q216*H216</f>
        <v>0</v>
      </c>
      <c r="S216" s="147">
        <v>0</v>
      </c>
      <c r="T216" s="148">
        <f>S216*H216</f>
        <v>0</v>
      </c>
      <c r="AR216" s="149" t="s">
        <v>630</v>
      </c>
      <c r="AT216" s="149" t="s">
        <v>252</v>
      </c>
      <c r="AU216" s="149" t="s">
        <v>21</v>
      </c>
      <c r="AY216" s="17" t="s">
        <v>250</v>
      </c>
      <c r="BE216" s="150">
        <f>IF(N216="základní",J216,0)</f>
        <v>0</v>
      </c>
      <c r="BF216" s="150">
        <f>IF(N216="snížená",J216,0)</f>
        <v>0</v>
      </c>
      <c r="BG216" s="150">
        <f>IF(N216="zákl. přenesená",J216,0)</f>
        <v>0</v>
      </c>
      <c r="BH216" s="150">
        <f>IF(N216="sníž. přenesená",J216,0)</f>
        <v>0</v>
      </c>
      <c r="BI216" s="150">
        <f>IF(N216="nulová",J216,0)</f>
        <v>0</v>
      </c>
      <c r="BJ216" s="17" t="s">
        <v>88</v>
      </c>
      <c r="BK216" s="150">
        <f>ROUND(I216*H216,2)</f>
        <v>0</v>
      </c>
      <c r="BL216" s="17" t="s">
        <v>630</v>
      </c>
      <c r="BM216" s="149" t="s">
        <v>2467</v>
      </c>
    </row>
    <row r="217" spans="2:65" s="11" customFormat="1" ht="22.9" customHeight="1">
      <c r="B217" s="126"/>
      <c r="D217" s="127" t="s">
        <v>79</v>
      </c>
      <c r="E217" s="136" t="s">
        <v>2468</v>
      </c>
      <c r="F217" s="136" t="s">
        <v>2469</v>
      </c>
      <c r="I217" s="129"/>
      <c r="J217" s="137">
        <f>BK217</f>
        <v>0</v>
      </c>
      <c r="L217" s="126"/>
      <c r="M217" s="131"/>
      <c r="P217" s="132">
        <f>SUM(P218:P220)</f>
        <v>0</v>
      </c>
      <c r="R217" s="132">
        <f>SUM(R218:R220)</f>
        <v>0</v>
      </c>
      <c r="T217" s="133">
        <f>SUM(T218:T220)</f>
        <v>0</v>
      </c>
      <c r="AR217" s="127" t="s">
        <v>257</v>
      </c>
      <c r="AT217" s="134" t="s">
        <v>79</v>
      </c>
      <c r="AU217" s="134" t="s">
        <v>88</v>
      </c>
      <c r="AY217" s="127" t="s">
        <v>250</v>
      </c>
      <c r="BK217" s="135">
        <f>SUM(BK218:BK220)</f>
        <v>0</v>
      </c>
    </row>
    <row r="218" spans="2:65" s="1" customFormat="1" ht="16.5" customHeight="1">
      <c r="B218" s="33"/>
      <c r="C218" s="138" t="s">
        <v>617</v>
      </c>
      <c r="D218" s="138" t="s">
        <v>252</v>
      </c>
      <c r="E218" s="139" t="s">
        <v>2470</v>
      </c>
      <c r="F218" s="140" t="s">
        <v>2471</v>
      </c>
      <c r="G218" s="141" t="s">
        <v>1272</v>
      </c>
      <c r="H218" s="142">
        <v>30</v>
      </c>
      <c r="I218" s="143"/>
      <c r="J218" s="144">
        <f>ROUND(I218*H218,2)</f>
        <v>0</v>
      </c>
      <c r="K218" s="140" t="s">
        <v>1</v>
      </c>
      <c r="L218" s="33"/>
      <c r="M218" s="145" t="s">
        <v>1</v>
      </c>
      <c r="N218" s="146" t="s">
        <v>45</v>
      </c>
      <c r="P218" s="147">
        <f>O218*H218</f>
        <v>0</v>
      </c>
      <c r="Q218" s="147">
        <v>0</v>
      </c>
      <c r="R218" s="147">
        <f>Q218*H218</f>
        <v>0</v>
      </c>
      <c r="S218" s="147">
        <v>0</v>
      </c>
      <c r="T218" s="148">
        <f>S218*H218</f>
        <v>0</v>
      </c>
      <c r="AR218" s="149" t="s">
        <v>2230</v>
      </c>
      <c r="AT218" s="149" t="s">
        <v>252</v>
      </c>
      <c r="AU218" s="149" t="s">
        <v>21</v>
      </c>
      <c r="AY218" s="17" t="s">
        <v>250</v>
      </c>
      <c r="BE218" s="150">
        <f>IF(N218="základní",J218,0)</f>
        <v>0</v>
      </c>
      <c r="BF218" s="150">
        <f>IF(N218="snížená",J218,0)</f>
        <v>0</v>
      </c>
      <c r="BG218" s="150">
        <f>IF(N218="zákl. přenesená",J218,0)</f>
        <v>0</v>
      </c>
      <c r="BH218" s="150">
        <f>IF(N218="sníž. přenesená",J218,0)</f>
        <v>0</v>
      </c>
      <c r="BI218" s="150">
        <f>IF(N218="nulová",J218,0)</f>
        <v>0</v>
      </c>
      <c r="BJ218" s="17" t="s">
        <v>88</v>
      </c>
      <c r="BK218" s="150">
        <f>ROUND(I218*H218,2)</f>
        <v>0</v>
      </c>
      <c r="BL218" s="17" t="s">
        <v>2230</v>
      </c>
      <c r="BM218" s="149" t="s">
        <v>2472</v>
      </c>
    </row>
    <row r="219" spans="2:65" s="1" customFormat="1" ht="16.5" customHeight="1">
      <c r="B219" s="33"/>
      <c r="C219" s="138" t="s">
        <v>623</v>
      </c>
      <c r="D219" s="138" t="s">
        <v>252</v>
      </c>
      <c r="E219" s="139" t="s">
        <v>2473</v>
      </c>
      <c r="F219" s="140" t="s">
        <v>2474</v>
      </c>
      <c r="G219" s="141" t="s">
        <v>1272</v>
      </c>
      <c r="H219" s="142">
        <v>48</v>
      </c>
      <c r="I219" s="143"/>
      <c r="J219" s="144">
        <f>ROUND(I219*H219,2)</f>
        <v>0</v>
      </c>
      <c r="K219" s="140" t="s">
        <v>1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0</v>
      </c>
      <c r="R219" s="147">
        <f>Q219*H219</f>
        <v>0</v>
      </c>
      <c r="S219" s="147">
        <v>0</v>
      </c>
      <c r="T219" s="148">
        <f>S219*H219</f>
        <v>0</v>
      </c>
      <c r="AR219" s="149" t="s">
        <v>2230</v>
      </c>
      <c r="AT219" s="149" t="s">
        <v>252</v>
      </c>
      <c r="AU219" s="149" t="s">
        <v>21</v>
      </c>
      <c r="AY219" s="17" t="s">
        <v>250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2230</v>
      </c>
      <c r="BM219" s="149" t="s">
        <v>2475</v>
      </c>
    </row>
    <row r="220" spans="2:65" s="1" customFormat="1" ht="16.5" customHeight="1">
      <c r="B220" s="33"/>
      <c r="C220" s="138" t="s">
        <v>630</v>
      </c>
      <c r="D220" s="138" t="s">
        <v>252</v>
      </c>
      <c r="E220" s="139" t="s">
        <v>2476</v>
      </c>
      <c r="F220" s="140" t="s">
        <v>2477</v>
      </c>
      <c r="G220" s="141" t="s">
        <v>1272</v>
      </c>
      <c r="H220" s="142">
        <v>12</v>
      </c>
      <c r="I220" s="143"/>
      <c r="J220" s="144">
        <f>ROUND(I220*H220,2)</f>
        <v>0</v>
      </c>
      <c r="K220" s="140" t="s">
        <v>1</v>
      </c>
      <c r="L220" s="33"/>
      <c r="M220" s="145" t="s">
        <v>1</v>
      </c>
      <c r="N220" s="146" t="s">
        <v>45</v>
      </c>
      <c r="P220" s="147">
        <f>O220*H220</f>
        <v>0</v>
      </c>
      <c r="Q220" s="147">
        <v>0</v>
      </c>
      <c r="R220" s="147">
        <f>Q220*H220</f>
        <v>0</v>
      </c>
      <c r="S220" s="147">
        <v>0</v>
      </c>
      <c r="T220" s="148">
        <f>S220*H220</f>
        <v>0</v>
      </c>
      <c r="AR220" s="149" t="s">
        <v>2230</v>
      </c>
      <c r="AT220" s="149" t="s">
        <v>252</v>
      </c>
      <c r="AU220" s="149" t="s">
        <v>21</v>
      </c>
      <c r="AY220" s="17" t="s">
        <v>250</v>
      </c>
      <c r="BE220" s="150">
        <f>IF(N220="základní",J220,0)</f>
        <v>0</v>
      </c>
      <c r="BF220" s="150">
        <f>IF(N220="snížená",J220,0)</f>
        <v>0</v>
      </c>
      <c r="BG220" s="150">
        <f>IF(N220="zákl. přenesená",J220,0)</f>
        <v>0</v>
      </c>
      <c r="BH220" s="150">
        <f>IF(N220="sníž. přenesená",J220,0)</f>
        <v>0</v>
      </c>
      <c r="BI220" s="150">
        <f>IF(N220="nulová",J220,0)</f>
        <v>0</v>
      </c>
      <c r="BJ220" s="17" t="s">
        <v>88</v>
      </c>
      <c r="BK220" s="150">
        <f>ROUND(I220*H220,2)</f>
        <v>0</v>
      </c>
      <c r="BL220" s="17" t="s">
        <v>2230</v>
      </c>
      <c r="BM220" s="149" t="s">
        <v>2478</v>
      </c>
    </row>
    <row r="221" spans="2:65" s="11" customFormat="1" ht="22.9" customHeight="1">
      <c r="B221" s="126"/>
      <c r="D221" s="127" t="s">
        <v>79</v>
      </c>
      <c r="E221" s="136" t="s">
        <v>2479</v>
      </c>
      <c r="F221" s="136" t="s">
        <v>2480</v>
      </c>
      <c r="I221" s="129"/>
      <c r="J221" s="137">
        <f>BK221</f>
        <v>0</v>
      </c>
      <c r="L221" s="126"/>
      <c r="M221" s="131"/>
      <c r="P221" s="132">
        <f>P222</f>
        <v>0</v>
      </c>
      <c r="R221" s="132">
        <f>R222</f>
        <v>0</v>
      </c>
      <c r="T221" s="133">
        <f>T222</f>
        <v>0</v>
      </c>
      <c r="AR221" s="127" t="s">
        <v>257</v>
      </c>
      <c r="AT221" s="134" t="s">
        <v>79</v>
      </c>
      <c r="AU221" s="134" t="s">
        <v>88</v>
      </c>
      <c r="AY221" s="127" t="s">
        <v>250</v>
      </c>
      <c r="BK221" s="135">
        <f>BK222</f>
        <v>0</v>
      </c>
    </row>
    <row r="222" spans="2:65" s="1" customFormat="1" ht="16.5" customHeight="1">
      <c r="B222" s="33"/>
      <c r="C222" s="178" t="s">
        <v>636</v>
      </c>
      <c r="D222" s="178" t="s">
        <v>364</v>
      </c>
      <c r="E222" s="179" t="s">
        <v>2481</v>
      </c>
      <c r="F222" s="180" t="s">
        <v>2482</v>
      </c>
      <c r="G222" s="181" t="s">
        <v>2361</v>
      </c>
      <c r="H222" s="182">
        <v>1</v>
      </c>
      <c r="I222" s="183"/>
      <c r="J222" s="184">
        <f>ROUND(I222*H222,2)</f>
        <v>0</v>
      </c>
      <c r="K222" s="180" t="s">
        <v>1</v>
      </c>
      <c r="L222" s="185"/>
      <c r="M222" s="188" t="s">
        <v>1</v>
      </c>
      <c r="N222" s="189" t="s">
        <v>45</v>
      </c>
      <c r="O222" s="190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AR222" s="149" t="s">
        <v>2230</v>
      </c>
      <c r="AT222" s="149" t="s">
        <v>364</v>
      </c>
      <c r="AU222" s="149" t="s">
        <v>21</v>
      </c>
      <c r="AY222" s="17" t="s">
        <v>250</v>
      </c>
      <c r="BE222" s="150">
        <f>IF(N222="základní",J222,0)</f>
        <v>0</v>
      </c>
      <c r="BF222" s="150">
        <f>IF(N222="snížená",J222,0)</f>
        <v>0</v>
      </c>
      <c r="BG222" s="150">
        <f>IF(N222="zákl. přenesená",J222,0)</f>
        <v>0</v>
      </c>
      <c r="BH222" s="150">
        <f>IF(N222="sníž. přenesená",J222,0)</f>
        <v>0</v>
      </c>
      <c r="BI222" s="150">
        <f>IF(N222="nulová",J222,0)</f>
        <v>0</v>
      </c>
      <c r="BJ222" s="17" t="s">
        <v>88</v>
      </c>
      <c r="BK222" s="150">
        <f>ROUND(I222*H222,2)</f>
        <v>0</v>
      </c>
      <c r="BL222" s="17" t="s">
        <v>2230</v>
      </c>
      <c r="BM222" s="149" t="s">
        <v>2483</v>
      </c>
    </row>
    <row r="223" spans="2:65" s="1" customFormat="1" ht="6.95" customHeight="1">
      <c r="B223" s="45"/>
      <c r="C223" s="46"/>
      <c r="D223" s="46"/>
      <c r="E223" s="46"/>
      <c r="F223" s="46"/>
      <c r="G223" s="46"/>
      <c r="H223" s="46"/>
      <c r="I223" s="46"/>
      <c r="J223" s="46"/>
      <c r="K223" s="46"/>
      <c r="L223" s="33"/>
    </row>
  </sheetData>
  <sheetProtection algorithmName="SHA-512" hashValue="HstGGzi/ojflmZks4fSJq+/G3/o+1yCBdNyqlSxbPKUKztPSRlWXagqNcoPkCAvSfUUekIP/158eJ+e0k6RJVQ==" saltValue="w/U0cHDxUAM7SB2Zhk8ppyIQ+QdSKB0Hlby4ilES0dxl8c/sNg28U5eBnNex8L2gGRXdDxuETQu0PCR96qMRTg==" spinCount="100000" sheet="1" objects="1" scenarios="1" formatColumns="0" formatRows="0" autoFilter="0"/>
  <autoFilter ref="C130:K222" xr:uid="{00000000-0009-0000-0000-00000A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hyperlinks>
    <hyperlink ref="F138" r:id="rId1" xr:uid="{00000000-0004-0000-0A00-000000000000}"/>
    <hyperlink ref="F150" r:id="rId2" xr:uid="{00000000-0004-0000-0A00-000001000000}"/>
    <hyperlink ref="F152" r:id="rId3" xr:uid="{00000000-0004-0000-0A00-000002000000}"/>
    <hyperlink ref="F154" r:id="rId4" xr:uid="{00000000-0004-0000-0A00-000003000000}"/>
    <hyperlink ref="F157" r:id="rId5" xr:uid="{00000000-0004-0000-0A00-000004000000}"/>
    <hyperlink ref="F161" r:id="rId6" xr:uid="{00000000-0004-0000-0A00-000005000000}"/>
    <hyperlink ref="F163" r:id="rId7" xr:uid="{00000000-0004-0000-0A00-000006000000}"/>
    <hyperlink ref="F166" r:id="rId8" xr:uid="{00000000-0004-0000-0A00-000007000000}"/>
    <hyperlink ref="F171" r:id="rId9" xr:uid="{00000000-0004-0000-0A00-000008000000}"/>
    <hyperlink ref="F183" r:id="rId10" xr:uid="{00000000-0004-0000-0A00-000009000000}"/>
    <hyperlink ref="F186" r:id="rId11" xr:uid="{00000000-0004-0000-0A00-00000A000000}"/>
    <hyperlink ref="F211" r:id="rId12" xr:uid="{00000000-0004-0000-0A00-00000B000000}"/>
    <hyperlink ref="F213" r:id="rId13" xr:uid="{00000000-0004-0000-0A00-00000C000000}"/>
    <hyperlink ref="F215" r:id="rId14" xr:uid="{00000000-0004-0000-0A00-00000D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15"/>
  <headerFooter>
    <oddHeader>&amp;R02_040</oddHeader>
    <oddFooter>&amp;CStrana &amp;P z &amp;N&amp;R&amp;A</oddFooter>
  </headerFooter>
  <drawing r:id="rId1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48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121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4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46" ht="6.95" customHeight="1">
      <c r="B5" s="20"/>
      <c r="L5" s="20"/>
    </row>
    <row r="6" spans="2:46" ht="12" customHeight="1">
      <c r="B6" s="20"/>
      <c r="D6" s="27" t="s">
        <v>16</v>
      </c>
      <c r="L6" s="20"/>
    </row>
    <row r="7" spans="2:4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46" s="1" customFormat="1" ht="12" customHeight="1">
      <c r="B8" s="33"/>
      <c r="D8" s="27" t="s">
        <v>215</v>
      </c>
      <c r="L8" s="33"/>
    </row>
    <row r="9" spans="2:46" s="1" customFormat="1" ht="30" customHeight="1">
      <c r="B9" s="33"/>
      <c r="E9" s="241" t="s">
        <v>2484</v>
      </c>
      <c r="F9" s="261"/>
      <c r="G9" s="261"/>
      <c r="H9" s="26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4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4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ROUND(J129,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ROUND((SUM(BE129:BE486)),  2)</f>
        <v>0</v>
      </c>
      <c r="I33" s="98">
        <v>0.21</v>
      </c>
      <c r="J33" s="87">
        <f>ROUND(((SUM(BE129:BE486))*I33),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ROUND((SUM(BF129:BF486)),  2)</f>
        <v>0</v>
      </c>
      <c r="I34" s="98">
        <v>0.15</v>
      </c>
      <c r="J34" s="87">
        <f>ROUND(((SUM(BF129:BF486))*I34),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ROUND((SUM(BG129:BG486)),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ROUND((SUM(BH129:BH486)),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ROUND((SUM(BI129:BI486)),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30" customHeight="1">
      <c r="B87" s="33"/>
      <c r="E87" s="241" t="str">
        <f>E9</f>
        <v>040.31.2 - Nová pěší lávka v km 0,950 63 (TPE km 82,150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J129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J130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J131</f>
        <v>0</v>
      </c>
      <c r="L98" s="114"/>
    </row>
    <row r="99" spans="2:12" s="9" customFormat="1" ht="19.899999999999999" customHeight="1">
      <c r="B99" s="114"/>
      <c r="D99" s="115" t="s">
        <v>224</v>
      </c>
      <c r="E99" s="116"/>
      <c r="F99" s="116"/>
      <c r="G99" s="116"/>
      <c r="H99" s="116"/>
      <c r="I99" s="116"/>
      <c r="J99" s="117">
        <f>J207</f>
        <v>0</v>
      </c>
      <c r="L99" s="114"/>
    </row>
    <row r="100" spans="2:12" s="9" customFormat="1" ht="19.899999999999999" customHeight="1">
      <c r="B100" s="114"/>
      <c r="D100" s="115" t="s">
        <v>225</v>
      </c>
      <c r="E100" s="116"/>
      <c r="F100" s="116"/>
      <c r="G100" s="116"/>
      <c r="H100" s="116"/>
      <c r="I100" s="116"/>
      <c r="J100" s="117">
        <f>J270</f>
        <v>0</v>
      </c>
      <c r="L100" s="114"/>
    </row>
    <row r="101" spans="2:12" s="9" customFormat="1" ht="19.899999999999999" customHeight="1">
      <c r="B101" s="114"/>
      <c r="D101" s="115" t="s">
        <v>226</v>
      </c>
      <c r="E101" s="116"/>
      <c r="F101" s="116"/>
      <c r="G101" s="116"/>
      <c r="H101" s="116"/>
      <c r="I101" s="116"/>
      <c r="J101" s="117">
        <f>J319</f>
        <v>0</v>
      </c>
      <c r="L101" s="114"/>
    </row>
    <row r="102" spans="2:12" s="9" customFormat="1" ht="19.899999999999999" customHeight="1">
      <c r="B102" s="114"/>
      <c r="D102" s="115" t="s">
        <v>2485</v>
      </c>
      <c r="E102" s="116"/>
      <c r="F102" s="116"/>
      <c r="G102" s="116"/>
      <c r="H102" s="116"/>
      <c r="I102" s="116"/>
      <c r="J102" s="117">
        <f>J376</f>
        <v>0</v>
      </c>
      <c r="L102" s="114"/>
    </row>
    <row r="103" spans="2:12" s="9" customFormat="1" ht="19.899999999999999" customHeight="1">
      <c r="B103" s="114"/>
      <c r="D103" s="115" t="s">
        <v>228</v>
      </c>
      <c r="E103" s="116"/>
      <c r="F103" s="116"/>
      <c r="G103" s="116"/>
      <c r="H103" s="116"/>
      <c r="I103" s="116"/>
      <c r="J103" s="117">
        <f>J380</f>
        <v>0</v>
      </c>
      <c r="L103" s="114"/>
    </row>
    <row r="104" spans="2:12" s="9" customFormat="1" ht="19.899999999999999" customHeight="1">
      <c r="B104" s="114"/>
      <c r="D104" s="115" t="s">
        <v>229</v>
      </c>
      <c r="E104" s="116"/>
      <c r="F104" s="116"/>
      <c r="G104" s="116"/>
      <c r="H104" s="116"/>
      <c r="I104" s="116"/>
      <c r="J104" s="117">
        <f>J431</f>
        <v>0</v>
      </c>
      <c r="L104" s="114"/>
    </row>
    <row r="105" spans="2:12" s="9" customFormat="1" ht="19.899999999999999" customHeight="1">
      <c r="B105" s="114"/>
      <c r="D105" s="115" t="s">
        <v>230</v>
      </c>
      <c r="E105" s="116"/>
      <c r="F105" s="116"/>
      <c r="G105" s="116"/>
      <c r="H105" s="116"/>
      <c r="I105" s="116"/>
      <c r="J105" s="117">
        <f>J445</f>
        <v>0</v>
      </c>
      <c r="L105" s="114"/>
    </row>
    <row r="106" spans="2:12" s="8" customFormat="1" ht="24.95" customHeight="1">
      <c r="B106" s="110"/>
      <c r="D106" s="111" t="s">
        <v>231</v>
      </c>
      <c r="E106" s="112"/>
      <c r="F106" s="112"/>
      <c r="G106" s="112"/>
      <c r="H106" s="112"/>
      <c r="I106" s="112"/>
      <c r="J106" s="113">
        <f>J448</f>
        <v>0</v>
      </c>
      <c r="L106" s="110"/>
    </row>
    <row r="107" spans="2:12" s="9" customFormat="1" ht="19.899999999999999" customHeight="1">
      <c r="B107" s="114"/>
      <c r="D107" s="115" t="s">
        <v>1267</v>
      </c>
      <c r="E107" s="116"/>
      <c r="F107" s="116"/>
      <c r="G107" s="116"/>
      <c r="H107" s="116"/>
      <c r="I107" s="116"/>
      <c r="J107" s="117">
        <f>J449</f>
        <v>0</v>
      </c>
      <c r="L107" s="114"/>
    </row>
    <row r="108" spans="2:12" s="9" customFormat="1" ht="19.899999999999999" customHeight="1">
      <c r="B108" s="114"/>
      <c r="D108" s="115" t="s">
        <v>232</v>
      </c>
      <c r="E108" s="116"/>
      <c r="F108" s="116"/>
      <c r="G108" s="116"/>
      <c r="H108" s="116"/>
      <c r="I108" s="116"/>
      <c r="J108" s="117">
        <f>J477</f>
        <v>0</v>
      </c>
      <c r="L108" s="114"/>
    </row>
    <row r="109" spans="2:12" s="8" customFormat="1" ht="24.95" customHeight="1">
      <c r="B109" s="110"/>
      <c r="D109" s="111" t="s">
        <v>1269</v>
      </c>
      <c r="E109" s="112"/>
      <c r="F109" s="112"/>
      <c r="G109" s="112"/>
      <c r="H109" s="112"/>
      <c r="I109" s="112"/>
      <c r="J109" s="113">
        <f>J482</f>
        <v>0</v>
      </c>
      <c r="L109" s="110"/>
    </row>
    <row r="110" spans="2:12" s="1" customFormat="1" ht="21.75" customHeight="1">
      <c r="B110" s="33"/>
      <c r="L110" s="33"/>
    </row>
    <row r="111" spans="2:12" s="1" customFormat="1" ht="6.95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33"/>
    </row>
    <row r="115" spans="2:20" s="1" customFormat="1" ht="6.95" customHeight="1">
      <c r="B115" s="47"/>
      <c r="C115" s="48"/>
      <c r="D115" s="48"/>
      <c r="E115" s="48"/>
      <c r="F115" s="48"/>
      <c r="G115" s="48"/>
      <c r="H115" s="48"/>
      <c r="I115" s="48"/>
      <c r="J115" s="48"/>
      <c r="K115" s="48"/>
      <c r="L115" s="33"/>
    </row>
    <row r="116" spans="2:20" s="1" customFormat="1" ht="24.95" customHeight="1">
      <c r="B116" s="33"/>
      <c r="C116" s="21" t="s">
        <v>235</v>
      </c>
      <c r="L116" s="33"/>
    </row>
    <row r="117" spans="2:20" s="1" customFormat="1" ht="6.95" customHeight="1">
      <c r="B117" s="33"/>
      <c r="L117" s="33"/>
    </row>
    <row r="118" spans="2:20" s="1" customFormat="1" ht="12" customHeight="1">
      <c r="B118" s="33"/>
      <c r="C118" s="27" t="s">
        <v>16</v>
      </c>
      <c r="L118" s="33"/>
    </row>
    <row r="119" spans="2:20" s="1" customFormat="1" ht="26.25" customHeight="1">
      <c r="B119" s="33"/>
      <c r="E119" s="259" t="str">
        <f>E7</f>
        <v>Opatření Zátor-Loučky, OHO, Dílčí stavba 02.040 Opatření v úseku Zátor - Loučky</v>
      </c>
      <c r="F119" s="260"/>
      <c r="G119" s="260"/>
      <c r="H119" s="260"/>
      <c r="L119" s="33"/>
    </row>
    <row r="120" spans="2:20" s="1" customFormat="1" ht="12" customHeight="1">
      <c r="B120" s="33"/>
      <c r="C120" s="27" t="s">
        <v>215</v>
      </c>
      <c r="L120" s="33"/>
    </row>
    <row r="121" spans="2:20" s="1" customFormat="1" ht="30" customHeight="1">
      <c r="B121" s="33"/>
      <c r="E121" s="241" t="str">
        <f>E9</f>
        <v>040.31.2 - Nová pěší lávka v km 0,950 63 (TPE km 82,150</v>
      </c>
      <c r="F121" s="261"/>
      <c r="G121" s="261"/>
      <c r="H121" s="261"/>
      <c r="L121" s="33"/>
    </row>
    <row r="122" spans="2:20" s="1" customFormat="1" ht="6.95" customHeight="1">
      <c r="B122" s="33"/>
      <c r="L122" s="33"/>
    </row>
    <row r="123" spans="2:20" s="1" customFormat="1" ht="12" customHeight="1">
      <c r="B123" s="33"/>
      <c r="C123" s="27" t="s">
        <v>22</v>
      </c>
      <c r="F123" s="25" t="str">
        <f>F12</f>
        <v>Zátor</v>
      </c>
      <c r="I123" s="27" t="s">
        <v>24</v>
      </c>
      <c r="J123" s="53" t="str">
        <f>IF(J12="","",J12)</f>
        <v>15. 11. 2024</v>
      </c>
      <c r="L123" s="33"/>
    </row>
    <row r="124" spans="2:20" s="1" customFormat="1" ht="6.95" customHeight="1">
      <c r="B124" s="33"/>
      <c r="L124" s="33"/>
    </row>
    <row r="125" spans="2:20" s="1" customFormat="1" ht="15.2" customHeight="1">
      <c r="B125" s="33"/>
      <c r="C125" s="27" t="s">
        <v>28</v>
      </c>
      <c r="F125" s="25" t="str">
        <f>E15</f>
        <v>Povodí Odry, státní podnik</v>
      </c>
      <c r="I125" s="27" t="s">
        <v>34</v>
      </c>
      <c r="J125" s="31" t="str">
        <f>E21</f>
        <v>AQUATIS, a.s.</v>
      </c>
      <c r="L125" s="33"/>
    </row>
    <row r="126" spans="2:20" s="1" customFormat="1" ht="25.7" customHeight="1">
      <c r="B126" s="33"/>
      <c r="C126" s="27" t="s">
        <v>32</v>
      </c>
      <c r="F126" s="25" t="str">
        <f>IF(E18="","",E18)</f>
        <v>Vyplň údaj</v>
      </c>
      <c r="I126" s="27" t="s">
        <v>37</v>
      </c>
      <c r="J126" s="31" t="str">
        <f>E24</f>
        <v>Ing. Michal Jendruščák</v>
      </c>
      <c r="L126" s="33"/>
    </row>
    <row r="127" spans="2:20" s="1" customFormat="1" ht="10.35" customHeight="1">
      <c r="B127" s="33"/>
      <c r="L127" s="33"/>
    </row>
    <row r="128" spans="2:20" s="10" customFormat="1" ht="29.25" customHeight="1">
      <c r="B128" s="118"/>
      <c r="C128" s="119" t="s">
        <v>236</v>
      </c>
      <c r="D128" s="120" t="s">
        <v>65</v>
      </c>
      <c r="E128" s="120" t="s">
        <v>61</v>
      </c>
      <c r="F128" s="120" t="s">
        <v>62</v>
      </c>
      <c r="G128" s="120" t="s">
        <v>237</v>
      </c>
      <c r="H128" s="120" t="s">
        <v>238</v>
      </c>
      <c r="I128" s="120" t="s">
        <v>239</v>
      </c>
      <c r="J128" s="120" t="s">
        <v>219</v>
      </c>
      <c r="K128" s="121" t="s">
        <v>240</v>
      </c>
      <c r="L128" s="118"/>
      <c r="M128" s="60" t="s">
        <v>1</v>
      </c>
      <c r="N128" s="61" t="s">
        <v>44</v>
      </c>
      <c r="O128" s="61" t="s">
        <v>241</v>
      </c>
      <c r="P128" s="61" t="s">
        <v>242</v>
      </c>
      <c r="Q128" s="61" t="s">
        <v>243</v>
      </c>
      <c r="R128" s="61" t="s">
        <v>244</v>
      </c>
      <c r="S128" s="61" t="s">
        <v>245</v>
      </c>
      <c r="T128" s="62" t="s">
        <v>246</v>
      </c>
    </row>
    <row r="129" spans="2:65" s="1" customFormat="1" ht="22.9" customHeight="1">
      <c r="B129" s="33"/>
      <c r="C129" s="65" t="s">
        <v>247</v>
      </c>
      <c r="J129" s="122">
        <f>BK129</f>
        <v>0</v>
      </c>
      <c r="L129" s="33"/>
      <c r="M129" s="63"/>
      <c r="N129" s="54"/>
      <c r="O129" s="54"/>
      <c r="P129" s="123">
        <f>P130+P448+P482</f>
        <v>0</v>
      </c>
      <c r="Q129" s="54"/>
      <c r="R129" s="123">
        <f>R130+R448+R482</f>
        <v>382.08149742000006</v>
      </c>
      <c r="S129" s="54"/>
      <c r="T129" s="124">
        <f>T130+T448+T482</f>
        <v>128.46068500000001</v>
      </c>
      <c r="AT129" s="17" t="s">
        <v>79</v>
      </c>
      <c r="AU129" s="17" t="s">
        <v>221</v>
      </c>
      <c r="BK129" s="125">
        <f>BK130+BK448+BK482</f>
        <v>0</v>
      </c>
    </row>
    <row r="130" spans="2:65" s="11" customFormat="1" ht="25.9" customHeight="1">
      <c r="B130" s="126"/>
      <c r="D130" s="127" t="s">
        <v>79</v>
      </c>
      <c r="E130" s="128" t="s">
        <v>248</v>
      </c>
      <c r="F130" s="128" t="s">
        <v>249</v>
      </c>
      <c r="I130" s="129"/>
      <c r="J130" s="130">
        <f>BK130</f>
        <v>0</v>
      </c>
      <c r="L130" s="126"/>
      <c r="M130" s="131"/>
      <c r="P130" s="132">
        <f>P131+P207+P270+P319+P376+P380+P431+P445</f>
        <v>0</v>
      </c>
      <c r="R130" s="132">
        <f>R131+R207+R270+R319+R376+R380+R431+R445</f>
        <v>375.23000342000006</v>
      </c>
      <c r="T130" s="133">
        <f>T131+T207+T270+T319+T376+T380+T431+T445</f>
        <v>128.46068500000001</v>
      </c>
      <c r="AR130" s="127" t="s">
        <v>88</v>
      </c>
      <c r="AT130" s="134" t="s">
        <v>79</v>
      </c>
      <c r="AU130" s="134" t="s">
        <v>80</v>
      </c>
      <c r="AY130" s="127" t="s">
        <v>250</v>
      </c>
      <c r="BK130" s="135">
        <f>BK131+BK207+BK270+BK319+BK376+BK380+BK431+BK445</f>
        <v>0</v>
      </c>
    </row>
    <row r="131" spans="2:65" s="11" customFormat="1" ht="22.9" customHeight="1">
      <c r="B131" s="126"/>
      <c r="D131" s="127" t="s">
        <v>79</v>
      </c>
      <c r="E131" s="136" t="s">
        <v>88</v>
      </c>
      <c r="F131" s="136" t="s">
        <v>251</v>
      </c>
      <c r="I131" s="129"/>
      <c r="J131" s="137">
        <f>BK131</f>
        <v>0</v>
      </c>
      <c r="L131" s="126"/>
      <c r="M131" s="131"/>
      <c r="P131" s="132">
        <f>SUM(P132:P206)</f>
        <v>0</v>
      </c>
      <c r="R131" s="132">
        <f>SUM(R132:R206)</f>
        <v>132.44647431999999</v>
      </c>
      <c r="T131" s="133">
        <f>SUM(T132:T206)</f>
        <v>52.700684999999993</v>
      </c>
      <c r="AR131" s="127" t="s">
        <v>88</v>
      </c>
      <c r="AT131" s="134" t="s">
        <v>79</v>
      </c>
      <c r="AU131" s="134" t="s">
        <v>88</v>
      </c>
      <c r="AY131" s="127" t="s">
        <v>250</v>
      </c>
      <c r="BK131" s="135">
        <f>SUM(BK132:BK206)</f>
        <v>0</v>
      </c>
    </row>
    <row r="132" spans="2:65" s="1" customFormat="1" ht="24.2" customHeight="1">
      <c r="B132" s="33"/>
      <c r="C132" s="138" t="s">
        <v>88</v>
      </c>
      <c r="D132" s="138" t="s">
        <v>252</v>
      </c>
      <c r="E132" s="139" t="s">
        <v>2486</v>
      </c>
      <c r="F132" s="140" t="s">
        <v>2487</v>
      </c>
      <c r="G132" s="141" t="s">
        <v>255</v>
      </c>
      <c r="H132" s="142">
        <v>6.6</v>
      </c>
      <c r="I132" s="143"/>
      <c r="J132" s="144">
        <f>ROUND(I132*H132,2)</f>
        <v>0</v>
      </c>
      <c r="K132" s="140" t="s">
        <v>256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0</v>
      </c>
      <c r="R132" s="147">
        <f>Q132*H132</f>
        <v>0</v>
      </c>
      <c r="S132" s="147">
        <v>0.75</v>
      </c>
      <c r="T132" s="148">
        <f>S132*H132</f>
        <v>4.9499999999999993</v>
      </c>
      <c r="AR132" s="149" t="s">
        <v>257</v>
      </c>
      <c r="AT132" s="149" t="s">
        <v>252</v>
      </c>
      <c r="AU132" s="149" t="s">
        <v>21</v>
      </c>
      <c r="AY132" s="17" t="s">
        <v>250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257</v>
      </c>
      <c r="BM132" s="149" t="s">
        <v>2488</v>
      </c>
    </row>
    <row r="133" spans="2:65" s="1" customFormat="1" ht="11.25">
      <c r="B133" s="33"/>
      <c r="D133" s="151" t="s">
        <v>259</v>
      </c>
      <c r="F133" s="152" t="s">
        <v>2489</v>
      </c>
      <c r="I133" s="153"/>
      <c r="L133" s="33"/>
      <c r="M133" s="154"/>
      <c r="T133" s="57"/>
      <c r="AT133" s="17" t="s">
        <v>259</v>
      </c>
      <c r="AU133" s="17" t="s">
        <v>21</v>
      </c>
    </row>
    <row r="134" spans="2:65" s="12" customFormat="1" ht="11.25">
      <c r="B134" s="155"/>
      <c r="D134" s="156" t="s">
        <v>265</v>
      </c>
      <c r="E134" s="157" t="s">
        <v>1</v>
      </c>
      <c r="F134" s="158" t="s">
        <v>2490</v>
      </c>
      <c r="H134" s="159">
        <v>6.6</v>
      </c>
      <c r="I134" s="160"/>
      <c r="L134" s="155"/>
      <c r="M134" s="161"/>
      <c r="T134" s="162"/>
      <c r="AT134" s="157" t="s">
        <v>265</v>
      </c>
      <c r="AU134" s="157" t="s">
        <v>21</v>
      </c>
      <c r="AV134" s="12" t="s">
        <v>21</v>
      </c>
      <c r="AW134" s="12" t="s">
        <v>36</v>
      </c>
      <c r="AX134" s="12" t="s">
        <v>88</v>
      </c>
      <c r="AY134" s="157" t="s">
        <v>250</v>
      </c>
    </row>
    <row r="135" spans="2:65" s="1" customFormat="1" ht="24.2" customHeight="1">
      <c r="B135" s="33"/>
      <c r="C135" s="138" t="s">
        <v>21</v>
      </c>
      <c r="D135" s="138" t="s">
        <v>252</v>
      </c>
      <c r="E135" s="139" t="s">
        <v>2491</v>
      </c>
      <c r="F135" s="140" t="s">
        <v>2492</v>
      </c>
      <c r="G135" s="141" t="s">
        <v>255</v>
      </c>
      <c r="H135" s="142">
        <v>10.532999999999999</v>
      </c>
      <c r="I135" s="143"/>
      <c r="J135" s="144">
        <f>ROUND(I135*H135,2)</f>
        <v>0</v>
      </c>
      <c r="K135" s="140" t="s">
        <v>256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1.0000000000000001E-5</v>
      </c>
      <c r="R135" s="147">
        <f>Q135*H135</f>
        <v>1.0533000000000001E-4</v>
      </c>
      <c r="S135" s="147">
        <v>0.115</v>
      </c>
      <c r="T135" s="148">
        <f>S135*H135</f>
        <v>1.211295</v>
      </c>
      <c r="AR135" s="149" t="s">
        <v>257</v>
      </c>
      <c r="AT135" s="149" t="s">
        <v>252</v>
      </c>
      <c r="AU135" s="149" t="s">
        <v>21</v>
      </c>
      <c r="AY135" s="17" t="s">
        <v>250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257</v>
      </c>
      <c r="BM135" s="149" t="s">
        <v>2493</v>
      </c>
    </row>
    <row r="136" spans="2:65" s="1" customFormat="1" ht="11.25">
      <c r="B136" s="33"/>
      <c r="D136" s="151" t="s">
        <v>259</v>
      </c>
      <c r="F136" s="152" t="s">
        <v>2494</v>
      </c>
      <c r="I136" s="153"/>
      <c r="L136" s="33"/>
      <c r="M136" s="154"/>
      <c r="T136" s="57"/>
      <c r="AT136" s="17" t="s">
        <v>259</v>
      </c>
      <c r="AU136" s="17" t="s">
        <v>21</v>
      </c>
    </row>
    <row r="137" spans="2:65" s="1" customFormat="1" ht="24.2" customHeight="1">
      <c r="B137" s="33"/>
      <c r="C137" s="138" t="s">
        <v>267</v>
      </c>
      <c r="D137" s="138" t="s">
        <v>252</v>
      </c>
      <c r="E137" s="139" t="s">
        <v>2495</v>
      </c>
      <c r="F137" s="140" t="s">
        <v>2496</v>
      </c>
      <c r="G137" s="141" t="s">
        <v>255</v>
      </c>
      <c r="H137" s="142">
        <v>10.532999999999999</v>
      </c>
      <c r="I137" s="143"/>
      <c r="J137" s="144">
        <f>ROUND(I137*H137,2)</f>
        <v>0</v>
      </c>
      <c r="K137" s="140" t="s">
        <v>256</v>
      </c>
      <c r="L137" s="33"/>
      <c r="M137" s="145" t="s">
        <v>1</v>
      </c>
      <c r="N137" s="146" t="s">
        <v>45</v>
      </c>
      <c r="P137" s="147">
        <f>O137*H137</f>
        <v>0</v>
      </c>
      <c r="Q137" s="147">
        <v>3.0000000000000001E-5</v>
      </c>
      <c r="R137" s="147">
        <f>Q137*H137</f>
        <v>3.1598999999999999E-4</v>
      </c>
      <c r="S137" s="147">
        <v>0.23</v>
      </c>
      <c r="T137" s="148">
        <f>S137*H137</f>
        <v>2.42259</v>
      </c>
      <c r="AR137" s="149" t="s">
        <v>257</v>
      </c>
      <c r="AT137" s="149" t="s">
        <v>252</v>
      </c>
      <c r="AU137" s="149" t="s">
        <v>21</v>
      </c>
      <c r="AY137" s="17" t="s">
        <v>250</v>
      </c>
      <c r="BE137" s="150">
        <f>IF(N137="základní",J137,0)</f>
        <v>0</v>
      </c>
      <c r="BF137" s="150">
        <f>IF(N137="snížená",J137,0)</f>
        <v>0</v>
      </c>
      <c r="BG137" s="150">
        <f>IF(N137="zákl. přenesená",J137,0)</f>
        <v>0</v>
      </c>
      <c r="BH137" s="150">
        <f>IF(N137="sníž. přenesená",J137,0)</f>
        <v>0</v>
      </c>
      <c r="BI137" s="150">
        <f>IF(N137="nulová",J137,0)</f>
        <v>0</v>
      </c>
      <c r="BJ137" s="17" t="s">
        <v>88</v>
      </c>
      <c r="BK137" s="150">
        <f>ROUND(I137*H137,2)</f>
        <v>0</v>
      </c>
      <c r="BL137" s="17" t="s">
        <v>257</v>
      </c>
      <c r="BM137" s="149" t="s">
        <v>2497</v>
      </c>
    </row>
    <row r="138" spans="2:65" s="1" customFormat="1" ht="11.25">
      <c r="B138" s="33"/>
      <c r="D138" s="151" t="s">
        <v>259</v>
      </c>
      <c r="F138" s="152" t="s">
        <v>2498</v>
      </c>
      <c r="I138" s="153"/>
      <c r="L138" s="33"/>
      <c r="M138" s="154"/>
      <c r="T138" s="57"/>
      <c r="AT138" s="17" t="s">
        <v>259</v>
      </c>
      <c r="AU138" s="17" t="s">
        <v>21</v>
      </c>
    </row>
    <row r="139" spans="2:65" s="12" customFormat="1" ht="11.25">
      <c r="B139" s="155"/>
      <c r="D139" s="156" t="s">
        <v>265</v>
      </c>
      <c r="E139" s="157" t="s">
        <v>1</v>
      </c>
      <c r="F139" s="158" t="s">
        <v>2499</v>
      </c>
      <c r="H139" s="159">
        <v>10.532999999999999</v>
      </c>
      <c r="I139" s="160"/>
      <c r="L139" s="155"/>
      <c r="M139" s="161"/>
      <c r="T139" s="162"/>
      <c r="AT139" s="157" t="s">
        <v>265</v>
      </c>
      <c r="AU139" s="157" t="s">
        <v>21</v>
      </c>
      <c r="AV139" s="12" t="s">
        <v>21</v>
      </c>
      <c r="AW139" s="12" t="s">
        <v>36</v>
      </c>
      <c r="AX139" s="12" t="s">
        <v>88</v>
      </c>
      <c r="AY139" s="157" t="s">
        <v>250</v>
      </c>
    </row>
    <row r="140" spans="2:65" s="1" customFormat="1" ht="16.5" customHeight="1">
      <c r="B140" s="33"/>
      <c r="C140" s="138" t="s">
        <v>257</v>
      </c>
      <c r="D140" s="138" t="s">
        <v>252</v>
      </c>
      <c r="E140" s="139" t="s">
        <v>274</v>
      </c>
      <c r="F140" s="140" t="s">
        <v>275</v>
      </c>
      <c r="G140" s="141" t="s">
        <v>276</v>
      </c>
      <c r="H140" s="142">
        <v>24.24</v>
      </c>
      <c r="I140" s="143"/>
      <c r="J140" s="144">
        <f>ROUND(I140*H140,2)</f>
        <v>0</v>
      </c>
      <c r="K140" s="140" t="s">
        <v>256</v>
      </c>
      <c r="L140" s="33"/>
      <c r="M140" s="145" t="s">
        <v>1</v>
      </c>
      <c r="N140" s="146" t="s">
        <v>45</v>
      </c>
      <c r="P140" s="147">
        <f>O140*H140</f>
        <v>0</v>
      </c>
      <c r="Q140" s="147">
        <v>0</v>
      </c>
      <c r="R140" s="147">
        <f>Q140*H140</f>
        <v>0</v>
      </c>
      <c r="S140" s="147">
        <v>1.82</v>
      </c>
      <c r="T140" s="148">
        <f>S140*H140</f>
        <v>44.116799999999998</v>
      </c>
      <c r="AR140" s="149" t="s">
        <v>257</v>
      </c>
      <c r="AT140" s="149" t="s">
        <v>252</v>
      </c>
      <c r="AU140" s="149" t="s">
        <v>21</v>
      </c>
      <c r="AY140" s="17" t="s">
        <v>250</v>
      </c>
      <c r="BE140" s="150">
        <f>IF(N140="základní",J140,0)</f>
        <v>0</v>
      </c>
      <c r="BF140" s="150">
        <f>IF(N140="snížená",J140,0)</f>
        <v>0</v>
      </c>
      <c r="BG140" s="150">
        <f>IF(N140="zákl. přenesená",J140,0)</f>
        <v>0</v>
      </c>
      <c r="BH140" s="150">
        <f>IF(N140="sníž. přenesená",J140,0)</f>
        <v>0</v>
      </c>
      <c r="BI140" s="150">
        <f>IF(N140="nulová",J140,0)</f>
        <v>0</v>
      </c>
      <c r="BJ140" s="17" t="s">
        <v>88</v>
      </c>
      <c r="BK140" s="150">
        <f>ROUND(I140*H140,2)</f>
        <v>0</v>
      </c>
      <c r="BL140" s="17" t="s">
        <v>257</v>
      </c>
      <c r="BM140" s="149" t="s">
        <v>2500</v>
      </c>
    </row>
    <row r="141" spans="2:65" s="1" customFormat="1" ht="11.25">
      <c r="B141" s="33"/>
      <c r="D141" s="151" t="s">
        <v>259</v>
      </c>
      <c r="F141" s="152" t="s">
        <v>278</v>
      </c>
      <c r="I141" s="153"/>
      <c r="L141" s="33"/>
      <c r="M141" s="154"/>
      <c r="T141" s="57"/>
      <c r="AT141" s="17" t="s">
        <v>259</v>
      </c>
      <c r="AU141" s="17" t="s">
        <v>21</v>
      </c>
    </row>
    <row r="142" spans="2:65" s="12" customFormat="1" ht="11.25">
      <c r="B142" s="155"/>
      <c r="D142" s="156" t="s">
        <v>265</v>
      </c>
      <c r="E142" s="157" t="s">
        <v>1</v>
      </c>
      <c r="F142" s="158" t="s">
        <v>2501</v>
      </c>
      <c r="H142" s="159">
        <v>24.24</v>
      </c>
      <c r="I142" s="160"/>
      <c r="L142" s="155"/>
      <c r="M142" s="161"/>
      <c r="T142" s="162"/>
      <c r="AT142" s="157" t="s">
        <v>265</v>
      </c>
      <c r="AU142" s="157" t="s">
        <v>21</v>
      </c>
      <c r="AV142" s="12" t="s">
        <v>21</v>
      </c>
      <c r="AW142" s="12" t="s">
        <v>36</v>
      </c>
      <c r="AX142" s="12" t="s">
        <v>88</v>
      </c>
      <c r="AY142" s="157" t="s">
        <v>250</v>
      </c>
    </row>
    <row r="143" spans="2:65" s="1" customFormat="1" ht="24.2" customHeight="1">
      <c r="B143" s="33"/>
      <c r="C143" s="138" t="s">
        <v>280</v>
      </c>
      <c r="D143" s="138" t="s">
        <v>252</v>
      </c>
      <c r="E143" s="139" t="s">
        <v>1270</v>
      </c>
      <c r="F143" s="140" t="s">
        <v>1271</v>
      </c>
      <c r="G143" s="141" t="s">
        <v>1272</v>
      </c>
      <c r="H143" s="142">
        <v>460</v>
      </c>
      <c r="I143" s="143"/>
      <c r="J143" s="144">
        <f>ROUND(I143*H143,2)</f>
        <v>0</v>
      </c>
      <c r="K143" s="140" t="s">
        <v>256</v>
      </c>
      <c r="L143" s="33"/>
      <c r="M143" s="145" t="s">
        <v>1</v>
      </c>
      <c r="N143" s="146" t="s">
        <v>45</v>
      </c>
      <c r="P143" s="147">
        <f>O143*H143</f>
        <v>0</v>
      </c>
      <c r="Q143" s="147">
        <v>3.0000000000000001E-5</v>
      </c>
      <c r="R143" s="147">
        <f>Q143*H143</f>
        <v>1.38E-2</v>
      </c>
      <c r="S143" s="147">
        <v>0</v>
      </c>
      <c r="T143" s="148">
        <f>S143*H143</f>
        <v>0</v>
      </c>
      <c r="AR143" s="149" t="s">
        <v>257</v>
      </c>
      <c r="AT143" s="149" t="s">
        <v>252</v>
      </c>
      <c r="AU143" s="149" t="s">
        <v>21</v>
      </c>
      <c r="AY143" s="17" t="s">
        <v>250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257</v>
      </c>
      <c r="BM143" s="149" t="s">
        <v>2502</v>
      </c>
    </row>
    <row r="144" spans="2:65" s="1" customFormat="1" ht="11.25">
      <c r="B144" s="33"/>
      <c r="D144" s="151" t="s">
        <v>259</v>
      </c>
      <c r="F144" s="152" t="s">
        <v>1274</v>
      </c>
      <c r="I144" s="153"/>
      <c r="L144" s="33"/>
      <c r="M144" s="154"/>
      <c r="T144" s="57"/>
      <c r="AT144" s="17" t="s">
        <v>259</v>
      </c>
      <c r="AU144" s="17" t="s">
        <v>21</v>
      </c>
    </row>
    <row r="145" spans="2:65" s="12" customFormat="1" ht="11.25">
      <c r="B145" s="155"/>
      <c r="D145" s="156" t="s">
        <v>265</v>
      </c>
      <c r="E145" s="157" t="s">
        <v>1</v>
      </c>
      <c r="F145" s="158" t="s">
        <v>2503</v>
      </c>
      <c r="H145" s="159">
        <v>400</v>
      </c>
      <c r="I145" s="160"/>
      <c r="L145" s="155"/>
      <c r="M145" s="161"/>
      <c r="T145" s="162"/>
      <c r="AT145" s="157" t="s">
        <v>265</v>
      </c>
      <c r="AU145" s="157" t="s">
        <v>21</v>
      </c>
      <c r="AV145" s="12" t="s">
        <v>21</v>
      </c>
      <c r="AW145" s="12" t="s">
        <v>36</v>
      </c>
      <c r="AX145" s="12" t="s">
        <v>80</v>
      </c>
      <c r="AY145" s="157" t="s">
        <v>250</v>
      </c>
    </row>
    <row r="146" spans="2:65" s="12" customFormat="1" ht="11.25">
      <c r="B146" s="155"/>
      <c r="D146" s="156" t="s">
        <v>265</v>
      </c>
      <c r="E146" s="157" t="s">
        <v>1</v>
      </c>
      <c r="F146" s="158" t="s">
        <v>2504</v>
      </c>
      <c r="H146" s="159">
        <v>60</v>
      </c>
      <c r="I146" s="160"/>
      <c r="L146" s="155"/>
      <c r="M146" s="161"/>
      <c r="T146" s="162"/>
      <c r="AT146" s="157" t="s">
        <v>265</v>
      </c>
      <c r="AU146" s="157" t="s">
        <v>21</v>
      </c>
      <c r="AV146" s="12" t="s">
        <v>21</v>
      </c>
      <c r="AW146" s="12" t="s">
        <v>36</v>
      </c>
      <c r="AX146" s="12" t="s">
        <v>80</v>
      </c>
      <c r="AY146" s="157" t="s">
        <v>250</v>
      </c>
    </row>
    <row r="147" spans="2:65" s="13" customFormat="1" ht="11.25">
      <c r="B147" s="163"/>
      <c r="D147" s="156" t="s">
        <v>265</v>
      </c>
      <c r="E147" s="164" t="s">
        <v>1</v>
      </c>
      <c r="F147" s="165" t="s">
        <v>273</v>
      </c>
      <c r="H147" s="166">
        <v>460</v>
      </c>
      <c r="I147" s="167"/>
      <c r="L147" s="163"/>
      <c r="M147" s="168"/>
      <c r="T147" s="169"/>
      <c r="AT147" s="164" t="s">
        <v>265</v>
      </c>
      <c r="AU147" s="164" t="s">
        <v>21</v>
      </c>
      <c r="AV147" s="13" t="s">
        <v>257</v>
      </c>
      <c r="AW147" s="13" t="s">
        <v>36</v>
      </c>
      <c r="AX147" s="13" t="s">
        <v>88</v>
      </c>
      <c r="AY147" s="164" t="s">
        <v>250</v>
      </c>
    </row>
    <row r="148" spans="2:65" s="1" customFormat="1" ht="24.2" customHeight="1">
      <c r="B148" s="33"/>
      <c r="C148" s="138" t="s">
        <v>287</v>
      </c>
      <c r="D148" s="138" t="s">
        <v>252</v>
      </c>
      <c r="E148" s="139" t="s">
        <v>1276</v>
      </c>
      <c r="F148" s="140" t="s">
        <v>1277</v>
      </c>
      <c r="G148" s="141" t="s">
        <v>1278</v>
      </c>
      <c r="H148" s="142">
        <v>57.5</v>
      </c>
      <c r="I148" s="143"/>
      <c r="J148" s="144">
        <f>ROUND(I148*H148,2)</f>
        <v>0</v>
      </c>
      <c r="K148" s="140" t="s">
        <v>256</v>
      </c>
      <c r="L148" s="33"/>
      <c r="M148" s="145" t="s">
        <v>1</v>
      </c>
      <c r="N148" s="146" t="s">
        <v>45</v>
      </c>
      <c r="P148" s="147">
        <f>O148*H148</f>
        <v>0</v>
      </c>
      <c r="Q148" s="147">
        <v>0</v>
      </c>
      <c r="R148" s="147">
        <f>Q148*H148</f>
        <v>0</v>
      </c>
      <c r="S148" s="147">
        <v>0</v>
      </c>
      <c r="T148" s="148">
        <f>S148*H148</f>
        <v>0</v>
      </c>
      <c r="AR148" s="149" t="s">
        <v>257</v>
      </c>
      <c r="AT148" s="149" t="s">
        <v>252</v>
      </c>
      <c r="AU148" s="149" t="s">
        <v>21</v>
      </c>
      <c r="AY148" s="17" t="s">
        <v>250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257</v>
      </c>
      <c r="BM148" s="149" t="s">
        <v>2505</v>
      </c>
    </row>
    <row r="149" spans="2:65" s="1" customFormat="1" ht="11.25">
      <c r="B149" s="33"/>
      <c r="D149" s="151" t="s">
        <v>259</v>
      </c>
      <c r="F149" s="152" t="s">
        <v>1280</v>
      </c>
      <c r="I149" s="153"/>
      <c r="L149" s="33"/>
      <c r="M149" s="154"/>
      <c r="T149" s="57"/>
      <c r="AT149" s="17" t="s">
        <v>259</v>
      </c>
      <c r="AU149" s="17" t="s">
        <v>21</v>
      </c>
    </row>
    <row r="150" spans="2:65" s="12" customFormat="1" ht="11.25">
      <c r="B150" s="155"/>
      <c r="D150" s="156" t="s">
        <v>265</v>
      </c>
      <c r="E150" s="157" t="s">
        <v>1</v>
      </c>
      <c r="F150" s="158" t="s">
        <v>2506</v>
      </c>
      <c r="H150" s="159">
        <v>50</v>
      </c>
      <c r="I150" s="160"/>
      <c r="L150" s="155"/>
      <c r="M150" s="161"/>
      <c r="T150" s="162"/>
      <c r="AT150" s="157" t="s">
        <v>265</v>
      </c>
      <c r="AU150" s="157" t="s">
        <v>21</v>
      </c>
      <c r="AV150" s="12" t="s">
        <v>21</v>
      </c>
      <c r="AW150" s="12" t="s">
        <v>36</v>
      </c>
      <c r="AX150" s="12" t="s">
        <v>80</v>
      </c>
      <c r="AY150" s="157" t="s">
        <v>250</v>
      </c>
    </row>
    <row r="151" spans="2:65" s="12" customFormat="1" ht="11.25">
      <c r="B151" s="155"/>
      <c r="D151" s="156" t="s">
        <v>265</v>
      </c>
      <c r="E151" s="157" t="s">
        <v>1</v>
      </c>
      <c r="F151" s="158" t="s">
        <v>2507</v>
      </c>
      <c r="H151" s="159">
        <v>7.5</v>
      </c>
      <c r="I151" s="160"/>
      <c r="L151" s="155"/>
      <c r="M151" s="161"/>
      <c r="T151" s="162"/>
      <c r="AT151" s="157" t="s">
        <v>265</v>
      </c>
      <c r="AU151" s="157" t="s">
        <v>21</v>
      </c>
      <c r="AV151" s="12" t="s">
        <v>21</v>
      </c>
      <c r="AW151" s="12" t="s">
        <v>36</v>
      </c>
      <c r="AX151" s="12" t="s">
        <v>80</v>
      </c>
      <c r="AY151" s="157" t="s">
        <v>250</v>
      </c>
    </row>
    <row r="152" spans="2:65" s="13" customFormat="1" ht="11.25">
      <c r="B152" s="163"/>
      <c r="D152" s="156" t="s">
        <v>265</v>
      </c>
      <c r="E152" s="164" t="s">
        <v>1</v>
      </c>
      <c r="F152" s="165" t="s">
        <v>273</v>
      </c>
      <c r="H152" s="166">
        <v>57.5</v>
      </c>
      <c r="I152" s="167"/>
      <c r="L152" s="163"/>
      <c r="M152" s="168"/>
      <c r="T152" s="169"/>
      <c r="AT152" s="164" t="s">
        <v>265</v>
      </c>
      <c r="AU152" s="164" t="s">
        <v>21</v>
      </c>
      <c r="AV152" s="13" t="s">
        <v>257</v>
      </c>
      <c r="AW152" s="13" t="s">
        <v>36</v>
      </c>
      <c r="AX152" s="13" t="s">
        <v>88</v>
      </c>
      <c r="AY152" s="164" t="s">
        <v>250</v>
      </c>
    </row>
    <row r="153" spans="2:65" s="1" customFormat="1" ht="24.2" customHeight="1">
      <c r="B153" s="33"/>
      <c r="C153" s="138" t="s">
        <v>293</v>
      </c>
      <c r="D153" s="138" t="s">
        <v>252</v>
      </c>
      <c r="E153" s="139" t="s">
        <v>2508</v>
      </c>
      <c r="F153" s="140" t="s">
        <v>2509</v>
      </c>
      <c r="G153" s="141" t="s">
        <v>255</v>
      </c>
      <c r="H153" s="142">
        <v>36</v>
      </c>
      <c r="I153" s="143"/>
      <c r="J153" s="144">
        <f>ROUND(I153*H153,2)</f>
        <v>0</v>
      </c>
      <c r="K153" s="140" t="s">
        <v>256</v>
      </c>
      <c r="L153" s="33"/>
      <c r="M153" s="145" t="s">
        <v>1</v>
      </c>
      <c r="N153" s="146" t="s">
        <v>45</v>
      </c>
      <c r="P153" s="147">
        <f>O153*H153</f>
        <v>0</v>
      </c>
      <c r="Q153" s="147">
        <v>0</v>
      </c>
      <c r="R153" s="147">
        <f>Q153*H153</f>
        <v>0</v>
      </c>
      <c r="S153" s="147">
        <v>0</v>
      </c>
      <c r="T153" s="148">
        <f>S153*H153</f>
        <v>0</v>
      </c>
      <c r="AR153" s="149" t="s">
        <v>257</v>
      </c>
      <c r="AT153" s="149" t="s">
        <v>252</v>
      </c>
      <c r="AU153" s="149" t="s">
        <v>21</v>
      </c>
      <c r="AY153" s="17" t="s">
        <v>250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257</v>
      </c>
      <c r="BM153" s="149" t="s">
        <v>2510</v>
      </c>
    </row>
    <row r="154" spans="2:65" s="1" customFormat="1" ht="11.25">
      <c r="B154" s="33"/>
      <c r="D154" s="151" t="s">
        <v>259</v>
      </c>
      <c r="F154" s="152" t="s">
        <v>2511</v>
      </c>
      <c r="I154" s="153"/>
      <c r="L154" s="33"/>
      <c r="M154" s="154"/>
      <c r="T154" s="57"/>
      <c r="AT154" s="17" t="s">
        <v>259</v>
      </c>
      <c r="AU154" s="17" t="s">
        <v>21</v>
      </c>
    </row>
    <row r="155" spans="2:65" s="12" customFormat="1" ht="11.25">
      <c r="B155" s="155"/>
      <c r="D155" s="156" t="s">
        <v>265</v>
      </c>
      <c r="E155" s="157" t="s">
        <v>1</v>
      </c>
      <c r="F155" s="158" t="s">
        <v>2512</v>
      </c>
      <c r="H155" s="159">
        <v>36</v>
      </c>
      <c r="I155" s="160"/>
      <c r="L155" s="155"/>
      <c r="M155" s="161"/>
      <c r="T155" s="162"/>
      <c r="AT155" s="157" t="s">
        <v>265</v>
      </c>
      <c r="AU155" s="157" t="s">
        <v>21</v>
      </c>
      <c r="AV155" s="12" t="s">
        <v>21</v>
      </c>
      <c r="AW155" s="12" t="s">
        <v>36</v>
      </c>
      <c r="AX155" s="12" t="s">
        <v>88</v>
      </c>
      <c r="AY155" s="157" t="s">
        <v>250</v>
      </c>
    </row>
    <row r="156" spans="2:65" s="1" customFormat="1" ht="33" customHeight="1">
      <c r="B156" s="33"/>
      <c r="C156" s="138" t="s">
        <v>299</v>
      </c>
      <c r="D156" s="138" t="s">
        <v>252</v>
      </c>
      <c r="E156" s="139" t="s">
        <v>2513</v>
      </c>
      <c r="F156" s="140" t="s">
        <v>2514</v>
      </c>
      <c r="G156" s="141" t="s">
        <v>276</v>
      </c>
      <c r="H156" s="142">
        <v>482.79</v>
      </c>
      <c r="I156" s="143"/>
      <c r="J156" s="144">
        <f>ROUND(I156*H156,2)</f>
        <v>0</v>
      </c>
      <c r="K156" s="140" t="s">
        <v>256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257</v>
      </c>
      <c r="AT156" s="149" t="s">
        <v>252</v>
      </c>
      <c r="AU156" s="149" t="s">
        <v>21</v>
      </c>
      <c r="AY156" s="17" t="s">
        <v>250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257</v>
      </c>
      <c r="BM156" s="149" t="s">
        <v>2515</v>
      </c>
    </row>
    <row r="157" spans="2:65" s="1" customFormat="1" ht="11.25">
      <c r="B157" s="33"/>
      <c r="D157" s="151" t="s">
        <v>259</v>
      </c>
      <c r="F157" s="152" t="s">
        <v>2516</v>
      </c>
      <c r="I157" s="153"/>
      <c r="L157" s="33"/>
      <c r="M157" s="154"/>
      <c r="T157" s="57"/>
      <c r="AT157" s="17" t="s">
        <v>259</v>
      </c>
      <c r="AU157" s="17" t="s">
        <v>21</v>
      </c>
    </row>
    <row r="158" spans="2:65" s="15" customFormat="1" ht="11.25">
      <c r="B158" s="195"/>
      <c r="D158" s="156" t="s">
        <v>265</v>
      </c>
      <c r="E158" s="196" t="s">
        <v>1</v>
      </c>
      <c r="F158" s="197" t="s">
        <v>2517</v>
      </c>
      <c r="H158" s="196" t="s">
        <v>1</v>
      </c>
      <c r="I158" s="198"/>
      <c r="L158" s="195"/>
      <c r="M158" s="199"/>
      <c r="T158" s="200"/>
      <c r="AT158" s="196" t="s">
        <v>265</v>
      </c>
      <c r="AU158" s="196" t="s">
        <v>21</v>
      </c>
      <c r="AV158" s="15" t="s">
        <v>88</v>
      </c>
      <c r="AW158" s="15" t="s">
        <v>36</v>
      </c>
      <c r="AX158" s="15" t="s">
        <v>80</v>
      </c>
      <c r="AY158" s="196" t="s">
        <v>250</v>
      </c>
    </row>
    <row r="159" spans="2:65" s="12" customFormat="1" ht="22.5">
      <c r="B159" s="155"/>
      <c r="D159" s="156" t="s">
        <v>265</v>
      </c>
      <c r="E159" s="157" t="s">
        <v>1</v>
      </c>
      <c r="F159" s="158" t="s">
        <v>2518</v>
      </c>
      <c r="H159" s="159">
        <v>75.62</v>
      </c>
      <c r="I159" s="160"/>
      <c r="L159" s="155"/>
      <c r="M159" s="161"/>
      <c r="T159" s="162"/>
      <c r="AT159" s="157" t="s">
        <v>265</v>
      </c>
      <c r="AU159" s="157" t="s">
        <v>21</v>
      </c>
      <c r="AV159" s="12" t="s">
        <v>21</v>
      </c>
      <c r="AW159" s="12" t="s">
        <v>36</v>
      </c>
      <c r="AX159" s="12" t="s">
        <v>80</v>
      </c>
      <c r="AY159" s="157" t="s">
        <v>250</v>
      </c>
    </row>
    <row r="160" spans="2:65" s="12" customFormat="1" ht="22.5">
      <c r="B160" s="155"/>
      <c r="D160" s="156" t="s">
        <v>265</v>
      </c>
      <c r="E160" s="157" t="s">
        <v>1</v>
      </c>
      <c r="F160" s="158" t="s">
        <v>2519</v>
      </c>
      <c r="H160" s="159">
        <v>161.66999999999999</v>
      </c>
      <c r="I160" s="160"/>
      <c r="L160" s="155"/>
      <c r="M160" s="161"/>
      <c r="T160" s="162"/>
      <c r="AT160" s="157" t="s">
        <v>265</v>
      </c>
      <c r="AU160" s="157" t="s">
        <v>21</v>
      </c>
      <c r="AV160" s="12" t="s">
        <v>21</v>
      </c>
      <c r="AW160" s="12" t="s">
        <v>36</v>
      </c>
      <c r="AX160" s="12" t="s">
        <v>80</v>
      </c>
      <c r="AY160" s="157" t="s">
        <v>250</v>
      </c>
    </row>
    <row r="161" spans="2:65" s="12" customFormat="1" ht="22.5">
      <c r="B161" s="155"/>
      <c r="D161" s="156" t="s">
        <v>265</v>
      </c>
      <c r="E161" s="157" t="s">
        <v>1</v>
      </c>
      <c r="F161" s="158" t="s">
        <v>2520</v>
      </c>
      <c r="H161" s="159">
        <v>109.38</v>
      </c>
      <c r="I161" s="160"/>
      <c r="L161" s="155"/>
      <c r="M161" s="161"/>
      <c r="T161" s="162"/>
      <c r="AT161" s="157" t="s">
        <v>265</v>
      </c>
      <c r="AU161" s="157" t="s">
        <v>21</v>
      </c>
      <c r="AV161" s="12" t="s">
        <v>21</v>
      </c>
      <c r="AW161" s="12" t="s">
        <v>36</v>
      </c>
      <c r="AX161" s="12" t="s">
        <v>80</v>
      </c>
      <c r="AY161" s="157" t="s">
        <v>250</v>
      </c>
    </row>
    <row r="162" spans="2:65" s="14" customFormat="1" ht="11.25">
      <c r="B162" s="171"/>
      <c r="D162" s="156" t="s">
        <v>265</v>
      </c>
      <c r="E162" s="172" t="s">
        <v>1</v>
      </c>
      <c r="F162" s="173" t="s">
        <v>317</v>
      </c>
      <c r="H162" s="174">
        <v>346.67</v>
      </c>
      <c r="I162" s="175"/>
      <c r="L162" s="171"/>
      <c r="M162" s="176"/>
      <c r="T162" s="177"/>
      <c r="AT162" s="172" t="s">
        <v>265</v>
      </c>
      <c r="AU162" s="172" t="s">
        <v>21</v>
      </c>
      <c r="AV162" s="14" t="s">
        <v>267</v>
      </c>
      <c r="AW162" s="14" t="s">
        <v>36</v>
      </c>
      <c r="AX162" s="14" t="s">
        <v>80</v>
      </c>
      <c r="AY162" s="172" t="s">
        <v>250</v>
      </c>
    </row>
    <row r="163" spans="2:65" s="12" customFormat="1" ht="11.25">
      <c r="B163" s="155"/>
      <c r="D163" s="156" t="s">
        <v>265</v>
      </c>
      <c r="E163" s="157" t="s">
        <v>1</v>
      </c>
      <c r="F163" s="158" t="s">
        <v>2521</v>
      </c>
      <c r="H163" s="159">
        <v>136.12</v>
      </c>
      <c r="I163" s="160"/>
      <c r="L163" s="155"/>
      <c r="M163" s="161"/>
      <c r="T163" s="162"/>
      <c r="AT163" s="157" t="s">
        <v>265</v>
      </c>
      <c r="AU163" s="157" t="s">
        <v>21</v>
      </c>
      <c r="AV163" s="12" t="s">
        <v>21</v>
      </c>
      <c r="AW163" s="12" t="s">
        <v>36</v>
      </c>
      <c r="AX163" s="12" t="s">
        <v>80</v>
      </c>
      <c r="AY163" s="157" t="s">
        <v>250</v>
      </c>
    </row>
    <row r="164" spans="2:65" s="14" customFormat="1" ht="11.25">
      <c r="B164" s="171"/>
      <c r="D164" s="156" t="s">
        <v>265</v>
      </c>
      <c r="E164" s="172" t="s">
        <v>1</v>
      </c>
      <c r="F164" s="173" t="s">
        <v>317</v>
      </c>
      <c r="H164" s="174">
        <v>136.12</v>
      </c>
      <c r="I164" s="175"/>
      <c r="L164" s="171"/>
      <c r="M164" s="176"/>
      <c r="T164" s="177"/>
      <c r="AT164" s="172" t="s">
        <v>265</v>
      </c>
      <c r="AU164" s="172" t="s">
        <v>21</v>
      </c>
      <c r="AV164" s="14" t="s">
        <v>267</v>
      </c>
      <c r="AW164" s="14" t="s">
        <v>36</v>
      </c>
      <c r="AX164" s="14" t="s">
        <v>80</v>
      </c>
      <c r="AY164" s="172" t="s">
        <v>250</v>
      </c>
    </row>
    <row r="165" spans="2:65" s="13" customFormat="1" ht="11.25">
      <c r="B165" s="163"/>
      <c r="D165" s="156" t="s">
        <v>265</v>
      </c>
      <c r="E165" s="164" t="s">
        <v>1</v>
      </c>
      <c r="F165" s="165" t="s">
        <v>273</v>
      </c>
      <c r="H165" s="166">
        <v>482.79</v>
      </c>
      <c r="I165" s="167"/>
      <c r="L165" s="163"/>
      <c r="M165" s="168"/>
      <c r="T165" s="169"/>
      <c r="AT165" s="164" t="s">
        <v>265</v>
      </c>
      <c r="AU165" s="164" t="s">
        <v>21</v>
      </c>
      <c r="AV165" s="13" t="s">
        <v>257</v>
      </c>
      <c r="AW165" s="13" t="s">
        <v>36</v>
      </c>
      <c r="AX165" s="13" t="s">
        <v>88</v>
      </c>
      <c r="AY165" s="164" t="s">
        <v>250</v>
      </c>
    </row>
    <row r="166" spans="2:65" s="1" customFormat="1" ht="24.2" customHeight="1">
      <c r="B166" s="33"/>
      <c r="C166" s="138" t="s">
        <v>305</v>
      </c>
      <c r="D166" s="138" t="s">
        <v>252</v>
      </c>
      <c r="E166" s="139" t="s">
        <v>1355</v>
      </c>
      <c r="F166" s="140" t="s">
        <v>1356</v>
      </c>
      <c r="G166" s="141" t="s">
        <v>255</v>
      </c>
      <c r="H166" s="142">
        <v>295.02</v>
      </c>
      <c r="I166" s="143"/>
      <c r="J166" s="144">
        <f>ROUND(I166*H166,2)</f>
        <v>0</v>
      </c>
      <c r="K166" s="140" t="s">
        <v>256</v>
      </c>
      <c r="L166" s="33"/>
      <c r="M166" s="145" t="s">
        <v>1</v>
      </c>
      <c r="N166" s="146" t="s">
        <v>45</v>
      </c>
      <c r="P166" s="147">
        <f>O166*H166</f>
        <v>0</v>
      </c>
      <c r="Q166" s="147">
        <v>1.4999999999999999E-4</v>
      </c>
      <c r="R166" s="147">
        <f>Q166*H166</f>
        <v>4.4252999999999994E-2</v>
      </c>
      <c r="S166" s="147">
        <v>0</v>
      </c>
      <c r="T166" s="148">
        <f>S166*H166</f>
        <v>0</v>
      </c>
      <c r="AR166" s="149" t="s">
        <v>257</v>
      </c>
      <c r="AT166" s="149" t="s">
        <v>252</v>
      </c>
      <c r="AU166" s="149" t="s">
        <v>21</v>
      </c>
      <c r="AY166" s="17" t="s">
        <v>250</v>
      </c>
      <c r="BE166" s="150">
        <f>IF(N166="základní",J166,0)</f>
        <v>0</v>
      </c>
      <c r="BF166" s="150">
        <f>IF(N166="snížená",J166,0)</f>
        <v>0</v>
      </c>
      <c r="BG166" s="150">
        <f>IF(N166="zákl. přenesená",J166,0)</f>
        <v>0</v>
      </c>
      <c r="BH166" s="150">
        <f>IF(N166="sníž. přenesená",J166,0)</f>
        <v>0</v>
      </c>
      <c r="BI166" s="150">
        <f>IF(N166="nulová",J166,0)</f>
        <v>0</v>
      </c>
      <c r="BJ166" s="17" t="s">
        <v>88</v>
      </c>
      <c r="BK166" s="150">
        <f>ROUND(I166*H166,2)</f>
        <v>0</v>
      </c>
      <c r="BL166" s="17" t="s">
        <v>257</v>
      </c>
      <c r="BM166" s="149" t="s">
        <v>2522</v>
      </c>
    </row>
    <row r="167" spans="2:65" s="1" customFormat="1" ht="11.25">
      <c r="B167" s="33"/>
      <c r="D167" s="151" t="s">
        <v>259</v>
      </c>
      <c r="F167" s="152" t="s">
        <v>1358</v>
      </c>
      <c r="I167" s="153"/>
      <c r="L167" s="33"/>
      <c r="M167" s="154"/>
      <c r="T167" s="57"/>
      <c r="AT167" s="17" t="s">
        <v>259</v>
      </c>
      <c r="AU167" s="17" t="s">
        <v>21</v>
      </c>
    </row>
    <row r="168" spans="2:65" s="15" customFormat="1" ht="11.25">
      <c r="B168" s="195"/>
      <c r="D168" s="156" t="s">
        <v>265</v>
      </c>
      <c r="E168" s="196" t="s">
        <v>1</v>
      </c>
      <c r="F168" s="197" t="s">
        <v>2523</v>
      </c>
      <c r="H168" s="196" t="s">
        <v>1</v>
      </c>
      <c r="I168" s="198"/>
      <c r="L168" s="195"/>
      <c r="M168" s="199"/>
      <c r="T168" s="200"/>
      <c r="AT168" s="196" t="s">
        <v>265</v>
      </c>
      <c r="AU168" s="196" t="s">
        <v>21</v>
      </c>
      <c r="AV168" s="15" t="s">
        <v>88</v>
      </c>
      <c r="AW168" s="15" t="s">
        <v>36</v>
      </c>
      <c r="AX168" s="15" t="s">
        <v>80</v>
      </c>
      <c r="AY168" s="196" t="s">
        <v>250</v>
      </c>
    </row>
    <row r="169" spans="2:65" s="12" customFormat="1" ht="11.25">
      <c r="B169" s="155"/>
      <c r="D169" s="156" t="s">
        <v>265</v>
      </c>
      <c r="E169" s="157" t="s">
        <v>1</v>
      </c>
      <c r="F169" s="158" t="s">
        <v>2524</v>
      </c>
      <c r="H169" s="159">
        <v>93.06</v>
      </c>
      <c r="I169" s="160"/>
      <c r="L169" s="155"/>
      <c r="M169" s="161"/>
      <c r="T169" s="162"/>
      <c r="AT169" s="157" t="s">
        <v>265</v>
      </c>
      <c r="AU169" s="157" t="s">
        <v>21</v>
      </c>
      <c r="AV169" s="12" t="s">
        <v>21</v>
      </c>
      <c r="AW169" s="12" t="s">
        <v>36</v>
      </c>
      <c r="AX169" s="12" t="s">
        <v>80</v>
      </c>
      <c r="AY169" s="157" t="s">
        <v>250</v>
      </c>
    </row>
    <row r="170" spans="2:65" s="12" customFormat="1" ht="11.25">
      <c r="B170" s="155"/>
      <c r="D170" s="156" t="s">
        <v>265</v>
      </c>
      <c r="E170" s="157" t="s">
        <v>1</v>
      </c>
      <c r="F170" s="158" t="s">
        <v>2525</v>
      </c>
      <c r="H170" s="159">
        <v>108.9</v>
      </c>
      <c r="I170" s="160"/>
      <c r="L170" s="155"/>
      <c r="M170" s="161"/>
      <c r="T170" s="162"/>
      <c r="AT170" s="157" t="s">
        <v>265</v>
      </c>
      <c r="AU170" s="157" t="s">
        <v>21</v>
      </c>
      <c r="AV170" s="12" t="s">
        <v>21</v>
      </c>
      <c r="AW170" s="12" t="s">
        <v>36</v>
      </c>
      <c r="AX170" s="12" t="s">
        <v>80</v>
      </c>
      <c r="AY170" s="157" t="s">
        <v>250</v>
      </c>
    </row>
    <row r="171" spans="2:65" s="12" customFormat="1" ht="11.25">
      <c r="B171" s="155"/>
      <c r="D171" s="156" t="s">
        <v>265</v>
      </c>
      <c r="E171" s="157" t="s">
        <v>1</v>
      </c>
      <c r="F171" s="158" t="s">
        <v>2526</v>
      </c>
      <c r="H171" s="159">
        <v>93.06</v>
      </c>
      <c r="I171" s="160"/>
      <c r="L171" s="155"/>
      <c r="M171" s="161"/>
      <c r="T171" s="162"/>
      <c r="AT171" s="157" t="s">
        <v>265</v>
      </c>
      <c r="AU171" s="157" t="s">
        <v>21</v>
      </c>
      <c r="AV171" s="12" t="s">
        <v>21</v>
      </c>
      <c r="AW171" s="12" t="s">
        <v>36</v>
      </c>
      <c r="AX171" s="12" t="s">
        <v>80</v>
      </c>
      <c r="AY171" s="157" t="s">
        <v>250</v>
      </c>
    </row>
    <row r="172" spans="2:65" s="13" customFormat="1" ht="11.25">
      <c r="B172" s="163"/>
      <c r="D172" s="156" t="s">
        <v>265</v>
      </c>
      <c r="E172" s="164" t="s">
        <v>1</v>
      </c>
      <c r="F172" s="165" t="s">
        <v>273</v>
      </c>
      <c r="H172" s="166">
        <v>295.02</v>
      </c>
      <c r="I172" s="167"/>
      <c r="L172" s="163"/>
      <c r="M172" s="168"/>
      <c r="T172" s="169"/>
      <c r="AT172" s="164" t="s">
        <v>265</v>
      </c>
      <c r="AU172" s="164" t="s">
        <v>21</v>
      </c>
      <c r="AV172" s="13" t="s">
        <v>257</v>
      </c>
      <c r="AW172" s="13" t="s">
        <v>36</v>
      </c>
      <c r="AX172" s="13" t="s">
        <v>88</v>
      </c>
      <c r="AY172" s="164" t="s">
        <v>250</v>
      </c>
    </row>
    <row r="173" spans="2:65" s="1" customFormat="1" ht="24.2" customHeight="1">
      <c r="B173" s="33"/>
      <c r="C173" s="138" t="s">
        <v>311</v>
      </c>
      <c r="D173" s="138" t="s">
        <v>252</v>
      </c>
      <c r="E173" s="139" t="s">
        <v>1361</v>
      </c>
      <c r="F173" s="140" t="s">
        <v>1362</v>
      </c>
      <c r="G173" s="141" t="s">
        <v>255</v>
      </c>
      <c r="H173" s="142">
        <v>295.02</v>
      </c>
      <c r="I173" s="143"/>
      <c r="J173" s="144">
        <f>ROUND(I173*H173,2)</f>
        <v>0</v>
      </c>
      <c r="K173" s="140" t="s">
        <v>256</v>
      </c>
      <c r="L173" s="33"/>
      <c r="M173" s="145" t="s">
        <v>1</v>
      </c>
      <c r="N173" s="146" t="s">
        <v>45</v>
      </c>
      <c r="P173" s="147">
        <f>O173*H173</f>
        <v>0</v>
      </c>
      <c r="Q173" s="147">
        <v>0</v>
      </c>
      <c r="R173" s="147">
        <f>Q173*H173</f>
        <v>0</v>
      </c>
      <c r="S173" s="147">
        <v>0</v>
      </c>
      <c r="T173" s="148">
        <f>S173*H173</f>
        <v>0</v>
      </c>
      <c r="AR173" s="149" t="s">
        <v>257</v>
      </c>
      <c r="AT173" s="149" t="s">
        <v>252</v>
      </c>
      <c r="AU173" s="149" t="s">
        <v>21</v>
      </c>
      <c r="AY173" s="17" t="s">
        <v>250</v>
      </c>
      <c r="BE173" s="150">
        <f>IF(N173="základní",J173,0)</f>
        <v>0</v>
      </c>
      <c r="BF173" s="150">
        <f>IF(N173="snížená",J173,0)</f>
        <v>0</v>
      </c>
      <c r="BG173" s="150">
        <f>IF(N173="zákl. přenesená",J173,0)</f>
        <v>0</v>
      </c>
      <c r="BH173" s="150">
        <f>IF(N173="sníž. přenesená",J173,0)</f>
        <v>0</v>
      </c>
      <c r="BI173" s="150">
        <f>IF(N173="nulová",J173,0)</f>
        <v>0</v>
      </c>
      <c r="BJ173" s="17" t="s">
        <v>88</v>
      </c>
      <c r="BK173" s="150">
        <f>ROUND(I173*H173,2)</f>
        <v>0</v>
      </c>
      <c r="BL173" s="17" t="s">
        <v>257</v>
      </c>
      <c r="BM173" s="149" t="s">
        <v>2527</v>
      </c>
    </row>
    <row r="174" spans="2:65" s="1" customFormat="1" ht="11.25">
      <c r="B174" s="33"/>
      <c r="D174" s="151" t="s">
        <v>259</v>
      </c>
      <c r="F174" s="152" t="s">
        <v>1364</v>
      </c>
      <c r="I174" s="153"/>
      <c r="L174" s="33"/>
      <c r="M174" s="154"/>
      <c r="T174" s="57"/>
      <c r="AT174" s="17" t="s">
        <v>259</v>
      </c>
      <c r="AU174" s="17" t="s">
        <v>21</v>
      </c>
    </row>
    <row r="175" spans="2:65" s="1" customFormat="1" ht="16.5" customHeight="1">
      <c r="B175" s="33"/>
      <c r="C175" s="178" t="s">
        <v>320</v>
      </c>
      <c r="D175" s="178" t="s">
        <v>364</v>
      </c>
      <c r="E175" s="179" t="s">
        <v>2528</v>
      </c>
      <c r="F175" s="180" t="s">
        <v>1367</v>
      </c>
      <c r="G175" s="181" t="s">
        <v>402</v>
      </c>
      <c r="H175" s="182">
        <v>24.007999999999999</v>
      </c>
      <c r="I175" s="183"/>
      <c r="J175" s="184">
        <f>ROUND(I175*H175,2)</f>
        <v>0</v>
      </c>
      <c r="K175" s="180" t="s">
        <v>1</v>
      </c>
      <c r="L175" s="185"/>
      <c r="M175" s="186" t="s">
        <v>1</v>
      </c>
      <c r="N175" s="187" t="s">
        <v>45</v>
      </c>
      <c r="P175" s="147">
        <f>O175*H175</f>
        <v>0</v>
      </c>
      <c r="Q175" s="147">
        <v>1</v>
      </c>
      <c r="R175" s="147">
        <f>Q175*H175</f>
        <v>24.007999999999999</v>
      </c>
      <c r="S175" s="147">
        <v>0</v>
      </c>
      <c r="T175" s="148">
        <f>S175*H175</f>
        <v>0</v>
      </c>
      <c r="AR175" s="149" t="s">
        <v>299</v>
      </c>
      <c r="AT175" s="149" t="s">
        <v>364</v>
      </c>
      <c r="AU175" s="149" t="s">
        <v>21</v>
      </c>
      <c r="AY175" s="17" t="s">
        <v>250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257</v>
      </c>
      <c r="BM175" s="149" t="s">
        <v>2529</v>
      </c>
    </row>
    <row r="176" spans="2:65" s="12" customFormat="1" ht="11.25">
      <c r="B176" s="155"/>
      <c r="D176" s="156" t="s">
        <v>265</v>
      </c>
      <c r="E176" s="157" t="s">
        <v>1</v>
      </c>
      <c r="F176" s="158" t="s">
        <v>2530</v>
      </c>
      <c r="H176" s="159">
        <v>24.007999999999999</v>
      </c>
      <c r="I176" s="160"/>
      <c r="L176" s="155"/>
      <c r="M176" s="161"/>
      <c r="T176" s="162"/>
      <c r="AT176" s="157" t="s">
        <v>265</v>
      </c>
      <c r="AU176" s="157" t="s">
        <v>21</v>
      </c>
      <c r="AV176" s="12" t="s">
        <v>21</v>
      </c>
      <c r="AW176" s="12" t="s">
        <v>36</v>
      </c>
      <c r="AX176" s="12" t="s">
        <v>88</v>
      </c>
      <c r="AY176" s="157" t="s">
        <v>250</v>
      </c>
    </row>
    <row r="177" spans="2:65" s="1" customFormat="1" ht="33" customHeight="1">
      <c r="B177" s="33"/>
      <c r="C177" s="138" t="s">
        <v>331</v>
      </c>
      <c r="D177" s="138" t="s">
        <v>252</v>
      </c>
      <c r="E177" s="139" t="s">
        <v>1371</v>
      </c>
      <c r="F177" s="140" t="s">
        <v>1372</v>
      </c>
      <c r="G177" s="141" t="s">
        <v>255</v>
      </c>
      <c r="H177" s="142">
        <v>295.02</v>
      </c>
      <c r="I177" s="143"/>
      <c r="J177" s="144">
        <f>ROUND(I177*H177,2)</f>
        <v>0</v>
      </c>
      <c r="K177" s="140" t="s">
        <v>256</v>
      </c>
      <c r="L177" s="33"/>
      <c r="M177" s="145" t="s">
        <v>1</v>
      </c>
      <c r="N177" s="146" t="s">
        <v>45</v>
      </c>
      <c r="P177" s="147">
        <f>O177*H177</f>
        <v>0</v>
      </c>
      <c r="Q177" s="147">
        <v>0</v>
      </c>
      <c r="R177" s="147">
        <f>Q177*H177</f>
        <v>0</v>
      </c>
      <c r="S177" s="147">
        <v>0</v>
      </c>
      <c r="T177" s="148">
        <f>S177*H177</f>
        <v>0</v>
      </c>
      <c r="AR177" s="149" t="s">
        <v>257</v>
      </c>
      <c r="AT177" s="149" t="s">
        <v>252</v>
      </c>
      <c r="AU177" s="149" t="s">
        <v>21</v>
      </c>
      <c r="AY177" s="17" t="s">
        <v>250</v>
      </c>
      <c r="BE177" s="150">
        <f>IF(N177="základní",J177,0)</f>
        <v>0</v>
      </c>
      <c r="BF177" s="150">
        <f>IF(N177="snížená",J177,0)</f>
        <v>0</v>
      </c>
      <c r="BG177" s="150">
        <f>IF(N177="zákl. přenesená",J177,0)</f>
        <v>0</v>
      </c>
      <c r="BH177" s="150">
        <f>IF(N177="sníž. přenesená",J177,0)</f>
        <v>0</v>
      </c>
      <c r="BI177" s="150">
        <f>IF(N177="nulová",J177,0)</f>
        <v>0</v>
      </c>
      <c r="BJ177" s="17" t="s">
        <v>88</v>
      </c>
      <c r="BK177" s="150">
        <f>ROUND(I177*H177,2)</f>
        <v>0</v>
      </c>
      <c r="BL177" s="17" t="s">
        <v>257</v>
      </c>
      <c r="BM177" s="149" t="s">
        <v>2531</v>
      </c>
    </row>
    <row r="178" spans="2:65" s="1" customFormat="1" ht="11.25">
      <c r="B178" s="33"/>
      <c r="D178" s="151" t="s">
        <v>259</v>
      </c>
      <c r="F178" s="152" t="s">
        <v>1374</v>
      </c>
      <c r="I178" s="153"/>
      <c r="L178" s="33"/>
      <c r="M178" s="154"/>
      <c r="T178" s="57"/>
      <c r="AT178" s="17" t="s">
        <v>259</v>
      </c>
      <c r="AU178" s="17" t="s">
        <v>21</v>
      </c>
    </row>
    <row r="179" spans="2:65" s="1" customFormat="1" ht="37.9" customHeight="1">
      <c r="B179" s="33"/>
      <c r="C179" s="138" t="s">
        <v>335</v>
      </c>
      <c r="D179" s="138" t="s">
        <v>252</v>
      </c>
      <c r="E179" s="139" t="s">
        <v>312</v>
      </c>
      <c r="F179" s="140" t="s">
        <v>313</v>
      </c>
      <c r="G179" s="141" t="s">
        <v>276</v>
      </c>
      <c r="H179" s="142">
        <v>489.99</v>
      </c>
      <c r="I179" s="143"/>
      <c r="J179" s="144">
        <f>ROUND(I179*H179,2)</f>
        <v>0</v>
      </c>
      <c r="K179" s="140" t="s">
        <v>256</v>
      </c>
      <c r="L179" s="33"/>
      <c r="M179" s="145" t="s">
        <v>1</v>
      </c>
      <c r="N179" s="146" t="s">
        <v>45</v>
      </c>
      <c r="P179" s="147">
        <f>O179*H179</f>
        <v>0</v>
      </c>
      <c r="Q179" s="147">
        <v>0</v>
      </c>
      <c r="R179" s="147">
        <f>Q179*H179</f>
        <v>0</v>
      </c>
      <c r="S179" s="147">
        <v>0</v>
      </c>
      <c r="T179" s="148">
        <f>S179*H179</f>
        <v>0</v>
      </c>
      <c r="AR179" s="149" t="s">
        <v>257</v>
      </c>
      <c r="AT179" s="149" t="s">
        <v>252</v>
      </c>
      <c r="AU179" s="149" t="s">
        <v>21</v>
      </c>
      <c r="AY179" s="17" t="s">
        <v>250</v>
      </c>
      <c r="BE179" s="150">
        <f>IF(N179="základní",J179,0)</f>
        <v>0</v>
      </c>
      <c r="BF179" s="150">
        <f>IF(N179="snížená",J179,0)</f>
        <v>0</v>
      </c>
      <c r="BG179" s="150">
        <f>IF(N179="zákl. přenesená",J179,0)</f>
        <v>0</v>
      </c>
      <c r="BH179" s="150">
        <f>IF(N179="sníž. přenesená",J179,0)</f>
        <v>0</v>
      </c>
      <c r="BI179" s="150">
        <f>IF(N179="nulová",J179,0)</f>
        <v>0</v>
      </c>
      <c r="BJ179" s="17" t="s">
        <v>88</v>
      </c>
      <c r="BK179" s="150">
        <f>ROUND(I179*H179,2)</f>
        <v>0</v>
      </c>
      <c r="BL179" s="17" t="s">
        <v>257</v>
      </c>
      <c r="BM179" s="149" t="s">
        <v>2532</v>
      </c>
    </row>
    <row r="180" spans="2:65" s="1" customFormat="1" ht="11.25">
      <c r="B180" s="33"/>
      <c r="D180" s="151" t="s">
        <v>259</v>
      </c>
      <c r="F180" s="152" t="s">
        <v>315</v>
      </c>
      <c r="I180" s="153"/>
      <c r="L180" s="33"/>
      <c r="M180" s="154"/>
      <c r="T180" s="57"/>
      <c r="AT180" s="17" t="s">
        <v>259</v>
      </c>
      <c r="AU180" s="17" t="s">
        <v>21</v>
      </c>
    </row>
    <row r="181" spans="2:65" s="12" customFormat="1" ht="11.25">
      <c r="B181" s="155"/>
      <c r="D181" s="156" t="s">
        <v>265</v>
      </c>
      <c r="E181" s="157" t="s">
        <v>1</v>
      </c>
      <c r="F181" s="158" t="s">
        <v>2533</v>
      </c>
      <c r="H181" s="159">
        <v>7.2</v>
      </c>
      <c r="I181" s="160"/>
      <c r="L181" s="155"/>
      <c r="M181" s="161"/>
      <c r="T181" s="162"/>
      <c r="AT181" s="157" t="s">
        <v>265</v>
      </c>
      <c r="AU181" s="157" t="s">
        <v>21</v>
      </c>
      <c r="AV181" s="12" t="s">
        <v>21</v>
      </c>
      <c r="AW181" s="12" t="s">
        <v>36</v>
      </c>
      <c r="AX181" s="12" t="s">
        <v>80</v>
      </c>
      <c r="AY181" s="157" t="s">
        <v>250</v>
      </c>
    </row>
    <row r="182" spans="2:65" s="12" customFormat="1" ht="11.25">
      <c r="B182" s="155"/>
      <c r="D182" s="156" t="s">
        <v>265</v>
      </c>
      <c r="E182" s="157" t="s">
        <v>1</v>
      </c>
      <c r="F182" s="158" t="s">
        <v>2534</v>
      </c>
      <c r="H182" s="159">
        <v>482.79</v>
      </c>
      <c r="I182" s="160"/>
      <c r="L182" s="155"/>
      <c r="M182" s="161"/>
      <c r="T182" s="162"/>
      <c r="AT182" s="157" t="s">
        <v>265</v>
      </c>
      <c r="AU182" s="157" t="s">
        <v>21</v>
      </c>
      <c r="AV182" s="12" t="s">
        <v>21</v>
      </c>
      <c r="AW182" s="12" t="s">
        <v>36</v>
      </c>
      <c r="AX182" s="12" t="s">
        <v>80</v>
      </c>
      <c r="AY182" s="157" t="s">
        <v>250</v>
      </c>
    </row>
    <row r="183" spans="2:65" s="13" customFormat="1" ht="11.25">
      <c r="B183" s="163"/>
      <c r="D183" s="156" t="s">
        <v>265</v>
      </c>
      <c r="E183" s="164" t="s">
        <v>1</v>
      </c>
      <c r="F183" s="165" t="s">
        <v>273</v>
      </c>
      <c r="H183" s="166">
        <v>489.99</v>
      </c>
      <c r="I183" s="167"/>
      <c r="L183" s="163"/>
      <c r="M183" s="168"/>
      <c r="T183" s="169"/>
      <c r="AT183" s="164" t="s">
        <v>265</v>
      </c>
      <c r="AU183" s="164" t="s">
        <v>21</v>
      </c>
      <c r="AV183" s="13" t="s">
        <v>257</v>
      </c>
      <c r="AW183" s="13" t="s">
        <v>36</v>
      </c>
      <c r="AX183" s="13" t="s">
        <v>88</v>
      </c>
      <c r="AY183" s="164" t="s">
        <v>250</v>
      </c>
    </row>
    <row r="184" spans="2:65" s="1" customFormat="1" ht="37.9" customHeight="1">
      <c r="B184" s="33"/>
      <c r="C184" s="138" t="s">
        <v>340</v>
      </c>
      <c r="D184" s="138" t="s">
        <v>252</v>
      </c>
      <c r="E184" s="139" t="s">
        <v>381</v>
      </c>
      <c r="F184" s="140" t="s">
        <v>382</v>
      </c>
      <c r="G184" s="141" t="s">
        <v>276</v>
      </c>
      <c r="H184" s="142">
        <v>428.6</v>
      </c>
      <c r="I184" s="143"/>
      <c r="J184" s="144">
        <f>ROUND(I184*H184,2)</f>
        <v>0</v>
      </c>
      <c r="K184" s="140" t="s">
        <v>2535</v>
      </c>
      <c r="L184" s="33"/>
      <c r="M184" s="145" t="s">
        <v>1</v>
      </c>
      <c r="N184" s="146" t="s">
        <v>45</v>
      </c>
      <c r="P184" s="147">
        <f>O184*H184</f>
        <v>0</v>
      </c>
      <c r="Q184" s="147">
        <v>0</v>
      </c>
      <c r="R184" s="147">
        <f>Q184*H184</f>
        <v>0</v>
      </c>
      <c r="S184" s="147">
        <v>0</v>
      </c>
      <c r="T184" s="148">
        <f>S184*H184</f>
        <v>0</v>
      </c>
      <c r="AR184" s="149" t="s">
        <v>257</v>
      </c>
      <c r="AT184" s="149" t="s">
        <v>252</v>
      </c>
      <c r="AU184" s="149" t="s">
        <v>21</v>
      </c>
      <c r="AY184" s="17" t="s">
        <v>250</v>
      </c>
      <c r="BE184" s="150">
        <f>IF(N184="základní",J184,0)</f>
        <v>0</v>
      </c>
      <c r="BF184" s="150">
        <f>IF(N184="snížená",J184,0)</f>
        <v>0</v>
      </c>
      <c r="BG184" s="150">
        <f>IF(N184="zákl. přenesená",J184,0)</f>
        <v>0</v>
      </c>
      <c r="BH184" s="150">
        <f>IF(N184="sníž. přenesená",J184,0)</f>
        <v>0</v>
      </c>
      <c r="BI184" s="150">
        <f>IF(N184="nulová",J184,0)</f>
        <v>0</v>
      </c>
      <c r="BJ184" s="17" t="s">
        <v>88</v>
      </c>
      <c r="BK184" s="150">
        <f>ROUND(I184*H184,2)</f>
        <v>0</v>
      </c>
      <c r="BL184" s="17" t="s">
        <v>257</v>
      </c>
      <c r="BM184" s="149" t="s">
        <v>2536</v>
      </c>
    </row>
    <row r="185" spans="2:65" s="1" customFormat="1" ht="11.25">
      <c r="B185" s="33"/>
      <c r="D185" s="151" t="s">
        <v>259</v>
      </c>
      <c r="F185" s="152" t="s">
        <v>2537</v>
      </c>
      <c r="I185" s="153"/>
      <c r="L185" s="33"/>
      <c r="M185" s="154"/>
      <c r="T185" s="57"/>
      <c r="AT185" s="17" t="s">
        <v>259</v>
      </c>
      <c r="AU185" s="17" t="s">
        <v>21</v>
      </c>
    </row>
    <row r="186" spans="2:65" s="12" customFormat="1" ht="11.25">
      <c r="B186" s="155"/>
      <c r="D186" s="156" t="s">
        <v>265</v>
      </c>
      <c r="E186" s="157" t="s">
        <v>1</v>
      </c>
      <c r="F186" s="158" t="s">
        <v>2538</v>
      </c>
      <c r="H186" s="159">
        <v>428.6</v>
      </c>
      <c r="I186" s="160"/>
      <c r="L186" s="155"/>
      <c r="M186" s="161"/>
      <c r="T186" s="162"/>
      <c r="AT186" s="157" t="s">
        <v>265</v>
      </c>
      <c r="AU186" s="157" t="s">
        <v>21</v>
      </c>
      <c r="AV186" s="12" t="s">
        <v>21</v>
      </c>
      <c r="AW186" s="12" t="s">
        <v>36</v>
      </c>
      <c r="AX186" s="12" t="s">
        <v>88</v>
      </c>
      <c r="AY186" s="157" t="s">
        <v>250</v>
      </c>
    </row>
    <row r="187" spans="2:65" s="1" customFormat="1" ht="37.9" customHeight="1">
      <c r="B187" s="33"/>
      <c r="C187" s="138" t="s">
        <v>8</v>
      </c>
      <c r="D187" s="138" t="s">
        <v>252</v>
      </c>
      <c r="E187" s="139" t="s">
        <v>388</v>
      </c>
      <c r="F187" s="140" t="s">
        <v>389</v>
      </c>
      <c r="G187" s="141" t="s">
        <v>276</v>
      </c>
      <c r="H187" s="142">
        <v>4286</v>
      </c>
      <c r="I187" s="143"/>
      <c r="J187" s="144">
        <f>ROUND(I187*H187,2)</f>
        <v>0</v>
      </c>
      <c r="K187" s="140" t="s">
        <v>2535</v>
      </c>
      <c r="L187" s="33"/>
      <c r="M187" s="145" t="s">
        <v>1</v>
      </c>
      <c r="N187" s="146" t="s">
        <v>45</v>
      </c>
      <c r="P187" s="147">
        <f>O187*H187</f>
        <v>0</v>
      </c>
      <c r="Q187" s="147">
        <v>0</v>
      </c>
      <c r="R187" s="147">
        <f>Q187*H187</f>
        <v>0</v>
      </c>
      <c r="S187" s="147">
        <v>0</v>
      </c>
      <c r="T187" s="148">
        <f>S187*H187</f>
        <v>0</v>
      </c>
      <c r="AR187" s="149" t="s">
        <v>257</v>
      </c>
      <c r="AT187" s="149" t="s">
        <v>252</v>
      </c>
      <c r="AU187" s="149" t="s">
        <v>21</v>
      </c>
      <c r="AY187" s="17" t="s">
        <v>250</v>
      </c>
      <c r="BE187" s="150">
        <f>IF(N187="základní",J187,0)</f>
        <v>0</v>
      </c>
      <c r="BF187" s="150">
        <f>IF(N187="snížená",J187,0)</f>
        <v>0</v>
      </c>
      <c r="BG187" s="150">
        <f>IF(N187="zákl. přenesená",J187,0)</f>
        <v>0</v>
      </c>
      <c r="BH187" s="150">
        <f>IF(N187="sníž. přenesená",J187,0)</f>
        <v>0</v>
      </c>
      <c r="BI187" s="150">
        <f>IF(N187="nulová",J187,0)</f>
        <v>0</v>
      </c>
      <c r="BJ187" s="17" t="s">
        <v>88</v>
      </c>
      <c r="BK187" s="150">
        <f>ROUND(I187*H187,2)</f>
        <v>0</v>
      </c>
      <c r="BL187" s="17" t="s">
        <v>257</v>
      </c>
      <c r="BM187" s="149" t="s">
        <v>2539</v>
      </c>
    </row>
    <row r="188" spans="2:65" s="1" customFormat="1" ht="11.25">
      <c r="B188" s="33"/>
      <c r="D188" s="151" t="s">
        <v>259</v>
      </c>
      <c r="F188" s="152" t="s">
        <v>2540</v>
      </c>
      <c r="I188" s="153"/>
      <c r="L188" s="33"/>
      <c r="M188" s="154"/>
      <c r="T188" s="57"/>
      <c r="AT188" s="17" t="s">
        <v>259</v>
      </c>
      <c r="AU188" s="17" t="s">
        <v>21</v>
      </c>
    </row>
    <row r="189" spans="2:65" s="12" customFormat="1" ht="11.25">
      <c r="B189" s="155"/>
      <c r="D189" s="156" t="s">
        <v>265</v>
      </c>
      <c r="E189" s="157" t="s">
        <v>1</v>
      </c>
      <c r="F189" s="158" t="s">
        <v>2541</v>
      </c>
      <c r="H189" s="159">
        <v>4286</v>
      </c>
      <c r="I189" s="160"/>
      <c r="L189" s="155"/>
      <c r="M189" s="161"/>
      <c r="T189" s="162"/>
      <c r="AT189" s="157" t="s">
        <v>265</v>
      </c>
      <c r="AU189" s="157" t="s">
        <v>21</v>
      </c>
      <c r="AV189" s="12" t="s">
        <v>21</v>
      </c>
      <c r="AW189" s="12" t="s">
        <v>36</v>
      </c>
      <c r="AX189" s="12" t="s">
        <v>88</v>
      </c>
      <c r="AY189" s="157" t="s">
        <v>250</v>
      </c>
    </row>
    <row r="190" spans="2:65" s="1" customFormat="1" ht="24.2" customHeight="1">
      <c r="B190" s="33"/>
      <c r="C190" s="138" t="s">
        <v>351</v>
      </c>
      <c r="D190" s="138" t="s">
        <v>252</v>
      </c>
      <c r="E190" s="139" t="s">
        <v>341</v>
      </c>
      <c r="F190" s="140" t="s">
        <v>342</v>
      </c>
      <c r="G190" s="141" t="s">
        <v>276</v>
      </c>
      <c r="H190" s="142">
        <v>428.6</v>
      </c>
      <c r="I190" s="143"/>
      <c r="J190" s="144">
        <f>ROUND(I190*H190,2)</f>
        <v>0</v>
      </c>
      <c r="K190" s="140" t="s">
        <v>256</v>
      </c>
      <c r="L190" s="33"/>
      <c r="M190" s="145" t="s">
        <v>1</v>
      </c>
      <c r="N190" s="146" t="s">
        <v>45</v>
      </c>
      <c r="P190" s="147">
        <f>O190*H190</f>
        <v>0</v>
      </c>
      <c r="Q190" s="147">
        <v>0</v>
      </c>
      <c r="R190" s="147">
        <f>Q190*H190</f>
        <v>0</v>
      </c>
      <c r="S190" s="147">
        <v>0</v>
      </c>
      <c r="T190" s="148">
        <f>S190*H190</f>
        <v>0</v>
      </c>
      <c r="AR190" s="149" t="s">
        <v>257</v>
      </c>
      <c r="AT190" s="149" t="s">
        <v>252</v>
      </c>
      <c r="AU190" s="149" t="s">
        <v>21</v>
      </c>
      <c r="AY190" s="17" t="s">
        <v>250</v>
      </c>
      <c r="BE190" s="150">
        <f>IF(N190="základní",J190,0)</f>
        <v>0</v>
      </c>
      <c r="BF190" s="150">
        <f>IF(N190="snížená",J190,0)</f>
        <v>0</v>
      </c>
      <c r="BG190" s="150">
        <f>IF(N190="zákl. přenesená",J190,0)</f>
        <v>0</v>
      </c>
      <c r="BH190" s="150">
        <f>IF(N190="sníž. přenesená",J190,0)</f>
        <v>0</v>
      </c>
      <c r="BI190" s="150">
        <f>IF(N190="nulová",J190,0)</f>
        <v>0</v>
      </c>
      <c r="BJ190" s="17" t="s">
        <v>88</v>
      </c>
      <c r="BK190" s="150">
        <f>ROUND(I190*H190,2)</f>
        <v>0</v>
      </c>
      <c r="BL190" s="17" t="s">
        <v>257</v>
      </c>
      <c r="BM190" s="149" t="s">
        <v>2542</v>
      </c>
    </row>
    <row r="191" spans="2:65" s="1" customFormat="1" ht="11.25">
      <c r="B191" s="33"/>
      <c r="D191" s="151" t="s">
        <v>259</v>
      </c>
      <c r="F191" s="152" t="s">
        <v>344</v>
      </c>
      <c r="I191" s="153"/>
      <c r="L191" s="33"/>
      <c r="M191" s="154"/>
      <c r="T191" s="57"/>
      <c r="AT191" s="17" t="s">
        <v>259</v>
      </c>
      <c r="AU191" s="17" t="s">
        <v>21</v>
      </c>
    </row>
    <row r="192" spans="2:65" s="1" customFormat="1" ht="33" customHeight="1">
      <c r="B192" s="33"/>
      <c r="C192" s="138" t="s">
        <v>357</v>
      </c>
      <c r="D192" s="138" t="s">
        <v>252</v>
      </c>
      <c r="E192" s="139" t="s">
        <v>400</v>
      </c>
      <c r="F192" s="140" t="s">
        <v>401</v>
      </c>
      <c r="G192" s="141" t="s">
        <v>402</v>
      </c>
      <c r="H192" s="142">
        <v>857.2</v>
      </c>
      <c r="I192" s="143"/>
      <c r="J192" s="144">
        <f>ROUND(I192*H192,2)</f>
        <v>0</v>
      </c>
      <c r="K192" s="140" t="s">
        <v>1</v>
      </c>
      <c r="L192" s="33"/>
      <c r="M192" s="145" t="s">
        <v>1</v>
      </c>
      <c r="N192" s="146" t="s">
        <v>45</v>
      </c>
      <c r="P192" s="147">
        <f>O192*H192</f>
        <v>0</v>
      </c>
      <c r="Q192" s="147">
        <v>0</v>
      </c>
      <c r="R192" s="147">
        <f>Q192*H192</f>
        <v>0</v>
      </c>
      <c r="S192" s="147">
        <v>0</v>
      </c>
      <c r="T192" s="148">
        <f>S192*H192</f>
        <v>0</v>
      </c>
      <c r="AR192" s="149" t="s">
        <v>257</v>
      </c>
      <c r="AT192" s="149" t="s">
        <v>252</v>
      </c>
      <c r="AU192" s="149" t="s">
        <v>21</v>
      </c>
      <c r="AY192" s="17" t="s">
        <v>250</v>
      </c>
      <c r="BE192" s="150">
        <f>IF(N192="základní",J192,0)</f>
        <v>0</v>
      </c>
      <c r="BF192" s="150">
        <f>IF(N192="snížená",J192,0)</f>
        <v>0</v>
      </c>
      <c r="BG192" s="150">
        <f>IF(N192="zákl. přenesená",J192,0)</f>
        <v>0</v>
      </c>
      <c r="BH192" s="150">
        <f>IF(N192="sníž. přenesená",J192,0)</f>
        <v>0</v>
      </c>
      <c r="BI192" s="150">
        <f>IF(N192="nulová",J192,0)</f>
        <v>0</v>
      </c>
      <c r="BJ192" s="17" t="s">
        <v>88</v>
      </c>
      <c r="BK192" s="150">
        <f>ROUND(I192*H192,2)</f>
        <v>0</v>
      </c>
      <c r="BL192" s="17" t="s">
        <v>257</v>
      </c>
      <c r="BM192" s="149" t="s">
        <v>2543</v>
      </c>
    </row>
    <row r="193" spans="2:65" s="12" customFormat="1" ht="11.25">
      <c r="B193" s="155"/>
      <c r="D193" s="156" t="s">
        <v>265</v>
      </c>
      <c r="E193" s="157" t="s">
        <v>1</v>
      </c>
      <c r="F193" s="158" t="s">
        <v>2544</v>
      </c>
      <c r="H193" s="159">
        <v>857.2</v>
      </c>
      <c r="I193" s="160"/>
      <c r="L193" s="155"/>
      <c r="M193" s="161"/>
      <c r="T193" s="162"/>
      <c r="AT193" s="157" t="s">
        <v>265</v>
      </c>
      <c r="AU193" s="157" t="s">
        <v>21</v>
      </c>
      <c r="AV193" s="12" t="s">
        <v>21</v>
      </c>
      <c r="AW193" s="12" t="s">
        <v>36</v>
      </c>
      <c r="AX193" s="12" t="s">
        <v>88</v>
      </c>
      <c r="AY193" s="157" t="s">
        <v>250</v>
      </c>
    </row>
    <row r="194" spans="2:65" s="1" customFormat="1" ht="24.2" customHeight="1">
      <c r="B194" s="33"/>
      <c r="C194" s="138" t="s">
        <v>363</v>
      </c>
      <c r="D194" s="138" t="s">
        <v>252</v>
      </c>
      <c r="E194" s="139" t="s">
        <v>346</v>
      </c>
      <c r="F194" s="140" t="s">
        <v>347</v>
      </c>
      <c r="G194" s="141" t="s">
        <v>276</v>
      </c>
      <c r="H194" s="142">
        <v>54.19</v>
      </c>
      <c r="I194" s="143"/>
      <c r="J194" s="144">
        <f>ROUND(I194*H194,2)</f>
        <v>0</v>
      </c>
      <c r="K194" s="140" t="s">
        <v>256</v>
      </c>
      <c r="L194" s="33"/>
      <c r="M194" s="145" t="s">
        <v>1</v>
      </c>
      <c r="N194" s="146" t="s">
        <v>45</v>
      </c>
      <c r="P194" s="147">
        <f>O194*H194</f>
        <v>0</v>
      </c>
      <c r="Q194" s="147">
        <v>0</v>
      </c>
      <c r="R194" s="147">
        <f>Q194*H194</f>
        <v>0</v>
      </c>
      <c r="S194" s="147">
        <v>0</v>
      </c>
      <c r="T194" s="148">
        <f>S194*H194</f>
        <v>0</v>
      </c>
      <c r="AR194" s="149" t="s">
        <v>257</v>
      </c>
      <c r="AT194" s="149" t="s">
        <v>252</v>
      </c>
      <c r="AU194" s="149" t="s">
        <v>21</v>
      </c>
      <c r="AY194" s="17" t="s">
        <v>250</v>
      </c>
      <c r="BE194" s="150">
        <f>IF(N194="základní",J194,0)</f>
        <v>0</v>
      </c>
      <c r="BF194" s="150">
        <f>IF(N194="snížená",J194,0)</f>
        <v>0</v>
      </c>
      <c r="BG194" s="150">
        <f>IF(N194="zákl. přenesená",J194,0)</f>
        <v>0</v>
      </c>
      <c r="BH194" s="150">
        <f>IF(N194="sníž. přenesená",J194,0)</f>
        <v>0</v>
      </c>
      <c r="BI194" s="150">
        <f>IF(N194="nulová",J194,0)</f>
        <v>0</v>
      </c>
      <c r="BJ194" s="17" t="s">
        <v>88</v>
      </c>
      <c r="BK194" s="150">
        <f>ROUND(I194*H194,2)</f>
        <v>0</v>
      </c>
      <c r="BL194" s="17" t="s">
        <v>257</v>
      </c>
      <c r="BM194" s="149" t="s">
        <v>2545</v>
      </c>
    </row>
    <row r="195" spans="2:65" s="1" customFormat="1" ht="11.25">
      <c r="B195" s="33"/>
      <c r="D195" s="151" t="s">
        <v>259</v>
      </c>
      <c r="F195" s="152" t="s">
        <v>349</v>
      </c>
      <c r="I195" s="153"/>
      <c r="L195" s="33"/>
      <c r="M195" s="154"/>
      <c r="T195" s="57"/>
      <c r="AT195" s="17" t="s">
        <v>259</v>
      </c>
      <c r="AU195" s="17" t="s">
        <v>21</v>
      </c>
    </row>
    <row r="196" spans="2:65" s="15" customFormat="1" ht="11.25">
      <c r="B196" s="195"/>
      <c r="D196" s="156" t="s">
        <v>265</v>
      </c>
      <c r="E196" s="196" t="s">
        <v>1</v>
      </c>
      <c r="F196" s="197" t="s">
        <v>2546</v>
      </c>
      <c r="H196" s="196" t="s">
        <v>1</v>
      </c>
      <c r="I196" s="198"/>
      <c r="L196" s="195"/>
      <c r="M196" s="199"/>
      <c r="T196" s="200"/>
      <c r="AT196" s="196" t="s">
        <v>265</v>
      </c>
      <c r="AU196" s="196" t="s">
        <v>21</v>
      </c>
      <c r="AV196" s="15" t="s">
        <v>88</v>
      </c>
      <c r="AW196" s="15" t="s">
        <v>36</v>
      </c>
      <c r="AX196" s="15" t="s">
        <v>80</v>
      </c>
      <c r="AY196" s="196" t="s">
        <v>250</v>
      </c>
    </row>
    <row r="197" spans="2:65" s="15" customFormat="1" ht="11.25">
      <c r="B197" s="195"/>
      <c r="D197" s="156" t="s">
        <v>265</v>
      </c>
      <c r="E197" s="196" t="s">
        <v>1</v>
      </c>
      <c r="F197" s="197" t="s">
        <v>2547</v>
      </c>
      <c r="H197" s="196" t="s">
        <v>1</v>
      </c>
      <c r="I197" s="198"/>
      <c r="L197" s="195"/>
      <c r="M197" s="199"/>
      <c r="T197" s="200"/>
      <c r="AT197" s="196" t="s">
        <v>265</v>
      </c>
      <c r="AU197" s="196" t="s">
        <v>21</v>
      </c>
      <c r="AV197" s="15" t="s">
        <v>88</v>
      </c>
      <c r="AW197" s="15" t="s">
        <v>36</v>
      </c>
      <c r="AX197" s="15" t="s">
        <v>80</v>
      </c>
      <c r="AY197" s="196" t="s">
        <v>250</v>
      </c>
    </row>
    <row r="198" spans="2:65" s="12" customFormat="1" ht="11.25">
      <c r="B198" s="155"/>
      <c r="D198" s="156" t="s">
        <v>265</v>
      </c>
      <c r="E198" s="157" t="s">
        <v>1</v>
      </c>
      <c r="F198" s="158" t="s">
        <v>2548</v>
      </c>
      <c r="H198" s="159">
        <v>13.23</v>
      </c>
      <c r="I198" s="160"/>
      <c r="L198" s="155"/>
      <c r="M198" s="161"/>
      <c r="T198" s="162"/>
      <c r="AT198" s="157" t="s">
        <v>265</v>
      </c>
      <c r="AU198" s="157" t="s">
        <v>21</v>
      </c>
      <c r="AV198" s="12" t="s">
        <v>21</v>
      </c>
      <c r="AW198" s="12" t="s">
        <v>36</v>
      </c>
      <c r="AX198" s="12" t="s">
        <v>80</v>
      </c>
      <c r="AY198" s="157" t="s">
        <v>250</v>
      </c>
    </row>
    <row r="199" spans="2:65" s="12" customFormat="1" ht="11.25">
      <c r="B199" s="155"/>
      <c r="D199" s="156" t="s">
        <v>265</v>
      </c>
      <c r="E199" s="157" t="s">
        <v>1</v>
      </c>
      <c r="F199" s="158" t="s">
        <v>2549</v>
      </c>
      <c r="H199" s="159">
        <v>12.24</v>
      </c>
      <c r="I199" s="160"/>
      <c r="L199" s="155"/>
      <c r="M199" s="161"/>
      <c r="T199" s="162"/>
      <c r="AT199" s="157" t="s">
        <v>265</v>
      </c>
      <c r="AU199" s="157" t="s">
        <v>21</v>
      </c>
      <c r="AV199" s="12" t="s">
        <v>21</v>
      </c>
      <c r="AW199" s="12" t="s">
        <v>36</v>
      </c>
      <c r="AX199" s="12" t="s">
        <v>80</v>
      </c>
      <c r="AY199" s="157" t="s">
        <v>250</v>
      </c>
    </row>
    <row r="200" spans="2:65" s="12" customFormat="1" ht="11.25">
      <c r="B200" s="155"/>
      <c r="D200" s="156" t="s">
        <v>265</v>
      </c>
      <c r="E200" s="157" t="s">
        <v>1</v>
      </c>
      <c r="F200" s="158" t="s">
        <v>2550</v>
      </c>
      <c r="H200" s="159">
        <v>13.25</v>
      </c>
      <c r="I200" s="160"/>
      <c r="L200" s="155"/>
      <c r="M200" s="161"/>
      <c r="T200" s="162"/>
      <c r="AT200" s="157" t="s">
        <v>265</v>
      </c>
      <c r="AU200" s="157" t="s">
        <v>21</v>
      </c>
      <c r="AV200" s="12" t="s">
        <v>21</v>
      </c>
      <c r="AW200" s="12" t="s">
        <v>36</v>
      </c>
      <c r="AX200" s="12" t="s">
        <v>80</v>
      </c>
      <c r="AY200" s="157" t="s">
        <v>250</v>
      </c>
    </row>
    <row r="201" spans="2:65" s="14" customFormat="1" ht="11.25">
      <c r="B201" s="171"/>
      <c r="D201" s="156" t="s">
        <v>265</v>
      </c>
      <c r="E201" s="172" t="s">
        <v>1</v>
      </c>
      <c r="F201" s="173" t="s">
        <v>317</v>
      </c>
      <c r="H201" s="174">
        <v>38.72</v>
      </c>
      <c r="I201" s="175"/>
      <c r="L201" s="171"/>
      <c r="M201" s="176"/>
      <c r="T201" s="177"/>
      <c r="AT201" s="172" t="s">
        <v>265</v>
      </c>
      <c r="AU201" s="172" t="s">
        <v>21</v>
      </c>
      <c r="AV201" s="14" t="s">
        <v>267</v>
      </c>
      <c r="AW201" s="14" t="s">
        <v>36</v>
      </c>
      <c r="AX201" s="14" t="s">
        <v>80</v>
      </c>
      <c r="AY201" s="172" t="s">
        <v>250</v>
      </c>
    </row>
    <row r="202" spans="2:65" s="12" customFormat="1" ht="11.25">
      <c r="B202" s="155"/>
      <c r="D202" s="156" t="s">
        <v>265</v>
      </c>
      <c r="E202" s="157" t="s">
        <v>1</v>
      </c>
      <c r="F202" s="158" t="s">
        <v>2551</v>
      </c>
      <c r="H202" s="159">
        <v>15.47</v>
      </c>
      <c r="I202" s="160"/>
      <c r="L202" s="155"/>
      <c r="M202" s="161"/>
      <c r="T202" s="162"/>
      <c r="AT202" s="157" t="s">
        <v>265</v>
      </c>
      <c r="AU202" s="157" t="s">
        <v>21</v>
      </c>
      <c r="AV202" s="12" t="s">
        <v>21</v>
      </c>
      <c r="AW202" s="12" t="s">
        <v>36</v>
      </c>
      <c r="AX202" s="12" t="s">
        <v>80</v>
      </c>
      <c r="AY202" s="157" t="s">
        <v>250</v>
      </c>
    </row>
    <row r="203" spans="2:65" s="14" customFormat="1" ht="11.25">
      <c r="B203" s="171"/>
      <c r="D203" s="156" t="s">
        <v>265</v>
      </c>
      <c r="E203" s="172" t="s">
        <v>1</v>
      </c>
      <c r="F203" s="173" t="s">
        <v>317</v>
      </c>
      <c r="H203" s="174">
        <v>15.47</v>
      </c>
      <c r="I203" s="175"/>
      <c r="L203" s="171"/>
      <c r="M203" s="176"/>
      <c r="T203" s="177"/>
      <c r="AT203" s="172" t="s">
        <v>265</v>
      </c>
      <c r="AU203" s="172" t="s">
        <v>21</v>
      </c>
      <c r="AV203" s="14" t="s">
        <v>267</v>
      </c>
      <c r="AW203" s="14" t="s">
        <v>36</v>
      </c>
      <c r="AX203" s="14" t="s">
        <v>80</v>
      </c>
      <c r="AY203" s="172" t="s">
        <v>250</v>
      </c>
    </row>
    <row r="204" spans="2:65" s="13" customFormat="1" ht="11.25">
      <c r="B204" s="163"/>
      <c r="D204" s="156" t="s">
        <v>265</v>
      </c>
      <c r="E204" s="164" t="s">
        <v>1</v>
      </c>
      <c r="F204" s="165" t="s">
        <v>273</v>
      </c>
      <c r="H204" s="166">
        <v>54.19</v>
      </c>
      <c r="I204" s="167"/>
      <c r="L204" s="163"/>
      <c r="M204" s="168"/>
      <c r="T204" s="169"/>
      <c r="AT204" s="164" t="s">
        <v>265</v>
      </c>
      <c r="AU204" s="164" t="s">
        <v>21</v>
      </c>
      <c r="AV204" s="13" t="s">
        <v>257</v>
      </c>
      <c r="AW204" s="13" t="s">
        <v>36</v>
      </c>
      <c r="AX204" s="13" t="s">
        <v>88</v>
      </c>
      <c r="AY204" s="164" t="s">
        <v>250</v>
      </c>
    </row>
    <row r="205" spans="2:65" s="1" customFormat="1" ht="16.5" customHeight="1">
      <c r="B205" s="33"/>
      <c r="C205" s="178" t="s">
        <v>369</v>
      </c>
      <c r="D205" s="178" t="s">
        <v>364</v>
      </c>
      <c r="E205" s="179" t="s">
        <v>2552</v>
      </c>
      <c r="F205" s="180" t="s">
        <v>2553</v>
      </c>
      <c r="G205" s="181" t="s">
        <v>402</v>
      </c>
      <c r="H205" s="182">
        <v>108.38</v>
      </c>
      <c r="I205" s="183"/>
      <c r="J205" s="184">
        <f>ROUND(I205*H205,2)</f>
        <v>0</v>
      </c>
      <c r="K205" s="180" t="s">
        <v>256</v>
      </c>
      <c r="L205" s="185"/>
      <c r="M205" s="186" t="s">
        <v>1</v>
      </c>
      <c r="N205" s="187" t="s">
        <v>45</v>
      </c>
      <c r="P205" s="147">
        <f>O205*H205</f>
        <v>0</v>
      </c>
      <c r="Q205" s="147">
        <v>1</v>
      </c>
      <c r="R205" s="147">
        <f>Q205*H205</f>
        <v>108.38</v>
      </c>
      <c r="S205" s="147">
        <v>0</v>
      </c>
      <c r="T205" s="148">
        <f>S205*H205</f>
        <v>0</v>
      </c>
      <c r="AR205" s="149" t="s">
        <v>299</v>
      </c>
      <c r="AT205" s="149" t="s">
        <v>364</v>
      </c>
      <c r="AU205" s="149" t="s">
        <v>21</v>
      </c>
      <c r="AY205" s="17" t="s">
        <v>250</v>
      </c>
      <c r="BE205" s="150">
        <f>IF(N205="základní",J205,0)</f>
        <v>0</v>
      </c>
      <c r="BF205" s="150">
        <f>IF(N205="snížená",J205,0)</f>
        <v>0</v>
      </c>
      <c r="BG205" s="150">
        <f>IF(N205="zákl. přenesená",J205,0)</f>
        <v>0</v>
      </c>
      <c r="BH205" s="150">
        <f>IF(N205="sníž. přenesená",J205,0)</f>
        <v>0</v>
      </c>
      <c r="BI205" s="150">
        <f>IF(N205="nulová",J205,0)</f>
        <v>0</v>
      </c>
      <c r="BJ205" s="17" t="s">
        <v>88</v>
      </c>
      <c r="BK205" s="150">
        <f>ROUND(I205*H205,2)</f>
        <v>0</v>
      </c>
      <c r="BL205" s="17" t="s">
        <v>257</v>
      </c>
      <c r="BM205" s="149" t="s">
        <v>2554</v>
      </c>
    </row>
    <row r="206" spans="2:65" s="12" customFormat="1" ht="11.25">
      <c r="B206" s="155"/>
      <c r="D206" s="156" t="s">
        <v>265</v>
      </c>
      <c r="E206" s="157" t="s">
        <v>1</v>
      </c>
      <c r="F206" s="158" t="s">
        <v>2555</v>
      </c>
      <c r="H206" s="159">
        <v>108.38</v>
      </c>
      <c r="I206" s="160"/>
      <c r="L206" s="155"/>
      <c r="M206" s="161"/>
      <c r="T206" s="162"/>
      <c r="AT206" s="157" t="s">
        <v>265</v>
      </c>
      <c r="AU206" s="157" t="s">
        <v>21</v>
      </c>
      <c r="AV206" s="12" t="s">
        <v>21</v>
      </c>
      <c r="AW206" s="12" t="s">
        <v>36</v>
      </c>
      <c r="AX206" s="12" t="s">
        <v>88</v>
      </c>
      <c r="AY206" s="157" t="s">
        <v>250</v>
      </c>
    </row>
    <row r="207" spans="2:65" s="11" customFormat="1" ht="22.9" customHeight="1">
      <c r="B207" s="126"/>
      <c r="D207" s="127" t="s">
        <v>79</v>
      </c>
      <c r="E207" s="136" t="s">
        <v>21</v>
      </c>
      <c r="F207" s="136" t="s">
        <v>459</v>
      </c>
      <c r="I207" s="129"/>
      <c r="J207" s="137">
        <f>BK207</f>
        <v>0</v>
      </c>
      <c r="L207" s="126"/>
      <c r="M207" s="131"/>
      <c r="P207" s="132">
        <f>SUM(P208:P269)</f>
        <v>0</v>
      </c>
      <c r="R207" s="132">
        <f>SUM(R208:R269)</f>
        <v>86.269769799999992</v>
      </c>
      <c r="T207" s="133">
        <f>SUM(T208:T269)</f>
        <v>0</v>
      </c>
      <c r="AR207" s="127" t="s">
        <v>88</v>
      </c>
      <c r="AT207" s="134" t="s">
        <v>79</v>
      </c>
      <c r="AU207" s="134" t="s">
        <v>88</v>
      </c>
      <c r="AY207" s="127" t="s">
        <v>250</v>
      </c>
      <c r="BK207" s="135">
        <f>SUM(BK208:BK269)</f>
        <v>0</v>
      </c>
    </row>
    <row r="208" spans="2:65" s="1" customFormat="1" ht="24.2" customHeight="1">
      <c r="B208" s="33"/>
      <c r="C208" s="138" t="s">
        <v>375</v>
      </c>
      <c r="D208" s="138" t="s">
        <v>252</v>
      </c>
      <c r="E208" s="139" t="s">
        <v>2556</v>
      </c>
      <c r="F208" s="140" t="s">
        <v>2557</v>
      </c>
      <c r="G208" s="141" t="s">
        <v>557</v>
      </c>
      <c r="H208" s="142">
        <v>5.04</v>
      </c>
      <c r="I208" s="143"/>
      <c r="J208" s="144">
        <f>ROUND(I208*H208,2)</f>
        <v>0</v>
      </c>
      <c r="K208" s="140" t="s">
        <v>1</v>
      </c>
      <c r="L208" s="33"/>
      <c r="M208" s="145" t="s">
        <v>1</v>
      </c>
      <c r="N208" s="146" t="s">
        <v>45</v>
      </c>
      <c r="P208" s="147">
        <f>O208*H208</f>
        <v>0</v>
      </c>
      <c r="Q208" s="147">
        <v>0</v>
      </c>
      <c r="R208" s="147">
        <f>Q208*H208</f>
        <v>0</v>
      </c>
      <c r="S208" s="147">
        <v>0</v>
      </c>
      <c r="T208" s="148">
        <f>S208*H208</f>
        <v>0</v>
      </c>
      <c r="AR208" s="149" t="s">
        <v>257</v>
      </c>
      <c r="AT208" s="149" t="s">
        <v>252</v>
      </c>
      <c r="AU208" s="149" t="s">
        <v>21</v>
      </c>
      <c r="AY208" s="17" t="s">
        <v>250</v>
      </c>
      <c r="BE208" s="150">
        <f>IF(N208="základní",J208,0)</f>
        <v>0</v>
      </c>
      <c r="BF208" s="150">
        <f>IF(N208="snížená",J208,0)</f>
        <v>0</v>
      </c>
      <c r="BG208" s="150">
        <f>IF(N208="zákl. přenesená",J208,0)</f>
        <v>0</v>
      </c>
      <c r="BH208" s="150">
        <f>IF(N208="sníž. přenesená",J208,0)</f>
        <v>0</v>
      </c>
      <c r="BI208" s="150">
        <f>IF(N208="nulová",J208,0)</f>
        <v>0</v>
      </c>
      <c r="BJ208" s="17" t="s">
        <v>88</v>
      </c>
      <c r="BK208" s="150">
        <f>ROUND(I208*H208,2)</f>
        <v>0</v>
      </c>
      <c r="BL208" s="17" t="s">
        <v>257</v>
      </c>
      <c r="BM208" s="149" t="s">
        <v>2558</v>
      </c>
    </row>
    <row r="209" spans="2:65" s="1" customFormat="1" ht="19.5">
      <c r="B209" s="33"/>
      <c r="D209" s="156" t="s">
        <v>285</v>
      </c>
      <c r="F209" s="170" t="s">
        <v>2559</v>
      </c>
      <c r="I209" s="153"/>
      <c r="L209" s="33"/>
      <c r="M209" s="154"/>
      <c r="T209" s="57"/>
      <c r="AT209" s="17" t="s">
        <v>285</v>
      </c>
      <c r="AU209" s="17" t="s">
        <v>21</v>
      </c>
    </row>
    <row r="210" spans="2:65" s="1" customFormat="1" ht="21.75" customHeight="1">
      <c r="B210" s="33"/>
      <c r="C210" s="138" t="s">
        <v>7</v>
      </c>
      <c r="D210" s="138" t="s">
        <v>252</v>
      </c>
      <c r="E210" s="139" t="s">
        <v>2560</v>
      </c>
      <c r="F210" s="140" t="s">
        <v>2561</v>
      </c>
      <c r="G210" s="141" t="s">
        <v>276</v>
      </c>
      <c r="H210" s="142">
        <v>1.37</v>
      </c>
      <c r="I210" s="143"/>
      <c r="J210" s="144">
        <f>ROUND(I210*H210,2)</f>
        <v>0</v>
      </c>
      <c r="K210" s="140" t="s">
        <v>256</v>
      </c>
      <c r="L210" s="33"/>
      <c r="M210" s="145" t="s">
        <v>1</v>
      </c>
      <c r="N210" s="146" t="s">
        <v>45</v>
      </c>
      <c r="P210" s="147">
        <f>O210*H210</f>
        <v>0</v>
      </c>
      <c r="Q210" s="147">
        <v>0</v>
      </c>
      <c r="R210" s="147">
        <f>Q210*H210</f>
        <v>0</v>
      </c>
      <c r="S210" s="147">
        <v>0</v>
      </c>
      <c r="T210" s="148">
        <f>S210*H210</f>
        <v>0</v>
      </c>
      <c r="AR210" s="149" t="s">
        <v>257</v>
      </c>
      <c r="AT210" s="149" t="s">
        <v>252</v>
      </c>
      <c r="AU210" s="149" t="s">
        <v>21</v>
      </c>
      <c r="AY210" s="17" t="s">
        <v>250</v>
      </c>
      <c r="BE210" s="150">
        <f>IF(N210="základní",J210,0)</f>
        <v>0</v>
      </c>
      <c r="BF210" s="150">
        <f>IF(N210="snížená",J210,0)</f>
        <v>0</v>
      </c>
      <c r="BG210" s="150">
        <f>IF(N210="zákl. přenesená",J210,0)</f>
        <v>0</v>
      </c>
      <c r="BH210" s="150">
        <f>IF(N210="sníž. přenesená",J210,0)</f>
        <v>0</v>
      </c>
      <c r="BI210" s="150">
        <f>IF(N210="nulová",J210,0)</f>
        <v>0</v>
      </c>
      <c r="BJ210" s="17" t="s">
        <v>88</v>
      </c>
      <c r="BK210" s="150">
        <f>ROUND(I210*H210,2)</f>
        <v>0</v>
      </c>
      <c r="BL210" s="17" t="s">
        <v>257</v>
      </c>
      <c r="BM210" s="149" t="s">
        <v>2562</v>
      </c>
    </row>
    <row r="211" spans="2:65" s="1" customFormat="1" ht="11.25">
      <c r="B211" s="33"/>
      <c r="D211" s="151" t="s">
        <v>259</v>
      </c>
      <c r="F211" s="152" t="s">
        <v>2563</v>
      </c>
      <c r="I211" s="153"/>
      <c r="L211" s="33"/>
      <c r="M211" s="154"/>
      <c r="T211" s="57"/>
      <c r="AT211" s="17" t="s">
        <v>259</v>
      </c>
      <c r="AU211" s="17" t="s">
        <v>21</v>
      </c>
    </row>
    <row r="212" spans="2:65" s="15" customFormat="1" ht="11.25">
      <c r="B212" s="195"/>
      <c r="D212" s="156" t="s">
        <v>265</v>
      </c>
      <c r="E212" s="196" t="s">
        <v>1</v>
      </c>
      <c r="F212" s="197" t="s">
        <v>2564</v>
      </c>
      <c r="H212" s="196" t="s">
        <v>1</v>
      </c>
      <c r="I212" s="198"/>
      <c r="L212" s="195"/>
      <c r="M212" s="199"/>
      <c r="T212" s="200"/>
      <c r="AT212" s="196" t="s">
        <v>265</v>
      </c>
      <c r="AU212" s="196" t="s">
        <v>21</v>
      </c>
      <c r="AV212" s="15" t="s">
        <v>88</v>
      </c>
      <c r="AW212" s="15" t="s">
        <v>36</v>
      </c>
      <c r="AX212" s="15" t="s">
        <v>80</v>
      </c>
      <c r="AY212" s="196" t="s">
        <v>250</v>
      </c>
    </row>
    <row r="213" spans="2:65" s="12" customFormat="1" ht="11.25">
      <c r="B213" s="155"/>
      <c r="D213" s="156" t="s">
        <v>265</v>
      </c>
      <c r="E213" s="157" t="s">
        <v>1</v>
      </c>
      <c r="F213" s="158" t="s">
        <v>2565</v>
      </c>
      <c r="H213" s="159">
        <v>0.65</v>
      </c>
      <c r="I213" s="160"/>
      <c r="L213" s="155"/>
      <c r="M213" s="161"/>
      <c r="T213" s="162"/>
      <c r="AT213" s="157" t="s">
        <v>265</v>
      </c>
      <c r="AU213" s="157" t="s">
        <v>21</v>
      </c>
      <c r="AV213" s="12" t="s">
        <v>21</v>
      </c>
      <c r="AW213" s="12" t="s">
        <v>36</v>
      </c>
      <c r="AX213" s="12" t="s">
        <v>80</v>
      </c>
      <c r="AY213" s="157" t="s">
        <v>250</v>
      </c>
    </row>
    <row r="214" spans="2:65" s="12" customFormat="1" ht="11.25">
      <c r="B214" s="155"/>
      <c r="D214" s="156" t="s">
        <v>265</v>
      </c>
      <c r="E214" s="157" t="s">
        <v>1</v>
      </c>
      <c r="F214" s="158" t="s">
        <v>2566</v>
      </c>
      <c r="H214" s="159">
        <v>0.72</v>
      </c>
      <c r="I214" s="160"/>
      <c r="L214" s="155"/>
      <c r="M214" s="161"/>
      <c r="T214" s="162"/>
      <c r="AT214" s="157" t="s">
        <v>265</v>
      </c>
      <c r="AU214" s="157" t="s">
        <v>21</v>
      </c>
      <c r="AV214" s="12" t="s">
        <v>21</v>
      </c>
      <c r="AW214" s="12" t="s">
        <v>36</v>
      </c>
      <c r="AX214" s="12" t="s">
        <v>80</v>
      </c>
      <c r="AY214" s="157" t="s">
        <v>250</v>
      </c>
    </row>
    <row r="215" spans="2:65" s="13" customFormat="1" ht="11.25">
      <c r="B215" s="163"/>
      <c r="D215" s="156" t="s">
        <v>265</v>
      </c>
      <c r="E215" s="164" t="s">
        <v>1</v>
      </c>
      <c r="F215" s="165" t="s">
        <v>273</v>
      </c>
      <c r="H215" s="166">
        <v>1.37</v>
      </c>
      <c r="I215" s="167"/>
      <c r="L215" s="163"/>
      <c r="M215" s="168"/>
      <c r="T215" s="169"/>
      <c r="AT215" s="164" t="s">
        <v>265</v>
      </c>
      <c r="AU215" s="164" t="s">
        <v>21</v>
      </c>
      <c r="AV215" s="13" t="s">
        <v>257</v>
      </c>
      <c r="AW215" s="13" t="s">
        <v>36</v>
      </c>
      <c r="AX215" s="13" t="s">
        <v>88</v>
      </c>
      <c r="AY215" s="164" t="s">
        <v>250</v>
      </c>
    </row>
    <row r="216" spans="2:65" s="1" customFormat="1" ht="24.2" customHeight="1">
      <c r="B216" s="33"/>
      <c r="C216" s="138" t="s">
        <v>387</v>
      </c>
      <c r="D216" s="138" t="s">
        <v>252</v>
      </c>
      <c r="E216" s="139" t="s">
        <v>2567</v>
      </c>
      <c r="F216" s="140" t="s">
        <v>2568</v>
      </c>
      <c r="G216" s="141" t="s">
        <v>557</v>
      </c>
      <c r="H216" s="142">
        <v>15.23</v>
      </c>
      <c r="I216" s="143"/>
      <c r="J216" s="144">
        <f>ROUND(I216*H216,2)</f>
        <v>0</v>
      </c>
      <c r="K216" s="140" t="s">
        <v>256</v>
      </c>
      <c r="L216" s="33"/>
      <c r="M216" s="145" t="s">
        <v>1</v>
      </c>
      <c r="N216" s="146" t="s">
        <v>45</v>
      </c>
      <c r="P216" s="147">
        <f>O216*H216</f>
        <v>0</v>
      </c>
      <c r="Q216" s="147">
        <v>1.14E-3</v>
      </c>
      <c r="R216" s="147">
        <f>Q216*H216</f>
        <v>1.7362200000000001E-2</v>
      </c>
      <c r="S216" s="147">
        <v>0</v>
      </c>
      <c r="T216" s="148">
        <f>S216*H216</f>
        <v>0</v>
      </c>
      <c r="AR216" s="149" t="s">
        <v>257</v>
      </c>
      <c r="AT216" s="149" t="s">
        <v>252</v>
      </c>
      <c r="AU216" s="149" t="s">
        <v>21</v>
      </c>
      <c r="AY216" s="17" t="s">
        <v>250</v>
      </c>
      <c r="BE216" s="150">
        <f>IF(N216="základní",J216,0)</f>
        <v>0</v>
      </c>
      <c r="BF216" s="150">
        <f>IF(N216="snížená",J216,0)</f>
        <v>0</v>
      </c>
      <c r="BG216" s="150">
        <f>IF(N216="zákl. přenesená",J216,0)</f>
        <v>0</v>
      </c>
      <c r="BH216" s="150">
        <f>IF(N216="sníž. přenesená",J216,0)</f>
        <v>0</v>
      </c>
      <c r="BI216" s="150">
        <f>IF(N216="nulová",J216,0)</f>
        <v>0</v>
      </c>
      <c r="BJ216" s="17" t="s">
        <v>88</v>
      </c>
      <c r="BK216" s="150">
        <f>ROUND(I216*H216,2)</f>
        <v>0</v>
      </c>
      <c r="BL216" s="17" t="s">
        <v>257</v>
      </c>
      <c r="BM216" s="149" t="s">
        <v>2569</v>
      </c>
    </row>
    <row r="217" spans="2:65" s="1" customFormat="1" ht="11.25">
      <c r="B217" s="33"/>
      <c r="D217" s="151" t="s">
        <v>259</v>
      </c>
      <c r="F217" s="152" t="s">
        <v>2570</v>
      </c>
      <c r="I217" s="153"/>
      <c r="L217" s="33"/>
      <c r="M217" s="154"/>
      <c r="T217" s="57"/>
      <c r="AT217" s="17" t="s">
        <v>259</v>
      </c>
      <c r="AU217" s="17" t="s">
        <v>21</v>
      </c>
    </row>
    <row r="218" spans="2:65" s="12" customFormat="1" ht="11.25">
      <c r="B218" s="155"/>
      <c r="D218" s="156" t="s">
        <v>265</v>
      </c>
      <c r="E218" s="157" t="s">
        <v>1</v>
      </c>
      <c r="F218" s="158" t="s">
        <v>2571</v>
      </c>
      <c r="H218" s="159">
        <v>15.23</v>
      </c>
      <c r="I218" s="160"/>
      <c r="L218" s="155"/>
      <c r="M218" s="161"/>
      <c r="T218" s="162"/>
      <c r="AT218" s="157" t="s">
        <v>265</v>
      </c>
      <c r="AU218" s="157" t="s">
        <v>21</v>
      </c>
      <c r="AV218" s="12" t="s">
        <v>21</v>
      </c>
      <c r="AW218" s="12" t="s">
        <v>36</v>
      </c>
      <c r="AX218" s="12" t="s">
        <v>88</v>
      </c>
      <c r="AY218" s="157" t="s">
        <v>250</v>
      </c>
    </row>
    <row r="219" spans="2:65" s="1" customFormat="1" ht="24.2" customHeight="1">
      <c r="B219" s="33"/>
      <c r="C219" s="138" t="s">
        <v>393</v>
      </c>
      <c r="D219" s="138" t="s">
        <v>252</v>
      </c>
      <c r="E219" s="139" t="s">
        <v>2572</v>
      </c>
      <c r="F219" s="140" t="s">
        <v>2573</v>
      </c>
      <c r="G219" s="141" t="s">
        <v>557</v>
      </c>
      <c r="H219" s="142">
        <v>93.2</v>
      </c>
      <c r="I219" s="143"/>
      <c r="J219" s="144">
        <f>ROUND(I219*H219,2)</f>
        <v>0</v>
      </c>
      <c r="K219" s="140" t="s">
        <v>256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7.9000000000000001E-4</v>
      </c>
      <c r="R219" s="147">
        <f>Q219*H219</f>
        <v>7.3627999999999999E-2</v>
      </c>
      <c r="S219" s="147">
        <v>0</v>
      </c>
      <c r="T219" s="148">
        <f>S219*H219</f>
        <v>0</v>
      </c>
      <c r="AR219" s="149" t="s">
        <v>257</v>
      </c>
      <c r="AT219" s="149" t="s">
        <v>252</v>
      </c>
      <c r="AU219" s="149" t="s">
        <v>21</v>
      </c>
      <c r="AY219" s="17" t="s">
        <v>250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257</v>
      </c>
      <c r="BM219" s="149" t="s">
        <v>2574</v>
      </c>
    </row>
    <row r="220" spans="2:65" s="1" customFormat="1" ht="11.25">
      <c r="B220" s="33"/>
      <c r="D220" s="151" t="s">
        <v>259</v>
      </c>
      <c r="F220" s="152" t="s">
        <v>2575</v>
      </c>
      <c r="I220" s="153"/>
      <c r="L220" s="33"/>
      <c r="M220" s="154"/>
      <c r="T220" s="57"/>
      <c r="AT220" s="17" t="s">
        <v>259</v>
      </c>
      <c r="AU220" s="17" t="s">
        <v>21</v>
      </c>
    </row>
    <row r="221" spans="2:65" s="1" customFormat="1" ht="19.5">
      <c r="B221" s="33"/>
      <c r="D221" s="156" t="s">
        <v>285</v>
      </c>
      <c r="F221" s="170" t="s">
        <v>2576</v>
      </c>
      <c r="I221" s="153"/>
      <c r="L221" s="33"/>
      <c r="M221" s="154"/>
      <c r="T221" s="57"/>
      <c r="AT221" s="17" t="s">
        <v>285</v>
      </c>
      <c r="AU221" s="17" t="s">
        <v>21</v>
      </c>
    </row>
    <row r="222" spans="2:65" s="12" customFormat="1" ht="11.25">
      <c r="B222" s="155"/>
      <c r="D222" s="156" t="s">
        <v>265</v>
      </c>
      <c r="E222" s="157" t="s">
        <v>1</v>
      </c>
      <c r="F222" s="158" t="s">
        <v>2577</v>
      </c>
      <c r="H222" s="159">
        <v>93.2</v>
      </c>
      <c r="I222" s="160"/>
      <c r="L222" s="155"/>
      <c r="M222" s="161"/>
      <c r="T222" s="162"/>
      <c r="AT222" s="157" t="s">
        <v>265</v>
      </c>
      <c r="AU222" s="157" t="s">
        <v>21</v>
      </c>
      <c r="AV222" s="12" t="s">
        <v>21</v>
      </c>
      <c r="AW222" s="12" t="s">
        <v>36</v>
      </c>
      <c r="AX222" s="12" t="s">
        <v>88</v>
      </c>
      <c r="AY222" s="157" t="s">
        <v>250</v>
      </c>
    </row>
    <row r="223" spans="2:65" s="1" customFormat="1" ht="24.2" customHeight="1">
      <c r="B223" s="33"/>
      <c r="C223" s="138" t="s">
        <v>399</v>
      </c>
      <c r="D223" s="138" t="s">
        <v>252</v>
      </c>
      <c r="E223" s="139" t="s">
        <v>2578</v>
      </c>
      <c r="F223" s="140" t="s">
        <v>2579</v>
      </c>
      <c r="G223" s="141" t="s">
        <v>276</v>
      </c>
      <c r="H223" s="142">
        <v>5.36</v>
      </c>
      <c r="I223" s="143"/>
      <c r="J223" s="144">
        <f>ROUND(I223*H223,2)</f>
        <v>0</v>
      </c>
      <c r="K223" s="140" t="s">
        <v>256</v>
      </c>
      <c r="L223" s="33"/>
      <c r="M223" s="145" t="s">
        <v>1</v>
      </c>
      <c r="N223" s="146" t="s">
        <v>45</v>
      </c>
      <c r="P223" s="147">
        <f>O223*H223</f>
        <v>0</v>
      </c>
      <c r="Q223" s="147">
        <v>2.16</v>
      </c>
      <c r="R223" s="147">
        <f>Q223*H223</f>
        <v>11.577600000000002</v>
      </c>
      <c r="S223" s="147">
        <v>0</v>
      </c>
      <c r="T223" s="148">
        <f>S223*H223</f>
        <v>0</v>
      </c>
      <c r="AR223" s="149" t="s">
        <v>257</v>
      </c>
      <c r="AT223" s="149" t="s">
        <v>252</v>
      </c>
      <c r="AU223" s="149" t="s">
        <v>21</v>
      </c>
      <c r="AY223" s="17" t="s">
        <v>250</v>
      </c>
      <c r="BE223" s="150">
        <f>IF(N223="základní",J223,0)</f>
        <v>0</v>
      </c>
      <c r="BF223" s="150">
        <f>IF(N223="snížená",J223,0)</f>
        <v>0</v>
      </c>
      <c r="BG223" s="150">
        <f>IF(N223="zákl. přenesená",J223,0)</f>
        <v>0</v>
      </c>
      <c r="BH223" s="150">
        <f>IF(N223="sníž. přenesená",J223,0)</f>
        <v>0</v>
      </c>
      <c r="BI223" s="150">
        <f>IF(N223="nulová",J223,0)</f>
        <v>0</v>
      </c>
      <c r="BJ223" s="17" t="s">
        <v>88</v>
      </c>
      <c r="BK223" s="150">
        <f>ROUND(I223*H223,2)</f>
        <v>0</v>
      </c>
      <c r="BL223" s="17" t="s">
        <v>257</v>
      </c>
      <c r="BM223" s="149" t="s">
        <v>2580</v>
      </c>
    </row>
    <row r="224" spans="2:65" s="1" customFormat="1" ht="11.25">
      <c r="B224" s="33"/>
      <c r="D224" s="151" t="s">
        <v>259</v>
      </c>
      <c r="F224" s="152" t="s">
        <v>2581</v>
      </c>
      <c r="I224" s="153"/>
      <c r="L224" s="33"/>
      <c r="M224" s="154"/>
      <c r="T224" s="57"/>
      <c r="AT224" s="17" t="s">
        <v>259</v>
      </c>
      <c r="AU224" s="17" t="s">
        <v>21</v>
      </c>
    </row>
    <row r="225" spans="2:65" s="12" customFormat="1" ht="11.25">
      <c r="B225" s="155"/>
      <c r="D225" s="156" t="s">
        <v>265</v>
      </c>
      <c r="E225" s="157" t="s">
        <v>1</v>
      </c>
      <c r="F225" s="158" t="s">
        <v>2582</v>
      </c>
      <c r="H225" s="159">
        <v>5.36</v>
      </c>
      <c r="I225" s="160"/>
      <c r="L225" s="155"/>
      <c r="M225" s="161"/>
      <c r="T225" s="162"/>
      <c r="AT225" s="157" t="s">
        <v>265</v>
      </c>
      <c r="AU225" s="157" t="s">
        <v>21</v>
      </c>
      <c r="AV225" s="12" t="s">
        <v>21</v>
      </c>
      <c r="AW225" s="12" t="s">
        <v>36</v>
      </c>
      <c r="AX225" s="12" t="s">
        <v>88</v>
      </c>
      <c r="AY225" s="157" t="s">
        <v>250</v>
      </c>
    </row>
    <row r="226" spans="2:65" s="1" customFormat="1" ht="33" customHeight="1">
      <c r="B226" s="33"/>
      <c r="C226" s="138" t="s">
        <v>406</v>
      </c>
      <c r="D226" s="138" t="s">
        <v>252</v>
      </c>
      <c r="E226" s="139" t="s">
        <v>2583</v>
      </c>
      <c r="F226" s="140" t="s">
        <v>2584</v>
      </c>
      <c r="G226" s="141" t="s">
        <v>557</v>
      </c>
      <c r="H226" s="142">
        <v>137</v>
      </c>
      <c r="I226" s="143"/>
      <c r="J226" s="144">
        <f>ROUND(I226*H226,2)</f>
        <v>0</v>
      </c>
      <c r="K226" s="140" t="s">
        <v>256</v>
      </c>
      <c r="L226" s="33"/>
      <c r="M226" s="145" t="s">
        <v>1</v>
      </c>
      <c r="N226" s="146" t="s">
        <v>45</v>
      </c>
      <c r="P226" s="147">
        <f>O226*H226</f>
        <v>0</v>
      </c>
      <c r="Q226" s="147">
        <v>4.4000000000000002E-4</v>
      </c>
      <c r="R226" s="147">
        <f>Q226*H226</f>
        <v>6.028E-2</v>
      </c>
      <c r="S226" s="147">
        <v>0</v>
      </c>
      <c r="T226" s="148">
        <f>S226*H226</f>
        <v>0</v>
      </c>
      <c r="AR226" s="149" t="s">
        <v>257</v>
      </c>
      <c r="AT226" s="149" t="s">
        <v>252</v>
      </c>
      <c r="AU226" s="149" t="s">
        <v>21</v>
      </c>
      <c r="AY226" s="17" t="s">
        <v>250</v>
      </c>
      <c r="BE226" s="150">
        <f>IF(N226="základní",J226,0)</f>
        <v>0</v>
      </c>
      <c r="BF226" s="150">
        <f>IF(N226="snížená",J226,0)</f>
        <v>0</v>
      </c>
      <c r="BG226" s="150">
        <f>IF(N226="zákl. přenesená",J226,0)</f>
        <v>0</v>
      </c>
      <c r="BH226" s="150">
        <f>IF(N226="sníž. přenesená",J226,0)</f>
        <v>0</v>
      </c>
      <c r="BI226" s="150">
        <f>IF(N226="nulová",J226,0)</f>
        <v>0</v>
      </c>
      <c r="BJ226" s="17" t="s">
        <v>88</v>
      </c>
      <c r="BK226" s="150">
        <f>ROUND(I226*H226,2)</f>
        <v>0</v>
      </c>
      <c r="BL226" s="17" t="s">
        <v>257</v>
      </c>
      <c r="BM226" s="149" t="s">
        <v>2585</v>
      </c>
    </row>
    <row r="227" spans="2:65" s="1" customFormat="1" ht="11.25">
      <c r="B227" s="33"/>
      <c r="D227" s="151" t="s">
        <v>259</v>
      </c>
      <c r="F227" s="152" t="s">
        <v>2586</v>
      </c>
      <c r="I227" s="153"/>
      <c r="L227" s="33"/>
      <c r="M227" s="154"/>
      <c r="T227" s="57"/>
      <c r="AT227" s="17" t="s">
        <v>259</v>
      </c>
      <c r="AU227" s="17" t="s">
        <v>21</v>
      </c>
    </row>
    <row r="228" spans="2:65" s="1" customFormat="1" ht="16.5" customHeight="1">
      <c r="B228" s="33"/>
      <c r="C228" s="138" t="s">
        <v>411</v>
      </c>
      <c r="D228" s="138" t="s">
        <v>252</v>
      </c>
      <c r="E228" s="139" t="s">
        <v>461</v>
      </c>
      <c r="F228" s="140" t="s">
        <v>462</v>
      </c>
      <c r="G228" s="141" t="s">
        <v>276</v>
      </c>
      <c r="H228" s="142">
        <v>8.93</v>
      </c>
      <c r="I228" s="143"/>
      <c r="J228" s="144">
        <f>ROUND(I228*H228,2)</f>
        <v>0</v>
      </c>
      <c r="K228" s="140" t="s">
        <v>256</v>
      </c>
      <c r="L228" s="33"/>
      <c r="M228" s="145" t="s">
        <v>1</v>
      </c>
      <c r="N228" s="146" t="s">
        <v>45</v>
      </c>
      <c r="P228" s="147">
        <f>O228*H228</f>
        <v>0</v>
      </c>
      <c r="Q228" s="147">
        <v>2.3010199999999998</v>
      </c>
      <c r="R228" s="147">
        <f>Q228*H228</f>
        <v>20.548108599999999</v>
      </c>
      <c r="S228" s="147">
        <v>0</v>
      </c>
      <c r="T228" s="148">
        <f>S228*H228</f>
        <v>0</v>
      </c>
      <c r="AR228" s="149" t="s">
        <v>257</v>
      </c>
      <c r="AT228" s="149" t="s">
        <v>252</v>
      </c>
      <c r="AU228" s="149" t="s">
        <v>21</v>
      </c>
      <c r="AY228" s="17" t="s">
        <v>250</v>
      </c>
      <c r="BE228" s="150">
        <f>IF(N228="základní",J228,0)</f>
        <v>0</v>
      </c>
      <c r="BF228" s="150">
        <f>IF(N228="snížená",J228,0)</f>
        <v>0</v>
      </c>
      <c r="BG228" s="150">
        <f>IF(N228="zákl. přenesená",J228,0)</f>
        <v>0</v>
      </c>
      <c r="BH228" s="150">
        <f>IF(N228="sníž. přenesená",J228,0)</f>
        <v>0</v>
      </c>
      <c r="BI228" s="150">
        <f>IF(N228="nulová",J228,0)</f>
        <v>0</v>
      </c>
      <c r="BJ228" s="17" t="s">
        <v>88</v>
      </c>
      <c r="BK228" s="150">
        <f>ROUND(I228*H228,2)</f>
        <v>0</v>
      </c>
      <c r="BL228" s="17" t="s">
        <v>257</v>
      </c>
      <c r="BM228" s="149" t="s">
        <v>2587</v>
      </c>
    </row>
    <row r="229" spans="2:65" s="1" customFormat="1" ht="11.25">
      <c r="B229" s="33"/>
      <c r="D229" s="151" t="s">
        <v>259</v>
      </c>
      <c r="F229" s="152" t="s">
        <v>464</v>
      </c>
      <c r="I229" s="153"/>
      <c r="L229" s="33"/>
      <c r="M229" s="154"/>
      <c r="T229" s="57"/>
      <c r="AT229" s="17" t="s">
        <v>259</v>
      </c>
      <c r="AU229" s="17" t="s">
        <v>21</v>
      </c>
    </row>
    <row r="230" spans="2:65" s="12" customFormat="1" ht="11.25">
      <c r="B230" s="155"/>
      <c r="D230" s="156" t="s">
        <v>265</v>
      </c>
      <c r="E230" s="157" t="s">
        <v>1</v>
      </c>
      <c r="F230" s="158" t="s">
        <v>2588</v>
      </c>
      <c r="H230" s="159">
        <v>3.64</v>
      </c>
      <c r="I230" s="160"/>
      <c r="L230" s="155"/>
      <c r="M230" s="161"/>
      <c r="T230" s="162"/>
      <c r="AT230" s="157" t="s">
        <v>265</v>
      </c>
      <c r="AU230" s="157" t="s">
        <v>21</v>
      </c>
      <c r="AV230" s="12" t="s">
        <v>21</v>
      </c>
      <c r="AW230" s="12" t="s">
        <v>36</v>
      </c>
      <c r="AX230" s="12" t="s">
        <v>80</v>
      </c>
      <c r="AY230" s="157" t="s">
        <v>250</v>
      </c>
    </row>
    <row r="231" spans="2:65" s="12" customFormat="1" ht="11.25">
      <c r="B231" s="155"/>
      <c r="D231" s="156" t="s">
        <v>265</v>
      </c>
      <c r="E231" s="157" t="s">
        <v>1</v>
      </c>
      <c r="F231" s="158" t="s">
        <v>2589</v>
      </c>
      <c r="H231" s="159">
        <v>5.29</v>
      </c>
      <c r="I231" s="160"/>
      <c r="L231" s="155"/>
      <c r="M231" s="161"/>
      <c r="T231" s="162"/>
      <c r="AT231" s="157" t="s">
        <v>265</v>
      </c>
      <c r="AU231" s="157" t="s">
        <v>21</v>
      </c>
      <c r="AV231" s="12" t="s">
        <v>21</v>
      </c>
      <c r="AW231" s="12" t="s">
        <v>36</v>
      </c>
      <c r="AX231" s="12" t="s">
        <v>80</v>
      </c>
      <c r="AY231" s="157" t="s">
        <v>250</v>
      </c>
    </row>
    <row r="232" spans="2:65" s="13" customFormat="1" ht="11.25">
      <c r="B232" s="163"/>
      <c r="D232" s="156" t="s">
        <v>265</v>
      </c>
      <c r="E232" s="164" t="s">
        <v>1</v>
      </c>
      <c r="F232" s="165" t="s">
        <v>273</v>
      </c>
      <c r="H232" s="166">
        <v>8.93</v>
      </c>
      <c r="I232" s="167"/>
      <c r="L232" s="163"/>
      <c r="M232" s="168"/>
      <c r="T232" s="169"/>
      <c r="AT232" s="164" t="s">
        <v>265</v>
      </c>
      <c r="AU232" s="164" t="s">
        <v>21</v>
      </c>
      <c r="AV232" s="13" t="s">
        <v>257</v>
      </c>
      <c r="AW232" s="13" t="s">
        <v>36</v>
      </c>
      <c r="AX232" s="13" t="s">
        <v>88</v>
      </c>
      <c r="AY232" s="164" t="s">
        <v>250</v>
      </c>
    </row>
    <row r="233" spans="2:65" s="1" customFormat="1" ht="16.5" customHeight="1">
      <c r="B233" s="33"/>
      <c r="C233" s="138" t="s">
        <v>417</v>
      </c>
      <c r="D233" s="138" t="s">
        <v>252</v>
      </c>
      <c r="E233" s="139" t="s">
        <v>467</v>
      </c>
      <c r="F233" s="140" t="s">
        <v>468</v>
      </c>
      <c r="G233" s="141" t="s">
        <v>276</v>
      </c>
      <c r="H233" s="142">
        <v>7.13</v>
      </c>
      <c r="I233" s="143"/>
      <c r="J233" s="144">
        <f>ROUND(I233*H233,2)</f>
        <v>0</v>
      </c>
      <c r="K233" s="140" t="s">
        <v>256</v>
      </c>
      <c r="L233" s="33"/>
      <c r="M233" s="145" t="s">
        <v>1</v>
      </c>
      <c r="N233" s="146" t="s">
        <v>45</v>
      </c>
      <c r="P233" s="147">
        <f>O233*H233</f>
        <v>0</v>
      </c>
      <c r="Q233" s="147">
        <v>2.5018699999999998</v>
      </c>
      <c r="R233" s="147">
        <f>Q233*H233</f>
        <v>17.8383331</v>
      </c>
      <c r="S233" s="147">
        <v>0</v>
      </c>
      <c r="T233" s="148">
        <f>S233*H233</f>
        <v>0</v>
      </c>
      <c r="AR233" s="149" t="s">
        <v>257</v>
      </c>
      <c r="AT233" s="149" t="s">
        <v>252</v>
      </c>
      <c r="AU233" s="149" t="s">
        <v>21</v>
      </c>
      <c r="AY233" s="17" t="s">
        <v>250</v>
      </c>
      <c r="BE233" s="150">
        <f>IF(N233="základní",J233,0)</f>
        <v>0</v>
      </c>
      <c r="BF233" s="150">
        <f>IF(N233="snížená",J233,0)</f>
        <v>0</v>
      </c>
      <c r="BG233" s="150">
        <f>IF(N233="zákl. přenesená",J233,0)</f>
        <v>0</v>
      </c>
      <c r="BH233" s="150">
        <f>IF(N233="sníž. přenesená",J233,0)</f>
        <v>0</v>
      </c>
      <c r="BI233" s="150">
        <f>IF(N233="nulová",J233,0)</f>
        <v>0</v>
      </c>
      <c r="BJ233" s="17" t="s">
        <v>88</v>
      </c>
      <c r="BK233" s="150">
        <f>ROUND(I233*H233,2)</f>
        <v>0</v>
      </c>
      <c r="BL233" s="17" t="s">
        <v>257</v>
      </c>
      <c r="BM233" s="149" t="s">
        <v>2590</v>
      </c>
    </row>
    <row r="234" spans="2:65" s="1" customFormat="1" ht="11.25">
      <c r="B234" s="33"/>
      <c r="D234" s="151" t="s">
        <v>259</v>
      </c>
      <c r="F234" s="152" t="s">
        <v>470</v>
      </c>
      <c r="I234" s="153"/>
      <c r="L234" s="33"/>
      <c r="M234" s="154"/>
      <c r="T234" s="57"/>
      <c r="AT234" s="17" t="s">
        <v>259</v>
      </c>
      <c r="AU234" s="17" t="s">
        <v>21</v>
      </c>
    </row>
    <row r="235" spans="2:65" s="12" customFormat="1" ht="11.25">
      <c r="B235" s="155"/>
      <c r="D235" s="156" t="s">
        <v>265</v>
      </c>
      <c r="E235" s="157" t="s">
        <v>1</v>
      </c>
      <c r="F235" s="158" t="s">
        <v>2591</v>
      </c>
      <c r="H235" s="159">
        <v>7.13</v>
      </c>
      <c r="I235" s="160"/>
      <c r="L235" s="155"/>
      <c r="M235" s="161"/>
      <c r="T235" s="162"/>
      <c r="AT235" s="157" t="s">
        <v>265</v>
      </c>
      <c r="AU235" s="157" t="s">
        <v>21</v>
      </c>
      <c r="AV235" s="12" t="s">
        <v>21</v>
      </c>
      <c r="AW235" s="12" t="s">
        <v>36</v>
      </c>
      <c r="AX235" s="12" t="s">
        <v>88</v>
      </c>
      <c r="AY235" s="157" t="s">
        <v>250</v>
      </c>
    </row>
    <row r="236" spans="2:65" s="1" customFormat="1" ht="24.2" customHeight="1">
      <c r="B236" s="33"/>
      <c r="C236" s="138" t="s">
        <v>423</v>
      </c>
      <c r="D236" s="138" t="s">
        <v>252</v>
      </c>
      <c r="E236" s="139" t="s">
        <v>2592</v>
      </c>
      <c r="F236" s="140" t="s">
        <v>2593</v>
      </c>
      <c r="G236" s="141" t="s">
        <v>276</v>
      </c>
      <c r="H236" s="142">
        <v>6.99</v>
      </c>
      <c r="I236" s="143"/>
      <c r="J236" s="144">
        <f>ROUND(I236*H236,2)</f>
        <v>0</v>
      </c>
      <c r="K236" s="140" t="s">
        <v>256</v>
      </c>
      <c r="L236" s="33"/>
      <c r="M236" s="145" t="s">
        <v>1</v>
      </c>
      <c r="N236" s="146" t="s">
        <v>45</v>
      </c>
      <c r="P236" s="147">
        <f>O236*H236</f>
        <v>0</v>
      </c>
      <c r="Q236" s="147">
        <v>2.5018699999999998</v>
      </c>
      <c r="R236" s="147">
        <f>Q236*H236</f>
        <v>17.488071299999998</v>
      </c>
      <c r="S236" s="147">
        <v>0</v>
      </c>
      <c r="T236" s="148">
        <f>S236*H236</f>
        <v>0</v>
      </c>
      <c r="AR236" s="149" t="s">
        <v>257</v>
      </c>
      <c r="AT236" s="149" t="s">
        <v>252</v>
      </c>
      <c r="AU236" s="149" t="s">
        <v>21</v>
      </c>
      <c r="AY236" s="17" t="s">
        <v>250</v>
      </c>
      <c r="BE236" s="150">
        <f>IF(N236="základní",J236,0)</f>
        <v>0</v>
      </c>
      <c r="BF236" s="150">
        <f>IF(N236="snížená",J236,0)</f>
        <v>0</v>
      </c>
      <c r="BG236" s="150">
        <f>IF(N236="zákl. přenesená",J236,0)</f>
        <v>0</v>
      </c>
      <c r="BH236" s="150">
        <f>IF(N236="sníž. přenesená",J236,0)</f>
        <v>0</v>
      </c>
      <c r="BI236" s="150">
        <f>IF(N236="nulová",J236,0)</f>
        <v>0</v>
      </c>
      <c r="BJ236" s="17" t="s">
        <v>88</v>
      </c>
      <c r="BK236" s="150">
        <f>ROUND(I236*H236,2)</f>
        <v>0</v>
      </c>
      <c r="BL236" s="17" t="s">
        <v>257</v>
      </c>
      <c r="BM236" s="149" t="s">
        <v>2594</v>
      </c>
    </row>
    <row r="237" spans="2:65" s="1" customFormat="1" ht="11.25">
      <c r="B237" s="33"/>
      <c r="D237" s="151" t="s">
        <v>259</v>
      </c>
      <c r="F237" s="152" t="s">
        <v>2595</v>
      </c>
      <c r="I237" s="153"/>
      <c r="L237" s="33"/>
      <c r="M237" s="154"/>
      <c r="T237" s="57"/>
      <c r="AT237" s="17" t="s">
        <v>259</v>
      </c>
      <c r="AU237" s="17" t="s">
        <v>21</v>
      </c>
    </row>
    <row r="238" spans="2:65" s="15" customFormat="1" ht="11.25">
      <c r="B238" s="195"/>
      <c r="D238" s="156" t="s">
        <v>265</v>
      </c>
      <c r="E238" s="196" t="s">
        <v>1</v>
      </c>
      <c r="F238" s="197" t="s">
        <v>2596</v>
      </c>
      <c r="H238" s="196" t="s">
        <v>1</v>
      </c>
      <c r="I238" s="198"/>
      <c r="L238" s="195"/>
      <c r="M238" s="199"/>
      <c r="T238" s="200"/>
      <c r="AT238" s="196" t="s">
        <v>265</v>
      </c>
      <c r="AU238" s="196" t="s">
        <v>21</v>
      </c>
      <c r="AV238" s="15" t="s">
        <v>88</v>
      </c>
      <c r="AW238" s="15" t="s">
        <v>36</v>
      </c>
      <c r="AX238" s="15" t="s">
        <v>80</v>
      </c>
      <c r="AY238" s="196" t="s">
        <v>250</v>
      </c>
    </row>
    <row r="239" spans="2:65" s="12" customFormat="1" ht="11.25">
      <c r="B239" s="155"/>
      <c r="D239" s="156" t="s">
        <v>265</v>
      </c>
      <c r="E239" s="157" t="s">
        <v>1</v>
      </c>
      <c r="F239" s="158" t="s">
        <v>2597</v>
      </c>
      <c r="H239" s="159">
        <v>5.91</v>
      </c>
      <c r="I239" s="160"/>
      <c r="L239" s="155"/>
      <c r="M239" s="161"/>
      <c r="T239" s="162"/>
      <c r="AT239" s="157" t="s">
        <v>265</v>
      </c>
      <c r="AU239" s="157" t="s">
        <v>21</v>
      </c>
      <c r="AV239" s="12" t="s">
        <v>21</v>
      </c>
      <c r="AW239" s="12" t="s">
        <v>36</v>
      </c>
      <c r="AX239" s="12" t="s">
        <v>80</v>
      </c>
      <c r="AY239" s="157" t="s">
        <v>250</v>
      </c>
    </row>
    <row r="240" spans="2:65" s="12" customFormat="1" ht="11.25">
      <c r="B240" s="155"/>
      <c r="D240" s="156" t="s">
        <v>265</v>
      </c>
      <c r="E240" s="157" t="s">
        <v>1</v>
      </c>
      <c r="F240" s="158" t="s">
        <v>2598</v>
      </c>
      <c r="H240" s="159">
        <v>1.08</v>
      </c>
      <c r="I240" s="160"/>
      <c r="L240" s="155"/>
      <c r="M240" s="161"/>
      <c r="T240" s="162"/>
      <c r="AT240" s="157" t="s">
        <v>265</v>
      </c>
      <c r="AU240" s="157" t="s">
        <v>21</v>
      </c>
      <c r="AV240" s="12" t="s">
        <v>21</v>
      </c>
      <c r="AW240" s="12" t="s">
        <v>36</v>
      </c>
      <c r="AX240" s="12" t="s">
        <v>80</v>
      </c>
      <c r="AY240" s="157" t="s">
        <v>250</v>
      </c>
    </row>
    <row r="241" spans="2:65" s="13" customFormat="1" ht="11.25">
      <c r="B241" s="163"/>
      <c r="D241" s="156" t="s">
        <v>265</v>
      </c>
      <c r="E241" s="164" t="s">
        <v>1</v>
      </c>
      <c r="F241" s="165" t="s">
        <v>273</v>
      </c>
      <c r="H241" s="166">
        <v>6.99</v>
      </c>
      <c r="I241" s="167"/>
      <c r="L241" s="163"/>
      <c r="M241" s="168"/>
      <c r="T241" s="169"/>
      <c r="AT241" s="164" t="s">
        <v>265</v>
      </c>
      <c r="AU241" s="164" t="s">
        <v>21</v>
      </c>
      <c r="AV241" s="13" t="s">
        <v>257</v>
      </c>
      <c r="AW241" s="13" t="s">
        <v>36</v>
      </c>
      <c r="AX241" s="13" t="s">
        <v>88</v>
      </c>
      <c r="AY241" s="164" t="s">
        <v>250</v>
      </c>
    </row>
    <row r="242" spans="2:65" s="1" customFormat="1" ht="21.75" customHeight="1">
      <c r="B242" s="33"/>
      <c r="C242" s="138" t="s">
        <v>429</v>
      </c>
      <c r="D242" s="138" t="s">
        <v>252</v>
      </c>
      <c r="E242" s="139" t="s">
        <v>2599</v>
      </c>
      <c r="F242" s="140" t="s">
        <v>2600</v>
      </c>
      <c r="G242" s="141" t="s">
        <v>402</v>
      </c>
      <c r="H242" s="142">
        <v>0.93</v>
      </c>
      <c r="I242" s="143"/>
      <c r="J242" s="144">
        <f>ROUND(I242*H242,2)</f>
        <v>0</v>
      </c>
      <c r="K242" s="140" t="s">
        <v>256</v>
      </c>
      <c r="L242" s="33"/>
      <c r="M242" s="145" t="s">
        <v>1</v>
      </c>
      <c r="N242" s="146" t="s">
        <v>45</v>
      </c>
      <c r="P242" s="147">
        <f>O242*H242</f>
        <v>0</v>
      </c>
      <c r="Q242" s="147">
        <v>1.0606199999999999</v>
      </c>
      <c r="R242" s="147">
        <f>Q242*H242</f>
        <v>0.98637659999999994</v>
      </c>
      <c r="S242" s="147">
        <v>0</v>
      </c>
      <c r="T242" s="148">
        <f>S242*H242</f>
        <v>0</v>
      </c>
      <c r="AR242" s="149" t="s">
        <v>257</v>
      </c>
      <c r="AT242" s="149" t="s">
        <v>252</v>
      </c>
      <c r="AU242" s="149" t="s">
        <v>21</v>
      </c>
      <c r="AY242" s="17" t="s">
        <v>250</v>
      </c>
      <c r="BE242" s="150">
        <f>IF(N242="základní",J242,0)</f>
        <v>0</v>
      </c>
      <c r="BF242" s="150">
        <f>IF(N242="snížená",J242,0)</f>
        <v>0</v>
      </c>
      <c r="BG242" s="150">
        <f>IF(N242="zákl. přenesená",J242,0)</f>
        <v>0</v>
      </c>
      <c r="BH242" s="150">
        <f>IF(N242="sníž. přenesená",J242,0)</f>
        <v>0</v>
      </c>
      <c r="BI242" s="150">
        <f>IF(N242="nulová",J242,0)</f>
        <v>0</v>
      </c>
      <c r="BJ242" s="17" t="s">
        <v>88</v>
      </c>
      <c r="BK242" s="150">
        <f>ROUND(I242*H242,2)</f>
        <v>0</v>
      </c>
      <c r="BL242" s="17" t="s">
        <v>257</v>
      </c>
      <c r="BM242" s="149" t="s">
        <v>2601</v>
      </c>
    </row>
    <row r="243" spans="2:65" s="1" customFormat="1" ht="11.25">
      <c r="B243" s="33"/>
      <c r="D243" s="151" t="s">
        <v>259</v>
      </c>
      <c r="F243" s="152" t="s">
        <v>2602</v>
      </c>
      <c r="I243" s="153"/>
      <c r="L243" s="33"/>
      <c r="M243" s="154"/>
      <c r="T243" s="57"/>
      <c r="AT243" s="17" t="s">
        <v>259</v>
      </c>
      <c r="AU243" s="17" t="s">
        <v>21</v>
      </c>
    </row>
    <row r="244" spans="2:65" s="1" customFormat="1" ht="29.25">
      <c r="B244" s="33"/>
      <c r="D244" s="156" t="s">
        <v>285</v>
      </c>
      <c r="F244" s="170" t="s">
        <v>2603</v>
      </c>
      <c r="I244" s="153"/>
      <c r="L244" s="33"/>
      <c r="M244" s="154"/>
      <c r="T244" s="57"/>
      <c r="AT244" s="17" t="s">
        <v>285</v>
      </c>
      <c r="AU244" s="17" t="s">
        <v>21</v>
      </c>
    </row>
    <row r="245" spans="2:65" s="15" customFormat="1" ht="11.25">
      <c r="B245" s="195"/>
      <c r="D245" s="156" t="s">
        <v>265</v>
      </c>
      <c r="E245" s="196" t="s">
        <v>1</v>
      </c>
      <c r="F245" s="197" t="s">
        <v>2604</v>
      </c>
      <c r="H245" s="196" t="s">
        <v>1</v>
      </c>
      <c r="I245" s="198"/>
      <c r="L245" s="195"/>
      <c r="M245" s="199"/>
      <c r="T245" s="200"/>
      <c r="AT245" s="196" t="s">
        <v>265</v>
      </c>
      <c r="AU245" s="196" t="s">
        <v>21</v>
      </c>
      <c r="AV245" s="15" t="s">
        <v>88</v>
      </c>
      <c r="AW245" s="15" t="s">
        <v>36</v>
      </c>
      <c r="AX245" s="15" t="s">
        <v>80</v>
      </c>
      <c r="AY245" s="196" t="s">
        <v>250</v>
      </c>
    </row>
    <row r="246" spans="2:65" s="12" customFormat="1" ht="11.25">
      <c r="B246" s="155"/>
      <c r="D246" s="156" t="s">
        <v>265</v>
      </c>
      <c r="E246" s="157" t="s">
        <v>1</v>
      </c>
      <c r="F246" s="158" t="s">
        <v>2605</v>
      </c>
      <c r="H246" s="159">
        <v>0.82</v>
      </c>
      <c r="I246" s="160"/>
      <c r="L246" s="155"/>
      <c r="M246" s="161"/>
      <c r="T246" s="162"/>
      <c r="AT246" s="157" t="s">
        <v>265</v>
      </c>
      <c r="AU246" s="157" t="s">
        <v>21</v>
      </c>
      <c r="AV246" s="12" t="s">
        <v>21</v>
      </c>
      <c r="AW246" s="12" t="s">
        <v>36</v>
      </c>
      <c r="AX246" s="12" t="s">
        <v>80</v>
      </c>
      <c r="AY246" s="157" t="s">
        <v>250</v>
      </c>
    </row>
    <row r="247" spans="2:65" s="12" customFormat="1" ht="11.25">
      <c r="B247" s="155"/>
      <c r="D247" s="156" t="s">
        <v>265</v>
      </c>
      <c r="E247" s="157" t="s">
        <v>1</v>
      </c>
      <c r="F247" s="158" t="s">
        <v>2606</v>
      </c>
      <c r="H247" s="159">
        <v>0.11</v>
      </c>
      <c r="I247" s="160"/>
      <c r="L247" s="155"/>
      <c r="M247" s="161"/>
      <c r="T247" s="162"/>
      <c r="AT247" s="157" t="s">
        <v>265</v>
      </c>
      <c r="AU247" s="157" t="s">
        <v>21</v>
      </c>
      <c r="AV247" s="12" t="s">
        <v>21</v>
      </c>
      <c r="AW247" s="12" t="s">
        <v>36</v>
      </c>
      <c r="AX247" s="12" t="s">
        <v>80</v>
      </c>
      <c r="AY247" s="157" t="s">
        <v>250</v>
      </c>
    </row>
    <row r="248" spans="2:65" s="13" customFormat="1" ht="11.25">
      <c r="B248" s="163"/>
      <c r="D248" s="156" t="s">
        <v>265</v>
      </c>
      <c r="E248" s="164" t="s">
        <v>1</v>
      </c>
      <c r="F248" s="165" t="s">
        <v>273</v>
      </c>
      <c r="H248" s="166">
        <v>0.93</v>
      </c>
      <c r="I248" s="167"/>
      <c r="L248" s="163"/>
      <c r="M248" s="168"/>
      <c r="T248" s="169"/>
      <c r="AT248" s="164" t="s">
        <v>265</v>
      </c>
      <c r="AU248" s="164" t="s">
        <v>21</v>
      </c>
      <c r="AV248" s="13" t="s">
        <v>257</v>
      </c>
      <c r="AW248" s="13" t="s">
        <v>36</v>
      </c>
      <c r="AX248" s="13" t="s">
        <v>88</v>
      </c>
      <c r="AY248" s="164" t="s">
        <v>250</v>
      </c>
    </row>
    <row r="249" spans="2:65" s="1" customFormat="1" ht="37.9" customHeight="1">
      <c r="B249" s="33"/>
      <c r="C249" s="138" t="s">
        <v>435</v>
      </c>
      <c r="D249" s="138" t="s">
        <v>252</v>
      </c>
      <c r="E249" s="139" t="s">
        <v>2083</v>
      </c>
      <c r="F249" s="140" t="s">
        <v>2084</v>
      </c>
      <c r="G249" s="141" t="s">
        <v>1272</v>
      </c>
      <c r="H249" s="142">
        <v>20</v>
      </c>
      <c r="I249" s="143"/>
      <c r="J249" s="144">
        <f>ROUND(I249*H249,2)</f>
        <v>0</v>
      </c>
      <c r="K249" s="140" t="s">
        <v>256</v>
      </c>
      <c r="L249" s="33"/>
      <c r="M249" s="145" t="s">
        <v>1</v>
      </c>
      <c r="N249" s="146" t="s">
        <v>45</v>
      </c>
      <c r="P249" s="147">
        <f>O249*H249</f>
        <v>0</v>
      </c>
      <c r="Q249" s="147">
        <v>1.4999999999999999E-4</v>
      </c>
      <c r="R249" s="147">
        <f>Q249*H249</f>
        <v>2.9999999999999996E-3</v>
      </c>
      <c r="S249" s="147">
        <v>0</v>
      </c>
      <c r="T249" s="148">
        <f>S249*H249</f>
        <v>0</v>
      </c>
      <c r="AR249" s="149" t="s">
        <v>257</v>
      </c>
      <c r="AT249" s="149" t="s">
        <v>252</v>
      </c>
      <c r="AU249" s="149" t="s">
        <v>21</v>
      </c>
      <c r="AY249" s="17" t="s">
        <v>250</v>
      </c>
      <c r="BE249" s="150">
        <f>IF(N249="základní",J249,0)</f>
        <v>0</v>
      </c>
      <c r="BF249" s="150">
        <f>IF(N249="snížená",J249,0)</f>
        <v>0</v>
      </c>
      <c r="BG249" s="150">
        <f>IF(N249="zákl. přenesená",J249,0)</f>
        <v>0</v>
      </c>
      <c r="BH249" s="150">
        <f>IF(N249="sníž. přenesená",J249,0)</f>
        <v>0</v>
      </c>
      <c r="BI249" s="150">
        <f>IF(N249="nulová",J249,0)</f>
        <v>0</v>
      </c>
      <c r="BJ249" s="17" t="s">
        <v>88</v>
      </c>
      <c r="BK249" s="150">
        <f>ROUND(I249*H249,2)</f>
        <v>0</v>
      </c>
      <c r="BL249" s="17" t="s">
        <v>257</v>
      </c>
      <c r="BM249" s="149" t="s">
        <v>2607</v>
      </c>
    </row>
    <row r="250" spans="2:65" s="1" customFormat="1" ht="11.25">
      <c r="B250" s="33"/>
      <c r="D250" s="151" t="s">
        <v>259</v>
      </c>
      <c r="F250" s="152" t="s">
        <v>2086</v>
      </c>
      <c r="I250" s="153"/>
      <c r="L250" s="33"/>
      <c r="M250" s="154"/>
      <c r="T250" s="57"/>
      <c r="AT250" s="17" t="s">
        <v>259</v>
      </c>
      <c r="AU250" s="17" t="s">
        <v>21</v>
      </c>
    </row>
    <row r="251" spans="2:65" s="12" customFormat="1" ht="11.25">
      <c r="B251" s="155"/>
      <c r="D251" s="156" t="s">
        <v>265</v>
      </c>
      <c r="E251" s="157" t="s">
        <v>1</v>
      </c>
      <c r="F251" s="158" t="s">
        <v>2608</v>
      </c>
      <c r="H251" s="159">
        <v>20</v>
      </c>
      <c r="I251" s="160"/>
      <c r="L251" s="155"/>
      <c r="M251" s="161"/>
      <c r="T251" s="162"/>
      <c r="AT251" s="157" t="s">
        <v>265</v>
      </c>
      <c r="AU251" s="157" t="s">
        <v>21</v>
      </c>
      <c r="AV251" s="12" t="s">
        <v>21</v>
      </c>
      <c r="AW251" s="12" t="s">
        <v>36</v>
      </c>
      <c r="AX251" s="12" t="s">
        <v>88</v>
      </c>
      <c r="AY251" s="157" t="s">
        <v>250</v>
      </c>
    </row>
    <row r="252" spans="2:65" s="1" customFormat="1" ht="16.5" customHeight="1">
      <c r="B252" s="33"/>
      <c r="C252" s="178" t="s">
        <v>440</v>
      </c>
      <c r="D252" s="178" t="s">
        <v>364</v>
      </c>
      <c r="E252" s="179" t="s">
        <v>2609</v>
      </c>
      <c r="F252" s="180" t="s">
        <v>2610</v>
      </c>
      <c r="G252" s="181" t="s">
        <v>402</v>
      </c>
      <c r="H252" s="182">
        <v>6</v>
      </c>
      <c r="I252" s="183"/>
      <c r="J252" s="184">
        <f>ROUND(I252*H252,2)</f>
        <v>0</v>
      </c>
      <c r="K252" s="180" t="s">
        <v>256</v>
      </c>
      <c r="L252" s="185"/>
      <c r="M252" s="186" t="s">
        <v>1</v>
      </c>
      <c r="N252" s="187" t="s">
        <v>45</v>
      </c>
      <c r="P252" s="147">
        <f>O252*H252</f>
        <v>0</v>
      </c>
      <c r="Q252" s="147">
        <v>1</v>
      </c>
      <c r="R252" s="147">
        <f>Q252*H252</f>
        <v>6</v>
      </c>
      <c r="S252" s="147">
        <v>0</v>
      </c>
      <c r="T252" s="148">
        <f>S252*H252</f>
        <v>0</v>
      </c>
      <c r="AR252" s="149" t="s">
        <v>299</v>
      </c>
      <c r="AT252" s="149" t="s">
        <v>364</v>
      </c>
      <c r="AU252" s="149" t="s">
        <v>21</v>
      </c>
      <c r="AY252" s="17" t="s">
        <v>250</v>
      </c>
      <c r="BE252" s="150">
        <f>IF(N252="základní",J252,0)</f>
        <v>0</v>
      </c>
      <c r="BF252" s="150">
        <f>IF(N252="snížená",J252,0)</f>
        <v>0</v>
      </c>
      <c r="BG252" s="150">
        <f>IF(N252="zákl. přenesená",J252,0)</f>
        <v>0</v>
      </c>
      <c r="BH252" s="150">
        <f>IF(N252="sníž. přenesená",J252,0)</f>
        <v>0</v>
      </c>
      <c r="BI252" s="150">
        <f>IF(N252="nulová",J252,0)</f>
        <v>0</v>
      </c>
      <c r="BJ252" s="17" t="s">
        <v>88</v>
      </c>
      <c r="BK252" s="150">
        <f>ROUND(I252*H252,2)</f>
        <v>0</v>
      </c>
      <c r="BL252" s="17" t="s">
        <v>257</v>
      </c>
      <c r="BM252" s="149" t="s">
        <v>2611</v>
      </c>
    </row>
    <row r="253" spans="2:65" s="12" customFormat="1" ht="11.25">
      <c r="B253" s="155"/>
      <c r="D253" s="156" t="s">
        <v>265</v>
      </c>
      <c r="E253" s="157" t="s">
        <v>1</v>
      </c>
      <c r="F253" s="158" t="s">
        <v>2612</v>
      </c>
      <c r="H253" s="159">
        <v>6</v>
      </c>
      <c r="I253" s="160"/>
      <c r="L253" s="155"/>
      <c r="M253" s="161"/>
      <c r="T253" s="162"/>
      <c r="AT253" s="157" t="s">
        <v>265</v>
      </c>
      <c r="AU253" s="157" t="s">
        <v>21</v>
      </c>
      <c r="AV253" s="12" t="s">
        <v>21</v>
      </c>
      <c r="AW253" s="12" t="s">
        <v>36</v>
      </c>
      <c r="AX253" s="12" t="s">
        <v>88</v>
      </c>
      <c r="AY253" s="157" t="s">
        <v>250</v>
      </c>
    </row>
    <row r="254" spans="2:65" s="1" customFormat="1" ht="24.2" customHeight="1">
      <c r="B254" s="33"/>
      <c r="C254" s="138" t="s">
        <v>447</v>
      </c>
      <c r="D254" s="138" t="s">
        <v>252</v>
      </c>
      <c r="E254" s="139" t="s">
        <v>2613</v>
      </c>
      <c r="F254" s="140" t="s">
        <v>2614</v>
      </c>
      <c r="G254" s="141" t="s">
        <v>557</v>
      </c>
      <c r="H254" s="142">
        <v>137</v>
      </c>
      <c r="I254" s="143"/>
      <c r="J254" s="144">
        <f>ROUND(I254*H254,2)</f>
        <v>0</v>
      </c>
      <c r="K254" s="140" t="s">
        <v>256</v>
      </c>
      <c r="L254" s="33"/>
      <c r="M254" s="145" t="s">
        <v>1</v>
      </c>
      <c r="N254" s="146" t="s">
        <v>45</v>
      </c>
      <c r="P254" s="147">
        <f>O254*H254</f>
        <v>0</v>
      </c>
      <c r="Q254" s="147">
        <v>3.739E-2</v>
      </c>
      <c r="R254" s="147">
        <f>Q254*H254</f>
        <v>5.1224299999999996</v>
      </c>
      <c r="S254" s="147">
        <v>0</v>
      </c>
      <c r="T254" s="148">
        <f>S254*H254</f>
        <v>0</v>
      </c>
      <c r="AR254" s="149" t="s">
        <v>257</v>
      </c>
      <c r="AT254" s="149" t="s">
        <v>252</v>
      </c>
      <c r="AU254" s="149" t="s">
        <v>21</v>
      </c>
      <c r="AY254" s="17" t="s">
        <v>250</v>
      </c>
      <c r="BE254" s="150">
        <f>IF(N254="základní",J254,0)</f>
        <v>0</v>
      </c>
      <c r="BF254" s="150">
        <f>IF(N254="snížená",J254,0)</f>
        <v>0</v>
      </c>
      <c r="BG254" s="150">
        <f>IF(N254="zákl. přenesená",J254,0)</f>
        <v>0</v>
      </c>
      <c r="BH254" s="150">
        <f>IF(N254="sníž. přenesená",J254,0)</f>
        <v>0</v>
      </c>
      <c r="BI254" s="150">
        <f>IF(N254="nulová",J254,0)</f>
        <v>0</v>
      </c>
      <c r="BJ254" s="17" t="s">
        <v>88</v>
      </c>
      <c r="BK254" s="150">
        <f>ROUND(I254*H254,2)</f>
        <v>0</v>
      </c>
      <c r="BL254" s="17" t="s">
        <v>257</v>
      </c>
      <c r="BM254" s="149" t="s">
        <v>2615</v>
      </c>
    </row>
    <row r="255" spans="2:65" s="1" customFormat="1" ht="11.25">
      <c r="B255" s="33"/>
      <c r="D255" s="151" t="s">
        <v>259</v>
      </c>
      <c r="F255" s="152" t="s">
        <v>2616</v>
      </c>
      <c r="I255" s="153"/>
      <c r="L255" s="33"/>
      <c r="M255" s="154"/>
      <c r="T255" s="57"/>
      <c r="AT255" s="17" t="s">
        <v>259</v>
      </c>
      <c r="AU255" s="17" t="s">
        <v>21</v>
      </c>
    </row>
    <row r="256" spans="2:65" s="15" customFormat="1" ht="11.25">
      <c r="B256" s="195"/>
      <c r="D256" s="156" t="s">
        <v>265</v>
      </c>
      <c r="E256" s="196" t="s">
        <v>1</v>
      </c>
      <c r="F256" s="197" t="s">
        <v>2617</v>
      </c>
      <c r="H256" s="196" t="s">
        <v>1</v>
      </c>
      <c r="I256" s="198"/>
      <c r="L256" s="195"/>
      <c r="M256" s="199"/>
      <c r="T256" s="200"/>
      <c r="AT256" s="196" t="s">
        <v>265</v>
      </c>
      <c r="AU256" s="196" t="s">
        <v>21</v>
      </c>
      <c r="AV256" s="15" t="s">
        <v>88</v>
      </c>
      <c r="AW256" s="15" t="s">
        <v>36</v>
      </c>
      <c r="AX256" s="15" t="s">
        <v>80</v>
      </c>
      <c r="AY256" s="196" t="s">
        <v>250</v>
      </c>
    </row>
    <row r="257" spans="2:65" s="12" customFormat="1" ht="11.25">
      <c r="B257" s="155"/>
      <c r="D257" s="156" t="s">
        <v>265</v>
      </c>
      <c r="E257" s="157" t="s">
        <v>1</v>
      </c>
      <c r="F257" s="158" t="s">
        <v>2618</v>
      </c>
      <c r="H257" s="159">
        <v>19.95</v>
      </c>
      <c r="I257" s="160"/>
      <c r="L257" s="155"/>
      <c r="M257" s="161"/>
      <c r="T257" s="162"/>
      <c r="AT257" s="157" t="s">
        <v>265</v>
      </c>
      <c r="AU257" s="157" t="s">
        <v>21</v>
      </c>
      <c r="AV257" s="12" t="s">
        <v>21</v>
      </c>
      <c r="AW257" s="12" t="s">
        <v>36</v>
      </c>
      <c r="AX257" s="12" t="s">
        <v>80</v>
      </c>
      <c r="AY257" s="157" t="s">
        <v>250</v>
      </c>
    </row>
    <row r="258" spans="2:65" s="12" customFormat="1" ht="11.25">
      <c r="B258" s="155"/>
      <c r="D258" s="156" t="s">
        <v>265</v>
      </c>
      <c r="E258" s="157" t="s">
        <v>1</v>
      </c>
      <c r="F258" s="158" t="s">
        <v>2619</v>
      </c>
      <c r="H258" s="159">
        <v>19.95</v>
      </c>
      <c r="I258" s="160"/>
      <c r="L258" s="155"/>
      <c r="M258" s="161"/>
      <c r="T258" s="162"/>
      <c r="AT258" s="157" t="s">
        <v>265</v>
      </c>
      <c r="AU258" s="157" t="s">
        <v>21</v>
      </c>
      <c r="AV258" s="12" t="s">
        <v>21</v>
      </c>
      <c r="AW258" s="12" t="s">
        <v>36</v>
      </c>
      <c r="AX258" s="12" t="s">
        <v>80</v>
      </c>
      <c r="AY258" s="157" t="s">
        <v>250</v>
      </c>
    </row>
    <row r="259" spans="2:65" s="12" customFormat="1" ht="11.25">
      <c r="B259" s="155"/>
      <c r="D259" s="156" t="s">
        <v>265</v>
      </c>
      <c r="E259" s="157" t="s">
        <v>1</v>
      </c>
      <c r="F259" s="158" t="s">
        <v>2620</v>
      </c>
      <c r="H259" s="159">
        <v>39.9</v>
      </c>
      <c r="I259" s="160"/>
      <c r="L259" s="155"/>
      <c r="M259" s="161"/>
      <c r="T259" s="162"/>
      <c r="AT259" s="157" t="s">
        <v>265</v>
      </c>
      <c r="AU259" s="157" t="s">
        <v>21</v>
      </c>
      <c r="AV259" s="12" t="s">
        <v>21</v>
      </c>
      <c r="AW259" s="12" t="s">
        <v>36</v>
      </c>
      <c r="AX259" s="12" t="s">
        <v>80</v>
      </c>
      <c r="AY259" s="157" t="s">
        <v>250</v>
      </c>
    </row>
    <row r="260" spans="2:65" s="12" customFormat="1" ht="11.25">
      <c r="B260" s="155"/>
      <c r="D260" s="156" t="s">
        <v>265</v>
      </c>
      <c r="E260" s="157" t="s">
        <v>1</v>
      </c>
      <c r="F260" s="158" t="s">
        <v>2621</v>
      </c>
      <c r="H260" s="159">
        <v>19.95</v>
      </c>
      <c r="I260" s="160"/>
      <c r="L260" s="155"/>
      <c r="M260" s="161"/>
      <c r="T260" s="162"/>
      <c r="AT260" s="157" t="s">
        <v>265</v>
      </c>
      <c r="AU260" s="157" t="s">
        <v>21</v>
      </c>
      <c r="AV260" s="12" t="s">
        <v>21</v>
      </c>
      <c r="AW260" s="12" t="s">
        <v>36</v>
      </c>
      <c r="AX260" s="12" t="s">
        <v>80</v>
      </c>
      <c r="AY260" s="157" t="s">
        <v>250</v>
      </c>
    </row>
    <row r="261" spans="2:65" s="12" customFormat="1" ht="11.25">
      <c r="B261" s="155"/>
      <c r="D261" s="156" t="s">
        <v>265</v>
      </c>
      <c r="E261" s="157" t="s">
        <v>1</v>
      </c>
      <c r="F261" s="158" t="s">
        <v>2622</v>
      </c>
      <c r="H261" s="159">
        <v>19.95</v>
      </c>
      <c r="I261" s="160"/>
      <c r="L261" s="155"/>
      <c r="M261" s="161"/>
      <c r="T261" s="162"/>
      <c r="AT261" s="157" t="s">
        <v>265</v>
      </c>
      <c r="AU261" s="157" t="s">
        <v>21</v>
      </c>
      <c r="AV261" s="12" t="s">
        <v>21</v>
      </c>
      <c r="AW261" s="12" t="s">
        <v>36</v>
      </c>
      <c r="AX261" s="12" t="s">
        <v>80</v>
      </c>
      <c r="AY261" s="157" t="s">
        <v>250</v>
      </c>
    </row>
    <row r="262" spans="2:65" s="12" customFormat="1" ht="11.25">
      <c r="B262" s="155"/>
      <c r="D262" s="156" t="s">
        <v>265</v>
      </c>
      <c r="E262" s="157" t="s">
        <v>1</v>
      </c>
      <c r="F262" s="158" t="s">
        <v>2623</v>
      </c>
      <c r="H262" s="159">
        <v>17.3</v>
      </c>
      <c r="I262" s="160"/>
      <c r="L262" s="155"/>
      <c r="M262" s="161"/>
      <c r="T262" s="162"/>
      <c r="AT262" s="157" t="s">
        <v>265</v>
      </c>
      <c r="AU262" s="157" t="s">
        <v>21</v>
      </c>
      <c r="AV262" s="12" t="s">
        <v>21</v>
      </c>
      <c r="AW262" s="12" t="s">
        <v>36</v>
      </c>
      <c r="AX262" s="12" t="s">
        <v>80</v>
      </c>
      <c r="AY262" s="157" t="s">
        <v>250</v>
      </c>
    </row>
    <row r="263" spans="2:65" s="13" customFormat="1" ht="11.25">
      <c r="B263" s="163"/>
      <c r="D263" s="156" t="s">
        <v>265</v>
      </c>
      <c r="E263" s="164" t="s">
        <v>1</v>
      </c>
      <c r="F263" s="165" t="s">
        <v>273</v>
      </c>
      <c r="H263" s="166">
        <v>137</v>
      </c>
      <c r="I263" s="167"/>
      <c r="L263" s="163"/>
      <c r="M263" s="168"/>
      <c r="T263" s="169"/>
      <c r="AT263" s="164" t="s">
        <v>265</v>
      </c>
      <c r="AU263" s="164" t="s">
        <v>21</v>
      </c>
      <c r="AV263" s="13" t="s">
        <v>257</v>
      </c>
      <c r="AW263" s="13" t="s">
        <v>36</v>
      </c>
      <c r="AX263" s="13" t="s">
        <v>88</v>
      </c>
      <c r="AY263" s="164" t="s">
        <v>250</v>
      </c>
    </row>
    <row r="264" spans="2:65" s="1" customFormat="1" ht="24.2" customHeight="1">
      <c r="B264" s="33"/>
      <c r="C264" s="178" t="s">
        <v>454</v>
      </c>
      <c r="D264" s="178" t="s">
        <v>364</v>
      </c>
      <c r="E264" s="179" t="s">
        <v>2624</v>
      </c>
      <c r="F264" s="180" t="s">
        <v>2625</v>
      </c>
      <c r="G264" s="181" t="s">
        <v>557</v>
      </c>
      <c r="H264" s="182">
        <v>150.69999999999999</v>
      </c>
      <c r="I264" s="183"/>
      <c r="J264" s="184">
        <f>ROUND(I264*H264,2)</f>
        <v>0</v>
      </c>
      <c r="K264" s="180" t="s">
        <v>256</v>
      </c>
      <c r="L264" s="185"/>
      <c r="M264" s="186" t="s">
        <v>1</v>
      </c>
      <c r="N264" s="187" t="s">
        <v>45</v>
      </c>
      <c r="P264" s="147">
        <f>O264*H264</f>
        <v>0</v>
      </c>
      <c r="Q264" s="147">
        <v>4.3400000000000001E-2</v>
      </c>
      <c r="R264" s="147">
        <f>Q264*H264</f>
        <v>6.5403799999999999</v>
      </c>
      <c r="S264" s="147">
        <v>0</v>
      </c>
      <c r="T264" s="148">
        <f>S264*H264</f>
        <v>0</v>
      </c>
      <c r="AR264" s="149" t="s">
        <v>299</v>
      </c>
      <c r="AT264" s="149" t="s">
        <v>364</v>
      </c>
      <c r="AU264" s="149" t="s">
        <v>21</v>
      </c>
      <c r="AY264" s="17" t="s">
        <v>250</v>
      </c>
      <c r="BE264" s="150">
        <f>IF(N264="základní",J264,0)</f>
        <v>0</v>
      </c>
      <c r="BF264" s="150">
        <f>IF(N264="snížená",J264,0)</f>
        <v>0</v>
      </c>
      <c r="BG264" s="150">
        <f>IF(N264="zákl. přenesená",J264,0)</f>
        <v>0</v>
      </c>
      <c r="BH264" s="150">
        <f>IF(N264="sníž. přenesená",J264,0)</f>
        <v>0</v>
      </c>
      <c r="BI264" s="150">
        <f>IF(N264="nulová",J264,0)</f>
        <v>0</v>
      </c>
      <c r="BJ264" s="17" t="s">
        <v>88</v>
      </c>
      <c r="BK264" s="150">
        <f>ROUND(I264*H264,2)</f>
        <v>0</v>
      </c>
      <c r="BL264" s="17" t="s">
        <v>257</v>
      </c>
      <c r="BM264" s="149" t="s">
        <v>2626</v>
      </c>
    </row>
    <row r="265" spans="2:65" s="12" customFormat="1" ht="11.25">
      <c r="B265" s="155"/>
      <c r="D265" s="156" t="s">
        <v>265</v>
      </c>
      <c r="F265" s="158" t="s">
        <v>2627</v>
      </c>
      <c r="H265" s="159">
        <v>150.69999999999999</v>
      </c>
      <c r="I265" s="160"/>
      <c r="L265" s="155"/>
      <c r="M265" s="161"/>
      <c r="T265" s="162"/>
      <c r="AT265" s="157" t="s">
        <v>265</v>
      </c>
      <c r="AU265" s="157" t="s">
        <v>21</v>
      </c>
      <c r="AV265" s="12" t="s">
        <v>21</v>
      </c>
      <c r="AW265" s="12" t="s">
        <v>4</v>
      </c>
      <c r="AX265" s="12" t="s">
        <v>88</v>
      </c>
      <c r="AY265" s="157" t="s">
        <v>250</v>
      </c>
    </row>
    <row r="266" spans="2:65" s="1" customFormat="1" ht="24.2" customHeight="1">
      <c r="B266" s="33"/>
      <c r="C266" s="138" t="s">
        <v>460</v>
      </c>
      <c r="D266" s="138" t="s">
        <v>252</v>
      </c>
      <c r="E266" s="139" t="s">
        <v>2628</v>
      </c>
      <c r="F266" s="140" t="s">
        <v>2629</v>
      </c>
      <c r="G266" s="141" t="s">
        <v>481</v>
      </c>
      <c r="H266" s="142">
        <v>20</v>
      </c>
      <c r="I266" s="143"/>
      <c r="J266" s="144">
        <f>ROUND(I266*H266,2)</f>
        <v>0</v>
      </c>
      <c r="K266" s="140" t="s">
        <v>256</v>
      </c>
      <c r="L266" s="33"/>
      <c r="M266" s="145" t="s">
        <v>1</v>
      </c>
      <c r="N266" s="146" t="s">
        <v>45</v>
      </c>
      <c r="P266" s="147">
        <f>O266*H266</f>
        <v>0</v>
      </c>
      <c r="Q266" s="147">
        <v>7.1000000000000002E-4</v>
      </c>
      <c r="R266" s="147">
        <f>Q266*H266</f>
        <v>1.4200000000000001E-2</v>
      </c>
      <c r="S266" s="147">
        <v>0</v>
      </c>
      <c r="T266" s="148">
        <f>S266*H266</f>
        <v>0</v>
      </c>
      <c r="AR266" s="149" t="s">
        <v>257</v>
      </c>
      <c r="AT266" s="149" t="s">
        <v>252</v>
      </c>
      <c r="AU266" s="149" t="s">
        <v>21</v>
      </c>
      <c r="AY266" s="17" t="s">
        <v>250</v>
      </c>
      <c r="BE266" s="150">
        <f>IF(N266="základní",J266,0)</f>
        <v>0</v>
      </c>
      <c r="BF266" s="150">
        <f>IF(N266="snížená",J266,0)</f>
        <v>0</v>
      </c>
      <c r="BG266" s="150">
        <f>IF(N266="zákl. přenesená",J266,0)</f>
        <v>0</v>
      </c>
      <c r="BH266" s="150">
        <f>IF(N266="sníž. přenesená",J266,0)</f>
        <v>0</v>
      </c>
      <c r="BI266" s="150">
        <f>IF(N266="nulová",J266,0)</f>
        <v>0</v>
      </c>
      <c r="BJ266" s="17" t="s">
        <v>88</v>
      </c>
      <c r="BK266" s="150">
        <f>ROUND(I266*H266,2)</f>
        <v>0</v>
      </c>
      <c r="BL266" s="17" t="s">
        <v>257</v>
      </c>
      <c r="BM266" s="149" t="s">
        <v>2630</v>
      </c>
    </row>
    <row r="267" spans="2:65" s="1" customFormat="1" ht="11.25">
      <c r="B267" s="33"/>
      <c r="D267" s="151" t="s">
        <v>259</v>
      </c>
      <c r="F267" s="152" t="s">
        <v>2631</v>
      </c>
      <c r="I267" s="153"/>
      <c r="L267" s="33"/>
      <c r="M267" s="154"/>
      <c r="T267" s="57"/>
      <c r="AT267" s="17" t="s">
        <v>259</v>
      </c>
      <c r="AU267" s="17" t="s">
        <v>21</v>
      </c>
    </row>
    <row r="268" spans="2:65" s="1" customFormat="1" ht="16.5" customHeight="1">
      <c r="B268" s="33"/>
      <c r="C268" s="138" t="s">
        <v>466</v>
      </c>
      <c r="D268" s="138" t="s">
        <v>252</v>
      </c>
      <c r="E268" s="139" t="s">
        <v>2632</v>
      </c>
      <c r="F268" s="140" t="s">
        <v>2633</v>
      </c>
      <c r="G268" s="141" t="s">
        <v>481</v>
      </c>
      <c r="H268" s="142">
        <v>20</v>
      </c>
      <c r="I268" s="143"/>
      <c r="J268" s="144">
        <f>ROUND(I268*H268,2)</f>
        <v>0</v>
      </c>
      <c r="K268" s="140" t="s">
        <v>1</v>
      </c>
      <c r="L268" s="33"/>
      <c r="M268" s="145" t="s">
        <v>1</v>
      </c>
      <c r="N268" s="146" t="s">
        <v>45</v>
      </c>
      <c r="P268" s="147">
        <f>O268*H268</f>
        <v>0</v>
      </c>
      <c r="Q268" s="147">
        <v>0</v>
      </c>
      <c r="R268" s="147">
        <f>Q268*H268</f>
        <v>0</v>
      </c>
      <c r="S268" s="147">
        <v>0</v>
      </c>
      <c r="T268" s="148">
        <f>S268*H268</f>
        <v>0</v>
      </c>
      <c r="AR268" s="149" t="s">
        <v>257</v>
      </c>
      <c r="AT268" s="149" t="s">
        <v>252</v>
      </c>
      <c r="AU268" s="149" t="s">
        <v>21</v>
      </c>
      <c r="AY268" s="17" t="s">
        <v>250</v>
      </c>
      <c r="BE268" s="150">
        <f>IF(N268="základní",J268,0)</f>
        <v>0</v>
      </c>
      <c r="BF268" s="150">
        <f>IF(N268="snížená",J268,0)</f>
        <v>0</v>
      </c>
      <c r="BG268" s="150">
        <f>IF(N268="zákl. přenesená",J268,0)</f>
        <v>0</v>
      </c>
      <c r="BH268" s="150">
        <f>IF(N268="sníž. přenesená",J268,0)</f>
        <v>0</v>
      </c>
      <c r="BI268" s="150">
        <f>IF(N268="nulová",J268,0)</f>
        <v>0</v>
      </c>
      <c r="BJ268" s="17" t="s">
        <v>88</v>
      </c>
      <c r="BK268" s="150">
        <f>ROUND(I268*H268,2)</f>
        <v>0</v>
      </c>
      <c r="BL268" s="17" t="s">
        <v>257</v>
      </c>
      <c r="BM268" s="149" t="s">
        <v>2634</v>
      </c>
    </row>
    <row r="269" spans="2:65" s="1" customFormat="1" ht="16.5" customHeight="1">
      <c r="B269" s="33"/>
      <c r="C269" s="138" t="s">
        <v>472</v>
      </c>
      <c r="D269" s="138" t="s">
        <v>252</v>
      </c>
      <c r="E269" s="139" t="s">
        <v>2635</v>
      </c>
      <c r="F269" s="140" t="s">
        <v>2636</v>
      </c>
      <c r="G269" s="141" t="s">
        <v>557</v>
      </c>
      <c r="H269" s="142">
        <v>137</v>
      </c>
      <c r="I269" s="143"/>
      <c r="J269" s="144">
        <f>ROUND(I269*H269,2)</f>
        <v>0</v>
      </c>
      <c r="K269" s="140" t="s">
        <v>1</v>
      </c>
      <c r="L269" s="33"/>
      <c r="M269" s="145" t="s">
        <v>1</v>
      </c>
      <c r="N269" s="146" t="s">
        <v>45</v>
      </c>
      <c r="P269" s="147">
        <f>O269*H269</f>
        <v>0</v>
      </c>
      <c r="Q269" s="147">
        <v>0</v>
      </c>
      <c r="R269" s="147">
        <f>Q269*H269</f>
        <v>0</v>
      </c>
      <c r="S269" s="147">
        <v>0</v>
      </c>
      <c r="T269" s="148">
        <f>S269*H269</f>
        <v>0</v>
      </c>
      <c r="AR269" s="149" t="s">
        <v>257</v>
      </c>
      <c r="AT269" s="149" t="s">
        <v>252</v>
      </c>
      <c r="AU269" s="149" t="s">
        <v>21</v>
      </c>
      <c r="AY269" s="17" t="s">
        <v>250</v>
      </c>
      <c r="BE269" s="150">
        <f>IF(N269="základní",J269,0)</f>
        <v>0</v>
      </c>
      <c r="BF269" s="150">
        <f>IF(N269="snížená",J269,0)</f>
        <v>0</v>
      </c>
      <c r="BG269" s="150">
        <f>IF(N269="zákl. přenesená",J269,0)</f>
        <v>0</v>
      </c>
      <c r="BH269" s="150">
        <f>IF(N269="sníž. přenesená",J269,0)</f>
        <v>0</v>
      </c>
      <c r="BI269" s="150">
        <f>IF(N269="nulová",J269,0)</f>
        <v>0</v>
      </c>
      <c r="BJ269" s="17" t="s">
        <v>88</v>
      </c>
      <c r="BK269" s="150">
        <f>ROUND(I269*H269,2)</f>
        <v>0</v>
      </c>
      <c r="BL269" s="17" t="s">
        <v>257</v>
      </c>
      <c r="BM269" s="149" t="s">
        <v>2637</v>
      </c>
    </row>
    <row r="270" spans="2:65" s="11" customFormat="1" ht="22.9" customHeight="1">
      <c r="B270" s="126"/>
      <c r="D270" s="127" t="s">
        <v>79</v>
      </c>
      <c r="E270" s="136" t="s">
        <v>267</v>
      </c>
      <c r="F270" s="136" t="s">
        <v>484</v>
      </c>
      <c r="I270" s="129"/>
      <c r="J270" s="137">
        <f>BK270</f>
        <v>0</v>
      </c>
      <c r="L270" s="126"/>
      <c r="M270" s="131"/>
      <c r="P270" s="132">
        <f>SUM(P271:P318)</f>
        <v>0</v>
      </c>
      <c r="R270" s="132">
        <f>SUM(R271:R318)</f>
        <v>6.0922647000000003</v>
      </c>
      <c r="T270" s="133">
        <f>SUM(T271:T318)</f>
        <v>0</v>
      </c>
      <c r="AR270" s="127" t="s">
        <v>88</v>
      </c>
      <c r="AT270" s="134" t="s">
        <v>79</v>
      </c>
      <c r="AU270" s="134" t="s">
        <v>88</v>
      </c>
      <c r="AY270" s="127" t="s">
        <v>250</v>
      </c>
      <c r="BK270" s="135">
        <f>SUM(BK271:BK318)</f>
        <v>0</v>
      </c>
    </row>
    <row r="271" spans="2:65" s="1" customFormat="1" ht="16.5" customHeight="1">
      <c r="B271" s="33"/>
      <c r="C271" s="138" t="s">
        <v>478</v>
      </c>
      <c r="D271" s="138" t="s">
        <v>252</v>
      </c>
      <c r="E271" s="139" t="s">
        <v>2104</v>
      </c>
      <c r="F271" s="140" t="s">
        <v>2105</v>
      </c>
      <c r="G271" s="141" t="s">
        <v>276</v>
      </c>
      <c r="H271" s="142">
        <v>32.692999999999998</v>
      </c>
      <c r="I271" s="143"/>
      <c r="J271" s="144">
        <f>ROUND(I271*H271,2)</f>
        <v>0</v>
      </c>
      <c r="K271" s="140" t="s">
        <v>256</v>
      </c>
      <c r="L271" s="33"/>
      <c r="M271" s="145" t="s">
        <v>1</v>
      </c>
      <c r="N271" s="146" t="s">
        <v>45</v>
      </c>
      <c r="P271" s="147">
        <f>O271*H271</f>
        <v>0</v>
      </c>
      <c r="Q271" s="147">
        <v>0</v>
      </c>
      <c r="R271" s="147">
        <f>Q271*H271</f>
        <v>0</v>
      </c>
      <c r="S271" s="147">
        <v>0</v>
      </c>
      <c r="T271" s="148">
        <f>S271*H271</f>
        <v>0</v>
      </c>
      <c r="AR271" s="149" t="s">
        <v>257</v>
      </c>
      <c r="AT271" s="149" t="s">
        <v>252</v>
      </c>
      <c r="AU271" s="149" t="s">
        <v>21</v>
      </c>
      <c r="AY271" s="17" t="s">
        <v>250</v>
      </c>
      <c r="BE271" s="150">
        <f>IF(N271="základní",J271,0)</f>
        <v>0</v>
      </c>
      <c r="BF271" s="150">
        <f>IF(N271="snížená",J271,0)</f>
        <v>0</v>
      </c>
      <c r="BG271" s="150">
        <f>IF(N271="zákl. přenesená",J271,0)</f>
        <v>0</v>
      </c>
      <c r="BH271" s="150">
        <f>IF(N271="sníž. přenesená",J271,0)</f>
        <v>0</v>
      </c>
      <c r="BI271" s="150">
        <f>IF(N271="nulová",J271,0)</f>
        <v>0</v>
      </c>
      <c r="BJ271" s="17" t="s">
        <v>88</v>
      </c>
      <c r="BK271" s="150">
        <f>ROUND(I271*H271,2)</f>
        <v>0</v>
      </c>
      <c r="BL271" s="17" t="s">
        <v>257</v>
      </c>
      <c r="BM271" s="149" t="s">
        <v>2638</v>
      </c>
    </row>
    <row r="272" spans="2:65" s="1" customFormat="1" ht="11.25">
      <c r="B272" s="33"/>
      <c r="D272" s="151" t="s">
        <v>259</v>
      </c>
      <c r="F272" s="152" t="s">
        <v>2107</v>
      </c>
      <c r="I272" s="153"/>
      <c r="L272" s="33"/>
      <c r="M272" s="154"/>
      <c r="T272" s="57"/>
      <c r="AT272" s="17" t="s">
        <v>259</v>
      </c>
      <c r="AU272" s="17" t="s">
        <v>21</v>
      </c>
    </row>
    <row r="273" spans="2:65" s="15" customFormat="1" ht="11.25">
      <c r="B273" s="195"/>
      <c r="D273" s="156" t="s">
        <v>265</v>
      </c>
      <c r="E273" s="196" t="s">
        <v>1</v>
      </c>
      <c r="F273" s="197" t="s">
        <v>2639</v>
      </c>
      <c r="H273" s="196" t="s">
        <v>1</v>
      </c>
      <c r="I273" s="198"/>
      <c r="L273" s="195"/>
      <c r="M273" s="199"/>
      <c r="T273" s="200"/>
      <c r="AT273" s="196" t="s">
        <v>265</v>
      </c>
      <c r="AU273" s="196" t="s">
        <v>21</v>
      </c>
      <c r="AV273" s="15" t="s">
        <v>88</v>
      </c>
      <c r="AW273" s="15" t="s">
        <v>36</v>
      </c>
      <c r="AX273" s="15" t="s">
        <v>80</v>
      </c>
      <c r="AY273" s="196" t="s">
        <v>250</v>
      </c>
    </row>
    <row r="274" spans="2:65" s="12" customFormat="1" ht="11.25">
      <c r="B274" s="155"/>
      <c r="D274" s="156" t="s">
        <v>265</v>
      </c>
      <c r="E274" s="157" t="s">
        <v>1</v>
      </c>
      <c r="F274" s="158" t="s">
        <v>2640</v>
      </c>
      <c r="H274" s="159">
        <v>4.9589999999999996</v>
      </c>
      <c r="I274" s="160"/>
      <c r="L274" s="155"/>
      <c r="M274" s="161"/>
      <c r="T274" s="162"/>
      <c r="AT274" s="157" t="s">
        <v>265</v>
      </c>
      <c r="AU274" s="157" t="s">
        <v>21</v>
      </c>
      <c r="AV274" s="12" t="s">
        <v>21</v>
      </c>
      <c r="AW274" s="12" t="s">
        <v>36</v>
      </c>
      <c r="AX274" s="12" t="s">
        <v>80</v>
      </c>
      <c r="AY274" s="157" t="s">
        <v>250</v>
      </c>
    </row>
    <row r="275" spans="2:65" s="12" customFormat="1" ht="11.25">
      <c r="B275" s="155"/>
      <c r="D275" s="156" t="s">
        <v>265</v>
      </c>
      <c r="E275" s="157" t="s">
        <v>1</v>
      </c>
      <c r="F275" s="158" t="s">
        <v>2641</v>
      </c>
      <c r="H275" s="159">
        <v>6.4470000000000001</v>
      </c>
      <c r="I275" s="160"/>
      <c r="L275" s="155"/>
      <c r="M275" s="161"/>
      <c r="T275" s="162"/>
      <c r="AT275" s="157" t="s">
        <v>265</v>
      </c>
      <c r="AU275" s="157" t="s">
        <v>21</v>
      </c>
      <c r="AV275" s="12" t="s">
        <v>21</v>
      </c>
      <c r="AW275" s="12" t="s">
        <v>36</v>
      </c>
      <c r="AX275" s="12" t="s">
        <v>80</v>
      </c>
      <c r="AY275" s="157" t="s">
        <v>250</v>
      </c>
    </row>
    <row r="276" spans="2:65" s="12" customFormat="1" ht="11.25">
      <c r="B276" s="155"/>
      <c r="D276" s="156" t="s">
        <v>265</v>
      </c>
      <c r="E276" s="157" t="s">
        <v>1</v>
      </c>
      <c r="F276" s="158" t="s">
        <v>2642</v>
      </c>
      <c r="H276" s="159">
        <v>2.21</v>
      </c>
      <c r="I276" s="160"/>
      <c r="L276" s="155"/>
      <c r="M276" s="161"/>
      <c r="T276" s="162"/>
      <c r="AT276" s="157" t="s">
        <v>265</v>
      </c>
      <c r="AU276" s="157" t="s">
        <v>21</v>
      </c>
      <c r="AV276" s="12" t="s">
        <v>21</v>
      </c>
      <c r="AW276" s="12" t="s">
        <v>36</v>
      </c>
      <c r="AX276" s="12" t="s">
        <v>80</v>
      </c>
      <c r="AY276" s="157" t="s">
        <v>250</v>
      </c>
    </row>
    <row r="277" spans="2:65" s="12" customFormat="1" ht="11.25">
      <c r="B277" s="155"/>
      <c r="D277" s="156" t="s">
        <v>265</v>
      </c>
      <c r="E277" s="157" t="s">
        <v>1</v>
      </c>
      <c r="F277" s="158" t="s">
        <v>2643</v>
      </c>
      <c r="H277" s="159">
        <v>1.056</v>
      </c>
      <c r="I277" s="160"/>
      <c r="L277" s="155"/>
      <c r="M277" s="161"/>
      <c r="T277" s="162"/>
      <c r="AT277" s="157" t="s">
        <v>265</v>
      </c>
      <c r="AU277" s="157" t="s">
        <v>21</v>
      </c>
      <c r="AV277" s="12" t="s">
        <v>21</v>
      </c>
      <c r="AW277" s="12" t="s">
        <v>36</v>
      </c>
      <c r="AX277" s="12" t="s">
        <v>80</v>
      </c>
      <c r="AY277" s="157" t="s">
        <v>250</v>
      </c>
    </row>
    <row r="278" spans="2:65" s="12" customFormat="1" ht="11.25">
      <c r="B278" s="155"/>
      <c r="D278" s="156" t="s">
        <v>265</v>
      </c>
      <c r="E278" s="157" t="s">
        <v>1</v>
      </c>
      <c r="F278" s="158" t="s">
        <v>2644</v>
      </c>
      <c r="H278" s="159">
        <v>1.139</v>
      </c>
      <c r="I278" s="160"/>
      <c r="L278" s="155"/>
      <c r="M278" s="161"/>
      <c r="T278" s="162"/>
      <c r="AT278" s="157" t="s">
        <v>265</v>
      </c>
      <c r="AU278" s="157" t="s">
        <v>21</v>
      </c>
      <c r="AV278" s="12" t="s">
        <v>21</v>
      </c>
      <c r="AW278" s="12" t="s">
        <v>36</v>
      </c>
      <c r="AX278" s="12" t="s">
        <v>80</v>
      </c>
      <c r="AY278" s="157" t="s">
        <v>250</v>
      </c>
    </row>
    <row r="279" spans="2:65" s="14" customFormat="1" ht="11.25">
      <c r="B279" s="171"/>
      <c r="D279" s="156" t="s">
        <v>265</v>
      </c>
      <c r="E279" s="172" t="s">
        <v>1</v>
      </c>
      <c r="F279" s="173" t="s">
        <v>317</v>
      </c>
      <c r="H279" s="174">
        <v>15.811</v>
      </c>
      <c r="I279" s="175"/>
      <c r="L279" s="171"/>
      <c r="M279" s="176"/>
      <c r="T279" s="177"/>
      <c r="AT279" s="172" t="s">
        <v>265</v>
      </c>
      <c r="AU279" s="172" t="s">
        <v>21</v>
      </c>
      <c r="AV279" s="14" t="s">
        <v>267</v>
      </c>
      <c r="AW279" s="14" t="s">
        <v>36</v>
      </c>
      <c r="AX279" s="14" t="s">
        <v>80</v>
      </c>
      <c r="AY279" s="172" t="s">
        <v>250</v>
      </c>
    </row>
    <row r="280" spans="2:65" s="12" customFormat="1" ht="11.25">
      <c r="B280" s="155"/>
      <c r="D280" s="156" t="s">
        <v>265</v>
      </c>
      <c r="E280" s="157" t="s">
        <v>1</v>
      </c>
      <c r="F280" s="158" t="s">
        <v>2645</v>
      </c>
      <c r="H280" s="159">
        <v>4.9589999999999996</v>
      </c>
      <c r="I280" s="160"/>
      <c r="L280" s="155"/>
      <c r="M280" s="161"/>
      <c r="T280" s="162"/>
      <c r="AT280" s="157" t="s">
        <v>265</v>
      </c>
      <c r="AU280" s="157" t="s">
        <v>21</v>
      </c>
      <c r="AV280" s="12" t="s">
        <v>21</v>
      </c>
      <c r="AW280" s="12" t="s">
        <v>36</v>
      </c>
      <c r="AX280" s="12" t="s">
        <v>80</v>
      </c>
      <c r="AY280" s="157" t="s">
        <v>250</v>
      </c>
    </row>
    <row r="281" spans="2:65" s="12" customFormat="1" ht="11.25">
      <c r="B281" s="155"/>
      <c r="D281" s="156" t="s">
        <v>265</v>
      </c>
      <c r="E281" s="157" t="s">
        <v>1</v>
      </c>
      <c r="F281" s="158" t="s">
        <v>2646</v>
      </c>
      <c r="H281" s="159">
        <v>6.4470000000000001</v>
      </c>
      <c r="I281" s="160"/>
      <c r="L281" s="155"/>
      <c r="M281" s="161"/>
      <c r="T281" s="162"/>
      <c r="AT281" s="157" t="s">
        <v>265</v>
      </c>
      <c r="AU281" s="157" t="s">
        <v>21</v>
      </c>
      <c r="AV281" s="12" t="s">
        <v>21</v>
      </c>
      <c r="AW281" s="12" t="s">
        <v>36</v>
      </c>
      <c r="AX281" s="12" t="s">
        <v>80</v>
      </c>
      <c r="AY281" s="157" t="s">
        <v>250</v>
      </c>
    </row>
    <row r="282" spans="2:65" s="12" customFormat="1" ht="11.25">
      <c r="B282" s="155"/>
      <c r="D282" s="156" t="s">
        <v>265</v>
      </c>
      <c r="E282" s="157" t="s">
        <v>1</v>
      </c>
      <c r="F282" s="158" t="s">
        <v>2647</v>
      </c>
      <c r="H282" s="159">
        <v>2.21</v>
      </c>
      <c r="I282" s="160"/>
      <c r="L282" s="155"/>
      <c r="M282" s="161"/>
      <c r="T282" s="162"/>
      <c r="AT282" s="157" t="s">
        <v>265</v>
      </c>
      <c r="AU282" s="157" t="s">
        <v>21</v>
      </c>
      <c r="AV282" s="12" t="s">
        <v>21</v>
      </c>
      <c r="AW282" s="12" t="s">
        <v>36</v>
      </c>
      <c r="AX282" s="12" t="s">
        <v>80</v>
      </c>
      <c r="AY282" s="157" t="s">
        <v>250</v>
      </c>
    </row>
    <row r="283" spans="2:65" s="12" customFormat="1" ht="11.25">
      <c r="B283" s="155"/>
      <c r="D283" s="156" t="s">
        <v>265</v>
      </c>
      <c r="E283" s="157" t="s">
        <v>1</v>
      </c>
      <c r="F283" s="158" t="s">
        <v>2648</v>
      </c>
      <c r="H283" s="159">
        <v>1.056</v>
      </c>
      <c r="I283" s="160"/>
      <c r="L283" s="155"/>
      <c r="M283" s="161"/>
      <c r="T283" s="162"/>
      <c r="AT283" s="157" t="s">
        <v>265</v>
      </c>
      <c r="AU283" s="157" t="s">
        <v>21</v>
      </c>
      <c r="AV283" s="12" t="s">
        <v>21</v>
      </c>
      <c r="AW283" s="12" t="s">
        <v>36</v>
      </c>
      <c r="AX283" s="12" t="s">
        <v>80</v>
      </c>
      <c r="AY283" s="157" t="s">
        <v>250</v>
      </c>
    </row>
    <row r="284" spans="2:65" s="12" customFormat="1" ht="11.25">
      <c r="B284" s="155"/>
      <c r="D284" s="156" t="s">
        <v>265</v>
      </c>
      <c r="E284" s="157" t="s">
        <v>1</v>
      </c>
      <c r="F284" s="158" t="s">
        <v>2649</v>
      </c>
      <c r="H284" s="159">
        <v>1.105</v>
      </c>
      <c r="I284" s="160"/>
      <c r="L284" s="155"/>
      <c r="M284" s="161"/>
      <c r="T284" s="162"/>
      <c r="AT284" s="157" t="s">
        <v>265</v>
      </c>
      <c r="AU284" s="157" t="s">
        <v>21</v>
      </c>
      <c r="AV284" s="12" t="s">
        <v>21</v>
      </c>
      <c r="AW284" s="12" t="s">
        <v>36</v>
      </c>
      <c r="AX284" s="12" t="s">
        <v>80</v>
      </c>
      <c r="AY284" s="157" t="s">
        <v>250</v>
      </c>
    </row>
    <row r="285" spans="2:65" s="12" customFormat="1" ht="11.25">
      <c r="B285" s="155"/>
      <c r="D285" s="156" t="s">
        <v>265</v>
      </c>
      <c r="E285" s="157" t="s">
        <v>1</v>
      </c>
      <c r="F285" s="158" t="s">
        <v>2650</v>
      </c>
      <c r="H285" s="159">
        <v>1.105</v>
      </c>
      <c r="I285" s="160"/>
      <c r="L285" s="155"/>
      <c r="M285" s="161"/>
      <c r="T285" s="162"/>
      <c r="AT285" s="157" t="s">
        <v>265</v>
      </c>
      <c r="AU285" s="157" t="s">
        <v>21</v>
      </c>
      <c r="AV285" s="12" t="s">
        <v>21</v>
      </c>
      <c r="AW285" s="12" t="s">
        <v>36</v>
      </c>
      <c r="AX285" s="12" t="s">
        <v>80</v>
      </c>
      <c r="AY285" s="157" t="s">
        <v>250</v>
      </c>
    </row>
    <row r="286" spans="2:65" s="14" customFormat="1" ht="11.25">
      <c r="B286" s="171"/>
      <c r="D286" s="156" t="s">
        <v>265</v>
      </c>
      <c r="E286" s="172" t="s">
        <v>1</v>
      </c>
      <c r="F286" s="173" t="s">
        <v>317</v>
      </c>
      <c r="H286" s="174">
        <v>16.882000000000001</v>
      </c>
      <c r="I286" s="175"/>
      <c r="L286" s="171"/>
      <c r="M286" s="176"/>
      <c r="T286" s="177"/>
      <c r="AT286" s="172" t="s">
        <v>265</v>
      </c>
      <c r="AU286" s="172" t="s">
        <v>21</v>
      </c>
      <c r="AV286" s="14" t="s">
        <v>267</v>
      </c>
      <c r="AW286" s="14" t="s">
        <v>36</v>
      </c>
      <c r="AX286" s="14" t="s">
        <v>80</v>
      </c>
      <c r="AY286" s="172" t="s">
        <v>250</v>
      </c>
    </row>
    <row r="287" spans="2:65" s="13" customFormat="1" ht="11.25">
      <c r="B287" s="163"/>
      <c r="D287" s="156" t="s">
        <v>265</v>
      </c>
      <c r="E287" s="164" t="s">
        <v>1</v>
      </c>
      <c r="F287" s="165" t="s">
        <v>273</v>
      </c>
      <c r="H287" s="166">
        <v>32.692999999999998</v>
      </c>
      <c r="I287" s="167"/>
      <c r="L287" s="163"/>
      <c r="M287" s="168"/>
      <c r="T287" s="169"/>
      <c r="AT287" s="164" t="s">
        <v>265</v>
      </c>
      <c r="AU287" s="164" t="s">
        <v>21</v>
      </c>
      <c r="AV287" s="13" t="s">
        <v>257</v>
      </c>
      <c r="AW287" s="13" t="s">
        <v>36</v>
      </c>
      <c r="AX287" s="13" t="s">
        <v>88</v>
      </c>
      <c r="AY287" s="164" t="s">
        <v>250</v>
      </c>
    </row>
    <row r="288" spans="2:65" s="1" customFormat="1" ht="16.5" customHeight="1">
      <c r="B288" s="33"/>
      <c r="C288" s="138" t="s">
        <v>485</v>
      </c>
      <c r="D288" s="138" t="s">
        <v>252</v>
      </c>
      <c r="E288" s="139" t="s">
        <v>2113</v>
      </c>
      <c r="F288" s="140" t="s">
        <v>2114</v>
      </c>
      <c r="G288" s="141" t="s">
        <v>276</v>
      </c>
      <c r="H288" s="142">
        <v>2.718</v>
      </c>
      <c r="I288" s="143"/>
      <c r="J288" s="144">
        <f>ROUND(I288*H288,2)</f>
        <v>0</v>
      </c>
      <c r="K288" s="140" t="s">
        <v>256</v>
      </c>
      <c r="L288" s="33"/>
      <c r="M288" s="145" t="s">
        <v>1</v>
      </c>
      <c r="N288" s="146" t="s">
        <v>45</v>
      </c>
      <c r="P288" s="147">
        <f>O288*H288</f>
        <v>0</v>
      </c>
      <c r="Q288" s="147">
        <v>0</v>
      </c>
      <c r="R288" s="147">
        <f>Q288*H288</f>
        <v>0</v>
      </c>
      <c r="S288" s="147">
        <v>0</v>
      </c>
      <c r="T288" s="148">
        <f>S288*H288</f>
        <v>0</v>
      </c>
      <c r="AR288" s="149" t="s">
        <v>257</v>
      </c>
      <c r="AT288" s="149" t="s">
        <v>252</v>
      </c>
      <c r="AU288" s="149" t="s">
        <v>21</v>
      </c>
      <c r="AY288" s="17" t="s">
        <v>250</v>
      </c>
      <c r="BE288" s="150">
        <f>IF(N288="základní",J288,0)</f>
        <v>0</v>
      </c>
      <c r="BF288" s="150">
        <f>IF(N288="snížená",J288,0)</f>
        <v>0</v>
      </c>
      <c r="BG288" s="150">
        <f>IF(N288="zákl. přenesená",J288,0)</f>
        <v>0</v>
      </c>
      <c r="BH288" s="150">
        <f>IF(N288="sníž. přenesená",J288,0)</f>
        <v>0</v>
      </c>
      <c r="BI288" s="150">
        <f>IF(N288="nulová",J288,0)</f>
        <v>0</v>
      </c>
      <c r="BJ288" s="17" t="s">
        <v>88</v>
      </c>
      <c r="BK288" s="150">
        <f>ROUND(I288*H288,2)</f>
        <v>0</v>
      </c>
      <c r="BL288" s="17" t="s">
        <v>257</v>
      </c>
      <c r="BM288" s="149" t="s">
        <v>2651</v>
      </c>
    </row>
    <row r="289" spans="2:65" s="1" customFormat="1" ht="11.25">
      <c r="B289" s="33"/>
      <c r="D289" s="151" t="s">
        <v>259</v>
      </c>
      <c r="F289" s="152" t="s">
        <v>2116</v>
      </c>
      <c r="I289" s="153"/>
      <c r="L289" s="33"/>
      <c r="M289" s="154"/>
      <c r="T289" s="57"/>
      <c r="AT289" s="17" t="s">
        <v>259</v>
      </c>
      <c r="AU289" s="17" t="s">
        <v>21</v>
      </c>
    </row>
    <row r="290" spans="2:65" s="12" customFormat="1" ht="11.25">
      <c r="B290" s="155"/>
      <c r="D290" s="156" t="s">
        <v>265</v>
      </c>
      <c r="E290" s="157" t="s">
        <v>1</v>
      </c>
      <c r="F290" s="158" t="s">
        <v>2652</v>
      </c>
      <c r="H290" s="159">
        <v>2.718</v>
      </c>
      <c r="I290" s="160"/>
      <c r="L290" s="155"/>
      <c r="M290" s="161"/>
      <c r="T290" s="162"/>
      <c r="AT290" s="157" t="s">
        <v>265</v>
      </c>
      <c r="AU290" s="157" t="s">
        <v>21</v>
      </c>
      <c r="AV290" s="12" t="s">
        <v>21</v>
      </c>
      <c r="AW290" s="12" t="s">
        <v>36</v>
      </c>
      <c r="AX290" s="12" t="s">
        <v>88</v>
      </c>
      <c r="AY290" s="157" t="s">
        <v>250</v>
      </c>
    </row>
    <row r="291" spans="2:65" s="1" customFormat="1" ht="24.2" customHeight="1">
      <c r="B291" s="33"/>
      <c r="C291" s="138" t="s">
        <v>491</v>
      </c>
      <c r="D291" s="138" t="s">
        <v>252</v>
      </c>
      <c r="E291" s="139" t="s">
        <v>2653</v>
      </c>
      <c r="F291" s="140" t="s">
        <v>2654</v>
      </c>
      <c r="G291" s="141" t="s">
        <v>255</v>
      </c>
      <c r="H291" s="142">
        <v>96</v>
      </c>
      <c r="I291" s="143"/>
      <c r="J291" s="144">
        <f>ROUND(I291*H291,2)</f>
        <v>0</v>
      </c>
      <c r="K291" s="140" t="s">
        <v>256</v>
      </c>
      <c r="L291" s="33"/>
      <c r="M291" s="145" t="s">
        <v>1</v>
      </c>
      <c r="N291" s="146" t="s">
        <v>45</v>
      </c>
      <c r="P291" s="147">
        <f>O291*H291</f>
        <v>0</v>
      </c>
      <c r="Q291" s="147">
        <v>3.7200000000000002E-3</v>
      </c>
      <c r="R291" s="147">
        <f>Q291*H291</f>
        <v>0.35711999999999999</v>
      </c>
      <c r="S291" s="147">
        <v>0</v>
      </c>
      <c r="T291" s="148">
        <f>S291*H291</f>
        <v>0</v>
      </c>
      <c r="AR291" s="149" t="s">
        <v>257</v>
      </c>
      <c r="AT291" s="149" t="s">
        <v>252</v>
      </c>
      <c r="AU291" s="149" t="s">
        <v>21</v>
      </c>
      <c r="AY291" s="17" t="s">
        <v>250</v>
      </c>
      <c r="BE291" s="150">
        <f>IF(N291="základní",J291,0)</f>
        <v>0</v>
      </c>
      <c r="BF291" s="150">
        <f>IF(N291="snížená",J291,0)</f>
        <v>0</v>
      </c>
      <c r="BG291" s="150">
        <f>IF(N291="zákl. přenesená",J291,0)</f>
        <v>0</v>
      </c>
      <c r="BH291" s="150">
        <f>IF(N291="sníž. přenesená",J291,0)</f>
        <v>0</v>
      </c>
      <c r="BI291" s="150">
        <f>IF(N291="nulová",J291,0)</f>
        <v>0</v>
      </c>
      <c r="BJ291" s="17" t="s">
        <v>88</v>
      </c>
      <c r="BK291" s="150">
        <f>ROUND(I291*H291,2)</f>
        <v>0</v>
      </c>
      <c r="BL291" s="17" t="s">
        <v>257</v>
      </c>
      <c r="BM291" s="149" t="s">
        <v>2655</v>
      </c>
    </row>
    <row r="292" spans="2:65" s="1" customFormat="1" ht="11.25">
      <c r="B292" s="33"/>
      <c r="D292" s="151" t="s">
        <v>259</v>
      </c>
      <c r="F292" s="152" t="s">
        <v>2656</v>
      </c>
      <c r="I292" s="153"/>
      <c r="L292" s="33"/>
      <c r="M292" s="154"/>
      <c r="T292" s="57"/>
      <c r="AT292" s="17" t="s">
        <v>259</v>
      </c>
      <c r="AU292" s="17" t="s">
        <v>21</v>
      </c>
    </row>
    <row r="293" spans="2:65" s="12" customFormat="1" ht="11.25">
      <c r="B293" s="155"/>
      <c r="D293" s="156" t="s">
        <v>265</v>
      </c>
      <c r="E293" s="157" t="s">
        <v>1</v>
      </c>
      <c r="F293" s="158" t="s">
        <v>2657</v>
      </c>
      <c r="H293" s="159">
        <v>8.64</v>
      </c>
      <c r="I293" s="160"/>
      <c r="L293" s="155"/>
      <c r="M293" s="161"/>
      <c r="T293" s="162"/>
      <c r="AT293" s="157" t="s">
        <v>265</v>
      </c>
      <c r="AU293" s="157" t="s">
        <v>21</v>
      </c>
      <c r="AV293" s="12" t="s">
        <v>21</v>
      </c>
      <c r="AW293" s="12" t="s">
        <v>36</v>
      </c>
      <c r="AX293" s="12" t="s">
        <v>80</v>
      </c>
      <c r="AY293" s="157" t="s">
        <v>250</v>
      </c>
    </row>
    <row r="294" spans="2:65" s="12" customFormat="1" ht="11.25">
      <c r="B294" s="155"/>
      <c r="D294" s="156" t="s">
        <v>265</v>
      </c>
      <c r="E294" s="157" t="s">
        <v>1</v>
      </c>
      <c r="F294" s="158" t="s">
        <v>2658</v>
      </c>
      <c r="H294" s="159">
        <v>14.28</v>
      </c>
      <c r="I294" s="160"/>
      <c r="L294" s="155"/>
      <c r="M294" s="161"/>
      <c r="T294" s="162"/>
      <c r="AT294" s="157" t="s">
        <v>265</v>
      </c>
      <c r="AU294" s="157" t="s">
        <v>21</v>
      </c>
      <c r="AV294" s="12" t="s">
        <v>21</v>
      </c>
      <c r="AW294" s="12" t="s">
        <v>36</v>
      </c>
      <c r="AX294" s="12" t="s">
        <v>80</v>
      </c>
      <c r="AY294" s="157" t="s">
        <v>250</v>
      </c>
    </row>
    <row r="295" spans="2:65" s="12" customFormat="1" ht="11.25">
      <c r="B295" s="155"/>
      <c r="D295" s="156" t="s">
        <v>265</v>
      </c>
      <c r="E295" s="157" t="s">
        <v>1</v>
      </c>
      <c r="F295" s="158" t="s">
        <v>2659</v>
      </c>
      <c r="H295" s="159">
        <v>5.04</v>
      </c>
      <c r="I295" s="160"/>
      <c r="L295" s="155"/>
      <c r="M295" s="161"/>
      <c r="T295" s="162"/>
      <c r="AT295" s="157" t="s">
        <v>265</v>
      </c>
      <c r="AU295" s="157" t="s">
        <v>21</v>
      </c>
      <c r="AV295" s="12" t="s">
        <v>21</v>
      </c>
      <c r="AW295" s="12" t="s">
        <v>36</v>
      </c>
      <c r="AX295" s="12" t="s">
        <v>80</v>
      </c>
      <c r="AY295" s="157" t="s">
        <v>250</v>
      </c>
    </row>
    <row r="296" spans="2:65" s="12" customFormat="1" ht="11.25">
      <c r="B296" s="155"/>
      <c r="D296" s="156" t="s">
        <v>265</v>
      </c>
      <c r="E296" s="157" t="s">
        <v>1</v>
      </c>
      <c r="F296" s="158" t="s">
        <v>2660</v>
      </c>
      <c r="H296" s="159">
        <v>12.54</v>
      </c>
      <c r="I296" s="160"/>
      <c r="L296" s="155"/>
      <c r="M296" s="161"/>
      <c r="T296" s="162"/>
      <c r="AT296" s="157" t="s">
        <v>265</v>
      </c>
      <c r="AU296" s="157" t="s">
        <v>21</v>
      </c>
      <c r="AV296" s="12" t="s">
        <v>21</v>
      </c>
      <c r="AW296" s="12" t="s">
        <v>36</v>
      </c>
      <c r="AX296" s="12" t="s">
        <v>80</v>
      </c>
      <c r="AY296" s="157" t="s">
        <v>250</v>
      </c>
    </row>
    <row r="297" spans="2:65" s="12" customFormat="1" ht="11.25">
      <c r="B297" s="155"/>
      <c r="D297" s="156" t="s">
        <v>265</v>
      </c>
      <c r="E297" s="157" t="s">
        <v>1</v>
      </c>
      <c r="F297" s="158" t="s">
        <v>2661</v>
      </c>
      <c r="H297" s="159">
        <v>6.38</v>
      </c>
      <c r="I297" s="160"/>
      <c r="L297" s="155"/>
      <c r="M297" s="161"/>
      <c r="T297" s="162"/>
      <c r="AT297" s="157" t="s">
        <v>265</v>
      </c>
      <c r="AU297" s="157" t="s">
        <v>21</v>
      </c>
      <c r="AV297" s="12" t="s">
        <v>21</v>
      </c>
      <c r="AW297" s="12" t="s">
        <v>36</v>
      </c>
      <c r="AX297" s="12" t="s">
        <v>80</v>
      </c>
      <c r="AY297" s="157" t="s">
        <v>250</v>
      </c>
    </row>
    <row r="298" spans="2:65" s="12" customFormat="1" ht="11.25">
      <c r="B298" s="155"/>
      <c r="D298" s="156" t="s">
        <v>265</v>
      </c>
      <c r="E298" s="157" t="s">
        <v>1</v>
      </c>
      <c r="F298" s="158" t="s">
        <v>2662</v>
      </c>
      <c r="H298" s="159">
        <v>8.64</v>
      </c>
      <c r="I298" s="160"/>
      <c r="L298" s="155"/>
      <c r="M298" s="161"/>
      <c r="T298" s="162"/>
      <c r="AT298" s="157" t="s">
        <v>265</v>
      </c>
      <c r="AU298" s="157" t="s">
        <v>21</v>
      </c>
      <c r="AV298" s="12" t="s">
        <v>21</v>
      </c>
      <c r="AW298" s="12" t="s">
        <v>36</v>
      </c>
      <c r="AX298" s="12" t="s">
        <v>80</v>
      </c>
      <c r="AY298" s="157" t="s">
        <v>250</v>
      </c>
    </row>
    <row r="299" spans="2:65" s="12" customFormat="1" ht="11.25">
      <c r="B299" s="155"/>
      <c r="D299" s="156" t="s">
        <v>265</v>
      </c>
      <c r="E299" s="157" t="s">
        <v>1</v>
      </c>
      <c r="F299" s="158" t="s">
        <v>2658</v>
      </c>
      <c r="H299" s="159">
        <v>14.28</v>
      </c>
      <c r="I299" s="160"/>
      <c r="L299" s="155"/>
      <c r="M299" s="161"/>
      <c r="T299" s="162"/>
      <c r="AT299" s="157" t="s">
        <v>265</v>
      </c>
      <c r="AU299" s="157" t="s">
        <v>21</v>
      </c>
      <c r="AV299" s="12" t="s">
        <v>21</v>
      </c>
      <c r="AW299" s="12" t="s">
        <v>36</v>
      </c>
      <c r="AX299" s="12" t="s">
        <v>80</v>
      </c>
      <c r="AY299" s="157" t="s">
        <v>250</v>
      </c>
    </row>
    <row r="300" spans="2:65" s="12" customFormat="1" ht="11.25">
      <c r="B300" s="155"/>
      <c r="D300" s="156" t="s">
        <v>265</v>
      </c>
      <c r="E300" s="157" t="s">
        <v>1</v>
      </c>
      <c r="F300" s="158" t="s">
        <v>2659</v>
      </c>
      <c r="H300" s="159">
        <v>5.04</v>
      </c>
      <c r="I300" s="160"/>
      <c r="L300" s="155"/>
      <c r="M300" s="161"/>
      <c r="T300" s="162"/>
      <c r="AT300" s="157" t="s">
        <v>265</v>
      </c>
      <c r="AU300" s="157" t="s">
        <v>21</v>
      </c>
      <c r="AV300" s="12" t="s">
        <v>21</v>
      </c>
      <c r="AW300" s="12" t="s">
        <v>36</v>
      </c>
      <c r="AX300" s="12" t="s">
        <v>80</v>
      </c>
      <c r="AY300" s="157" t="s">
        <v>250</v>
      </c>
    </row>
    <row r="301" spans="2:65" s="12" customFormat="1" ht="11.25">
      <c r="B301" s="155"/>
      <c r="D301" s="156" t="s">
        <v>265</v>
      </c>
      <c r="E301" s="157" t="s">
        <v>1</v>
      </c>
      <c r="F301" s="158" t="s">
        <v>2663</v>
      </c>
      <c r="H301" s="159">
        <v>5.63</v>
      </c>
      <c r="I301" s="160"/>
      <c r="L301" s="155"/>
      <c r="M301" s="161"/>
      <c r="T301" s="162"/>
      <c r="AT301" s="157" t="s">
        <v>265</v>
      </c>
      <c r="AU301" s="157" t="s">
        <v>21</v>
      </c>
      <c r="AV301" s="12" t="s">
        <v>21</v>
      </c>
      <c r="AW301" s="12" t="s">
        <v>36</v>
      </c>
      <c r="AX301" s="12" t="s">
        <v>80</v>
      </c>
      <c r="AY301" s="157" t="s">
        <v>250</v>
      </c>
    </row>
    <row r="302" spans="2:65" s="12" customFormat="1" ht="11.25">
      <c r="B302" s="155"/>
      <c r="D302" s="156" t="s">
        <v>265</v>
      </c>
      <c r="E302" s="157" t="s">
        <v>1</v>
      </c>
      <c r="F302" s="158" t="s">
        <v>2664</v>
      </c>
      <c r="H302" s="159">
        <v>5.63</v>
      </c>
      <c r="I302" s="160"/>
      <c r="L302" s="155"/>
      <c r="M302" s="161"/>
      <c r="T302" s="162"/>
      <c r="AT302" s="157" t="s">
        <v>265</v>
      </c>
      <c r="AU302" s="157" t="s">
        <v>21</v>
      </c>
      <c r="AV302" s="12" t="s">
        <v>21</v>
      </c>
      <c r="AW302" s="12" t="s">
        <v>36</v>
      </c>
      <c r="AX302" s="12" t="s">
        <v>80</v>
      </c>
      <c r="AY302" s="157" t="s">
        <v>250</v>
      </c>
    </row>
    <row r="303" spans="2:65" s="14" customFormat="1" ht="11.25">
      <c r="B303" s="171"/>
      <c r="D303" s="156" t="s">
        <v>265</v>
      </c>
      <c r="E303" s="172" t="s">
        <v>1</v>
      </c>
      <c r="F303" s="173" t="s">
        <v>317</v>
      </c>
      <c r="H303" s="174">
        <v>86.1</v>
      </c>
      <c r="I303" s="175"/>
      <c r="L303" s="171"/>
      <c r="M303" s="176"/>
      <c r="T303" s="177"/>
      <c r="AT303" s="172" t="s">
        <v>265</v>
      </c>
      <c r="AU303" s="172" t="s">
        <v>21</v>
      </c>
      <c r="AV303" s="14" t="s">
        <v>267</v>
      </c>
      <c r="AW303" s="14" t="s">
        <v>36</v>
      </c>
      <c r="AX303" s="14" t="s">
        <v>80</v>
      </c>
      <c r="AY303" s="172" t="s">
        <v>250</v>
      </c>
    </row>
    <row r="304" spans="2:65" s="12" customFormat="1" ht="11.25">
      <c r="B304" s="155"/>
      <c r="D304" s="156" t="s">
        <v>265</v>
      </c>
      <c r="E304" s="157" t="s">
        <v>1</v>
      </c>
      <c r="F304" s="158" t="s">
        <v>2665</v>
      </c>
      <c r="H304" s="159">
        <v>9.9</v>
      </c>
      <c r="I304" s="160"/>
      <c r="L304" s="155"/>
      <c r="M304" s="161"/>
      <c r="T304" s="162"/>
      <c r="AT304" s="157" t="s">
        <v>265</v>
      </c>
      <c r="AU304" s="157" t="s">
        <v>21</v>
      </c>
      <c r="AV304" s="12" t="s">
        <v>21</v>
      </c>
      <c r="AW304" s="12" t="s">
        <v>36</v>
      </c>
      <c r="AX304" s="12" t="s">
        <v>80</v>
      </c>
      <c r="AY304" s="157" t="s">
        <v>250</v>
      </c>
    </row>
    <row r="305" spans="2:65" s="14" customFormat="1" ht="11.25">
      <c r="B305" s="171"/>
      <c r="D305" s="156" t="s">
        <v>265</v>
      </c>
      <c r="E305" s="172" t="s">
        <v>1</v>
      </c>
      <c r="F305" s="173" t="s">
        <v>317</v>
      </c>
      <c r="H305" s="174">
        <v>9.9</v>
      </c>
      <c r="I305" s="175"/>
      <c r="L305" s="171"/>
      <c r="M305" s="176"/>
      <c r="T305" s="177"/>
      <c r="AT305" s="172" t="s">
        <v>265</v>
      </c>
      <c r="AU305" s="172" t="s">
        <v>21</v>
      </c>
      <c r="AV305" s="14" t="s">
        <v>267</v>
      </c>
      <c r="AW305" s="14" t="s">
        <v>36</v>
      </c>
      <c r="AX305" s="14" t="s">
        <v>80</v>
      </c>
      <c r="AY305" s="172" t="s">
        <v>250</v>
      </c>
    </row>
    <row r="306" spans="2:65" s="13" customFormat="1" ht="11.25">
      <c r="B306" s="163"/>
      <c r="D306" s="156" t="s">
        <v>265</v>
      </c>
      <c r="E306" s="164" t="s">
        <v>1</v>
      </c>
      <c r="F306" s="165" t="s">
        <v>273</v>
      </c>
      <c r="H306" s="166">
        <v>96</v>
      </c>
      <c r="I306" s="167"/>
      <c r="L306" s="163"/>
      <c r="M306" s="168"/>
      <c r="T306" s="169"/>
      <c r="AT306" s="164" t="s">
        <v>265</v>
      </c>
      <c r="AU306" s="164" t="s">
        <v>21</v>
      </c>
      <c r="AV306" s="13" t="s">
        <v>257</v>
      </c>
      <c r="AW306" s="13" t="s">
        <v>36</v>
      </c>
      <c r="AX306" s="13" t="s">
        <v>88</v>
      </c>
      <c r="AY306" s="164" t="s">
        <v>250</v>
      </c>
    </row>
    <row r="307" spans="2:65" s="1" customFormat="1" ht="24.2" customHeight="1">
      <c r="B307" s="33"/>
      <c r="C307" s="138" t="s">
        <v>495</v>
      </c>
      <c r="D307" s="138" t="s">
        <v>252</v>
      </c>
      <c r="E307" s="139" t="s">
        <v>2666</v>
      </c>
      <c r="F307" s="140" t="s">
        <v>2667</v>
      </c>
      <c r="G307" s="141" t="s">
        <v>255</v>
      </c>
      <c r="H307" s="142">
        <v>96</v>
      </c>
      <c r="I307" s="143"/>
      <c r="J307" s="144">
        <f>ROUND(I307*H307,2)</f>
        <v>0</v>
      </c>
      <c r="K307" s="140" t="s">
        <v>256</v>
      </c>
      <c r="L307" s="33"/>
      <c r="M307" s="145" t="s">
        <v>1</v>
      </c>
      <c r="N307" s="146" t="s">
        <v>45</v>
      </c>
      <c r="P307" s="147">
        <f>O307*H307</f>
        <v>0</v>
      </c>
      <c r="Q307" s="147">
        <v>4.0000000000000003E-5</v>
      </c>
      <c r="R307" s="147">
        <f>Q307*H307</f>
        <v>3.8400000000000005E-3</v>
      </c>
      <c r="S307" s="147">
        <v>0</v>
      </c>
      <c r="T307" s="148">
        <f>S307*H307</f>
        <v>0</v>
      </c>
      <c r="AR307" s="149" t="s">
        <v>257</v>
      </c>
      <c r="AT307" s="149" t="s">
        <v>252</v>
      </c>
      <c r="AU307" s="149" t="s">
        <v>21</v>
      </c>
      <c r="AY307" s="17" t="s">
        <v>250</v>
      </c>
      <c r="BE307" s="150">
        <f>IF(N307="základní",J307,0)</f>
        <v>0</v>
      </c>
      <c r="BF307" s="150">
        <f>IF(N307="snížená",J307,0)</f>
        <v>0</v>
      </c>
      <c r="BG307" s="150">
        <f>IF(N307="zákl. přenesená",J307,0)</f>
        <v>0</v>
      </c>
      <c r="BH307" s="150">
        <f>IF(N307="sníž. přenesená",J307,0)</f>
        <v>0</v>
      </c>
      <c r="BI307" s="150">
        <f>IF(N307="nulová",J307,0)</f>
        <v>0</v>
      </c>
      <c r="BJ307" s="17" t="s">
        <v>88</v>
      </c>
      <c r="BK307" s="150">
        <f>ROUND(I307*H307,2)</f>
        <v>0</v>
      </c>
      <c r="BL307" s="17" t="s">
        <v>257</v>
      </c>
      <c r="BM307" s="149" t="s">
        <v>2668</v>
      </c>
    </row>
    <row r="308" spans="2:65" s="1" customFormat="1" ht="11.25">
      <c r="B308" s="33"/>
      <c r="D308" s="151" t="s">
        <v>259</v>
      </c>
      <c r="F308" s="152" t="s">
        <v>2669</v>
      </c>
      <c r="I308" s="153"/>
      <c r="L308" s="33"/>
      <c r="M308" s="154"/>
      <c r="T308" s="57"/>
      <c r="AT308" s="17" t="s">
        <v>259</v>
      </c>
      <c r="AU308" s="17" t="s">
        <v>21</v>
      </c>
    </row>
    <row r="309" spans="2:65" s="1" customFormat="1" ht="21.75" customHeight="1">
      <c r="B309" s="33"/>
      <c r="C309" s="138" t="s">
        <v>503</v>
      </c>
      <c r="D309" s="138" t="s">
        <v>252</v>
      </c>
      <c r="E309" s="139" t="s">
        <v>2670</v>
      </c>
      <c r="F309" s="140" t="s">
        <v>2671</v>
      </c>
      <c r="G309" s="141" t="s">
        <v>402</v>
      </c>
      <c r="H309" s="142">
        <v>4.8899999999999997</v>
      </c>
      <c r="I309" s="143"/>
      <c r="J309" s="144">
        <f>ROUND(I309*H309,2)</f>
        <v>0</v>
      </c>
      <c r="K309" s="140" t="s">
        <v>256</v>
      </c>
      <c r="L309" s="33"/>
      <c r="M309" s="145" t="s">
        <v>1</v>
      </c>
      <c r="N309" s="146" t="s">
        <v>45</v>
      </c>
      <c r="P309" s="147">
        <f>O309*H309</f>
        <v>0</v>
      </c>
      <c r="Q309" s="147">
        <v>1.07653</v>
      </c>
      <c r="R309" s="147">
        <f>Q309*H309</f>
        <v>5.2642316999999998</v>
      </c>
      <c r="S309" s="147">
        <v>0</v>
      </c>
      <c r="T309" s="148">
        <f>S309*H309</f>
        <v>0</v>
      </c>
      <c r="AR309" s="149" t="s">
        <v>257</v>
      </c>
      <c r="AT309" s="149" t="s">
        <v>252</v>
      </c>
      <c r="AU309" s="149" t="s">
        <v>21</v>
      </c>
      <c r="AY309" s="17" t="s">
        <v>250</v>
      </c>
      <c r="BE309" s="150">
        <f>IF(N309="základní",J309,0)</f>
        <v>0</v>
      </c>
      <c r="BF309" s="150">
        <f>IF(N309="snížená",J309,0)</f>
        <v>0</v>
      </c>
      <c r="BG309" s="150">
        <f>IF(N309="zákl. přenesená",J309,0)</f>
        <v>0</v>
      </c>
      <c r="BH309" s="150">
        <f>IF(N309="sníž. přenesená",J309,0)</f>
        <v>0</v>
      </c>
      <c r="BI309" s="150">
        <f>IF(N309="nulová",J309,0)</f>
        <v>0</v>
      </c>
      <c r="BJ309" s="17" t="s">
        <v>88</v>
      </c>
      <c r="BK309" s="150">
        <f>ROUND(I309*H309,2)</f>
        <v>0</v>
      </c>
      <c r="BL309" s="17" t="s">
        <v>257</v>
      </c>
      <c r="BM309" s="149" t="s">
        <v>2672</v>
      </c>
    </row>
    <row r="310" spans="2:65" s="1" customFormat="1" ht="11.25">
      <c r="B310" s="33"/>
      <c r="D310" s="151" t="s">
        <v>259</v>
      </c>
      <c r="F310" s="152" t="s">
        <v>2673</v>
      </c>
      <c r="I310" s="153"/>
      <c r="L310" s="33"/>
      <c r="M310" s="154"/>
      <c r="T310" s="57"/>
      <c r="AT310" s="17" t="s">
        <v>259</v>
      </c>
      <c r="AU310" s="17" t="s">
        <v>21</v>
      </c>
    </row>
    <row r="311" spans="2:65" s="1" customFormat="1" ht="29.25">
      <c r="B311" s="33"/>
      <c r="D311" s="156" t="s">
        <v>285</v>
      </c>
      <c r="F311" s="170" t="s">
        <v>2674</v>
      </c>
      <c r="I311" s="153"/>
      <c r="L311" s="33"/>
      <c r="M311" s="154"/>
      <c r="T311" s="57"/>
      <c r="AT311" s="17" t="s">
        <v>285</v>
      </c>
      <c r="AU311" s="17" t="s">
        <v>21</v>
      </c>
    </row>
    <row r="312" spans="2:65" s="12" customFormat="1" ht="11.25">
      <c r="B312" s="155"/>
      <c r="D312" s="156" t="s">
        <v>265</v>
      </c>
      <c r="E312" s="157" t="s">
        <v>1</v>
      </c>
      <c r="F312" s="158" t="s">
        <v>2675</v>
      </c>
      <c r="H312" s="159">
        <v>2.3199999999999998</v>
      </c>
      <c r="I312" s="160"/>
      <c r="L312" s="155"/>
      <c r="M312" s="161"/>
      <c r="T312" s="162"/>
      <c r="AT312" s="157" t="s">
        <v>265</v>
      </c>
      <c r="AU312" s="157" t="s">
        <v>21</v>
      </c>
      <c r="AV312" s="12" t="s">
        <v>21</v>
      </c>
      <c r="AW312" s="12" t="s">
        <v>36</v>
      </c>
      <c r="AX312" s="12" t="s">
        <v>80</v>
      </c>
      <c r="AY312" s="157" t="s">
        <v>250</v>
      </c>
    </row>
    <row r="313" spans="2:65" s="12" customFormat="1" ht="11.25">
      <c r="B313" s="155"/>
      <c r="D313" s="156" t="s">
        <v>265</v>
      </c>
      <c r="E313" s="157" t="s">
        <v>1</v>
      </c>
      <c r="F313" s="158" t="s">
        <v>2676</v>
      </c>
      <c r="H313" s="159">
        <v>2.57</v>
      </c>
      <c r="I313" s="160"/>
      <c r="L313" s="155"/>
      <c r="M313" s="161"/>
      <c r="T313" s="162"/>
      <c r="AT313" s="157" t="s">
        <v>265</v>
      </c>
      <c r="AU313" s="157" t="s">
        <v>21</v>
      </c>
      <c r="AV313" s="12" t="s">
        <v>21</v>
      </c>
      <c r="AW313" s="12" t="s">
        <v>36</v>
      </c>
      <c r="AX313" s="12" t="s">
        <v>80</v>
      </c>
      <c r="AY313" s="157" t="s">
        <v>250</v>
      </c>
    </row>
    <row r="314" spans="2:65" s="13" customFormat="1" ht="11.25">
      <c r="B314" s="163"/>
      <c r="D314" s="156" t="s">
        <v>265</v>
      </c>
      <c r="E314" s="164" t="s">
        <v>1</v>
      </c>
      <c r="F314" s="165" t="s">
        <v>273</v>
      </c>
      <c r="H314" s="166">
        <v>4.8899999999999997</v>
      </c>
      <c r="I314" s="167"/>
      <c r="L314" s="163"/>
      <c r="M314" s="168"/>
      <c r="T314" s="169"/>
      <c r="AT314" s="164" t="s">
        <v>265</v>
      </c>
      <c r="AU314" s="164" t="s">
        <v>21</v>
      </c>
      <c r="AV314" s="13" t="s">
        <v>257</v>
      </c>
      <c r="AW314" s="13" t="s">
        <v>36</v>
      </c>
      <c r="AX314" s="13" t="s">
        <v>88</v>
      </c>
      <c r="AY314" s="164" t="s">
        <v>250</v>
      </c>
    </row>
    <row r="315" spans="2:65" s="1" customFormat="1" ht="16.5" customHeight="1">
      <c r="B315" s="33"/>
      <c r="C315" s="138" t="s">
        <v>507</v>
      </c>
      <c r="D315" s="138" t="s">
        <v>252</v>
      </c>
      <c r="E315" s="139" t="s">
        <v>2127</v>
      </c>
      <c r="F315" s="140" t="s">
        <v>2128</v>
      </c>
      <c r="G315" s="141" t="s">
        <v>402</v>
      </c>
      <c r="H315" s="142">
        <v>0.45</v>
      </c>
      <c r="I315" s="143"/>
      <c r="J315" s="144">
        <f>ROUND(I315*H315,2)</f>
        <v>0</v>
      </c>
      <c r="K315" s="140" t="s">
        <v>256</v>
      </c>
      <c r="L315" s="33"/>
      <c r="M315" s="145" t="s">
        <v>1</v>
      </c>
      <c r="N315" s="146" t="s">
        <v>45</v>
      </c>
      <c r="P315" s="147">
        <f>O315*H315</f>
        <v>0</v>
      </c>
      <c r="Q315" s="147">
        <v>1.0379400000000001</v>
      </c>
      <c r="R315" s="147">
        <f>Q315*H315</f>
        <v>0.46707300000000007</v>
      </c>
      <c r="S315" s="147">
        <v>0</v>
      </c>
      <c r="T315" s="148">
        <f>S315*H315</f>
        <v>0</v>
      </c>
      <c r="AR315" s="149" t="s">
        <v>257</v>
      </c>
      <c r="AT315" s="149" t="s">
        <v>252</v>
      </c>
      <c r="AU315" s="149" t="s">
        <v>21</v>
      </c>
      <c r="AY315" s="17" t="s">
        <v>250</v>
      </c>
      <c r="BE315" s="150">
        <f>IF(N315="základní",J315,0)</f>
        <v>0</v>
      </c>
      <c r="BF315" s="150">
        <f>IF(N315="snížená",J315,0)</f>
        <v>0</v>
      </c>
      <c r="BG315" s="150">
        <f>IF(N315="zákl. přenesená",J315,0)</f>
        <v>0</v>
      </c>
      <c r="BH315" s="150">
        <f>IF(N315="sníž. přenesená",J315,0)</f>
        <v>0</v>
      </c>
      <c r="BI315" s="150">
        <f>IF(N315="nulová",J315,0)</f>
        <v>0</v>
      </c>
      <c r="BJ315" s="17" t="s">
        <v>88</v>
      </c>
      <c r="BK315" s="150">
        <f>ROUND(I315*H315,2)</f>
        <v>0</v>
      </c>
      <c r="BL315" s="17" t="s">
        <v>257</v>
      </c>
      <c r="BM315" s="149" t="s">
        <v>2677</v>
      </c>
    </row>
    <row r="316" spans="2:65" s="1" customFormat="1" ht="11.25">
      <c r="B316" s="33"/>
      <c r="D316" s="151" t="s">
        <v>259</v>
      </c>
      <c r="F316" s="152" t="s">
        <v>2130</v>
      </c>
      <c r="I316" s="153"/>
      <c r="L316" s="33"/>
      <c r="M316" s="154"/>
      <c r="T316" s="57"/>
      <c r="AT316" s="17" t="s">
        <v>259</v>
      </c>
      <c r="AU316" s="17" t="s">
        <v>21</v>
      </c>
    </row>
    <row r="317" spans="2:65" s="1" customFormat="1" ht="29.25">
      <c r="B317" s="33"/>
      <c r="D317" s="156" t="s">
        <v>285</v>
      </c>
      <c r="F317" s="170" t="s">
        <v>2678</v>
      </c>
      <c r="I317" s="153"/>
      <c r="L317" s="33"/>
      <c r="M317" s="154"/>
      <c r="T317" s="57"/>
      <c r="AT317" s="17" t="s">
        <v>285</v>
      </c>
      <c r="AU317" s="17" t="s">
        <v>21</v>
      </c>
    </row>
    <row r="318" spans="2:65" s="12" customFormat="1" ht="11.25">
      <c r="B318" s="155"/>
      <c r="D318" s="156" t="s">
        <v>265</v>
      </c>
      <c r="E318" s="157" t="s">
        <v>1</v>
      </c>
      <c r="F318" s="158" t="s">
        <v>2679</v>
      </c>
      <c r="H318" s="159">
        <v>0.45</v>
      </c>
      <c r="I318" s="160"/>
      <c r="L318" s="155"/>
      <c r="M318" s="161"/>
      <c r="T318" s="162"/>
      <c r="AT318" s="157" t="s">
        <v>265</v>
      </c>
      <c r="AU318" s="157" t="s">
        <v>21</v>
      </c>
      <c r="AV318" s="12" t="s">
        <v>21</v>
      </c>
      <c r="AW318" s="12" t="s">
        <v>36</v>
      </c>
      <c r="AX318" s="12" t="s">
        <v>88</v>
      </c>
      <c r="AY318" s="157" t="s">
        <v>250</v>
      </c>
    </row>
    <row r="319" spans="2:65" s="11" customFormat="1" ht="22.9" customHeight="1">
      <c r="B319" s="126"/>
      <c r="D319" s="127" t="s">
        <v>79</v>
      </c>
      <c r="E319" s="136" t="s">
        <v>257</v>
      </c>
      <c r="F319" s="136" t="s">
        <v>553</v>
      </c>
      <c r="I319" s="129"/>
      <c r="J319" s="137">
        <f>BK319</f>
        <v>0</v>
      </c>
      <c r="L319" s="126"/>
      <c r="M319" s="131"/>
      <c r="P319" s="132">
        <f>SUM(P320:P375)</f>
        <v>0</v>
      </c>
      <c r="R319" s="132">
        <f>SUM(R320:R375)</f>
        <v>145.28204880000001</v>
      </c>
      <c r="T319" s="133">
        <f>SUM(T320:T375)</f>
        <v>0</v>
      </c>
      <c r="AR319" s="127" t="s">
        <v>88</v>
      </c>
      <c r="AT319" s="134" t="s">
        <v>79</v>
      </c>
      <c r="AU319" s="134" t="s">
        <v>88</v>
      </c>
      <c r="AY319" s="127" t="s">
        <v>250</v>
      </c>
      <c r="BK319" s="135">
        <f>SUM(BK320:BK375)</f>
        <v>0</v>
      </c>
    </row>
    <row r="320" spans="2:65" s="1" customFormat="1" ht="24.2" customHeight="1">
      <c r="B320" s="33"/>
      <c r="C320" s="138" t="s">
        <v>511</v>
      </c>
      <c r="D320" s="138" t="s">
        <v>252</v>
      </c>
      <c r="E320" s="139" t="s">
        <v>2680</v>
      </c>
      <c r="F320" s="140" t="s">
        <v>2681</v>
      </c>
      <c r="G320" s="141" t="s">
        <v>276</v>
      </c>
      <c r="H320" s="142">
        <v>64.866</v>
      </c>
      <c r="I320" s="143"/>
      <c r="J320" s="144">
        <f>ROUND(I320*H320,2)</f>
        <v>0</v>
      </c>
      <c r="K320" s="140" t="s">
        <v>256</v>
      </c>
      <c r="L320" s="33"/>
      <c r="M320" s="145" t="s">
        <v>1</v>
      </c>
      <c r="N320" s="146" t="s">
        <v>45</v>
      </c>
      <c r="P320" s="147">
        <f>O320*H320</f>
        <v>0</v>
      </c>
      <c r="Q320" s="147">
        <v>0</v>
      </c>
      <c r="R320" s="147">
        <f>Q320*H320</f>
        <v>0</v>
      </c>
      <c r="S320" s="147">
        <v>0</v>
      </c>
      <c r="T320" s="148">
        <f>S320*H320</f>
        <v>0</v>
      </c>
      <c r="AR320" s="149" t="s">
        <v>257</v>
      </c>
      <c r="AT320" s="149" t="s">
        <v>252</v>
      </c>
      <c r="AU320" s="149" t="s">
        <v>21</v>
      </c>
      <c r="AY320" s="17" t="s">
        <v>250</v>
      </c>
      <c r="BE320" s="150">
        <f>IF(N320="základní",J320,0)</f>
        <v>0</v>
      </c>
      <c r="BF320" s="150">
        <f>IF(N320="snížená",J320,0)</f>
        <v>0</v>
      </c>
      <c r="BG320" s="150">
        <f>IF(N320="zákl. přenesená",J320,0)</f>
        <v>0</v>
      </c>
      <c r="BH320" s="150">
        <f>IF(N320="sníž. přenesená",J320,0)</f>
        <v>0</v>
      </c>
      <c r="BI320" s="150">
        <f>IF(N320="nulová",J320,0)</f>
        <v>0</v>
      </c>
      <c r="BJ320" s="17" t="s">
        <v>88</v>
      </c>
      <c r="BK320" s="150">
        <f>ROUND(I320*H320,2)</f>
        <v>0</v>
      </c>
      <c r="BL320" s="17" t="s">
        <v>257</v>
      </c>
      <c r="BM320" s="149" t="s">
        <v>2682</v>
      </c>
    </row>
    <row r="321" spans="2:65" s="1" customFormat="1" ht="11.25">
      <c r="B321" s="33"/>
      <c r="D321" s="151" t="s">
        <v>259</v>
      </c>
      <c r="F321" s="152" t="s">
        <v>2683</v>
      </c>
      <c r="I321" s="153"/>
      <c r="L321" s="33"/>
      <c r="M321" s="154"/>
      <c r="T321" s="57"/>
      <c r="AT321" s="17" t="s">
        <v>259</v>
      </c>
      <c r="AU321" s="17" t="s">
        <v>21</v>
      </c>
    </row>
    <row r="322" spans="2:65" s="15" customFormat="1" ht="11.25">
      <c r="B322" s="195"/>
      <c r="D322" s="156" t="s">
        <v>265</v>
      </c>
      <c r="E322" s="196" t="s">
        <v>1</v>
      </c>
      <c r="F322" s="197" t="s">
        <v>2684</v>
      </c>
      <c r="H322" s="196" t="s">
        <v>1</v>
      </c>
      <c r="I322" s="198"/>
      <c r="L322" s="195"/>
      <c r="M322" s="199"/>
      <c r="T322" s="200"/>
      <c r="AT322" s="196" t="s">
        <v>265</v>
      </c>
      <c r="AU322" s="196" t="s">
        <v>21</v>
      </c>
      <c r="AV322" s="15" t="s">
        <v>88</v>
      </c>
      <c r="AW322" s="15" t="s">
        <v>36</v>
      </c>
      <c r="AX322" s="15" t="s">
        <v>80</v>
      </c>
      <c r="AY322" s="196" t="s">
        <v>250</v>
      </c>
    </row>
    <row r="323" spans="2:65" s="12" customFormat="1" ht="11.25">
      <c r="B323" s="155"/>
      <c r="D323" s="156" t="s">
        <v>265</v>
      </c>
      <c r="E323" s="157" t="s">
        <v>1</v>
      </c>
      <c r="F323" s="158" t="s">
        <v>2685</v>
      </c>
      <c r="H323" s="159">
        <v>60.287999999999997</v>
      </c>
      <c r="I323" s="160"/>
      <c r="L323" s="155"/>
      <c r="M323" s="161"/>
      <c r="T323" s="162"/>
      <c r="AT323" s="157" t="s">
        <v>265</v>
      </c>
      <c r="AU323" s="157" t="s">
        <v>21</v>
      </c>
      <c r="AV323" s="12" t="s">
        <v>21</v>
      </c>
      <c r="AW323" s="12" t="s">
        <v>36</v>
      </c>
      <c r="AX323" s="12" t="s">
        <v>80</v>
      </c>
      <c r="AY323" s="157" t="s">
        <v>250</v>
      </c>
    </row>
    <row r="324" spans="2:65" s="12" customFormat="1" ht="11.25">
      <c r="B324" s="155"/>
      <c r="D324" s="156" t="s">
        <v>265</v>
      </c>
      <c r="E324" s="157" t="s">
        <v>1</v>
      </c>
      <c r="F324" s="158" t="s">
        <v>2686</v>
      </c>
      <c r="H324" s="159">
        <v>3.9420000000000002</v>
      </c>
      <c r="I324" s="160"/>
      <c r="L324" s="155"/>
      <c r="M324" s="161"/>
      <c r="T324" s="162"/>
      <c r="AT324" s="157" t="s">
        <v>265</v>
      </c>
      <c r="AU324" s="157" t="s">
        <v>21</v>
      </c>
      <c r="AV324" s="12" t="s">
        <v>21</v>
      </c>
      <c r="AW324" s="12" t="s">
        <v>36</v>
      </c>
      <c r="AX324" s="12" t="s">
        <v>80</v>
      </c>
      <c r="AY324" s="157" t="s">
        <v>250</v>
      </c>
    </row>
    <row r="325" spans="2:65" s="12" customFormat="1" ht="11.25">
      <c r="B325" s="155"/>
      <c r="D325" s="156" t="s">
        <v>265</v>
      </c>
      <c r="E325" s="157" t="s">
        <v>1</v>
      </c>
      <c r="F325" s="158" t="s">
        <v>2687</v>
      </c>
      <c r="H325" s="159">
        <v>0.63600000000000001</v>
      </c>
      <c r="I325" s="160"/>
      <c r="L325" s="155"/>
      <c r="M325" s="161"/>
      <c r="T325" s="162"/>
      <c r="AT325" s="157" t="s">
        <v>265</v>
      </c>
      <c r="AU325" s="157" t="s">
        <v>21</v>
      </c>
      <c r="AV325" s="12" t="s">
        <v>21</v>
      </c>
      <c r="AW325" s="12" t="s">
        <v>36</v>
      </c>
      <c r="AX325" s="12" t="s">
        <v>80</v>
      </c>
      <c r="AY325" s="157" t="s">
        <v>250</v>
      </c>
    </row>
    <row r="326" spans="2:65" s="13" customFormat="1" ht="11.25">
      <c r="B326" s="163"/>
      <c r="D326" s="156" t="s">
        <v>265</v>
      </c>
      <c r="E326" s="164" t="s">
        <v>1</v>
      </c>
      <c r="F326" s="165" t="s">
        <v>273</v>
      </c>
      <c r="H326" s="166">
        <v>64.866</v>
      </c>
      <c r="I326" s="167"/>
      <c r="L326" s="163"/>
      <c r="M326" s="168"/>
      <c r="T326" s="169"/>
      <c r="AT326" s="164" t="s">
        <v>265</v>
      </c>
      <c r="AU326" s="164" t="s">
        <v>21</v>
      </c>
      <c r="AV326" s="13" t="s">
        <v>257</v>
      </c>
      <c r="AW326" s="13" t="s">
        <v>36</v>
      </c>
      <c r="AX326" s="13" t="s">
        <v>88</v>
      </c>
      <c r="AY326" s="164" t="s">
        <v>250</v>
      </c>
    </row>
    <row r="327" spans="2:65" s="1" customFormat="1" ht="21.75" customHeight="1">
      <c r="B327" s="33"/>
      <c r="C327" s="138" t="s">
        <v>515</v>
      </c>
      <c r="D327" s="138" t="s">
        <v>252</v>
      </c>
      <c r="E327" s="139" t="s">
        <v>2688</v>
      </c>
      <c r="F327" s="140" t="s">
        <v>2689</v>
      </c>
      <c r="G327" s="141" t="s">
        <v>255</v>
      </c>
      <c r="H327" s="142">
        <v>118.3</v>
      </c>
      <c r="I327" s="143"/>
      <c r="J327" s="144">
        <f>ROUND(I327*H327,2)</f>
        <v>0</v>
      </c>
      <c r="K327" s="140" t="s">
        <v>256</v>
      </c>
      <c r="L327" s="33"/>
      <c r="M327" s="145" t="s">
        <v>1</v>
      </c>
      <c r="N327" s="146" t="s">
        <v>45</v>
      </c>
      <c r="P327" s="147">
        <f>O327*H327</f>
        <v>0</v>
      </c>
      <c r="Q327" s="147">
        <v>1.9550000000000001E-2</v>
      </c>
      <c r="R327" s="147">
        <f>Q327*H327</f>
        <v>2.3127650000000002</v>
      </c>
      <c r="S327" s="147">
        <v>0</v>
      </c>
      <c r="T327" s="148">
        <f>S327*H327</f>
        <v>0</v>
      </c>
      <c r="AR327" s="149" t="s">
        <v>257</v>
      </c>
      <c r="AT327" s="149" t="s">
        <v>252</v>
      </c>
      <c r="AU327" s="149" t="s">
        <v>21</v>
      </c>
      <c r="AY327" s="17" t="s">
        <v>250</v>
      </c>
      <c r="BE327" s="150">
        <f>IF(N327="základní",J327,0)</f>
        <v>0</v>
      </c>
      <c r="BF327" s="150">
        <f>IF(N327="snížená",J327,0)</f>
        <v>0</v>
      </c>
      <c r="BG327" s="150">
        <f>IF(N327="zákl. přenesená",J327,0)</f>
        <v>0</v>
      </c>
      <c r="BH327" s="150">
        <f>IF(N327="sníž. přenesená",J327,0)</f>
        <v>0</v>
      </c>
      <c r="BI327" s="150">
        <f>IF(N327="nulová",J327,0)</f>
        <v>0</v>
      </c>
      <c r="BJ327" s="17" t="s">
        <v>88</v>
      </c>
      <c r="BK327" s="150">
        <f>ROUND(I327*H327,2)</f>
        <v>0</v>
      </c>
      <c r="BL327" s="17" t="s">
        <v>257</v>
      </c>
      <c r="BM327" s="149" t="s">
        <v>2690</v>
      </c>
    </row>
    <row r="328" spans="2:65" s="1" customFormat="1" ht="11.25">
      <c r="B328" s="33"/>
      <c r="D328" s="151" t="s">
        <v>259</v>
      </c>
      <c r="F328" s="152" t="s">
        <v>2691</v>
      </c>
      <c r="I328" s="153"/>
      <c r="L328" s="33"/>
      <c r="M328" s="154"/>
      <c r="T328" s="57"/>
      <c r="AT328" s="17" t="s">
        <v>259</v>
      </c>
      <c r="AU328" s="17" t="s">
        <v>21</v>
      </c>
    </row>
    <row r="329" spans="2:65" s="12" customFormat="1" ht="11.25">
      <c r="B329" s="155"/>
      <c r="D329" s="156" t="s">
        <v>265</v>
      </c>
      <c r="E329" s="157" t="s">
        <v>1</v>
      </c>
      <c r="F329" s="158" t="s">
        <v>2692</v>
      </c>
      <c r="H329" s="159">
        <v>18.2</v>
      </c>
      <c r="I329" s="160"/>
      <c r="L329" s="155"/>
      <c r="M329" s="161"/>
      <c r="T329" s="162"/>
      <c r="AT329" s="157" t="s">
        <v>265</v>
      </c>
      <c r="AU329" s="157" t="s">
        <v>21</v>
      </c>
      <c r="AV329" s="12" t="s">
        <v>21</v>
      </c>
      <c r="AW329" s="12" t="s">
        <v>36</v>
      </c>
      <c r="AX329" s="12" t="s">
        <v>80</v>
      </c>
      <c r="AY329" s="157" t="s">
        <v>250</v>
      </c>
    </row>
    <row r="330" spans="2:65" s="12" customFormat="1" ht="11.25">
      <c r="B330" s="155"/>
      <c r="D330" s="156" t="s">
        <v>265</v>
      </c>
      <c r="E330" s="157" t="s">
        <v>1</v>
      </c>
      <c r="F330" s="158" t="s">
        <v>2693</v>
      </c>
      <c r="H330" s="159">
        <v>27.3</v>
      </c>
      <c r="I330" s="160"/>
      <c r="L330" s="155"/>
      <c r="M330" s="161"/>
      <c r="T330" s="162"/>
      <c r="AT330" s="157" t="s">
        <v>265</v>
      </c>
      <c r="AU330" s="157" t="s">
        <v>21</v>
      </c>
      <c r="AV330" s="12" t="s">
        <v>21</v>
      </c>
      <c r="AW330" s="12" t="s">
        <v>36</v>
      </c>
      <c r="AX330" s="12" t="s">
        <v>80</v>
      </c>
      <c r="AY330" s="157" t="s">
        <v>250</v>
      </c>
    </row>
    <row r="331" spans="2:65" s="12" customFormat="1" ht="11.25">
      <c r="B331" s="155"/>
      <c r="D331" s="156" t="s">
        <v>265</v>
      </c>
      <c r="E331" s="157" t="s">
        <v>1</v>
      </c>
      <c r="F331" s="158" t="s">
        <v>2694</v>
      </c>
      <c r="H331" s="159">
        <v>72.8</v>
      </c>
      <c r="I331" s="160"/>
      <c r="L331" s="155"/>
      <c r="M331" s="161"/>
      <c r="T331" s="162"/>
      <c r="AT331" s="157" t="s">
        <v>265</v>
      </c>
      <c r="AU331" s="157" t="s">
        <v>21</v>
      </c>
      <c r="AV331" s="12" t="s">
        <v>21</v>
      </c>
      <c r="AW331" s="12" t="s">
        <v>36</v>
      </c>
      <c r="AX331" s="12" t="s">
        <v>80</v>
      </c>
      <c r="AY331" s="157" t="s">
        <v>250</v>
      </c>
    </row>
    <row r="332" spans="2:65" s="13" customFormat="1" ht="11.25">
      <c r="B332" s="163"/>
      <c r="D332" s="156" t="s">
        <v>265</v>
      </c>
      <c r="E332" s="164" t="s">
        <v>1</v>
      </c>
      <c r="F332" s="165" t="s">
        <v>273</v>
      </c>
      <c r="H332" s="166">
        <v>118.3</v>
      </c>
      <c r="I332" s="167"/>
      <c r="L332" s="163"/>
      <c r="M332" s="168"/>
      <c r="T332" s="169"/>
      <c r="AT332" s="164" t="s">
        <v>265</v>
      </c>
      <c r="AU332" s="164" t="s">
        <v>21</v>
      </c>
      <c r="AV332" s="13" t="s">
        <v>257</v>
      </c>
      <c r="AW332" s="13" t="s">
        <v>36</v>
      </c>
      <c r="AX332" s="13" t="s">
        <v>88</v>
      </c>
      <c r="AY332" s="164" t="s">
        <v>250</v>
      </c>
    </row>
    <row r="333" spans="2:65" s="1" customFormat="1" ht="24.2" customHeight="1">
      <c r="B333" s="33"/>
      <c r="C333" s="138" t="s">
        <v>521</v>
      </c>
      <c r="D333" s="138" t="s">
        <v>252</v>
      </c>
      <c r="E333" s="139" t="s">
        <v>2695</v>
      </c>
      <c r="F333" s="140" t="s">
        <v>2696</v>
      </c>
      <c r="G333" s="141" t="s">
        <v>255</v>
      </c>
      <c r="H333" s="142">
        <v>118.3</v>
      </c>
      <c r="I333" s="143"/>
      <c r="J333" s="144">
        <f>ROUND(I333*H333,2)</f>
        <v>0</v>
      </c>
      <c r="K333" s="140" t="s">
        <v>256</v>
      </c>
      <c r="L333" s="33"/>
      <c r="M333" s="145" t="s">
        <v>1</v>
      </c>
      <c r="N333" s="146" t="s">
        <v>45</v>
      </c>
      <c r="P333" s="147">
        <f>O333*H333</f>
        <v>0</v>
      </c>
      <c r="Q333" s="147">
        <v>0</v>
      </c>
      <c r="R333" s="147">
        <f>Q333*H333</f>
        <v>0</v>
      </c>
      <c r="S333" s="147">
        <v>0</v>
      </c>
      <c r="T333" s="148">
        <f>S333*H333</f>
        <v>0</v>
      </c>
      <c r="AR333" s="149" t="s">
        <v>257</v>
      </c>
      <c r="AT333" s="149" t="s">
        <v>252</v>
      </c>
      <c r="AU333" s="149" t="s">
        <v>21</v>
      </c>
      <c r="AY333" s="17" t="s">
        <v>250</v>
      </c>
      <c r="BE333" s="150">
        <f>IF(N333="základní",J333,0)</f>
        <v>0</v>
      </c>
      <c r="BF333" s="150">
        <f>IF(N333="snížená",J333,0)</f>
        <v>0</v>
      </c>
      <c r="BG333" s="150">
        <f>IF(N333="zákl. přenesená",J333,0)</f>
        <v>0</v>
      </c>
      <c r="BH333" s="150">
        <f>IF(N333="sníž. přenesená",J333,0)</f>
        <v>0</v>
      </c>
      <c r="BI333" s="150">
        <f>IF(N333="nulová",J333,0)</f>
        <v>0</v>
      </c>
      <c r="BJ333" s="17" t="s">
        <v>88</v>
      </c>
      <c r="BK333" s="150">
        <f>ROUND(I333*H333,2)</f>
        <v>0</v>
      </c>
      <c r="BL333" s="17" t="s">
        <v>257</v>
      </c>
      <c r="BM333" s="149" t="s">
        <v>2697</v>
      </c>
    </row>
    <row r="334" spans="2:65" s="1" customFormat="1" ht="11.25">
      <c r="B334" s="33"/>
      <c r="D334" s="151" t="s">
        <v>259</v>
      </c>
      <c r="F334" s="152" t="s">
        <v>2698</v>
      </c>
      <c r="I334" s="153"/>
      <c r="L334" s="33"/>
      <c r="M334" s="154"/>
      <c r="T334" s="57"/>
      <c r="AT334" s="17" t="s">
        <v>259</v>
      </c>
      <c r="AU334" s="17" t="s">
        <v>21</v>
      </c>
    </row>
    <row r="335" spans="2:65" s="1" customFormat="1" ht="21.75" customHeight="1">
      <c r="B335" s="33"/>
      <c r="C335" s="138" t="s">
        <v>527</v>
      </c>
      <c r="D335" s="138" t="s">
        <v>252</v>
      </c>
      <c r="E335" s="139" t="s">
        <v>2699</v>
      </c>
      <c r="F335" s="140" t="s">
        <v>2700</v>
      </c>
      <c r="G335" s="141" t="s">
        <v>402</v>
      </c>
      <c r="H335" s="142">
        <v>8.7899999999999991</v>
      </c>
      <c r="I335" s="143"/>
      <c r="J335" s="144">
        <f>ROUND(I335*H335,2)</f>
        <v>0</v>
      </c>
      <c r="K335" s="140" t="s">
        <v>256</v>
      </c>
      <c r="L335" s="33"/>
      <c r="M335" s="145" t="s">
        <v>1</v>
      </c>
      <c r="N335" s="146" t="s">
        <v>45</v>
      </c>
      <c r="P335" s="147">
        <f>O335*H335</f>
        <v>0</v>
      </c>
      <c r="Q335" s="147">
        <v>1.0492699999999999</v>
      </c>
      <c r="R335" s="147">
        <f>Q335*H335</f>
        <v>9.223083299999999</v>
      </c>
      <c r="S335" s="147">
        <v>0</v>
      </c>
      <c r="T335" s="148">
        <f>S335*H335</f>
        <v>0</v>
      </c>
      <c r="AR335" s="149" t="s">
        <v>257</v>
      </c>
      <c r="AT335" s="149" t="s">
        <v>252</v>
      </c>
      <c r="AU335" s="149" t="s">
        <v>21</v>
      </c>
      <c r="AY335" s="17" t="s">
        <v>250</v>
      </c>
      <c r="BE335" s="150">
        <f>IF(N335="základní",J335,0)</f>
        <v>0</v>
      </c>
      <c r="BF335" s="150">
        <f>IF(N335="snížená",J335,0)</f>
        <v>0</v>
      </c>
      <c r="BG335" s="150">
        <f>IF(N335="zákl. přenesená",J335,0)</f>
        <v>0</v>
      </c>
      <c r="BH335" s="150">
        <f>IF(N335="sníž. přenesená",J335,0)</f>
        <v>0</v>
      </c>
      <c r="BI335" s="150">
        <f>IF(N335="nulová",J335,0)</f>
        <v>0</v>
      </c>
      <c r="BJ335" s="17" t="s">
        <v>88</v>
      </c>
      <c r="BK335" s="150">
        <f>ROUND(I335*H335,2)</f>
        <v>0</v>
      </c>
      <c r="BL335" s="17" t="s">
        <v>257</v>
      </c>
      <c r="BM335" s="149" t="s">
        <v>2701</v>
      </c>
    </row>
    <row r="336" spans="2:65" s="1" customFormat="1" ht="11.25">
      <c r="B336" s="33"/>
      <c r="D336" s="151" t="s">
        <v>259</v>
      </c>
      <c r="F336" s="152" t="s">
        <v>2702</v>
      </c>
      <c r="I336" s="153"/>
      <c r="L336" s="33"/>
      <c r="M336" s="154"/>
      <c r="T336" s="57"/>
      <c r="AT336" s="17" t="s">
        <v>259</v>
      </c>
      <c r="AU336" s="17" t="s">
        <v>21</v>
      </c>
    </row>
    <row r="337" spans="2:65" s="1" customFormat="1" ht="29.25">
      <c r="B337" s="33"/>
      <c r="D337" s="156" t="s">
        <v>285</v>
      </c>
      <c r="F337" s="170" t="s">
        <v>2603</v>
      </c>
      <c r="I337" s="153"/>
      <c r="L337" s="33"/>
      <c r="M337" s="154"/>
      <c r="T337" s="57"/>
      <c r="AT337" s="17" t="s">
        <v>285</v>
      </c>
      <c r="AU337" s="17" t="s">
        <v>21</v>
      </c>
    </row>
    <row r="338" spans="2:65" s="15" customFormat="1" ht="11.25">
      <c r="B338" s="195"/>
      <c r="D338" s="156" t="s">
        <v>265</v>
      </c>
      <c r="E338" s="196" t="s">
        <v>1</v>
      </c>
      <c r="F338" s="197" t="s">
        <v>2703</v>
      </c>
      <c r="H338" s="196" t="s">
        <v>1</v>
      </c>
      <c r="I338" s="198"/>
      <c r="L338" s="195"/>
      <c r="M338" s="199"/>
      <c r="T338" s="200"/>
      <c r="AT338" s="196" t="s">
        <v>265</v>
      </c>
      <c r="AU338" s="196" t="s">
        <v>21</v>
      </c>
      <c r="AV338" s="15" t="s">
        <v>88</v>
      </c>
      <c r="AW338" s="15" t="s">
        <v>36</v>
      </c>
      <c r="AX338" s="15" t="s">
        <v>80</v>
      </c>
      <c r="AY338" s="196" t="s">
        <v>250</v>
      </c>
    </row>
    <row r="339" spans="2:65" s="12" customFormat="1" ht="11.25">
      <c r="B339" s="155"/>
      <c r="D339" s="156" t="s">
        <v>265</v>
      </c>
      <c r="E339" s="157" t="s">
        <v>1</v>
      </c>
      <c r="F339" s="158" t="s">
        <v>2704</v>
      </c>
      <c r="H339" s="159">
        <v>8.08</v>
      </c>
      <c r="I339" s="160"/>
      <c r="L339" s="155"/>
      <c r="M339" s="161"/>
      <c r="T339" s="162"/>
      <c r="AT339" s="157" t="s">
        <v>265</v>
      </c>
      <c r="AU339" s="157" t="s">
        <v>21</v>
      </c>
      <c r="AV339" s="12" t="s">
        <v>21</v>
      </c>
      <c r="AW339" s="12" t="s">
        <v>36</v>
      </c>
      <c r="AX339" s="12" t="s">
        <v>80</v>
      </c>
      <c r="AY339" s="157" t="s">
        <v>250</v>
      </c>
    </row>
    <row r="340" spans="2:65" s="12" customFormat="1" ht="11.25">
      <c r="B340" s="155"/>
      <c r="D340" s="156" t="s">
        <v>265</v>
      </c>
      <c r="E340" s="157" t="s">
        <v>1</v>
      </c>
      <c r="F340" s="158" t="s">
        <v>2705</v>
      </c>
      <c r="H340" s="159">
        <v>0.36</v>
      </c>
      <c r="I340" s="160"/>
      <c r="L340" s="155"/>
      <c r="M340" s="161"/>
      <c r="T340" s="162"/>
      <c r="AT340" s="157" t="s">
        <v>265</v>
      </c>
      <c r="AU340" s="157" t="s">
        <v>21</v>
      </c>
      <c r="AV340" s="12" t="s">
        <v>21</v>
      </c>
      <c r="AW340" s="12" t="s">
        <v>36</v>
      </c>
      <c r="AX340" s="12" t="s">
        <v>80</v>
      </c>
      <c r="AY340" s="157" t="s">
        <v>250</v>
      </c>
    </row>
    <row r="341" spans="2:65" s="12" customFormat="1" ht="11.25">
      <c r="B341" s="155"/>
      <c r="D341" s="156" t="s">
        <v>265</v>
      </c>
      <c r="E341" s="157" t="s">
        <v>1</v>
      </c>
      <c r="F341" s="158" t="s">
        <v>2706</v>
      </c>
      <c r="H341" s="159">
        <v>0.35</v>
      </c>
      <c r="I341" s="160"/>
      <c r="L341" s="155"/>
      <c r="M341" s="161"/>
      <c r="T341" s="162"/>
      <c r="AT341" s="157" t="s">
        <v>265</v>
      </c>
      <c r="AU341" s="157" t="s">
        <v>21</v>
      </c>
      <c r="AV341" s="12" t="s">
        <v>21</v>
      </c>
      <c r="AW341" s="12" t="s">
        <v>36</v>
      </c>
      <c r="AX341" s="12" t="s">
        <v>80</v>
      </c>
      <c r="AY341" s="157" t="s">
        <v>250</v>
      </c>
    </row>
    <row r="342" spans="2:65" s="13" customFormat="1" ht="11.25">
      <c r="B342" s="163"/>
      <c r="D342" s="156" t="s">
        <v>265</v>
      </c>
      <c r="E342" s="164" t="s">
        <v>1</v>
      </c>
      <c r="F342" s="165" t="s">
        <v>273</v>
      </c>
      <c r="H342" s="166">
        <v>8.7899999999999991</v>
      </c>
      <c r="I342" s="167"/>
      <c r="L342" s="163"/>
      <c r="M342" s="168"/>
      <c r="T342" s="169"/>
      <c r="AT342" s="164" t="s">
        <v>265</v>
      </c>
      <c r="AU342" s="164" t="s">
        <v>21</v>
      </c>
      <c r="AV342" s="13" t="s">
        <v>257</v>
      </c>
      <c r="AW342" s="13" t="s">
        <v>36</v>
      </c>
      <c r="AX342" s="13" t="s">
        <v>88</v>
      </c>
      <c r="AY342" s="164" t="s">
        <v>250</v>
      </c>
    </row>
    <row r="343" spans="2:65" s="1" customFormat="1" ht="24.2" customHeight="1">
      <c r="B343" s="33"/>
      <c r="C343" s="138" t="s">
        <v>532</v>
      </c>
      <c r="D343" s="138" t="s">
        <v>252</v>
      </c>
      <c r="E343" s="139" t="s">
        <v>2707</v>
      </c>
      <c r="F343" s="140" t="s">
        <v>2708</v>
      </c>
      <c r="G343" s="141" t="s">
        <v>402</v>
      </c>
      <c r="H343" s="142">
        <v>2.766</v>
      </c>
      <c r="I343" s="143"/>
      <c r="J343" s="144">
        <f>ROUND(I343*H343,2)</f>
        <v>0</v>
      </c>
      <c r="K343" s="140" t="s">
        <v>256</v>
      </c>
      <c r="L343" s="33"/>
      <c r="M343" s="145" t="s">
        <v>1</v>
      </c>
      <c r="N343" s="146" t="s">
        <v>45</v>
      </c>
      <c r="P343" s="147">
        <f>O343*H343</f>
        <v>0</v>
      </c>
      <c r="Q343" s="147">
        <v>1.02</v>
      </c>
      <c r="R343" s="147">
        <f>Q343*H343</f>
        <v>2.8213200000000001</v>
      </c>
      <c r="S343" s="147">
        <v>0</v>
      </c>
      <c r="T343" s="148">
        <f>S343*H343</f>
        <v>0</v>
      </c>
      <c r="AR343" s="149" t="s">
        <v>257</v>
      </c>
      <c r="AT343" s="149" t="s">
        <v>252</v>
      </c>
      <c r="AU343" s="149" t="s">
        <v>21</v>
      </c>
      <c r="AY343" s="17" t="s">
        <v>250</v>
      </c>
      <c r="BE343" s="150">
        <f>IF(N343="základní",J343,0)</f>
        <v>0</v>
      </c>
      <c r="BF343" s="150">
        <f>IF(N343="snížená",J343,0)</f>
        <v>0</v>
      </c>
      <c r="BG343" s="150">
        <f>IF(N343="zákl. přenesená",J343,0)</f>
        <v>0</v>
      </c>
      <c r="BH343" s="150">
        <f>IF(N343="sníž. přenesená",J343,0)</f>
        <v>0</v>
      </c>
      <c r="BI343" s="150">
        <f>IF(N343="nulová",J343,0)</f>
        <v>0</v>
      </c>
      <c r="BJ343" s="17" t="s">
        <v>88</v>
      </c>
      <c r="BK343" s="150">
        <f>ROUND(I343*H343,2)</f>
        <v>0</v>
      </c>
      <c r="BL343" s="17" t="s">
        <v>257</v>
      </c>
      <c r="BM343" s="149" t="s">
        <v>2709</v>
      </c>
    </row>
    <row r="344" spans="2:65" s="1" customFormat="1" ht="11.25">
      <c r="B344" s="33"/>
      <c r="D344" s="151" t="s">
        <v>259</v>
      </c>
      <c r="F344" s="152" t="s">
        <v>2710</v>
      </c>
      <c r="I344" s="153"/>
      <c r="L344" s="33"/>
      <c r="M344" s="154"/>
      <c r="T344" s="57"/>
      <c r="AT344" s="17" t="s">
        <v>259</v>
      </c>
      <c r="AU344" s="17" t="s">
        <v>21</v>
      </c>
    </row>
    <row r="345" spans="2:65" s="1" customFormat="1" ht="29.25">
      <c r="B345" s="33"/>
      <c r="D345" s="156" t="s">
        <v>285</v>
      </c>
      <c r="F345" s="170" t="s">
        <v>2603</v>
      </c>
      <c r="I345" s="153"/>
      <c r="L345" s="33"/>
      <c r="M345" s="154"/>
      <c r="T345" s="57"/>
      <c r="AT345" s="17" t="s">
        <v>285</v>
      </c>
      <c r="AU345" s="17" t="s">
        <v>21</v>
      </c>
    </row>
    <row r="346" spans="2:65" s="12" customFormat="1" ht="11.25">
      <c r="B346" s="155"/>
      <c r="D346" s="156" t="s">
        <v>265</v>
      </c>
      <c r="E346" s="157" t="s">
        <v>1</v>
      </c>
      <c r="F346" s="158" t="s">
        <v>2711</v>
      </c>
      <c r="H346" s="159">
        <v>2.766</v>
      </c>
      <c r="I346" s="160"/>
      <c r="L346" s="155"/>
      <c r="M346" s="161"/>
      <c r="T346" s="162"/>
      <c r="AT346" s="157" t="s">
        <v>265</v>
      </c>
      <c r="AU346" s="157" t="s">
        <v>21</v>
      </c>
      <c r="AV346" s="12" t="s">
        <v>21</v>
      </c>
      <c r="AW346" s="12" t="s">
        <v>36</v>
      </c>
      <c r="AX346" s="12" t="s">
        <v>88</v>
      </c>
      <c r="AY346" s="157" t="s">
        <v>250</v>
      </c>
    </row>
    <row r="347" spans="2:65" s="1" customFormat="1" ht="37.9" customHeight="1">
      <c r="B347" s="33"/>
      <c r="C347" s="138" t="s">
        <v>538</v>
      </c>
      <c r="D347" s="138" t="s">
        <v>252</v>
      </c>
      <c r="E347" s="139" t="s">
        <v>2712</v>
      </c>
      <c r="F347" s="140" t="s">
        <v>2713</v>
      </c>
      <c r="G347" s="141" t="s">
        <v>557</v>
      </c>
      <c r="H347" s="142">
        <v>182.08</v>
      </c>
      <c r="I347" s="143"/>
      <c r="J347" s="144">
        <f>ROUND(I347*H347,2)</f>
        <v>0</v>
      </c>
      <c r="K347" s="140" t="s">
        <v>256</v>
      </c>
      <c r="L347" s="33"/>
      <c r="M347" s="145" t="s">
        <v>1</v>
      </c>
      <c r="N347" s="146" t="s">
        <v>45</v>
      </c>
      <c r="P347" s="147">
        <f>O347*H347</f>
        <v>0</v>
      </c>
      <c r="Q347" s="147">
        <v>1.4300000000000001E-3</v>
      </c>
      <c r="R347" s="147">
        <f>Q347*H347</f>
        <v>0.26037440000000001</v>
      </c>
      <c r="S347" s="147">
        <v>0</v>
      </c>
      <c r="T347" s="148">
        <f>S347*H347</f>
        <v>0</v>
      </c>
      <c r="AR347" s="149" t="s">
        <v>257</v>
      </c>
      <c r="AT347" s="149" t="s">
        <v>252</v>
      </c>
      <c r="AU347" s="149" t="s">
        <v>21</v>
      </c>
      <c r="AY347" s="17" t="s">
        <v>250</v>
      </c>
      <c r="BE347" s="150">
        <f>IF(N347="základní",J347,0)</f>
        <v>0</v>
      </c>
      <c r="BF347" s="150">
        <f>IF(N347="snížená",J347,0)</f>
        <v>0</v>
      </c>
      <c r="BG347" s="150">
        <f>IF(N347="zákl. přenesená",J347,0)</f>
        <v>0</v>
      </c>
      <c r="BH347" s="150">
        <f>IF(N347="sníž. přenesená",J347,0)</f>
        <v>0</v>
      </c>
      <c r="BI347" s="150">
        <f>IF(N347="nulová",J347,0)</f>
        <v>0</v>
      </c>
      <c r="BJ347" s="17" t="s">
        <v>88</v>
      </c>
      <c r="BK347" s="150">
        <f>ROUND(I347*H347,2)</f>
        <v>0</v>
      </c>
      <c r="BL347" s="17" t="s">
        <v>257</v>
      </c>
      <c r="BM347" s="149" t="s">
        <v>2714</v>
      </c>
    </row>
    <row r="348" spans="2:65" s="1" customFormat="1" ht="11.25">
      <c r="B348" s="33"/>
      <c r="D348" s="151" t="s">
        <v>259</v>
      </c>
      <c r="F348" s="152" t="s">
        <v>2715</v>
      </c>
      <c r="I348" s="153"/>
      <c r="L348" s="33"/>
      <c r="M348" s="154"/>
      <c r="T348" s="57"/>
      <c r="AT348" s="17" t="s">
        <v>259</v>
      </c>
      <c r="AU348" s="17" t="s">
        <v>21</v>
      </c>
    </row>
    <row r="349" spans="2:65" s="12" customFormat="1" ht="11.25">
      <c r="B349" s="155"/>
      <c r="D349" s="156" t="s">
        <v>265</v>
      </c>
      <c r="E349" s="157" t="s">
        <v>1</v>
      </c>
      <c r="F349" s="158" t="s">
        <v>2716</v>
      </c>
      <c r="H349" s="159">
        <v>182.08</v>
      </c>
      <c r="I349" s="160"/>
      <c r="L349" s="155"/>
      <c r="M349" s="161"/>
      <c r="T349" s="162"/>
      <c r="AT349" s="157" t="s">
        <v>265</v>
      </c>
      <c r="AU349" s="157" t="s">
        <v>21</v>
      </c>
      <c r="AV349" s="12" t="s">
        <v>21</v>
      </c>
      <c r="AW349" s="12" t="s">
        <v>36</v>
      </c>
      <c r="AX349" s="12" t="s">
        <v>88</v>
      </c>
      <c r="AY349" s="157" t="s">
        <v>250</v>
      </c>
    </row>
    <row r="350" spans="2:65" s="1" customFormat="1" ht="24.2" customHeight="1">
      <c r="B350" s="33"/>
      <c r="C350" s="138" t="s">
        <v>544</v>
      </c>
      <c r="D350" s="138" t="s">
        <v>252</v>
      </c>
      <c r="E350" s="139" t="s">
        <v>2717</v>
      </c>
      <c r="F350" s="140" t="s">
        <v>2718</v>
      </c>
      <c r="G350" s="141" t="s">
        <v>481</v>
      </c>
      <c r="H350" s="142">
        <v>8</v>
      </c>
      <c r="I350" s="143"/>
      <c r="J350" s="144">
        <f>ROUND(I350*H350,2)</f>
        <v>0</v>
      </c>
      <c r="K350" s="140" t="s">
        <v>256</v>
      </c>
      <c r="L350" s="33"/>
      <c r="M350" s="145" t="s">
        <v>1</v>
      </c>
      <c r="N350" s="146" t="s">
        <v>45</v>
      </c>
      <c r="P350" s="147">
        <f>O350*H350</f>
        <v>0</v>
      </c>
      <c r="Q350" s="147">
        <v>2.835E-2</v>
      </c>
      <c r="R350" s="147">
        <f>Q350*H350</f>
        <v>0.2268</v>
      </c>
      <c r="S350" s="147">
        <v>0</v>
      </c>
      <c r="T350" s="148">
        <f>S350*H350</f>
        <v>0</v>
      </c>
      <c r="AR350" s="149" t="s">
        <v>257</v>
      </c>
      <c r="AT350" s="149" t="s">
        <v>252</v>
      </c>
      <c r="AU350" s="149" t="s">
        <v>21</v>
      </c>
      <c r="AY350" s="17" t="s">
        <v>250</v>
      </c>
      <c r="BE350" s="150">
        <f>IF(N350="základní",J350,0)</f>
        <v>0</v>
      </c>
      <c r="BF350" s="150">
        <f>IF(N350="snížená",J350,0)</f>
        <v>0</v>
      </c>
      <c r="BG350" s="150">
        <f>IF(N350="zákl. přenesená",J350,0)</f>
        <v>0</v>
      </c>
      <c r="BH350" s="150">
        <f>IF(N350="sníž. přenesená",J350,0)</f>
        <v>0</v>
      </c>
      <c r="BI350" s="150">
        <f>IF(N350="nulová",J350,0)</f>
        <v>0</v>
      </c>
      <c r="BJ350" s="17" t="s">
        <v>88</v>
      </c>
      <c r="BK350" s="150">
        <f>ROUND(I350*H350,2)</f>
        <v>0</v>
      </c>
      <c r="BL350" s="17" t="s">
        <v>257</v>
      </c>
      <c r="BM350" s="149" t="s">
        <v>2719</v>
      </c>
    </row>
    <row r="351" spans="2:65" s="1" customFormat="1" ht="11.25">
      <c r="B351" s="33"/>
      <c r="D351" s="151" t="s">
        <v>259</v>
      </c>
      <c r="F351" s="152" t="s">
        <v>2720</v>
      </c>
      <c r="I351" s="153"/>
      <c r="L351" s="33"/>
      <c r="M351" s="154"/>
      <c r="T351" s="57"/>
      <c r="AT351" s="17" t="s">
        <v>259</v>
      </c>
      <c r="AU351" s="17" t="s">
        <v>21</v>
      </c>
    </row>
    <row r="352" spans="2:65" s="12" customFormat="1" ht="11.25">
      <c r="B352" s="155"/>
      <c r="D352" s="156" t="s">
        <v>265</v>
      </c>
      <c r="E352" s="157" t="s">
        <v>1</v>
      </c>
      <c r="F352" s="158" t="s">
        <v>2721</v>
      </c>
      <c r="H352" s="159">
        <v>8</v>
      </c>
      <c r="I352" s="160"/>
      <c r="L352" s="155"/>
      <c r="M352" s="161"/>
      <c r="T352" s="162"/>
      <c r="AT352" s="157" t="s">
        <v>265</v>
      </c>
      <c r="AU352" s="157" t="s">
        <v>21</v>
      </c>
      <c r="AV352" s="12" t="s">
        <v>21</v>
      </c>
      <c r="AW352" s="12" t="s">
        <v>36</v>
      </c>
      <c r="AX352" s="12" t="s">
        <v>88</v>
      </c>
      <c r="AY352" s="157" t="s">
        <v>250</v>
      </c>
    </row>
    <row r="353" spans="2:65" s="1" customFormat="1" ht="37.9" customHeight="1">
      <c r="B353" s="33"/>
      <c r="C353" s="138" t="s">
        <v>549</v>
      </c>
      <c r="D353" s="138" t="s">
        <v>252</v>
      </c>
      <c r="E353" s="139" t="s">
        <v>2722</v>
      </c>
      <c r="F353" s="140" t="s">
        <v>2723</v>
      </c>
      <c r="G353" s="141" t="s">
        <v>481</v>
      </c>
      <c r="H353" s="142">
        <v>8</v>
      </c>
      <c r="I353" s="143"/>
      <c r="J353" s="144">
        <f>ROUND(I353*H353,2)</f>
        <v>0</v>
      </c>
      <c r="K353" s="140" t="s">
        <v>256</v>
      </c>
      <c r="L353" s="33"/>
      <c r="M353" s="145" t="s">
        <v>1</v>
      </c>
      <c r="N353" s="146" t="s">
        <v>45</v>
      </c>
      <c r="P353" s="147">
        <f>O353*H353</f>
        <v>0</v>
      </c>
      <c r="Q353" s="147">
        <v>4.0000000000000003E-5</v>
      </c>
      <c r="R353" s="147">
        <f>Q353*H353</f>
        <v>3.2000000000000003E-4</v>
      </c>
      <c r="S353" s="147">
        <v>0</v>
      </c>
      <c r="T353" s="148">
        <f>S353*H353</f>
        <v>0</v>
      </c>
      <c r="AR353" s="149" t="s">
        <v>257</v>
      </c>
      <c r="AT353" s="149" t="s">
        <v>252</v>
      </c>
      <c r="AU353" s="149" t="s">
        <v>21</v>
      </c>
      <c r="AY353" s="17" t="s">
        <v>250</v>
      </c>
      <c r="BE353" s="150">
        <f>IF(N353="základní",J353,0)</f>
        <v>0</v>
      </c>
      <c r="BF353" s="150">
        <f>IF(N353="snížená",J353,0)</f>
        <v>0</v>
      </c>
      <c r="BG353" s="150">
        <f>IF(N353="zákl. přenesená",J353,0)</f>
        <v>0</v>
      </c>
      <c r="BH353" s="150">
        <f>IF(N353="sníž. přenesená",J353,0)</f>
        <v>0</v>
      </c>
      <c r="BI353" s="150">
        <f>IF(N353="nulová",J353,0)</f>
        <v>0</v>
      </c>
      <c r="BJ353" s="17" t="s">
        <v>88</v>
      </c>
      <c r="BK353" s="150">
        <f>ROUND(I353*H353,2)</f>
        <v>0</v>
      </c>
      <c r="BL353" s="17" t="s">
        <v>257</v>
      </c>
      <c r="BM353" s="149" t="s">
        <v>2724</v>
      </c>
    </row>
    <row r="354" spans="2:65" s="1" customFormat="1" ht="11.25">
      <c r="B354" s="33"/>
      <c r="D354" s="151" t="s">
        <v>259</v>
      </c>
      <c r="F354" s="152" t="s">
        <v>2725</v>
      </c>
      <c r="I354" s="153"/>
      <c r="L354" s="33"/>
      <c r="M354" s="154"/>
      <c r="T354" s="57"/>
      <c r="AT354" s="17" t="s">
        <v>259</v>
      </c>
      <c r="AU354" s="17" t="s">
        <v>21</v>
      </c>
    </row>
    <row r="355" spans="2:65" s="1" customFormat="1" ht="16.5" customHeight="1">
      <c r="B355" s="33"/>
      <c r="C355" s="178" t="s">
        <v>554</v>
      </c>
      <c r="D355" s="178" t="s">
        <v>364</v>
      </c>
      <c r="E355" s="179" t="s">
        <v>2726</v>
      </c>
      <c r="F355" s="180" t="s">
        <v>2727</v>
      </c>
      <c r="G355" s="181" t="s">
        <v>481</v>
      </c>
      <c r="H355" s="182">
        <v>8</v>
      </c>
      <c r="I355" s="183"/>
      <c r="J355" s="184">
        <f>ROUND(I355*H355,2)</f>
        <v>0</v>
      </c>
      <c r="K355" s="180" t="s">
        <v>256</v>
      </c>
      <c r="L355" s="185"/>
      <c r="M355" s="186" t="s">
        <v>1</v>
      </c>
      <c r="N355" s="187" t="s">
        <v>45</v>
      </c>
      <c r="P355" s="147">
        <f>O355*H355</f>
        <v>0</v>
      </c>
      <c r="Q355" s="147">
        <v>2.5000000000000001E-2</v>
      </c>
      <c r="R355" s="147">
        <f>Q355*H355</f>
        <v>0.2</v>
      </c>
      <c r="S355" s="147">
        <v>0</v>
      </c>
      <c r="T355" s="148">
        <f>S355*H355</f>
        <v>0</v>
      </c>
      <c r="AR355" s="149" t="s">
        <v>299</v>
      </c>
      <c r="AT355" s="149" t="s">
        <v>364</v>
      </c>
      <c r="AU355" s="149" t="s">
        <v>21</v>
      </c>
      <c r="AY355" s="17" t="s">
        <v>250</v>
      </c>
      <c r="BE355" s="150">
        <f>IF(N355="základní",J355,0)</f>
        <v>0</v>
      </c>
      <c r="BF355" s="150">
        <f>IF(N355="snížená",J355,0)</f>
        <v>0</v>
      </c>
      <c r="BG355" s="150">
        <f>IF(N355="zákl. přenesená",J355,0)</f>
        <v>0</v>
      </c>
      <c r="BH355" s="150">
        <f>IF(N355="sníž. přenesená",J355,0)</f>
        <v>0</v>
      </c>
      <c r="BI355" s="150">
        <f>IF(N355="nulová",J355,0)</f>
        <v>0</v>
      </c>
      <c r="BJ355" s="17" t="s">
        <v>88</v>
      </c>
      <c r="BK355" s="150">
        <f>ROUND(I355*H355,2)</f>
        <v>0</v>
      </c>
      <c r="BL355" s="17" t="s">
        <v>257</v>
      </c>
      <c r="BM355" s="149" t="s">
        <v>2728</v>
      </c>
    </row>
    <row r="356" spans="2:65" s="1" customFormat="1" ht="21.75" customHeight="1">
      <c r="B356" s="33"/>
      <c r="C356" s="178" t="s">
        <v>561</v>
      </c>
      <c r="D356" s="178" t="s">
        <v>364</v>
      </c>
      <c r="E356" s="179" t="s">
        <v>2729</v>
      </c>
      <c r="F356" s="180" t="s">
        <v>2730</v>
      </c>
      <c r="G356" s="181" t="s">
        <v>557</v>
      </c>
      <c r="H356" s="182">
        <v>182</v>
      </c>
      <c r="I356" s="183"/>
      <c r="J356" s="184">
        <f>ROUND(I356*H356,2)</f>
        <v>0</v>
      </c>
      <c r="K356" s="180" t="s">
        <v>256</v>
      </c>
      <c r="L356" s="185"/>
      <c r="M356" s="186" t="s">
        <v>1</v>
      </c>
      <c r="N356" s="187" t="s">
        <v>45</v>
      </c>
      <c r="P356" s="147">
        <f>O356*H356</f>
        <v>0</v>
      </c>
      <c r="Q356" s="147">
        <v>1.34E-3</v>
      </c>
      <c r="R356" s="147">
        <f>Q356*H356</f>
        <v>0.24388000000000001</v>
      </c>
      <c r="S356" s="147">
        <v>0</v>
      </c>
      <c r="T356" s="148">
        <f>S356*H356</f>
        <v>0</v>
      </c>
      <c r="AR356" s="149" t="s">
        <v>299</v>
      </c>
      <c r="AT356" s="149" t="s">
        <v>364</v>
      </c>
      <c r="AU356" s="149" t="s">
        <v>21</v>
      </c>
      <c r="AY356" s="17" t="s">
        <v>250</v>
      </c>
      <c r="BE356" s="150">
        <f>IF(N356="základní",J356,0)</f>
        <v>0</v>
      </c>
      <c r="BF356" s="150">
        <f>IF(N356="snížená",J356,0)</f>
        <v>0</v>
      </c>
      <c r="BG356" s="150">
        <f>IF(N356="zákl. přenesená",J356,0)</f>
        <v>0</v>
      </c>
      <c r="BH356" s="150">
        <f>IF(N356="sníž. přenesená",J356,0)</f>
        <v>0</v>
      </c>
      <c r="BI356" s="150">
        <f>IF(N356="nulová",J356,0)</f>
        <v>0</v>
      </c>
      <c r="BJ356" s="17" t="s">
        <v>88</v>
      </c>
      <c r="BK356" s="150">
        <f>ROUND(I356*H356,2)</f>
        <v>0</v>
      </c>
      <c r="BL356" s="17" t="s">
        <v>257</v>
      </c>
      <c r="BM356" s="149" t="s">
        <v>2731</v>
      </c>
    </row>
    <row r="357" spans="2:65" s="1" customFormat="1" ht="33" customHeight="1">
      <c r="B357" s="33"/>
      <c r="C357" s="138" t="s">
        <v>566</v>
      </c>
      <c r="D357" s="138" t="s">
        <v>252</v>
      </c>
      <c r="E357" s="139" t="s">
        <v>2732</v>
      </c>
      <c r="F357" s="140" t="s">
        <v>2733</v>
      </c>
      <c r="G357" s="141" t="s">
        <v>557</v>
      </c>
      <c r="H357" s="142">
        <v>182</v>
      </c>
      <c r="I357" s="143"/>
      <c r="J357" s="144">
        <f>ROUND(I357*H357,2)</f>
        <v>0</v>
      </c>
      <c r="K357" s="140" t="s">
        <v>256</v>
      </c>
      <c r="L357" s="33"/>
      <c r="M357" s="145" t="s">
        <v>1</v>
      </c>
      <c r="N357" s="146" t="s">
        <v>45</v>
      </c>
      <c r="P357" s="147">
        <f>O357*H357</f>
        <v>0</v>
      </c>
      <c r="Q357" s="147">
        <v>1.0489999999999999E-2</v>
      </c>
      <c r="R357" s="147">
        <f>Q357*H357</f>
        <v>1.9091799999999999</v>
      </c>
      <c r="S357" s="147">
        <v>0</v>
      </c>
      <c r="T357" s="148">
        <f>S357*H357</f>
        <v>0</v>
      </c>
      <c r="AR357" s="149" t="s">
        <v>257</v>
      </c>
      <c r="AT357" s="149" t="s">
        <v>252</v>
      </c>
      <c r="AU357" s="149" t="s">
        <v>21</v>
      </c>
      <c r="AY357" s="17" t="s">
        <v>250</v>
      </c>
      <c r="BE357" s="150">
        <f>IF(N357="základní",J357,0)</f>
        <v>0</v>
      </c>
      <c r="BF357" s="150">
        <f>IF(N357="snížená",J357,0)</f>
        <v>0</v>
      </c>
      <c r="BG357" s="150">
        <f>IF(N357="zákl. přenesená",J357,0)</f>
        <v>0</v>
      </c>
      <c r="BH357" s="150">
        <f>IF(N357="sníž. přenesená",J357,0)</f>
        <v>0</v>
      </c>
      <c r="BI357" s="150">
        <f>IF(N357="nulová",J357,0)</f>
        <v>0</v>
      </c>
      <c r="BJ357" s="17" t="s">
        <v>88</v>
      </c>
      <c r="BK357" s="150">
        <f>ROUND(I357*H357,2)</f>
        <v>0</v>
      </c>
      <c r="BL357" s="17" t="s">
        <v>257</v>
      </c>
      <c r="BM357" s="149" t="s">
        <v>2734</v>
      </c>
    </row>
    <row r="358" spans="2:65" s="1" customFormat="1" ht="11.25">
      <c r="B358" s="33"/>
      <c r="D358" s="151" t="s">
        <v>259</v>
      </c>
      <c r="F358" s="152" t="s">
        <v>2735</v>
      </c>
      <c r="I358" s="153"/>
      <c r="L358" s="33"/>
      <c r="M358" s="154"/>
      <c r="T358" s="57"/>
      <c r="AT358" s="17" t="s">
        <v>259</v>
      </c>
      <c r="AU358" s="17" t="s">
        <v>21</v>
      </c>
    </row>
    <row r="359" spans="2:65" s="1" customFormat="1" ht="24.2" customHeight="1">
      <c r="B359" s="33"/>
      <c r="C359" s="138" t="s">
        <v>572</v>
      </c>
      <c r="D359" s="138" t="s">
        <v>252</v>
      </c>
      <c r="E359" s="139" t="s">
        <v>2736</v>
      </c>
      <c r="F359" s="140" t="s">
        <v>2737</v>
      </c>
      <c r="G359" s="141" t="s">
        <v>481</v>
      </c>
      <c r="H359" s="142">
        <v>4</v>
      </c>
      <c r="I359" s="143"/>
      <c r="J359" s="144">
        <f>ROUND(I359*H359,2)</f>
        <v>0</v>
      </c>
      <c r="K359" s="140" t="s">
        <v>256</v>
      </c>
      <c r="L359" s="33"/>
      <c r="M359" s="145" t="s">
        <v>1</v>
      </c>
      <c r="N359" s="146" t="s">
        <v>45</v>
      </c>
      <c r="P359" s="147">
        <f>O359*H359</f>
        <v>0</v>
      </c>
      <c r="Q359" s="147">
        <v>0</v>
      </c>
      <c r="R359" s="147">
        <f>Q359*H359</f>
        <v>0</v>
      </c>
      <c r="S359" s="147">
        <v>0</v>
      </c>
      <c r="T359" s="148">
        <f>S359*H359</f>
        <v>0</v>
      </c>
      <c r="AR359" s="149" t="s">
        <v>257</v>
      </c>
      <c r="AT359" s="149" t="s">
        <v>252</v>
      </c>
      <c r="AU359" s="149" t="s">
        <v>21</v>
      </c>
      <c r="AY359" s="17" t="s">
        <v>250</v>
      </c>
      <c r="BE359" s="150">
        <f>IF(N359="základní",J359,0)</f>
        <v>0</v>
      </c>
      <c r="BF359" s="150">
        <f>IF(N359="snížená",J359,0)</f>
        <v>0</v>
      </c>
      <c r="BG359" s="150">
        <f>IF(N359="zákl. přenesená",J359,0)</f>
        <v>0</v>
      </c>
      <c r="BH359" s="150">
        <f>IF(N359="sníž. přenesená",J359,0)</f>
        <v>0</v>
      </c>
      <c r="BI359" s="150">
        <f>IF(N359="nulová",J359,0)</f>
        <v>0</v>
      </c>
      <c r="BJ359" s="17" t="s">
        <v>88</v>
      </c>
      <c r="BK359" s="150">
        <f>ROUND(I359*H359,2)</f>
        <v>0</v>
      </c>
      <c r="BL359" s="17" t="s">
        <v>257</v>
      </c>
      <c r="BM359" s="149" t="s">
        <v>2738</v>
      </c>
    </row>
    <row r="360" spans="2:65" s="1" customFormat="1" ht="11.25">
      <c r="B360" s="33"/>
      <c r="D360" s="151" t="s">
        <v>259</v>
      </c>
      <c r="F360" s="152" t="s">
        <v>2739</v>
      </c>
      <c r="I360" s="153"/>
      <c r="L360" s="33"/>
      <c r="M360" s="154"/>
      <c r="T360" s="57"/>
      <c r="AT360" s="17" t="s">
        <v>259</v>
      </c>
      <c r="AU360" s="17" t="s">
        <v>21</v>
      </c>
    </row>
    <row r="361" spans="2:65" s="12" customFormat="1" ht="11.25">
      <c r="B361" s="155"/>
      <c r="D361" s="156" t="s">
        <v>265</v>
      </c>
      <c r="E361" s="157" t="s">
        <v>1</v>
      </c>
      <c r="F361" s="158" t="s">
        <v>2740</v>
      </c>
      <c r="H361" s="159">
        <v>4</v>
      </c>
      <c r="I361" s="160"/>
      <c r="L361" s="155"/>
      <c r="M361" s="161"/>
      <c r="T361" s="162"/>
      <c r="AT361" s="157" t="s">
        <v>265</v>
      </c>
      <c r="AU361" s="157" t="s">
        <v>21</v>
      </c>
      <c r="AV361" s="12" t="s">
        <v>21</v>
      </c>
      <c r="AW361" s="12" t="s">
        <v>36</v>
      </c>
      <c r="AX361" s="12" t="s">
        <v>88</v>
      </c>
      <c r="AY361" s="157" t="s">
        <v>250</v>
      </c>
    </row>
    <row r="362" spans="2:65" s="1" customFormat="1" ht="16.5" customHeight="1">
      <c r="B362" s="33"/>
      <c r="C362" s="138" t="s">
        <v>577</v>
      </c>
      <c r="D362" s="138" t="s">
        <v>252</v>
      </c>
      <c r="E362" s="139" t="s">
        <v>2741</v>
      </c>
      <c r="F362" s="140" t="s">
        <v>2742</v>
      </c>
      <c r="G362" s="141" t="s">
        <v>481</v>
      </c>
      <c r="H362" s="142">
        <v>4</v>
      </c>
      <c r="I362" s="143"/>
      <c r="J362" s="144">
        <f>ROUND(I362*H362,2)</f>
        <v>0</v>
      </c>
      <c r="K362" s="140" t="s">
        <v>1</v>
      </c>
      <c r="L362" s="33"/>
      <c r="M362" s="145" t="s">
        <v>1</v>
      </c>
      <c r="N362" s="146" t="s">
        <v>45</v>
      </c>
      <c r="P362" s="147">
        <f>O362*H362</f>
        <v>0</v>
      </c>
      <c r="Q362" s="147">
        <v>0</v>
      </c>
      <c r="R362" s="147">
        <f>Q362*H362</f>
        <v>0</v>
      </c>
      <c r="S362" s="147">
        <v>0</v>
      </c>
      <c r="T362" s="148">
        <f>S362*H362</f>
        <v>0</v>
      </c>
      <c r="AR362" s="149" t="s">
        <v>257</v>
      </c>
      <c r="AT362" s="149" t="s">
        <v>252</v>
      </c>
      <c r="AU362" s="149" t="s">
        <v>21</v>
      </c>
      <c r="AY362" s="17" t="s">
        <v>250</v>
      </c>
      <c r="BE362" s="150">
        <f>IF(N362="základní",J362,0)</f>
        <v>0</v>
      </c>
      <c r="BF362" s="150">
        <f>IF(N362="snížená",J362,0)</f>
        <v>0</v>
      </c>
      <c r="BG362" s="150">
        <f>IF(N362="zákl. přenesená",J362,0)</f>
        <v>0</v>
      </c>
      <c r="BH362" s="150">
        <f>IF(N362="sníž. přenesená",J362,0)</f>
        <v>0</v>
      </c>
      <c r="BI362" s="150">
        <f>IF(N362="nulová",J362,0)</f>
        <v>0</v>
      </c>
      <c r="BJ362" s="17" t="s">
        <v>88</v>
      </c>
      <c r="BK362" s="150">
        <f>ROUND(I362*H362,2)</f>
        <v>0</v>
      </c>
      <c r="BL362" s="17" t="s">
        <v>257</v>
      </c>
      <c r="BM362" s="149" t="s">
        <v>2743</v>
      </c>
    </row>
    <row r="363" spans="2:65" s="1" customFormat="1" ht="24.2" customHeight="1">
      <c r="B363" s="33"/>
      <c r="C363" s="138" t="s">
        <v>583</v>
      </c>
      <c r="D363" s="138" t="s">
        <v>252</v>
      </c>
      <c r="E363" s="139" t="s">
        <v>2744</v>
      </c>
      <c r="F363" s="140" t="s">
        <v>2745</v>
      </c>
      <c r="G363" s="141" t="s">
        <v>557</v>
      </c>
      <c r="H363" s="142">
        <v>30</v>
      </c>
      <c r="I363" s="143"/>
      <c r="J363" s="144">
        <f>ROUND(I363*H363,2)</f>
        <v>0</v>
      </c>
      <c r="K363" s="140" t="s">
        <v>256</v>
      </c>
      <c r="L363" s="33"/>
      <c r="M363" s="145" t="s">
        <v>1</v>
      </c>
      <c r="N363" s="146" t="s">
        <v>45</v>
      </c>
      <c r="P363" s="147">
        <f>O363*H363</f>
        <v>0</v>
      </c>
      <c r="Q363" s="147">
        <v>0.39895000000000003</v>
      </c>
      <c r="R363" s="147">
        <f>Q363*H363</f>
        <v>11.968500000000001</v>
      </c>
      <c r="S363" s="147">
        <v>0</v>
      </c>
      <c r="T363" s="148">
        <f>S363*H363</f>
        <v>0</v>
      </c>
      <c r="AR363" s="149" t="s">
        <v>257</v>
      </c>
      <c r="AT363" s="149" t="s">
        <v>252</v>
      </c>
      <c r="AU363" s="149" t="s">
        <v>21</v>
      </c>
      <c r="AY363" s="17" t="s">
        <v>250</v>
      </c>
      <c r="BE363" s="150">
        <f>IF(N363="základní",J363,0)</f>
        <v>0</v>
      </c>
      <c r="BF363" s="150">
        <f>IF(N363="snížená",J363,0)</f>
        <v>0</v>
      </c>
      <c r="BG363" s="150">
        <f>IF(N363="zákl. přenesená",J363,0)</f>
        <v>0</v>
      </c>
      <c r="BH363" s="150">
        <f>IF(N363="sníž. přenesená",J363,0)</f>
        <v>0</v>
      </c>
      <c r="BI363" s="150">
        <f>IF(N363="nulová",J363,0)</f>
        <v>0</v>
      </c>
      <c r="BJ363" s="17" t="s">
        <v>88</v>
      </c>
      <c r="BK363" s="150">
        <f>ROUND(I363*H363,2)</f>
        <v>0</v>
      </c>
      <c r="BL363" s="17" t="s">
        <v>257</v>
      </c>
      <c r="BM363" s="149" t="s">
        <v>2746</v>
      </c>
    </row>
    <row r="364" spans="2:65" s="1" customFormat="1" ht="11.25">
      <c r="B364" s="33"/>
      <c r="D364" s="151" t="s">
        <v>259</v>
      </c>
      <c r="F364" s="152" t="s">
        <v>2747</v>
      </c>
      <c r="I364" s="153"/>
      <c r="L364" s="33"/>
      <c r="M364" s="154"/>
      <c r="T364" s="57"/>
      <c r="AT364" s="17" t="s">
        <v>259</v>
      </c>
      <c r="AU364" s="17" t="s">
        <v>21</v>
      </c>
    </row>
    <row r="365" spans="2:65" s="12" customFormat="1" ht="11.25">
      <c r="B365" s="155"/>
      <c r="D365" s="156" t="s">
        <v>265</v>
      </c>
      <c r="E365" s="157" t="s">
        <v>1</v>
      </c>
      <c r="F365" s="158" t="s">
        <v>2748</v>
      </c>
      <c r="H365" s="159">
        <v>30</v>
      </c>
      <c r="I365" s="160"/>
      <c r="L365" s="155"/>
      <c r="M365" s="161"/>
      <c r="T365" s="162"/>
      <c r="AT365" s="157" t="s">
        <v>265</v>
      </c>
      <c r="AU365" s="157" t="s">
        <v>21</v>
      </c>
      <c r="AV365" s="12" t="s">
        <v>21</v>
      </c>
      <c r="AW365" s="12" t="s">
        <v>36</v>
      </c>
      <c r="AX365" s="12" t="s">
        <v>88</v>
      </c>
      <c r="AY365" s="157" t="s">
        <v>250</v>
      </c>
    </row>
    <row r="366" spans="2:65" s="1" customFormat="1" ht="21.75" customHeight="1">
      <c r="B366" s="33"/>
      <c r="C366" s="178" t="s">
        <v>588</v>
      </c>
      <c r="D366" s="178" t="s">
        <v>364</v>
      </c>
      <c r="E366" s="179" t="s">
        <v>2749</v>
      </c>
      <c r="F366" s="180" t="s">
        <v>2750</v>
      </c>
      <c r="G366" s="181" t="s">
        <v>481</v>
      </c>
      <c r="H366" s="182">
        <v>35</v>
      </c>
      <c r="I366" s="183"/>
      <c r="J366" s="184">
        <f>ROUND(I366*H366,2)</f>
        <v>0</v>
      </c>
      <c r="K366" s="180" t="s">
        <v>1</v>
      </c>
      <c r="L366" s="185"/>
      <c r="M366" s="186" t="s">
        <v>1</v>
      </c>
      <c r="N366" s="187" t="s">
        <v>45</v>
      </c>
      <c r="P366" s="147">
        <f>O366*H366</f>
        <v>0</v>
      </c>
      <c r="Q366" s="147">
        <v>0.17</v>
      </c>
      <c r="R366" s="147">
        <f>Q366*H366</f>
        <v>5.95</v>
      </c>
      <c r="S366" s="147">
        <v>0</v>
      </c>
      <c r="T366" s="148">
        <f>S366*H366</f>
        <v>0</v>
      </c>
      <c r="AR366" s="149" t="s">
        <v>299</v>
      </c>
      <c r="AT366" s="149" t="s">
        <v>364</v>
      </c>
      <c r="AU366" s="149" t="s">
        <v>21</v>
      </c>
      <c r="AY366" s="17" t="s">
        <v>250</v>
      </c>
      <c r="BE366" s="150">
        <f>IF(N366="základní",J366,0)</f>
        <v>0</v>
      </c>
      <c r="BF366" s="150">
        <f>IF(N366="snížená",J366,0)</f>
        <v>0</v>
      </c>
      <c r="BG366" s="150">
        <f>IF(N366="zákl. přenesená",J366,0)</f>
        <v>0</v>
      </c>
      <c r="BH366" s="150">
        <f>IF(N366="sníž. přenesená",J366,0)</f>
        <v>0</v>
      </c>
      <c r="BI366" s="150">
        <f>IF(N366="nulová",J366,0)</f>
        <v>0</v>
      </c>
      <c r="BJ366" s="17" t="s">
        <v>88</v>
      </c>
      <c r="BK366" s="150">
        <f>ROUND(I366*H366,2)</f>
        <v>0</v>
      </c>
      <c r="BL366" s="17" t="s">
        <v>257</v>
      </c>
      <c r="BM366" s="149" t="s">
        <v>2751</v>
      </c>
    </row>
    <row r="367" spans="2:65" s="1" customFormat="1" ht="24.2" customHeight="1">
      <c r="B367" s="33"/>
      <c r="C367" s="138" t="s">
        <v>594</v>
      </c>
      <c r="D367" s="138" t="s">
        <v>252</v>
      </c>
      <c r="E367" s="139" t="s">
        <v>2752</v>
      </c>
      <c r="F367" s="140" t="s">
        <v>2753</v>
      </c>
      <c r="G367" s="141" t="s">
        <v>276</v>
      </c>
      <c r="H367" s="142">
        <v>7.88</v>
      </c>
      <c r="I367" s="143"/>
      <c r="J367" s="144">
        <f>ROUND(I367*H367,2)</f>
        <v>0</v>
      </c>
      <c r="K367" s="140" t="s">
        <v>256</v>
      </c>
      <c r="L367" s="33"/>
      <c r="M367" s="145" t="s">
        <v>1</v>
      </c>
      <c r="N367" s="146" t="s">
        <v>45</v>
      </c>
      <c r="P367" s="147">
        <f>O367*H367</f>
        <v>0</v>
      </c>
      <c r="Q367" s="147">
        <v>0</v>
      </c>
      <c r="R367" s="147">
        <f>Q367*H367</f>
        <v>0</v>
      </c>
      <c r="S367" s="147">
        <v>0</v>
      </c>
      <c r="T367" s="148">
        <f>S367*H367</f>
        <v>0</v>
      </c>
      <c r="AR367" s="149" t="s">
        <v>257</v>
      </c>
      <c r="AT367" s="149" t="s">
        <v>252</v>
      </c>
      <c r="AU367" s="149" t="s">
        <v>21</v>
      </c>
      <c r="AY367" s="17" t="s">
        <v>250</v>
      </c>
      <c r="BE367" s="150">
        <f>IF(N367="základní",J367,0)</f>
        <v>0</v>
      </c>
      <c r="BF367" s="150">
        <f>IF(N367="snížená",J367,0)</f>
        <v>0</v>
      </c>
      <c r="BG367" s="150">
        <f>IF(N367="zákl. přenesená",J367,0)</f>
        <v>0</v>
      </c>
      <c r="BH367" s="150">
        <f>IF(N367="sníž. přenesená",J367,0)</f>
        <v>0</v>
      </c>
      <c r="BI367" s="150">
        <f>IF(N367="nulová",J367,0)</f>
        <v>0</v>
      </c>
      <c r="BJ367" s="17" t="s">
        <v>88</v>
      </c>
      <c r="BK367" s="150">
        <f>ROUND(I367*H367,2)</f>
        <v>0</v>
      </c>
      <c r="BL367" s="17" t="s">
        <v>257</v>
      </c>
      <c r="BM367" s="149" t="s">
        <v>2754</v>
      </c>
    </row>
    <row r="368" spans="2:65" s="1" customFormat="1" ht="11.25">
      <c r="B368" s="33"/>
      <c r="D368" s="151" t="s">
        <v>259</v>
      </c>
      <c r="F368" s="152" t="s">
        <v>2755</v>
      </c>
      <c r="I368" s="153"/>
      <c r="L368" s="33"/>
      <c r="M368" s="154"/>
      <c r="T368" s="57"/>
      <c r="AT368" s="17" t="s">
        <v>259</v>
      </c>
      <c r="AU368" s="17" t="s">
        <v>21</v>
      </c>
    </row>
    <row r="369" spans="2:65" s="12" customFormat="1" ht="11.25">
      <c r="B369" s="155"/>
      <c r="D369" s="156" t="s">
        <v>265</v>
      </c>
      <c r="E369" s="157" t="s">
        <v>1</v>
      </c>
      <c r="F369" s="158" t="s">
        <v>2756</v>
      </c>
      <c r="H369" s="159">
        <v>7.88</v>
      </c>
      <c r="I369" s="160"/>
      <c r="L369" s="155"/>
      <c r="M369" s="161"/>
      <c r="T369" s="162"/>
      <c r="AT369" s="157" t="s">
        <v>265</v>
      </c>
      <c r="AU369" s="157" t="s">
        <v>21</v>
      </c>
      <c r="AV369" s="12" t="s">
        <v>21</v>
      </c>
      <c r="AW369" s="12" t="s">
        <v>36</v>
      </c>
      <c r="AX369" s="12" t="s">
        <v>88</v>
      </c>
      <c r="AY369" s="157" t="s">
        <v>250</v>
      </c>
    </row>
    <row r="370" spans="2:65" s="1" customFormat="1" ht="24.2" customHeight="1">
      <c r="B370" s="33"/>
      <c r="C370" s="138" t="s">
        <v>601</v>
      </c>
      <c r="D370" s="138" t="s">
        <v>252</v>
      </c>
      <c r="E370" s="139" t="s">
        <v>1546</v>
      </c>
      <c r="F370" s="140" t="s">
        <v>1547</v>
      </c>
      <c r="G370" s="141" t="s">
        <v>276</v>
      </c>
      <c r="H370" s="142">
        <v>44.42</v>
      </c>
      <c r="I370" s="143"/>
      <c r="J370" s="144">
        <f>ROUND(I370*H370,2)</f>
        <v>0</v>
      </c>
      <c r="K370" s="140" t="s">
        <v>256</v>
      </c>
      <c r="L370" s="33"/>
      <c r="M370" s="145" t="s">
        <v>1</v>
      </c>
      <c r="N370" s="146" t="s">
        <v>45</v>
      </c>
      <c r="P370" s="147">
        <f>O370*H370</f>
        <v>0</v>
      </c>
      <c r="Q370" s="147">
        <v>2.4340799999999998</v>
      </c>
      <c r="R370" s="147">
        <f>Q370*H370</f>
        <v>108.1218336</v>
      </c>
      <c r="S370" s="147">
        <v>0</v>
      </c>
      <c r="T370" s="148">
        <f>S370*H370</f>
        <v>0</v>
      </c>
      <c r="AR370" s="149" t="s">
        <v>257</v>
      </c>
      <c r="AT370" s="149" t="s">
        <v>252</v>
      </c>
      <c r="AU370" s="149" t="s">
        <v>21</v>
      </c>
      <c r="AY370" s="17" t="s">
        <v>250</v>
      </c>
      <c r="BE370" s="150">
        <f>IF(N370="základní",J370,0)</f>
        <v>0</v>
      </c>
      <c r="BF370" s="150">
        <f>IF(N370="snížená",J370,0)</f>
        <v>0</v>
      </c>
      <c r="BG370" s="150">
        <f>IF(N370="zákl. přenesená",J370,0)</f>
        <v>0</v>
      </c>
      <c r="BH370" s="150">
        <f>IF(N370="sníž. přenesená",J370,0)</f>
        <v>0</v>
      </c>
      <c r="BI370" s="150">
        <f>IF(N370="nulová",J370,0)</f>
        <v>0</v>
      </c>
      <c r="BJ370" s="17" t="s">
        <v>88</v>
      </c>
      <c r="BK370" s="150">
        <f>ROUND(I370*H370,2)</f>
        <v>0</v>
      </c>
      <c r="BL370" s="17" t="s">
        <v>257</v>
      </c>
      <c r="BM370" s="149" t="s">
        <v>2757</v>
      </c>
    </row>
    <row r="371" spans="2:65" s="1" customFormat="1" ht="11.25">
      <c r="B371" s="33"/>
      <c r="D371" s="151" t="s">
        <v>259</v>
      </c>
      <c r="F371" s="152" t="s">
        <v>1549</v>
      </c>
      <c r="I371" s="153"/>
      <c r="L371" s="33"/>
      <c r="M371" s="154"/>
      <c r="T371" s="57"/>
      <c r="AT371" s="17" t="s">
        <v>259</v>
      </c>
      <c r="AU371" s="17" t="s">
        <v>21</v>
      </c>
    </row>
    <row r="372" spans="2:65" s="12" customFormat="1" ht="11.25">
      <c r="B372" s="155"/>
      <c r="D372" s="156" t="s">
        <v>265</v>
      </c>
      <c r="E372" s="157" t="s">
        <v>1</v>
      </c>
      <c r="F372" s="158" t="s">
        <v>2758</v>
      </c>
      <c r="H372" s="159">
        <v>44.42</v>
      </c>
      <c r="I372" s="160"/>
      <c r="L372" s="155"/>
      <c r="M372" s="161"/>
      <c r="T372" s="162"/>
      <c r="AT372" s="157" t="s">
        <v>265</v>
      </c>
      <c r="AU372" s="157" t="s">
        <v>21</v>
      </c>
      <c r="AV372" s="12" t="s">
        <v>21</v>
      </c>
      <c r="AW372" s="12" t="s">
        <v>36</v>
      </c>
      <c r="AX372" s="12" t="s">
        <v>88</v>
      </c>
      <c r="AY372" s="157" t="s">
        <v>250</v>
      </c>
    </row>
    <row r="373" spans="2:65" s="1" customFormat="1" ht="24.2" customHeight="1">
      <c r="B373" s="33"/>
      <c r="C373" s="138" t="s">
        <v>607</v>
      </c>
      <c r="D373" s="138" t="s">
        <v>252</v>
      </c>
      <c r="E373" s="139" t="s">
        <v>2759</v>
      </c>
      <c r="F373" s="140" t="s">
        <v>2760</v>
      </c>
      <c r="G373" s="141" t="s">
        <v>255</v>
      </c>
      <c r="H373" s="142">
        <v>2.75</v>
      </c>
      <c r="I373" s="143"/>
      <c r="J373" s="144">
        <f>ROUND(I373*H373,2)</f>
        <v>0</v>
      </c>
      <c r="K373" s="140" t="s">
        <v>256</v>
      </c>
      <c r="L373" s="33"/>
      <c r="M373" s="145" t="s">
        <v>1</v>
      </c>
      <c r="N373" s="146" t="s">
        <v>45</v>
      </c>
      <c r="P373" s="147">
        <f>O373*H373</f>
        <v>0</v>
      </c>
      <c r="Q373" s="147">
        <v>0.74326999999999999</v>
      </c>
      <c r="R373" s="147">
        <f>Q373*H373</f>
        <v>2.0439924999999999</v>
      </c>
      <c r="S373" s="147">
        <v>0</v>
      </c>
      <c r="T373" s="148">
        <f>S373*H373</f>
        <v>0</v>
      </c>
      <c r="AR373" s="149" t="s">
        <v>257</v>
      </c>
      <c r="AT373" s="149" t="s">
        <v>252</v>
      </c>
      <c r="AU373" s="149" t="s">
        <v>21</v>
      </c>
      <c r="AY373" s="17" t="s">
        <v>250</v>
      </c>
      <c r="BE373" s="150">
        <f>IF(N373="základní",J373,0)</f>
        <v>0</v>
      </c>
      <c r="BF373" s="150">
        <f>IF(N373="snížená",J373,0)</f>
        <v>0</v>
      </c>
      <c r="BG373" s="150">
        <f>IF(N373="zákl. přenesená",J373,0)</f>
        <v>0</v>
      </c>
      <c r="BH373" s="150">
        <f>IF(N373="sníž. přenesená",J373,0)</f>
        <v>0</v>
      </c>
      <c r="BI373" s="150">
        <f>IF(N373="nulová",J373,0)</f>
        <v>0</v>
      </c>
      <c r="BJ373" s="17" t="s">
        <v>88</v>
      </c>
      <c r="BK373" s="150">
        <f>ROUND(I373*H373,2)</f>
        <v>0</v>
      </c>
      <c r="BL373" s="17" t="s">
        <v>257</v>
      </c>
      <c r="BM373" s="149" t="s">
        <v>2761</v>
      </c>
    </row>
    <row r="374" spans="2:65" s="1" customFormat="1" ht="11.25">
      <c r="B374" s="33"/>
      <c r="D374" s="151" t="s">
        <v>259</v>
      </c>
      <c r="F374" s="152" t="s">
        <v>2762</v>
      </c>
      <c r="I374" s="153"/>
      <c r="L374" s="33"/>
      <c r="M374" s="154"/>
      <c r="T374" s="57"/>
      <c r="AT374" s="17" t="s">
        <v>259</v>
      </c>
      <c r="AU374" s="17" t="s">
        <v>21</v>
      </c>
    </row>
    <row r="375" spans="2:65" s="12" customFormat="1" ht="11.25">
      <c r="B375" s="155"/>
      <c r="D375" s="156" t="s">
        <v>265</v>
      </c>
      <c r="E375" s="157" t="s">
        <v>1</v>
      </c>
      <c r="F375" s="158" t="s">
        <v>2763</v>
      </c>
      <c r="H375" s="159">
        <v>2.75</v>
      </c>
      <c r="I375" s="160"/>
      <c r="L375" s="155"/>
      <c r="M375" s="161"/>
      <c r="T375" s="162"/>
      <c r="AT375" s="157" t="s">
        <v>265</v>
      </c>
      <c r="AU375" s="157" t="s">
        <v>21</v>
      </c>
      <c r="AV375" s="12" t="s">
        <v>21</v>
      </c>
      <c r="AW375" s="12" t="s">
        <v>36</v>
      </c>
      <c r="AX375" s="12" t="s">
        <v>88</v>
      </c>
      <c r="AY375" s="157" t="s">
        <v>250</v>
      </c>
    </row>
    <row r="376" spans="2:65" s="11" customFormat="1" ht="22.9" customHeight="1">
      <c r="B376" s="126"/>
      <c r="D376" s="127" t="s">
        <v>79</v>
      </c>
      <c r="E376" s="136" t="s">
        <v>287</v>
      </c>
      <c r="F376" s="136" t="s">
        <v>2764</v>
      </c>
      <c r="I376" s="129"/>
      <c r="J376" s="137">
        <f>BK376</f>
        <v>0</v>
      </c>
      <c r="L376" s="126"/>
      <c r="M376" s="131"/>
      <c r="P376" s="132">
        <f>SUM(P377:P379)</f>
        <v>0</v>
      </c>
      <c r="R376" s="132">
        <f>SUM(R377:R379)</f>
        <v>4.428E-2</v>
      </c>
      <c r="T376" s="133">
        <f>SUM(T377:T379)</f>
        <v>0</v>
      </c>
      <c r="AR376" s="127" t="s">
        <v>88</v>
      </c>
      <c r="AT376" s="134" t="s">
        <v>79</v>
      </c>
      <c r="AU376" s="134" t="s">
        <v>88</v>
      </c>
      <c r="AY376" s="127" t="s">
        <v>250</v>
      </c>
      <c r="BK376" s="135">
        <f>SUM(BK377:BK379)</f>
        <v>0</v>
      </c>
    </row>
    <row r="377" spans="2:65" s="1" customFormat="1" ht="24.2" customHeight="1">
      <c r="B377" s="33"/>
      <c r="C377" s="138" t="s">
        <v>612</v>
      </c>
      <c r="D377" s="138" t="s">
        <v>252</v>
      </c>
      <c r="E377" s="139" t="s">
        <v>2765</v>
      </c>
      <c r="F377" s="140" t="s">
        <v>2766</v>
      </c>
      <c r="G377" s="141" t="s">
        <v>255</v>
      </c>
      <c r="H377" s="142">
        <v>54</v>
      </c>
      <c r="I377" s="143"/>
      <c r="J377" s="144">
        <f>ROUND(I377*H377,2)</f>
        <v>0</v>
      </c>
      <c r="K377" s="140" t="s">
        <v>256</v>
      </c>
      <c r="L377" s="33"/>
      <c r="M377" s="145" t="s">
        <v>1</v>
      </c>
      <c r="N377" s="146" t="s">
        <v>45</v>
      </c>
      <c r="P377" s="147">
        <f>O377*H377</f>
        <v>0</v>
      </c>
      <c r="Q377" s="147">
        <v>8.1999999999999998E-4</v>
      </c>
      <c r="R377" s="147">
        <f>Q377*H377</f>
        <v>4.428E-2</v>
      </c>
      <c r="S377" s="147">
        <v>0</v>
      </c>
      <c r="T377" s="148">
        <f>S377*H377</f>
        <v>0</v>
      </c>
      <c r="AR377" s="149" t="s">
        <v>257</v>
      </c>
      <c r="AT377" s="149" t="s">
        <v>252</v>
      </c>
      <c r="AU377" s="149" t="s">
        <v>21</v>
      </c>
      <c r="AY377" s="17" t="s">
        <v>250</v>
      </c>
      <c r="BE377" s="150">
        <f>IF(N377="základní",J377,0)</f>
        <v>0</v>
      </c>
      <c r="BF377" s="150">
        <f>IF(N377="snížená",J377,0)</f>
        <v>0</v>
      </c>
      <c r="BG377" s="150">
        <f>IF(N377="zákl. přenesená",J377,0)</f>
        <v>0</v>
      </c>
      <c r="BH377" s="150">
        <f>IF(N377="sníž. přenesená",J377,0)</f>
        <v>0</v>
      </c>
      <c r="BI377" s="150">
        <f>IF(N377="nulová",J377,0)</f>
        <v>0</v>
      </c>
      <c r="BJ377" s="17" t="s">
        <v>88</v>
      </c>
      <c r="BK377" s="150">
        <f>ROUND(I377*H377,2)</f>
        <v>0</v>
      </c>
      <c r="BL377" s="17" t="s">
        <v>257</v>
      </c>
      <c r="BM377" s="149" t="s">
        <v>2767</v>
      </c>
    </row>
    <row r="378" spans="2:65" s="1" customFormat="1" ht="11.25">
      <c r="B378" s="33"/>
      <c r="D378" s="151" t="s">
        <v>259</v>
      </c>
      <c r="F378" s="152" t="s">
        <v>2768</v>
      </c>
      <c r="I378" s="153"/>
      <c r="L378" s="33"/>
      <c r="M378" s="154"/>
      <c r="T378" s="57"/>
      <c r="AT378" s="17" t="s">
        <v>259</v>
      </c>
      <c r="AU378" s="17" t="s">
        <v>21</v>
      </c>
    </row>
    <row r="379" spans="2:65" s="12" customFormat="1" ht="11.25">
      <c r="B379" s="155"/>
      <c r="D379" s="156" t="s">
        <v>265</v>
      </c>
      <c r="E379" s="157" t="s">
        <v>1</v>
      </c>
      <c r="F379" s="158" t="s">
        <v>2769</v>
      </c>
      <c r="H379" s="159">
        <v>54</v>
      </c>
      <c r="I379" s="160"/>
      <c r="L379" s="155"/>
      <c r="M379" s="161"/>
      <c r="T379" s="162"/>
      <c r="AT379" s="157" t="s">
        <v>265</v>
      </c>
      <c r="AU379" s="157" t="s">
        <v>21</v>
      </c>
      <c r="AV379" s="12" t="s">
        <v>21</v>
      </c>
      <c r="AW379" s="12" t="s">
        <v>36</v>
      </c>
      <c r="AX379" s="12" t="s">
        <v>88</v>
      </c>
      <c r="AY379" s="157" t="s">
        <v>250</v>
      </c>
    </row>
    <row r="380" spans="2:65" s="11" customFormat="1" ht="22.9" customHeight="1">
      <c r="B380" s="126"/>
      <c r="D380" s="127" t="s">
        <v>79</v>
      </c>
      <c r="E380" s="136" t="s">
        <v>305</v>
      </c>
      <c r="F380" s="136" t="s">
        <v>629</v>
      </c>
      <c r="I380" s="129"/>
      <c r="J380" s="137">
        <f>BK380</f>
        <v>0</v>
      </c>
      <c r="L380" s="126"/>
      <c r="M380" s="131"/>
      <c r="P380" s="132">
        <f>SUM(P381:P430)</f>
        <v>0</v>
      </c>
      <c r="R380" s="132">
        <f>SUM(R381:R430)</f>
        <v>5.0951657999999993</v>
      </c>
      <c r="T380" s="133">
        <f>SUM(T381:T430)</f>
        <v>75.760000000000005</v>
      </c>
      <c r="AR380" s="127" t="s">
        <v>88</v>
      </c>
      <c r="AT380" s="134" t="s">
        <v>79</v>
      </c>
      <c r="AU380" s="134" t="s">
        <v>88</v>
      </c>
      <c r="AY380" s="127" t="s">
        <v>250</v>
      </c>
      <c r="BK380" s="135">
        <f>SUM(BK381:BK430)</f>
        <v>0</v>
      </c>
    </row>
    <row r="381" spans="2:65" s="1" customFormat="1" ht="24.2" customHeight="1">
      <c r="B381" s="33"/>
      <c r="C381" s="138" t="s">
        <v>617</v>
      </c>
      <c r="D381" s="138" t="s">
        <v>252</v>
      </c>
      <c r="E381" s="139" t="s">
        <v>2770</v>
      </c>
      <c r="F381" s="140" t="s">
        <v>2771</v>
      </c>
      <c r="G381" s="141" t="s">
        <v>255</v>
      </c>
      <c r="H381" s="142">
        <v>141.05000000000001</v>
      </c>
      <c r="I381" s="143"/>
      <c r="J381" s="144">
        <f>ROUND(I381*H381,2)</f>
        <v>0</v>
      </c>
      <c r="K381" s="140" t="s">
        <v>256</v>
      </c>
      <c r="L381" s="33"/>
      <c r="M381" s="145" t="s">
        <v>1</v>
      </c>
      <c r="N381" s="146" t="s">
        <v>45</v>
      </c>
      <c r="P381" s="147">
        <f>O381*H381</f>
        <v>0</v>
      </c>
      <c r="Q381" s="147">
        <v>2.0000000000000001E-4</v>
      </c>
      <c r="R381" s="147">
        <f>Q381*H381</f>
        <v>2.8210000000000002E-2</v>
      </c>
      <c r="S381" s="147">
        <v>0</v>
      </c>
      <c r="T381" s="148">
        <f>S381*H381</f>
        <v>0</v>
      </c>
      <c r="AR381" s="149" t="s">
        <v>257</v>
      </c>
      <c r="AT381" s="149" t="s">
        <v>252</v>
      </c>
      <c r="AU381" s="149" t="s">
        <v>21</v>
      </c>
      <c r="AY381" s="17" t="s">
        <v>250</v>
      </c>
      <c r="BE381" s="150">
        <f>IF(N381="základní",J381,0)</f>
        <v>0</v>
      </c>
      <c r="BF381" s="150">
        <f>IF(N381="snížená",J381,0)</f>
        <v>0</v>
      </c>
      <c r="BG381" s="150">
        <f>IF(N381="zákl. přenesená",J381,0)</f>
        <v>0</v>
      </c>
      <c r="BH381" s="150">
        <f>IF(N381="sníž. přenesená",J381,0)</f>
        <v>0</v>
      </c>
      <c r="BI381" s="150">
        <f>IF(N381="nulová",J381,0)</f>
        <v>0</v>
      </c>
      <c r="BJ381" s="17" t="s">
        <v>88</v>
      </c>
      <c r="BK381" s="150">
        <f>ROUND(I381*H381,2)</f>
        <v>0</v>
      </c>
      <c r="BL381" s="17" t="s">
        <v>257</v>
      </c>
      <c r="BM381" s="149" t="s">
        <v>2772</v>
      </c>
    </row>
    <row r="382" spans="2:65" s="1" customFormat="1" ht="11.25">
      <c r="B382" s="33"/>
      <c r="D382" s="151" t="s">
        <v>259</v>
      </c>
      <c r="F382" s="152" t="s">
        <v>2773</v>
      </c>
      <c r="I382" s="153"/>
      <c r="L382" s="33"/>
      <c r="M382" s="154"/>
      <c r="T382" s="57"/>
      <c r="AT382" s="17" t="s">
        <v>259</v>
      </c>
      <c r="AU382" s="17" t="s">
        <v>21</v>
      </c>
    </row>
    <row r="383" spans="2:65" s="12" customFormat="1" ht="11.25">
      <c r="B383" s="155"/>
      <c r="D383" s="156" t="s">
        <v>265</v>
      </c>
      <c r="E383" s="157" t="s">
        <v>1</v>
      </c>
      <c r="F383" s="158" t="s">
        <v>2774</v>
      </c>
      <c r="H383" s="159">
        <v>141.05000000000001</v>
      </c>
      <c r="I383" s="160"/>
      <c r="L383" s="155"/>
      <c r="M383" s="161"/>
      <c r="T383" s="162"/>
      <c r="AT383" s="157" t="s">
        <v>265</v>
      </c>
      <c r="AU383" s="157" t="s">
        <v>21</v>
      </c>
      <c r="AV383" s="12" t="s">
        <v>21</v>
      </c>
      <c r="AW383" s="12" t="s">
        <v>36</v>
      </c>
      <c r="AX383" s="12" t="s">
        <v>88</v>
      </c>
      <c r="AY383" s="157" t="s">
        <v>250</v>
      </c>
    </row>
    <row r="384" spans="2:65" s="1" customFormat="1" ht="33" customHeight="1">
      <c r="B384" s="33"/>
      <c r="C384" s="138" t="s">
        <v>623</v>
      </c>
      <c r="D384" s="138" t="s">
        <v>252</v>
      </c>
      <c r="E384" s="139" t="s">
        <v>932</v>
      </c>
      <c r="F384" s="140" t="s">
        <v>933</v>
      </c>
      <c r="G384" s="141" t="s">
        <v>557</v>
      </c>
      <c r="H384" s="142">
        <v>2</v>
      </c>
      <c r="I384" s="143"/>
      <c r="J384" s="144">
        <f>ROUND(I384*H384,2)</f>
        <v>0</v>
      </c>
      <c r="K384" s="140" t="s">
        <v>256</v>
      </c>
      <c r="L384" s="33"/>
      <c r="M384" s="145" t="s">
        <v>1</v>
      </c>
      <c r="N384" s="146" t="s">
        <v>45</v>
      </c>
      <c r="P384" s="147">
        <f>O384*H384</f>
        <v>0</v>
      </c>
      <c r="Q384" s="147">
        <v>0.15540000000000001</v>
      </c>
      <c r="R384" s="147">
        <f>Q384*H384</f>
        <v>0.31080000000000002</v>
      </c>
      <c r="S384" s="147">
        <v>0</v>
      </c>
      <c r="T384" s="148">
        <f>S384*H384</f>
        <v>0</v>
      </c>
      <c r="AR384" s="149" t="s">
        <v>257</v>
      </c>
      <c r="AT384" s="149" t="s">
        <v>252</v>
      </c>
      <c r="AU384" s="149" t="s">
        <v>21</v>
      </c>
      <c r="AY384" s="17" t="s">
        <v>250</v>
      </c>
      <c r="BE384" s="150">
        <f>IF(N384="základní",J384,0)</f>
        <v>0</v>
      </c>
      <c r="BF384" s="150">
        <f>IF(N384="snížená",J384,0)</f>
        <v>0</v>
      </c>
      <c r="BG384" s="150">
        <f>IF(N384="zákl. přenesená",J384,0)</f>
        <v>0</v>
      </c>
      <c r="BH384" s="150">
        <f>IF(N384="sníž. přenesená",J384,0)</f>
        <v>0</v>
      </c>
      <c r="BI384" s="150">
        <f>IF(N384="nulová",J384,0)</f>
        <v>0</v>
      </c>
      <c r="BJ384" s="17" t="s">
        <v>88</v>
      </c>
      <c r="BK384" s="150">
        <f>ROUND(I384*H384,2)</f>
        <v>0</v>
      </c>
      <c r="BL384" s="17" t="s">
        <v>257</v>
      </c>
      <c r="BM384" s="149" t="s">
        <v>2775</v>
      </c>
    </row>
    <row r="385" spans="2:65" s="1" customFormat="1" ht="11.25">
      <c r="B385" s="33"/>
      <c r="D385" s="151" t="s">
        <v>259</v>
      </c>
      <c r="F385" s="152" t="s">
        <v>935</v>
      </c>
      <c r="I385" s="153"/>
      <c r="L385" s="33"/>
      <c r="M385" s="154"/>
      <c r="T385" s="57"/>
      <c r="AT385" s="17" t="s">
        <v>259</v>
      </c>
      <c r="AU385" s="17" t="s">
        <v>21</v>
      </c>
    </row>
    <row r="386" spans="2:65" s="1" customFormat="1" ht="16.5" customHeight="1">
      <c r="B386" s="33"/>
      <c r="C386" s="178" t="s">
        <v>630</v>
      </c>
      <c r="D386" s="178" t="s">
        <v>364</v>
      </c>
      <c r="E386" s="179" t="s">
        <v>2776</v>
      </c>
      <c r="F386" s="180" t="s">
        <v>2777</v>
      </c>
      <c r="G386" s="181" t="s">
        <v>557</v>
      </c>
      <c r="H386" s="182">
        <v>2.04</v>
      </c>
      <c r="I386" s="183"/>
      <c r="J386" s="184">
        <f>ROUND(I386*H386,2)</f>
        <v>0</v>
      </c>
      <c r="K386" s="180" t="s">
        <v>256</v>
      </c>
      <c r="L386" s="185"/>
      <c r="M386" s="186" t="s">
        <v>1</v>
      </c>
      <c r="N386" s="187" t="s">
        <v>45</v>
      </c>
      <c r="P386" s="147">
        <f>O386*H386</f>
        <v>0</v>
      </c>
      <c r="Q386" s="147">
        <v>0.08</v>
      </c>
      <c r="R386" s="147">
        <f>Q386*H386</f>
        <v>0.16320000000000001</v>
      </c>
      <c r="S386" s="147">
        <v>0</v>
      </c>
      <c r="T386" s="148">
        <f>S386*H386</f>
        <v>0</v>
      </c>
      <c r="AR386" s="149" t="s">
        <v>299</v>
      </c>
      <c r="AT386" s="149" t="s">
        <v>364</v>
      </c>
      <c r="AU386" s="149" t="s">
        <v>21</v>
      </c>
      <c r="AY386" s="17" t="s">
        <v>250</v>
      </c>
      <c r="BE386" s="150">
        <f>IF(N386="základní",J386,0)</f>
        <v>0</v>
      </c>
      <c r="BF386" s="150">
        <f>IF(N386="snížená",J386,0)</f>
        <v>0</v>
      </c>
      <c r="BG386" s="150">
        <f>IF(N386="zákl. přenesená",J386,0)</f>
        <v>0</v>
      </c>
      <c r="BH386" s="150">
        <f>IF(N386="sníž. přenesená",J386,0)</f>
        <v>0</v>
      </c>
      <c r="BI386" s="150">
        <f>IF(N386="nulová",J386,0)</f>
        <v>0</v>
      </c>
      <c r="BJ386" s="17" t="s">
        <v>88</v>
      </c>
      <c r="BK386" s="150">
        <f>ROUND(I386*H386,2)</f>
        <v>0</v>
      </c>
      <c r="BL386" s="17" t="s">
        <v>257</v>
      </c>
      <c r="BM386" s="149" t="s">
        <v>2778</v>
      </c>
    </row>
    <row r="387" spans="2:65" s="12" customFormat="1" ht="11.25">
      <c r="B387" s="155"/>
      <c r="D387" s="156" t="s">
        <v>265</v>
      </c>
      <c r="F387" s="158" t="s">
        <v>2779</v>
      </c>
      <c r="H387" s="159">
        <v>2.04</v>
      </c>
      <c r="I387" s="160"/>
      <c r="L387" s="155"/>
      <c r="M387" s="161"/>
      <c r="T387" s="162"/>
      <c r="AT387" s="157" t="s">
        <v>265</v>
      </c>
      <c r="AU387" s="157" t="s">
        <v>21</v>
      </c>
      <c r="AV387" s="12" t="s">
        <v>21</v>
      </c>
      <c r="AW387" s="12" t="s">
        <v>4</v>
      </c>
      <c r="AX387" s="12" t="s">
        <v>88</v>
      </c>
      <c r="AY387" s="157" t="s">
        <v>250</v>
      </c>
    </row>
    <row r="388" spans="2:65" s="1" customFormat="1" ht="33" customHeight="1">
      <c r="B388" s="33"/>
      <c r="C388" s="138" t="s">
        <v>636</v>
      </c>
      <c r="D388" s="138" t="s">
        <v>252</v>
      </c>
      <c r="E388" s="139" t="s">
        <v>631</v>
      </c>
      <c r="F388" s="140" t="s">
        <v>632</v>
      </c>
      <c r="G388" s="141" t="s">
        <v>557</v>
      </c>
      <c r="H388" s="142">
        <v>6.35</v>
      </c>
      <c r="I388" s="143"/>
      <c r="J388" s="144">
        <f>ROUND(I388*H388,2)</f>
        <v>0</v>
      </c>
      <c r="K388" s="140" t="s">
        <v>256</v>
      </c>
      <c r="L388" s="33"/>
      <c r="M388" s="145" t="s">
        <v>1</v>
      </c>
      <c r="N388" s="146" t="s">
        <v>45</v>
      </c>
      <c r="P388" s="147">
        <f>O388*H388</f>
        <v>0</v>
      </c>
      <c r="Q388" s="147">
        <v>0.1295</v>
      </c>
      <c r="R388" s="147">
        <f>Q388*H388</f>
        <v>0.82232499999999997</v>
      </c>
      <c r="S388" s="147">
        <v>0</v>
      </c>
      <c r="T388" s="148">
        <f>S388*H388</f>
        <v>0</v>
      </c>
      <c r="AR388" s="149" t="s">
        <v>257</v>
      </c>
      <c r="AT388" s="149" t="s">
        <v>252</v>
      </c>
      <c r="AU388" s="149" t="s">
        <v>21</v>
      </c>
      <c r="AY388" s="17" t="s">
        <v>250</v>
      </c>
      <c r="BE388" s="150">
        <f>IF(N388="základní",J388,0)</f>
        <v>0</v>
      </c>
      <c r="BF388" s="150">
        <f>IF(N388="snížená",J388,0)</f>
        <v>0</v>
      </c>
      <c r="BG388" s="150">
        <f>IF(N388="zákl. přenesená",J388,0)</f>
        <v>0</v>
      </c>
      <c r="BH388" s="150">
        <f>IF(N388="sníž. přenesená",J388,0)</f>
        <v>0</v>
      </c>
      <c r="BI388" s="150">
        <f>IF(N388="nulová",J388,0)</f>
        <v>0</v>
      </c>
      <c r="BJ388" s="17" t="s">
        <v>88</v>
      </c>
      <c r="BK388" s="150">
        <f>ROUND(I388*H388,2)</f>
        <v>0</v>
      </c>
      <c r="BL388" s="17" t="s">
        <v>257</v>
      </c>
      <c r="BM388" s="149" t="s">
        <v>2780</v>
      </c>
    </row>
    <row r="389" spans="2:65" s="1" customFormat="1" ht="11.25">
      <c r="B389" s="33"/>
      <c r="D389" s="151" t="s">
        <v>259</v>
      </c>
      <c r="F389" s="152" t="s">
        <v>634</v>
      </c>
      <c r="I389" s="153"/>
      <c r="L389" s="33"/>
      <c r="M389" s="154"/>
      <c r="T389" s="57"/>
      <c r="AT389" s="17" t="s">
        <v>259</v>
      </c>
      <c r="AU389" s="17" t="s">
        <v>21</v>
      </c>
    </row>
    <row r="390" spans="2:65" s="12" customFormat="1" ht="11.25">
      <c r="B390" s="155"/>
      <c r="D390" s="156" t="s">
        <v>265</v>
      </c>
      <c r="E390" s="157" t="s">
        <v>1</v>
      </c>
      <c r="F390" s="158" t="s">
        <v>2781</v>
      </c>
      <c r="H390" s="159">
        <v>6.35</v>
      </c>
      <c r="I390" s="160"/>
      <c r="L390" s="155"/>
      <c r="M390" s="161"/>
      <c r="T390" s="162"/>
      <c r="AT390" s="157" t="s">
        <v>265</v>
      </c>
      <c r="AU390" s="157" t="s">
        <v>21</v>
      </c>
      <c r="AV390" s="12" t="s">
        <v>21</v>
      </c>
      <c r="AW390" s="12" t="s">
        <v>36</v>
      </c>
      <c r="AX390" s="12" t="s">
        <v>88</v>
      </c>
      <c r="AY390" s="157" t="s">
        <v>250</v>
      </c>
    </row>
    <row r="391" spans="2:65" s="1" customFormat="1" ht="16.5" customHeight="1">
      <c r="B391" s="33"/>
      <c r="C391" s="178" t="s">
        <v>641</v>
      </c>
      <c r="D391" s="178" t="s">
        <v>364</v>
      </c>
      <c r="E391" s="179" t="s">
        <v>2782</v>
      </c>
      <c r="F391" s="180" t="s">
        <v>2783</v>
      </c>
      <c r="G391" s="181" t="s">
        <v>557</v>
      </c>
      <c r="H391" s="182">
        <v>6.4770000000000003</v>
      </c>
      <c r="I391" s="183"/>
      <c r="J391" s="184">
        <f>ROUND(I391*H391,2)</f>
        <v>0</v>
      </c>
      <c r="K391" s="180" t="s">
        <v>256</v>
      </c>
      <c r="L391" s="185"/>
      <c r="M391" s="186" t="s">
        <v>1</v>
      </c>
      <c r="N391" s="187" t="s">
        <v>45</v>
      </c>
      <c r="P391" s="147">
        <f>O391*H391</f>
        <v>0</v>
      </c>
      <c r="Q391" s="147">
        <v>4.5999999999999999E-2</v>
      </c>
      <c r="R391" s="147">
        <f>Q391*H391</f>
        <v>0.29794199999999998</v>
      </c>
      <c r="S391" s="147">
        <v>0</v>
      </c>
      <c r="T391" s="148">
        <f>S391*H391</f>
        <v>0</v>
      </c>
      <c r="AR391" s="149" t="s">
        <v>299</v>
      </c>
      <c r="AT391" s="149" t="s">
        <v>364</v>
      </c>
      <c r="AU391" s="149" t="s">
        <v>21</v>
      </c>
      <c r="AY391" s="17" t="s">
        <v>250</v>
      </c>
      <c r="BE391" s="150">
        <f>IF(N391="základní",J391,0)</f>
        <v>0</v>
      </c>
      <c r="BF391" s="150">
        <f>IF(N391="snížená",J391,0)</f>
        <v>0</v>
      </c>
      <c r="BG391" s="150">
        <f>IF(N391="zákl. přenesená",J391,0)</f>
        <v>0</v>
      </c>
      <c r="BH391" s="150">
        <f>IF(N391="sníž. přenesená",J391,0)</f>
        <v>0</v>
      </c>
      <c r="BI391" s="150">
        <f>IF(N391="nulová",J391,0)</f>
        <v>0</v>
      </c>
      <c r="BJ391" s="17" t="s">
        <v>88</v>
      </c>
      <c r="BK391" s="150">
        <f>ROUND(I391*H391,2)</f>
        <v>0</v>
      </c>
      <c r="BL391" s="17" t="s">
        <v>257</v>
      </c>
      <c r="BM391" s="149" t="s">
        <v>2784</v>
      </c>
    </row>
    <row r="392" spans="2:65" s="12" customFormat="1" ht="11.25">
      <c r="B392" s="155"/>
      <c r="D392" s="156" t="s">
        <v>265</v>
      </c>
      <c r="F392" s="158" t="s">
        <v>2785</v>
      </c>
      <c r="H392" s="159">
        <v>6.4770000000000003</v>
      </c>
      <c r="I392" s="160"/>
      <c r="L392" s="155"/>
      <c r="M392" s="161"/>
      <c r="T392" s="162"/>
      <c r="AT392" s="157" t="s">
        <v>265</v>
      </c>
      <c r="AU392" s="157" t="s">
        <v>21</v>
      </c>
      <c r="AV392" s="12" t="s">
        <v>21</v>
      </c>
      <c r="AW392" s="12" t="s">
        <v>4</v>
      </c>
      <c r="AX392" s="12" t="s">
        <v>88</v>
      </c>
      <c r="AY392" s="157" t="s">
        <v>250</v>
      </c>
    </row>
    <row r="393" spans="2:65" s="1" customFormat="1" ht="24.2" customHeight="1">
      <c r="B393" s="33"/>
      <c r="C393" s="138" t="s">
        <v>647</v>
      </c>
      <c r="D393" s="138" t="s">
        <v>252</v>
      </c>
      <c r="E393" s="139" t="s">
        <v>2786</v>
      </c>
      <c r="F393" s="140" t="s">
        <v>2787</v>
      </c>
      <c r="G393" s="141" t="s">
        <v>557</v>
      </c>
      <c r="H393" s="142">
        <v>12.4</v>
      </c>
      <c r="I393" s="143"/>
      <c r="J393" s="144">
        <f>ROUND(I393*H393,2)</f>
        <v>0</v>
      </c>
      <c r="K393" s="140" t="s">
        <v>256</v>
      </c>
      <c r="L393" s="33"/>
      <c r="M393" s="145" t="s">
        <v>1</v>
      </c>
      <c r="N393" s="146" t="s">
        <v>45</v>
      </c>
      <c r="P393" s="147">
        <f>O393*H393</f>
        <v>0</v>
      </c>
      <c r="Q393" s="147">
        <v>4.3E-3</v>
      </c>
      <c r="R393" s="147">
        <f>Q393*H393</f>
        <v>5.3319999999999999E-2</v>
      </c>
      <c r="S393" s="147">
        <v>0</v>
      </c>
      <c r="T393" s="148">
        <f>S393*H393</f>
        <v>0</v>
      </c>
      <c r="AR393" s="149" t="s">
        <v>257</v>
      </c>
      <c r="AT393" s="149" t="s">
        <v>252</v>
      </c>
      <c r="AU393" s="149" t="s">
        <v>21</v>
      </c>
      <c r="AY393" s="17" t="s">
        <v>250</v>
      </c>
      <c r="BE393" s="150">
        <f>IF(N393="základní",J393,0)</f>
        <v>0</v>
      </c>
      <c r="BF393" s="150">
        <f>IF(N393="snížená",J393,0)</f>
        <v>0</v>
      </c>
      <c r="BG393" s="150">
        <f>IF(N393="zákl. přenesená",J393,0)</f>
        <v>0</v>
      </c>
      <c r="BH393" s="150">
        <f>IF(N393="sníž. přenesená",J393,0)</f>
        <v>0</v>
      </c>
      <c r="BI393" s="150">
        <f>IF(N393="nulová",J393,0)</f>
        <v>0</v>
      </c>
      <c r="BJ393" s="17" t="s">
        <v>88</v>
      </c>
      <c r="BK393" s="150">
        <f>ROUND(I393*H393,2)</f>
        <v>0</v>
      </c>
      <c r="BL393" s="17" t="s">
        <v>257</v>
      </c>
      <c r="BM393" s="149" t="s">
        <v>2788</v>
      </c>
    </row>
    <row r="394" spans="2:65" s="1" customFormat="1" ht="11.25">
      <c r="B394" s="33"/>
      <c r="D394" s="151" t="s">
        <v>259</v>
      </c>
      <c r="F394" s="152" t="s">
        <v>2789</v>
      </c>
      <c r="I394" s="153"/>
      <c r="L394" s="33"/>
      <c r="M394" s="154"/>
      <c r="T394" s="57"/>
      <c r="AT394" s="17" t="s">
        <v>259</v>
      </c>
      <c r="AU394" s="17" t="s">
        <v>21</v>
      </c>
    </row>
    <row r="395" spans="2:65" s="12" customFormat="1" ht="11.25">
      <c r="B395" s="155"/>
      <c r="D395" s="156" t="s">
        <v>265</v>
      </c>
      <c r="E395" s="157" t="s">
        <v>1</v>
      </c>
      <c r="F395" s="158" t="s">
        <v>2790</v>
      </c>
      <c r="H395" s="159">
        <v>12.4</v>
      </c>
      <c r="I395" s="160"/>
      <c r="L395" s="155"/>
      <c r="M395" s="161"/>
      <c r="T395" s="162"/>
      <c r="AT395" s="157" t="s">
        <v>265</v>
      </c>
      <c r="AU395" s="157" t="s">
        <v>21</v>
      </c>
      <c r="AV395" s="12" t="s">
        <v>21</v>
      </c>
      <c r="AW395" s="12" t="s">
        <v>36</v>
      </c>
      <c r="AX395" s="12" t="s">
        <v>88</v>
      </c>
      <c r="AY395" s="157" t="s">
        <v>250</v>
      </c>
    </row>
    <row r="396" spans="2:65" s="1" customFormat="1" ht="24.2" customHeight="1">
      <c r="B396" s="33"/>
      <c r="C396" s="138" t="s">
        <v>653</v>
      </c>
      <c r="D396" s="138" t="s">
        <v>252</v>
      </c>
      <c r="E396" s="139" t="s">
        <v>2791</v>
      </c>
      <c r="F396" s="140" t="s">
        <v>2792</v>
      </c>
      <c r="G396" s="141" t="s">
        <v>255</v>
      </c>
      <c r="H396" s="142">
        <v>216.79</v>
      </c>
      <c r="I396" s="143"/>
      <c r="J396" s="144">
        <f>ROUND(I396*H396,2)</f>
        <v>0</v>
      </c>
      <c r="K396" s="140" t="s">
        <v>256</v>
      </c>
      <c r="L396" s="33"/>
      <c r="M396" s="145" t="s">
        <v>1</v>
      </c>
      <c r="N396" s="146" t="s">
        <v>45</v>
      </c>
      <c r="P396" s="147">
        <f>O396*H396</f>
        <v>0</v>
      </c>
      <c r="Q396" s="147">
        <v>1.0200000000000001E-3</v>
      </c>
      <c r="R396" s="147">
        <f>Q396*H396</f>
        <v>0.22112580000000001</v>
      </c>
      <c r="S396" s="147">
        <v>0</v>
      </c>
      <c r="T396" s="148">
        <f>S396*H396</f>
        <v>0</v>
      </c>
      <c r="AR396" s="149" t="s">
        <v>257</v>
      </c>
      <c r="AT396" s="149" t="s">
        <v>252</v>
      </c>
      <c r="AU396" s="149" t="s">
        <v>21</v>
      </c>
      <c r="AY396" s="17" t="s">
        <v>250</v>
      </c>
      <c r="BE396" s="150">
        <f>IF(N396="základní",J396,0)</f>
        <v>0</v>
      </c>
      <c r="BF396" s="150">
        <f>IF(N396="snížená",J396,0)</f>
        <v>0</v>
      </c>
      <c r="BG396" s="150">
        <f>IF(N396="zákl. přenesená",J396,0)</f>
        <v>0</v>
      </c>
      <c r="BH396" s="150">
        <f>IF(N396="sníž. přenesená",J396,0)</f>
        <v>0</v>
      </c>
      <c r="BI396" s="150">
        <f>IF(N396="nulová",J396,0)</f>
        <v>0</v>
      </c>
      <c r="BJ396" s="17" t="s">
        <v>88</v>
      </c>
      <c r="BK396" s="150">
        <f>ROUND(I396*H396,2)</f>
        <v>0</v>
      </c>
      <c r="BL396" s="17" t="s">
        <v>257</v>
      </c>
      <c r="BM396" s="149" t="s">
        <v>2793</v>
      </c>
    </row>
    <row r="397" spans="2:65" s="1" customFormat="1" ht="11.25">
      <c r="B397" s="33"/>
      <c r="D397" s="151" t="s">
        <v>259</v>
      </c>
      <c r="F397" s="152" t="s">
        <v>2794</v>
      </c>
      <c r="I397" s="153"/>
      <c r="L397" s="33"/>
      <c r="M397" s="154"/>
      <c r="T397" s="57"/>
      <c r="AT397" s="17" t="s">
        <v>259</v>
      </c>
      <c r="AU397" s="17" t="s">
        <v>21</v>
      </c>
    </row>
    <row r="398" spans="2:65" s="15" customFormat="1" ht="11.25">
      <c r="B398" s="195"/>
      <c r="D398" s="156" t="s">
        <v>265</v>
      </c>
      <c r="E398" s="196" t="s">
        <v>1</v>
      </c>
      <c r="F398" s="197" t="s">
        <v>2795</v>
      </c>
      <c r="H398" s="196" t="s">
        <v>1</v>
      </c>
      <c r="I398" s="198"/>
      <c r="L398" s="195"/>
      <c r="M398" s="199"/>
      <c r="T398" s="200"/>
      <c r="AT398" s="196" t="s">
        <v>265</v>
      </c>
      <c r="AU398" s="196" t="s">
        <v>21</v>
      </c>
      <c r="AV398" s="15" t="s">
        <v>88</v>
      </c>
      <c r="AW398" s="15" t="s">
        <v>36</v>
      </c>
      <c r="AX398" s="15" t="s">
        <v>80</v>
      </c>
      <c r="AY398" s="196" t="s">
        <v>250</v>
      </c>
    </row>
    <row r="399" spans="2:65" s="12" customFormat="1" ht="11.25">
      <c r="B399" s="155"/>
      <c r="D399" s="156" t="s">
        <v>265</v>
      </c>
      <c r="E399" s="157" t="s">
        <v>1</v>
      </c>
      <c r="F399" s="158" t="s">
        <v>2796</v>
      </c>
      <c r="H399" s="159">
        <v>17</v>
      </c>
      <c r="I399" s="160"/>
      <c r="L399" s="155"/>
      <c r="M399" s="161"/>
      <c r="T399" s="162"/>
      <c r="AT399" s="157" t="s">
        <v>265</v>
      </c>
      <c r="AU399" s="157" t="s">
        <v>21</v>
      </c>
      <c r="AV399" s="12" t="s">
        <v>21</v>
      </c>
      <c r="AW399" s="12" t="s">
        <v>36</v>
      </c>
      <c r="AX399" s="12" t="s">
        <v>80</v>
      </c>
      <c r="AY399" s="157" t="s">
        <v>250</v>
      </c>
    </row>
    <row r="400" spans="2:65" s="12" customFormat="1" ht="11.25">
      <c r="B400" s="155"/>
      <c r="D400" s="156" t="s">
        <v>265</v>
      </c>
      <c r="E400" s="157" t="s">
        <v>1</v>
      </c>
      <c r="F400" s="158" t="s">
        <v>2797</v>
      </c>
      <c r="H400" s="159">
        <v>17</v>
      </c>
      <c r="I400" s="160"/>
      <c r="L400" s="155"/>
      <c r="M400" s="161"/>
      <c r="T400" s="162"/>
      <c r="AT400" s="157" t="s">
        <v>265</v>
      </c>
      <c r="AU400" s="157" t="s">
        <v>21</v>
      </c>
      <c r="AV400" s="12" t="s">
        <v>21</v>
      </c>
      <c r="AW400" s="12" t="s">
        <v>36</v>
      </c>
      <c r="AX400" s="12" t="s">
        <v>80</v>
      </c>
      <c r="AY400" s="157" t="s">
        <v>250</v>
      </c>
    </row>
    <row r="401" spans="2:65" s="14" customFormat="1" ht="11.25">
      <c r="B401" s="171"/>
      <c r="D401" s="156" t="s">
        <v>265</v>
      </c>
      <c r="E401" s="172" t="s">
        <v>1</v>
      </c>
      <c r="F401" s="173" t="s">
        <v>317</v>
      </c>
      <c r="H401" s="174">
        <v>34</v>
      </c>
      <c r="I401" s="175"/>
      <c r="L401" s="171"/>
      <c r="M401" s="176"/>
      <c r="T401" s="177"/>
      <c r="AT401" s="172" t="s">
        <v>265</v>
      </c>
      <c r="AU401" s="172" t="s">
        <v>21</v>
      </c>
      <c r="AV401" s="14" t="s">
        <v>267</v>
      </c>
      <c r="AW401" s="14" t="s">
        <v>36</v>
      </c>
      <c r="AX401" s="14" t="s">
        <v>80</v>
      </c>
      <c r="AY401" s="172" t="s">
        <v>250</v>
      </c>
    </row>
    <row r="402" spans="2:65" s="12" customFormat="1" ht="11.25">
      <c r="B402" s="155"/>
      <c r="D402" s="156" t="s">
        <v>265</v>
      </c>
      <c r="E402" s="157" t="s">
        <v>1</v>
      </c>
      <c r="F402" s="158" t="s">
        <v>2798</v>
      </c>
      <c r="H402" s="159">
        <v>98.26</v>
      </c>
      <c r="I402" s="160"/>
      <c r="L402" s="155"/>
      <c r="M402" s="161"/>
      <c r="T402" s="162"/>
      <c r="AT402" s="157" t="s">
        <v>265</v>
      </c>
      <c r="AU402" s="157" t="s">
        <v>21</v>
      </c>
      <c r="AV402" s="12" t="s">
        <v>21</v>
      </c>
      <c r="AW402" s="12" t="s">
        <v>36</v>
      </c>
      <c r="AX402" s="12" t="s">
        <v>80</v>
      </c>
      <c r="AY402" s="157" t="s">
        <v>250</v>
      </c>
    </row>
    <row r="403" spans="2:65" s="12" customFormat="1" ht="11.25">
      <c r="B403" s="155"/>
      <c r="D403" s="156" t="s">
        <v>265</v>
      </c>
      <c r="E403" s="157" t="s">
        <v>1</v>
      </c>
      <c r="F403" s="158" t="s">
        <v>2799</v>
      </c>
      <c r="H403" s="159">
        <v>84.53</v>
      </c>
      <c r="I403" s="160"/>
      <c r="L403" s="155"/>
      <c r="M403" s="161"/>
      <c r="T403" s="162"/>
      <c r="AT403" s="157" t="s">
        <v>265</v>
      </c>
      <c r="AU403" s="157" t="s">
        <v>21</v>
      </c>
      <c r="AV403" s="12" t="s">
        <v>21</v>
      </c>
      <c r="AW403" s="12" t="s">
        <v>36</v>
      </c>
      <c r="AX403" s="12" t="s">
        <v>80</v>
      </c>
      <c r="AY403" s="157" t="s">
        <v>250</v>
      </c>
    </row>
    <row r="404" spans="2:65" s="14" customFormat="1" ht="11.25">
      <c r="B404" s="171"/>
      <c r="D404" s="156" t="s">
        <v>265</v>
      </c>
      <c r="E404" s="172" t="s">
        <v>1</v>
      </c>
      <c r="F404" s="173" t="s">
        <v>317</v>
      </c>
      <c r="H404" s="174">
        <v>182.79</v>
      </c>
      <c r="I404" s="175"/>
      <c r="L404" s="171"/>
      <c r="M404" s="176"/>
      <c r="T404" s="177"/>
      <c r="AT404" s="172" t="s">
        <v>265</v>
      </c>
      <c r="AU404" s="172" t="s">
        <v>21</v>
      </c>
      <c r="AV404" s="14" t="s">
        <v>267</v>
      </c>
      <c r="AW404" s="14" t="s">
        <v>36</v>
      </c>
      <c r="AX404" s="14" t="s">
        <v>80</v>
      </c>
      <c r="AY404" s="172" t="s">
        <v>250</v>
      </c>
    </row>
    <row r="405" spans="2:65" s="13" customFormat="1" ht="11.25">
      <c r="B405" s="163"/>
      <c r="D405" s="156" t="s">
        <v>265</v>
      </c>
      <c r="E405" s="164" t="s">
        <v>1</v>
      </c>
      <c r="F405" s="165" t="s">
        <v>273</v>
      </c>
      <c r="H405" s="166">
        <v>216.79</v>
      </c>
      <c r="I405" s="167"/>
      <c r="L405" s="163"/>
      <c r="M405" s="168"/>
      <c r="T405" s="169"/>
      <c r="AT405" s="164" t="s">
        <v>265</v>
      </c>
      <c r="AU405" s="164" t="s">
        <v>21</v>
      </c>
      <c r="AV405" s="13" t="s">
        <v>257</v>
      </c>
      <c r="AW405" s="13" t="s">
        <v>36</v>
      </c>
      <c r="AX405" s="13" t="s">
        <v>88</v>
      </c>
      <c r="AY405" s="164" t="s">
        <v>250</v>
      </c>
    </row>
    <row r="406" spans="2:65" s="1" customFormat="1" ht="24.2" customHeight="1">
      <c r="B406" s="33"/>
      <c r="C406" s="138" t="s">
        <v>658</v>
      </c>
      <c r="D406" s="138" t="s">
        <v>252</v>
      </c>
      <c r="E406" s="139" t="s">
        <v>2800</v>
      </c>
      <c r="F406" s="140" t="s">
        <v>2801</v>
      </c>
      <c r="G406" s="141" t="s">
        <v>557</v>
      </c>
      <c r="H406" s="142">
        <v>6.2</v>
      </c>
      <c r="I406" s="143"/>
      <c r="J406" s="144">
        <f>ROUND(I406*H406,2)</f>
        <v>0</v>
      </c>
      <c r="K406" s="140" t="s">
        <v>256</v>
      </c>
      <c r="L406" s="33"/>
      <c r="M406" s="145" t="s">
        <v>1</v>
      </c>
      <c r="N406" s="146" t="s">
        <v>45</v>
      </c>
      <c r="P406" s="147">
        <f>O406*H406</f>
        <v>0</v>
      </c>
      <c r="Q406" s="147">
        <v>6.8700000000000002E-3</v>
      </c>
      <c r="R406" s="147">
        <f>Q406*H406</f>
        <v>4.2594E-2</v>
      </c>
      <c r="S406" s="147">
        <v>0</v>
      </c>
      <c r="T406" s="148">
        <f>S406*H406</f>
        <v>0</v>
      </c>
      <c r="AR406" s="149" t="s">
        <v>257</v>
      </c>
      <c r="AT406" s="149" t="s">
        <v>252</v>
      </c>
      <c r="AU406" s="149" t="s">
        <v>21</v>
      </c>
      <c r="AY406" s="17" t="s">
        <v>250</v>
      </c>
      <c r="BE406" s="150">
        <f>IF(N406="základní",J406,0)</f>
        <v>0</v>
      </c>
      <c r="BF406" s="150">
        <f>IF(N406="snížená",J406,0)</f>
        <v>0</v>
      </c>
      <c r="BG406" s="150">
        <f>IF(N406="zákl. přenesená",J406,0)</f>
        <v>0</v>
      </c>
      <c r="BH406" s="150">
        <f>IF(N406="sníž. přenesená",J406,0)</f>
        <v>0</v>
      </c>
      <c r="BI406" s="150">
        <f>IF(N406="nulová",J406,0)</f>
        <v>0</v>
      </c>
      <c r="BJ406" s="17" t="s">
        <v>88</v>
      </c>
      <c r="BK406" s="150">
        <f>ROUND(I406*H406,2)</f>
        <v>0</v>
      </c>
      <c r="BL406" s="17" t="s">
        <v>257</v>
      </c>
      <c r="BM406" s="149" t="s">
        <v>2802</v>
      </c>
    </row>
    <row r="407" spans="2:65" s="1" customFormat="1" ht="11.25">
      <c r="B407" s="33"/>
      <c r="D407" s="151" t="s">
        <v>259</v>
      </c>
      <c r="F407" s="152" t="s">
        <v>2803</v>
      </c>
      <c r="I407" s="153"/>
      <c r="L407" s="33"/>
      <c r="M407" s="154"/>
      <c r="T407" s="57"/>
      <c r="AT407" s="17" t="s">
        <v>259</v>
      </c>
      <c r="AU407" s="17" t="s">
        <v>21</v>
      </c>
    </row>
    <row r="408" spans="2:65" s="12" customFormat="1" ht="11.25">
      <c r="B408" s="155"/>
      <c r="D408" s="156" t="s">
        <v>265</v>
      </c>
      <c r="E408" s="157" t="s">
        <v>1</v>
      </c>
      <c r="F408" s="158" t="s">
        <v>2804</v>
      </c>
      <c r="H408" s="159">
        <v>6.2</v>
      </c>
      <c r="I408" s="160"/>
      <c r="L408" s="155"/>
      <c r="M408" s="161"/>
      <c r="T408" s="162"/>
      <c r="AT408" s="157" t="s">
        <v>265</v>
      </c>
      <c r="AU408" s="157" t="s">
        <v>21</v>
      </c>
      <c r="AV408" s="12" t="s">
        <v>21</v>
      </c>
      <c r="AW408" s="12" t="s">
        <v>36</v>
      </c>
      <c r="AX408" s="12" t="s">
        <v>88</v>
      </c>
      <c r="AY408" s="157" t="s">
        <v>250</v>
      </c>
    </row>
    <row r="409" spans="2:65" s="1" customFormat="1" ht="21.75" customHeight="1">
      <c r="B409" s="33"/>
      <c r="C409" s="178" t="s">
        <v>664</v>
      </c>
      <c r="D409" s="178" t="s">
        <v>364</v>
      </c>
      <c r="E409" s="179" t="s">
        <v>2805</v>
      </c>
      <c r="F409" s="180" t="s">
        <v>2806</v>
      </c>
      <c r="G409" s="181" t="s">
        <v>557</v>
      </c>
      <c r="H409" s="182">
        <v>6.2</v>
      </c>
      <c r="I409" s="183"/>
      <c r="J409" s="184">
        <f>ROUND(I409*H409,2)</f>
        <v>0</v>
      </c>
      <c r="K409" s="180" t="s">
        <v>1</v>
      </c>
      <c r="L409" s="185"/>
      <c r="M409" s="186" t="s">
        <v>1</v>
      </c>
      <c r="N409" s="187" t="s">
        <v>45</v>
      </c>
      <c r="P409" s="147">
        <f>O409*H409</f>
        <v>0</v>
      </c>
      <c r="Q409" s="147">
        <v>0</v>
      </c>
      <c r="R409" s="147">
        <f>Q409*H409</f>
        <v>0</v>
      </c>
      <c r="S409" s="147">
        <v>0</v>
      </c>
      <c r="T409" s="148">
        <f>S409*H409</f>
        <v>0</v>
      </c>
      <c r="AR409" s="149" t="s">
        <v>299</v>
      </c>
      <c r="AT409" s="149" t="s">
        <v>364</v>
      </c>
      <c r="AU409" s="149" t="s">
        <v>21</v>
      </c>
      <c r="AY409" s="17" t="s">
        <v>250</v>
      </c>
      <c r="BE409" s="150">
        <f>IF(N409="základní",J409,0)</f>
        <v>0</v>
      </c>
      <c r="BF409" s="150">
        <f>IF(N409="snížená",J409,0)</f>
        <v>0</v>
      </c>
      <c r="BG409" s="150">
        <f>IF(N409="zákl. přenesená",J409,0)</f>
        <v>0</v>
      </c>
      <c r="BH409" s="150">
        <f>IF(N409="sníž. přenesená",J409,0)</f>
        <v>0</v>
      </c>
      <c r="BI409" s="150">
        <f>IF(N409="nulová",J409,0)</f>
        <v>0</v>
      </c>
      <c r="BJ409" s="17" t="s">
        <v>88</v>
      </c>
      <c r="BK409" s="150">
        <f>ROUND(I409*H409,2)</f>
        <v>0</v>
      </c>
      <c r="BL409" s="17" t="s">
        <v>257</v>
      </c>
      <c r="BM409" s="149" t="s">
        <v>2807</v>
      </c>
    </row>
    <row r="410" spans="2:65" s="12" customFormat="1" ht="11.25">
      <c r="B410" s="155"/>
      <c r="D410" s="156" t="s">
        <v>265</v>
      </c>
      <c r="E410" s="157" t="s">
        <v>1</v>
      </c>
      <c r="F410" s="158" t="s">
        <v>2808</v>
      </c>
      <c r="H410" s="159">
        <v>6.2</v>
      </c>
      <c r="I410" s="160"/>
      <c r="L410" s="155"/>
      <c r="M410" s="161"/>
      <c r="T410" s="162"/>
      <c r="AT410" s="157" t="s">
        <v>265</v>
      </c>
      <c r="AU410" s="157" t="s">
        <v>21</v>
      </c>
      <c r="AV410" s="12" t="s">
        <v>21</v>
      </c>
      <c r="AW410" s="12" t="s">
        <v>36</v>
      </c>
      <c r="AX410" s="12" t="s">
        <v>88</v>
      </c>
      <c r="AY410" s="157" t="s">
        <v>250</v>
      </c>
    </row>
    <row r="411" spans="2:65" s="1" customFormat="1" ht="16.5" customHeight="1">
      <c r="B411" s="33"/>
      <c r="C411" s="138" t="s">
        <v>668</v>
      </c>
      <c r="D411" s="138" t="s">
        <v>252</v>
      </c>
      <c r="E411" s="139" t="s">
        <v>2161</v>
      </c>
      <c r="F411" s="140" t="s">
        <v>2162</v>
      </c>
      <c r="G411" s="141" t="s">
        <v>276</v>
      </c>
      <c r="H411" s="142">
        <v>25.9</v>
      </c>
      <c r="I411" s="143"/>
      <c r="J411" s="144">
        <f>ROUND(I411*H411,2)</f>
        <v>0</v>
      </c>
      <c r="K411" s="140" t="s">
        <v>256</v>
      </c>
      <c r="L411" s="33"/>
      <c r="M411" s="145" t="s">
        <v>1</v>
      </c>
      <c r="N411" s="146" t="s">
        <v>45</v>
      </c>
      <c r="P411" s="147">
        <f>O411*H411</f>
        <v>0</v>
      </c>
      <c r="Q411" s="147">
        <v>0.12171</v>
      </c>
      <c r="R411" s="147">
        <f>Q411*H411</f>
        <v>3.1522889999999997</v>
      </c>
      <c r="S411" s="147">
        <v>2.4</v>
      </c>
      <c r="T411" s="148">
        <f>S411*H411</f>
        <v>62.16</v>
      </c>
      <c r="AR411" s="149" t="s">
        <v>257</v>
      </c>
      <c r="AT411" s="149" t="s">
        <v>252</v>
      </c>
      <c r="AU411" s="149" t="s">
        <v>21</v>
      </c>
      <c r="AY411" s="17" t="s">
        <v>250</v>
      </c>
      <c r="BE411" s="150">
        <f>IF(N411="základní",J411,0)</f>
        <v>0</v>
      </c>
      <c r="BF411" s="150">
        <f>IF(N411="snížená",J411,0)</f>
        <v>0</v>
      </c>
      <c r="BG411" s="150">
        <f>IF(N411="zákl. přenesená",J411,0)</f>
        <v>0</v>
      </c>
      <c r="BH411" s="150">
        <f>IF(N411="sníž. přenesená",J411,0)</f>
        <v>0</v>
      </c>
      <c r="BI411" s="150">
        <f>IF(N411="nulová",J411,0)</f>
        <v>0</v>
      </c>
      <c r="BJ411" s="17" t="s">
        <v>88</v>
      </c>
      <c r="BK411" s="150">
        <f>ROUND(I411*H411,2)</f>
        <v>0</v>
      </c>
      <c r="BL411" s="17" t="s">
        <v>257</v>
      </c>
      <c r="BM411" s="149" t="s">
        <v>2809</v>
      </c>
    </row>
    <row r="412" spans="2:65" s="1" customFormat="1" ht="11.25">
      <c r="B412" s="33"/>
      <c r="D412" s="151" t="s">
        <v>259</v>
      </c>
      <c r="F412" s="152" t="s">
        <v>2164</v>
      </c>
      <c r="I412" s="153"/>
      <c r="L412" s="33"/>
      <c r="M412" s="154"/>
      <c r="T412" s="57"/>
      <c r="AT412" s="17" t="s">
        <v>259</v>
      </c>
      <c r="AU412" s="17" t="s">
        <v>21</v>
      </c>
    </row>
    <row r="413" spans="2:65" s="12" customFormat="1" ht="11.25">
      <c r="B413" s="155"/>
      <c r="D413" s="156" t="s">
        <v>265</v>
      </c>
      <c r="E413" s="157" t="s">
        <v>1</v>
      </c>
      <c r="F413" s="158" t="s">
        <v>2810</v>
      </c>
      <c r="H413" s="159">
        <v>25.9</v>
      </c>
      <c r="I413" s="160"/>
      <c r="L413" s="155"/>
      <c r="M413" s="161"/>
      <c r="T413" s="162"/>
      <c r="AT413" s="157" t="s">
        <v>265</v>
      </c>
      <c r="AU413" s="157" t="s">
        <v>21</v>
      </c>
      <c r="AV413" s="12" t="s">
        <v>21</v>
      </c>
      <c r="AW413" s="12" t="s">
        <v>36</v>
      </c>
      <c r="AX413" s="12" t="s">
        <v>88</v>
      </c>
      <c r="AY413" s="157" t="s">
        <v>250</v>
      </c>
    </row>
    <row r="414" spans="2:65" s="1" customFormat="1" ht="24.2" customHeight="1">
      <c r="B414" s="33"/>
      <c r="C414" s="138" t="s">
        <v>674</v>
      </c>
      <c r="D414" s="138" t="s">
        <v>252</v>
      </c>
      <c r="E414" s="139" t="s">
        <v>2171</v>
      </c>
      <c r="F414" s="140" t="s">
        <v>2172</v>
      </c>
      <c r="G414" s="141" t="s">
        <v>443</v>
      </c>
      <c r="H414" s="142">
        <v>12680</v>
      </c>
      <c r="I414" s="143"/>
      <c r="J414" s="144">
        <f>ROUND(I414*H414,2)</f>
        <v>0</v>
      </c>
      <c r="K414" s="140" t="s">
        <v>256</v>
      </c>
      <c r="L414" s="33"/>
      <c r="M414" s="145" t="s">
        <v>1</v>
      </c>
      <c r="N414" s="146" t="s">
        <v>45</v>
      </c>
      <c r="P414" s="147">
        <f>O414*H414</f>
        <v>0</v>
      </c>
      <c r="Q414" s="147">
        <v>0</v>
      </c>
      <c r="R414" s="147">
        <f>Q414*H414</f>
        <v>0</v>
      </c>
      <c r="S414" s="147">
        <v>1E-3</v>
      </c>
      <c r="T414" s="148">
        <f>S414*H414</f>
        <v>12.68</v>
      </c>
      <c r="AR414" s="149" t="s">
        <v>257</v>
      </c>
      <c r="AT414" s="149" t="s">
        <v>252</v>
      </c>
      <c r="AU414" s="149" t="s">
        <v>21</v>
      </c>
      <c r="AY414" s="17" t="s">
        <v>250</v>
      </c>
      <c r="BE414" s="150">
        <f>IF(N414="základní",J414,0)</f>
        <v>0</v>
      </c>
      <c r="BF414" s="150">
        <f>IF(N414="snížená",J414,0)</f>
        <v>0</v>
      </c>
      <c r="BG414" s="150">
        <f>IF(N414="zákl. přenesená",J414,0)</f>
        <v>0</v>
      </c>
      <c r="BH414" s="150">
        <f>IF(N414="sníž. přenesená",J414,0)</f>
        <v>0</v>
      </c>
      <c r="BI414" s="150">
        <f>IF(N414="nulová",J414,0)</f>
        <v>0</v>
      </c>
      <c r="BJ414" s="17" t="s">
        <v>88</v>
      </c>
      <c r="BK414" s="150">
        <f>ROUND(I414*H414,2)</f>
        <v>0</v>
      </c>
      <c r="BL414" s="17" t="s">
        <v>257</v>
      </c>
      <c r="BM414" s="149" t="s">
        <v>2811</v>
      </c>
    </row>
    <row r="415" spans="2:65" s="1" customFormat="1" ht="11.25">
      <c r="B415" s="33"/>
      <c r="D415" s="151" t="s">
        <v>259</v>
      </c>
      <c r="F415" s="152" t="s">
        <v>2174</v>
      </c>
      <c r="I415" s="153"/>
      <c r="L415" s="33"/>
      <c r="M415" s="154"/>
      <c r="T415" s="57"/>
      <c r="AT415" s="17" t="s">
        <v>259</v>
      </c>
      <c r="AU415" s="17" t="s">
        <v>21</v>
      </c>
    </row>
    <row r="416" spans="2:65" s="12" customFormat="1" ht="11.25">
      <c r="B416" s="155"/>
      <c r="D416" s="156" t="s">
        <v>265</v>
      </c>
      <c r="E416" s="157" t="s">
        <v>1</v>
      </c>
      <c r="F416" s="158" t="s">
        <v>2812</v>
      </c>
      <c r="H416" s="159">
        <v>12680</v>
      </c>
      <c r="I416" s="160"/>
      <c r="L416" s="155"/>
      <c r="M416" s="161"/>
      <c r="T416" s="162"/>
      <c r="AT416" s="157" t="s">
        <v>265</v>
      </c>
      <c r="AU416" s="157" t="s">
        <v>21</v>
      </c>
      <c r="AV416" s="12" t="s">
        <v>21</v>
      </c>
      <c r="AW416" s="12" t="s">
        <v>36</v>
      </c>
      <c r="AX416" s="12" t="s">
        <v>88</v>
      </c>
      <c r="AY416" s="157" t="s">
        <v>250</v>
      </c>
    </row>
    <row r="417" spans="2:65" s="1" customFormat="1" ht="24.2" customHeight="1">
      <c r="B417" s="33"/>
      <c r="C417" s="138" t="s">
        <v>680</v>
      </c>
      <c r="D417" s="138" t="s">
        <v>252</v>
      </c>
      <c r="E417" s="139" t="s">
        <v>2813</v>
      </c>
      <c r="F417" s="140" t="s">
        <v>2814</v>
      </c>
      <c r="G417" s="141" t="s">
        <v>481</v>
      </c>
      <c r="H417" s="142">
        <v>2</v>
      </c>
      <c r="I417" s="143"/>
      <c r="J417" s="144">
        <f>ROUND(I417*H417,2)</f>
        <v>0</v>
      </c>
      <c r="K417" s="140" t="s">
        <v>256</v>
      </c>
      <c r="L417" s="33"/>
      <c r="M417" s="145" t="s">
        <v>1</v>
      </c>
      <c r="N417" s="146" t="s">
        <v>45</v>
      </c>
      <c r="P417" s="147">
        <f>O417*H417</f>
        <v>0</v>
      </c>
      <c r="Q417" s="147">
        <v>0</v>
      </c>
      <c r="R417" s="147">
        <f>Q417*H417</f>
        <v>0</v>
      </c>
      <c r="S417" s="147">
        <v>8.2000000000000003E-2</v>
      </c>
      <c r="T417" s="148">
        <f>S417*H417</f>
        <v>0.16400000000000001</v>
      </c>
      <c r="AR417" s="149" t="s">
        <v>257</v>
      </c>
      <c r="AT417" s="149" t="s">
        <v>252</v>
      </c>
      <c r="AU417" s="149" t="s">
        <v>21</v>
      </c>
      <c r="AY417" s="17" t="s">
        <v>250</v>
      </c>
      <c r="BE417" s="150">
        <f>IF(N417="základní",J417,0)</f>
        <v>0</v>
      </c>
      <c r="BF417" s="150">
        <f>IF(N417="snížená",J417,0)</f>
        <v>0</v>
      </c>
      <c r="BG417" s="150">
        <f>IF(N417="zákl. přenesená",J417,0)</f>
        <v>0</v>
      </c>
      <c r="BH417" s="150">
        <f>IF(N417="sníž. přenesená",J417,0)</f>
        <v>0</v>
      </c>
      <c r="BI417" s="150">
        <f>IF(N417="nulová",J417,0)</f>
        <v>0</v>
      </c>
      <c r="BJ417" s="17" t="s">
        <v>88</v>
      </c>
      <c r="BK417" s="150">
        <f>ROUND(I417*H417,2)</f>
        <v>0</v>
      </c>
      <c r="BL417" s="17" t="s">
        <v>257</v>
      </c>
      <c r="BM417" s="149" t="s">
        <v>2815</v>
      </c>
    </row>
    <row r="418" spans="2:65" s="1" customFormat="1" ht="11.25">
      <c r="B418" s="33"/>
      <c r="D418" s="151" t="s">
        <v>259</v>
      </c>
      <c r="F418" s="152" t="s">
        <v>2816</v>
      </c>
      <c r="I418" s="153"/>
      <c r="L418" s="33"/>
      <c r="M418" s="154"/>
      <c r="T418" s="57"/>
      <c r="AT418" s="17" t="s">
        <v>259</v>
      </c>
      <c r="AU418" s="17" t="s">
        <v>21</v>
      </c>
    </row>
    <row r="419" spans="2:65" s="12" customFormat="1" ht="11.25">
      <c r="B419" s="155"/>
      <c r="D419" s="156" t="s">
        <v>265</v>
      </c>
      <c r="E419" s="157" t="s">
        <v>1</v>
      </c>
      <c r="F419" s="158" t="s">
        <v>2817</v>
      </c>
      <c r="H419" s="159">
        <v>2</v>
      </c>
      <c r="I419" s="160"/>
      <c r="L419" s="155"/>
      <c r="M419" s="161"/>
      <c r="T419" s="162"/>
      <c r="AT419" s="157" t="s">
        <v>265</v>
      </c>
      <c r="AU419" s="157" t="s">
        <v>21</v>
      </c>
      <c r="AV419" s="12" t="s">
        <v>21</v>
      </c>
      <c r="AW419" s="12" t="s">
        <v>36</v>
      </c>
      <c r="AX419" s="12" t="s">
        <v>88</v>
      </c>
      <c r="AY419" s="157" t="s">
        <v>250</v>
      </c>
    </row>
    <row r="420" spans="2:65" s="1" customFormat="1" ht="16.5" customHeight="1">
      <c r="B420" s="33"/>
      <c r="C420" s="138" t="s">
        <v>686</v>
      </c>
      <c r="D420" s="138" t="s">
        <v>252</v>
      </c>
      <c r="E420" s="139" t="s">
        <v>2818</v>
      </c>
      <c r="F420" s="140" t="s">
        <v>2819</v>
      </c>
      <c r="G420" s="141" t="s">
        <v>557</v>
      </c>
      <c r="H420" s="142">
        <v>42</v>
      </c>
      <c r="I420" s="143"/>
      <c r="J420" s="144">
        <f>ROUND(I420*H420,2)</f>
        <v>0</v>
      </c>
      <c r="K420" s="140" t="s">
        <v>256</v>
      </c>
      <c r="L420" s="33"/>
      <c r="M420" s="145" t="s">
        <v>1</v>
      </c>
      <c r="N420" s="146" t="s">
        <v>45</v>
      </c>
      <c r="P420" s="147">
        <f>O420*H420</f>
        <v>0</v>
      </c>
      <c r="Q420" s="147">
        <v>8.0000000000000007E-5</v>
      </c>
      <c r="R420" s="147">
        <f>Q420*H420</f>
        <v>3.3600000000000001E-3</v>
      </c>
      <c r="S420" s="147">
        <v>1.7999999999999999E-2</v>
      </c>
      <c r="T420" s="148">
        <f>S420*H420</f>
        <v>0.75599999999999989</v>
      </c>
      <c r="AR420" s="149" t="s">
        <v>257</v>
      </c>
      <c r="AT420" s="149" t="s">
        <v>252</v>
      </c>
      <c r="AU420" s="149" t="s">
        <v>21</v>
      </c>
      <c r="AY420" s="17" t="s">
        <v>250</v>
      </c>
      <c r="BE420" s="150">
        <f>IF(N420="základní",J420,0)</f>
        <v>0</v>
      </c>
      <c r="BF420" s="150">
        <f>IF(N420="snížená",J420,0)</f>
        <v>0</v>
      </c>
      <c r="BG420" s="150">
        <f>IF(N420="zákl. přenesená",J420,0)</f>
        <v>0</v>
      </c>
      <c r="BH420" s="150">
        <f>IF(N420="sníž. přenesená",J420,0)</f>
        <v>0</v>
      </c>
      <c r="BI420" s="150">
        <f>IF(N420="nulová",J420,0)</f>
        <v>0</v>
      </c>
      <c r="BJ420" s="17" t="s">
        <v>88</v>
      </c>
      <c r="BK420" s="150">
        <f>ROUND(I420*H420,2)</f>
        <v>0</v>
      </c>
      <c r="BL420" s="17" t="s">
        <v>257</v>
      </c>
      <c r="BM420" s="149" t="s">
        <v>2820</v>
      </c>
    </row>
    <row r="421" spans="2:65" s="1" customFormat="1" ht="11.25">
      <c r="B421" s="33"/>
      <c r="D421" s="151" t="s">
        <v>259</v>
      </c>
      <c r="F421" s="152" t="s">
        <v>2821</v>
      </c>
      <c r="I421" s="153"/>
      <c r="L421" s="33"/>
      <c r="M421" s="154"/>
      <c r="T421" s="57"/>
      <c r="AT421" s="17" t="s">
        <v>259</v>
      </c>
      <c r="AU421" s="17" t="s">
        <v>21</v>
      </c>
    </row>
    <row r="422" spans="2:65" s="12" customFormat="1" ht="11.25">
      <c r="B422" s="155"/>
      <c r="D422" s="156" t="s">
        <v>265</v>
      </c>
      <c r="E422" s="157" t="s">
        <v>1</v>
      </c>
      <c r="F422" s="158" t="s">
        <v>2822</v>
      </c>
      <c r="H422" s="159">
        <v>42</v>
      </c>
      <c r="I422" s="160"/>
      <c r="L422" s="155"/>
      <c r="M422" s="161"/>
      <c r="T422" s="162"/>
      <c r="AT422" s="157" t="s">
        <v>265</v>
      </c>
      <c r="AU422" s="157" t="s">
        <v>21</v>
      </c>
      <c r="AV422" s="12" t="s">
        <v>21</v>
      </c>
      <c r="AW422" s="12" t="s">
        <v>36</v>
      </c>
      <c r="AX422" s="12" t="s">
        <v>88</v>
      </c>
      <c r="AY422" s="157" t="s">
        <v>250</v>
      </c>
    </row>
    <row r="423" spans="2:65" s="1" customFormat="1" ht="16.5" customHeight="1">
      <c r="B423" s="33"/>
      <c r="C423" s="138" t="s">
        <v>694</v>
      </c>
      <c r="D423" s="138" t="s">
        <v>252</v>
      </c>
      <c r="E423" s="139" t="s">
        <v>2823</v>
      </c>
      <c r="F423" s="140" t="s">
        <v>2824</v>
      </c>
      <c r="G423" s="141" t="s">
        <v>481</v>
      </c>
      <c r="H423" s="142">
        <v>10</v>
      </c>
      <c r="I423" s="143"/>
      <c r="J423" s="144">
        <f>ROUND(I423*H423,2)</f>
        <v>0</v>
      </c>
      <c r="K423" s="140" t="s">
        <v>1</v>
      </c>
      <c r="L423" s="33"/>
      <c r="M423" s="145" t="s">
        <v>1</v>
      </c>
      <c r="N423" s="146" t="s">
        <v>45</v>
      </c>
      <c r="P423" s="147">
        <f>O423*H423</f>
        <v>0</v>
      </c>
      <c r="Q423" s="147">
        <v>0</v>
      </c>
      <c r="R423" s="147">
        <f>Q423*H423</f>
        <v>0</v>
      </c>
      <c r="S423" s="147">
        <v>0</v>
      </c>
      <c r="T423" s="148">
        <f>S423*H423</f>
        <v>0</v>
      </c>
      <c r="AR423" s="149" t="s">
        <v>257</v>
      </c>
      <c r="AT423" s="149" t="s">
        <v>252</v>
      </c>
      <c r="AU423" s="149" t="s">
        <v>21</v>
      </c>
      <c r="AY423" s="17" t="s">
        <v>250</v>
      </c>
      <c r="BE423" s="150">
        <f>IF(N423="základní",J423,0)</f>
        <v>0</v>
      </c>
      <c r="BF423" s="150">
        <f>IF(N423="snížená",J423,0)</f>
        <v>0</v>
      </c>
      <c r="BG423" s="150">
        <f>IF(N423="zákl. přenesená",J423,0)</f>
        <v>0</v>
      </c>
      <c r="BH423" s="150">
        <f>IF(N423="sníž. přenesená",J423,0)</f>
        <v>0</v>
      </c>
      <c r="BI423" s="150">
        <f>IF(N423="nulová",J423,0)</f>
        <v>0</v>
      </c>
      <c r="BJ423" s="17" t="s">
        <v>88</v>
      </c>
      <c r="BK423" s="150">
        <f>ROUND(I423*H423,2)</f>
        <v>0</v>
      </c>
      <c r="BL423" s="17" t="s">
        <v>257</v>
      </c>
      <c r="BM423" s="149" t="s">
        <v>2825</v>
      </c>
    </row>
    <row r="424" spans="2:65" s="1" customFormat="1" ht="19.5">
      <c r="B424" s="33"/>
      <c r="D424" s="156" t="s">
        <v>285</v>
      </c>
      <c r="F424" s="170" t="s">
        <v>2826</v>
      </c>
      <c r="I424" s="153"/>
      <c r="L424" s="33"/>
      <c r="M424" s="154"/>
      <c r="T424" s="57"/>
      <c r="AT424" s="17" t="s">
        <v>285</v>
      </c>
      <c r="AU424" s="17" t="s">
        <v>21</v>
      </c>
    </row>
    <row r="425" spans="2:65" s="1" customFormat="1" ht="16.5" customHeight="1">
      <c r="B425" s="33"/>
      <c r="C425" s="138" t="s">
        <v>699</v>
      </c>
      <c r="D425" s="138" t="s">
        <v>252</v>
      </c>
      <c r="E425" s="139" t="s">
        <v>2827</v>
      </c>
      <c r="F425" s="140" t="s">
        <v>2828</v>
      </c>
      <c r="G425" s="141" t="s">
        <v>283</v>
      </c>
      <c r="H425" s="142">
        <v>10</v>
      </c>
      <c r="I425" s="143"/>
      <c r="J425" s="144">
        <f>ROUND(I425*H425,2)</f>
        <v>0</v>
      </c>
      <c r="K425" s="140" t="s">
        <v>1</v>
      </c>
      <c r="L425" s="33"/>
      <c r="M425" s="145" t="s">
        <v>1</v>
      </c>
      <c r="N425" s="146" t="s">
        <v>45</v>
      </c>
      <c r="P425" s="147">
        <f>O425*H425</f>
        <v>0</v>
      </c>
      <c r="Q425" s="147">
        <v>0</v>
      </c>
      <c r="R425" s="147">
        <f>Q425*H425</f>
        <v>0</v>
      </c>
      <c r="S425" s="147">
        <v>0</v>
      </c>
      <c r="T425" s="148">
        <f>S425*H425</f>
        <v>0</v>
      </c>
      <c r="AR425" s="149" t="s">
        <v>257</v>
      </c>
      <c r="AT425" s="149" t="s">
        <v>252</v>
      </c>
      <c r="AU425" s="149" t="s">
        <v>21</v>
      </c>
      <c r="AY425" s="17" t="s">
        <v>250</v>
      </c>
      <c r="BE425" s="150">
        <f>IF(N425="základní",J425,0)</f>
        <v>0</v>
      </c>
      <c r="BF425" s="150">
        <f>IF(N425="snížená",J425,0)</f>
        <v>0</v>
      </c>
      <c r="BG425" s="150">
        <f>IF(N425="zákl. přenesená",J425,0)</f>
        <v>0</v>
      </c>
      <c r="BH425" s="150">
        <f>IF(N425="sníž. přenesená",J425,0)</f>
        <v>0</v>
      </c>
      <c r="BI425" s="150">
        <f>IF(N425="nulová",J425,0)</f>
        <v>0</v>
      </c>
      <c r="BJ425" s="17" t="s">
        <v>88</v>
      </c>
      <c r="BK425" s="150">
        <f>ROUND(I425*H425,2)</f>
        <v>0</v>
      </c>
      <c r="BL425" s="17" t="s">
        <v>257</v>
      </c>
      <c r="BM425" s="149" t="s">
        <v>2829</v>
      </c>
    </row>
    <row r="426" spans="2:65" s="1" customFormat="1" ht="19.5">
      <c r="B426" s="33"/>
      <c r="D426" s="156" t="s">
        <v>285</v>
      </c>
      <c r="F426" s="170" t="s">
        <v>2830</v>
      </c>
      <c r="I426" s="153"/>
      <c r="L426" s="33"/>
      <c r="M426" s="154"/>
      <c r="T426" s="57"/>
      <c r="AT426" s="17" t="s">
        <v>285</v>
      </c>
      <c r="AU426" s="17" t="s">
        <v>21</v>
      </c>
    </row>
    <row r="427" spans="2:65" s="1" customFormat="1" ht="24.2" customHeight="1">
      <c r="B427" s="33"/>
      <c r="C427" s="138" t="s">
        <v>705</v>
      </c>
      <c r="D427" s="138" t="s">
        <v>252</v>
      </c>
      <c r="E427" s="139" t="s">
        <v>2831</v>
      </c>
      <c r="F427" s="140" t="s">
        <v>2832</v>
      </c>
      <c r="G427" s="141" t="s">
        <v>481</v>
      </c>
      <c r="H427" s="142">
        <v>2</v>
      </c>
      <c r="I427" s="143"/>
      <c r="J427" s="144">
        <f>ROUND(I427*H427,2)</f>
        <v>0</v>
      </c>
      <c r="K427" s="140" t="s">
        <v>1</v>
      </c>
      <c r="L427" s="33"/>
      <c r="M427" s="145" t="s">
        <v>1</v>
      </c>
      <c r="N427" s="146" t="s">
        <v>45</v>
      </c>
      <c r="P427" s="147">
        <f>O427*H427</f>
        <v>0</v>
      </c>
      <c r="Q427" s="147">
        <v>0</v>
      </c>
      <c r="R427" s="147">
        <f>Q427*H427</f>
        <v>0</v>
      </c>
      <c r="S427" s="147">
        <v>0</v>
      </c>
      <c r="T427" s="148">
        <f>S427*H427</f>
        <v>0</v>
      </c>
      <c r="AR427" s="149" t="s">
        <v>257</v>
      </c>
      <c r="AT427" s="149" t="s">
        <v>252</v>
      </c>
      <c r="AU427" s="149" t="s">
        <v>21</v>
      </c>
      <c r="AY427" s="17" t="s">
        <v>250</v>
      </c>
      <c r="BE427" s="150">
        <f>IF(N427="základní",J427,0)</f>
        <v>0</v>
      </c>
      <c r="BF427" s="150">
        <f>IF(N427="snížená",J427,0)</f>
        <v>0</v>
      </c>
      <c r="BG427" s="150">
        <f>IF(N427="zákl. přenesená",J427,0)</f>
        <v>0</v>
      </c>
      <c r="BH427" s="150">
        <f>IF(N427="sníž. přenesená",J427,0)</f>
        <v>0</v>
      </c>
      <c r="BI427" s="150">
        <f>IF(N427="nulová",J427,0)</f>
        <v>0</v>
      </c>
      <c r="BJ427" s="17" t="s">
        <v>88</v>
      </c>
      <c r="BK427" s="150">
        <f>ROUND(I427*H427,2)</f>
        <v>0</v>
      </c>
      <c r="BL427" s="17" t="s">
        <v>257</v>
      </c>
      <c r="BM427" s="149" t="s">
        <v>2833</v>
      </c>
    </row>
    <row r="428" spans="2:65" s="1" customFormat="1" ht="19.5">
      <c r="B428" s="33"/>
      <c r="D428" s="156" t="s">
        <v>285</v>
      </c>
      <c r="F428" s="170" t="s">
        <v>2834</v>
      </c>
      <c r="I428" s="153"/>
      <c r="L428" s="33"/>
      <c r="M428" s="154"/>
      <c r="T428" s="57"/>
      <c r="AT428" s="17" t="s">
        <v>285</v>
      </c>
      <c r="AU428" s="17" t="s">
        <v>21</v>
      </c>
    </row>
    <row r="429" spans="2:65" s="1" customFormat="1" ht="16.5" customHeight="1">
      <c r="B429" s="33"/>
      <c r="C429" s="138" t="s">
        <v>710</v>
      </c>
      <c r="D429" s="138" t="s">
        <v>252</v>
      </c>
      <c r="E429" s="139" t="s">
        <v>2835</v>
      </c>
      <c r="F429" s="140" t="s">
        <v>2836</v>
      </c>
      <c r="G429" s="141" t="s">
        <v>276</v>
      </c>
      <c r="H429" s="142">
        <v>811</v>
      </c>
      <c r="I429" s="143"/>
      <c r="J429" s="144">
        <f>ROUND(I429*H429,2)</f>
        <v>0</v>
      </c>
      <c r="K429" s="140" t="s">
        <v>1</v>
      </c>
      <c r="L429" s="33"/>
      <c r="M429" s="145" t="s">
        <v>1</v>
      </c>
      <c r="N429" s="146" t="s">
        <v>45</v>
      </c>
      <c r="P429" s="147">
        <f>O429*H429</f>
        <v>0</v>
      </c>
      <c r="Q429" s="147">
        <v>0</v>
      </c>
      <c r="R429" s="147">
        <f>Q429*H429</f>
        <v>0</v>
      </c>
      <c r="S429" s="147">
        <v>0</v>
      </c>
      <c r="T429" s="148">
        <f>S429*H429</f>
        <v>0</v>
      </c>
      <c r="AR429" s="149" t="s">
        <v>257</v>
      </c>
      <c r="AT429" s="149" t="s">
        <v>252</v>
      </c>
      <c r="AU429" s="149" t="s">
        <v>21</v>
      </c>
      <c r="AY429" s="17" t="s">
        <v>250</v>
      </c>
      <c r="BE429" s="150">
        <f>IF(N429="základní",J429,0)</f>
        <v>0</v>
      </c>
      <c r="BF429" s="150">
        <f>IF(N429="snížená",J429,0)</f>
        <v>0</v>
      </c>
      <c r="BG429" s="150">
        <f>IF(N429="zákl. přenesená",J429,0)</f>
        <v>0</v>
      </c>
      <c r="BH429" s="150">
        <f>IF(N429="sníž. přenesená",J429,0)</f>
        <v>0</v>
      </c>
      <c r="BI429" s="150">
        <f>IF(N429="nulová",J429,0)</f>
        <v>0</v>
      </c>
      <c r="BJ429" s="17" t="s">
        <v>88</v>
      </c>
      <c r="BK429" s="150">
        <f>ROUND(I429*H429,2)</f>
        <v>0</v>
      </c>
      <c r="BL429" s="17" t="s">
        <v>257</v>
      </c>
      <c r="BM429" s="149" t="s">
        <v>2837</v>
      </c>
    </row>
    <row r="430" spans="2:65" s="1" customFormat="1" ht="19.5">
      <c r="B430" s="33"/>
      <c r="D430" s="156" t="s">
        <v>285</v>
      </c>
      <c r="F430" s="170" t="s">
        <v>2838</v>
      </c>
      <c r="I430" s="153"/>
      <c r="L430" s="33"/>
      <c r="M430" s="154"/>
      <c r="T430" s="57"/>
      <c r="AT430" s="17" t="s">
        <v>285</v>
      </c>
      <c r="AU430" s="17" t="s">
        <v>21</v>
      </c>
    </row>
    <row r="431" spans="2:65" s="11" customFormat="1" ht="22.9" customHeight="1">
      <c r="B431" s="126"/>
      <c r="D431" s="127" t="s">
        <v>79</v>
      </c>
      <c r="E431" s="136" t="s">
        <v>692</v>
      </c>
      <c r="F431" s="136" t="s">
        <v>693</v>
      </c>
      <c r="I431" s="129"/>
      <c r="J431" s="137">
        <f>BK431</f>
        <v>0</v>
      </c>
      <c r="L431" s="126"/>
      <c r="M431" s="131"/>
      <c r="P431" s="132">
        <f>SUM(P432:P444)</f>
        <v>0</v>
      </c>
      <c r="R431" s="132">
        <f>SUM(R432:R444)</f>
        <v>0</v>
      </c>
      <c r="T431" s="133">
        <f>SUM(T432:T444)</f>
        <v>0</v>
      </c>
      <c r="AR431" s="127" t="s">
        <v>88</v>
      </c>
      <c r="AT431" s="134" t="s">
        <v>79</v>
      </c>
      <c r="AU431" s="134" t="s">
        <v>88</v>
      </c>
      <c r="AY431" s="127" t="s">
        <v>250</v>
      </c>
      <c r="BK431" s="135">
        <f>SUM(BK432:BK444)</f>
        <v>0</v>
      </c>
    </row>
    <row r="432" spans="2:65" s="1" customFormat="1" ht="37.9" customHeight="1">
      <c r="B432" s="33"/>
      <c r="C432" s="138" t="s">
        <v>715</v>
      </c>
      <c r="D432" s="138" t="s">
        <v>252</v>
      </c>
      <c r="E432" s="139" t="s">
        <v>1067</v>
      </c>
      <c r="F432" s="140" t="s">
        <v>1068</v>
      </c>
      <c r="G432" s="141" t="s">
        <v>402</v>
      </c>
      <c r="H432" s="142">
        <v>62.16</v>
      </c>
      <c r="I432" s="143"/>
      <c r="J432" s="144">
        <f>ROUND(I432*H432,2)</f>
        <v>0</v>
      </c>
      <c r="K432" s="140" t="s">
        <v>256</v>
      </c>
      <c r="L432" s="33"/>
      <c r="M432" s="145" t="s">
        <v>1</v>
      </c>
      <c r="N432" s="146" t="s">
        <v>45</v>
      </c>
      <c r="P432" s="147">
        <f>O432*H432</f>
        <v>0</v>
      </c>
      <c r="Q432" s="147">
        <v>0</v>
      </c>
      <c r="R432" s="147">
        <f>Q432*H432</f>
        <v>0</v>
      </c>
      <c r="S432" s="147">
        <v>0</v>
      </c>
      <c r="T432" s="148">
        <f>S432*H432</f>
        <v>0</v>
      </c>
      <c r="AR432" s="149" t="s">
        <v>257</v>
      </c>
      <c r="AT432" s="149" t="s">
        <v>252</v>
      </c>
      <c r="AU432" s="149" t="s">
        <v>21</v>
      </c>
      <c r="AY432" s="17" t="s">
        <v>250</v>
      </c>
      <c r="BE432" s="150">
        <f>IF(N432="základní",J432,0)</f>
        <v>0</v>
      </c>
      <c r="BF432" s="150">
        <f>IF(N432="snížená",J432,0)</f>
        <v>0</v>
      </c>
      <c r="BG432" s="150">
        <f>IF(N432="zákl. přenesená",J432,0)</f>
        <v>0</v>
      </c>
      <c r="BH432" s="150">
        <f>IF(N432="sníž. přenesená",J432,0)</f>
        <v>0</v>
      </c>
      <c r="BI432" s="150">
        <f>IF(N432="nulová",J432,0)</f>
        <v>0</v>
      </c>
      <c r="BJ432" s="17" t="s">
        <v>88</v>
      </c>
      <c r="BK432" s="150">
        <f>ROUND(I432*H432,2)</f>
        <v>0</v>
      </c>
      <c r="BL432" s="17" t="s">
        <v>257</v>
      </c>
      <c r="BM432" s="149" t="s">
        <v>2839</v>
      </c>
    </row>
    <row r="433" spans="2:65" s="1" customFormat="1" ht="11.25">
      <c r="B433" s="33"/>
      <c r="D433" s="151" t="s">
        <v>259</v>
      </c>
      <c r="F433" s="152" t="s">
        <v>1070</v>
      </c>
      <c r="I433" s="153"/>
      <c r="L433" s="33"/>
      <c r="M433" s="154"/>
      <c r="T433" s="57"/>
      <c r="AT433" s="17" t="s">
        <v>259</v>
      </c>
      <c r="AU433" s="17" t="s">
        <v>21</v>
      </c>
    </row>
    <row r="434" spans="2:65" s="1" customFormat="1" ht="24.2" customHeight="1">
      <c r="B434" s="33"/>
      <c r="C434" s="138" t="s">
        <v>722</v>
      </c>
      <c r="D434" s="138" t="s">
        <v>252</v>
      </c>
      <c r="E434" s="139" t="s">
        <v>1165</v>
      </c>
      <c r="F434" s="140" t="s">
        <v>961</v>
      </c>
      <c r="G434" s="141" t="s">
        <v>402</v>
      </c>
      <c r="H434" s="142">
        <v>49.067</v>
      </c>
      <c r="I434" s="143"/>
      <c r="J434" s="144">
        <f>ROUND(I434*H434,2)</f>
        <v>0</v>
      </c>
      <c r="K434" s="140" t="s">
        <v>256</v>
      </c>
      <c r="L434" s="33"/>
      <c r="M434" s="145" t="s">
        <v>1</v>
      </c>
      <c r="N434" s="146" t="s">
        <v>45</v>
      </c>
      <c r="P434" s="147">
        <f>O434*H434</f>
        <v>0</v>
      </c>
      <c r="Q434" s="147">
        <v>0</v>
      </c>
      <c r="R434" s="147">
        <f>Q434*H434</f>
        <v>0</v>
      </c>
      <c r="S434" s="147">
        <v>0</v>
      </c>
      <c r="T434" s="148">
        <f>S434*H434</f>
        <v>0</v>
      </c>
      <c r="AR434" s="149" t="s">
        <v>257</v>
      </c>
      <c r="AT434" s="149" t="s">
        <v>252</v>
      </c>
      <c r="AU434" s="149" t="s">
        <v>21</v>
      </c>
      <c r="AY434" s="17" t="s">
        <v>250</v>
      </c>
      <c r="BE434" s="150">
        <f>IF(N434="základní",J434,0)</f>
        <v>0</v>
      </c>
      <c r="BF434" s="150">
        <f>IF(N434="snížená",J434,0)</f>
        <v>0</v>
      </c>
      <c r="BG434" s="150">
        <f>IF(N434="zákl. přenesená",J434,0)</f>
        <v>0</v>
      </c>
      <c r="BH434" s="150">
        <f>IF(N434="sníž. přenesená",J434,0)</f>
        <v>0</v>
      </c>
      <c r="BI434" s="150">
        <f>IF(N434="nulová",J434,0)</f>
        <v>0</v>
      </c>
      <c r="BJ434" s="17" t="s">
        <v>88</v>
      </c>
      <c r="BK434" s="150">
        <f>ROUND(I434*H434,2)</f>
        <v>0</v>
      </c>
      <c r="BL434" s="17" t="s">
        <v>257</v>
      </c>
      <c r="BM434" s="149" t="s">
        <v>2840</v>
      </c>
    </row>
    <row r="435" spans="2:65" s="1" customFormat="1" ht="11.25">
      <c r="B435" s="33"/>
      <c r="D435" s="151" t="s">
        <v>259</v>
      </c>
      <c r="F435" s="152" t="s">
        <v>1167</v>
      </c>
      <c r="I435" s="153"/>
      <c r="L435" s="33"/>
      <c r="M435" s="154"/>
      <c r="T435" s="57"/>
      <c r="AT435" s="17" t="s">
        <v>259</v>
      </c>
      <c r="AU435" s="17" t="s">
        <v>21</v>
      </c>
    </row>
    <row r="436" spans="2:65" s="1" customFormat="1" ht="33" customHeight="1">
      <c r="B436" s="33"/>
      <c r="C436" s="138" t="s">
        <v>731</v>
      </c>
      <c r="D436" s="138" t="s">
        <v>252</v>
      </c>
      <c r="E436" s="139" t="s">
        <v>2841</v>
      </c>
      <c r="F436" s="140" t="s">
        <v>965</v>
      </c>
      <c r="G436" s="141" t="s">
        <v>402</v>
      </c>
      <c r="H436" s="142">
        <v>3.6339999999999999</v>
      </c>
      <c r="I436" s="143"/>
      <c r="J436" s="144">
        <f>ROUND(I436*H436,2)</f>
        <v>0</v>
      </c>
      <c r="K436" s="140" t="s">
        <v>256</v>
      </c>
      <c r="L436" s="33"/>
      <c r="M436" s="145" t="s">
        <v>1</v>
      </c>
      <c r="N436" s="146" t="s">
        <v>45</v>
      </c>
      <c r="P436" s="147">
        <f>O436*H436</f>
        <v>0</v>
      </c>
      <c r="Q436" s="147">
        <v>0</v>
      </c>
      <c r="R436" s="147">
        <f>Q436*H436</f>
        <v>0</v>
      </c>
      <c r="S436" s="147">
        <v>0</v>
      </c>
      <c r="T436" s="148">
        <f>S436*H436</f>
        <v>0</v>
      </c>
      <c r="AR436" s="149" t="s">
        <v>257</v>
      </c>
      <c r="AT436" s="149" t="s">
        <v>252</v>
      </c>
      <c r="AU436" s="149" t="s">
        <v>21</v>
      </c>
      <c r="AY436" s="17" t="s">
        <v>250</v>
      </c>
      <c r="BE436" s="150">
        <f>IF(N436="základní",J436,0)</f>
        <v>0</v>
      </c>
      <c r="BF436" s="150">
        <f>IF(N436="snížená",J436,0)</f>
        <v>0</v>
      </c>
      <c r="BG436" s="150">
        <f>IF(N436="zákl. přenesená",J436,0)</f>
        <v>0</v>
      </c>
      <c r="BH436" s="150">
        <f>IF(N436="sníž. přenesená",J436,0)</f>
        <v>0</v>
      </c>
      <c r="BI436" s="150">
        <f>IF(N436="nulová",J436,0)</f>
        <v>0</v>
      </c>
      <c r="BJ436" s="17" t="s">
        <v>88</v>
      </c>
      <c r="BK436" s="150">
        <f>ROUND(I436*H436,2)</f>
        <v>0</v>
      </c>
      <c r="BL436" s="17" t="s">
        <v>257</v>
      </c>
      <c r="BM436" s="149" t="s">
        <v>2842</v>
      </c>
    </row>
    <row r="437" spans="2:65" s="1" customFormat="1" ht="11.25">
      <c r="B437" s="33"/>
      <c r="D437" s="151" t="s">
        <v>259</v>
      </c>
      <c r="F437" s="152" t="s">
        <v>2843</v>
      </c>
      <c r="I437" s="153"/>
      <c r="L437" s="33"/>
      <c r="M437" s="154"/>
      <c r="T437" s="57"/>
      <c r="AT437" s="17" t="s">
        <v>259</v>
      </c>
      <c r="AU437" s="17" t="s">
        <v>21</v>
      </c>
    </row>
    <row r="438" spans="2:65" s="1" customFormat="1" ht="16.5" customHeight="1">
      <c r="B438" s="33"/>
      <c r="C438" s="138" t="s">
        <v>738</v>
      </c>
      <c r="D438" s="138" t="s">
        <v>252</v>
      </c>
      <c r="E438" s="139" t="s">
        <v>2844</v>
      </c>
      <c r="F438" s="140" t="s">
        <v>2845</v>
      </c>
      <c r="G438" s="141" t="s">
        <v>402</v>
      </c>
      <c r="H438" s="142">
        <v>128.46100000000001</v>
      </c>
      <c r="I438" s="143"/>
      <c r="J438" s="144">
        <f>ROUND(I438*H438,2)</f>
        <v>0</v>
      </c>
      <c r="K438" s="140" t="s">
        <v>256</v>
      </c>
      <c r="L438" s="33"/>
      <c r="M438" s="145" t="s">
        <v>1</v>
      </c>
      <c r="N438" s="146" t="s">
        <v>45</v>
      </c>
      <c r="P438" s="147">
        <f>O438*H438</f>
        <v>0</v>
      </c>
      <c r="Q438" s="147">
        <v>0</v>
      </c>
      <c r="R438" s="147">
        <f>Q438*H438</f>
        <v>0</v>
      </c>
      <c r="S438" s="147">
        <v>0</v>
      </c>
      <c r="T438" s="148">
        <f>S438*H438</f>
        <v>0</v>
      </c>
      <c r="AR438" s="149" t="s">
        <v>257</v>
      </c>
      <c r="AT438" s="149" t="s">
        <v>252</v>
      </c>
      <c r="AU438" s="149" t="s">
        <v>21</v>
      </c>
      <c r="AY438" s="17" t="s">
        <v>250</v>
      </c>
      <c r="BE438" s="150">
        <f>IF(N438="základní",J438,0)</f>
        <v>0</v>
      </c>
      <c r="BF438" s="150">
        <f>IF(N438="snížená",J438,0)</f>
        <v>0</v>
      </c>
      <c r="BG438" s="150">
        <f>IF(N438="zákl. přenesená",J438,0)</f>
        <v>0</v>
      </c>
      <c r="BH438" s="150">
        <f>IF(N438="sníž. přenesená",J438,0)</f>
        <v>0</v>
      </c>
      <c r="BI438" s="150">
        <f>IF(N438="nulová",J438,0)</f>
        <v>0</v>
      </c>
      <c r="BJ438" s="17" t="s">
        <v>88</v>
      </c>
      <c r="BK438" s="150">
        <f>ROUND(I438*H438,2)</f>
        <v>0</v>
      </c>
      <c r="BL438" s="17" t="s">
        <v>257</v>
      </c>
      <c r="BM438" s="149" t="s">
        <v>2846</v>
      </c>
    </row>
    <row r="439" spans="2:65" s="1" customFormat="1" ht="11.25">
      <c r="B439" s="33"/>
      <c r="D439" s="151" t="s">
        <v>259</v>
      </c>
      <c r="F439" s="152" t="s">
        <v>2847</v>
      </c>
      <c r="I439" s="153"/>
      <c r="L439" s="33"/>
      <c r="M439" s="154"/>
      <c r="T439" s="57"/>
      <c r="AT439" s="17" t="s">
        <v>259</v>
      </c>
      <c r="AU439" s="17" t="s">
        <v>21</v>
      </c>
    </row>
    <row r="440" spans="2:65" s="1" customFormat="1" ht="24.2" customHeight="1">
      <c r="B440" s="33"/>
      <c r="C440" s="138" t="s">
        <v>743</v>
      </c>
      <c r="D440" s="138" t="s">
        <v>252</v>
      </c>
      <c r="E440" s="139" t="s">
        <v>2182</v>
      </c>
      <c r="F440" s="140" t="s">
        <v>2183</v>
      </c>
      <c r="G440" s="141" t="s">
        <v>402</v>
      </c>
      <c r="H440" s="142">
        <v>128.46100000000001</v>
      </c>
      <c r="I440" s="143"/>
      <c r="J440" s="144">
        <f>ROUND(I440*H440,2)</f>
        <v>0</v>
      </c>
      <c r="K440" s="140" t="s">
        <v>256</v>
      </c>
      <c r="L440" s="33"/>
      <c r="M440" s="145" t="s">
        <v>1</v>
      </c>
      <c r="N440" s="146" t="s">
        <v>45</v>
      </c>
      <c r="P440" s="147">
        <f>O440*H440</f>
        <v>0</v>
      </c>
      <c r="Q440" s="147">
        <v>0</v>
      </c>
      <c r="R440" s="147">
        <f>Q440*H440</f>
        <v>0</v>
      </c>
      <c r="S440" s="147">
        <v>0</v>
      </c>
      <c r="T440" s="148">
        <f>S440*H440</f>
        <v>0</v>
      </c>
      <c r="AR440" s="149" t="s">
        <v>257</v>
      </c>
      <c r="AT440" s="149" t="s">
        <v>252</v>
      </c>
      <c r="AU440" s="149" t="s">
        <v>21</v>
      </c>
      <c r="AY440" s="17" t="s">
        <v>250</v>
      </c>
      <c r="BE440" s="150">
        <f>IF(N440="základní",J440,0)</f>
        <v>0</v>
      </c>
      <c r="BF440" s="150">
        <f>IF(N440="snížená",J440,0)</f>
        <v>0</v>
      </c>
      <c r="BG440" s="150">
        <f>IF(N440="zákl. přenesená",J440,0)</f>
        <v>0</v>
      </c>
      <c r="BH440" s="150">
        <f>IF(N440="sníž. přenesená",J440,0)</f>
        <v>0</v>
      </c>
      <c r="BI440" s="150">
        <f>IF(N440="nulová",J440,0)</f>
        <v>0</v>
      </c>
      <c r="BJ440" s="17" t="s">
        <v>88</v>
      </c>
      <c r="BK440" s="150">
        <f>ROUND(I440*H440,2)</f>
        <v>0</v>
      </c>
      <c r="BL440" s="17" t="s">
        <v>257</v>
      </c>
      <c r="BM440" s="149" t="s">
        <v>2848</v>
      </c>
    </row>
    <row r="441" spans="2:65" s="1" customFormat="1" ht="11.25">
      <c r="B441" s="33"/>
      <c r="D441" s="151" t="s">
        <v>259</v>
      </c>
      <c r="F441" s="152" t="s">
        <v>2185</v>
      </c>
      <c r="I441" s="153"/>
      <c r="L441" s="33"/>
      <c r="M441" s="154"/>
      <c r="T441" s="57"/>
      <c r="AT441" s="17" t="s">
        <v>259</v>
      </c>
      <c r="AU441" s="17" t="s">
        <v>21</v>
      </c>
    </row>
    <row r="442" spans="2:65" s="1" customFormat="1" ht="16.5" customHeight="1">
      <c r="B442" s="33"/>
      <c r="C442" s="138" t="s">
        <v>751</v>
      </c>
      <c r="D442" s="138" t="s">
        <v>252</v>
      </c>
      <c r="E442" s="139" t="s">
        <v>2186</v>
      </c>
      <c r="F442" s="140" t="s">
        <v>2187</v>
      </c>
      <c r="G442" s="141" t="s">
        <v>402</v>
      </c>
      <c r="H442" s="142">
        <v>2569.2199999999998</v>
      </c>
      <c r="I442" s="143"/>
      <c r="J442" s="144">
        <f>ROUND(I442*H442,2)</f>
        <v>0</v>
      </c>
      <c r="K442" s="140" t="s">
        <v>256</v>
      </c>
      <c r="L442" s="33"/>
      <c r="M442" s="145" t="s">
        <v>1</v>
      </c>
      <c r="N442" s="146" t="s">
        <v>45</v>
      </c>
      <c r="P442" s="147">
        <f>O442*H442</f>
        <v>0</v>
      </c>
      <c r="Q442" s="147">
        <v>0</v>
      </c>
      <c r="R442" s="147">
        <f>Q442*H442</f>
        <v>0</v>
      </c>
      <c r="S442" s="147">
        <v>0</v>
      </c>
      <c r="T442" s="148">
        <f>S442*H442</f>
        <v>0</v>
      </c>
      <c r="AR442" s="149" t="s">
        <v>257</v>
      </c>
      <c r="AT442" s="149" t="s">
        <v>252</v>
      </c>
      <c r="AU442" s="149" t="s">
        <v>21</v>
      </c>
      <c r="AY442" s="17" t="s">
        <v>250</v>
      </c>
      <c r="BE442" s="150">
        <f>IF(N442="základní",J442,0)</f>
        <v>0</v>
      </c>
      <c r="BF442" s="150">
        <f>IF(N442="snížená",J442,0)</f>
        <v>0</v>
      </c>
      <c r="BG442" s="150">
        <f>IF(N442="zákl. přenesená",J442,0)</f>
        <v>0</v>
      </c>
      <c r="BH442" s="150">
        <f>IF(N442="sníž. přenesená",J442,0)</f>
        <v>0</v>
      </c>
      <c r="BI442" s="150">
        <f>IF(N442="nulová",J442,0)</f>
        <v>0</v>
      </c>
      <c r="BJ442" s="17" t="s">
        <v>88</v>
      </c>
      <c r="BK442" s="150">
        <f>ROUND(I442*H442,2)</f>
        <v>0</v>
      </c>
      <c r="BL442" s="17" t="s">
        <v>257</v>
      </c>
      <c r="BM442" s="149" t="s">
        <v>2849</v>
      </c>
    </row>
    <row r="443" spans="2:65" s="1" customFormat="1" ht="11.25">
      <c r="B443" s="33"/>
      <c r="D443" s="151" t="s">
        <v>259</v>
      </c>
      <c r="F443" s="152" t="s">
        <v>2189</v>
      </c>
      <c r="I443" s="153"/>
      <c r="L443" s="33"/>
      <c r="M443" s="154"/>
      <c r="T443" s="57"/>
      <c r="AT443" s="17" t="s">
        <v>259</v>
      </c>
      <c r="AU443" s="17" t="s">
        <v>21</v>
      </c>
    </row>
    <row r="444" spans="2:65" s="12" customFormat="1" ht="11.25">
      <c r="B444" s="155"/>
      <c r="D444" s="156" t="s">
        <v>265</v>
      </c>
      <c r="E444" s="157" t="s">
        <v>1</v>
      </c>
      <c r="F444" s="158" t="s">
        <v>2850</v>
      </c>
      <c r="H444" s="159">
        <v>2569.2199999999998</v>
      </c>
      <c r="I444" s="160"/>
      <c r="L444" s="155"/>
      <c r="M444" s="161"/>
      <c r="T444" s="162"/>
      <c r="AT444" s="157" t="s">
        <v>265</v>
      </c>
      <c r="AU444" s="157" t="s">
        <v>21</v>
      </c>
      <c r="AV444" s="12" t="s">
        <v>21</v>
      </c>
      <c r="AW444" s="12" t="s">
        <v>36</v>
      </c>
      <c r="AX444" s="12" t="s">
        <v>88</v>
      </c>
      <c r="AY444" s="157" t="s">
        <v>250</v>
      </c>
    </row>
    <row r="445" spans="2:65" s="11" customFormat="1" ht="22.9" customHeight="1">
      <c r="B445" s="126"/>
      <c r="D445" s="127" t="s">
        <v>79</v>
      </c>
      <c r="E445" s="136" t="s">
        <v>720</v>
      </c>
      <c r="F445" s="136" t="s">
        <v>721</v>
      </c>
      <c r="I445" s="129"/>
      <c r="J445" s="137">
        <f>BK445</f>
        <v>0</v>
      </c>
      <c r="L445" s="126"/>
      <c r="M445" s="131"/>
      <c r="P445" s="132">
        <f>SUM(P446:P447)</f>
        <v>0</v>
      </c>
      <c r="R445" s="132">
        <f>SUM(R446:R447)</f>
        <v>0</v>
      </c>
      <c r="T445" s="133">
        <f>SUM(T446:T447)</f>
        <v>0</v>
      </c>
      <c r="AR445" s="127" t="s">
        <v>88</v>
      </c>
      <c r="AT445" s="134" t="s">
        <v>79</v>
      </c>
      <c r="AU445" s="134" t="s">
        <v>88</v>
      </c>
      <c r="AY445" s="127" t="s">
        <v>250</v>
      </c>
      <c r="BK445" s="135">
        <f>SUM(BK446:BK447)</f>
        <v>0</v>
      </c>
    </row>
    <row r="446" spans="2:65" s="1" customFormat="1" ht="24.2" customHeight="1">
      <c r="B446" s="33"/>
      <c r="C446" s="138" t="s">
        <v>757</v>
      </c>
      <c r="D446" s="138" t="s">
        <v>252</v>
      </c>
      <c r="E446" s="139" t="s">
        <v>2191</v>
      </c>
      <c r="F446" s="140" t="s">
        <v>2192</v>
      </c>
      <c r="G446" s="141" t="s">
        <v>402</v>
      </c>
      <c r="H446" s="142">
        <v>376.32400000000001</v>
      </c>
      <c r="I446" s="143"/>
      <c r="J446" s="144">
        <f>ROUND(I446*H446,2)</f>
        <v>0</v>
      </c>
      <c r="K446" s="140" t="s">
        <v>256</v>
      </c>
      <c r="L446" s="33"/>
      <c r="M446" s="145" t="s">
        <v>1</v>
      </c>
      <c r="N446" s="146" t="s">
        <v>45</v>
      </c>
      <c r="P446" s="147">
        <f>O446*H446</f>
        <v>0</v>
      </c>
      <c r="Q446" s="147">
        <v>0</v>
      </c>
      <c r="R446" s="147">
        <f>Q446*H446</f>
        <v>0</v>
      </c>
      <c r="S446" s="147">
        <v>0</v>
      </c>
      <c r="T446" s="148">
        <f>S446*H446</f>
        <v>0</v>
      </c>
      <c r="AR446" s="149" t="s">
        <v>257</v>
      </c>
      <c r="AT446" s="149" t="s">
        <v>252</v>
      </c>
      <c r="AU446" s="149" t="s">
        <v>21</v>
      </c>
      <c r="AY446" s="17" t="s">
        <v>250</v>
      </c>
      <c r="BE446" s="150">
        <f>IF(N446="základní",J446,0)</f>
        <v>0</v>
      </c>
      <c r="BF446" s="150">
        <f>IF(N446="snížená",J446,0)</f>
        <v>0</v>
      </c>
      <c r="BG446" s="150">
        <f>IF(N446="zákl. přenesená",J446,0)</f>
        <v>0</v>
      </c>
      <c r="BH446" s="150">
        <f>IF(N446="sníž. přenesená",J446,0)</f>
        <v>0</v>
      </c>
      <c r="BI446" s="150">
        <f>IF(N446="nulová",J446,0)</f>
        <v>0</v>
      </c>
      <c r="BJ446" s="17" t="s">
        <v>88</v>
      </c>
      <c r="BK446" s="150">
        <f>ROUND(I446*H446,2)</f>
        <v>0</v>
      </c>
      <c r="BL446" s="17" t="s">
        <v>257</v>
      </c>
      <c r="BM446" s="149" t="s">
        <v>2851</v>
      </c>
    </row>
    <row r="447" spans="2:65" s="1" customFormat="1" ht="11.25">
      <c r="B447" s="33"/>
      <c r="D447" s="151" t="s">
        <v>259</v>
      </c>
      <c r="F447" s="152" t="s">
        <v>2194</v>
      </c>
      <c r="I447" s="153"/>
      <c r="L447" s="33"/>
      <c r="M447" s="154"/>
      <c r="T447" s="57"/>
      <c r="AT447" s="17" t="s">
        <v>259</v>
      </c>
      <c r="AU447" s="17" t="s">
        <v>21</v>
      </c>
    </row>
    <row r="448" spans="2:65" s="11" customFormat="1" ht="25.9" customHeight="1">
      <c r="B448" s="126"/>
      <c r="D448" s="127" t="s">
        <v>79</v>
      </c>
      <c r="E448" s="128" t="s">
        <v>727</v>
      </c>
      <c r="F448" s="128" t="s">
        <v>728</v>
      </c>
      <c r="I448" s="129"/>
      <c r="J448" s="130">
        <f>BK448</f>
        <v>0</v>
      </c>
      <c r="L448" s="126"/>
      <c r="M448" s="131"/>
      <c r="P448" s="132">
        <f>P449+P477</f>
        <v>0</v>
      </c>
      <c r="R448" s="132">
        <f>R449+R477</f>
        <v>6.8514939999999998</v>
      </c>
      <c r="T448" s="133">
        <f>T449+T477</f>
        <v>0</v>
      </c>
      <c r="AR448" s="127" t="s">
        <v>21</v>
      </c>
      <c r="AT448" s="134" t="s">
        <v>79</v>
      </c>
      <c r="AU448" s="134" t="s">
        <v>80</v>
      </c>
      <c r="AY448" s="127" t="s">
        <v>250</v>
      </c>
      <c r="BK448" s="135">
        <f>BK449+BK477</f>
        <v>0</v>
      </c>
    </row>
    <row r="449" spans="2:65" s="11" customFormat="1" ht="22.9" customHeight="1">
      <c r="B449" s="126"/>
      <c r="D449" s="127" t="s">
        <v>79</v>
      </c>
      <c r="E449" s="136" t="s">
        <v>1754</v>
      </c>
      <c r="F449" s="136" t="s">
        <v>1755</v>
      </c>
      <c r="I449" s="129"/>
      <c r="J449" s="137">
        <f>BK449</f>
        <v>0</v>
      </c>
      <c r="L449" s="126"/>
      <c r="M449" s="131"/>
      <c r="P449" s="132">
        <f>SUM(P450:P476)</f>
        <v>0</v>
      </c>
      <c r="R449" s="132">
        <f>SUM(R450:R476)</f>
        <v>1.2454940000000001</v>
      </c>
      <c r="T449" s="133">
        <f>SUM(T450:T476)</f>
        <v>0</v>
      </c>
      <c r="AR449" s="127" t="s">
        <v>21</v>
      </c>
      <c r="AT449" s="134" t="s">
        <v>79</v>
      </c>
      <c r="AU449" s="134" t="s">
        <v>88</v>
      </c>
      <c r="AY449" s="127" t="s">
        <v>250</v>
      </c>
      <c r="BK449" s="135">
        <f>SUM(BK450:BK476)</f>
        <v>0</v>
      </c>
    </row>
    <row r="450" spans="2:65" s="1" customFormat="1" ht="24.2" customHeight="1">
      <c r="B450" s="33"/>
      <c r="C450" s="138" t="s">
        <v>1604</v>
      </c>
      <c r="D450" s="138" t="s">
        <v>252</v>
      </c>
      <c r="E450" s="139" t="s">
        <v>2195</v>
      </c>
      <c r="F450" s="140" t="s">
        <v>2196</v>
      </c>
      <c r="G450" s="141" t="s">
        <v>255</v>
      </c>
      <c r="H450" s="142">
        <v>170.63</v>
      </c>
      <c r="I450" s="143"/>
      <c r="J450" s="144">
        <f>ROUND(I450*H450,2)</f>
        <v>0</v>
      </c>
      <c r="K450" s="140" t="s">
        <v>256</v>
      </c>
      <c r="L450" s="33"/>
      <c r="M450" s="145" t="s">
        <v>1</v>
      </c>
      <c r="N450" s="146" t="s">
        <v>45</v>
      </c>
      <c r="P450" s="147">
        <f>O450*H450</f>
        <v>0</v>
      </c>
      <c r="Q450" s="147">
        <v>0</v>
      </c>
      <c r="R450" s="147">
        <f>Q450*H450</f>
        <v>0</v>
      </c>
      <c r="S450" s="147">
        <v>0</v>
      </c>
      <c r="T450" s="148">
        <f>S450*H450</f>
        <v>0</v>
      </c>
      <c r="AR450" s="149" t="s">
        <v>351</v>
      </c>
      <c r="AT450" s="149" t="s">
        <v>252</v>
      </c>
      <c r="AU450" s="149" t="s">
        <v>21</v>
      </c>
      <c r="AY450" s="17" t="s">
        <v>250</v>
      </c>
      <c r="BE450" s="150">
        <f>IF(N450="základní",J450,0)</f>
        <v>0</v>
      </c>
      <c r="BF450" s="150">
        <f>IF(N450="snížená",J450,0)</f>
        <v>0</v>
      </c>
      <c r="BG450" s="150">
        <f>IF(N450="zákl. přenesená",J450,0)</f>
        <v>0</v>
      </c>
      <c r="BH450" s="150">
        <f>IF(N450="sníž. přenesená",J450,0)</f>
        <v>0</v>
      </c>
      <c r="BI450" s="150">
        <f>IF(N450="nulová",J450,0)</f>
        <v>0</v>
      </c>
      <c r="BJ450" s="17" t="s">
        <v>88</v>
      </c>
      <c r="BK450" s="150">
        <f>ROUND(I450*H450,2)</f>
        <v>0</v>
      </c>
      <c r="BL450" s="17" t="s">
        <v>351</v>
      </c>
      <c r="BM450" s="149" t="s">
        <v>2852</v>
      </c>
    </row>
    <row r="451" spans="2:65" s="1" customFormat="1" ht="11.25">
      <c r="B451" s="33"/>
      <c r="D451" s="151" t="s">
        <v>259</v>
      </c>
      <c r="F451" s="152" t="s">
        <v>2198</v>
      </c>
      <c r="I451" s="153"/>
      <c r="L451" s="33"/>
      <c r="M451" s="154"/>
      <c r="T451" s="57"/>
      <c r="AT451" s="17" t="s">
        <v>259</v>
      </c>
      <c r="AU451" s="17" t="s">
        <v>21</v>
      </c>
    </row>
    <row r="452" spans="2:65" s="12" customFormat="1" ht="11.25">
      <c r="B452" s="155"/>
      <c r="D452" s="156" t="s">
        <v>265</v>
      </c>
      <c r="E452" s="157" t="s">
        <v>1</v>
      </c>
      <c r="F452" s="158" t="s">
        <v>2853</v>
      </c>
      <c r="H452" s="159">
        <v>49.13</v>
      </c>
      <c r="I452" s="160"/>
      <c r="L452" s="155"/>
      <c r="M452" s="161"/>
      <c r="T452" s="162"/>
      <c r="AT452" s="157" t="s">
        <v>265</v>
      </c>
      <c r="AU452" s="157" t="s">
        <v>21</v>
      </c>
      <c r="AV452" s="12" t="s">
        <v>21</v>
      </c>
      <c r="AW452" s="12" t="s">
        <v>36</v>
      </c>
      <c r="AX452" s="12" t="s">
        <v>80</v>
      </c>
      <c r="AY452" s="157" t="s">
        <v>250</v>
      </c>
    </row>
    <row r="453" spans="2:65" s="12" customFormat="1" ht="11.25">
      <c r="B453" s="155"/>
      <c r="D453" s="156" t="s">
        <v>265</v>
      </c>
      <c r="E453" s="157" t="s">
        <v>1</v>
      </c>
      <c r="F453" s="158" t="s">
        <v>2854</v>
      </c>
      <c r="H453" s="159">
        <v>121.5</v>
      </c>
      <c r="I453" s="160"/>
      <c r="L453" s="155"/>
      <c r="M453" s="161"/>
      <c r="T453" s="162"/>
      <c r="AT453" s="157" t="s">
        <v>265</v>
      </c>
      <c r="AU453" s="157" t="s">
        <v>21</v>
      </c>
      <c r="AV453" s="12" t="s">
        <v>21</v>
      </c>
      <c r="AW453" s="12" t="s">
        <v>36</v>
      </c>
      <c r="AX453" s="12" t="s">
        <v>80</v>
      </c>
      <c r="AY453" s="157" t="s">
        <v>250</v>
      </c>
    </row>
    <row r="454" spans="2:65" s="13" customFormat="1" ht="11.25">
      <c r="B454" s="163"/>
      <c r="D454" s="156" t="s">
        <v>265</v>
      </c>
      <c r="E454" s="164" t="s">
        <v>1</v>
      </c>
      <c r="F454" s="165" t="s">
        <v>273</v>
      </c>
      <c r="H454" s="166">
        <v>170.63</v>
      </c>
      <c r="I454" s="167"/>
      <c r="L454" s="163"/>
      <c r="M454" s="168"/>
      <c r="T454" s="169"/>
      <c r="AT454" s="164" t="s">
        <v>265</v>
      </c>
      <c r="AU454" s="164" t="s">
        <v>21</v>
      </c>
      <c r="AV454" s="13" t="s">
        <v>257</v>
      </c>
      <c r="AW454" s="13" t="s">
        <v>36</v>
      </c>
      <c r="AX454" s="13" t="s">
        <v>88</v>
      </c>
      <c r="AY454" s="164" t="s">
        <v>250</v>
      </c>
    </row>
    <row r="455" spans="2:65" s="1" customFormat="1" ht="16.5" customHeight="1">
      <c r="B455" s="33"/>
      <c r="C455" s="178" t="s">
        <v>1609</v>
      </c>
      <c r="D455" s="178" t="s">
        <v>364</v>
      </c>
      <c r="E455" s="179" t="s">
        <v>2202</v>
      </c>
      <c r="F455" s="180" t="s">
        <v>2203</v>
      </c>
      <c r="G455" s="181" t="s">
        <v>402</v>
      </c>
      <c r="H455" s="182">
        <v>5.0999999999999997E-2</v>
      </c>
      <c r="I455" s="183"/>
      <c r="J455" s="184">
        <f>ROUND(I455*H455,2)</f>
        <v>0</v>
      </c>
      <c r="K455" s="180" t="s">
        <v>256</v>
      </c>
      <c r="L455" s="185"/>
      <c r="M455" s="186" t="s">
        <v>1</v>
      </c>
      <c r="N455" s="187" t="s">
        <v>45</v>
      </c>
      <c r="P455" s="147">
        <f>O455*H455</f>
        <v>0</v>
      </c>
      <c r="Q455" s="147">
        <v>1</v>
      </c>
      <c r="R455" s="147">
        <f>Q455*H455</f>
        <v>5.0999999999999997E-2</v>
      </c>
      <c r="S455" s="147">
        <v>0</v>
      </c>
      <c r="T455" s="148">
        <f>S455*H455</f>
        <v>0</v>
      </c>
      <c r="AR455" s="149" t="s">
        <v>447</v>
      </c>
      <c r="AT455" s="149" t="s">
        <v>364</v>
      </c>
      <c r="AU455" s="149" t="s">
        <v>21</v>
      </c>
      <c r="AY455" s="17" t="s">
        <v>250</v>
      </c>
      <c r="BE455" s="150">
        <f>IF(N455="základní",J455,0)</f>
        <v>0</v>
      </c>
      <c r="BF455" s="150">
        <f>IF(N455="snížená",J455,0)</f>
        <v>0</v>
      </c>
      <c r="BG455" s="150">
        <f>IF(N455="zákl. přenesená",J455,0)</f>
        <v>0</v>
      </c>
      <c r="BH455" s="150">
        <f>IF(N455="sníž. přenesená",J455,0)</f>
        <v>0</v>
      </c>
      <c r="BI455" s="150">
        <f>IF(N455="nulová",J455,0)</f>
        <v>0</v>
      </c>
      <c r="BJ455" s="17" t="s">
        <v>88</v>
      </c>
      <c r="BK455" s="150">
        <f>ROUND(I455*H455,2)</f>
        <v>0</v>
      </c>
      <c r="BL455" s="17" t="s">
        <v>351</v>
      </c>
      <c r="BM455" s="149" t="s">
        <v>2855</v>
      </c>
    </row>
    <row r="456" spans="2:65" s="1" customFormat="1" ht="19.5">
      <c r="B456" s="33"/>
      <c r="D456" s="156" t="s">
        <v>285</v>
      </c>
      <c r="F456" s="170" t="s">
        <v>2205</v>
      </c>
      <c r="I456" s="153"/>
      <c r="L456" s="33"/>
      <c r="M456" s="154"/>
      <c r="T456" s="57"/>
      <c r="AT456" s="17" t="s">
        <v>285</v>
      </c>
      <c r="AU456" s="17" t="s">
        <v>21</v>
      </c>
    </row>
    <row r="457" spans="2:65" s="12" customFormat="1" ht="11.25">
      <c r="B457" s="155"/>
      <c r="D457" s="156" t="s">
        <v>265</v>
      </c>
      <c r="F457" s="158" t="s">
        <v>2856</v>
      </c>
      <c r="H457" s="159">
        <v>5.0999999999999997E-2</v>
      </c>
      <c r="I457" s="160"/>
      <c r="L457" s="155"/>
      <c r="M457" s="161"/>
      <c r="T457" s="162"/>
      <c r="AT457" s="157" t="s">
        <v>265</v>
      </c>
      <c r="AU457" s="157" t="s">
        <v>21</v>
      </c>
      <c r="AV457" s="12" t="s">
        <v>21</v>
      </c>
      <c r="AW457" s="12" t="s">
        <v>4</v>
      </c>
      <c r="AX457" s="12" t="s">
        <v>88</v>
      </c>
      <c r="AY457" s="157" t="s">
        <v>250</v>
      </c>
    </row>
    <row r="458" spans="2:65" s="1" customFormat="1" ht="21.75" customHeight="1">
      <c r="B458" s="33"/>
      <c r="C458" s="138" t="s">
        <v>1614</v>
      </c>
      <c r="D458" s="138" t="s">
        <v>252</v>
      </c>
      <c r="E458" s="139" t="s">
        <v>2857</v>
      </c>
      <c r="F458" s="140" t="s">
        <v>2858</v>
      </c>
      <c r="G458" s="141" t="s">
        <v>255</v>
      </c>
      <c r="H458" s="142">
        <v>121.54</v>
      </c>
      <c r="I458" s="143"/>
      <c r="J458" s="144">
        <f>ROUND(I458*H458,2)</f>
        <v>0</v>
      </c>
      <c r="K458" s="140" t="s">
        <v>256</v>
      </c>
      <c r="L458" s="33"/>
      <c r="M458" s="145" t="s">
        <v>1</v>
      </c>
      <c r="N458" s="146" t="s">
        <v>45</v>
      </c>
      <c r="P458" s="147">
        <f>O458*H458</f>
        <v>0</v>
      </c>
      <c r="Q458" s="147">
        <v>3.8000000000000002E-4</v>
      </c>
      <c r="R458" s="147">
        <f>Q458*H458</f>
        <v>4.6185200000000003E-2</v>
      </c>
      <c r="S458" s="147">
        <v>0</v>
      </c>
      <c r="T458" s="148">
        <f>S458*H458</f>
        <v>0</v>
      </c>
      <c r="AR458" s="149" t="s">
        <v>351</v>
      </c>
      <c r="AT458" s="149" t="s">
        <v>252</v>
      </c>
      <c r="AU458" s="149" t="s">
        <v>21</v>
      </c>
      <c r="AY458" s="17" t="s">
        <v>250</v>
      </c>
      <c r="BE458" s="150">
        <f>IF(N458="základní",J458,0)</f>
        <v>0</v>
      </c>
      <c r="BF458" s="150">
        <f>IF(N458="snížená",J458,0)</f>
        <v>0</v>
      </c>
      <c r="BG458" s="150">
        <f>IF(N458="zákl. přenesená",J458,0)</f>
        <v>0</v>
      </c>
      <c r="BH458" s="150">
        <f>IF(N458="sníž. přenesená",J458,0)</f>
        <v>0</v>
      </c>
      <c r="BI458" s="150">
        <f>IF(N458="nulová",J458,0)</f>
        <v>0</v>
      </c>
      <c r="BJ458" s="17" t="s">
        <v>88</v>
      </c>
      <c r="BK458" s="150">
        <f>ROUND(I458*H458,2)</f>
        <v>0</v>
      </c>
      <c r="BL458" s="17" t="s">
        <v>351</v>
      </c>
      <c r="BM458" s="149" t="s">
        <v>2859</v>
      </c>
    </row>
    <row r="459" spans="2:65" s="1" customFormat="1" ht="11.25">
      <c r="B459" s="33"/>
      <c r="D459" s="151" t="s">
        <v>259</v>
      </c>
      <c r="F459" s="152" t="s">
        <v>2860</v>
      </c>
      <c r="I459" s="153"/>
      <c r="L459" s="33"/>
      <c r="M459" s="154"/>
      <c r="T459" s="57"/>
      <c r="AT459" s="17" t="s">
        <v>259</v>
      </c>
      <c r="AU459" s="17" t="s">
        <v>21</v>
      </c>
    </row>
    <row r="460" spans="2:65" s="12" customFormat="1" ht="11.25">
      <c r="B460" s="155"/>
      <c r="D460" s="156" t="s">
        <v>265</v>
      </c>
      <c r="E460" s="157" t="s">
        <v>1</v>
      </c>
      <c r="F460" s="158" t="s">
        <v>2861</v>
      </c>
      <c r="H460" s="159">
        <v>121.54</v>
      </c>
      <c r="I460" s="160"/>
      <c r="L460" s="155"/>
      <c r="M460" s="161"/>
      <c r="T460" s="162"/>
      <c r="AT460" s="157" t="s">
        <v>265</v>
      </c>
      <c r="AU460" s="157" t="s">
        <v>21</v>
      </c>
      <c r="AV460" s="12" t="s">
        <v>21</v>
      </c>
      <c r="AW460" s="12" t="s">
        <v>36</v>
      </c>
      <c r="AX460" s="12" t="s">
        <v>88</v>
      </c>
      <c r="AY460" s="157" t="s">
        <v>250</v>
      </c>
    </row>
    <row r="461" spans="2:65" s="1" customFormat="1" ht="24.2" customHeight="1">
      <c r="B461" s="33"/>
      <c r="C461" s="138" t="s">
        <v>1619</v>
      </c>
      <c r="D461" s="138" t="s">
        <v>252</v>
      </c>
      <c r="E461" s="139" t="s">
        <v>2862</v>
      </c>
      <c r="F461" s="140" t="s">
        <v>2863</v>
      </c>
      <c r="G461" s="141" t="s">
        <v>255</v>
      </c>
      <c r="H461" s="142">
        <v>49.13</v>
      </c>
      <c r="I461" s="143"/>
      <c r="J461" s="144">
        <f>ROUND(I461*H461,2)</f>
        <v>0</v>
      </c>
      <c r="K461" s="140" t="s">
        <v>256</v>
      </c>
      <c r="L461" s="33"/>
      <c r="M461" s="145" t="s">
        <v>1</v>
      </c>
      <c r="N461" s="146" t="s">
        <v>45</v>
      </c>
      <c r="P461" s="147">
        <f>O461*H461</f>
        <v>0</v>
      </c>
      <c r="Q461" s="147">
        <v>4.0000000000000002E-4</v>
      </c>
      <c r="R461" s="147">
        <f>Q461*H461</f>
        <v>1.9652000000000003E-2</v>
      </c>
      <c r="S461" s="147">
        <v>0</v>
      </c>
      <c r="T461" s="148">
        <f>S461*H461</f>
        <v>0</v>
      </c>
      <c r="AR461" s="149" t="s">
        <v>257</v>
      </c>
      <c r="AT461" s="149" t="s">
        <v>252</v>
      </c>
      <c r="AU461" s="149" t="s">
        <v>21</v>
      </c>
      <c r="AY461" s="17" t="s">
        <v>250</v>
      </c>
      <c r="BE461" s="150">
        <f>IF(N461="základní",J461,0)</f>
        <v>0</v>
      </c>
      <c r="BF461" s="150">
        <f>IF(N461="snížená",J461,0)</f>
        <v>0</v>
      </c>
      <c r="BG461" s="150">
        <f>IF(N461="zákl. přenesená",J461,0)</f>
        <v>0</v>
      </c>
      <c r="BH461" s="150">
        <f>IF(N461="sníž. přenesená",J461,0)</f>
        <v>0</v>
      </c>
      <c r="BI461" s="150">
        <f>IF(N461="nulová",J461,0)</f>
        <v>0</v>
      </c>
      <c r="BJ461" s="17" t="s">
        <v>88</v>
      </c>
      <c r="BK461" s="150">
        <f>ROUND(I461*H461,2)</f>
        <v>0</v>
      </c>
      <c r="BL461" s="17" t="s">
        <v>257</v>
      </c>
      <c r="BM461" s="149" t="s">
        <v>2864</v>
      </c>
    </row>
    <row r="462" spans="2:65" s="1" customFormat="1" ht="11.25">
      <c r="B462" s="33"/>
      <c r="D462" s="151" t="s">
        <v>259</v>
      </c>
      <c r="F462" s="152" t="s">
        <v>2865</v>
      </c>
      <c r="I462" s="153"/>
      <c r="L462" s="33"/>
      <c r="M462" s="154"/>
      <c r="T462" s="57"/>
      <c r="AT462" s="17" t="s">
        <v>259</v>
      </c>
      <c r="AU462" s="17" t="s">
        <v>21</v>
      </c>
    </row>
    <row r="463" spans="2:65" s="12" customFormat="1" ht="11.25">
      <c r="B463" s="155"/>
      <c r="D463" s="156" t="s">
        <v>265</v>
      </c>
      <c r="E463" s="157" t="s">
        <v>1</v>
      </c>
      <c r="F463" s="158" t="s">
        <v>2853</v>
      </c>
      <c r="H463" s="159">
        <v>49.13</v>
      </c>
      <c r="I463" s="160"/>
      <c r="L463" s="155"/>
      <c r="M463" s="161"/>
      <c r="T463" s="162"/>
      <c r="AT463" s="157" t="s">
        <v>265</v>
      </c>
      <c r="AU463" s="157" t="s">
        <v>21</v>
      </c>
      <c r="AV463" s="12" t="s">
        <v>21</v>
      </c>
      <c r="AW463" s="12" t="s">
        <v>36</v>
      </c>
      <c r="AX463" s="12" t="s">
        <v>88</v>
      </c>
      <c r="AY463" s="157" t="s">
        <v>250</v>
      </c>
    </row>
    <row r="464" spans="2:65" s="1" customFormat="1" ht="49.15" customHeight="1">
      <c r="B464" s="33"/>
      <c r="C464" s="178" t="s">
        <v>1624</v>
      </c>
      <c r="D464" s="178" t="s">
        <v>364</v>
      </c>
      <c r="E464" s="179" t="s">
        <v>2866</v>
      </c>
      <c r="F464" s="180" t="s">
        <v>2867</v>
      </c>
      <c r="G464" s="181" t="s">
        <v>255</v>
      </c>
      <c r="H464" s="182">
        <v>198.881</v>
      </c>
      <c r="I464" s="183"/>
      <c r="J464" s="184">
        <f>ROUND(I464*H464,2)</f>
        <v>0</v>
      </c>
      <c r="K464" s="180" t="s">
        <v>256</v>
      </c>
      <c r="L464" s="185"/>
      <c r="M464" s="186" t="s">
        <v>1</v>
      </c>
      <c r="N464" s="187" t="s">
        <v>45</v>
      </c>
      <c r="P464" s="147">
        <f>O464*H464</f>
        <v>0</v>
      </c>
      <c r="Q464" s="147">
        <v>5.4000000000000003E-3</v>
      </c>
      <c r="R464" s="147">
        <f>Q464*H464</f>
        <v>1.0739574000000001</v>
      </c>
      <c r="S464" s="147">
        <v>0</v>
      </c>
      <c r="T464" s="148">
        <f>S464*H464</f>
        <v>0</v>
      </c>
      <c r="AR464" s="149" t="s">
        <v>299</v>
      </c>
      <c r="AT464" s="149" t="s">
        <v>364</v>
      </c>
      <c r="AU464" s="149" t="s">
        <v>21</v>
      </c>
      <c r="AY464" s="17" t="s">
        <v>250</v>
      </c>
      <c r="BE464" s="150">
        <f>IF(N464="základní",J464,0)</f>
        <v>0</v>
      </c>
      <c r="BF464" s="150">
        <f>IF(N464="snížená",J464,0)</f>
        <v>0</v>
      </c>
      <c r="BG464" s="150">
        <f>IF(N464="zákl. přenesená",J464,0)</f>
        <v>0</v>
      </c>
      <c r="BH464" s="150">
        <f>IF(N464="sníž. přenesená",J464,0)</f>
        <v>0</v>
      </c>
      <c r="BI464" s="150">
        <f>IF(N464="nulová",J464,0)</f>
        <v>0</v>
      </c>
      <c r="BJ464" s="17" t="s">
        <v>88</v>
      </c>
      <c r="BK464" s="150">
        <f>ROUND(I464*H464,2)</f>
        <v>0</v>
      </c>
      <c r="BL464" s="17" t="s">
        <v>257</v>
      </c>
      <c r="BM464" s="149" t="s">
        <v>2868</v>
      </c>
    </row>
    <row r="465" spans="2:65" s="12" customFormat="1" ht="11.25">
      <c r="B465" s="155"/>
      <c r="D465" s="156" t="s">
        <v>265</v>
      </c>
      <c r="E465" s="157" t="s">
        <v>1</v>
      </c>
      <c r="F465" s="158" t="s">
        <v>2869</v>
      </c>
      <c r="H465" s="159">
        <v>49.14</v>
      </c>
      <c r="I465" s="160"/>
      <c r="L465" s="155"/>
      <c r="M465" s="161"/>
      <c r="T465" s="162"/>
      <c r="AT465" s="157" t="s">
        <v>265</v>
      </c>
      <c r="AU465" s="157" t="s">
        <v>21</v>
      </c>
      <c r="AV465" s="12" t="s">
        <v>21</v>
      </c>
      <c r="AW465" s="12" t="s">
        <v>36</v>
      </c>
      <c r="AX465" s="12" t="s">
        <v>80</v>
      </c>
      <c r="AY465" s="157" t="s">
        <v>250</v>
      </c>
    </row>
    <row r="466" spans="2:65" s="12" customFormat="1" ht="11.25">
      <c r="B466" s="155"/>
      <c r="D466" s="156" t="s">
        <v>265</v>
      </c>
      <c r="E466" s="157" t="s">
        <v>1</v>
      </c>
      <c r="F466" s="158" t="s">
        <v>2854</v>
      </c>
      <c r="H466" s="159">
        <v>121.5</v>
      </c>
      <c r="I466" s="160"/>
      <c r="L466" s="155"/>
      <c r="M466" s="161"/>
      <c r="T466" s="162"/>
      <c r="AT466" s="157" t="s">
        <v>265</v>
      </c>
      <c r="AU466" s="157" t="s">
        <v>21</v>
      </c>
      <c r="AV466" s="12" t="s">
        <v>21</v>
      </c>
      <c r="AW466" s="12" t="s">
        <v>36</v>
      </c>
      <c r="AX466" s="12" t="s">
        <v>80</v>
      </c>
      <c r="AY466" s="157" t="s">
        <v>250</v>
      </c>
    </row>
    <row r="467" spans="2:65" s="13" customFormat="1" ht="11.25">
      <c r="B467" s="163"/>
      <c r="D467" s="156" t="s">
        <v>265</v>
      </c>
      <c r="E467" s="164" t="s">
        <v>1</v>
      </c>
      <c r="F467" s="165" t="s">
        <v>273</v>
      </c>
      <c r="H467" s="166">
        <v>170.64</v>
      </c>
      <c r="I467" s="167"/>
      <c r="L467" s="163"/>
      <c r="M467" s="168"/>
      <c r="T467" s="169"/>
      <c r="AT467" s="164" t="s">
        <v>265</v>
      </c>
      <c r="AU467" s="164" t="s">
        <v>21</v>
      </c>
      <c r="AV467" s="13" t="s">
        <v>257</v>
      </c>
      <c r="AW467" s="13" t="s">
        <v>36</v>
      </c>
      <c r="AX467" s="13" t="s">
        <v>88</v>
      </c>
      <c r="AY467" s="164" t="s">
        <v>250</v>
      </c>
    </row>
    <row r="468" spans="2:65" s="12" customFormat="1" ht="11.25">
      <c r="B468" s="155"/>
      <c r="D468" s="156" t="s">
        <v>265</v>
      </c>
      <c r="F468" s="158" t="s">
        <v>2870</v>
      </c>
      <c r="H468" s="159">
        <v>198.881</v>
      </c>
      <c r="I468" s="160"/>
      <c r="L468" s="155"/>
      <c r="M468" s="161"/>
      <c r="T468" s="162"/>
      <c r="AT468" s="157" t="s">
        <v>265</v>
      </c>
      <c r="AU468" s="157" t="s">
        <v>21</v>
      </c>
      <c r="AV468" s="12" t="s">
        <v>21</v>
      </c>
      <c r="AW468" s="12" t="s">
        <v>4</v>
      </c>
      <c r="AX468" s="12" t="s">
        <v>88</v>
      </c>
      <c r="AY468" s="157" t="s">
        <v>250</v>
      </c>
    </row>
    <row r="469" spans="2:65" s="1" customFormat="1" ht="24.2" customHeight="1">
      <c r="B469" s="33"/>
      <c r="C469" s="138" t="s">
        <v>1628</v>
      </c>
      <c r="D469" s="138" t="s">
        <v>252</v>
      </c>
      <c r="E469" s="139" t="s">
        <v>2871</v>
      </c>
      <c r="F469" s="140" t="s">
        <v>2872</v>
      </c>
      <c r="G469" s="141" t="s">
        <v>255</v>
      </c>
      <c r="H469" s="142">
        <v>17</v>
      </c>
      <c r="I469" s="143"/>
      <c r="J469" s="144">
        <f>ROUND(I469*H469,2)</f>
        <v>0</v>
      </c>
      <c r="K469" s="140" t="s">
        <v>256</v>
      </c>
      <c r="L469" s="33"/>
      <c r="M469" s="145" t="s">
        <v>1</v>
      </c>
      <c r="N469" s="146" t="s">
        <v>45</v>
      </c>
      <c r="P469" s="147">
        <f>O469*H469</f>
        <v>0</v>
      </c>
      <c r="Q469" s="147">
        <v>7.6999999999999996E-4</v>
      </c>
      <c r="R469" s="147">
        <f>Q469*H469</f>
        <v>1.3089999999999999E-2</v>
      </c>
      <c r="S469" s="147">
        <v>0</v>
      </c>
      <c r="T469" s="148">
        <f>S469*H469</f>
        <v>0</v>
      </c>
      <c r="AR469" s="149" t="s">
        <v>351</v>
      </c>
      <c r="AT469" s="149" t="s">
        <v>252</v>
      </c>
      <c r="AU469" s="149" t="s">
        <v>21</v>
      </c>
      <c r="AY469" s="17" t="s">
        <v>250</v>
      </c>
      <c r="BE469" s="150">
        <f>IF(N469="základní",J469,0)</f>
        <v>0</v>
      </c>
      <c r="BF469" s="150">
        <f>IF(N469="snížená",J469,0)</f>
        <v>0</v>
      </c>
      <c r="BG469" s="150">
        <f>IF(N469="zákl. přenesená",J469,0)</f>
        <v>0</v>
      </c>
      <c r="BH469" s="150">
        <f>IF(N469="sníž. přenesená",J469,0)</f>
        <v>0</v>
      </c>
      <c r="BI469" s="150">
        <f>IF(N469="nulová",J469,0)</f>
        <v>0</v>
      </c>
      <c r="BJ469" s="17" t="s">
        <v>88</v>
      </c>
      <c r="BK469" s="150">
        <f>ROUND(I469*H469,2)</f>
        <v>0</v>
      </c>
      <c r="BL469" s="17" t="s">
        <v>351</v>
      </c>
      <c r="BM469" s="149" t="s">
        <v>2873</v>
      </c>
    </row>
    <row r="470" spans="2:65" s="1" customFormat="1" ht="11.25">
      <c r="B470" s="33"/>
      <c r="D470" s="151" t="s">
        <v>259</v>
      </c>
      <c r="F470" s="152" t="s">
        <v>2874</v>
      </c>
      <c r="I470" s="153"/>
      <c r="L470" s="33"/>
      <c r="M470" s="154"/>
      <c r="T470" s="57"/>
      <c r="AT470" s="17" t="s">
        <v>259</v>
      </c>
      <c r="AU470" s="17" t="s">
        <v>21</v>
      </c>
    </row>
    <row r="471" spans="2:65" s="15" customFormat="1" ht="11.25">
      <c r="B471" s="195"/>
      <c r="D471" s="156" t="s">
        <v>265</v>
      </c>
      <c r="E471" s="196" t="s">
        <v>1</v>
      </c>
      <c r="F471" s="197" t="s">
        <v>2875</v>
      </c>
      <c r="H471" s="196" t="s">
        <v>1</v>
      </c>
      <c r="I471" s="198"/>
      <c r="L471" s="195"/>
      <c r="M471" s="199"/>
      <c r="T471" s="200"/>
      <c r="AT471" s="196" t="s">
        <v>265</v>
      </c>
      <c r="AU471" s="196" t="s">
        <v>21</v>
      </c>
      <c r="AV471" s="15" t="s">
        <v>88</v>
      </c>
      <c r="AW471" s="15" t="s">
        <v>36</v>
      </c>
      <c r="AX471" s="15" t="s">
        <v>80</v>
      </c>
      <c r="AY471" s="196" t="s">
        <v>250</v>
      </c>
    </row>
    <row r="472" spans="2:65" s="12" customFormat="1" ht="11.25">
      <c r="B472" s="155"/>
      <c r="D472" s="156" t="s">
        <v>265</v>
      </c>
      <c r="E472" s="157" t="s">
        <v>1</v>
      </c>
      <c r="F472" s="158" t="s">
        <v>2876</v>
      </c>
      <c r="H472" s="159">
        <v>8.5</v>
      </c>
      <c r="I472" s="160"/>
      <c r="L472" s="155"/>
      <c r="M472" s="161"/>
      <c r="T472" s="162"/>
      <c r="AT472" s="157" t="s">
        <v>265</v>
      </c>
      <c r="AU472" s="157" t="s">
        <v>21</v>
      </c>
      <c r="AV472" s="12" t="s">
        <v>21</v>
      </c>
      <c r="AW472" s="12" t="s">
        <v>36</v>
      </c>
      <c r="AX472" s="12" t="s">
        <v>80</v>
      </c>
      <c r="AY472" s="157" t="s">
        <v>250</v>
      </c>
    </row>
    <row r="473" spans="2:65" s="12" customFormat="1" ht="11.25">
      <c r="B473" s="155"/>
      <c r="D473" s="156" t="s">
        <v>265</v>
      </c>
      <c r="E473" s="157" t="s">
        <v>1</v>
      </c>
      <c r="F473" s="158" t="s">
        <v>2877</v>
      </c>
      <c r="H473" s="159">
        <v>8.5</v>
      </c>
      <c r="I473" s="160"/>
      <c r="L473" s="155"/>
      <c r="M473" s="161"/>
      <c r="T473" s="162"/>
      <c r="AT473" s="157" t="s">
        <v>265</v>
      </c>
      <c r="AU473" s="157" t="s">
        <v>21</v>
      </c>
      <c r="AV473" s="12" t="s">
        <v>21</v>
      </c>
      <c r="AW473" s="12" t="s">
        <v>36</v>
      </c>
      <c r="AX473" s="12" t="s">
        <v>80</v>
      </c>
      <c r="AY473" s="157" t="s">
        <v>250</v>
      </c>
    </row>
    <row r="474" spans="2:65" s="13" customFormat="1" ht="11.25">
      <c r="B474" s="163"/>
      <c r="D474" s="156" t="s">
        <v>265</v>
      </c>
      <c r="E474" s="164" t="s">
        <v>1</v>
      </c>
      <c r="F474" s="165" t="s">
        <v>273</v>
      </c>
      <c r="H474" s="166">
        <v>17</v>
      </c>
      <c r="I474" s="167"/>
      <c r="L474" s="163"/>
      <c r="M474" s="168"/>
      <c r="T474" s="169"/>
      <c r="AT474" s="164" t="s">
        <v>265</v>
      </c>
      <c r="AU474" s="164" t="s">
        <v>21</v>
      </c>
      <c r="AV474" s="13" t="s">
        <v>257</v>
      </c>
      <c r="AW474" s="13" t="s">
        <v>36</v>
      </c>
      <c r="AX474" s="13" t="s">
        <v>88</v>
      </c>
      <c r="AY474" s="164" t="s">
        <v>250</v>
      </c>
    </row>
    <row r="475" spans="2:65" s="1" customFormat="1" ht="21.75" customHeight="1">
      <c r="B475" s="33"/>
      <c r="C475" s="178" t="s">
        <v>1632</v>
      </c>
      <c r="D475" s="178" t="s">
        <v>364</v>
      </c>
      <c r="E475" s="179" t="s">
        <v>2878</v>
      </c>
      <c r="F475" s="180" t="s">
        <v>2879</v>
      </c>
      <c r="G475" s="181" t="s">
        <v>255</v>
      </c>
      <c r="H475" s="182">
        <v>19.814</v>
      </c>
      <c r="I475" s="183"/>
      <c r="J475" s="184">
        <f>ROUND(I475*H475,2)</f>
        <v>0</v>
      </c>
      <c r="K475" s="180" t="s">
        <v>256</v>
      </c>
      <c r="L475" s="185"/>
      <c r="M475" s="186" t="s">
        <v>1</v>
      </c>
      <c r="N475" s="187" t="s">
        <v>45</v>
      </c>
      <c r="P475" s="147">
        <f>O475*H475</f>
        <v>0</v>
      </c>
      <c r="Q475" s="147">
        <v>2.0999999999999999E-3</v>
      </c>
      <c r="R475" s="147">
        <f>Q475*H475</f>
        <v>4.1609399999999998E-2</v>
      </c>
      <c r="S475" s="147">
        <v>0</v>
      </c>
      <c r="T475" s="148">
        <f>S475*H475</f>
        <v>0</v>
      </c>
      <c r="AR475" s="149" t="s">
        <v>447</v>
      </c>
      <c r="AT475" s="149" t="s">
        <v>364</v>
      </c>
      <c r="AU475" s="149" t="s">
        <v>21</v>
      </c>
      <c r="AY475" s="17" t="s">
        <v>250</v>
      </c>
      <c r="BE475" s="150">
        <f>IF(N475="základní",J475,0)</f>
        <v>0</v>
      </c>
      <c r="BF475" s="150">
        <f>IF(N475="snížená",J475,0)</f>
        <v>0</v>
      </c>
      <c r="BG475" s="150">
        <f>IF(N475="zákl. přenesená",J475,0)</f>
        <v>0</v>
      </c>
      <c r="BH475" s="150">
        <f>IF(N475="sníž. přenesená",J475,0)</f>
        <v>0</v>
      </c>
      <c r="BI475" s="150">
        <f>IF(N475="nulová",J475,0)</f>
        <v>0</v>
      </c>
      <c r="BJ475" s="17" t="s">
        <v>88</v>
      </c>
      <c r="BK475" s="150">
        <f>ROUND(I475*H475,2)</f>
        <v>0</v>
      </c>
      <c r="BL475" s="17" t="s">
        <v>351</v>
      </c>
      <c r="BM475" s="149" t="s">
        <v>2880</v>
      </c>
    </row>
    <row r="476" spans="2:65" s="12" customFormat="1" ht="11.25">
      <c r="B476" s="155"/>
      <c r="D476" s="156" t="s">
        <v>265</v>
      </c>
      <c r="F476" s="158" t="s">
        <v>2881</v>
      </c>
      <c r="H476" s="159">
        <v>19.814</v>
      </c>
      <c r="I476" s="160"/>
      <c r="L476" s="155"/>
      <c r="M476" s="161"/>
      <c r="T476" s="162"/>
      <c r="AT476" s="157" t="s">
        <v>265</v>
      </c>
      <c r="AU476" s="157" t="s">
        <v>21</v>
      </c>
      <c r="AV476" s="12" t="s">
        <v>21</v>
      </c>
      <c r="AW476" s="12" t="s">
        <v>4</v>
      </c>
      <c r="AX476" s="12" t="s">
        <v>88</v>
      </c>
      <c r="AY476" s="157" t="s">
        <v>250</v>
      </c>
    </row>
    <row r="477" spans="2:65" s="11" customFormat="1" ht="22.9" customHeight="1">
      <c r="B477" s="126"/>
      <c r="D477" s="127" t="s">
        <v>79</v>
      </c>
      <c r="E477" s="136" t="s">
        <v>729</v>
      </c>
      <c r="F477" s="136" t="s">
        <v>730</v>
      </c>
      <c r="I477" s="129"/>
      <c r="J477" s="137">
        <f>BK477</f>
        <v>0</v>
      </c>
      <c r="L477" s="126"/>
      <c r="M477" s="131"/>
      <c r="P477" s="132">
        <f>SUM(P478:P481)</f>
        <v>0</v>
      </c>
      <c r="R477" s="132">
        <f>SUM(R478:R481)</f>
        <v>5.6059999999999999</v>
      </c>
      <c r="T477" s="133">
        <f>SUM(T478:T481)</f>
        <v>0</v>
      </c>
      <c r="AR477" s="127" t="s">
        <v>21</v>
      </c>
      <c r="AT477" s="134" t="s">
        <v>79</v>
      </c>
      <c r="AU477" s="134" t="s">
        <v>88</v>
      </c>
      <c r="AY477" s="127" t="s">
        <v>250</v>
      </c>
      <c r="BK477" s="135">
        <f>SUM(BK478:BK481)</f>
        <v>0</v>
      </c>
    </row>
    <row r="478" spans="2:65" s="1" customFormat="1" ht="16.5" customHeight="1">
      <c r="B478" s="33"/>
      <c r="C478" s="138" t="s">
        <v>1638</v>
      </c>
      <c r="D478" s="138" t="s">
        <v>252</v>
      </c>
      <c r="E478" s="139" t="s">
        <v>2882</v>
      </c>
      <c r="F478" s="140" t="s">
        <v>2883</v>
      </c>
      <c r="G478" s="141" t="s">
        <v>283</v>
      </c>
      <c r="H478" s="142">
        <v>1</v>
      </c>
      <c r="I478" s="143"/>
      <c r="J478" s="144">
        <f>ROUND(I478*H478,2)</f>
        <v>0</v>
      </c>
      <c r="K478" s="140" t="s">
        <v>1</v>
      </c>
      <c r="L478" s="33"/>
      <c r="M478" s="145" t="s">
        <v>1</v>
      </c>
      <c r="N478" s="146" t="s">
        <v>45</v>
      </c>
      <c r="P478" s="147">
        <f>O478*H478</f>
        <v>0</v>
      </c>
      <c r="Q478" s="147">
        <v>1.31</v>
      </c>
      <c r="R478" s="147">
        <f>Q478*H478</f>
        <v>1.31</v>
      </c>
      <c r="S478" s="147">
        <v>0</v>
      </c>
      <c r="T478" s="148">
        <f>S478*H478</f>
        <v>0</v>
      </c>
      <c r="AR478" s="149" t="s">
        <v>351</v>
      </c>
      <c r="AT478" s="149" t="s">
        <v>252</v>
      </c>
      <c r="AU478" s="149" t="s">
        <v>21</v>
      </c>
      <c r="AY478" s="17" t="s">
        <v>250</v>
      </c>
      <c r="BE478" s="150">
        <f>IF(N478="základní",J478,0)</f>
        <v>0</v>
      </c>
      <c r="BF478" s="150">
        <f>IF(N478="snížená",J478,0)</f>
        <v>0</v>
      </c>
      <c r="BG478" s="150">
        <f>IF(N478="zákl. přenesená",J478,0)</f>
        <v>0</v>
      </c>
      <c r="BH478" s="150">
        <f>IF(N478="sníž. přenesená",J478,0)</f>
        <v>0</v>
      </c>
      <c r="BI478" s="150">
        <f>IF(N478="nulová",J478,0)</f>
        <v>0</v>
      </c>
      <c r="BJ478" s="17" t="s">
        <v>88</v>
      </c>
      <c r="BK478" s="150">
        <f>ROUND(I478*H478,2)</f>
        <v>0</v>
      </c>
      <c r="BL478" s="17" t="s">
        <v>351</v>
      </c>
      <c r="BM478" s="149" t="s">
        <v>2884</v>
      </c>
    </row>
    <row r="479" spans="2:65" s="1" customFormat="1" ht="19.5">
      <c r="B479" s="33"/>
      <c r="D479" s="156" t="s">
        <v>285</v>
      </c>
      <c r="F479" s="170" t="s">
        <v>2885</v>
      </c>
      <c r="I479" s="153"/>
      <c r="L479" s="33"/>
      <c r="M479" s="154"/>
      <c r="T479" s="57"/>
      <c r="AT479" s="17" t="s">
        <v>285</v>
      </c>
      <c r="AU479" s="17" t="s">
        <v>21</v>
      </c>
    </row>
    <row r="480" spans="2:65" s="1" customFormat="1" ht="16.5" customHeight="1">
      <c r="B480" s="33"/>
      <c r="C480" s="138" t="s">
        <v>1642</v>
      </c>
      <c r="D480" s="138" t="s">
        <v>252</v>
      </c>
      <c r="E480" s="139" t="s">
        <v>2886</v>
      </c>
      <c r="F480" s="140" t="s">
        <v>2887</v>
      </c>
      <c r="G480" s="141" t="s">
        <v>557</v>
      </c>
      <c r="H480" s="142">
        <v>107.4</v>
      </c>
      <c r="I480" s="143"/>
      <c r="J480" s="144">
        <f>ROUND(I480*H480,2)</f>
        <v>0</v>
      </c>
      <c r="K480" s="140" t="s">
        <v>1</v>
      </c>
      <c r="L480" s="33"/>
      <c r="M480" s="145" t="s">
        <v>1</v>
      </c>
      <c r="N480" s="146" t="s">
        <v>45</v>
      </c>
      <c r="P480" s="147">
        <f>O480*H480</f>
        <v>0</v>
      </c>
      <c r="Q480" s="147">
        <v>0.04</v>
      </c>
      <c r="R480" s="147">
        <f>Q480*H480</f>
        <v>4.2960000000000003</v>
      </c>
      <c r="S480" s="147">
        <v>0</v>
      </c>
      <c r="T480" s="148">
        <f>S480*H480</f>
        <v>0</v>
      </c>
      <c r="AR480" s="149" t="s">
        <v>351</v>
      </c>
      <c r="AT480" s="149" t="s">
        <v>252</v>
      </c>
      <c r="AU480" s="149" t="s">
        <v>21</v>
      </c>
      <c r="AY480" s="17" t="s">
        <v>250</v>
      </c>
      <c r="BE480" s="150">
        <f>IF(N480="základní",J480,0)</f>
        <v>0</v>
      </c>
      <c r="BF480" s="150">
        <f>IF(N480="snížená",J480,0)</f>
        <v>0</v>
      </c>
      <c r="BG480" s="150">
        <f>IF(N480="zákl. přenesená",J480,0)</f>
        <v>0</v>
      </c>
      <c r="BH480" s="150">
        <f>IF(N480="sníž. přenesená",J480,0)</f>
        <v>0</v>
      </c>
      <c r="BI480" s="150">
        <f>IF(N480="nulová",J480,0)</f>
        <v>0</v>
      </c>
      <c r="BJ480" s="17" t="s">
        <v>88</v>
      </c>
      <c r="BK480" s="150">
        <f>ROUND(I480*H480,2)</f>
        <v>0</v>
      </c>
      <c r="BL480" s="17" t="s">
        <v>351</v>
      </c>
      <c r="BM480" s="149" t="s">
        <v>2888</v>
      </c>
    </row>
    <row r="481" spans="2:65" s="12" customFormat="1" ht="11.25">
      <c r="B481" s="155"/>
      <c r="D481" s="156" t="s">
        <v>265</v>
      </c>
      <c r="E481" s="157" t="s">
        <v>1</v>
      </c>
      <c r="F481" s="158" t="s">
        <v>2889</v>
      </c>
      <c r="H481" s="159">
        <v>107.4</v>
      </c>
      <c r="I481" s="160"/>
      <c r="L481" s="155"/>
      <c r="M481" s="161"/>
      <c r="T481" s="162"/>
      <c r="AT481" s="157" t="s">
        <v>265</v>
      </c>
      <c r="AU481" s="157" t="s">
        <v>21</v>
      </c>
      <c r="AV481" s="12" t="s">
        <v>21</v>
      </c>
      <c r="AW481" s="12" t="s">
        <v>36</v>
      </c>
      <c r="AX481" s="12" t="s">
        <v>88</v>
      </c>
      <c r="AY481" s="157" t="s">
        <v>250</v>
      </c>
    </row>
    <row r="482" spans="2:65" s="11" customFormat="1" ht="25.9" customHeight="1">
      <c r="B482" s="126"/>
      <c r="D482" s="127" t="s">
        <v>79</v>
      </c>
      <c r="E482" s="128" t="s">
        <v>1796</v>
      </c>
      <c r="F482" s="128" t="s">
        <v>1797</v>
      </c>
      <c r="I482" s="129"/>
      <c r="J482" s="130">
        <f>BK482</f>
        <v>0</v>
      </c>
      <c r="L482" s="126"/>
      <c r="M482" s="131"/>
      <c r="P482" s="132">
        <f>SUM(P483:P486)</f>
        <v>0</v>
      </c>
      <c r="R482" s="132">
        <f>SUM(R483:R486)</f>
        <v>0</v>
      </c>
      <c r="T482" s="133">
        <f>SUM(T483:T486)</f>
        <v>0</v>
      </c>
      <c r="AR482" s="127" t="s">
        <v>257</v>
      </c>
      <c r="AT482" s="134" t="s">
        <v>79</v>
      </c>
      <c r="AU482" s="134" t="s">
        <v>80</v>
      </c>
      <c r="AY482" s="127" t="s">
        <v>250</v>
      </c>
      <c r="BK482" s="135">
        <f>SUM(BK483:BK486)</f>
        <v>0</v>
      </c>
    </row>
    <row r="483" spans="2:65" s="1" customFormat="1" ht="16.5" customHeight="1">
      <c r="B483" s="33"/>
      <c r="C483" s="138" t="s">
        <v>1647</v>
      </c>
      <c r="D483" s="138" t="s">
        <v>252</v>
      </c>
      <c r="E483" s="139" t="s">
        <v>1799</v>
      </c>
      <c r="F483" s="140" t="s">
        <v>2229</v>
      </c>
      <c r="G483" s="141" t="s">
        <v>481</v>
      </c>
      <c r="H483" s="142">
        <v>2</v>
      </c>
      <c r="I483" s="143"/>
      <c r="J483" s="144">
        <f>ROUND(I483*H483,2)</f>
        <v>0</v>
      </c>
      <c r="K483" s="140" t="s">
        <v>1</v>
      </c>
      <c r="L483" s="33"/>
      <c r="M483" s="145" t="s">
        <v>1</v>
      </c>
      <c r="N483" s="146" t="s">
        <v>45</v>
      </c>
      <c r="P483" s="147">
        <f>O483*H483</f>
        <v>0</v>
      </c>
      <c r="Q483" s="147">
        <v>0</v>
      </c>
      <c r="R483" s="147">
        <f>Q483*H483</f>
        <v>0</v>
      </c>
      <c r="S483" s="147">
        <v>0</v>
      </c>
      <c r="T483" s="148">
        <f>S483*H483</f>
        <v>0</v>
      </c>
      <c r="AR483" s="149" t="s">
        <v>2230</v>
      </c>
      <c r="AT483" s="149" t="s">
        <v>252</v>
      </c>
      <c r="AU483" s="149" t="s">
        <v>88</v>
      </c>
      <c r="AY483" s="17" t="s">
        <v>250</v>
      </c>
      <c r="BE483" s="150">
        <f>IF(N483="základní",J483,0)</f>
        <v>0</v>
      </c>
      <c r="BF483" s="150">
        <f>IF(N483="snížená",J483,0)</f>
        <v>0</v>
      </c>
      <c r="BG483" s="150">
        <f>IF(N483="zákl. přenesená",J483,0)</f>
        <v>0</v>
      </c>
      <c r="BH483" s="150">
        <f>IF(N483="sníž. přenesená",J483,0)</f>
        <v>0</v>
      </c>
      <c r="BI483" s="150">
        <f>IF(N483="nulová",J483,0)</f>
        <v>0</v>
      </c>
      <c r="BJ483" s="17" t="s">
        <v>88</v>
      </c>
      <c r="BK483" s="150">
        <f>ROUND(I483*H483,2)</f>
        <v>0</v>
      </c>
      <c r="BL483" s="17" t="s">
        <v>2230</v>
      </c>
      <c r="BM483" s="149" t="s">
        <v>2890</v>
      </c>
    </row>
    <row r="484" spans="2:65" s="1" customFormat="1" ht="19.5">
      <c r="B484" s="33"/>
      <c r="D484" s="156" t="s">
        <v>285</v>
      </c>
      <c r="F484" s="170" t="s">
        <v>2232</v>
      </c>
      <c r="I484" s="153"/>
      <c r="L484" s="33"/>
      <c r="M484" s="154"/>
      <c r="T484" s="57"/>
      <c r="AT484" s="17" t="s">
        <v>285</v>
      </c>
      <c r="AU484" s="17" t="s">
        <v>88</v>
      </c>
    </row>
    <row r="485" spans="2:65" s="1" customFormat="1" ht="16.5" customHeight="1">
      <c r="B485" s="33"/>
      <c r="C485" s="138" t="s">
        <v>1651</v>
      </c>
      <c r="D485" s="138" t="s">
        <v>252</v>
      </c>
      <c r="E485" s="139" t="s">
        <v>2233</v>
      </c>
      <c r="F485" s="140" t="s">
        <v>2234</v>
      </c>
      <c r="G485" s="141" t="s">
        <v>283</v>
      </c>
      <c r="H485" s="142">
        <v>1</v>
      </c>
      <c r="I485" s="143"/>
      <c r="J485" s="144">
        <f>ROUND(I485*H485,2)</f>
        <v>0</v>
      </c>
      <c r="K485" s="140" t="s">
        <v>1</v>
      </c>
      <c r="L485" s="33"/>
      <c r="M485" s="145" t="s">
        <v>1</v>
      </c>
      <c r="N485" s="146" t="s">
        <v>45</v>
      </c>
      <c r="P485" s="147">
        <f>O485*H485</f>
        <v>0</v>
      </c>
      <c r="Q485" s="147">
        <v>0</v>
      </c>
      <c r="R485" s="147">
        <f>Q485*H485</f>
        <v>0</v>
      </c>
      <c r="S485" s="147">
        <v>0</v>
      </c>
      <c r="T485" s="148">
        <f>S485*H485</f>
        <v>0</v>
      </c>
      <c r="AR485" s="149" t="s">
        <v>2230</v>
      </c>
      <c r="AT485" s="149" t="s">
        <v>252</v>
      </c>
      <c r="AU485" s="149" t="s">
        <v>88</v>
      </c>
      <c r="AY485" s="17" t="s">
        <v>250</v>
      </c>
      <c r="BE485" s="150">
        <f>IF(N485="základní",J485,0)</f>
        <v>0</v>
      </c>
      <c r="BF485" s="150">
        <f>IF(N485="snížená",J485,0)</f>
        <v>0</v>
      </c>
      <c r="BG485" s="150">
        <f>IF(N485="zákl. přenesená",J485,0)</f>
        <v>0</v>
      </c>
      <c r="BH485" s="150">
        <f>IF(N485="sníž. přenesená",J485,0)</f>
        <v>0</v>
      </c>
      <c r="BI485" s="150">
        <f>IF(N485="nulová",J485,0)</f>
        <v>0</v>
      </c>
      <c r="BJ485" s="17" t="s">
        <v>88</v>
      </c>
      <c r="BK485" s="150">
        <f>ROUND(I485*H485,2)</f>
        <v>0</v>
      </c>
      <c r="BL485" s="17" t="s">
        <v>2230</v>
      </c>
      <c r="BM485" s="149" t="s">
        <v>2891</v>
      </c>
    </row>
    <row r="486" spans="2:65" s="1" customFormat="1" ht="16.5" customHeight="1">
      <c r="B486" s="33"/>
      <c r="C486" s="138" t="s">
        <v>1656</v>
      </c>
      <c r="D486" s="138" t="s">
        <v>252</v>
      </c>
      <c r="E486" s="139" t="s">
        <v>2236</v>
      </c>
      <c r="F486" s="140" t="s">
        <v>2237</v>
      </c>
      <c r="G486" s="141" t="s">
        <v>283</v>
      </c>
      <c r="H486" s="142">
        <v>1</v>
      </c>
      <c r="I486" s="143"/>
      <c r="J486" s="144">
        <f>ROUND(I486*H486,2)</f>
        <v>0</v>
      </c>
      <c r="K486" s="140" t="s">
        <v>1</v>
      </c>
      <c r="L486" s="33"/>
      <c r="M486" s="201" t="s">
        <v>1</v>
      </c>
      <c r="N486" s="202" t="s">
        <v>45</v>
      </c>
      <c r="O486" s="190"/>
      <c r="P486" s="191">
        <f>O486*H486</f>
        <v>0</v>
      </c>
      <c r="Q486" s="191">
        <v>0</v>
      </c>
      <c r="R486" s="191">
        <f>Q486*H486</f>
        <v>0</v>
      </c>
      <c r="S486" s="191">
        <v>0</v>
      </c>
      <c r="T486" s="192">
        <f>S486*H486</f>
        <v>0</v>
      </c>
      <c r="AR486" s="149" t="s">
        <v>2230</v>
      </c>
      <c r="AT486" s="149" t="s">
        <v>252</v>
      </c>
      <c r="AU486" s="149" t="s">
        <v>88</v>
      </c>
      <c r="AY486" s="17" t="s">
        <v>250</v>
      </c>
      <c r="BE486" s="150">
        <f>IF(N486="základní",J486,0)</f>
        <v>0</v>
      </c>
      <c r="BF486" s="150">
        <f>IF(N486="snížená",J486,0)</f>
        <v>0</v>
      </c>
      <c r="BG486" s="150">
        <f>IF(N486="zákl. přenesená",J486,0)</f>
        <v>0</v>
      </c>
      <c r="BH486" s="150">
        <f>IF(N486="sníž. přenesená",J486,0)</f>
        <v>0</v>
      </c>
      <c r="BI486" s="150">
        <f>IF(N486="nulová",J486,0)</f>
        <v>0</v>
      </c>
      <c r="BJ486" s="17" t="s">
        <v>88</v>
      </c>
      <c r="BK486" s="150">
        <f>ROUND(I486*H486,2)</f>
        <v>0</v>
      </c>
      <c r="BL486" s="17" t="s">
        <v>2230</v>
      </c>
      <c r="BM486" s="149" t="s">
        <v>2892</v>
      </c>
    </row>
    <row r="487" spans="2:65" s="1" customFormat="1" ht="6.95" customHeight="1">
      <c r="B487" s="45"/>
      <c r="C487" s="46"/>
      <c r="D487" s="46"/>
      <c r="E487" s="46"/>
      <c r="F487" s="46"/>
      <c r="G487" s="46"/>
      <c r="H487" s="46"/>
      <c r="I487" s="46"/>
      <c r="J487" s="46"/>
      <c r="K487" s="46"/>
      <c r="L487" s="33"/>
    </row>
  </sheetData>
  <sheetProtection algorithmName="SHA-512" hashValue="FD5h1WhpYzs5BMX3waEwfUQkAs04a0CW5yrCjHD5iO+nZv7MtKaTWOMMur4C60Y8yM7hitCNeogA9HNcJXs6dg==" saltValue="CUWJg/a+mG+Fatxoy5ZC2vGjSAOOJrB4LxhmfRb32UC/fEk+UtEgpCWKuQEMKV9jYXJuFM8KkH1fc763ofOIzg==" spinCount="100000" sheet="1" objects="1" scenarios="1" formatColumns="0" formatRows="0" autoFilter="0"/>
  <autoFilter ref="C128:K486" xr:uid="{00000000-0009-0000-0000-00000B000000}"/>
  <mergeCells count="9">
    <mergeCell ref="E87:H87"/>
    <mergeCell ref="E119:H119"/>
    <mergeCell ref="E121:H121"/>
    <mergeCell ref="L2:V2"/>
    <mergeCell ref="E7:H7"/>
    <mergeCell ref="E9:H9"/>
    <mergeCell ref="E18:H18"/>
    <mergeCell ref="E27:H27"/>
    <mergeCell ref="E85:H85"/>
  </mergeCells>
  <hyperlinks>
    <hyperlink ref="F133" r:id="rId1" xr:uid="{00000000-0004-0000-0B00-000000000000}"/>
    <hyperlink ref="F136" r:id="rId2" xr:uid="{00000000-0004-0000-0B00-000001000000}"/>
    <hyperlink ref="F138" r:id="rId3" xr:uid="{00000000-0004-0000-0B00-000002000000}"/>
    <hyperlink ref="F141" r:id="rId4" xr:uid="{00000000-0004-0000-0B00-000003000000}"/>
    <hyperlink ref="F144" r:id="rId5" xr:uid="{00000000-0004-0000-0B00-000004000000}"/>
    <hyperlink ref="F149" r:id="rId6" xr:uid="{00000000-0004-0000-0B00-000005000000}"/>
    <hyperlink ref="F154" r:id="rId7" xr:uid="{00000000-0004-0000-0B00-000006000000}"/>
    <hyperlink ref="F157" r:id="rId8" xr:uid="{00000000-0004-0000-0B00-000007000000}"/>
    <hyperlink ref="F167" r:id="rId9" xr:uid="{00000000-0004-0000-0B00-000008000000}"/>
    <hyperlink ref="F174" r:id="rId10" xr:uid="{00000000-0004-0000-0B00-000009000000}"/>
    <hyperlink ref="F178" r:id="rId11" xr:uid="{00000000-0004-0000-0B00-00000A000000}"/>
    <hyperlink ref="F180" r:id="rId12" xr:uid="{00000000-0004-0000-0B00-00000B000000}"/>
    <hyperlink ref="F185" r:id="rId13" xr:uid="{00000000-0004-0000-0B00-00000C000000}"/>
    <hyperlink ref="F188" r:id="rId14" xr:uid="{00000000-0004-0000-0B00-00000D000000}"/>
    <hyperlink ref="F191" r:id="rId15" xr:uid="{00000000-0004-0000-0B00-00000E000000}"/>
    <hyperlink ref="F195" r:id="rId16" xr:uid="{00000000-0004-0000-0B00-00000F000000}"/>
    <hyperlink ref="F211" r:id="rId17" xr:uid="{00000000-0004-0000-0B00-000010000000}"/>
    <hyperlink ref="F217" r:id="rId18" xr:uid="{00000000-0004-0000-0B00-000011000000}"/>
    <hyperlink ref="F220" r:id="rId19" xr:uid="{00000000-0004-0000-0B00-000012000000}"/>
    <hyperlink ref="F224" r:id="rId20" xr:uid="{00000000-0004-0000-0B00-000013000000}"/>
    <hyperlink ref="F227" r:id="rId21" xr:uid="{00000000-0004-0000-0B00-000014000000}"/>
    <hyperlink ref="F229" r:id="rId22" xr:uid="{00000000-0004-0000-0B00-000015000000}"/>
    <hyperlink ref="F234" r:id="rId23" xr:uid="{00000000-0004-0000-0B00-000016000000}"/>
    <hyperlink ref="F237" r:id="rId24" xr:uid="{00000000-0004-0000-0B00-000017000000}"/>
    <hyperlink ref="F243" r:id="rId25" xr:uid="{00000000-0004-0000-0B00-000018000000}"/>
    <hyperlink ref="F250" r:id="rId26" xr:uid="{00000000-0004-0000-0B00-000019000000}"/>
    <hyperlink ref="F255" r:id="rId27" xr:uid="{00000000-0004-0000-0B00-00001A000000}"/>
    <hyperlink ref="F267" r:id="rId28" xr:uid="{00000000-0004-0000-0B00-00001B000000}"/>
    <hyperlink ref="F272" r:id="rId29" xr:uid="{00000000-0004-0000-0B00-00001C000000}"/>
    <hyperlink ref="F289" r:id="rId30" xr:uid="{00000000-0004-0000-0B00-00001D000000}"/>
    <hyperlink ref="F292" r:id="rId31" xr:uid="{00000000-0004-0000-0B00-00001E000000}"/>
    <hyperlink ref="F308" r:id="rId32" xr:uid="{00000000-0004-0000-0B00-00001F000000}"/>
    <hyperlink ref="F310" r:id="rId33" xr:uid="{00000000-0004-0000-0B00-000020000000}"/>
    <hyperlink ref="F316" r:id="rId34" xr:uid="{00000000-0004-0000-0B00-000021000000}"/>
    <hyperlink ref="F321" r:id="rId35" xr:uid="{00000000-0004-0000-0B00-000022000000}"/>
    <hyperlink ref="F328" r:id="rId36" xr:uid="{00000000-0004-0000-0B00-000023000000}"/>
    <hyperlink ref="F334" r:id="rId37" xr:uid="{00000000-0004-0000-0B00-000024000000}"/>
    <hyperlink ref="F336" r:id="rId38" xr:uid="{00000000-0004-0000-0B00-000025000000}"/>
    <hyperlink ref="F344" r:id="rId39" xr:uid="{00000000-0004-0000-0B00-000026000000}"/>
    <hyperlink ref="F348" r:id="rId40" xr:uid="{00000000-0004-0000-0B00-000027000000}"/>
    <hyperlink ref="F351" r:id="rId41" xr:uid="{00000000-0004-0000-0B00-000028000000}"/>
    <hyperlink ref="F354" r:id="rId42" xr:uid="{00000000-0004-0000-0B00-000029000000}"/>
    <hyperlink ref="F358" r:id="rId43" xr:uid="{00000000-0004-0000-0B00-00002A000000}"/>
    <hyperlink ref="F360" r:id="rId44" xr:uid="{00000000-0004-0000-0B00-00002B000000}"/>
    <hyperlink ref="F364" r:id="rId45" xr:uid="{00000000-0004-0000-0B00-00002C000000}"/>
    <hyperlink ref="F368" r:id="rId46" xr:uid="{00000000-0004-0000-0B00-00002D000000}"/>
    <hyperlink ref="F371" r:id="rId47" xr:uid="{00000000-0004-0000-0B00-00002E000000}"/>
    <hyperlink ref="F374" r:id="rId48" xr:uid="{00000000-0004-0000-0B00-00002F000000}"/>
    <hyperlink ref="F378" r:id="rId49" xr:uid="{00000000-0004-0000-0B00-000030000000}"/>
    <hyperlink ref="F382" r:id="rId50" xr:uid="{00000000-0004-0000-0B00-000031000000}"/>
    <hyperlink ref="F385" r:id="rId51" xr:uid="{00000000-0004-0000-0B00-000032000000}"/>
    <hyperlink ref="F389" r:id="rId52" xr:uid="{00000000-0004-0000-0B00-000033000000}"/>
    <hyperlink ref="F394" r:id="rId53" xr:uid="{00000000-0004-0000-0B00-000034000000}"/>
    <hyperlink ref="F397" r:id="rId54" xr:uid="{00000000-0004-0000-0B00-000035000000}"/>
    <hyperlink ref="F407" r:id="rId55" xr:uid="{00000000-0004-0000-0B00-000036000000}"/>
    <hyperlink ref="F412" r:id="rId56" xr:uid="{00000000-0004-0000-0B00-000037000000}"/>
    <hyperlink ref="F415" r:id="rId57" xr:uid="{00000000-0004-0000-0B00-000038000000}"/>
    <hyperlink ref="F418" r:id="rId58" xr:uid="{00000000-0004-0000-0B00-000039000000}"/>
    <hyperlink ref="F421" r:id="rId59" xr:uid="{00000000-0004-0000-0B00-00003A000000}"/>
    <hyperlink ref="F433" r:id="rId60" xr:uid="{00000000-0004-0000-0B00-00003B000000}"/>
    <hyperlink ref="F435" r:id="rId61" xr:uid="{00000000-0004-0000-0B00-00003C000000}"/>
    <hyperlink ref="F437" r:id="rId62" xr:uid="{00000000-0004-0000-0B00-00003D000000}"/>
    <hyperlink ref="F439" r:id="rId63" xr:uid="{00000000-0004-0000-0B00-00003E000000}"/>
    <hyperlink ref="F441" r:id="rId64" xr:uid="{00000000-0004-0000-0B00-00003F000000}"/>
    <hyperlink ref="F443" r:id="rId65" xr:uid="{00000000-0004-0000-0B00-000040000000}"/>
    <hyperlink ref="F447" r:id="rId66" xr:uid="{00000000-0004-0000-0B00-000041000000}"/>
    <hyperlink ref="F451" r:id="rId67" xr:uid="{00000000-0004-0000-0B00-000042000000}"/>
    <hyperlink ref="F459" r:id="rId68" xr:uid="{00000000-0004-0000-0B00-000043000000}"/>
    <hyperlink ref="F462" r:id="rId69" xr:uid="{00000000-0004-0000-0B00-000044000000}"/>
    <hyperlink ref="F470" r:id="rId70" xr:uid="{00000000-0004-0000-0B00-000045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71"/>
  <headerFooter>
    <oddHeader>&amp;R02_040</oddHeader>
    <oddFooter>&amp;CStrana &amp;P z &amp;N&amp;R&amp;A</oddFooter>
  </headerFooter>
  <drawing r:id="rId7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215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124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4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46" ht="6.95" customHeight="1">
      <c r="B5" s="20"/>
      <c r="L5" s="20"/>
    </row>
    <row r="6" spans="2:46" ht="12" customHeight="1">
      <c r="B6" s="20"/>
      <c r="D6" s="27" t="s">
        <v>16</v>
      </c>
      <c r="L6" s="20"/>
    </row>
    <row r="7" spans="2:4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46" ht="12" customHeight="1">
      <c r="B8" s="20"/>
      <c r="D8" s="27" t="s">
        <v>215</v>
      </c>
      <c r="L8" s="20"/>
    </row>
    <row r="9" spans="2:46" s="1" customFormat="1" ht="16.5" customHeight="1">
      <c r="B9" s="33"/>
      <c r="E9" s="259" t="s">
        <v>2484</v>
      </c>
      <c r="F9" s="261"/>
      <c r="G9" s="261"/>
      <c r="H9" s="261"/>
      <c r="L9" s="33"/>
    </row>
    <row r="10" spans="2:46" s="1" customFormat="1" ht="12" customHeight="1">
      <c r="B10" s="33"/>
      <c r="D10" s="27" t="s">
        <v>2252</v>
      </c>
      <c r="L10" s="33"/>
    </row>
    <row r="11" spans="2:46" s="1" customFormat="1" ht="16.5" customHeight="1">
      <c r="B11" s="33"/>
      <c r="E11" s="241" t="s">
        <v>2893</v>
      </c>
      <c r="F11" s="261"/>
      <c r="G11" s="261"/>
      <c r="H11" s="261"/>
      <c r="L11" s="33"/>
    </row>
    <row r="12" spans="2:46" s="1" customFormat="1" ht="11.25">
      <c r="B12" s="33"/>
      <c r="L12" s="33"/>
    </row>
    <row r="13" spans="2:46" s="1" customFormat="1" ht="12" customHeight="1">
      <c r="B13" s="33"/>
      <c r="D13" s="27" t="s">
        <v>18</v>
      </c>
      <c r="F13" s="25" t="s">
        <v>19</v>
      </c>
      <c r="I13" s="27" t="s">
        <v>20</v>
      </c>
      <c r="J13" s="25" t="s">
        <v>1</v>
      </c>
      <c r="L13" s="33"/>
    </row>
    <row r="14" spans="2:46" s="1" customFormat="1" ht="12" customHeight="1">
      <c r="B14" s="33"/>
      <c r="D14" s="27" t="s">
        <v>22</v>
      </c>
      <c r="F14" s="25" t="s">
        <v>23</v>
      </c>
      <c r="I14" s="27" t="s">
        <v>24</v>
      </c>
      <c r="J14" s="53" t="str">
        <f>'Rekapitulace stavby'!AN8</f>
        <v>15. 11. 2024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7" t="s">
        <v>28</v>
      </c>
      <c r="I16" s="27" t="s">
        <v>29</v>
      </c>
      <c r="J16" s="25" t="s">
        <v>1</v>
      </c>
      <c r="L16" s="33"/>
    </row>
    <row r="17" spans="2:12" s="1" customFormat="1" ht="18" customHeight="1">
      <c r="B17" s="33"/>
      <c r="E17" s="25" t="s">
        <v>30</v>
      </c>
      <c r="I17" s="27" t="s">
        <v>31</v>
      </c>
      <c r="J17" s="25" t="s">
        <v>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7" t="s">
        <v>32</v>
      </c>
      <c r="I19" s="27" t="s">
        <v>29</v>
      </c>
      <c r="J19" s="28" t="str">
        <f>'Rekapitulace stavby'!AN13</f>
        <v>Vyplň údaj</v>
      </c>
      <c r="L19" s="33"/>
    </row>
    <row r="20" spans="2:12" s="1" customFormat="1" ht="18" customHeight="1">
      <c r="B20" s="33"/>
      <c r="E20" s="262" t="str">
        <f>'Rekapitulace stavby'!E14</f>
        <v>Vyplň údaj</v>
      </c>
      <c r="F20" s="220"/>
      <c r="G20" s="220"/>
      <c r="H20" s="220"/>
      <c r="I20" s="27" t="s">
        <v>31</v>
      </c>
      <c r="J20" s="28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7" t="s">
        <v>34</v>
      </c>
      <c r="I22" s="27" t="s">
        <v>29</v>
      </c>
      <c r="J22" s="25" t="s">
        <v>1</v>
      </c>
      <c r="L22" s="33"/>
    </row>
    <row r="23" spans="2:12" s="1" customFormat="1" ht="18" customHeight="1">
      <c r="B23" s="33"/>
      <c r="E23" s="25" t="s">
        <v>35</v>
      </c>
      <c r="I23" s="27" t="s">
        <v>31</v>
      </c>
      <c r="J23" s="25" t="s">
        <v>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7" t="s">
        <v>37</v>
      </c>
      <c r="I25" s="27" t="s">
        <v>29</v>
      </c>
      <c r="J25" s="25" t="s">
        <v>1</v>
      </c>
      <c r="L25" s="33"/>
    </row>
    <row r="26" spans="2:12" s="1" customFormat="1" ht="18" customHeight="1">
      <c r="B26" s="33"/>
      <c r="E26" s="25" t="s">
        <v>38</v>
      </c>
      <c r="I26" s="27" t="s">
        <v>31</v>
      </c>
      <c r="J26" s="25" t="s">
        <v>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7" t="s">
        <v>39</v>
      </c>
      <c r="L28" s="33"/>
    </row>
    <row r="29" spans="2:12" s="7" customFormat="1" ht="16.5" customHeight="1">
      <c r="B29" s="96"/>
      <c r="E29" s="225" t="s">
        <v>1</v>
      </c>
      <c r="F29" s="225"/>
      <c r="G29" s="225"/>
      <c r="H29" s="225"/>
      <c r="L29" s="96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25.35" customHeight="1">
      <c r="B32" s="33"/>
      <c r="D32" s="97" t="s">
        <v>40</v>
      </c>
      <c r="J32" s="67">
        <f>ROUND(J130, 2)</f>
        <v>0</v>
      </c>
      <c r="L32" s="33"/>
    </row>
    <row r="33" spans="2:12" s="1" customFormat="1" ht="6.95" customHeight="1">
      <c r="B33" s="33"/>
      <c r="D33" s="54"/>
      <c r="E33" s="54"/>
      <c r="F33" s="54"/>
      <c r="G33" s="54"/>
      <c r="H33" s="54"/>
      <c r="I33" s="54"/>
      <c r="J33" s="54"/>
      <c r="K33" s="54"/>
      <c r="L33" s="33"/>
    </row>
    <row r="34" spans="2:12" s="1" customFormat="1" ht="14.45" customHeight="1">
      <c r="B34" s="33"/>
      <c r="F34" s="36" t="s">
        <v>42</v>
      </c>
      <c r="I34" s="36" t="s">
        <v>41</v>
      </c>
      <c r="J34" s="36" t="s">
        <v>43</v>
      </c>
      <c r="L34" s="33"/>
    </row>
    <row r="35" spans="2:12" s="1" customFormat="1" ht="14.45" customHeight="1">
      <c r="B35" s="33"/>
      <c r="D35" s="56" t="s">
        <v>44</v>
      </c>
      <c r="E35" s="27" t="s">
        <v>45</v>
      </c>
      <c r="F35" s="87">
        <f>ROUND((SUM(BE130:BE214)),  2)</f>
        <v>0</v>
      </c>
      <c r="I35" s="98">
        <v>0.21</v>
      </c>
      <c r="J35" s="87">
        <f>ROUND(((SUM(BE130:BE214))*I35),  2)</f>
        <v>0</v>
      </c>
      <c r="L35" s="33"/>
    </row>
    <row r="36" spans="2:12" s="1" customFormat="1" ht="14.45" customHeight="1">
      <c r="B36" s="33"/>
      <c r="E36" s="27" t="s">
        <v>46</v>
      </c>
      <c r="F36" s="87">
        <f>ROUND((SUM(BF130:BF214)),  2)</f>
        <v>0</v>
      </c>
      <c r="I36" s="98">
        <v>0.15</v>
      </c>
      <c r="J36" s="87">
        <f>ROUND(((SUM(BF130:BF214))*I36),  2)</f>
        <v>0</v>
      </c>
      <c r="L36" s="33"/>
    </row>
    <row r="37" spans="2:12" s="1" customFormat="1" ht="14.45" hidden="1" customHeight="1">
      <c r="B37" s="33"/>
      <c r="E37" s="27" t="s">
        <v>47</v>
      </c>
      <c r="F37" s="87">
        <f>ROUND((SUM(BG130:BG214)),  2)</f>
        <v>0</v>
      </c>
      <c r="I37" s="98">
        <v>0.21</v>
      </c>
      <c r="J37" s="87">
        <f>0</f>
        <v>0</v>
      </c>
      <c r="L37" s="33"/>
    </row>
    <row r="38" spans="2:12" s="1" customFormat="1" ht="14.45" hidden="1" customHeight="1">
      <c r="B38" s="33"/>
      <c r="E38" s="27" t="s">
        <v>48</v>
      </c>
      <c r="F38" s="87">
        <f>ROUND((SUM(BH130:BH214)),  2)</f>
        <v>0</v>
      </c>
      <c r="I38" s="98">
        <v>0.15</v>
      </c>
      <c r="J38" s="87">
        <f>0</f>
        <v>0</v>
      </c>
      <c r="L38" s="33"/>
    </row>
    <row r="39" spans="2:12" s="1" customFormat="1" ht="14.45" hidden="1" customHeight="1">
      <c r="B39" s="33"/>
      <c r="E39" s="27" t="s">
        <v>49</v>
      </c>
      <c r="F39" s="87">
        <f>ROUND((SUM(BI130:BI214)),  2)</f>
        <v>0</v>
      </c>
      <c r="I39" s="98">
        <v>0</v>
      </c>
      <c r="J39" s="87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9"/>
      <c r="D41" s="100" t="s">
        <v>50</v>
      </c>
      <c r="E41" s="58"/>
      <c r="F41" s="58"/>
      <c r="G41" s="101" t="s">
        <v>51</v>
      </c>
      <c r="H41" s="102" t="s">
        <v>52</v>
      </c>
      <c r="I41" s="58"/>
      <c r="J41" s="103">
        <f>SUM(J32:J39)</f>
        <v>0</v>
      </c>
      <c r="K41" s="104"/>
      <c r="L41" s="33"/>
    </row>
    <row r="42" spans="2:12" s="1" customFormat="1" ht="14.45" customHeight="1">
      <c r="B42" s="33"/>
      <c r="L42" s="33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12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12" s="1" customFormat="1" ht="24.95" customHeight="1">
      <c r="B82" s="33"/>
      <c r="C82" s="21" t="s">
        <v>217</v>
      </c>
      <c r="L82" s="33"/>
    </row>
    <row r="83" spans="2:12" s="1" customFormat="1" ht="6.95" customHeight="1">
      <c r="B83" s="33"/>
      <c r="L83" s="33"/>
    </row>
    <row r="84" spans="2:12" s="1" customFormat="1" ht="12" customHeight="1">
      <c r="B84" s="33"/>
      <c r="C84" s="27" t="s">
        <v>16</v>
      </c>
      <c r="L84" s="33"/>
    </row>
    <row r="85" spans="2:12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12" ht="12" customHeight="1">
      <c r="B86" s="20"/>
      <c r="C86" s="27" t="s">
        <v>215</v>
      </c>
      <c r="L86" s="20"/>
    </row>
    <row r="87" spans="2:12" s="1" customFormat="1" ht="16.5" customHeight="1">
      <c r="B87" s="33"/>
      <c r="E87" s="259" t="s">
        <v>2484</v>
      </c>
      <c r="F87" s="261"/>
      <c r="G87" s="261"/>
      <c r="H87" s="261"/>
      <c r="L87" s="33"/>
    </row>
    <row r="88" spans="2:12" s="1" customFormat="1" ht="12" customHeight="1">
      <c r="B88" s="33"/>
      <c r="C88" s="27" t="s">
        <v>2252</v>
      </c>
      <c r="L88" s="33"/>
    </row>
    <row r="89" spans="2:12" s="1" customFormat="1" ht="16.5" customHeight="1">
      <c r="B89" s="33"/>
      <c r="E89" s="241" t="str">
        <f>E11</f>
        <v>040.31.2.1 - Nová pěší lávka v km 0,950 63 - elektro</v>
      </c>
      <c r="F89" s="261"/>
      <c r="G89" s="261"/>
      <c r="H89" s="261"/>
      <c r="L89" s="33"/>
    </row>
    <row r="90" spans="2:12" s="1" customFormat="1" ht="6.95" customHeight="1">
      <c r="B90" s="33"/>
      <c r="L90" s="33"/>
    </row>
    <row r="91" spans="2:12" s="1" customFormat="1" ht="12" customHeight="1">
      <c r="B91" s="33"/>
      <c r="C91" s="27" t="s">
        <v>22</v>
      </c>
      <c r="F91" s="25" t="str">
        <f>F14</f>
        <v>Zátor</v>
      </c>
      <c r="I91" s="27" t="s">
        <v>24</v>
      </c>
      <c r="J91" s="53" t="str">
        <f>IF(J14="","",J14)</f>
        <v>15. 11. 2024</v>
      </c>
      <c r="L91" s="33"/>
    </row>
    <row r="92" spans="2:12" s="1" customFormat="1" ht="6.95" customHeight="1">
      <c r="B92" s="33"/>
      <c r="L92" s="33"/>
    </row>
    <row r="93" spans="2:12" s="1" customFormat="1" ht="15.2" customHeight="1">
      <c r="B93" s="33"/>
      <c r="C93" s="27" t="s">
        <v>28</v>
      </c>
      <c r="F93" s="25" t="str">
        <f>E17</f>
        <v>Povodí Odry, státní podnik</v>
      </c>
      <c r="I93" s="27" t="s">
        <v>34</v>
      </c>
      <c r="J93" s="31" t="str">
        <f>E23</f>
        <v>AQUATIS, a.s.</v>
      </c>
      <c r="L93" s="33"/>
    </row>
    <row r="94" spans="2:12" s="1" customFormat="1" ht="25.7" customHeight="1">
      <c r="B94" s="33"/>
      <c r="C94" s="27" t="s">
        <v>32</v>
      </c>
      <c r="F94" s="25" t="str">
        <f>IF(E20="","",E20)</f>
        <v>Vyplň údaj</v>
      </c>
      <c r="I94" s="27" t="s">
        <v>37</v>
      </c>
      <c r="J94" s="31" t="str">
        <f>E26</f>
        <v>Ing. Michal Jendruščák</v>
      </c>
      <c r="L94" s="33"/>
    </row>
    <row r="95" spans="2:12" s="1" customFormat="1" ht="10.35" customHeight="1">
      <c r="B95" s="33"/>
      <c r="L95" s="33"/>
    </row>
    <row r="96" spans="2:12" s="1" customFormat="1" ht="29.25" customHeight="1">
      <c r="B96" s="33"/>
      <c r="C96" s="107" t="s">
        <v>218</v>
      </c>
      <c r="D96" s="99"/>
      <c r="E96" s="99"/>
      <c r="F96" s="99"/>
      <c r="G96" s="99"/>
      <c r="H96" s="99"/>
      <c r="I96" s="99"/>
      <c r="J96" s="108" t="s">
        <v>219</v>
      </c>
      <c r="K96" s="99"/>
      <c r="L96" s="33"/>
    </row>
    <row r="97" spans="2:47" s="1" customFormat="1" ht="10.35" customHeight="1">
      <c r="B97" s="33"/>
      <c r="L97" s="33"/>
    </row>
    <row r="98" spans="2:47" s="1" customFormat="1" ht="22.9" customHeight="1">
      <c r="B98" s="33"/>
      <c r="C98" s="109" t="s">
        <v>220</v>
      </c>
      <c r="J98" s="67">
        <f>J130</f>
        <v>0</v>
      </c>
      <c r="L98" s="33"/>
      <c r="AU98" s="17" t="s">
        <v>221</v>
      </c>
    </row>
    <row r="99" spans="2:47" s="8" customFormat="1" ht="24.95" customHeight="1">
      <c r="B99" s="110"/>
      <c r="D99" s="111" t="s">
        <v>222</v>
      </c>
      <c r="E99" s="112"/>
      <c r="F99" s="112"/>
      <c r="G99" s="112"/>
      <c r="H99" s="112"/>
      <c r="I99" s="112"/>
      <c r="J99" s="113">
        <f>J131</f>
        <v>0</v>
      </c>
      <c r="L99" s="110"/>
    </row>
    <row r="100" spans="2:47" s="9" customFormat="1" ht="19.899999999999999" customHeight="1">
      <c r="B100" s="114"/>
      <c r="D100" s="115" t="s">
        <v>229</v>
      </c>
      <c r="E100" s="116"/>
      <c r="F100" s="116"/>
      <c r="G100" s="116"/>
      <c r="H100" s="116"/>
      <c r="I100" s="116"/>
      <c r="J100" s="117">
        <f>J132</f>
        <v>0</v>
      </c>
      <c r="L100" s="114"/>
    </row>
    <row r="101" spans="2:47" s="8" customFormat="1" ht="24.95" customHeight="1">
      <c r="B101" s="110"/>
      <c r="D101" s="111" t="s">
        <v>231</v>
      </c>
      <c r="E101" s="112"/>
      <c r="F101" s="112"/>
      <c r="G101" s="112"/>
      <c r="H101" s="112"/>
      <c r="I101" s="112"/>
      <c r="J101" s="113">
        <f>J140</f>
        <v>0</v>
      </c>
      <c r="L101" s="110"/>
    </row>
    <row r="102" spans="2:47" s="9" customFormat="1" ht="19.899999999999999" customHeight="1">
      <c r="B102" s="114"/>
      <c r="D102" s="115" t="s">
        <v>2254</v>
      </c>
      <c r="E102" s="116"/>
      <c r="F102" s="116"/>
      <c r="G102" s="116"/>
      <c r="H102" s="116"/>
      <c r="I102" s="116"/>
      <c r="J102" s="117">
        <f>J141</f>
        <v>0</v>
      </c>
      <c r="L102" s="114"/>
    </row>
    <row r="103" spans="2:47" s="8" customFormat="1" ht="24.95" customHeight="1">
      <c r="B103" s="110"/>
      <c r="D103" s="111" t="s">
        <v>233</v>
      </c>
      <c r="E103" s="112"/>
      <c r="F103" s="112"/>
      <c r="G103" s="112"/>
      <c r="H103" s="112"/>
      <c r="I103" s="112"/>
      <c r="J103" s="113">
        <f>J146</f>
        <v>0</v>
      </c>
      <c r="L103" s="110"/>
    </row>
    <row r="104" spans="2:47" s="9" customFormat="1" ht="19.899999999999999" customHeight="1">
      <c r="B104" s="114"/>
      <c r="D104" s="115" t="s">
        <v>234</v>
      </c>
      <c r="E104" s="116"/>
      <c r="F104" s="116"/>
      <c r="G104" s="116"/>
      <c r="H104" s="116"/>
      <c r="I104" s="116"/>
      <c r="J104" s="117">
        <f>J147</f>
        <v>0</v>
      </c>
      <c r="L104" s="114"/>
    </row>
    <row r="105" spans="2:47" s="9" customFormat="1" ht="19.899999999999999" customHeight="1">
      <c r="B105" s="114"/>
      <c r="D105" s="115" t="s">
        <v>2255</v>
      </c>
      <c r="E105" s="116"/>
      <c r="F105" s="116"/>
      <c r="G105" s="116"/>
      <c r="H105" s="116"/>
      <c r="I105" s="116"/>
      <c r="J105" s="117">
        <f>J177</f>
        <v>0</v>
      </c>
      <c r="L105" s="114"/>
    </row>
    <row r="106" spans="2:47" s="9" customFormat="1" ht="19.899999999999999" customHeight="1">
      <c r="B106" s="114"/>
      <c r="D106" s="115" t="s">
        <v>2256</v>
      </c>
      <c r="E106" s="116"/>
      <c r="F106" s="116"/>
      <c r="G106" s="116"/>
      <c r="H106" s="116"/>
      <c r="I106" s="116"/>
      <c r="J106" s="117">
        <f>J183</f>
        <v>0</v>
      </c>
      <c r="L106" s="114"/>
    </row>
    <row r="107" spans="2:47" s="9" customFormat="1" ht="19.899999999999999" customHeight="1">
      <c r="B107" s="114"/>
      <c r="D107" s="115" t="s">
        <v>2257</v>
      </c>
      <c r="E107" s="116"/>
      <c r="F107" s="116"/>
      <c r="G107" s="116"/>
      <c r="H107" s="116"/>
      <c r="I107" s="116"/>
      <c r="J107" s="117">
        <f>J205</f>
        <v>0</v>
      </c>
      <c r="L107" s="114"/>
    </row>
    <row r="108" spans="2:47" s="9" customFormat="1" ht="19.899999999999999" customHeight="1">
      <c r="B108" s="114"/>
      <c r="D108" s="115" t="s">
        <v>2259</v>
      </c>
      <c r="E108" s="116"/>
      <c r="F108" s="116"/>
      <c r="G108" s="116"/>
      <c r="H108" s="116"/>
      <c r="I108" s="116"/>
      <c r="J108" s="117">
        <f>J213</f>
        <v>0</v>
      </c>
      <c r="L108" s="114"/>
    </row>
    <row r="109" spans="2:47" s="1" customFormat="1" ht="21.75" customHeight="1">
      <c r="B109" s="33"/>
      <c r="L109" s="33"/>
    </row>
    <row r="110" spans="2:47" s="1" customFormat="1" ht="6.95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33"/>
    </row>
    <row r="114" spans="2:12" s="1" customFormat="1" ht="6.95" customHeight="1"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33"/>
    </row>
    <row r="115" spans="2:12" s="1" customFormat="1" ht="24.95" customHeight="1">
      <c r="B115" s="33"/>
      <c r="C115" s="21" t="s">
        <v>235</v>
      </c>
      <c r="L115" s="33"/>
    </row>
    <row r="116" spans="2:12" s="1" customFormat="1" ht="6.95" customHeight="1">
      <c r="B116" s="33"/>
      <c r="L116" s="33"/>
    </row>
    <row r="117" spans="2:12" s="1" customFormat="1" ht="12" customHeight="1">
      <c r="B117" s="33"/>
      <c r="C117" s="27" t="s">
        <v>16</v>
      </c>
      <c r="L117" s="33"/>
    </row>
    <row r="118" spans="2:12" s="1" customFormat="1" ht="26.25" customHeight="1">
      <c r="B118" s="33"/>
      <c r="E118" s="259" t="str">
        <f>E7</f>
        <v>Opatření Zátor-Loučky, OHO, Dílčí stavba 02.040 Opatření v úseku Zátor - Loučky</v>
      </c>
      <c r="F118" s="260"/>
      <c r="G118" s="260"/>
      <c r="H118" s="260"/>
      <c r="L118" s="33"/>
    </row>
    <row r="119" spans="2:12" ht="12" customHeight="1">
      <c r="B119" s="20"/>
      <c r="C119" s="27" t="s">
        <v>215</v>
      </c>
      <c r="L119" s="20"/>
    </row>
    <row r="120" spans="2:12" s="1" customFormat="1" ht="16.5" customHeight="1">
      <c r="B120" s="33"/>
      <c r="E120" s="259" t="s">
        <v>2484</v>
      </c>
      <c r="F120" s="261"/>
      <c r="G120" s="261"/>
      <c r="H120" s="261"/>
      <c r="L120" s="33"/>
    </row>
    <row r="121" spans="2:12" s="1" customFormat="1" ht="12" customHeight="1">
      <c r="B121" s="33"/>
      <c r="C121" s="27" t="s">
        <v>2252</v>
      </c>
      <c r="L121" s="33"/>
    </row>
    <row r="122" spans="2:12" s="1" customFormat="1" ht="16.5" customHeight="1">
      <c r="B122" s="33"/>
      <c r="E122" s="241" t="str">
        <f>E11</f>
        <v>040.31.2.1 - Nová pěší lávka v km 0,950 63 - elektro</v>
      </c>
      <c r="F122" s="261"/>
      <c r="G122" s="261"/>
      <c r="H122" s="261"/>
      <c r="L122" s="33"/>
    </row>
    <row r="123" spans="2:12" s="1" customFormat="1" ht="6.95" customHeight="1">
      <c r="B123" s="33"/>
      <c r="L123" s="33"/>
    </row>
    <row r="124" spans="2:12" s="1" customFormat="1" ht="12" customHeight="1">
      <c r="B124" s="33"/>
      <c r="C124" s="27" t="s">
        <v>22</v>
      </c>
      <c r="F124" s="25" t="str">
        <f>F14</f>
        <v>Zátor</v>
      </c>
      <c r="I124" s="27" t="s">
        <v>24</v>
      </c>
      <c r="J124" s="53" t="str">
        <f>IF(J14="","",J14)</f>
        <v>15. 11. 2024</v>
      </c>
      <c r="L124" s="33"/>
    </row>
    <row r="125" spans="2:12" s="1" customFormat="1" ht="6.95" customHeight="1">
      <c r="B125" s="33"/>
      <c r="L125" s="33"/>
    </row>
    <row r="126" spans="2:12" s="1" customFormat="1" ht="15.2" customHeight="1">
      <c r="B126" s="33"/>
      <c r="C126" s="27" t="s">
        <v>28</v>
      </c>
      <c r="F126" s="25" t="str">
        <f>E17</f>
        <v>Povodí Odry, státní podnik</v>
      </c>
      <c r="I126" s="27" t="s">
        <v>34</v>
      </c>
      <c r="J126" s="31" t="str">
        <f>E23</f>
        <v>AQUATIS, a.s.</v>
      </c>
      <c r="L126" s="33"/>
    </row>
    <row r="127" spans="2:12" s="1" customFormat="1" ht="25.7" customHeight="1">
      <c r="B127" s="33"/>
      <c r="C127" s="27" t="s">
        <v>32</v>
      </c>
      <c r="F127" s="25" t="str">
        <f>IF(E20="","",E20)</f>
        <v>Vyplň údaj</v>
      </c>
      <c r="I127" s="27" t="s">
        <v>37</v>
      </c>
      <c r="J127" s="31" t="str">
        <f>E26</f>
        <v>Ing. Michal Jendruščák</v>
      </c>
      <c r="L127" s="33"/>
    </row>
    <row r="128" spans="2:12" s="1" customFormat="1" ht="10.35" customHeight="1">
      <c r="B128" s="33"/>
      <c r="L128" s="33"/>
    </row>
    <row r="129" spans="2:65" s="10" customFormat="1" ht="29.25" customHeight="1">
      <c r="B129" s="118"/>
      <c r="C129" s="119" t="s">
        <v>236</v>
      </c>
      <c r="D129" s="120" t="s">
        <v>65</v>
      </c>
      <c r="E129" s="120" t="s">
        <v>61</v>
      </c>
      <c r="F129" s="120" t="s">
        <v>62</v>
      </c>
      <c r="G129" s="120" t="s">
        <v>237</v>
      </c>
      <c r="H129" s="120" t="s">
        <v>238</v>
      </c>
      <c r="I129" s="120" t="s">
        <v>239</v>
      </c>
      <c r="J129" s="120" t="s">
        <v>219</v>
      </c>
      <c r="K129" s="121" t="s">
        <v>240</v>
      </c>
      <c r="L129" s="118"/>
      <c r="M129" s="60" t="s">
        <v>1</v>
      </c>
      <c r="N129" s="61" t="s">
        <v>44</v>
      </c>
      <c r="O129" s="61" t="s">
        <v>241</v>
      </c>
      <c r="P129" s="61" t="s">
        <v>242</v>
      </c>
      <c r="Q129" s="61" t="s">
        <v>243</v>
      </c>
      <c r="R129" s="61" t="s">
        <v>244</v>
      </c>
      <c r="S129" s="61" t="s">
        <v>245</v>
      </c>
      <c r="T129" s="62" t="s">
        <v>246</v>
      </c>
    </row>
    <row r="130" spans="2:65" s="1" customFormat="1" ht="22.9" customHeight="1">
      <c r="B130" s="33"/>
      <c r="C130" s="65" t="s">
        <v>247</v>
      </c>
      <c r="J130" s="122">
        <f>BK130</f>
        <v>0</v>
      </c>
      <c r="L130" s="33"/>
      <c r="M130" s="63"/>
      <c r="N130" s="54"/>
      <c r="O130" s="54"/>
      <c r="P130" s="123">
        <f>P131+P140+P146</f>
        <v>0</v>
      </c>
      <c r="Q130" s="54"/>
      <c r="R130" s="123">
        <f>R131+R140+R146</f>
        <v>17.999320000000004</v>
      </c>
      <c r="S130" s="54"/>
      <c r="T130" s="124">
        <f>T131+T140+T146</f>
        <v>0</v>
      </c>
      <c r="AT130" s="17" t="s">
        <v>79</v>
      </c>
      <c r="AU130" s="17" t="s">
        <v>221</v>
      </c>
      <c r="BK130" s="125">
        <f>BK131+BK140+BK146</f>
        <v>0</v>
      </c>
    </row>
    <row r="131" spans="2:65" s="11" customFormat="1" ht="25.9" customHeight="1">
      <c r="B131" s="126"/>
      <c r="D131" s="127" t="s">
        <v>79</v>
      </c>
      <c r="E131" s="128" t="s">
        <v>248</v>
      </c>
      <c r="F131" s="128" t="s">
        <v>249</v>
      </c>
      <c r="I131" s="129"/>
      <c r="J131" s="130">
        <f>BK131</f>
        <v>0</v>
      </c>
      <c r="L131" s="126"/>
      <c r="M131" s="131"/>
      <c r="P131" s="132">
        <f>P132</f>
        <v>0</v>
      </c>
      <c r="R131" s="132">
        <f>R132</f>
        <v>0</v>
      </c>
      <c r="T131" s="133">
        <f>T132</f>
        <v>0</v>
      </c>
      <c r="AR131" s="127" t="s">
        <v>88</v>
      </c>
      <c r="AT131" s="134" t="s">
        <v>79</v>
      </c>
      <c r="AU131" s="134" t="s">
        <v>80</v>
      </c>
      <c r="AY131" s="127" t="s">
        <v>250</v>
      </c>
      <c r="BK131" s="135">
        <f>BK132</f>
        <v>0</v>
      </c>
    </row>
    <row r="132" spans="2:65" s="11" customFormat="1" ht="22.9" customHeight="1">
      <c r="B132" s="126"/>
      <c r="D132" s="127" t="s">
        <v>79</v>
      </c>
      <c r="E132" s="136" t="s">
        <v>692</v>
      </c>
      <c r="F132" s="136" t="s">
        <v>693</v>
      </c>
      <c r="I132" s="129"/>
      <c r="J132" s="137">
        <f>BK132</f>
        <v>0</v>
      </c>
      <c r="L132" s="126"/>
      <c r="M132" s="131"/>
      <c r="P132" s="132">
        <f>SUM(P133:P139)</f>
        <v>0</v>
      </c>
      <c r="R132" s="132">
        <f>SUM(R133:R139)</f>
        <v>0</v>
      </c>
      <c r="T132" s="133">
        <f>SUM(T133:T139)</f>
        <v>0</v>
      </c>
      <c r="AR132" s="127" t="s">
        <v>88</v>
      </c>
      <c r="AT132" s="134" t="s">
        <v>79</v>
      </c>
      <c r="AU132" s="134" t="s">
        <v>88</v>
      </c>
      <c r="AY132" s="127" t="s">
        <v>250</v>
      </c>
      <c r="BK132" s="135">
        <f>SUM(BK133:BK139)</f>
        <v>0</v>
      </c>
    </row>
    <row r="133" spans="2:65" s="1" customFormat="1" ht="33" customHeight="1">
      <c r="B133" s="33"/>
      <c r="C133" s="138" t="s">
        <v>88</v>
      </c>
      <c r="D133" s="138" t="s">
        <v>252</v>
      </c>
      <c r="E133" s="139" t="s">
        <v>2260</v>
      </c>
      <c r="F133" s="140" t="s">
        <v>2261</v>
      </c>
      <c r="G133" s="141" t="s">
        <v>276</v>
      </c>
      <c r="H133" s="142">
        <v>5.25</v>
      </c>
      <c r="I133" s="143"/>
      <c r="J133" s="144">
        <f>ROUND(I133*H133,2)</f>
        <v>0</v>
      </c>
      <c r="K133" s="140" t="s">
        <v>1</v>
      </c>
      <c r="L133" s="33"/>
      <c r="M133" s="145" t="s">
        <v>1</v>
      </c>
      <c r="N133" s="146" t="s">
        <v>45</v>
      </c>
      <c r="P133" s="147">
        <f>O133*H133</f>
        <v>0</v>
      </c>
      <c r="Q133" s="147">
        <v>0</v>
      </c>
      <c r="R133" s="147">
        <f>Q133*H133</f>
        <v>0</v>
      </c>
      <c r="S133" s="147">
        <v>0</v>
      </c>
      <c r="T133" s="148">
        <f>S133*H133</f>
        <v>0</v>
      </c>
      <c r="AR133" s="149" t="s">
        <v>630</v>
      </c>
      <c r="AT133" s="149" t="s">
        <v>252</v>
      </c>
      <c r="AU133" s="149" t="s">
        <v>21</v>
      </c>
      <c r="AY133" s="17" t="s">
        <v>250</v>
      </c>
      <c r="BE133" s="150">
        <f>IF(N133="základní",J133,0)</f>
        <v>0</v>
      </c>
      <c r="BF133" s="150">
        <f>IF(N133="snížená",J133,0)</f>
        <v>0</v>
      </c>
      <c r="BG133" s="150">
        <f>IF(N133="zákl. přenesená",J133,0)</f>
        <v>0</v>
      </c>
      <c r="BH133" s="150">
        <f>IF(N133="sníž. přenesená",J133,0)</f>
        <v>0</v>
      </c>
      <c r="BI133" s="150">
        <f>IF(N133="nulová",J133,0)</f>
        <v>0</v>
      </c>
      <c r="BJ133" s="17" t="s">
        <v>88</v>
      </c>
      <c r="BK133" s="150">
        <f>ROUND(I133*H133,2)</f>
        <v>0</v>
      </c>
      <c r="BL133" s="17" t="s">
        <v>630</v>
      </c>
      <c r="BM133" s="149" t="s">
        <v>2894</v>
      </c>
    </row>
    <row r="134" spans="2:65" s="1" customFormat="1" ht="24.2" customHeight="1">
      <c r="B134" s="33"/>
      <c r="C134" s="138" t="s">
        <v>21</v>
      </c>
      <c r="D134" s="138" t="s">
        <v>252</v>
      </c>
      <c r="E134" s="139" t="s">
        <v>2263</v>
      </c>
      <c r="F134" s="140" t="s">
        <v>2264</v>
      </c>
      <c r="G134" s="141" t="s">
        <v>402</v>
      </c>
      <c r="H134" s="142">
        <v>11.025</v>
      </c>
      <c r="I134" s="143"/>
      <c r="J134" s="144">
        <f>ROUND(I134*H134,2)</f>
        <v>0</v>
      </c>
      <c r="K134" s="140" t="s">
        <v>1</v>
      </c>
      <c r="L134" s="33"/>
      <c r="M134" s="145" t="s">
        <v>1</v>
      </c>
      <c r="N134" s="146" t="s">
        <v>45</v>
      </c>
      <c r="P134" s="147">
        <f>O134*H134</f>
        <v>0</v>
      </c>
      <c r="Q134" s="147">
        <v>0</v>
      </c>
      <c r="R134" s="147">
        <f>Q134*H134</f>
        <v>0</v>
      </c>
      <c r="S134" s="147">
        <v>0</v>
      </c>
      <c r="T134" s="148">
        <f>S134*H134</f>
        <v>0</v>
      </c>
      <c r="AR134" s="149" t="s">
        <v>257</v>
      </c>
      <c r="AT134" s="149" t="s">
        <v>252</v>
      </c>
      <c r="AU134" s="149" t="s">
        <v>21</v>
      </c>
      <c r="AY134" s="17" t="s">
        <v>250</v>
      </c>
      <c r="BE134" s="150">
        <f>IF(N134="základní",J134,0)</f>
        <v>0</v>
      </c>
      <c r="BF134" s="150">
        <f>IF(N134="snížená",J134,0)</f>
        <v>0</v>
      </c>
      <c r="BG134" s="150">
        <f>IF(N134="zákl. přenesená",J134,0)</f>
        <v>0</v>
      </c>
      <c r="BH134" s="150">
        <f>IF(N134="sníž. přenesená",J134,0)</f>
        <v>0</v>
      </c>
      <c r="BI134" s="150">
        <f>IF(N134="nulová",J134,0)</f>
        <v>0</v>
      </c>
      <c r="BJ134" s="17" t="s">
        <v>88</v>
      </c>
      <c r="BK134" s="150">
        <f>ROUND(I134*H134,2)</f>
        <v>0</v>
      </c>
      <c r="BL134" s="17" t="s">
        <v>257</v>
      </c>
      <c r="BM134" s="149" t="s">
        <v>2895</v>
      </c>
    </row>
    <row r="135" spans="2:65" s="1" customFormat="1" ht="37.9" customHeight="1">
      <c r="B135" s="33"/>
      <c r="C135" s="138" t="s">
        <v>267</v>
      </c>
      <c r="D135" s="138" t="s">
        <v>252</v>
      </c>
      <c r="E135" s="139" t="s">
        <v>2266</v>
      </c>
      <c r="F135" s="140" t="s">
        <v>2267</v>
      </c>
      <c r="G135" s="141" t="s">
        <v>402</v>
      </c>
      <c r="H135" s="142">
        <v>220.5</v>
      </c>
      <c r="I135" s="143"/>
      <c r="J135" s="144">
        <f>ROUND(I135*H135,2)</f>
        <v>0</v>
      </c>
      <c r="K135" s="140" t="s">
        <v>1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257</v>
      </c>
      <c r="AT135" s="149" t="s">
        <v>252</v>
      </c>
      <c r="AU135" s="149" t="s">
        <v>21</v>
      </c>
      <c r="AY135" s="17" t="s">
        <v>250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257</v>
      </c>
      <c r="BM135" s="149" t="s">
        <v>2896</v>
      </c>
    </row>
    <row r="136" spans="2:65" s="1" customFormat="1" ht="24.2" customHeight="1">
      <c r="B136" s="33"/>
      <c r="C136" s="138" t="s">
        <v>257</v>
      </c>
      <c r="D136" s="138" t="s">
        <v>252</v>
      </c>
      <c r="E136" s="139" t="s">
        <v>2269</v>
      </c>
      <c r="F136" s="140" t="s">
        <v>2270</v>
      </c>
      <c r="G136" s="141" t="s">
        <v>402</v>
      </c>
      <c r="H136" s="142">
        <v>11.025</v>
      </c>
      <c r="I136" s="143"/>
      <c r="J136" s="144">
        <f>ROUND(I136*H136,2)</f>
        <v>0</v>
      </c>
      <c r="K136" s="140" t="s">
        <v>256</v>
      </c>
      <c r="L136" s="33"/>
      <c r="M136" s="145" t="s">
        <v>1</v>
      </c>
      <c r="N136" s="146" t="s">
        <v>45</v>
      </c>
      <c r="P136" s="147">
        <f>O136*H136</f>
        <v>0</v>
      </c>
      <c r="Q136" s="147">
        <v>0</v>
      </c>
      <c r="R136" s="147">
        <f>Q136*H136</f>
        <v>0</v>
      </c>
      <c r="S136" s="147">
        <v>0</v>
      </c>
      <c r="T136" s="148">
        <f>S136*H136</f>
        <v>0</v>
      </c>
      <c r="AR136" s="149" t="s">
        <v>257</v>
      </c>
      <c r="AT136" s="149" t="s">
        <v>252</v>
      </c>
      <c r="AU136" s="149" t="s">
        <v>21</v>
      </c>
      <c r="AY136" s="17" t="s">
        <v>250</v>
      </c>
      <c r="BE136" s="150">
        <f>IF(N136="základní",J136,0)</f>
        <v>0</v>
      </c>
      <c r="BF136" s="150">
        <f>IF(N136="snížená",J136,0)</f>
        <v>0</v>
      </c>
      <c r="BG136" s="150">
        <f>IF(N136="zákl. přenesená",J136,0)</f>
        <v>0</v>
      </c>
      <c r="BH136" s="150">
        <f>IF(N136="sníž. přenesená",J136,0)</f>
        <v>0</v>
      </c>
      <c r="BI136" s="150">
        <f>IF(N136="nulová",J136,0)</f>
        <v>0</v>
      </c>
      <c r="BJ136" s="17" t="s">
        <v>88</v>
      </c>
      <c r="BK136" s="150">
        <f>ROUND(I136*H136,2)</f>
        <v>0</v>
      </c>
      <c r="BL136" s="17" t="s">
        <v>257</v>
      </c>
      <c r="BM136" s="149" t="s">
        <v>2897</v>
      </c>
    </row>
    <row r="137" spans="2:65" s="1" customFormat="1" ht="11.25">
      <c r="B137" s="33"/>
      <c r="D137" s="151" t="s">
        <v>259</v>
      </c>
      <c r="F137" s="152" t="s">
        <v>2272</v>
      </c>
      <c r="I137" s="153"/>
      <c r="L137" s="33"/>
      <c r="M137" s="154"/>
      <c r="T137" s="57"/>
      <c r="AT137" s="17" t="s">
        <v>259</v>
      </c>
      <c r="AU137" s="17" t="s">
        <v>21</v>
      </c>
    </row>
    <row r="138" spans="2:65" s="1" customFormat="1" ht="44.25" customHeight="1">
      <c r="B138" s="33"/>
      <c r="C138" s="138" t="s">
        <v>280</v>
      </c>
      <c r="D138" s="138" t="s">
        <v>252</v>
      </c>
      <c r="E138" s="139" t="s">
        <v>2273</v>
      </c>
      <c r="F138" s="140" t="s">
        <v>2274</v>
      </c>
      <c r="G138" s="141" t="s">
        <v>402</v>
      </c>
      <c r="H138" s="142">
        <v>2.2999999999999998</v>
      </c>
      <c r="I138" s="143"/>
      <c r="J138" s="144">
        <f>ROUND(I138*H138,2)</f>
        <v>0</v>
      </c>
      <c r="K138" s="140" t="s">
        <v>1</v>
      </c>
      <c r="L138" s="33"/>
      <c r="M138" s="145" t="s">
        <v>1</v>
      </c>
      <c r="N138" s="146" t="s">
        <v>45</v>
      </c>
      <c r="P138" s="147">
        <f>O138*H138</f>
        <v>0</v>
      </c>
      <c r="Q138" s="147">
        <v>0</v>
      </c>
      <c r="R138" s="147">
        <f>Q138*H138</f>
        <v>0</v>
      </c>
      <c r="S138" s="147">
        <v>0</v>
      </c>
      <c r="T138" s="148">
        <f>S138*H138</f>
        <v>0</v>
      </c>
      <c r="AR138" s="149" t="s">
        <v>257</v>
      </c>
      <c r="AT138" s="149" t="s">
        <v>252</v>
      </c>
      <c r="AU138" s="149" t="s">
        <v>21</v>
      </c>
      <c r="AY138" s="17" t="s">
        <v>250</v>
      </c>
      <c r="BE138" s="150">
        <f>IF(N138="základní",J138,0)</f>
        <v>0</v>
      </c>
      <c r="BF138" s="150">
        <f>IF(N138="snížená",J138,0)</f>
        <v>0</v>
      </c>
      <c r="BG138" s="150">
        <f>IF(N138="zákl. přenesená",J138,0)</f>
        <v>0</v>
      </c>
      <c r="BH138" s="150">
        <f>IF(N138="sníž. přenesená",J138,0)</f>
        <v>0</v>
      </c>
      <c r="BI138" s="150">
        <f>IF(N138="nulová",J138,0)</f>
        <v>0</v>
      </c>
      <c r="BJ138" s="17" t="s">
        <v>88</v>
      </c>
      <c r="BK138" s="150">
        <f>ROUND(I138*H138,2)</f>
        <v>0</v>
      </c>
      <c r="BL138" s="17" t="s">
        <v>257</v>
      </c>
      <c r="BM138" s="149" t="s">
        <v>2898</v>
      </c>
    </row>
    <row r="139" spans="2:65" s="1" customFormat="1" ht="24.2" customHeight="1">
      <c r="B139" s="33"/>
      <c r="C139" s="138" t="s">
        <v>287</v>
      </c>
      <c r="D139" s="138" t="s">
        <v>252</v>
      </c>
      <c r="E139" s="139" t="s">
        <v>2276</v>
      </c>
      <c r="F139" s="140" t="s">
        <v>2277</v>
      </c>
      <c r="G139" s="141" t="s">
        <v>402</v>
      </c>
      <c r="H139" s="142">
        <v>11.025</v>
      </c>
      <c r="I139" s="143"/>
      <c r="J139" s="144">
        <f>ROUND(I139*H139,2)</f>
        <v>0</v>
      </c>
      <c r="K139" s="140" t="s">
        <v>1</v>
      </c>
      <c r="L139" s="33"/>
      <c r="M139" s="145" t="s">
        <v>1</v>
      </c>
      <c r="N139" s="146" t="s">
        <v>45</v>
      </c>
      <c r="P139" s="147">
        <f>O139*H139</f>
        <v>0</v>
      </c>
      <c r="Q139" s="147">
        <v>0</v>
      </c>
      <c r="R139" s="147">
        <f>Q139*H139</f>
        <v>0</v>
      </c>
      <c r="S139" s="147">
        <v>0</v>
      </c>
      <c r="T139" s="148">
        <f>S139*H139</f>
        <v>0</v>
      </c>
      <c r="AR139" s="149" t="s">
        <v>257</v>
      </c>
      <c r="AT139" s="149" t="s">
        <v>252</v>
      </c>
      <c r="AU139" s="149" t="s">
        <v>21</v>
      </c>
      <c r="AY139" s="17" t="s">
        <v>250</v>
      </c>
      <c r="BE139" s="150">
        <f>IF(N139="základní",J139,0)</f>
        <v>0</v>
      </c>
      <c r="BF139" s="150">
        <f>IF(N139="snížená",J139,0)</f>
        <v>0</v>
      </c>
      <c r="BG139" s="150">
        <f>IF(N139="zákl. přenesená",J139,0)</f>
        <v>0</v>
      </c>
      <c r="BH139" s="150">
        <f>IF(N139="sníž. přenesená",J139,0)</f>
        <v>0</v>
      </c>
      <c r="BI139" s="150">
        <f>IF(N139="nulová",J139,0)</f>
        <v>0</v>
      </c>
      <c r="BJ139" s="17" t="s">
        <v>88</v>
      </c>
      <c r="BK139" s="150">
        <f>ROUND(I139*H139,2)</f>
        <v>0</v>
      </c>
      <c r="BL139" s="17" t="s">
        <v>257</v>
      </c>
      <c r="BM139" s="149" t="s">
        <v>2899</v>
      </c>
    </row>
    <row r="140" spans="2:65" s="11" customFormat="1" ht="25.9" customHeight="1">
      <c r="B140" s="126"/>
      <c r="D140" s="127" t="s">
        <v>79</v>
      </c>
      <c r="E140" s="128" t="s">
        <v>727</v>
      </c>
      <c r="F140" s="128" t="s">
        <v>728</v>
      </c>
      <c r="I140" s="129"/>
      <c r="J140" s="130">
        <f>BK140</f>
        <v>0</v>
      </c>
      <c r="L140" s="126"/>
      <c r="M140" s="131"/>
      <c r="P140" s="132">
        <f>P141</f>
        <v>0</v>
      </c>
      <c r="R140" s="132">
        <f>R141</f>
        <v>0</v>
      </c>
      <c r="T140" s="133">
        <f>T141</f>
        <v>0</v>
      </c>
      <c r="AR140" s="127" t="s">
        <v>21</v>
      </c>
      <c r="AT140" s="134" t="s">
        <v>79</v>
      </c>
      <c r="AU140" s="134" t="s">
        <v>80</v>
      </c>
      <c r="AY140" s="127" t="s">
        <v>250</v>
      </c>
      <c r="BK140" s="135">
        <f>BK141</f>
        <v>0</v>
      </c>
    </row>
    <row r="141" spans="2:65" s="11" customFormat="1" ht="22.9" customHeight="1">
      <c r="B141" s="126"/>
      <c r="D141" s="127" t="s">
        <v>79</v>
      </c>
      <c r="E141" s="136" t="s">
        <v>2279</v>
      </c>
      <c r="F141" s="136" t="s">
        <v>2280</v>
      </c>
      <c r="I141" s="129"/>
      <c r="J141" s="137">
        <f>BK141</f>
        <v>0</v>
      </c>
      <c r="L141" s="126"/>
      <c r="M141" s="131"/>
      <c r="P141" s="132">
        <f>SUM(P142:P145)</f>
        <v>0</v>
      </c>
      <c r="R141" s="132">
        <f>SUM(R142:R145)</f>
        <v>0</v>
      </c>
      <c r="T141" s="133">
        <f>SUM(T142:T145)</f>
        <v>0</v>
      </c>
      <c r="AR141" s="127" t="s">
        <v>21</v>
      </c>
      <c r="AT141" s="134" t="s">
        <v>79</v>
      </c>
      <c r="AU141" s="134" t="s">
        <v>88</v>
      </c>
      <c r="AY141" s="127" t="s">
        <v>250</v>
      </c>
      <c r="BK141" s="135">
        <f>SUM(BK142:BK145)</f>
        <v>0</v>
      </c>
    </row>
    <row r="142" spans="2:65" s="1" customFormat="1" ht="37.9" customHeight="1">
      <c r="B142" s="33"/>
      <c r="C142" s="138" t="s">
        <v>293</v>
      </c>
      <c r="D142" s="138" t="s">
        <v>252</v>
      </c>
      <c r="E142" s="139" t="s">
        <v>2281</v>
      </c>
      <c r="F142" s="140" t="s">
        <v>2282</v>
      </c>
      <c r="G142" s="141" t="s">
        <v>557</v>
      </c>
      <c r="H142" s="142">
        <v>94</v>
      </c>
      <c r="I142" s="143"/>
      <c r="J142" s="144">
        <f>ROUND(I142*H142,2)</f>
        <v>0</v>
      </c>
      <c r="K142" s="140" t="s">
        <v>1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0</v>
      </c>
      <c r="R142" s="147">
        <f>Q142*H142</f>
        <v>0</v>
      </c>
      <c r="S142" s="147">
        <v>0</v>
      </c>
      <c r="T142" s="148">
        <f>S142*H142</f>
        <v>0</v>
      </c>
      <c r="AR142" s="149" t="s">
        <v>257</v>
      </c>
      <c r="AT142" s="149" t="s">
        <v>252</v>
      </c>
      <c r="AU142" s="149" t="s">
        <v>21</v>
      </c>
      <c r="AY142" s="17" t="s">
        <v>250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257</v>
      </c>
      <c r="BM142" s="149" t="s">
        <v>2900</v>
      </c>
    </row>
    <row r="143" spans="2:65" s="1" customFormat="1" ht="21.75" customHeight="1">
      <c r="B143" s="33"/>
      <c r="C143" s="178" t="s">
        <v>299</v>
      </c>
      <c r="D143" s="178" t="s">
        <v>364</v>
      </c>
      <c r="E143" s="179" t="s">
        <v>2284</v>
      </c>
      <c r="F143" s="180" t="s">
        <v>2285</v>
      </c>
      <c r="G143" s="181" t="s">
        <v>557</v>
      </c>
      <c r="H143" s="182">
        <v>94</v>
      </c>
      <c r="I143" s="183"/>
      <c r="J143" s="184">
        <f>ROUND(I143*H143,2)</f>
        <v>0</v>
      </c>
      <c r="K143" s="180" t="s">
        <v>1</v>
      </c>
      <c r="L143" s="185"/>
      <c r="M143" s="186" t="s">
        <v>1</v>
      </c>
      <c r="N143" s="187" t="s">
        <v>45</v>
      </c>
      <c r="P143" s="147">
        <f>O143*H143</f>
        <v>0</v>
      </c>
      <c r="Q143" s="147">
        <v>0</v>
      </c>
      <c r="R143" s="147">
        <f>Q143*H143</f>
        <v>0</v>
      </c>
      <c r="S143" s="147">
        <v>0</v>
      </c>
      <c r="T143" s="148">
        <f>S143*H143</f>
        <v>0</v>
      </c>
      <c r="AR143" s="149" t="s">
        <v>299</v>
      </c>
      <c r="AT143" s="149" t="s">
        <v>364</v>
      </c>
      <c r="AU143" s="149" t="s">
        <v>21</v>
      </c>
      <c r="AY143" s="17" t="s">
        <v>250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257</v>
      </c>
      <c r="BM143" s="149" t="s">
        <v>2901</v>
      </c>
    </row>
    <row r="144" spans="2:65" s="1" customFormat="1" ht="24.2" customHeight="1">
      <c r="B144" s="33"/>
      <c r="C144" s="178" t="s">
        <v>305</v>
      </c>
      <c r="D144" s="178" t="s">
        <v>364</v>
      </c>
      <c r="E144" s="179" t="s">
        <v>2287</v>
      </c>
      <c r="F144" s="180" t="s">
        <v>2288</v>
      </c>
      <c r="G144" s="181" t="s">
        <v>557</v>
      </c>
      <c r="H144" s="182">
        <v>94</v>
      </c>
      <c r="I144" s="183"/>
      <c r="J144" s="184">
        <f>ROUND(I144*H144,2)</f>
        <v>0</v>
      </c>
      <c r="K144" s="180" t="s">
        <v>1</v>
      </c>
      <c r="L144" s="185"/>
      <c r="M144" s="186" t="s">
        <v>1</v>
      </c>
      <c r="N144" s="187" t="s">
        <v>45</v>
      </c>
      <c r="P144" s="147">
        <f>O144*H144</f>
        <v>0</v>
      </c>
      <c r="Q144" s="147">
        <v>0</v>
      </c>
      <c r="R144" s="147">
        <f>Q144*H144</f>
        <v>0</v>
      </c>
      <c r="S144" s="147">
        <v>0</v>
      </c>
      <c r="T144" s="148">
        <f>S144*H144</f>
        <v>0</v>
      </c>
      <c r="AR144" s="149" t="s">
        <v>299</v>
      </c>
      <c r="AT144" s="149" t="s">
        <v>364</v>
      </c>
      <c r="AU144" s="149" t="s">
        <v>21</v>
      </c>
      <c r="AY144" s="17" t="s">
        <v>250</v>
      </c>
      <c r="BE144" s="150">
        <f>IF(N144="základní",J144,0)</f>
        <v>0</v>
      </c>
      <c r="BF144" s="150">
        <f>IF(N144="snížená",J144,0)</f>
        <v>0</v>
      </c>
      <c r="BG144" s="150">
        <f>IF(N144="zákl. přenesená",J144,0)</f>
        <v>0</v>
      </c>
      <c r="BH144" s="150">
        <f>IF(N144="sníž. přenesená",J144,0)</f>
        <v>0</v>
      </c>
      <c r="BI144" s="150">
        <f>IF(N144="nulová",J144,0)</f>
        <v>0</v>
      </c>
      <c r="BJ144" s="17" t="s">
        <v>88</v>
      </c>
      <c r="BK144" s="150">
        <f>ROUND(I144*H144,2)</f>
        <v>0</v>
      </c>
      <c r="BL144" s="17" t="s">
        <v>257</v>
      </c>
      <c r="BM144" s="149" t="s">
        <v>2902</v>
      </c>
    </row>
    <row r="145" spans="2:65" s="1" customFormat="1" ht="21.75" customHeight="1">
      <c r="B145" s="33"/>
      <c r="C145" s="178" t="s">
        <v>311</v>
      </c>
      <c r="D145" s="178" t="s">
        <v>364</v>
      </c>
      <c r="E145" s="179" t="s">
        <v>2290</v>
      </c>
      <c r="F145" s="180" t="s">
        <v>2291</v>
      </c>
      <c r="G145" s="181" t="s">
        <v>481</v>
      </c>
      <c r="H145" s="182">
        <v>20</v>
      </c>
      <c r="I145" s="183"/>
      <c r="J145" s="184">
        <f>ROUND(I145*H145,2)</f>
        <v>0</v>
      </c>
      <c r="K145" s="180" t="s">
        <v>1</v>
      </c>
      <c r="L145" s="185"/>
      <c r="M145" s="186" t="s">
        <v>1</v>
      </c>
      <c r="N145" s="187" t="s">
        <v>45</v>
      </c>
      <c r="P145" s="147">
        <f>O145*H145</f>
        <v>0</v>
      </c>
      <c r="Q145" s="147">
        <v>0</v>
      </c>
      <c r="R145" s="147">
        <f>Q145*H145</f>
        <v>0</v>
      </c>
      <c r="S145" s="147">
        <v>0</v>
      </c>
      <c r="T145" s="148">
        <f>S145*H145</f>
        <v>0</v>
      </c>
      <c r="AR145" s="149" t="s">
        <v>299</v>
      </c>
      <c r="AT145" s="149" t="s">
        <v>364</v>
      </c>
      <c r="AU145" s="149" t="s">
        <v>21</v>
      </c>
      <c r="AY145" s="17" t="s">
        <v>250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257</v>
      </c>
      <c r="BM145" s="149" t="s">
        <v>2903</v>
      </c>
    </row>
    <row r="146" spans="2:65" s="11" customFormat="1" ht="25.9" customHeight="1">
      <c r="B146" s="126"/>
      <c r="D146" s="127" t="s">
        <v>79</v>
      </c>
      <c r="E146" s="128" t="s">
        <v>364</v>
      </c>
      <c r="F146" s="128" t="s">
        <v>748</v>
      </c>
      <c r="I146" s="129"/>
      <c r="J146" s="130">
        <f>BK146</f>
        <v>0</v>
      </c>
      <c r="L146" s="126"/>
      <c r="M146" s="131"/>
      <c r="P146" s="132">
        <f>P147+P177+P183+P205+P213</f>
        <v>0</v>
      </c>
      <c r="R146" s="132">
        <f>R147+R177+R183+R205+R213</f>
        <v>17.999320000000004</v>
      </c>
      <c r="T146" s="133">
        <f>T147+T177+T183+T205+T213</f>
        <v>0</v>
      </c>
      <c r="AR146" s="127" t="s">
        <v>267</v>
      </c>
      <c r="AT146" s="134" t="s">
        <v>79</v>
      </c>
      <c r="AU146" s="134" t="s">
        <v>80</v>
      </c>
      <c r="AY146" s="127" t="s">
        <v>250</v>
      </c>
      <c r="BK146" s="135">
        <f>BK147+BK177+BK183+BK205+BK213</f>
        <v>0</v>
      </c>
    </row>
    <row r="147" spans="2:65" s="11" customFormat="1" ht="22.9" customHeight="1">
      <c r="B147" s="126"/>
      <c r="D147" s="127" t="s">
        <v>79</v>
      </c>
      <c r="E147" s="136" t="s">
        <v>749</v>
      </c>
      <c r="F147" s="136" t="s">
        <v>750</v>
      </c>
      <c r="I147" s="129"/>
      <c r="J147" s="137">
        <f>BK147</f>
        <v>0</v>
      </c>
      <c r="L147" s="126"/>
      <c r="M147" s="131"/>
      <c r="P147" s="132">
        <f>SUM(P148:P176)</f>
        <v>0</v>
      </c>
      <c r="R147" s="132">
        <f>SUM(R148:R176)</f>
        <v>0.19594000000000003</v>
      </c>
      <c r="T147" s="133">
        <f>SUM(T148:T176)</f>
        <v>0</v>
      </c>
      <c r="AR147" s="127" t="s">
        <v>267</v>
      </c>
      <c r="AT147" s="134" t="s">
        <v>79</v>
      </c>
      <c r="AU147" s="134" t="s">
        <v>88</v>
      </c>
      <c r="AY147" s="127" t="s">
        <v>250</v>
      </c>
      <c r="BK147" s="135">
        <f>SUM(BK148:BK176)</f>
        <v>0</v>
      </c>
    </row>
    <row r="148" spans="2:65" s="1" customFormat="1" ht="24.2" customHeight="1">
      <c r="B148" s="33"/>
      <c r="C148" s="138" t="s">
        <v>320</v>
      </c>
      <c r="D148" s="138" t="s">
        <v>252</v>
      </c>
      <c r="E148" s="139" t="s">
        <v>2293</v>
      </c>
      <c r="F148" s="140" t="s">
        <v>2294</v>
      </c>
      <c r="G148" s="141" t="s">
        <v>481</v>
      </c>
      <c r="H148" s="142">
        <v>480</v>
      </c>
      <c r="I148" s="143"/>
      <c r="J148" s="144">
        <f>ROUND(I148*H148,2)</f>
        <v>0</v>
      </c>
      <c r="K148" s="140" t="s">
        <v>256</v>
      </c>
      <c r="L148" s="33"/>
      <c r="M148" s="145" t="s">
        <v>1</v>
      </c>
      <c r="N148" s="146" t="s">
        <v>45</v>
      </c>
      <c r="P148" s="147">
        <f>O148*H148</f>
        <v>0</v>
      </c>
      <c r="Q148" s="147">
        <v>0</v>
      </c>
      <c r="R148" s="147">
        <f>Q148*H148</f>
        <v>0</v>
      </c>
      <c r="S148" s="147">
        <v>0</v>
      </c>
      <c r="T148" s="148">
        <f>S148*H148</f>
        <v>0</v>
      </c>
      <c r="AR148" s="149" t="s">
        <v>630</v>
      </c>
      <c r="AT148" s="149" t="s">
        <v>252</v>
      </c>
      <c r="AU148" s="149" t="s">
        <v>21</v>
      </c>
      <c r="AY148" s="17" t="s">
        <v>250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630</v>
      </c>
      <c r="BM148" s="149" t="s">
        <v>2904</v>
      </c>
    </row>
    <row r="149" spans="2:65" s="1" customFormat="1" ht="11.25">
      <c r="B149" s="33"/>
      <c r="D149" s="151" t="s">
        <v>259</v>
      </c>
      <c r="F149" s="152" t="s">
        <v>2296</v>
      </c>
      <c r="I149" s="153"/>
      <c r="L149" s="33"/>
      <c r="M149" s="154"/>
      <c r="T149" s="57"/>
      <c r="AT149" s="17" t="s">
        <v>259</v>
      </c>
      <c r="AU149" s="17" t="s">
        <v>21</v>
      </c>
    </row>
    <row r="150" spans="2:65" s="1" customFormat="1" ht="33" customHeight="1">
      <c r="B150" s="33"/>
      <c r="C150" s="138" t="s">
        <v>331</v>
      </c>
      <c r="D150" s="138" t="s">
        <v>252</v>
      </c>
      <c r="E150" s="139" t="s">
        <v>2297</v>
      </c>
      <c r="F150" s="140" t="s">
        <v>2298</v>
      </c>
      <c r="G150" s="141" t="s">
        <v>481</v>
      </c>
      <c r="H150" s="142">
        <v>16</v>
      </c>
      <c r="I150" s="143"/>
      <c r="J150" s="144">
        <f>ROUND(I150*H150,2)</f>
        <v>0</v>
      </c>
      <c r="K150" s="140" t="s">
        <v>256</v>
      </c>
      <c r="L150" s="33"/>
      <c r="M150" s="145" t="s">
        <v>1</v>
      </c>
      <c r="N150" s="146" t="s">
        <v>45</v>
      </c>
      <c r="P150" s="147">
        <f>O150*H150</f>
        <v>0</v>
      </c>
      <c r="Q150" s="147">
        <v>0</v>
      </c>
      <c r="R150" s="147">
        <f>Q150*H150</f>
        <v>0</v>
      </c>
      <c r="S150" s="147">
        <v>0</v>
      </c>
      <c r="T150" s="148">
        <f>S150*H150</f>
        <v>0</v>
      </c>
      <c r="AR150" s="149" t="s">
        <v>630</v>
      </c>
      <c r="AT150" s="149" t="s">
        <v>252</v>
      </c>
      <c r="AU150" s="149" t="s">
        <v>21</v>
      </c>
      <c r="AY150" s="17" t="s">
        <v>250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630</v>
      </c>
      <c r="BM150" s="149" t="s">
        <v>2905</v>
      </c>
    </row>
    <row r="151" spans="2:65" s="1" customFormat="1" ht="11.25">
      <c r="B151" s="33"/>
      <c r="D151" s="151" t="s">
        <v>259</v>
      </c>
      <c r="F151" s="152" t="s">
        <v>2300</v>
      </c>
      <c r="I151" s="153"/>
      <c r="L151" s="33"/>
      <c r="M151" s="154"/>
      <c r="T151" s="57"/>
      <c r="AT151" s="17" t="s">
        <v>259</v>
      </c>
      <c r="AU151" s="17" t="s">
        <v>21</v>
      </c>
    </row>
    <row r="152" spans="2:65" s="1" customFormat="1" ht="33" customHeight="1">
      <c r="B152" s="33"/>
      <c r="C152" s="138" t="s">
        <v>335</v>
      </c>
      <c r="D152" s="138" t="s">
        <v>252</v>
      </c>
      <c r="E152" s="139" t="s">
        <v>752</v>
      </c>
      <c r="F152" s="140" t="s">
        <v>753</v>
      </c>
      <c r="G152" s="141" t="s">
        <v>557</v>
      </c>
      <c r="H152" s="142">
        <v>45</v>
      </c>
      <c r="I152" s="143"/>
      <c r="J152" s="144">
        <f>ROUND(I152*H152,2)</f>
        <v>0</v>
      </c>
      <c r="K152" s="140" t="s">
        <v>256</v>
      </c>
      <c r="L152" s="33"/>
      <c r="M152" s="145" t="s">
        <v>1</v>
      </c>
      <c r="N152" s="146" t="s">
        <v>45</v>
      </c>
      <c r="P152" s="147">
        <f>O152*H152</f>
        <v>0</v>
      </c>
      <c r="Q152" s="147">
        <v>0</v>
      </c>
      <c r="R152" s="147">
        <f>Q152*H152</f>
        <v>0</v>
      </c>
      <c r="S152" s="147">
        <v>0</v>
      </c>
      <c r="T152" s="148">
        <f>S152*H152</f>
        <v>0</v>
      </c>
      <c r="AR152" s="149" t="s">
        <v>630</v>
      </c>
      <c r="AT152" s="149" t="s">
        <v>252</v>
      </c>
      <c r="AU152" s="149" t="s">
        <v>21</v>
      </c>
      <c r="AY152" s="17" t="s">
        <v>250</v>
      </c>
      <c r="BE152" s="150">
        <f>IF(N152="základní",J152,0)</f>
        <v>0</v>
      </c>
      <c r="BF152" s="150">
        <f>IF(N152="snížená",J152,0)</f>
        <v>0</v>
      </c>
      <c r="BG152" s="150">
        <f>IF(N152="zákl. přenesená",J152,0)</f>
        <v>0</v>
      </c>
      <c r="BH152" s="150">
        <f>IF(N152="sníž. přenesená",J152,0)</f>
        <v>0</v>
      </c>
      <c r="BI152" s="150">
        <f>IF(N152="nulová",J152,0)</f>
        <v>0</v>
      </c>
      <c r="BJ152" s="17" t="s">
        <v>88</v>
      </c>
      <c r="BK152" s="150">
        <f>ROUND(I152*H152,2)</f>
        <v>0</v>
      </c>
      <c r="BL152" s="17" t="s">
        <v>630</v>
      </c>
      <c r="BM152" s="149" t="s">
        <v>2906</v>
      </c>
    </row>
    <row r="153" spans="2:65" s="1" customFormat="1" ht="11.25">
      <c r="B153" s="33"/>
      <c r="D153" s="151" t="s">
        <v>259</v>
      </c>
      <c r="F153" s="152" t="s">
        <v>755</v>
      </c>
      <c r="I153" s="153"/>
      <c r="L153" s="33"/>
      <c r="M153" s="154"/>
      <c r="T153" s="57"/>
      <c r="AT153" s="17" t="s">
        <v>259</v>
      </c>
      <c r="AU153" s="17" t="s">
        <v>21</v>
      </c>
    </row>
    <row r="154" spans="2:65" s="1" customFormat="1" ht="33" customHeight="1">
      <c r="B154" s="33"/>
      <c r="C154" s="178" t="s">
        <v>340</v>
      </c>
      <c r="D154" s="178" t="s">
        <v>364</v>
      </c>
      <c r="E154" s="179" t="s">
        <v>2302</v>
      </c>
      <c r="F154" s="180" t="s">
        <v>2303</v>
      </c>
      <c r="G154" s="181" t="s">
        <v>557</v>
      </c>
      <c r="H154" s="182">
        <v>45</v>
      </c>
      <c r="I154" s="183"/>
      <c r="J154" s="184">
        <f>ROUND(I154*H154,2)</f>
        <v>0</v>
      </c>
      <c r="K154" s="180" t="s">
        <v>1</v>
      </c>
      <c r="L154" s="185"/>
      <c r="M154" s="186" t="s">
        <v>1</v>
      </c>
      <c r="N154" s="187" t="s">
        <v>45</v>
      </c>
      <c r="P154" s="147">
        <f>O154*H154</f>
        <v>0</v>
      </c>
      <c r="Q154" s="147">
        <v>1E-3</v>
      </c>
      <c r="R154" s="147">
        <f>Q154*H154</f>
        <v>4.4999999999999998E-2</v>
      </c>
      <c r="S154" s="147">
        <v>0</v>
      </c>
      <c r="T154" s="148">
        <f>S154*H154</f>
        <v>0</v>
      </c>
      <c r="AR154" s="149" t="s">
        <v>2304</v>
      </c>
      <c r="AT154" s="149" t="s">
        <v>364</v>
      </c>
      <c r="AU154" s="149" t="s">
        <v>21</v>
      </c>
      <c r="AY154" s="17" t="s">
        <v>250</v>
      </c>
      <c r="BE154" s="150">
        <f>IF(N154="základní",J154,0)</f>
        <v>0</v>
      </c>
      <c r="BF154" s="150">
        <f>IF(N154="snížená",J154,0)</f>
        <v>0</v>
      </c>
      <c r="BG154" s="150">
        <f>IF(N154="zákl. přenesená",J154,0)</f>
        <v>0</v>
      </c>
      <c r="BH154" s="150">
        <f>IF(N154="sníž. přenesená",J154,0)</f>
        <v>0</v>
      </c>
      <c r="BI154" s="150">
        <f>IF(N154="nulová",J154,0)</f>
        <v>0</v>
      </c>
      <c r="BJ154" s="17" t="s">
        <v>88</v>
      </c>
      <c r="BK154" s="150">
        <f>ROUND(I154*H154,2)</f>
        <v>0</v>
      </c>
      <c r="BL154" s="17" t="s">
        <v>630</v>
      </c>
      <c r="BM154" s="149" t="s">
        <v>2907</v>
      </c>
    </row>
    <row r="155" spans="2:65" s="1" customFormat="1" ht="24.2" customHeight="1">
      <c r="B155" s="33"/>
      <c r="C155" s="138" t="s">
        <v>8</v>
      </c>
      <c r="D155" s="138" t="s">
        <v>252</v>
      </c>
      <c r="E155" s="139" t="s">
        <v>2306</v>
      </c>
      <c r="F155" s="140" t="s">
        <v>2307</v>
      </c>
      <c r="G155" s="141" t="s">
        <v>481</v>
      </c>
      <c r="H155" s="142">
        <v>3</v>
      </c>
      <c r="I155" s="143"/>
      <c r="J155" s="144">
        <f>ROUND(I155*H155,2)</f>
        <v>0</v>
      </c>
      <c r="K155" s="140" t="s">
        <v>256</v>
      </c>
      <c r="L155" s="33"/>
      <c r="M155" s="145" t="s">
        <v>1</v>
      </c>
      <c r="N155" s="146" t="s">
        <v>45</v>
      </c>
      <c r="P155" s="147">
        <f>O155*H155</f>
        <v>0</v>
      </c>
      <c r="Q155" s="147">
        <v>0</v>
      </c>
      <c r="R155" s="147">
        <f>Q155*H155</f>
        <v>0</v>
      </c>
      <c r="S155" s="147">
        <v>0</v>
      </c>
      <c r="T155" s="148">
        <f>S155*H155</f>
        <v>0</v>
      </c>
      <c r="AR155" s="149" t="s">
        <v>630</v>
      </c>
      <c r="AT155" s="149" t="s">
        <v>252</v>
      </c>
      <c r="AU155" s="149" t="s">
        <v>21</v>
      </c>
      <c r="AY155" s="17" t="s">
        <v>250</v>
      </c>
      <c r="BE155" s="150">
        <f>IF(N155="základní",J155,0)</f>
        <v>0</v>
      </c>
      <c r="BF155" s="150">
        <f>IF(N155="snížená",J155,0)</f>
        <v>0</v>
      </c>
      <c r="BG155" s="150">
        <f>IF(N155="zákl. přenesená",J155,0)</f>
        <v>0</v>
      </c>
      <c r="BH155" s="150">
        <f>IF(N155="sníž. přenesená",J155,0)</f>
        <v>0</v>
      </c>
      <c r="BI155" s="150">
        <f>IF(N155="nulová",J155,0)</f>
        <v>0</v>
      </c>
      <c r="BJ155" s="17" t="s">
        <v>88</v>
      </c>
      <c r="BK155" s="150">
        <f>ROUND(I155*H155,2)</f>
        <v>0</v>
      </c>
      <c r="BL155" s="17" t="s">
        <v>630</v>
      </c>
      <c r="BM155" s="149" t="s">
        <v>2908</v>
      </c>
    </row>
    <row r="156" spans="2:65" s="1" customFormat="1" ht="11.25">
      <c r="B156" s="33"/>
      <c r="D156" s="151" t="s">
        <v>259</v>
      </c>
      <c r="F156" s="152" t="s">
        <v>2309</v>
      </c>
      <c r="I156" s="153"/>
      <c r="L156" s="33"/>
      <c r="M156" s="154"/>
      <c r="T156" s="57"/>
      <c r="AT156" s="17" t="s">
        <v>259</v>
      </c>
      <c r="AU156" s="17" t="s">
        <v>21</v>
      </c>
    </row>
    <row r="157" spans="2:65" s="1" customFormat="1" ht="33" customHeight="1">
      <c r="B157" s="33"/>
      <c r="C157" s="178" t="s">
        <v>351</v>
      </c>
      <c r="D157" s="178" t="s">
        <v>364</v>
      </c>
      <c r="E157" s="179" t="s">
        <v>2310</v>
      </c>
      <c r="F157" s="180" t="s">
        <v>2311</v>
      </c>
      <c r="G157" s="181" t="s">
        <v>481</v>
      </c>
      <c r="H157" s="182">
        <v>3</v>
      </c>
      <c r="I157" s="183"/>
      <c r="J157" s="184">
        <f>ROUND(I157*H157,2)</f>
        <v>0</v>
      </c>
      <c r="K157" s="180" t="s">
        <v>1</v>
      </c>
      <c r="L157" s="185"/>
      <c r="M157" s="186" t="s">
        <v>1</v>
      </c>
      <c r="N157" s="187" t="s">
        <v>45</v>
      </c>
      <c r="P157" s="147">
        <f>O157*H157</f>
        <v>0</v>
      </c>
      <c r="Q157" s="147">
        <v>9.58E-3</v>
      </c>
      <c r="R157" s="147">
        <f>Q157*H157</f>
        <v>2.8740000000000002E-2</v>
      </c>
      <c r="S157" s="147">
        <v>0</v>
      </c>
      <c r="T157" s="148">
        <f>S157*H157</f>
        <v>0</v>
      </c>
      <c r="AR157" s="149" t="s">
        <v>760</v>
      </c>
      <c r="AT157" s="149" t="s">
        <v>364</v>
      </c>
      <c r="AU157" s="149" t="s">
        <v>21</v>
      </c>
      <c r="AY157" s="17" t="s">
        <v>250</v>
      </c>
      <c r="BE157" s="150">
        <f>IF(N157="základní",J157,0)</f>
        <v>0</v>
      </c>
      <c r="BF157" s="150">
        <f>IF(N157="snížená",J157,0)</f>
        <v>0</v>
      </c>
      <c r="BG157" s="150">
        <f>IF(N157="zákl. přenesená",J157,0)</f>
        <v>0</v>
      </c>
      <c r="BH157" s="150">
        <f>IF(N157="sníž. přenesená",J157,0)</f>
        <v>0</v>
      </c>
      <c r="BI157" s="150">
        <f>IF(N157="nulová",J157,0)</f>
        <v>0</v>
      </c>
      <c r="BJ157" s="17" t="s">
        <v>88</v>
      </c>
      <c r="BK157" s="150">
        <f>ROUND(I157*H157,2)</f>
        <v>0</v>
      </c>
      <c r="BL157" s="17" t="s">
        <v>760</v>
      </c>
      <c r="BM157" s="149" t="s">
        <v>2909</v>
      </c>
    </row>
    <row r="158" spans="2:65" s="1" customFormat="1" ht="24.2" customHeight="1">
      <c r="B158" s="33"/>
      <c r="C158" s="178" t="s">
        <v>357</v>
      </c>
      <c r="D158" s="178" t="s">
        <v>364</v>
      </c>
      <c r="E158" s="179" t="s">
        <v>2313</v>
      </c>
      <c r="F158" s="180" t="s">
        <v>2314</v>
      </c>
      <c r="G158" s="181" t="s">
        <v>481</v>
      </c>
      <c r="H158" s="182">
        <v>3</v>
      </c>
      <c r="I158" s="183"/>
      <c r="J158" s="184">
        <f>ROUND(I158*H158,2)</f>
        <v>0</v>
      </c>
      <c r="K158" s="180" t="s">
        <v>1</v>
      </c>
      <c r="L158" s="185"/>
      <c r="M158" s="186" t="s">
        <v>1</v>
      </c>
      <c r="N158" s="187" t="s">
        <v>45</v>
      </c>
      <c r="P158" s="147">
        <f>O158*H158</f>
        <v>0</v>
      </c>
      <c r="Q158" s="147">
        <v>4.4999999999999999E-4</v>
      </c>
      <c r="R158" s="147">
        <f>Q158*H158</f>
        <v>1.3500000000000001E-3</v>
      </c>
      <c r="S158" s="147">
        <v>0</v>
      </c>
      <c r="T158" s="148">
        <f>S158*H158</f>
        <v>0</v>
      </c>
      <c r="AR158" s="149" t="s">
        <v>760</v>
      </c>
      <c r="AT158" s="149" t="s">
        <v>364</v>
      </c>
      <c r="AU158" s="149" t="s">
        <v>21</v>
      </c>
      <c r="AY158" s="17" t="s">
        <v>250</v>
      </c>
      <c r="BE158" s="150">
        <f>IF(N158="základní",J158,0)</f>
        <v>0</v>
      </c>
      <c r="BF158" s="150">
        <f>IF(N158="snížená",J158,0)</f>
        <v>0</v>
      </c>
      <c r="BG158" s="150">
        <f>IF(N158="zákl. přenesená",J158,0)</f>
        <v>0</v>
      </c>
      <c r="BH158" s="150">
        <f>IF(N158="sníž. přenesená",J158,0)</f>
        <v>0</v>
      </c>
      <c r="BI158" s="150">
        <f>IF(N158="nulová",J158,0)</f>
        <v>0</v>
      </c>
      <c r="BJ158" s="17" t="s">
        <v>88</v>
      </c>
      <c r="BK158" s="150">
        <f>ROUND(I158*H158,2)</f>
        <v>0</v>
      </c>
      <c r="BL158" s="17" t="s">
        <v>760</v>
      </c>
      <c r="BM158" s="149" t="s">
        <v>2910</v>
      </c>
    </row>
    <row r="159" spans="2:65" s="1" customFormat="1" ht="37.9" customHeight="1">
      <c r="B159" s="33"/>
      <c r="C159" s="138" t="s">
        <v>363</v>
      </c>
      <c r="D159" s="138" t="s">
        <v>252</v>
      </c>
      <c r="E159" s="139" t="s">
        <v>2316</v>
      </c>
      <c r="F159" s="140" t="s">
        <v>2317</v>
      </c>
      <c r="G159" s="141" t="s">
        <v>481</v>
      </c>
      <c r="H159" s="142">
        <v>1</v>
      </c>
      <c r="I159" s="143"/>
      <c r="J159" s="144">
        <f>ROUND(I159*H159,2)</f>
        <v>0</v>
      </c>
      <c r="K159" s="140" t="s">
        <v>256</v>
      </c>
      <c r="L159" s="33"/>
      <c r="M159" s="145" t="s">
        <v>1</v>
      </c>
      <c r="N159" s="146" t="s">
        <v>45</v>
      </c>
      <c r="P159" s="147">
        <f>O159*H159</f>
        <v>0</v>
      </c>
      <c r="Q159" s="147">
        <v>0</v>
      </c>
      <c r="R159" s="147">
        <f>Q159*H159</f>
        <v>0</v>
      </c>
      <c r="S159" s="147">
        <v>0</v>
      </c>
      <c r="T159" s="148">
        <f>S159*H159</f>
        <v>0</v>
      </c>
      <c r="AR159" s="149" t="s">
        <v>630</v>
      </c>
      <c r="AT159" s="149" t="s">
        <v>252</v>
      </c>
      <c r="AU159" s="149" t="s">
        <v>21</v>
      </c>
      <c r="AY159" s="17" t="s">
        <v>250</v>
      </c>
      <c r="BE159" s="150">
        <f>IF(N159="základní",J159,0)</f>
        <v>0</v>
      </c>
      <c r="BF159" s="150">
        <f>IF(N159="snížená",J159,0)</f>
        <v>0</v>
      </c>
      <c r="BG159" s="150">
        <f>IF(N159="zákl. přenesená",J159,0)</f>
        <v>0</v>
      </c>
      <c r="BH159" s="150">
        <f>IF(N159="sníž. přenesená",J159,0)</f>
        <v>0</v>
      </c>
      <c r="BI159" s="150">
        <f>IF(N159="nulová",J159,0)</f>
        <v>0</v>
      </c>
      <c r="BJ159" s="17" t="s">
        <v>88</v>
      </c>
      <c r="BK159" s="150">
        <f>ROUND(I159*H159,2)</f>
        <v>0</v>
      </c>
      <c r="BL159" s="17" t="s">
        <v>630</v>
      </c>
      <c r="BM159" s="149" t="s">
        <v>2911</v>
      </c>
    </row>
    <row r="160" spans="2:65" s="1" customFormat="1" ht="11.25">
      <c r="B160" s="33"/>
      <c r="D160" s="151" t="s">
        <v>259</v>
      </c>
      <c r="F160" s="152" t="s">
        <v>2319</v>
      </c>
      <c r="I160" s="153"/>
      <c r="L160" s="33"/>
      <c r="M160" s="154"/>
      <c r="T160" s="57"/>
      <c r="AT160" s="17" t="s">
        <v>259</v>
      </c>
      <c r="AU160" s="17" t="s">
        <v>21</v>
      </c>
    </row>
    <row r="161" spans="2:65" s="1" customFormat="1" ht="37.9" customHeight="1">
      <c r="B161" s="33"/>
      <c r="C161" s="138" t="s">
        <v>369</v>
      </c>
      <c r="D161" s="138" t="s">
        <v>252</v>
      </c>
      <c r="E161" s="139" t="s">
        <v>2320</v>
      </c>
      <c r="F161" s="140" t="s">
        <v>2321</v>
      </c>
      <c r="G161" s="141" t="s">
        <v>557</v>
      </c>
      <c r="H161" s="142">
        <v>425</v>
      </c>
      <c r="I161" s="143"/>
      <c r="J161" s="144">
        <f>ROUND(I161*H161,2)</f>
        <v>0</v>
      </c>
      <c r="K161" s="140" t="s">
        <v>256</v>
      </c>
      <c r="L161" s="33"/>
      <c r="M161" s="145" t="s">
        <v>1</v>
      </c>
      <c r="N161" s="146" t="s">
        <v>45</v>
      </c>
      <c r="P161" s="147">
        <f>O161*H161</f>
        <v>0</v>
      </c>
      <c r="Q161" s="147">
        <v>0</v>
      </c>
      <c r="R161" s="147">
        <f>Q161*H161</f>
        <v>0</v>
      </c>
      <c r="S161" s="147">
        <v>0</v>
      </c>
      <c r="T161" s="148">
        <f>S161*H161</f>
        <v>0</v>
      </c>
      <c r="AR161" s="149" t="s">
        <v>630</v>
      </c>
      <c r="AT161" s="149" t="s">
        <v>252</v>
      </c>
      <c r="AU161" s="149" t="s">
        <v>21</v>
      </c>
      <c r="AY161" s="17" t="s">
        <v>250</v>
      </c>
      <c r="BE161" s="150">
        <f>IF(N161="základní",J161,0)</f>
        <v>0</v>
      </c>
      <c r="BF161" s="150">
        <f>IF(N161="snížená",J161,0)</f>
        <v>0</v>
      </c>
      <c r="BG161" s="150">
        <f>IF(N161="zákl. přenesená",J161,0)</f>
        <v>0</v>
      </c>
      <c r="BH161" s="150">
        <f>IF(N161="sníž. přenesená",J161,0)</f>
        <v>0</v>
      </c>
      <c r="BI161" s="150">
        <f>IF(N161="nulová",J161,0)</f>
        <v>0</v>
      </c>
      <c r="BJ161" s="17" t="s">
        <v>88</v>
      </c>
      <c r="BK161" s="150">
        <f>ROUND(I161*H161,2)</f>
        <v>0</v>
      </c>
      <c r="BL161" s="17" t="s">
        <v>630</v>
      </c>
      <c r="BM161" s="149" t="s">
        <v>2912</v>
      </c>
    </row>
    <row r="162" spans="2:65" s="1" customFormat="1" ht="11.25">
      <c r="B162" s="33"/>
      <c r="D162" s="151" t="s">
        <v>259</v>
      </c>
      <c r="F162" s="152" t="s">
        <v>2323</v>
      </c>
      <c r="I162" s="153"/>
      <c r="L162" s="33"/>
      <c r="M162" s="154"/>
      <c r="T162" s="57"/>
      <c r="AT162" s="17" t="s">
        <v>259</v>
      </c>
      <c r="AU162" s="17" t="s">
        <v>21</v>
      </c>
    </row>
    <row r="163" spans="2:65" s="1" customFormat="1" ht="24.2" customHeight="1">
      <c r="B163" s="33"/>
      <c r="C163" s="178" t="s">
        <v>375</v>
      </c>
      <c r="D163" s="178" t="s">
        <v>364</v>
      </c>
      <c r="E163" s="179" t="s">
        <v>2324</v>
      </c>
      <c r="F163" s="180" t="s">
        <v>2913</v>
      </c>
      <c r="G163" s="181" t="s">
        <v>557</v>
      </c>
      <c r="H163" s="182">
        <v>425</v>
      </c>
      <c r="I163" s="183"/>
      <c r="J163" s="184">
        <f>ROUND(I163*H163,2)</f>
        <v>0</v>
      </c>
      <c r="K163" s="180" t="s">
        <v>256</v>
      </c>
      <c r="L163" s="185"/>
      <c r="M163" s="186" t="s">
        <v>1</v>
      </c>
      <c r="N163" s="187" t="s">
        <v>45</v>
      </c>
      <c r="P163" s="147">
        <f>O163*H163</f>
        <v>0</v>
      </c>
      <c r="Q163" s="147">
        <v>1.7000000000000001E-4</v>
      </c>
      <c r="R163" s="147">
        <f>Q163*H163</f>
        <v>7.2250000000000009E-2</v>
      </c>
      <c r="S163" s="147">
        <v>0</v>
      </c>
      <c r="T163" s="148">
        <f>S163*H163</f>
        <v>0</v>
      </c>
      <c r="AR163" s="149" t="s">
        <v>760</v>
      </c>
      <c r="AT163" s="149" t="s">
        <v>364</v>
      </c>
      <c r="AU163" s="149" t="s">
        <v>21</v>
      </c>
      <c r="AY163" s="17" t="s">
        <v>250</v>
      </c>
      <c r="BE163" s="150">
        <f>IF(N163="základní",J163,0)</f>
        <v>0</v>
      </c>
      <c r="BF163" s="150">
        <f>IF(N163="snížená",J163,0)</f>
        <v>0</v>
      </c>
      <c r="BG163" s="150">
        <f>IF(N163="zákl. přenesená",J163,0)</f>
        <v>0</v>
      </c>
      <c r="BH163" s="150">
        <f>IF(N163="sníž. přenesená",J163,0)</f>
        <v>0</v>
      </c>
      <c r="BI163" s="150">
        <f>IF(N163="nulová",J163,0)</f>
        <v>0</v>
      </c>
      <c r="BJ163" s="17" t="s">
        <v>88</v>
      </c>
      <c r="BK163" s="150">
        <f>ROUND(I163*H163,2)</f>
        <v>0</v>
      </c>
      <c r="BL163" s="17" t="s">
        <v>760</v>
      </c>
      <c r="BM163" s="149" t="s">
        <v>2914</v>
      </c>
    </row>
    <row r="164" spans="2:65" s="1" customFormat="1" ht="37.9" customHeight="1">
      <c r="B164" s="33"/>
      <c r="C164" s="138" t="s">
        <v>7</v>
      </c>
      <c r="D164" s="138" t="s">
        <v>252</v>
      </c>
      <c r="E164" s="139" t="s">
        <v>2327</v>
      </c>
      <c r="F164" s="140" t="s">
        <v>2328</v>
      </c>
      <c r="G164" s="141" t="s">
        <v>557</v>
      </c>
      <c r="H164" s="142">
        <v>54</v>
      </c>
      <c r="I164" s="143"/>
      <c r="J164" s="144">
        <f>ROUND(I164*H164,2)</f>
        <v>0</v>
      </c>
      <c r="K164" s="140" t="s">
        <v>256</v>
      </c>
      <c r="L164" s="33"/>
      <c r="M164" s="145" t="s">
        <v>1</v>
      </c>
      <c r="N164" s="146" t="s">
        <v>45</v>
      </c>
      <c r="P164" s="147">
        <f>O164*H164</f>
        <v>0</v>
      </c>
      <c r="Q164" s="147">
        <v>0</v>
      </c>
      <c r="R164" s="147">
        <f>Q164*H164</f>
        <v>0</v>
      </c>
      <c r="S164" s="147">
        <v>0</v>
      </c>
      <c r="T164" s="148">
        <f>S164*H164</f>
        <v>0</v>
      </c>
      <c r="AR164" s="149" t="s">
        <v>630</v>
      </c>
      <c r="AT164" s="149" t="s">
        <v>252</v>
      </c>
      <c r="AU164" s="149" t="s">
        <v>21</v>
      </c>
      <c r="AY164" s="17" t="s">
        <v>250</v>
      </c>
      <c r="BE164" s="150">
        <f>IF(N164="základní",J164,0)</f>
        <v>0</v>
      </c>
      <c r="BF164" s="150">
        <f>IF(N164="snížená",J164,0)</f>
        <v>0</v>
      </c>
      <c r="BG164" s="150">
        <f>IF(N164="zákl. přenesená",J164,0)</f>
        <v>0</v>
      </c>
      <c r="BH164" s="150">
        <f>IF(N164="sníž. přenesená",J164,0)</f>
        <v>0</v>
      </c>
      <c r="BI164" s="150">
        <f>IF(N164="nulová",J164,0)</f>
        <v>0</v>
      </c>
      <c r="BJ164" s="17" t="s">
        <v>88</v>
      </c>
      <c r="BK164" s="150">
        <f>ROUND(I164*H164,2)</f>
        <v>0</v>
      </c>
      <c r="BL164" s="17" t="s">
        <v>630</v>
      </c>
      <c r="BM164" s="149" t="s">
        <v>2915</v>
      </c>
    </row>
    <row r="165" spans="2:65" s="1" customFormat="1" ht="11.25">
      <c r="B165" s="33"/>
      <c r="D165" s="151" t="s">
        <v>259</v>
      </c>
      <c r="F165" s="152" t="s">
        <v>2330</v>
      </c>
      <c r="I165" s="153"/>
      <c r="L165" s="33"/>
      <c r="M165" s="154"/>
      <c r="T165" s="57"/>
      <c r="AT165" s="17" t="s">
        <v>259</v>
      </c>
      <c r="AU165" s="17" t="s">
        <v>21</v>
      </c>
    </row>
    <row r="166" spans="2:65" s="1" customFormat="1" ht="16.5" customHeight="1">
      <c r="B166" s="33"/>
      <c r="C166" s="178" t="s">
        <v>387</v>
      </c>
      <c r="D166" s="178" t="s">
        <v>364</v>
      </c>
      <c r="E166" s="179" t="s">
        <v>2331</v>
      </c>
      <c r="F166" s="180" t="s">
        <v>2332</v>
      </c>
      <c r="G166" s="181" t="s">
        <v>2333</v>
      </c>
      <c r="H166" s="182">
        <v>5.3999999999999999E-2</v>
      </c>
      <c r="I166" s="183"/>
      <c r="J166" s="184">
        <f>ROUND(I166*H166,2)</f>
        <v>0</v>
      </c>
      <c r="K166" s="180" t="s">
        <v>1</v>
      </c>
      <c r="L166" s="185"/>
      <c r="M166" s="186" t="s">
        <v>1</v>
      </c>
      <c r="N166" s="187" t="s">
        <v>45</v>
      </c>
      <c r="P166" s="147">
        <f>O166*H166</f>
        <v>0</v>
      </c>
      <c r="Q166" s="147">
        <v>0.9</v>
      </c>
      <c r="R166" s="147">
        <f>Q166*H166</f>
        <v>4.8599999999999997E-2</v>
      </c>
      <c r="S166" s="147">
        <v>0</v>
      </c>
      <c r="T166" s="148">
        <f>S166*H166</f>
        <v>0</v>
      </c>
      <c r="AR166" s="149" t="s">
        <v>760</v>
      </c>
      <c r="AT166" s="149" t="s">
        <v>364</v>
      </c>
      <c r="AU166" s="149" t="s">
        <v>21</v>
      </c>
      <c r="AY166" s="17" t="s">
        <v>250</v>
      </c>
      <c r="BE166" s="150">
        <f>IF(N166="základní",J166,0)</f>
        <v>0</v>
      </c>
      <c r="BF166" s="150">
        <f>IF(N166="snížená",J166,0)</f>
        <v>0</v>
      </c>
      <c r="BG166" s="150">
        <f>IF(N166="zákl. přenesená",J166,0)</f>
        <v>0</v>
      </c>
      <c r="BH166" s="150">
        <f>IF(N166="sníž. přenesená",J166,0)</f>
        <v>0</v>
      </c>
      <c r="BI166" s="150">
        <f>IF(N166="nulová",J166,0)</f>
        <v>0</v>
      </c>
      <c r="BJ166" s="17" t="s">
        <v>88</v>
      </c>
      <c r="BK166" s="150">
        <f>ROUND(I166*H166,2)</f>
        <v>0</v>
      </c>
      <c r="BL166" s="17" t="s">
        <v>760</v>
      </c>
      <c r="BM166" s="149" t="s">
        <v>2916</v>
      </c>
    </row>
    <row r="167" spans="2:65" s="1" customFormat="1" ht="24.2" customHeight="1">
      <c r="B167" s="33"/>
      <c r="C167" s="138" t="s">
        <v>393</v>
      </c>
      <c r="D167" s="138" t="s">
        <v>252</v>
      </c>
      <c r="E167" s="139" t="s">
        <v>2336</v>
      </c>
      <c r="F167" s="140" t="s">
        <v>2337</v>
      </c>
      <c r="G167" s="141" t="s">
        <v>481</v>
      </c>
      <c r="H167" s="142">
        <v>10</v>
      </c>
      <c r="I167" s="143"/>
      <c r="J167" s="144">
        <f>ROUND(I167*H167,2)</f>
        <v>0</v>
      </c>
      <c r="K167" s="140" t="s">
        <v>1</v>
      </c>
      <c r="L167" s="33"/>
      <c r="M167" s="145" t="s">
        <v>1</v>
      </c>
      <c r="N167" s="146" t="s">
        <v>45</v>
      </c>
      <c r="P167" s="147">
        <f>O167*H167</f>
        <v>0</v>
      </c>
      <c r="Q167" s="147">
        <v>0</v>
      </c>
      <c r="R167" s="147">
        <f>Q167*H167</f>
        <v>0</v>
      </c>
      <c r="S167" s="147">
        <v>0</v>
      </c>
      <c r="T167" s="148">
        <f>S167*H167</f>
        <v>0</v>
      </c>
      <c r="AR167" s="149" t="s">
        <v>630</v>
      </c>
      <c r="AT167" s="149" t="s">
        <v>252</v>
      </c>
      <c r="AU167" s="149" t="s">
        <v>21</v>
      </c>
      <c r="AY167" s="17" t="s">
        <v>250</v>
      </c>
      <c r="BE167" s="150">
        <f>IF(N167="základní",J167,0)</f>
        <v>0</v>
      </c>
      <c r="BF167" s="150">
        <f>IF(N167="snížená",J167,0)</f>
        <v>0</v>
      </c>
      <c r="BG167" s="150">
        <f>IF(N167="zákl. přenesená",J167,0)</f>
        <v>0</v>
      </c>
      <c r="BH167" s="150">
        <f>IF(N167="sníž. přenesená",J167,0)</f>
        <v>0</v>
      </c>
      <c r="BI167" s="150">
        <f>IF(N167="nulová",J167,0)</f>
        <v>0</v>
      </c>
      <c r="BJ167" s="17" t="s">
        <v>88</v>
      </c>
      <c r="BK167" s="150">
        <f>ROUND(I167*H167,2)</f>
        <v>0</v>
      </c>
      <c r="BL167" s="17" t="s">
        <v>630</v>
      </c>
      <c r="BM167" s="149" t="s">
        <v>2917</v>
      </c>
    </row>
    <row r="168" spans="2:65" s="1" customFormat="1" ht="21.75" customHeight="1">
      <c r="B168" s="33"/>
      <c r="C168" s="138" t="s">
        <v>399</v>
      </c>
      <c r="D168" s="138" t="s">
        <v>252</v>
      </c>
      <c r="E168" s="139" t="s">
        <v>2339</v>
      </c>
      <c r="F168" s="140" t="s">
        <v>2340</v>
      </c>
      <c r="G168" s="141" t="s">
        <v>481</v>
      </c>
      <c r="H168" s="142">
        <v>2</v>
      </c>
      <c r="I168" s="143"/>
      <c r="J168" s="144">
        <f>ROUND(I168*H168,2)</f>
        <v>0</v>
      </c>
      <c r="K168" s="140" t="s">
        <v>256</v>
      </c>
      <c r="L168" s="33"/>
      <c r="M168" s="145" t="s">
        <v>1</v>
      </c>
      <c r="N168" s="146" t="s">
        <v>45</v>
      </c>
      <c r="P168" s="147">
        <f>O168*H168</f>
        <v>0</v>
      </c>
      <c r="Q168" s="147">
        <v>0</v>
      </c>
      <c r="R168" s="147">
        <f>Q168*H168</f>
        <v>0</v>
      </c>
      <c r="S168" s="147">
        <v>0</v>
      </c>
      <c r="T168" s="148">
        <f>S168*H168</f>
        <v>0</v>
      </c>
      <c r="AR168" s="149" t="s">
        <v>630</v>
      </c>
      <c r="AT168" s="149" t="s">
        <v>252</v>
      </c>
      <c r="AU168" s="149" t="s">
        <v>21</v>
      </c>
      <c r="AY168" s="17" t="s">
        <v>250</v>
      </c>
      <c r="BE168" s="150">
        <f>IF(N168="základní",J168,0)</f>
        <v>0</v>
      </c>
      <c r="BF168" s="150">
        <f>IF(N168="snížená",J168,0)</f>
        <v>0</v>
      </c>
      <c r="BG168" s="150">
        <f>IF(N168="zákl. přenesená",J168,0)</f>
        <v>0</v>
      </c>
      <c r="BH168" s="150">
        <f>IF(N168="sníž. přenesená",J168,0)</f>
        <v>0</v>
      </c>
      <c r="BI168" s="150">
        <f>IF(N168="nulová",J168,0)</f>
        <v>0</v>
      </c>
      <c r="BJ168" s="17" t="s">
        <v>88</v>
      </c>
      <c r="BK168" s="150">
        <f>ROUND(I168*H168,2)</f>
        <v>0</v>
      </c>
      <c r="BL168" s="17" t="s">
        <v>630</v>
      </c>
      <c r="BM168" s="149" t="s">
        <v>2918</v>
      </c>
    </row>
    <row r="169" spans="2:65" s="1" customFormat="1" ht="11.25">
      <c r="B169" s="33"/>
      <c r="D169" s="151" t="s">
        <v>259</v>
      </c>
      <c r="F169" s="152" t="s">
        <v>2342</v>
      </c>
      <c r="I169" s="153"/>
      <c r="L169" s="33"/>
      <c r="M169" s="154"/>
      <c r="T169" s="57"/>
      <c r="AT169" s="17" t="s">
        <v>259</v>
      </c>
      <c r="AU169" s="17" t="s">
        <v>21</v>
      </c>
    </row>
    <row r="170" spans="2:65" s="1" customFormat="1" ht="24.2" customHeight="1">
      <c r="B170" s="33"/>
      <c r="C170" s="138" t="s">
        <v>406</v>
      </c>
      <c r="D170" s="138" t="s">
        <v>252</v>
      </c>
      <c r="E170" s="139" t="s">
        <v>2343</v>
      </c>
      <c r="F170" s="140" t="s">
        <v>2344</v>
      </c>
      <c r="G170" s="141" t="s">
        <v>481</v>
      </c>
      <c r="H170" s="142">
        <v>2</v>
      </c>
      <c r="I170" s="143"/>
      <c r="J170" s="144">
        <f t="shared" ref="J170:J176" si="0">ROUND(I170*H170,2)</f>
        <v>0</v>
      </c>
      <c r="K170" s="140" t="s">
        <v>1</v>
      </c>
      <c r="L170" s="33"/>
      <c r="M170" s="145" t="s">
        <v>1</v>
      </c>
      <c r="N170" s="146" t="s">
        <v>45</v>
      </c>
      <c r="P170" s="147">
        <f t="shared" ref="P170:P176" si="1">O170*H170</f>
        <v>0</v>
      </c>
      <c r="Q170" s="147">
        <v>0</v>
      </c>
      <c r="R170" s="147">
        <f t="shared" ref="R170:R176" si="2">Q170*H170</f>
        <v>0</v>
      </c>
      <c r="S170" s="147">
        <v>0</v>
      </c>
      <c r="T170" s="148">
        <f t="shared" ref="T170:T176" si="3">S170*H170</f>
        <v>0</v>
      </c>
      <c r="AR170" s="149" t="s">
        <v>630</v>
      </c>
      <c r="AT170" s="149" t="s">
        <v>252</v>
      </c>
      <c r="AU170" s="149" t="s">
        <v>21</v>
      </c>
      <c r="AY170" s="17" t="s">
        <v>250</v>
      </c>
      <c r="BE170" s="150">
        <f t="shared" ref="BE170:BE176" si="4">IF(N170="základní",J170,0)</f>
        <v>0</v>
      </c>
      <c r="BF170" s="150">
        <f t="shared" ref="BF170:BF176" si="5">IF(N170="snížená",J170,0)</f>
        <v>0</v>
      </c>
      <c r="BG170" s="150">
        <f t="shared" ref="BG170:BG176" si="6">IF(N170="zákl. přenesená",J170,0)</f>
        <v>0</v>
      </c>
      <c r="BH170" s="150">
        <f t="shared" ref="BH170:BH176" si="7">IF(N170="sníž. přenesená",J170,0)</f>
        <v>0</v>
      </c>
      <c r="BI170" s="150">
        <f t="shared" ref="BI170:BI176" si="8">IF(N170="nulová",J170,0)</f>
        <v>0</v>
      </c>
      <c r="BJ170" s="17" t="s">
        <v>88</v>
      </c>
      <c r="BK170" s="150">
        <f t="shared" ref="BK170:BK176" si="9">ROUND(I170*H170,2)</f>
        <v>0</v>
      </c>
      <c r="BL170" s="17" t="s">
        <v>630</v>
      </c>
      <c r="BM170" s="149" t="s">
        <v>2919</v>
      </c>
    </row>
    <row r="171" spans="2:65" s="1" customFormat="1" ht="16.5" customHeight="1">
      <c r="B171" s="33"/>
      <c r="C171" s="178" t="s">
        <v>411</v>
      </c>
      <c r="D171" s="178" t="s">
        <v>364</v>
      </c>
      <c r="E171" s="179" t="s">
        <v>2920</v>
      </c>
      <c r="F171" s="180" t="s">
        <v>2921</v>
      </c>
      <c r="G171" s="181" t="s">
        <v>481</v>
      </c>
      <c r="H171" s="182">
        <v>1</v>
      </c>
      <c r="I171" s="183"/>
      <c r="J171" s="184">
        <f t="shared" si="0"/>
        <v>0</v>
      </c>
      <c r="K171" s="180" t="s">
        <v>1</v>
      </c>
      <c r="L171" s="185"/>
      <c r="M171" s="186" t="s">
        <v>1</v>
      </c>
      <c r="N171" s="187" t="s">
        <v>45</v>
      </c>
      <c r="P171" s="147">
        <f t="shared" si="1"/>
        <v>0</v>
      </c>
      <c r="Q171" s="147">
        <v>0</v>
      </c>
      <c r="R171" s="147">
        <f t="shared" si="2"/>
        <v>0</v>
      </c>
      <c r="S171" s="147">
        <v>0</v>
      </c>
      <c r="T171" s="148">
        <f t="shared" si="3"/>
        <v>0</v>
      </c>
      <c r="AR171" s="149" t="s">
        <v>2304</v>
      </c>
      <c r="AT171" s="149" t="s">
        <v>364</v>
      </c>
      <c r="AU171" s="149" t="s">
        <v>21</v>
      </c>
      <c r="AY171" s="17" t="s">
        <v>250</v>
      </c>
      <c r="BE171" s="150">
        <f t="shared" si="4"/>
        <v>0</v>
      </c>
      <c r="BF171" s="150">
        <f t="shared" si="5"/>
        <v>0</v>
      </c>
      <c r="BG171" s="150">
        <f t="shared" si="6"/>
        <v>0</v>
      </c>
      <c r="BH171" s="150">
        <f t="shared" si="7"/>
        <v>0</v>
      </c>
      <c r="BI171" s="150">
        <f t="shared" si="8"/>
        <v>0</v>
      </c>
      <c r="BJ171" s="17" t="s">
        <v>88</v>
      </c>
      <c r="BK171" s="150">
        <f t="shared" si="9"/>
        <v>0</v>
      </c>
      <c r="BL171" s="17" t="s">
        <v>630</v>
      </c>
      <c r="BM171" s="149" t="s">
        <v>2922</v>
      </c>
    </row>
    <row r="172" spans="2:65" s="1" customFormat="1" ht="33" customHeight="1">
      <c r="B172" s="33"/>
      <c r="C172" s="178" t="s">
        <v>417</v>
      </c>
      <c r="D172" s="178" t="s">
        <v>364</v>
      </c>
      <c r="E172" s="179" t="s">
        <v>2923</v>
      </c>
      <c r="F172" s="180" t="s">
        <v>2924</v>
      </c>
      <c r="G172" s="181" t="s">
        <v>481</v>
      </c>
      <c r="H172" s="182">
        <v>1</v>
      </c>
      <c r="I172" s="183"/>
      <c r="J172" s="184">
        <f t="shared" si="0"/>
        <v>0</v>
      </c>
      <c r="K172" s="180" t="s">
        <v>1</v>
      </c>
      <c r="L172" s="185"/>
      <c r="M172" s="186" t="s">
        <v>1</v>
      </c>
      <c r="N172" s="187" t="s">
        <v>45</v>
      </c>
      <c r="P172" s="147">
        <f t="shared" si="1"/>
        <v>0</v>
      </c>
      <c r="Q172" s="147">
        <v>0</v>
      </c>
      <c r="R172" s="147">
        <f t="shared" si="2"/>
        <v>0</v>
      </c>
      <c r="S172" s="147">
        <v>0</v>
      </c>
      <c r="T172" s="148">
        <f t="shared" si="3"/>
        <v>0</v>
      </c>
      <c r="AR172" s="149" t="s">
        <v>2304</v>
      </c>
      <c r="AT172" s="149" t="s">
        <v>364</v>
      </c>
      <c r="AU172" s="149" t="s">
        <v>21</v>
      </c>
      <c r="AY172" s="17" t="s">
        <v>250</v>
      </c>
      <c r="BE172" s="150">
        <f t="shared" si="4"/>
        <v>0</v>
      </c>
      <c r="BF172" s="150">
        <f t="shared" si="5"/>
        <v>0</v>
      </c>
      <c r="BG172" s="150">
        <f t="shared" si="6"/>
        <v>0</v>
      </c>
      <c r="BH172" s="150">
        <f t="shared" si="7"/>
        <v>0</v>
      </c>
      <c r="BI172" s="150">
        <f t="shared" si="8"/>
        <v>0</v>
      </c>
      <c r="BJ172" s="17" t="s">
        <v>88</v>
      </c>
      <c r="BK172" s="150">
        <f t="shared" si="9"/>
        <v>0</v>
      </c>
      <c r="BL172" s="17" t="s">
        <v>630</v>
      </c>
      <c r="BM172" s="149" t="s">
        <v>2925</v>
      </c>
    </row>
    <row r="173" spans="2:65" s="1" customFormat="1" ht="16.5" customHeight="1">
      <c r="B173" s="33"/>
      <c r="C173" s="138" t="s">
        <v>423</v>
      </c>
      <c r="D173" s="138" t="s">
        <v>252</v>
      </c>
      <c r="E173" s="139" t="s">
        <v>2355</v>
      </c>
      <c r="F173" s="140" t="s">
        <v>2356</v>
      </c>
      <c r="G173" s="141" t="s">
        <v>2357</v>
      </c>
      <c r="H173" s="142">
        <v>2</v>
      </c>
      <c r="I173" s="143"/>
      <c r="J173" s="144">
        <f t="shared" si="0"/>
        <v>0</v>
      </c>
      <c r="K173" s="140" t="s">
        <v>1</v>
      </c>
      <c r="L173" s="33"/>
      <c r="M173" s="145" t="s">
        <v>1</v>
      </c>
      <c r="N173" s="146" t="s">
        <v>45</v>
      </c>
      <c r="P173" s="147">
        <f t="shared" si="1"/>
        <v>0</v>
      </c>
      <c r="Q173" s="147">
        <v>0</v>
      </c>
      <c r="R173" s="147">
        <f t="shared" si="2"/>
        <v>0</v>
      </c>
      <c r="S173" s="147">
        <v>0</v>
      </c>
      <c r="T173" s="148">
        <f t="shared" si="3"/>
        <v>0</v>
      </c>
      <c r="AR173" s="149" t="s">
        <v>630</v>
      </c>
      <c r="AT173" s="149" t="s">
        <v>252</v>
      </c>
      <c r="AU173" s="149" t="s">
        <v>21</v>
      </c>
      <c r="AY173" s="17" t="s">
        <v>250</v>
      </c>
      <c r="BE173" s="150">
        <f t="shared" si="4"/>
        <v>0</v>
      </c>
      <c r="BF173" s="150">
        <f t="shared" si="5"/>
        <v>0</v>
      </c>
      <c r="BG173" s="150">
        <f t="shared" si="6"/>
        <v>0</v>
      </c>
      <c r="BH173" s="150">
        <f t="shared" si="7"/>
        <v>0</v>
      </c>
      <c r="BI173" s="150">
        <f t="shared" si="8"/>
        <v>0</v>
      </c>
      <c r="BJ173" s="17" t="s">
        <v>88</v>
      </c>
      <c r="BK173" s="150">
        <f t="shared" si="9"/>
        <v>0</v>
      </c>
      <c r="BL173" s="17" t="s">
        <v>630</v>
      </c>
      <c r="BM173" s="149" t="s">
        <v>2926</v>
      </c>
    </row>
    <row r="174" spans="2:65" s="1" customFormat="1" ht="16.5" customHeight="1">
      <c r="B174" s="33"/>
      <c r="C174" s="138" t="s">
        <v>429</v>
      </c>
      <c r="D174" s="138" t="s">
        <v>252</v>
      </c>
      <c r="E174" s="139" t="s">
        <v>2359</v>
      </c>
      <c r="F174" s="140" t="s">
        <v>2360</v>
      </c>
      <c r="G174" s="141" t="s">
        <v>2361</v>
      </c>
      <c r="H174" s="142">
        <v>1</v>
      </c>
      <c r="I174" s="143"/>
      <c r="J174" s="144">
        <f t="shared" si="0"/>
        <v>0</v>
      </c>
      <c r="K174" s="140" t="s">
        <v>1</v>
      </c>
      <c r="L174" s="33"/>
      <c r="M174" s="145" t="s">
        <v>1</v>
      </c>
      <c r="N174" s="146" t="s">
        <v>45</v>
      </c>
      <c r="P174" s="147">
        <f t="shared" si="1"/>
        <v>0</v>
      </c>
      <c r="Q174" s="147">
        <v>0</v>
      </c>
      <c r="R174" s="147">
        <f t="shared" si="2"/>
        <v>0</v>
      </c>
      <c r="S174" s="147">
        <v>0</v>
      </c>
      <c r="T174" s="148">
        <f t="shared" si="3"/>
        <v>0</v>
      </c>
      <c r="AR174" s="149" t="s">
        <v>630</v>
      </c>
      <c r="AT174" s="149" t="s">
        <v>252</v>
      </c>
      <c r="AU174" s="149" t="s">
        <v>21</v>
      </c>
      <c r="AY174" s="17" t="s">
        <v>250</v>
      </c>
      <c r="BE174" s="150">
        <f t="shared" si="4"/>
        <v>0</v>
      </c>
      <c r="BF174" s="150">
        <f t="shared" si="5"/>
        <v>0</v>
      </c>
      <c r="BG174" s="150">
        <f t="shared" si="6"/>
        <v>0</v>
      </c>
      <c r="BH174" s="150">
        <f t="shared" si="7"/>
        <v>0</v>
      </c>
      <c r="BI174" s="150">
        <f t="shared" si="8"/>
        <v>0</v>
      </c>
      <c r="BJ174" s="17" t="s">
        <v>88</v>
      </c>
      <c r="BK174" s="150">
        <f t="shared" si="9"/>
        <v>0</v>
      </c>
      <c r="BL174" s="17" t="s">
        <v>630</v>
      </c>
      <c r="BM174" s="149" t="s">
        <v>2927</v>
      </c>
    </row>
    <row r="175" spans="2:65" s="1" customFormat="1" ht="21.75" customHeight="1">
      <c r="B175" s="33"/>
      <c r="C175" s="138" t="s">
        <v>435</v>
      </c>
      <c r="D175" s="138" t="s">
        <v>252</v>
      </c>
      <c r="E175" s="139" t="s">
        <v>2363</v>
      </c>
      <c r="F175" s="140" t="s">
        <v>2364</v>
      </c>
      <c r="G175" s="141" t="s">
        <v>283</v>
      </c>
      <c r="H175" s="142">
        <v>1</v>
      </c>
      <c r="I175" s="143"/>
      <c r="J175" s="144">
        <f t="shared" si="0"/>
        <v>0</v>
      </c>
      <c r="K175" s="140" t="s">
        <v>1</v>
      </c>
      <c r="L175" s="33"/>
      <c r="M175" s="145" t="s">
        <v>1</v>
      </c>
      <c r="N175" s="146" t="s">
        <v>45</v>
      </c>
      <c r="P175" s="147">
        <f t="shared" si="1"/>
        <v>0</v>
      </c>
      <c r="Q175" s="147">
        <v>0</v>
      </c>
      <c r="R175" s="147">
        <f t="shared" si="2"/>
        <v>0</v>
      </c>
      <c r="S175" s="147">
        <v>0</v>
      </c>
      <c r="T175" s="148">
        <f t="shared" si="3"/>
        <v>0</v>
      </c>
      <c r="AR175" s="149" t="s">
        <v>630</v>
      </c>
      <c r="AT175" s="149" t="s">
        <v>252</v>
      </c>
      <c r="AU175" s="149" t="s">
        <v>21</v>
      </c>
      <c r="AY175" s="17" t="s">
        <v>250</v>
      </c>
      <c r="BE175" s="150">
        <f t="shared" si="4"/>
        <v>0</v>
      </c>
      <c r="BF175" s="150">
        <f t="shared" si="5"/>
        <v>0</v>
      </c>
      <c r="BG175" s="150">
        <f t="shared" si="6"/>
        <v>0</v>
      </c>
      <c r="BH175" s="150">
        <f t="shared" si="7"/>
        <v>0</v>
      </c>
      <c r="BI175" s="150">
        <f t="shared" si="8"/>
        <v>0</v>
      </c>
      <c r="BJ175" s="17" t="s">
        <v>88</v>
      </c>
      <c r="BK175" s="150">
        <f t="shared" si="9"/>
        <v>0</v>
      </c>
      <c r="BL175" s="17" t="s">
        <v>630</v>
      </c>
      <c r="BM175" s="149" t="s">
        <v>2928</v>
      </c>
    </row>
    <row r="176" spans="2:65" s="1" customFormat="1" ht="24.2" customHeight="1">
      <c r="B176" s="33"/>
      <c r="C176" s="178" t="s">
        <v>440</v>
      </c>
      <c r="D176" s="178" t="s">
        <v>364</v>
      </c>
      <c r="E176" s="179" t="s">
        <v>2368</v>
      </c>
      <c r="F176" s="180" t="s">
        <v>2369</v>
      </c>
      <c r="G176" s="181" t="s">
        <v>2361</v>
      </c>
      <c r="H176" s="182">
        <v>1</v>
      </c>
      <c r="I176" s="183"/>
      <c r="J176" s="184">
        <f t="shared" si="0"/>
        <v>0</v>
      </c>
      <c r="K176" s="180" t="s">
        <v>1</v>
      </c>
      <c r="L176" s="185"/>
      <c r="M176" s="186" t="s">
        <v>1</v>
      </c>
      <c r="N176" s="187" t="s">
        <v>45</v>
      </c>
      <c r="P176" s="147">
        <f t="shared" si="1"/>
        <v>0</v>
      </c>
      <c r="Q176" s="147">
        <v>0</v>
      </c>
      <c r="R176" s="147">
        <f t="shared" si="2"/>
        <v>0</v>
      </c>
      <c r="S176" s="147">
        <v>0</v>
      </c>
      <c r="T176" s="148">
        <f t="shared" si="3"/>
        <v>0</v>
      </c>
      <c r="AR176" s="149" t="s">
        <v>2304</v>
      </c>
      <c r="AT176" s="149" t="s">
        <v>364</v>
      </c>
      <c r="AU176" s="149" t="s">
        <v>21</v>
      </c>
      <c r="AY176" s="17" t="s">
        <v>250</v>
      </c>
      <c r="BE176" s="150">
        <f t="shared" si="4"/>
        <v>0</v>
      </c>
      <c r="BF176" s="150">
        <f t="shared" si="5"/>
        <v>0</v>
      </c>
      <c r="BG176" s="150">
        <f t="shared" si="6"/>
        <v>0</v>
      </c>
      <c r="BH176" s="150">
        <f t="shared" si="7"/>
        <v>0</v>
      </c>
      <c r="BI176" s="150">
        <f t="shared" si="8"/>
        <v>0</v>
      </c>
      <c r="BJ176" s="17" t="s">
        <v>88</v>
      </c>
      <c r="BK176" s="150">
        <f t="shared" si="9"/>
        <v>0</v>
      </c>
      <c r="BL176" s="17" t="s">
        <v>630</v>
      </c>
      <c r="BM176" s="149" t="s">
        <v>2929</v>
      </c>
    </row>
    <row r="177" spans="2:65" s="11" customFormat="1" ht="22.9" customHeight="1">
      <c r="B177" s="126"/>
      <c r="D177" s="127" t="s">
        <v>79</v>
      </c>
      <c r="E177" s="136" t="s">
        <v>2371</v>
      </c>
      <c r="F177" s="136" t="s">
        <v>2372</v>
      </c>
      <c r="I177" s="129"/>
      <c r="J177" s="137">
        <f>BK177</f>
        <v>0</v>
      </c>
      <c r="L177" s="126"/>
      <c r="M177" s="131"/>
      <c r="P177" s="132">
        <f>SUM(P178:P182)</f>
        <v>0</v>
      </c>
      <c r="R177" s="132">
        <f>SUM(R178:R182)</f>
        <v>3.0000000000000001E-3</v>
      </c>
      <c r="T177" s="133">
        <f>SUM(T178:T182)</f>
        <v>0</v>
      </c>
      <c r="AR177" s="127" t="s">
        <v>267</v>
      </c>
      <c r="AT177" s="134" t="s">
        <v>79</v>
      </c>
      <c r="AU177" s="134" t="s">
        <v>88</v>
      </c>
      <c r="AY177" s="127" t="s">
        <v>250</v>
      </c>
      <c r="BK177" s="135">
        <f>SUM(BK178:BK182)</f>
        <v>0</v>
      </c>
    </row>
    <row r="178" spans="2:65" s="1" customFormat="1" ht="16.5" customHeight="1">
      <c r="B178" s="33"/>
      <c r="C178" s="138" t="s">
        <v>447</v>
      </c>
      <c r="D178" s="138" t="s">
        <v>252</v>
      </c>
      <c r="E178" s="139" t="s">
        <v>2373</v>
      </c>
      <c r="F178" s="140" t="s">
        <v>2374</v>
      </c>
      <c r="G178" s="141" t="s">
        <v>481</v>
      </c>
      <c r="H178" s="142">
        <v>3</v>
      </c>
      <c r="I178" s="143"/>
      <c r="J178" s="144">
        <f>ROUND(I178*H178,2)</f>
        <v>0</v>
      </c>
      <c r="K178" s="140" t="s">
        <v>256</v>
      </c>
      <c r="L178" s="33"/>
      <c r="M178" s="145" t="s">
        <v>1</v>
      </c>
      <c r="N178" s="146" t="s">
        <v>45</v>
      </c>
      <c r="P178" s="147">
        <f>O178*H178</f>
        <v>0</v>
      </c>
      <c r="Q178" s="147">
        <v>1E-3</v>
      </c>
      <c r="R178" s="147">
        <f>Q178*H178</f>
        <v>3.0000000000000001E-3</v>
      </c>
      <c r="S178" s="147">
        <v>0</v>
      </c>
      <c r="T178" s="148">
        <f>S178*H178</f>
        <v>0</v>
      </c>
      <c r="AR178" s="149" t="s">
        <v>630</v>
      </c>
      <c r="AT178" s="149" t="s">
        <v>252</v>
      </c>
      <c r="AU178" s="149" t="s">
        <v>21</v>
      </c>
      <c r="AY178" s="17" t="s">
        <v>250</v>
      </c>
      <c r="BE178" s="150">
        <f>IF(N178="základní",J178,0)</f>
        <v>0</v>
      </c>
      <c r="BF178" s="150">
        <f>IF(N178="snížená",J178,0)</f>
        <v>0</v>
      </c>
      <c r="BG178" s="150">
        <f>IF(N178="zákl. přenesená",J178,0)</f>
        <v>0</v>
      </c>
      <c r="BH178" s="150">
        <f>IF(N178="sníž. přenesená",J178,0)</f>
        <v>0</v>
      </c>
      <c r="BI178" s="150">
        <f>IF(N178="nulová",J178,0)</f>
        <v>0</v>
      </c>
      <c r="BJ178" s="17" t="s">
        <v>88</v>
      </c>
      <c r="BK178" s="150">
        <f>ROUND(I178*H178,2)</f>
        <v>0</v>
      </c>
      <c r="BL178" s="17" t="s">
        <v>630</v>
      </c>
      <c r="BM178" s="149" t="s">
        <v>2930</v>
      </c>
    </row>
    <row r="179" spans="2:65" s="1" customFormat="1" ht="11.25">
      <c r="B179" s="33"/>
      <c r="D179" s="151" t="s">
        <v>259</v>
      </c>
      <c r="F179" s="152" t="s">
        <v>2376</v>
      </c>
      <c r="I179" s="153"/>
      <c r="L179" s="33"/>
      <c r="M179" s="154"/>
      <c r="T179" s="57"/>
      <c r="AT179" s="17" t="s">
        <v>259</v>
      </c>
      <c r="AU179" s="17" t="s">
        <v>21</v>
      </c>
    </row>
    <row r="180" spans="2:65" s="1" customFormat="1" ht="66.75" customHeight="1">
      <c r="B180" s="33"/>
      <c r="C180" s="138" t="s">
        <v>454</v>
      </c>
      <c r="D180" s="138" t="s">
        <v>252</v>
      </c>
      <c r="E180" s="139" t="s">
        <v>2377</v>
      </c>
      <c r="F180" s="140" t="s">
        <v>2378</v>
      </c>
      <c r="G180" s="141" t="s">
        <v>557</v>
      </c>
      <c r="H180" s="142">
        <v>479</v>
      </c>
      <c r="I180" s="143"/>
      <c r="J180" s="144">
        <f>ROUND(I180*H180,2)</f>
        <v>0</v>
      </c>
      <c r="K180" s="140" t="s">
        <v>1</v>
      </c>
      <c r="L180" s="33"/>
      <c r="M180" s="145" t="s">
        <v>1</v>
      </c>
      <c r="N180" s="146" t="s">
        <v>45</v>
      </c>
      <c r="P180" s="147">
        <f>O180*H180</f>
        <v>0</v>
      </c>
      <c r="Q180" s="147">
        <v>0</v>
      </c>
      <c r="R180" s="147">
        <f>Q180*H180</f>
        <v>0</v>
      </c>
      <c r="S180" s="147">
        <v>0</v>
      </c>
      <c r="T180" s="148">
        <f>S180*H180</f>
        <v>0</v>
      </c>
      <c r="AR180" s="149" t="s">
        <v>630</v>
      </c>
      <c r="AT180" s="149" t="s">
        <v>252</v>
      </c>
      <c r="AU180" s="149" t="s">
        <v>21</v>
      </c>
      <c r="AY180" s="17" t="s">
        <v>250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630</v>
      </c>
      <c r="BM180" s="149" t="s">
        <v>2931</v>
      </c>
    </row>
    <row r="181" spans="2:65" s="1" customFormat="1" ht="21.75" customHeight="1">
      <c r="B181" s="33"/>
      <c r="C181" s="138" t="s">
        <v>460</v>
      </c>
      <c r="D181" s="138" t="s">
        <v>252</v>
      </c>
      <c r="E181" s="139" t="s">
        <v>2380</v>
      </c>
      <c r="F181" s="140" t="s">
        <v>2381</v>
      </c>
      <c r="G181" s="141" t="s">
        <v>557</v>
      </c>
      <c r="H181" s="142">
        <v>54</v>
      </c>
      <c r="I181" s="143"/>
      <c r="J181" s="144">
        <f>ROUND(I181*H181,2)</f>
        <v>0</v>
      </c>
      <c r="K181" s="140" t="s">
        <v>256</v>
      </c>
      <c r="L181" s="33"/>
      <c r="M181" s="145" t="s">
        <v>1</v>
      </c>
      <c r="N181" s="146" t="s">
        <v>45</v>
      </c>
      <c r="P181" s="147">
        <f>O181*H181</f>
        <v>0</v>
      </c>
      <c r="Q181" s="147">
        <v>0</v>
      </c>
      <c r="R181" s="147">
        <f>Q181*H181</f>
        <v>0</v>
      </c>
      <c r="S181" s="147">
        <v>0</v>
      </c>
      <c r="T181" s="148">
        <f>S181*H181</f>
        <v>0</v>
      </c>
      <c r="AR181" s="149" t="s">
        <v>630</v>
      </c>
      <c r="AT181" s="149" t="s">
        <v>252</v>
      </c>
      <c r="AU181" s="149" t="s">
        <v>21</v>
      </c>
      <c r="AY181" s="17" t="s">
        <v>250</v>
      </c>
      <c r="BE181" s="150">
        <f>IF(N181="základní",J181,0)</f>
        <v>0</v>
      </c>
      <c r="BF181" s="150">
        <f>IF(N181="snížená",J181,0)</f>
        <v>0</v>
      </c>
      <c r="BG181" s="150">
        <f>IF(N181="zákl. přenesená",J181,0)</f>
        <v>0</v>
      </c>
      <c r="BH181" s="150">
        <f>IF(N181="sníž. přenesená",J181,0)</f>
        <v>0</v>
      </c>
      <c r="BI181" s="150">
        <f>IF(N181="nulová",J181,0)</f>
        <v>0</v>
      </c>
      <c r="BJ181" s="17" t="s">
        <v>88</v>
      </c>
      <c r="BK181" s="150">
        <f>ROUND(I181*H181,2)</f>
        <v>0</v>
      </c>
      <c r="BL181" s="17" t="s">
        <v>630</v>
      </c>
      <c r="BM181" s="149" t="s">
        <v>2932</v>
      </c>
    </row>
    <row r="182" spans="2:65" s="1" customFormat="1" ht="11.25">
      <c r="B182" s="33"/>
      <c r="D182" s="151" t="s">
        <v>259</v>
      </c>
      <c r="F182" s="152" t="s">
        <v>2383</v>
      </c>
      <c r="I182" s="153"/>
      <c r="L182" s="33"/>
      <c r="M182" s="154"/>
      <c r="T182" s="57"/>
      <c r="AT182" s="17" t="s">
        <v>259</v>
      </c>
      <c r="AU182" s="17" t="s">
        <v>21</v>
      </c>
    </row>
    <row r="183" spans="2:65" s="11" customFormat="1" ht="22.9" customHeight="1">
      <c r="B183" s="126"/>
      <c r="D183" s="127" t="s">
        <v>79</v>
      </c>
      <c r="E183" s="136" t="s">
        <v>2384</v>
      </c>
      <c r="F183" s="136" t="s">
        <v>2385</v>
      </c>
      <c r="I183" s="129"/>
      <c r="J183" s="137">
        <f>BK183</f>
        <v>0</v>
      </c>
      <c r="L183" s="126"/>
      <c r="M183" s="131"/>
      <c r="P183" s="132">
        <f>SUM(P184:P204)</f>
        <v>0</v>
      </c>
      <c r="R183" s="132">
        <f>SUM(R184:R204)</f>
        <v>17.800380000000004</v>
      </c>
      <c r="T183" s="133">
        <f>SUM(T184:T204)</f>
        <v>0</v>
      </c>
      <c r="AR183" s="127" t="s">
        <v>267</v>
      </c>
      <c r="AT183" s="134" t="s">
        <v>79</v>
      </c>
      <c r="AU183" s="134" t="s">
        <v>88</v>
      </c>
      <c r="AY183" s="127" t="s">
        <v>250</v>
      </c>
      <c r="BK183" s="135">
        <f>SUM(BK184:BK204)</f>
        <v>0</v>
      </c>
    </row>
    <row r="184" spans="2:65" s="1" customFormat="1" ht="24.2" customHeight="1">
      <c r="B184" s="33"/>
      <c r="C184" s="138" t="s">
        <v>466</v>
      </c>
      <c r="D184" s="138" t="s">
        <v>252</v>
      </c>
      <c r="E184" s="139" t="s">
        <v>2386</v>
      </c>
      <c r="F184" s="140" t="s">
        <v>2387</v>
      </c>
      <c r="G184" s="141" t="s">
        <v>276</v>
      </c>
      <c r="H184" s="142">
        <v>1.5</v>
      </c>
      <c r="I184" s="143"/>
      <c r="J184" s="144">
        <f t="shared" ref="J184:J204" si="10">ROUND(I184*H184,2)</f>
        <v>0</v>
      </c>
      <c r="K184" s="140" t="s">
        <v>1</v>
      </c>
      <c r="L184" s="33"/>
      <c r="M184" s="145" t="s">
        <v>1</v>
      </c>
      <c r="N184" s="146" t="s">
        <v>45</v>
      </c>
      <c r="P184" s="147">
        <f t="shared" ref="P184:P204" si="11">O184*H184</f>
        <v>0</v>
      </c>
      <c r="Q184" s="147">
        <v>2.2563399999999998</v>
      </c>
      <c r="R184" s="147">
        <f t="shared" ref="R184:R204" si="12">Q184*H184</f>
        <v>3.3845099999999997</v>
      </c>
      <c r="S184" s="147">
        <v>0</v>
      </c>
      <c r="T184" s="148">
        <f t="shared" ref="T184:T204" si="13">S184*H184</f>
        <v>0</v>
      </c>
      <c r="AR184" s="149" t="s">
        <v>630</v>
      </c>
      <c r="AT184" s="149" t="s">
        <v>252</v>
      </c>
      <c r="AU184" s="149" t="s">
        <v>21</v>
      </c>
      <c r="AY184" s="17" t="s">
        <v>250</v>
      </c>
      <c r="BE184" s="150">
        <f t="shared" ref="BE184:BE204" si="14">IF(N184="základní",J184,0)</f>
        <v>0</v>
      </c>
      <c r="BF184" s="150">
        <f t="shared" ref="BF184:BF204" si="15">IF(N184="snížená",J184,0)</f>
        <v>0</v>
      </c>
      <c r="BG184" s="150">
        <f t="shared" ref="BG184:BG204" si="16">IF(N184="zákl. přenesená",J184,0)</f>
        <v>0</v>
      </c>
      <c r="BH184" s="150">
        <f t="shared" ref="BH184:BH204" si="17">IF(N184="sníž. přenesená",J184,0)</f>
        <v>0</v>
      </c>
      <c r="BI184" s="150">
        <f t="shared" ref="BI184:BI204" si="18">IF(N184="nulová",J184,0)</f>
        <v>0</v>
      </c>
      <c r="BJ184" s="17" t="s">
        <v>88</v>
      </c>
      <c r="BK184" s="150">
        <f t="shared" ref="BK184:BK204" si="19">ROUND(I184*H184,2)</f>
        <v>0</v>
      </c>
      <c r="BL184" s="17" t="s">
        <v>630</v>
      </c>
      <c r="BM184" s="149" t="s">
        <v>2933</v>
      </c>
    </row>
    <row r="185" spans="2:65" s="1" customFormat="1" ht="33" customHeight="1">
      <c r="B185" s="33"/>
      <c r="C185" s="138" t="s">
        <v>472</v>
      </c>
      <c r="D185" s="138" t="s">
        <v>252</v>
      </c>
      <c r="E185" s="139" t="s">
        <v>2389</v>
      </c>
      <c r="F185" s="140" t="s">
        <v>2390</v>
      </c>
      <c r="G185" s="141" t="s">
        <v>276</v>
      </c>
      <c r="H185" s="142">
        <v>1</v>
      </c>
      <c r="I185" s="143"/>
      <c r="J185" s="144">
        <f t="shared" si="10"/>
        <v>0</v>
      </c>
      <c r="K185" s="140" t="s">
        <v>1</v>
      </c>
      <c r="L185" s="33"/>
      <c r="M185" s="145" t="s">
        <v>1</v>
      </c>
      <c r="N185" s="146" t="s">
        <v>45</v>
      </c>
      <c r="P185" s="147">
        <f t="shared" si="11"/>
        <v>0</v>
      </c>
      <c r="Q185" s="147">
        <v>0</v>
      </c>
      <c r="R185" s="147">
        <f t="shared" si="12"/>
        <v>0</v>
      </c>
      <c r="S185" s="147">
        <v>0</v>
      </c>
      <c r="T185" s="148">
        <f t="shared" si="13"/>
        <v>0</v>
      </c>
      <c r="AR185" s="149" t="s">
        <v>630</v>
      </c>
      <c r="AT185" s="149" t="s">
        <v>252</v>
      </c>
      <c r="AU185" s="149" t="s">
        <v>21</v>
      </c>
      <c r="AY185" s="17" t="s">
        <v>250</v>
      </c>
      <c r="BE185" s="150">
        <f t="shared" si="14"/>
        <v>0</v>
      </c>
      <c r="BF185" s="150">
        <f t="shared" si="15"/>
        <v>0</v>
      </c>
      <c r="BG185" s="150">
        <f t="shared" si="16"/>
        <v>0</v>
      </c>
      <c r="BH185" s="150">
        <f t="shared" si="17"/>
        <v>0</v>
      </c>
      <c r="BI185" s="150">
        <f t="shared" si="18"/>
        <v>0</v>
      </c>
      <c r="BJ185" s="17" t="s">
        <v>88</v>
      </c>
      <c r="BK185" s="150">
        <f t="shared" si="19"/>
        <v>0</v>
      </c>
      <c r="BL185" s="17" t="s">
        <v>630</v>
      </c>
      <c r="BM185" s="149" t="s">
        <v>2934</v>
      </c>
    </row>
    <row r="186" spans="2:65" s="1" customFormat="1" ht="62.65" customHeight="1">
      <c r="B186" s="33"/>
      <c r="C186" s="138" t="s">
        <v>478</v>
      </c>
      <c r="D186" s="138" t="s">
        <v>252</v>
      </c>
      <c r="E186" s="139" t="s">
        <v>2392</v>
      </c>
      <c r="F186" s="140" t="s">
        <v>2393</v>
      </c>
      <c r="G186" s="141" t="s">
        <v>557</v>
      </c>
      <c r="H186" s="142">
        <v>35</v>
      </c>
      <c r="I186" s="143"/>
      <c r="J186" s="144">
        <f t="shared" si="10"/>
        <v>0</v>
      </c>
      <c r="K186" s="140" t="s">
        <v>1</v>
      </c>
      <c r="L186" s="33"/>
      <c r="M186" s="145" t="s">
        <v>1</v>
      </c>
      <c r="N186" s="146" t="s">
        <v>45</v>
      </c>
      <c r="P186" s="147">
        <f t="shared" si="11"/>
        <v>0</v>
      </c>
      <c r="Q186" s="147">
        <v>0</v>
      </c>
      <c r="R186" s="147">
        <f t="shared" si="12"/>
        <v>0</v>
      </c>
      <c r="S186" s="147">
        <v>0</v>
      </c>
      <c r="T186" s="148">
        <f t="shared" si="13"/>
        <v>0</v>
      </c>
      <c r="AR186" s="149" t="s">
        <v>630</v>
      </c>
      <c r="AT186" s="149" t="s">
        <v>252</v>
      </c>
      <c r="AU186" s="149" t="s">
        <v>21</v>
      </c>
      <c r="AY186" s="17" t="s">
        <v>250</v>
      </c>
      <c r="BE186" s="150">
        <f t="shared" si="14"/>
        <v>0</v>
      </c>
      <c r="BF186" s="150">
        <f t="shared" si="15"/>
        <v>0</v>
      </c>
      <c r="BG186" s="150">
        <f t="shared" si="16"/>
        <v>0</v>
      </c>
      <c r="BH186" s="150">
        <f t="shared" si="17"/>
        <v>0</v>
      </c>
      <c r="BI186" s="150">
        <f t="shared" si="18"/>
        <v>0</v>
      </c>
      <c r="BJ186" s="17" t="s">
        <v>88</v>
      </c>
      <c r="BK186" s="150">
        <f t="shared" si="19"/>
        <v>0</v>
      </c>
      <c r="BL186" s="17" t="s">
        <v>630</v>
      </c>
      <c r="BM186" s="149" t="s">
        <v>2935</v>
      </c>
    </row>
    <row r="187" spans="2:65" s="1" customFormat="1" ht="44.25" customHeight="1">
      <c r="B187" s="33"/>
      <c r="C187" s="138" t="s">
        <v>485</v>
      </c>
      <c r="D187" s="138" t="s">
        <v>252</v>
      </c>
      <c r="E187" s="139" t="s">
        <v>2395</v>
      </c>
      <c r="F187" s="140" t="s">
        <v>2396</v>
      </c>
      <c r="G187" s="141" t="s">
        <v>557</v>
      </c>
      <c r="H187" s="142">
        <v>35</v>
      </c>
      <c r="I187" s="143"/>
      <c r="J187" s="144">
        <f t="shared" si="10"/>
        <v>0</v>
      </c>
      <c r="K187" s="140" t="s">
        <v>1</v>
      </c>
      <c r="L187" s="33"/>
      <c r="M187" s="145" t="s">
        <v>1</v>
      </c>
      <c r="N187" s="146" t="s">
        <v>45</v>
      </c>
      <c r="P187" s="147">
        <f t="shared" si="11"/>
        <v>0</v>
      </c>
      <c r="Q187" s="147">
        <v>0.20300000000000001</v>
      </c>
      <c r="R187" s="147">
        <f t="shared" si="12"/>
        <v>7.1050000000000004</v>
      </c>
      <c r="S187" s="147">
        <v>0</v>
      </c>
      <c r="T187" s="148">
        <f t="shared" si="13"/>
        <v>0</v>
      </c>
      <c r="AR187" s="149" t="s">
        <v>630</v>
      </c>
      <c r="AT187" s="149" t="s">
        <v>252</v>
      </c>
      <c r="AU187" s="149" t="s">
        <v>21</v>
      </c>
      <c r="AY187" s="17" t="s">
        <v>250</v>
      </c>
      <c r="BE187" s="150">
        <f t="shared" si="14"/>
        <v>0</v>
      </c>
      <c r="BF187" s="150">
        <f t="shared" si="15"/>
        <v>0</v>
      </c>
      <c r="BG187" s="150">
        <f t="shared" si="16"/>
        <v>0</v>
      </c>
      <c r="BH187" s="150">
        <f t="shared" si="17"/>
        <v>0</v>
      </c>
      <c r="BI187" s="150">
        <f t="shared" si="18"/>
        <v>0</v>
      </c>
      <c r="BJ187" s="17" t="s">
        <v>88</v>
      </c>
      <c r="BK187" s="150">
        <f t="shared" si="19"/>
        <v>0</v>
      </c>
      <c r="BL187" s="17" t="s">
        <v>630</v>
      </c>
      <c r="BM187" s="149" t="s">
        <v>2936</v>
      </c>
    </row>
    <row r="188" spans="2:65" s="1" customFormat="1" ht="37.9" customHeight="1">
      <c r="B188" s="33"/>
      <c r="C188" s="138" t="s">
        <v>491</v>
      </c>
      <c r="D188" s="138" t="s">
        <v>252</v>
      </c>
      <c r="E188" s="139" t="s">
        <v>2398</v>
      </c>
      <c r="F188" s="140" t="s">
        <v>2399</v>
      </c>
      <c r="G188" s="141" t="s">
        <v>481</v>
      </c>
      <c r="H188" s="142">
        <v>1</v>
      </c>
      <c r="I188" s="143"/>
      <c r="J188" s="144">
        <f t="shared" si="10"/>
        <v>0</v>
      </c>
      <c r="K188" s="140" t="s">
        <v>1</v>
      </c>
      <c r="L188" s="33"/>
      <c r="M188" s="145" t="s">
        <v>1</v>
      </c>
      <c r="N188" s="146" t="s">
        <v>45</v>
      </c>
      <c r="P188" s="147">
        <f t="shared" si="11"/>
        <v>0</v>
      </c>
      <c r="Q188" s="147">
        <v>3.8E-3</v>
      </c>
      <c r="R188" s="147">
        <f t="shared" si="12"/>
        <v>3.8E-3</v>
      </c>
      <c r="S188" s="147">
        <v>0</v>
      </c>
      <c r="T188" s="148">
        <f t="shared" si="13"/>
        <v>0</v>
      </c>
      <c r="AR188" s="149" t="s">
        <v>630</v>
      </c>
      <c r="AT188" s="149" t="s">
        <v>252</v>
      </c>
      <c r="AU188" s="149" t="s">
        <v>21</v>
      </c>
      <c r="AY188" s="17" t="s">
        <v>250</v>
      </c>
      <c r="BE188" s="150">
        <f t="shared" si="14"/>
        <v>0</v>
      </c>
      <c r="BF188" s="150">
        <f t="shared" si="15"/>
        <v>0</v>
      </c>
      <c r="BG188" s="150">
        <f t="shared" si="16"/>
        <v>0</v>
      </c>
      <c r="BH188" s="150">
        <f t="shared" si="17"/>
        <v>0</v>
      </c>
      <c r="BI188" s="150">
        <f t="shared" si="18"/>
        <v>0</v>
      </c>
      <c r="BJ188" s="17" t="s">
        <v>88</v>
      </c>
      <c r="BK188" s="150">
        <f t="shared" si="19"/>
        <v>0</v>
      </c>
      <c r="BL188" s="17" t="s">
        <v>630</v>
      </c>
      <c r="BM188" s="149" t="s">
        <v>2937</v>
      </c>
    </row>
    <row r="189" spans="2:65" s="1" customFormat="1" ht="37.9" customHeight="1">
      <c r="B189" s="33"/>
      <c r="C189" s="138" t="s">
        <v>495</v>
      </c>
      <c r="D189" s="138" t="s">
        <v>252</v>
      </c>
      <c r="E189" s="139" t="s">
        <v>2401</v>
      </c>
      <c r="F189" s="140" t="s">
        <v>2402</v>
      </c>
      <c r="G189" s="141" t="s">
        <v>481</v>
      </c>
      <c r="H189" s="142">
        <v>1</v>
      </c>
      <c r="I189" s="143"/>
      <c r="J189" s="144">
        <f t="shared" si="10"/>
        <v>0</v>
      </c>
      <c r="K189" s="140" t="s">
        <v>1</v>
      </c>
      <c r="L189" s="33"/>
      <c r="M189" s="145" t="s">
        <v>1</v>
      </c>
      <c r="N189" s="146" t="s">
        <v>45</v>
      </c>
      <c r="P189" s="147">
        <f t="shared" si="11"/>
        <v>0</v>
      </c>
      <c r="Q189" s="147">
        <v>7.6E-3</v>
      </c>
      <c r="R189" s="147">
        <f t="shared" si="12"/>
        <v>7.6E-3</v>
      </c>
      <c r="S189" s="147">
        <v>0</v>
      </c>
      <c r="T189" s="148">
        <f t="shared" si="13"/>
        <v>0</v>
      </c>
      <c r="AR189" s="149" t="s">
        <v>630</v>
      </c>
      <c r="AT189" s="149" t="s">
        <v>252</v>
      </c>
      <c r="AU189" s="149" t="s">
        <v>21</v>
      </c>
      <c r="AY189" s="17" t="s">
        <v>250</v>
      </c>
      <c r="BE189" s="150">
        <f t="shared" si="14"/>
        <v>0</v>
      </c>
      <c r="BF189" s="150">
        <f t="shared" si="15"/>
        <v>0</v>
      </c>
      <c r="BG189" s="150">
        <f t="shared" si="16"/>
        <v>0</v>
      </c>
      <c r="BH189" s="150">
        <f t="shared" si="17"/>
        <v>0</v>
      </c>
      <c r="BI189" s="150">
        <f t="shared" si="18"/>
        <v>0</v>
      </c>
      <c r="BJ189" s="17" t="s">
        <v>88</v>
      </c>
      <c r="BK189" s="150">
        <f t="shared" si="19"/>
        <v>0</v>
      </c>
      <c r="BL189" s="17" t="s">
        <v>630</v>
      </c>
      <c r="BM189" s="149" t="s">
        <v>2938</v>
      </c>
    </row>
    <row r="190" spans="2:65" s="1" customFormat="1" ht="44.25" customHeight="1">
      <c r="B190" s="33"/>
      <c r="C190" s="138" t="s">
        <v>503</v>
      </c>
      <c r="D190" s="138" t="s">
        <v>252</v>
      </c>
      <c r="E190" s="139" t="s">
        <v>2404</v>
      </c>
      <c r="F190" s="140" t="s">
        <v>2405</v>
      </c>
      <c r="G190" s="141" t="s">
        <v>557</v>
      </c>
      <c r="H190" s="142">
        <v>35</v>
      </c>
      <c r="I190" s="143"/>
      <c r="J190" s="144">
        <f t="shared" si="10"/>
        <v>0</v>
      </c>
      <c r="K190" s="140" t="s">
        <v>1</v>
      </c>
      <c r="L190" s="33"/>
      <c r="M190" s="145" t="s">
        <v>1</v>
      </c>
      <c r="N190" s="146" t="s">
        <v>45</v>
      </c>
      <c r="P190" s="147">
        <f t="shared" si="11"/>
        <v>0</v>
      </c>
      <c r="Q190" s="147">
        <v>9.0000000000000006E-5</v>
      </c>
      <c r="R190" s="147">
        <f t="shared" si="12"/>
        <v>3.15E-3</v>
      </c>
      <c r="S190" s="147">
        <v>0</v>
      </c>
      <c r="T190" s="148">
        <f t="shared" si="13"/>
        <v>0</v>
      </c>
      <c r="AR190" s="149" t="s">
        <v>630</v>
      </c>
      <c r="AT190" s="149" t="s">
        <v>252</v>
      </c>
      <c r="AU190" s="149" t="s">
        <v>21</v>
      </c>
      <c r="AY190" s="17" t="s">
        <v>250</v>
      </c>
      <c r="BE190" s="150">
        <f t="shared" si="14"/>
        <v>0</v>
      </c>
      <c r="BF190" s="150">
        <f t="shared" si="15"/>
        <v>0</v>
      </c>
      <c r="BG190" s="150">
        <f t="shared" si="16"/>
        <v>0</v>
      </c>
      <c r="BH190" s="150">
        <f t="shared" si="17"/>
        <v>0</v>
      </c>
      <c r="BI190" s="150">
        <f t="shared" si="18"/>
        <v>0</v>
      </c>
      <c r="BJ190" s="17" t="s">
        <v>88</v>
      </c>
      <c r="BK190" s="150">
        <f t="shared" si="19"/>
        <v>0</v>
      </c>
      <c r="BL190" s="17" t="s">
        <v>630</v>
      </c>
      <c r="BM190" s="149" t="s">
        <v>2939</v>
      </c>
    </row>
    <row r="191" spans="2:65" s="1" customFormat="1" ht="55.5" customHeight="1">
      <c r="B191" s="33"/>
      <c r="C191" s="138" t="s">
        <v>507</v>
      </c>
      <c r="D191" s="138" t="s">
        <v>252</v>
      </c>
      <c r="E191" s="139" t="s">
        <v>2407</v>
      </c>
      <c r="F191" s="140" t="s">
        <v>2408</v>
      </c>
      <c r="G191" s="141" t="s">
        <v>557</v>
      </c>
      <c r="H191" s="142">
        <v>9</v>
      </c>
      <c r="I191" s="143"/>
      <c r="J191" s="144">
        <f t="shared" si="10"/>
        <v>0</v>
      </c>
      <c r="K191" s="140" t="s">
        <v>1</v>
      </c>
      <c r="L191" s="33"/>
      <c r="M191" s="145" t="s">
        <v>1</v>
      </c>
      <c r="N191" s="146" t="s">
        <v>45</v>
      </c>
      <c r="P191" s="147">
        <f t="shared" si="11"/>
        <v>0</v>
      </c>
      <c r="Q191" s="147">
        <v>0.22563</v>
      </c>
      <c r="R191" s="147">
        <f t="shared" si="12"/>
        <v>2.0306699999999998</v>
      </c>
      <c r="S191" s="147">
        <v>0</v>
      </c>
      <c r="T191" s="148">
        <f t="shared" si="13"/>
        <v>0</v>
      </c>
      <c r="AR191" s="149" t="s">
        <v>630</v>
      </c>
      <c r="AT191" s="149" t="s">
        <v>252</v>
      </c>
      <c r="AU191" s="149" t="s">
        <v>21</v>
      </c>
      <c r="AY191" s="17" t="s">
        <v>250</v>
      </c>
      <c r="BE191" s="150">
        <f t="shared" si="14"/>
        <v>0</v>
      </c>
      <c r="BF191" s="150">
        <f t="shared" si="15"/>
        <v>0</v>
      </c>
      <c r="BG191" s="150">
        <f t="shared" si="16"/>
        <v>0</v>
      </c>
      <c r="BH191" s="150">
        <f t="shared" si="17"/>
        <v>0</v>
      </c>
      <c r="BI191" s="150">
        <f t="shared" si="18"/>
        <v>0</v>
      </c>
      <c r="BJ191" s="17" t="s">
        <v>88</v>
      </c>
      <c r="BK191" s="150">
        <f t="shared" si="19"/>
        <v>0</v>
      </c>
      <c r="BL191" s="17" t="s">
        <v>630</v>
      </c>
      <c r="BM191" s="149" t="s">
        <v>2940</v>
      </c>
    </row>
    <row r="192" spans="2:65" s="1" customFormat="1" ht="16.5" customHeight="1">
      <c r="B192" s="33"/>
      <c r="C192" s="178" t="s">
        <v>511</v>
      </c>
      <c r="D192" s="178" t="s">
        <v>364</v>
      </c>
      <c r="E192" s="179" t="s">
        <v>2410</v>
      </c>
      <c r="F192" s="180" t="s">
        <v>2411</v>
      </c>
      <c r="G192" s="181" t="s">
        <v>481</v>
      </c>
      <c r="H192" s="182">
        <v>9</v>
      </c>
      <c r="I192" s="183"/>
      <c r="J192" s="184">
        <f t="shared" si="10"/>
        <v>0</v>
      </c>
      <c r="K192" s="180" t="s">
        <v>1</v>
      </c>
      <c r="L192" s="185"/>
      <c r="M192" s="186" t="s">
        <v>1</v>
      </c>
      <c r="N192" s="187" t="s">
        <v>45</v>
      </c>
      <c r="P192" s="147">
        <f t="shared" si="11"/>
        <v>0</v>
      </c>
      <c r="Q192" s="147">
        <v>3.1E-2</v>
      </c>
      <c r="R192" s="147">
        <f t="shared" si="12"/>
        <v>0.27900000000000003</v>
      </c>
      <c r="S192" s="147">
        <v>0</v>
      </c>
      <c r="T192" s="148">
        <f t="shared" si="13"/>
        <v>0</v>
      </c>
      <c r="AR192" s="149" t="s">
        <v>760</v>
      </c>
      <c r="AT192" s="149" t="s">
        <v>364</v>
      </c>
      <c r="AU192" s="149" t="s">
        <v>21</v>
      </c>
      <c r="AY192" s="17" t="s">
        <v>250</v>
      </c>
      <c r="BE192" s="150">
        <f t="shared" si="14"/>
        <v>0</v>
      </c>
      <c r="BF192" s="150">
        <f t="shared" si="15"/>
        <v>0</v>
      </c>
      <c r="BG192" s="150">
        <f t="shared" si="16"/>
        <v>0</v>
      </c>
      <c r="BH192" s="150">
        <f t="shared" si="17"/>
        <v>0</v>
      </c>
      <c r="BI192" s="150">
        <f t="shared" si="18"/>
        <v>0</v>
      </c>
      <c r="BJ192" s="17" t="s">
        <v>88</v>
      </c>
      <c r="BK192" s="150">
        <f t="shared" si="19"/>
        <v>0</v>
      </c>
      <c r="BL192" s="17" t="s">
        <v>760</v>
      </c>
      <c r="BM192" s="149" t="s">
        <v>2941</v>
      </c>
    </row>
    <row r="193" spans="2:65" s="1" customFormat="1" ht="16.5" customHeight="1">
      <c r="B193" s="33"/>
      <c r="C193" s="178" t="s">
        <v>515</v>
      </c>
      <c r="D193" s="178" t="s">
        <v>364</v>
      </c>
      <c r="E193" s="179" t="s">
        <v>2413</v>
      </c>
      <c r="F193" s="180" t="s">
        <v>2414</v>
      </c>
      <c r="G193" s="181" t="s">
        <v>481</v>
      </c>
      <c r="H193" s="182">
        <v>9</v>
      </c>
      <c r="I193" s="183"/>
      <c r="J193" s="184">
        <f t="shared" si="10"/>
        <v>0</v>
      </c>
      <c r="K193" s="180" t="s">
        <v>1</v>
      </c>
      <c r="L193" s="185"/>
      <c r="M193" s="186" t="s">
        <v>1</v>
      </c>
      <c r="N193" s="187" t="s">
        <v>45</v>
      </c>
      <c r="P193" s="147">
        <f t="shared" si="11"/>
        <v>0</v>
      </c>
      <c r="Q193" s="147">
        <v>6.0000000000000001E-3</v>
      </c>
      <c r="R193" s="147">
        <f t="shared" si="12"/>
        <v>5.3999999999999999E-2</v>
      </c>
      <c r="S193" s="147">
        <v>0</v>
      </c>
      <c r="T193" s="148">
        <f t="shared" si="13"/>
        <v>0</v>
      </c>
      <c r="AR193" s="149" t="s">
        <v>760</v>
      </c>
      <c r="AT193" s="149" t="s">
        <v>364</v>
      </c>
      <c r="AU193" s="149" t="s">
        <v>21</v>
      </c>
      <c r="AY193" s="17" t="s">
        <v>250</v>
      </c>
      <c r="BE193" s="150">
        <f t="shared" si="14"/>
        <v>0</v>
      </c>
      <c r="BF193" s="150">
        <f t="shared" si="15"/>
        <v>0</v>
      </c>
      <c r="BG193" s="150">
        <f t="shared" si="16"/>
        <v>0</v>
      </c>
      <c r="BH193" s="150">
        <f t="shared" si="17"/>
        <v>0</v>
      </c>
      <c r="BI193" s="150">
        <f t="shared" si="18"/>
        <v>0</v>
      </c>
      <c r="BJ193" s="17" t="s">
        <v>88</v>
      </c>
      <c r="BK193" s="150">
        <f t="shared" si="19"/>
        <v>0</v>
      </c>
      <c r="BL193" s="17" t="s">
        <v>760</v>
      </c>
      <c r="BM193" s="149" t="s">
        <v>2942</v>
      </c>
    </row>
    <row r="194" spans="2:65" s="1" customFormat="1" ht="55.5" customHeight="1">
      <c r="B194" s="33"/>
      <c r="C194" s="138" t="s">
        <v>521</v>
      </c>
      <c r="D194" s="138" t="s">
        <v>252</v>
      </c>
      <c r="E194" s="139" t="s">
        <v>2416</v>
      </c>
      <c r="F194" s="140" t="s">
        <v>2417</v>
      </c>
      <c r="G194" s="141" t="s">
        <v>557</v>
      </c>
      <c r="H194" s="142">
        <v>35</v>
      </c>
      <c r="I194" s="143"/>
      <c r="J194" s="144">
        <f t="shared" si="10"/>
        <v>0</v>
      </c>
      <c r="K194" s="140" t="s">
        <v>1</v>
      </c>
      <c r="L194" s="33"/>
      <c r="M194" s="145" t="s">
        <v>1</v>
      </c>
      <c r="N194" s="146" t="s">
        <v>45</v>
      </c>
      <c r="P194" s="147">
        <f t="shared" si="11"/>
        <v>0</v>
      </c>
      <c r="Q194" s="147">
        <v>0.108</v>
      </c>
      <c r="R194" s="147">
        <f t="shared" si="12"/>
        <v>3.78</v>
      </c>
      <c r="S194" s="147">
        <v>0</v>
      </c>
      <c r="T194" s="148">
        <f t="shared" si="13"/>
        <v>0</v>
      </c>
      <c r="AR194" s="149" t="s">
        <v>630</v>
      </c>
      <c r="AT194" s="149" t="s">
        <v>252</v>
      </c>
      <c r="AU194" s="149" t="s">
        <v>21</v>
      </c>
      <c r="AY194" s="17" t="s">
        <v>250</v>
      </c>
      <c r="BE194" s="150">
        <f t="shared" si="14"/>
        <v>0</v>
      </c>
      <c r="BF194" s="150">
        <f t="shared" si="15"/>
        <v>0</v>
      </c>
      <c r="BG194" s="150">
        <f t="shared" si="16"/>
        <v>0</v>
      </c>
      <c r="BH194" s="150">
        <f t="shared" si="17"/>
        <v>0</v>
      </c>
      <c r="BI194" s="150">
        <f t="shared" si="18"/>
        <v>0</v>
      </c>
      <c r="BJ194" s="17" t="s">
        <v>88</v>
      </c>
      <c r="BK194" s="150">
        <f t="shared" si="19"/>
        <v>0</v>
      </c>
      <c r="BL194" s="17" t="s">
        <v>630</v>
      </c>
      <c r="BM194" s="149" t="s">
        <v>2943</v>
      </c>
    </row>
    <row r="195" spans="2:65" s="1" customFormat="1" ht="55.5" customHeight="1">
      <c r="B195" s="33"/>
      <c r="C195" s="178" t="s">
        <v>527</v>
      </c>
      <c r="D195" s="178" t="s">
        <v>364</v>
      </c>
      <c r="E195" s="179" t="s">
        <v>2419</v>
      </c>
      <c r="F195" s="180" t="s">
        <v>2420</v>
      </c>
      <c r="G195" s="181" t="s">
        <v>557</v>
      </c>
      <c r="H195" s="182">
        <v>35</v>
      </c>
      <c r="I195" s="183"/>
      <c r="J195" s="184">
        <f t="shared" si="10"/>
        <v>0</v>
      </c>
      <c r="K195" s="180" t="s">
        <v>1</v>
      </c>
      <c r="L195" s="185"/>
      <c r="M195" s="186" t="s">
        <v>1</v>
      </c>
      <c r="N195" s="187" t="s">
        <v>45</v>
      </c>
      <c r="P195" s="147">
        <f t="shared" si="11"/>
        <v>0</v>
      </c>
      <c r="Q195" s="147">
        <v>3.5E-4</v>
      </c>
      <c r="R195" s="147">
        <f t="shared" si="12"/>
        <v>1.225E-2</v>
      </c>
      <c r="S195" s="147">
        <v>0</v>
      </c>
      <c r="T195" s="148">
        <f t="shared" si="13"/>
        <v>0</v>
      </c>
      <c r="AR195" s="149" t="s">
        <v>760</v>
      </c>
      <c r="AT195" s="149" t="s">
        <v>364</v>
      </c>
      <c r="AU195" s="149" t="s">
        <v>21</v>
      </c>
      <c r="AY195" s="17" t="s">
        <v>250</v>
      </c>
      <c r="BE195" s="150">
        <f t="shared" si="14"/>
        <v>0</v>
      </c>
      <c r="BF195" s="150">
        <f t="shared" si="15"/>
        <v>0</v>
      </c>
      <c r="BG195" s="150">
        <f t="shared" si="16"/>
        <v>0</v>
      </c>
      <c r="BH195" s="150">
        <f t="shared" si="17"/>
        <v>0</v>
      </c>
      <c r="BI195" s="150">
        <f t="shared" si="18"/>
        <v>0</v>
      </c>
      <c r="BJ195" s="17" t="s">
        <v>88</v>
      </c>
      <c r="BK195" s="150">
        <f t="shared" si="19"/>
        <v>0</v>
      </c>
      <c r="BL195" s="17" t="s">
        <v>760</v>
      </c>
      <c r="BM195" s="149" t="s">
        <v>2944</v>
      </c>
    </row>
    <row r="196" spans="2:65" s="1" customFormat="1" ht="55.5" customHeight="1">
      <c r="B196" s="33"/>
      <c r="C196" s="138" t="s">
        <v>532</v>
      </c>
      <c r="D196" s="138" t="s">
        <v>252</v>
      </c>
      <c r="E196" s="139" t="s">
        <v>2422</v>
      </c>
      <c r="F196" s="140" t="s">
        <v>2423</v>
      </c>
      <c r="G196" s="141" t="s">
        <v>557</v>
      </c>
      <c r="H196" s="142">
        <v>5</v>
      </c>
      <c r="I196" s="143"/>
      <c r="J196" s="144">
        <f t="shared" si="10"/>
        <v>0</v>
      </c>
      <c r="K196" s="140" t="s">
        <v>1</v>
      </c>
      <c r="L196" s="33"/>
      <c r="M196" s="145" t="s">
        <v>1</v>
      </c>
      <c r="N196" s="146" t="s">
        <v>45</v>
      </c>
      <c r="P196" s="147">
        <f t="shared" si="11"/>
        <v>0</v>
      </c>
      <c r="Q196" s="147">
        <v>0.22563</v>
      </c>
      <c r="R196" s="147">
        <f t="shared" si="12"/>
        <v>1.12815</v>
      </c>
      <c r="S196" s="147">
        <v>0</v>
      </c>
      <c r="T196" s="148">
        <f t="shared" si="13"/>
        <v>0</v>
      </c>
      <c r="AR196" s="149" t="s">
        <v>630</v>
      </c>
      <c r="AT196" s="149" t="s">
        <v>252</v>
      </c>
      <c r="AU196" s="149" t="s">
        <v>21</v>
      </c>
      <c r="AY196" s="17" t="s">
        <v>250</v>
      </c>
      <c r="BE196" s="150">
        <f t="shared" si="14"/>
        <v>0</v>
      </c>
      <c r="BF196" s="150">
        <f t="shared" si="15"/>
        <v>0</v>
      </c>
      <c r="BG196" s="150">
        <f t="shared" si="16"/>
        <v>0</v>
      </c>
      <c r="BH196" s="150">
        <f t="shared" si="17"/>
        <v>0</v>
      </c>
      <c r="BI196" s="150">
        <f t="shared" si="18"/>
        <v>0</v>
      </c>
      <c r="BJ196" s="17" t="s">
        <v>88</v>
      </c>
      <c r="BK196" s="150">
        <f t="shared" si="19"/>
        <v>0</v>
      </c>
      <c r="BL196" s="17" t="s">
        <v>630</v>
      </c>
      <c r="BM196" s="149" t="s">
        <v>2945</v>
      </c>
    </row>
    <row r="197" spans="2:65" s="1" customFormat="1" ht="33" customHeight="1">
      <c r="B197" s="33"/>
      <c r="C197" s="178" t="s">
        <v>538</v>
      </c>
      <c r="D197" s="178" t="s">
        <v>364</v>
      </c>
      <c r="E197" s="179" t="s">
        <v>2425</v>
      </c>
      <c r="F197" s="180" t="s">
        <v>2426</v>
      </c>
      <c r="G197" s="181" t="s">
        <v>557</v>
      </c>
      <c r="H197" s="182">
        <v>5</v>
      </c>
      <c r="I197" s="183"/>
      <c r="J197" s="184">
        <f t="shared" si="10"/>
        <v>0</v>
      </c>
      <c r="K197" s="180" t="s">
        <v>256</v>
      </c>
      <c r="L197" s="185"/>
      <c r="M197" s="186" t="s">
        <v>1</v>
      </c>
      <c r="N197" s="187" t="s">
        <v>45</v>
      </c>
      <c r="P197" s="147">
        <f t="shared" si="11"/>
        <v>0</v>
      </c>
      <c r="Q197" s="147">
        <v>6.8999999999999997E-4</v>
      </c>
      <c r="R197" s="147">
        <f t="shared" si="12"/>
        <v>3.4499999999999999E-3</v>
      </c>
      <c r="S197" s="147">
        <v>0</v>
      </c>
      <c r="T197" s="148">
        <f t="shared" si="13"/>
        <v>0</v>
      </c>
      <c r="AR197" s="149" t="s">
        <v>760</v>
      </c>
      <c r="AT197" s="149" t="s">
        <v>364</v>
      </c>
      <c r="AU197" s="149" t="s">
        <v>21</v>
      </c>
      <c r="AY197" s="17" t="s">
        <v>250</v>
      </c>
      <c r="BE197" s="150">
        <f t="shared" si="14"/>
        <v>0</v>
      </c>
      <c r="BF197" s="150">
        <f t="shared" si="15"/>
        <v>0</v>
      </c>
      <c r="BG197" s="150">
        <f t="shared" si="16"/>
        <v>0</v>
      </c>
      <c r="BH197" s="150">
        <f t="shared" si="17"/>
        <v>0</v>
      </c>
      <c r="BI197" s="150">
        <f t="shared" si="18"/>
        <v>0</v>
      </c>
      <c r="BJ197" s="17" t="s">
        <v>88</v>
      </c>
      <c r="BK197" s="150">
        <f t="shared" si="19"/>
        <v>0</v>
      </c>
      <c r="BL197" s="17" t="s">
        <v>760</v>
      </c>
      <c r="BM197" s="149" t="s">
        <v>2946</v>
      </c>
    </row>
    <row r="198" spans="2:65" s="1" customFormat="1" ht="37.9" customHeight="1">
      <c r="B198" s="33"/>
      <c r="C198" s="138" t="s">
        <v>544</v>
      </c>
      <c r="D198" s="138" t="s">
        <v>252</v>
      </c>
      <c r="E198" s="139" t="s">
        <v>2428</v>
      </c>
      <c r="F198" s="140" t="s">
        <v>2429</v>
      </c>
      <c r="G198" s="141" t="s">
        <v>557</v>
      </c>
      <c r="H198" s="142">
        <v>35</v>
      </c>
      <c r="I198" s="143"/>
      <c r="J198" s="144">
        <f t="shared" si="10"/>
        <v>0</v>
      </c>
      <c r="K198" s="140" t="s">
        <v>1</v>
      </c>
      <c r="L198" s="33"/>
      <c r="M198" s="145" t="s">
        <v>1</v>
      </c>
      <c r="N198" s="146" t="s">
        <v>45</v>
      </c>
      <c r="P198" s="147">
        <f t="shared" si="11"/>
        <v>0</v>
      </c>
      <c r="Q198" s="147">
        <v>0</v>
      </c>
      <c r="R198" s="147">
        <f t="shared" si="12"/>
        <v>0</v>
      </c>
      <c r="S198" s="147">
        <v>0</v>
      </c>
      <c r="T198" s="148">
        <f t="shared" si="13"/>
        <v>0</v>
      </c>
      <c r="AR198" s="149" t="s">
        <v>630</v>
      </c>
      <c r="AT198" s="149" t="s">
        <v>252</v>
      </c>
      <c r="AU198" s="149" t="s">
        <v>21</v>
      </c>
      <c r="AY198" s="17" t="s">
        <v>250</v>
      </c>
      <c r="BE198" s="150">
        <f t="shared" si="14"/>
        <v>0</v>
      </c>
      <c r="BF198" s="150">
        <f t="shared" si="15"/>
        <v>0</v>
      </c>
      <c r="BG198" s="150">
        <f t="shared" si="16"/>
        <v>0</v>
      </c>
      <c r="BH198" s="150">
        <f t="shared" si="17"/>
        <v>0</v>
      </c>
      <c r="BI198" s="150">
        <f t="shared" si="18"/>
        <v>0</v>
      </c>
      <c r="BJ198" s="17" t="s">
        <v>88</v>
      </c>
      <c r="BK198" s="150">
        <f t="shared" si="19"/>
        <v>0</v>
      </c>
      <c r="BL198" s="17" t="s">
        <v>630</v>
      </c>
      <c r="BM198" s="149" t="s">
        <v>2947</v>
      </c>
    </row>
    <row r="199" spans="2:65" s="1" customFormat="1" ht="90" customHeight="1">
      <c r="B199" s="33"/>
      <c r="C199" s="138" t="s">
        <v>549</v>
      </c>
      <c r="D199" s="138" t="s">
        <v>252</v>
      </c>
      <c r="E199" s="139" t="s">
        <v>2431</v>
      </c>
      <c r="F199" s="140" t="s">
        <v>2432</v>
      </c>
      <c r="G199" s="141" t="s">
        <v>255</v>
      </c>
      <c r="H199" s="142">
        <v>35</v>
      </c>
      <c r="I199" s="143"/>
      <c r="J199" s="144">
        <f t="shared" si="10"/>
        <v>0</v>
      </c>
      <c r="K199" s="140" t="s">
        <v>1</v>
      </c>
      <c r="L199" s="33"/>
      <c r="M199" s="145" t="s">
        <v>1</v>
      </c>
      <c r="N199" s="146" t="s">
        <v>45</v>
      </c>
      <c r="P199" s="147">
        <f t="shared" si="11"/>
        <v>0</v>
      </c>
      <c r="Q199" s="147">
        <v>0</v>
      </c>
      <c r="R199" s="147">
        <f t="shared" si="12"/>
        <v>0</v>
      </c>
      <c r="S199" s="147">
        <v>0</v>
      </c>
      <c r="T199" s="148">
        <f t="shared" si="13"/>
        <v>0</v>
      </c>
      <c r="AR199" s="149" t="s">
        <v>630</v>
      </c>
      <c r="AT199" s="149" t="s">
        <v>252</v>
      </c>
      <c r="AU199" s="149" t="s">
        <v>21</v>
      </c>
      <c r="AY199" s="17" t="s">
        <v>250</v>
      </c>
      <c r="BE199" s="150">
        <f t="shared" si="14"/>
        <v>0</v>
      </c>
      <c r="BF199" s="150">
        <f t="shared" si="15"/>
        <v>0</v>
      </c>
      <c r="BG199" s="150">
        <f t="shared" si="16"/>
        <v>0</v>
      </c>
      <c r="BH199" s="150">
        <f t="shared" si="17"/>
        <v>0</v>
      </c>
      <c r="BI199" s="150">
        <f t="shared" si="18"/>
        <v>0</v>
      </c>
      <c r="BJ199" s="17" t="s">
        <v>88</v>
      </c>
      <c r="BK199" s="150">
        <f t="shared" si="19"/>
        <v>0</v>
      </c>
      <c r="BL199" s="17" t="s">
        <v>630</v>
      </c>
      <c r="BM199" s="149" t="s">
        <v>2948</v>
      </c>
    </row>
    <row r="200" spans="2:65" s="1" customFormat="1" ht="24.2" customHeight="1">
      <c r="B200" s="33"/>
      <c r="C200" s="138" t="s">
        <v>554</v>
      </c>
      <c r="D200" s="138" t="s">
        <v>252</v>
      </c>
      <c r="E200" s="139" t="s">
        <v>2434</v>
      </c>
      <c r="F200" s="140" t="s">
        <v>2435</v>
      </c>
      <c r="G200" s="141" t="s">
        <v>481</v>
      </c>
      <c r="H200" s="142">
        <v>1</v>
      </c>
      <c r="I200" s="143"/>
      <c r="J200" s="144">
        <f t="shared" si="10"/>
        <v>0</v>
      </c>
      <c r="K200" s="140" t="s">
        <v>1</v>
      </c>
      <c r="L200" s="33"/>
      <c r="M200" s="145" t="s">
        <v>1</v>
      </c>
      <c r="N200" s="146" t="s">
        <v>45</v>
      </c>
      <c r="P200" s="147">
        <f t="shared" si="11"/>
        <v>0</v>
      </c>
      <c r="Q200" s="147">
        <v>8.8000000000000005E-3</v>
      </c>
      <c r="R200" s="147">
        <f t="shared" si="12"/>
        <v>8.8000000000000005E-3</v>
      </c>
      <c r="S200" s="147">
        <v>0</v>
      </c>
      <c r="T200" s="148">
        <f t="shared" si="13"/>
        <v>0</v>
      </c>
      <c r="AR200" s="149" t="s">
        <v>630</v>
      </c>
      <c r="AT200" s="149" t="s">
        <v>252</v>
      </c>
      <c r="AU200" s="149" t="s">
        <v>21</v>
      </c>
      <c r="AY200" s="17" t="s">
        <v>250</v>
      </c>
      <c r="BE200" s="150">
        <f t="shared" si="14"/>
        <v>0</v>
      </c>
      <c r="BF200" s="150">
        <f t="shared" si="15"/>
        <v>0</v>
      </c>
      <c r="BG200" s="150">
        <f t="shared" si="16"/>
        <v>0</v>
      </c>
      <c r="BH200" s="150">
        <f t="shared" si="17"/>
        <v>0</v>
      </c>
      <c r="BI200" s="150">
        <f t="shared" si="18"/>
        <v>0</v>
      </c>
      <c r="BJ200" s="17" t="s">
        <v>88</v>
      </c>
      <c r="BK200" s="150">
        <f t="shared" si="19"/>
        <v>0</v>
      </c>
      <c r="BL200" s="17" t="s">
        <v>630</v>
      </c>
      <c r="BM200" s="149" t="s">
        <v>2949</v>
      </c>
    </row>
    <row r="201" spans="2:65" s="1" customFormat="1" ht="24.2" customHeight="1">
      <c r="B201" s="33"/>
      <c r="C201" s="138" t="s">
        <v>561</v>
      </c>
      <c r="D201" s="138" t="s">
        <v>252</v>
      </c>
      <c r="E201" s="139" t="s">
        <v>2437</v>
      </c>
      <c r="F201" s="140" t="s">
        <v>2438</v>
      </c>
      <c r="G201" s="141" t="s">
        <v>481</v>
      </c>
      <c r="H201" s="142">
        <v>1</v>
      </c>
      <c r="I201" s="143"/>
      <c r="J201" s="144">
        <f t="shared" si="10"/>
        <v>0</v>
      </c>
      <c r="K201" s="140" t="s">
        <v>1</v>
      </c>
      <c r="L201" s="33"/>
      <c r="M201" s="145" t="s">
        <v>1</v>
      </c>
      <c r="N201" s="146" t="s">
        <v>45</v>
      </c>
      <c r="P201" s="147">
        <f t="shared" si="11"/>
        <v>0</v>
      </c>
      <c r="Q201" s="147">
        <v>0</v>
      </c>
      <c r="R201" s="147">
        <f t="shared" si="12"/>
        <v>0</v>
      </c>
      <c r="S201" s="147">
        <v>0</v>
      </c>
      <c r="T201" s="148">
        <f t="shared" si="13"/>
        <v>0</v>
      </c>
      <c r="AR201" s="149" t="s">
        <v>630</v>
      </c>
      <c r="AT201" s="149" t="s">
        <v>252</v>
      </c>
      <c r="AU201" s="149" t="s">
        <v>21</v>
      </c>
      <c r="AY201" s="17" t="s">
        <v>250</v>
      </c>
      <c r="BE201" s="150">
        <f t="shared" si="14"/>
        <v>0</v>
      </c>
      <c r="BF201" s="150">
        <f t="shared" si="15"/>
        <v>0</v>
      </c>
      <c r="BG201" s="150">
        <f t="shared" si="16"/>
        <v>0</v>
      </c>
      <c r="BH201" s="150">
        <f t="shared" si="17"/>
        <v>0</v>
      </c>
      <c r="BI201" s="150">
        <f t="shared" si="18"/>
        <v>0</v>
      </c>
      <c r="BJ201" s="17" t="s">
        <v>88</v>
      </c>
      <c r="BK201" s="150">
        <f t="shared" si="19"/>
        <v>0</v>
      </c>
      <c r="BL201" s="17" t="s">
        <v>630</v>
      </c>
      <c r="BM201" s="149" t="s">
        <v>2950</v>
      </c>
    </row>
    <row r="202" spans="2:65" s="1" customFormat="1" ht="16.5" customHeight="1">
      <c r="B202" s="33"/>
      <c r="C202" s="138" t="s">
        <v>566</v>
      </c>
      <c r="D202" s="138" t="s">
        <v>252</v>
      </c>
      <c r="E202" s="139" t="s">
        <v>2440</v>
      </c>
      <c r="F202" s="140" t="s">
        <v>2441</v>
      </c>
      <c r="G202" s="141" t="s">
        <v>481</v>
      </c>
      <c r="H202" s="142">
        <v>4</v>
      </c>
      <c r="I202" s="143"/>
      <c r="J202" s="144">
        <f t="shared" si="10"/>
        <v>0</v>
      </c>
      <c r="K202" s="140" t="s">
        <v>1</v>
      </c>
      <c r="L202" s="33"/>
      <c r="M202" s="145" t="s">
        <v>1</v>
      </c>
      <c r="N202" s="146" t="s">
        <v>45</v>
      </c>
      <c r="P202" s="147">
        <f t="shared" si="11"/>
        <v>0</v>
      </c>
      <c r="Q202" s="147">
        <v>0</v>
      </c>
      <c r="R202" s="147">
        <f t="shared" si="12"/>
        <v>0</v>
      </c>
      <c r="S202" s="147">
        <v>0</v>
      </c>
      <c r="T202" s="148">
        <f t="shared" si="13"/>
        <v>0</v>
      </c>
      <c r="AR202" s="149" t="s">
        <v>630</v>
      </c>
      <c r="AT202" s="149" t="s">
        <v>252</v>
      </c>
      <c r="AU202" s="149" t="s">
        <v>21</v>
      </c>
      <c r="AY202" s="17" t="s">
        <v>250</v>
      </c>
      <c r="BE202" s="150">
        <f t="shared" si="14"/>
        <v>0</v>
      </c>
      <c r="BF202" s="150">
        <f t="shared" si="15"/>
        <v>0</v>
      </c>
      <c r="BG202" s="150">
        <f t="shared" si="16"/>
        <v>0</v>
      </c>
      <c r="BH202" s="150">
        <f t="shared" si="17"/>
        <v>0</v>
      </c>
      <c r="BI202" s="150">
        <f t="shared" si="18"/>
        <v>0</v>
      </c>
      <c r="BJ202" s="17" t="s">
        <v>88</v>
      </c>
      <c r="BK202" s="150">
        <f t="shared" si="19"/>
        <v>0</v>
      </c>
      <c r="BL202" s="17" t="s">
        <v>630</v>
      </c>
      <c r="BM202" s="149" t="s">
        <v>2951</v>
      </c>
    </row>
    <row r="203" spans="2:65" s="1" customFormat="1" ht="21.75" customHeight="1">
      <c r="B203" s="33"/>
      <c r="C203" s="138" t="s">
        <v>572</v>
      </c>
      <c r="D203" s="138" t="s">
        <v>252</v>
      </c>
      <c r="E203" s="139" t="s">
        <v>2443</v>
      </c>
      <c r="F203" s="140" t="s">
        <v>2444</v>
      </c>
      <c r="G203" s="141" t="s">
        <v>481</v>
      </c>
      <c r="H203" s="142">
        <v>6</v>
      </c>
      <c r="I203" s="143"/>
      <c r="J203" s="144">
        <f t="shared" si="10"/>
        <v>0</v>
      </c>
      <c r="K203" s="140" t="s">
        <v>1</v>
      </c>
      <c r="L203" s="33"/>
      <c r="M203" s="145" t="s">
        <v>1</v>
      </c>
      <c r="N203" s="146" t="s">
        <v>45</v>
      </c>
      <c r="P203" s="147">
        <f t="shared" si="11"/>
        <v>0</v>
      </c>
      <c r="Q203" s="147">
        <v>0</v>
      </c>
      <c r="R203" s="147">
        <f t="shared" si="12"/>
        <v>0</v>
      </c>
      <c r="S203" s="147">
        <v>0</v>
      </c>
      <c r="T203" s="148">
        <f t="shared" si="13"/>
        <v>0</v>
      </c>
      <c r="AR203" s="149" t="s">
        <v>630</v>
      </c>
      <c r="AT203" s="149" t="s">
        <v>252</v>
      </c>
      <c r="AU203" s="149" t="s">
        <v>21</v>
      </c>
      <c r="AY203" s="17" t="s">
        <v>250</v>
      </c>
      <c r="BE203" s="150">
        <f t="shared" si="14"/>
        <v>0</v>
      </c>
      <c r="BF203" s="150">
        <f t="shared" si="15"/>
        <v>0</v>
      </c>
      <c r="BG203" s="150">
        <f t="shared" si="16"/>
        <v>0</v>
      </c>
      <c r="BH203" s="150">
        <f t="shared" si="17"/>
        <v>0</v>
      </c>
      <c r="BI203" s="150">
        <f t="shared" si="18"/>
        <v>0</v>
      </c>
      <c r="BJ203" s="17" t="s">
        <v>88</v>
      </c>
      <c r="BK203" s="150">
        <f t="shared" si="19"/>
        <v>0</v>
      </c>
      <c r="BL203" s="17" t="s">
        <v>630</v>
      </c>
      <c r="BM203" s="149" t="s">
        <v>2952</v>
      </c>
    </row>
    <row r="204" spans="2:65" s="1" customFormat="1" ht="24.2" customHeight="1">
      <c r="B204" s="33"/>
      <c r="C204" s="178" t="s">
        <v>577</v>
      </c>
      <c r="D204" s="178" t="s">
        <v>364</v>
      </c>
      <c r="E204" s="179" t="s">
        <v>2446</v>
      </c>
      <c r="F204" s="180" t="s">
        <v>2447</v>
      </c>
      <c r="G204" s="181" t="s">
        <v>481</v>
      </c>
      <c r="H204" s="182">
        <v>6</v>
      </c>
      <c r="I204" s="183"/>
      <c r="J204" s="184">
        <f t="shared" si="10"/>
        <v>0</v>
      </c>
      <c r="K204" s="180" t="s">
        <v>1</v>
      </c>
      <c r="L204" s="185"/>
      <c r="M204" s="186" t="s">
        <v>1</v>
      </c>
      <c r="N204" s="187" t="s">
        <v>45</v>
      </c>
      <c r="P204" s="147">
        <f t="shared" si="11"/>
        <v>0</v>
      </c>
      <c r="Q204" s="147">
        <v>0</v>
      </c>
      <c r="R204" s="147">
        <f t="shared" si="12"/>
        <v>0</v>
      </c>
      <c r="S204" s="147">
        <v>0</v>
      </c>
      <c r="T204" s="148">
        <f t="shared" si="13"/>
        <v>0</v>
      </c>
      <c r="AR204" s="149" t="s">
        <v>2304</v>
      </c>
      <c r="AT204" s="149" t="s">
        <v>364</v>
      </c>
      <c r="AU204" s="149" t="s">
        <v>21</v>
      </c>
      <c r="AY204" s="17" t="s">
        <v>250</v>
      </c>
      <c r="BE204" s="150">
        <f t="shared" si="14"/>
        <v>0</v>
      </c>
      <c r="BF204" s="150">
        <f t="shared" si="15"/>
        <v>0</v>
      </c>
      <c r="BG204" s="150">
        <f t="shared" si="16"/>
        <v>0</v>
      </c>
      <c r="BH204" s="150">
        <f t="shared" si="17"/>
        <v>0</v>
      </c>
      <c r="BI204" s="150">
        <f t="shared" si="18"/>
        <v>0</v>
      </c>
      <c r="BJ204" s="17" t="s">
        <v>88</v>
      </c>
      <c r="BK204" s="150">
        <f t="shared" si="19"/>
        <v>0</v>
      </c>
      <c r="BL204" s="17" t="s">
        <v>630</v>
      </c>
      <c r="BM204" s="149" t="s">
        <v>2953</v>
      </c>
    </row>
    <row r="205" spans="2:65" s="11" customFormat="1" ht="22.9" customHeight="1">
      <c r="B205" s="126"/>
      <c r="D205" s="127" t="s">
        <v>79</v>
      </c>
      <c r="E205" s="136" t="s">
        <v>2449</v>
      </c>
      <c r="F205" s="136" t="s">
        <v>2450</v>
      </c>
      <c r="I205" s="129"/>
      <c r="J205" s="137">
        <f>BK205</f>
        <v>0</v>
      </c>
      <c r="L205" s="126"/>
      <c r="M205" s="131"/>
      <c r="P205" s="132">
        <f>SUM(P206:P212)</f>
        <v>0</v>
      </c>
      <c r="R205" s="132">
        <f>SUM(R206:R212)</f>
        <v>0</v>
      </c>
      <c r="T205" s="133">
        <f>SUM(T206:T212)</f>
        <v>0</v>
      </c>
      <c r="AR205" s="127" t="s">
        <v>267</v>
      </c>
      <c r="AT205" s="134" t="s">
        <v>79</v>
      </c>
      <c r="AU205" s="134" t="s">
        <v>88</v>
      </c>
      <c r="AY205" s="127" t="s">
        <v>250</v>
      </c>
      <c r="BK205" s="135">
        <f>SUM(BK206:BK212)</f>
        <v>0</v>
      </c>
    </row>
    <row r="206" spans="2:65" s="1" customFormat="1" ht="24.2" customHeight="1">
      <c r="B206" s="33"/>
      <c r="C206" s="138" t="s">
        <v>583</v>
      </c>
      <c r="D206" s="138" t="s">
        <v>252</v>
      </c>
      <c r="E206" s="139" t="s">
        <v>2451</v>
      </c>
      <c r="F206" s="140" t="s">
        <v>2452</v>
      </c>
      <c r="G206" s="141" t="s">
        <v>481</v>
      </c>
      <c r="H206" s="142">
        <v>3</v>
      </c>
      <c r="I206" s="143"/>
      <c r="J206" s="144">
        <f>ROUND(I206*H206,2)</f>
        <v>0</v>
      </c>
      <c r="K206" s="140" t="s">
        <v>256</v>
      </c>
      <c r="L206" s="33"/>
      <c r="M206" s="145" t="s">
        <v>1</v>
      </c>
      <c r="N206" s="146" t="s">
        <v>45</v>
      </c>
      <c r="P206" s="147">
        <f>O206*H206</f>
        <v>0</v>
      </c>
      <c r="Q206" s="147">
        <v>0</v>
      </c>
      <c r="R206" s="147">
        <f>Q206*H206</f>
        <v>0</v>
      </c>
      <c r="S206" s="147">
        <v>0</v>
      </c>
      <c r="T206" s="148">
        <f>S206*H206</f>
        <v>0</v>
      </c>
      <c r="AR206" s="149" t="s">
        <v>630</v>
      </c>
      <c r="AT206" s="149" t="s">
        <v>252</v>
      </c>
      <c r="AU206" s="149" t="s">
        <v>21</v>
      </c>
      <c r="AY206" s="17" t="s">
        <v>250</v>
      </c>
      <c r="BE206" s="150">
        <f>IF(N206="základní",J206,0)</f>
        <v>0</v>
      </c>
      <c r="BF206" s="150">
        <f>IF(N206="snížená",J206,0)</f>
        <v>0</v>
      </c>
      <c r="BG206" s="150">
        <f>IF(N206="zákl. přenesená",J206,0)</f>
        <v>0</v>
      </c>
      <c r="BH206" s="150">
        <f>IF(N206="sníž. přenesená",J206,0)</f>
        <v>0</v>
      </c>
      <c r="BI206" s="150">
        <f>IF(N206="nulová",J206,0)</f>
        <v>0</v>
      </c>
      <c r="BJ206" s="17" t="s">
        <v>88</v>
      </c>
      <c r="BK206" s="150">
        <f>ROUND(I206*H206,2)</f>
        <v>0</v>
      </c>
      <c r="BL206" s="17" t="s">
        <v>630</v>
      </c>
      <c r="BM206" s="149" t="s">
        <v>2954</v>
      </c>
    </row>
    <row r="207" spans="2:65" s="1" customFormat="1" ht="11.25">
      <c r="B207" s="33"/>
      <c r="D207" s="151" t="s">
        <v>259</v>
      </c>
      <c r="F207" s="152" t="s">
        <v>2454</v>
      </c>
      <c r="I207" s="153"/>
      <c r="L207" s="33"/>
      <c r="M207" s="154"/>
      <c r="T207" s="57"/>
      <c r="AT207" s="17" t="s">
        <v>259</v>
      </c>
      <c r="AU207" s="17" t="s">
        <v>21</v>
      </c>
    </row>
    <row r="208" spans="2:65" s="1" customFormat="1" ht="21.75" customHeight="1">
      <c r="B208" s="33"/>
      <c r="C208" s="138" t="s">
        <v>588</v>
      </c>
      <c r="D208" s="138" t="s">
        <v>252</v>
      </c>
      <c r="E208" s="139" t="s">
        <v>2455</v>
      </c>
      <c r="F208" s="140" t="s">
        <v>2456</v>
      </c>
      <c r="G208" s="141" t="s">
        <v>2457</v>
      </c>
      <c r="H208" s="142">
        <v>1</v>
      </c>
      <c r="I208" s="143"/>
      <c r="J208" s="144">
        <f>ROUND(I208*H208,2)</f>
        <v>0</v>
      </c>
      <c r="K208" s="140" t="s">
        <v>256</v>
      </c>
      <c r="L208" s="33"/>
      <c r="M208" s="145" t="s">
        <v>1</v>
      </c>
      <c r="N208" s="146" t="s">
        <v>45</v>
      </c>
      <c r="P208" s="147">
        <f>O208*H208</f>
        <v>0</v>
      </c>
      <c r="Q208" s="147">
        <v>0</v>
      </c>
      <c r="R208" s="147">
        <f>Q208*H208</f>
        <v>0</v>
      </c>
      <c r="S208" s="147">
        <v>0</v>
      </c>
      <c r="T208" s="148">
        <f>S208*H208</f>
        <v>0</v>
      </c>
      <c r="AR208" s="149" t="s">
        <v>630</v>
      </c>
      <c r="AT208" s="149" t="s">
        <v>252</v>
      </c>
      <c r="AU208" s="149" t="s">
        <v>21</v>
      </c>
      <c r="AY208" s="17" t="s">
        <v>250</v>
      </c>
      <c r="BE208" s="150">
        <f>IF(N208="základní",J208,0)</f>
        <v>0</v>
      </c>
      <c r="BF208" s="150">
        <f>IF(N208="snížená",J208,0)</f>
        <v>0</v>
      </c>
      <c r="BG208" s="150">
        <f>IF(N208="zákl. přenesená",J208,0)</f>
        <v>0</v>
      </c>
      <c r="BH208" s="150">
        <f>IF(N208="sníž. přenesená",J208,0)</f>
        <v>0</v>
      </c>
      <c r="BI208" s="150">
        <f>IF(N208="nulová",J208,0)</f>
        <v>0</v>
      </c>
      <c r="BJ208" s="17" t="s">
        <v>88</v>
      </c>
      <c r="BK208" s="150">
        <f>ROUND(I208*H208,2)</f>
        <v>0</v>
      </c>
      <c r="BL208" s="17" t="s">
        <v>630</v>
      </c>
      <c r="BM208" s="149" t="s">
        <v>2955</v>
      </c>
    </row>
    <row r="209" spans="2:65" s="1" customFormat="1" ht="11.25">
      <c r="B209" s="33"/>
      <c r="D209" s="151" t="s">
        <v>259</v>
      </c>
      <c r="F209" s="152" t="s">
        <v>2459</v>
      </c>
      <c r="I209" s="153"/>
      <c r="L209" s="33"/>
      <c r="M209" s="154"/>
      <c r="T209" s="57"/>
      <c r="AT209" s="17" t="s">
        <v>259</v>
      </c>
      <c r="AU209" s="17" t="s">
        <v>21</v>
      </c>
    </row>
    <row r="210" spans="2:65" s="1" customFormat="1" ht="24.2" customHeight="1">
      <c r="B210" s="33"/>
      <c r="C210" s="138" t="s">
        <v>594</v>
      </c>
      <c r="D210" s="138" t="s">
        <v>252</v>
      </c>
      <c r="E210" s="139" t="s">
        <v>2460</v>
      </c>
      <c r="F210" s="140" t="s">
        <v>2461</v>
      </c>
      <c r="G210" s="141" t="s">
        <v>2462</v>
      </c>
      <c r="H210" s="142">
        <v>1</v>
      </c>
      <c r="I210" s="143"/>
      <c r="J210" s="144">
        <f>ROUND(I210*H210,2)</f>
        <v>0</v>
      </c>
      <c r="K210" s="140" t="s">
        <v>256</v>
      </c>
      <c r="L210" s="33"/>
      <c r="M210" s="145" t="s">
        <v>1</v>
      </c>
      <c r="N210" s="146" t="s">
        <v>45</v>
      </c>
      <c r="P210" s="147">
        <f>O210*H210</f>
        <v>0</v>
      </c>
      <c r="Q210" s="147">
        <v>0</v>
      </c>
      <c r="R210" s="147">
        <f>Q210*H210</f>
        <v>0</v>
      </c>
      <c r="S210" s="147">
        <v>0</v>
      </c>
      <c r="T210" s="148">
        <f>S210*H210</f>
        <v>0</v>
      </c>
      <c r="AR210" s="149" t="s">
        <v>630</v>
      </c>
      <c r="AT210" s="149" t="s">
        <v>252</v>
      </c>
      <c r="AU210" s="149" t="s">
        <v>21</v>
      </c>
      <c r="AY210" s="17" t="s">
        <v>250</v>
      </c>
      <c r="BE210" s="150">
        <f>IF(N210="základní",J210,0)</f>
        <v>0</v>
      </c>
      <c r="BF210" s="150">
        <f>IF(N210="snížená",J210,0)</f>
        <v>0</v>
      </c>
      <c r="BG210" s="150">
        <f>IF(N210="zákl. přenesená",J210,0)</f>
        <v>0</v>
      </c>
      <c r="BH210" s="150">
        <f>IF(N210="sníž. přenesená",J210,0)</f>
        <v>0</v>
      </c>
      <c r="BI210" s="150">
        <f>IF(N210="nulová",J210,0)</f>
        <v>0</v>
      </c>
      <c r="BJ210" s="17" t="s">
        <v>88</v>
      </c>
      <c r="BK210" s="150">
        <f>ROUND(I210*H210,2)</f>
        <v>0</v>
      </c>
      <c r="BL210" s="17" t="s">
        <v>630</v>
      </c>
      <c r="BM210" s="149" t="s">
        <v>2956</v>
      </c>
    </row>
    <row r="211" spans="2:65" s="1" customFormat="1" ht="11.25">
      <c r="B211" s="33"/>
      <c r="D211" s="151" t="s">
        <v>259</v>
      </c>
      <c r="F211" s="152" t="s">
        <v>2464</v>
      </c>
      <c r="I211" s="153"/>
      <c r="L211" s="33"/>
      <c r="M211" s="154"/>
      <c r="T211" s="57"/>
      <c r="AT211" s="17" t="s">
        <v>259</v>
      </c>
      <c r="AU211" s="17" t="s">
        <v>21</v>
      </c>
    </row>
    <row r="212" spans="2:65" s="1" customFormat="1" ht="16.5" customHeight="1">
      <c r="B212" s="33"/>
      <c r="C212" s="138" t="s">
        <v>601</v>
      </c>
      <c r="D212" s="138" t="s">
        <v>252</v>
      </c>
      <c r="E212" s="139" t="s">
        <v>2465</v>
      </c>
      <c r="F212" s="140" t="s">
        <v>2466</v>
      </c>
      <c r="G212" s="141" t="s">
        <v>481</v>
      </c>
      <c r="H212" s="142">
        <v>1</v>
      </c>
      <c r="I212" s="143"/>
      <c r="J212" s="144">
        <f>ROUND(I212*H212,2)</f>
        <v>0</v>
      </c>
      <c r="K212" s="140" t="s">
        <v>1</v>
      </c>
      <c r="L212" s="33"/>
      <c r="M212" s="145" t="s">
        <v>1</v>
      </c>
      <c r="N212" s="146" t="s">
        <v>45</v>
      </c>
      <c r="P212" s="147">
        <f>O212*H212</f>
        <v>0</v>
      </c>
      <c r="Q212" s="147">
        <v>0</v>
      </c>
      <c r="R212" s="147">
        <f>Q212*H212</f>
        <v>0</v>
      </c>
      <c r="S212" s="147">
        <v>0</v>
      </c>
      <c r="T212" s="148">
        <f>S212*H212</f>
        <v>0</v>
      </c>
      <c r="AR212" s="149" t="s">
        <v>630</v>
      </c>
      <c r="AT212" s="149" t="s">
        <v>252</v>
      </c>
      <c r="AU212" s="149" t="s">
        <v>21</v>
      </c>
      <c r="AY212" s="17" t="s">
        <v>250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630</v>
      </c>
      <c r="BM212" s="149" t="s">
        <v>2957</v>
      </c>
    </row>
    <row r="213" spans="2:65" s="11" customFormat="1" ht="22.9" customHeight="1">
      <c r="B213" s="126"/>
      <c r="D213" s="127" t="s">
        <v>79</v>
      </c>
      <c r="E213" s="136" t="s">
        <v>2479</v>
      </c>
      <c r="F213" s="136" t="s">
        <v>2480</v>
      </c>
      <c r="I213" s="129"/>
      <c r="J213" s="137">
        <f>BK213</f>
        <v>0</v>
      </c>
      <c r="L213" s="126"/>
      <c r="M213" s="131"/>
      <c r="P213" s="132">
        <f>P214</f>
        <v>0</v>
      </c>
      <c r="R213" s="132">
        <f>R214</f>
        <v>0</v>
      </c>
      <c r="T213" s="133">
        <f>T214</f>
        <v>0</v>
      </c>
      <c r="AR213" s="127" t="s">
        <v>257</v>
      </c>
      <c r="AT213" s="134" t="s">
        <v>79</v>
      </c>
      <c r="AU213" s="134" t="s">
        <v>88</v>
      </c>
      <c r="AY213" s="127" t="s">
        <v>250</v>
      </c>
      <c r="BK213" s="135">
        <f>BK214</f>
        <v>0</v>
      </c>
    </row>
    <row r="214" spans="2:65" s="1" customFormat="1" ht="24.2" customHeight="1">
      <c r="B214" s="33"/>
      <c r="C214" s="178" t="s">
        <v>607</v>
      </c>
      <c r="D214" s="178" t="s">
        <v>364</v>
      </c>
      <c r="E214" s="179" t="s">
        <v>2958</v>
      </c>
      <c r="F214" s="180" t="s">
        <v>2959</v>
      </c>
      <c r="G214" s="181" t="s">
        <v>2361</v>
      </c>
      <c r="H214" s="182">
        <v>1</v>
      </c>
      <c r="I214" s="183"/>
      <c r="J214" s="184">
        <f>ROUND(I214*H214,2)</f>
        <v>0</v>
      </c>
      <c r="K214" s="180" t="s">
        <v>1</v>
      </c>
      <c r="L214" s="185"/>
      <c r="M214" s="188" t="s">
        <v>1</v>
      </c>
      <c r="N214" s="189" t="s">
        <v>45</v>
      </c>
      <c r="O214" s="190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AR214" s="149" t="s">
        <v>2304</v>
      </c>
      <c r="AT214" s="149" t="s">
        <v>364</v>
      </c>
      <c r="AU214" s="149" t="s">
        <v>21</v>
      </c>
      <c r="AY214" s="17" t="s">
        <v>250</v>
      </c>
      <c r="BE214" s="150">
        <f>IF(N214="základní",J214,0)</f>
        <v>0</v>
      </c>
      <c r="BF214" s="150">
        <f>IF(N214="snížená",J214,0)</f>
        <v>0</v>
      </c>
      <c r="BG214" s="150">
        <f>IF(N214="zákl. přenesená",J214,0)</f>
        <v>0</v>
      </c>
      <c r="BH214" s="150">
        <f>IF(N214="sníž. přenesená",J214,0)</f>
        <v>0</v>
      </c>
      <c r="BI214" s="150">
        <f>IF(N214="nulová",J214,0)</f>
        <v>0</v>
      </c>
      <c r="BJ214" s="17" t="s">
        <v>88</v>
      </c>
      <c r="BK214" s="150">
        <f>ROUND(I214*H214,2)</f>
        <v>0</v>
      </c>
      <c r="BL214" s="17" t="s">
        <v>630</v>
      </c>
      <c r="BM214" s="149" t="s">
        <v>2960</v>
      </c>
    </row>
    <row r="215" spans="2:65" s="1" customFormat="1" ht="6.95" customHeight="1">
      <c r="B215" s="45"/>
      <c r="C215" s="46"/>
      <c r="D215" s="46"/>
      <c r="E215" s="46"/>
      <c r="F215" s="46"/>
      <c r="G215" s="46"/>
      <c r="H215" s="46"/>
      <c r="I215" s="46"/>
      <c r="J215" s="46"/>
      <c r="K215" s="46"/>
      <c r="L215" s="33"/>
    </row>
  </sheetData>
  <sheetProtection algorithmName="SHA-512" hashValue="9QglwwZtHWgBn6x9XtQEra4RXPqW87EE3btdaLgn36eBiXn2C+tOXdh34BosZDjaP/iSRu3Smyaz2TxmB390bw==" saltValue="iojjMZYHjhQrjceTaakmIR56+0grxVMevELM0It0uDmzEdZKOldsp04lBfJnvvD02RBmvVr2vF0XHt3sSz288w==" spinCount="100000" sheet="1" objects="1" scenarios="1" formatColumns="0" formatRows="0" autoFilter="0"/>
  <autoFilter ref="C129:K214" xr:uid="{00000000-0009-0000-0000-00000C000000}"/>
  <mergeCells count="12">
    <mergeCell ref="E122:H122"/>
    <mergeCell ref="L2:V2"/>
    <mergeCell ref="E85:H85"/>
    <mergeCell ref="E87:H87"/>
    <mergeCell ref="E89:H89"/>
    <mergeCell ref="E118:H118"/>
    <mergeCell ref="E120:H120"/>
    <mergeCell ref="E7:H7"/>
    <mergeCell ref="E9:H9"/>
    <mergeCell ref="E11:H11"/>
    <mergeCell ref="E20:H20"/>
    <mergeCell ref="E29:H29"/>
  </mergeCells>
  <hyperlinks>
    <hyperlink ref="F137" r:id="rId1" xr:uid="{00000000-0004-0000-0C00-000000000000}"/>
    <hyperlink ref="F149" r:id="rId2" xr:uid="{00000000-0004-0000-0C00-000001000000}"/>
    <hyperlink ref="F151" r:id="rId3" xr:uid="{00000000-0004-0000-0C00-000002000000}"/>
    <hyperlink ref="F153" r:id="rId4" xr:uid="{00000000-0004-0000-0C00-000003000000}"/>
    <hyperlink ref="F156" r:id="rId5" xr:uid="{00000000-0004-0000-0C00-000004000000}"/>
    <hyperlink ref="F160" r:id="rId6" xr:uid="{00000000-0004-0000-0C00-000005000000}"/>
    <hyperlink ref="F162" r:id="rId7" xr:uid="{00000000-0004-0000-0C00-000006000000}"/>
    <hyperlink ref="F165" r:id="rId8" xr:uid="{00000000-0004-0000-0C00-000007000000}"/>
    <hyperlink ref="F169" r:id="rId9" xr:uid="{00000000-0004-0000-0C00-000008000000}"/>
    <hyperlink ref="F179" r:id="rId10" xr:uid="{00000000-0004-0000-0C00-000009000000}"/>
    <hyperlink ref="F182" r:id="rId11" xr:uid="{00000000-0004-0000-0C00-00000A000000}"/>
    <hyperlink ref="F207" r:id="rId12" xr:uid="{00000000-0004-0000-0C00-00000B000000}"/>
    <hyperlink ref="F209" r:id="rId13" xr:uid="{00000000-0004-0000-0C00-00000C000000}"/>
    <hyperlink ref="F211" r:id="rId14" xr:uid="{00000000-0004-0000-0C00-00000D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15"/>
  <headerFooter>
    <oddHeader>&amp;R02_040</oddHeader>
    <oddFooter>&amp;CStrana &amp;P z &amp;N&amp;R&amp;A</oddFooter>
  </headerFooter>
  <drawing r:id="rId1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645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127</v>
      </c>
      <c r="AZ2" s="94" t="s">
        <v>762</v>
      </c>
      <c r="BA2" s="94" t="s">
        <v>1</v>
      </c>
      <c r="BB2" s="94" t="s">
        <v>1</v>
      </c>
      <c r="BC2" s="94" t="s">
        <v>2961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2962</v>
      </c>
      <c r="BA3" s="94" t="s">
        <v>1</v>
      </c>
      <c r="BB3" s="94" t="s">
        <v>1</v>
      </c>
      <c r="BC3" s="94" t="s">
        <v>2963</v>
      </c>
      <c r="BD3" s="94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  <c r="AZ4" s="94" t="s">
        <v>2964</v>
      </c>
      <c r="BA4" s="94" t="s">
        <v>1</v>
      </c>
      <c r="BB4" s="94" t="s">
        <v>1</v>
      </c>
      <c r="BC4" s="94" t="s">
        <v>2965</v>
      </c>
      <c r="BD4" s="94" t="s">
        <v>21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s="1" customFormat="1" ht="12" customHeight="1">
      <c r="B8" s="33"/>
      <c r="D8" s="27" t="s">
        <v>215</v>
      </c>
      <c r="L8" s="33"/>
    </row>
    <row r="9" spans="2:56" s="1" customFormat="1" ht="30" customHeight="1">
      <c r="B9" s="33"/>
      <c r="E9" s="241" t="s">
        <v>2966</v>
      </c>
      <c r="F9" s="261"/>
      <c r="G9" s="261"/>
      <c r="H9" s="261"/>
      <c r="L9" s="33"/>
    </row>
    <row r="10" spans="2:56" s="1" customFormat="1" ht="11.25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56" s="1" customFormat="1" ht="10.9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ROUND(J132,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ROUND((SUM(BE132:BE644)),  2)</f>
        <v>0</v>
      </c>
      <c r="I33" s="98">
        <v>0.21</v>
      </c>
      <c r="J33" s="87">
        <f>ROUND(((SUM(BE132:BE644))*I33),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ROUND((SUM(BF132:BF644)),  2)</f>
        <v>0</v>
      </c>
      <c r="I34" s="98">
        <v>0.15</v>
      </c>
      <c r="J34" s="87">
        <f>ROUND(((SUM(BF132:BF644))*I34),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ROUND((SUM(BG132:BG644)),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ROUND((SUM(BH132:BH644)),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ROUND((SUM(BI132:BI644)),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30" customHeight="1">
      <c r="B87" s="33"/>
      <c r="E87" s="241" t="str">
        <f>E9</f>
        <v>040.31.3 - Nový silniční most ev.č. 4585-8 v km 1,297 93 (TPE km 82,510)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J132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J133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J134</f>
        <v>0</v>
      </c>
      <c r="L98" s="114"/>
    </row>
    <row r="99" spans="2:12" s="9" customFormat="1" ht="19.899999999999999" customHeight="1">
      <c r="B99" s="114"/>
      <c r="D99" s="115" t="s">
        <v>224</v>
      </c>
      <c r="E99" s="116"/>
      <c r="F99" s="116"/>
      <c r="G99" s="116"/>
      <c r="H99" s="116"/>
      <c r="I99" s="116"/>
      <c r="J99" s="117">
        <f>J227</f>
        <v>0</v>
      </c>
      <c r="L99" s="114"/>
    </row>
    <row r="100" spans="2:12" s="9" customFormat="1" ht="19.899999999999999" customHeight="1">
      <c r="B100" s="114"/>
      <c r="D100" s="115" t="s">
        <v>225</v>
      </c>
      <c r="E100" s="116"/>
      <c r="F100" s="116"/>
      <c r="G100" s="116"/>
      <c r="H100" s="116"/>
      <c r="I100" s="116"/>
      <c r="J100" s="117">
        <f>J304</f>
        <v>0</v>
      </c>
      <c r="L100" s="114"/>
    </row>
    <row r="101" spans="2:12" s="9" customFormat="1" ht="19.899999999999999" customHeight="1">
      <c r="B101" s="114"/>
      <c r="D101" s="115" t="s">
        <v>226</v>
      </c>
      <c r="E101" s="116"/>
      <c r="F101" s="116"/>
      <c r="G101" s="116"/>
      <c r="H101" s="116"/>
      <c r="I101" s="116"/>
      <c r="J101" s="117">
        <f>J392</f>
        <v>0</v>
      </c>
      <c r="L101" s="114"/>
    </row>
    <row r="102" spans="2:12" s="9" customFormat="1" ht="19.899999999999999" customHeight="1">
      <c r="B102" s="114"/>
      <c r="D102" s="115" t="s">
        <v>227</v>
      </c>
      <c r="E102" s="116"/>
      <c r="F102" s="116"/>
      <c r="G102" s="116"/>
      <c r="H102" s="116"/>
      <c r="I102" s="116"/>
      <c r="J102" s="117">
        <f>J479</f>
        <v>0</v>
      </c>
      <c r="L102" s="114"/>
    </row>
    <row r="103" spans="2:12" s="9" customFormat="1" ht="19.899999999999999" customHeight="1">
      <c r="B103" s="114"/>
      <c r="D103" s="115" t="s">
        <v>228</v>
      </c>
      <c r="E103" s="116"/>
      <c r="F103" s="116"/>
      <c r="G103" s="116"/>
      <c r="H103" s="116"/>
      <c r="I103" s="116"/>
      <c r="J103" s="117">
        <f>J494</f>
        <v>0</v>
      </c>
      <c r="L103" s="114"/>
    </row>
    <row r="104" spans="2:12" s="9" customFormat="1" ht="19.899999999999999" customHeight="1">
      <c r="B104" s="114"/>
      <c r="D104" s="115" t="s">
        <v>230</v>
      </c>
      <c r="E104" s="116"/>
      <c r="F104" s="116"/>
      <c r="G104" s="116"/>
      <c r="H104" s="116"/>
      <c r="I104" s="116"/>
      <c r="J104" s="117">
        <f>J554</f>
        <v>0</v>
      </c>
      <c r="L104" s="114"/>
    </row>
    <row r="105" spans="2:12" s="8" customFormat="1" ht="24.95" customHeight="1">
      <c r="B105" s="110"/>
      <c r="D105" s="111" t="s">
        <v>231</v>
      </c>
      <c r="E105" s="112"/>
      <c r="F105" s="112"/>
      <c r="G105" s="112"/>
      <c r="H105" s="112"/>
      <c r="I105" s="112"/>
      <c r="J105" s="113">
        <f>J557</f>
        <v>0</v>
      </c>
      <c r="L105" s="110"/>
    </row>
    <row r="106" spans="2:12" s="9" customFormat="1" ht="19.899999999999999" customHeight="1">
      <c r="B106" s="114"/>
      <c r="D106" s="115" t="s">
        <v>1267</v>
      </c>
      <c r="E106" s="116"/>
      <c r="F106" s="116"/>
      <c r="G106" s="116"/>
      <c r="H106" s="116"/>
      <c r="I106" s="116"/>
      <c r="J106" s="117">
        <f>J558</f>
        <v>0</v>
      </c>
      <c r="L106" s="114"/>
    </row>
    <row r="107" spans="2:12" s="9" customFormat="1" ht="19.899999999999999" customHeight="1">
      <c r="B107" s="114"/>
      <c r="D107" s="115" t="s">
        <v>2967</v>
      </c>
      <c r="E107" s="116"/>
      <c r="F107" s="116"/>
      <c r="G107" s="116"/>
      <c r="H107" s="116"/>
      <c r="I107" s="116"/>
      <c r="J107" s="117">
        <f>J625</f>
        <v>0</v>
      </c>
      <c r="L107" s="114"/>
    </row>
    <row r="108" spans="2:12" s="9" customFormat="1" ht="19.899999999999999" customHeight="1">
      <c r="B108" s="114"/>
      <c r="D108" s="115" t="s">
        <v>2038</v>
      </c>
      <c r="E108" s="116"/>
      <c r="F108" s="116"/>
      <c r="G108" s="116"/>
      <c r="H108" s="116"/>
      <c r="I108" s="116"/>
      <c r="J108" s="117">
        <f>J629</f>
        <v>0</v>
      </c>
      <c r="L108" s="114"/>
    </row>
    <row r="109" spans="2:12" s="9" customFormat="1" ht="19.899999999999999" customHeight="1">
      <c r="B109" s="114"/>
      <c r="D109" s="115" t="s">
        <v>2968</v>
      </c>
      <c r="E109" s="116"/>
      <c r="F109" s="116"/>
      <c r="G109" s="116"/>
      <c r="H109" s="116"/>
      <c r="I109" s="116"/>
      <c r="J109" s="117">
        <f>J635</f>
        <v>0</v>
      </c>
      <c r="L109" s="114"/>
    </row>
    <row r="110" spans="2:12" s="8" customFormat="1" ht="24.95" customHeight="1">
      <c r="B110" s="110"/>
      <c r="D110" s="111" t="s">
        <v>233</v>
      </c>
      <c r="E110" s="112"/>
      <c r="F110" s="112"/>
      <c r="G110" s="112"/>
      <c r="H110" s="112"/>
      <c r="I110" s="112"/>
      <c r="J110" s="113">
        <f>J637</f>
        <v>0</v>
      </c>
      <c r="L110" s="110"/>
    </row>
    <row r="111" spans="2:12" s="9" customFormat="1" ht="19.899999999999999" customHeight="1">
      <c r="B111" s="114"/>
      <c r="D111" s="115" t="s">
        <v>2969</v>
      </c>
      <c r="E111" s="116"/>
      <c r="F111" s="116"/>
      <c r="G111" s="116"/>
      <c r="H111" s="116"/>
      <c r="I111" s="116"/>
      <c r="J111" s="117">
        <f>J638</f>
        <v>0</v>
      </c>
      <c r="L111" s="114"/>
    </row>
    <row r="112" spans="2:12" s="8" customFormat="1" ht="24.95" customHeight="1">
      <c r="B112" s="110"/>
      <c r="D112" s="111" t="s">
        <v>1269</v>
      </c>
      <c r="E112" s="112"/>
      <c r="F112" s="112"/>
      <c r="G112" s="112"/>
      <c r="H112" s="112"/>
      <c r="I112" s="112"/>
      <c r="J112" s="113">
        <f>J640</f>
        <v>0</v>
      </c>
      <c r="L112" s="110"/>
    </row>
    <row r="113" spans="2:12" s="1" customFormat="1" ht="21.75" customHeight="1">
      <c r="B113" s="33"/>
      <c r="L113" s="33"/>
    </row>
    <row r="114" spans="2:12" s="1" customFormat="1" ht="6.95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33"/>
    </row>
    <row r="118" spans="2:12" s="1" customFormat="1" ht="6.95" customHeight="1">
      <c r="B118" s="47"/>
      <c r="C118" s="48"/>
      <c r="D118" s="48"/>
      <c r="E118" s="48"/>
      <c r="F118" s="48"/>
      <c r="G118" s="48"/>
      <c r="H118" s="48"/>
      <c r="I118" s="48"/>
      <c r="J118" s="48"/>
      <c r="K118" s="48"/>
      <c r="L118" s="33"/>
    </row>
    <row r="119" spans="2:12" s="1" customFormat="1" ht="24.95" customHeight="1">
      <c r="B119" s="33"/>
      <c r="C119" s="21" t="s">
        <v>235</v>
      </c>
      <c r="L119" s="33"/>
    </row>
    <row r="120" spans="2:12" s="1" customFormat="1" ht="6.95" customHeight="1">
      <c r="B120" s="33"/>
      <c r="L120" s="33"/>
    </row>
    <row r="121" spans="2:12" s="1" customFormat="1" ht="12" customHeight="1">
      <c r="B121" s="33"/>
      <c r="C121" s="27" t="s">
        <v>16</v>
      </c>
      <c r="L121" s="33"/>
    </row>
    <row r="122" spans="2:12" s="1" customFormat="1" ht="26.25" customHeight="1">
      <c r="B122" s="33"/>
      <c r="E122" s="259" t="str">
        <f>E7</f>
        <v>Opatření Zátor-Loučky, OHO, Dílčí stavba 02.040 Opatření v úseku Zátor - Loučky</v>
      </c>
      <c r="F122" s="260"/>
      <c r="G122" s="260"/>
      <c r="H122" s="260"/>
      <c r="L122" s="33"/>
    </row>
    <row r="123" spans="2:12" s="1" customFormat="1" ht="12" customHeight="1">
      <c r="B123" s="33"/>
      <c r="C123" s="27" t="s">
        <v>215</v>
      </c>
      <c r="L123" s="33"/>
    </row>
    <row r="124" spans="2:12" s="1" customFormat="1" ht="30" customHeight="1">
      <c r="B124" s="33"/>
      <c r="E124" s="241" t="str">
        <f>E9</f>
        <v>040.31.3 - Nový silniční most ev.č. 4585-8 v km 1,297 93 (TPE km 82,510)</v>
      </c>
      <c r="F124" s="261"/>
      <c r="G124" s="261"/>
      <c r="H124" s="261"/>
      <c r="L124" s="33"/>
    </row>
    <row r="125" spans="2:12" s="1" customFormat="1" ht="6.95" customHeight="1">
      <c r="B125" s="33"/>
      <c r="L125" s="33"/>
    </row>
    <row r="126" spans="2:12" s="1" customFormat="1" ht="12" customHeight="1">
      <c r="B126" s="33"/>
      <c r="C126" s="27" t="s">
        <v>22</v>
      </c>
      <c r="F126" s="25" t="str">
        <f>F12</f>
        <v>Zátor</v>
      </c>
      <c r="I126" s="27" t="s">
        <v>24</v>
      </c>
      <c r="J126" s="53" t="str">
        <f>IF(J12="","",J12)</f>
        <v>15. 11. 2024</v>
      </c>
      <c r="L126" s="33"/>
    </row>
    <row r="127" spans="2:12" s="1" customFormat="1" ht="6.95" customHeight="1">
      <c r="B127" s="33"/>
      <c r="L127" s="33"/>
    </row>
    <row r="128" spans="2:12" s="1" customFormat="1" ht="15.2" customHeight="1">
      <c r="B128" s="33"/>
      <c r="C128" s="27" t="s">
        <v>28</v>
      </c>
      <c r="F128" s="25" t="str">
        <f>E15</f>
        <v>Povodí Odry, státní podnik</v>
      </c>
      <c r="I128" s="27" t="s">
        <v>34</v>
      </c>
      <c r="J128" s="31" t="str">
        <f>E21</f>
        <v>AQUATIS, a.s.</v>
      </c>
      <c r="L128" s="33"/>
    </row>
    <row r="129" spans="2:65" s="1" customFormat="1" ht="25.7" customHeight="1">
      <c r="B129" s="33"/>
      <c r="C129" s="27" t="s">
        <v>32</v>
      </c>
      <c r="F129" s="25" t="str">
        <f>IF(E18="","",E18)</f>
        <v>Vyplň údaj</v>
      </c>
      <c r="I129" s="27" t="s">
        <v>37</v>
      </c>
      <c r="J129" s="31" t="str">
        <f>E24</f>
        <v>Ing. Michal Jendruščák</v>
      </c>
      <c r="L129" s="33"/>
    </row>
    <row r="130" spans="2:65" s="1" customFormat="1" ht="10.35" customHeight="1">
      <c r="B130" s="33"/>
      <c r="L130" s="33"/>
    </row>
    <row r="131" spans="2:65" s="10" customFormat="1" ht="29.25" customHeight="1">
      <c r="B131" s="118"/>
      <c r="C131" s="119" t="s">
        <v>236</v>
      </c>
      <c r="D131" s="120" t="s">
        <v>65</v>
      </c>
      <c r="E131" s="120" t="s">
        <v>61</v>
      </c>
      <c r="F131" s="120" t="s">
        <v>62</v>
      </c>
      <c r="G131" s="120" t="s">
        <v>237</v>
      </c>
      <c r="H131" s="120" t="s">
        <v>238</v>
      </c>
      <c r="I131" s="120" t="s">
        <v>239</v>
      </c>
      <c r="J131" s="120" t="s">
        <v>219</v>
      </c>
      <c r="K131" s="121" t="s">
        <v>240</v>
      </c>
      <c r="L131" s="118"/>
      <c r="M131" s="60" t="s">
        <v>1</v>
      </c>
      <c r="N131" s="61" t="s">
        <v>44</v>
      </c>
      <c r="O131" s="61" t="s">
        <v>241</v>
      </c>
      <c r="P131" s="61" t="s">
        <v>242</v>
      </c>
      <c r="Q131" s="61" t="s">
        <v>243</v>
      </c>
      <c r="R131" s="61" t="s">
        <v>244</v>
      </c>
      <c r="S131" s="61" t="s">
        <v>245</v>
      </c>
      <c r="T131" s="62" t="s">
        <v>246</v>
      </c>
    </row>
    <row r="132" spans="2:65" s="1" customFormat="1" ht="22.9" customHeight="1">
      <c r="B132" s="33"/>
      <c r="C132" s="65" t="s">
        <v>247</v>
      </c>
      <c r="J132" s="122">
        <f>BK132</f>
        <v>0</v>
      </c>
      <c r="L132" s="33"/>
      <c r="M132" s="63"/>
      <c r="N132" s="54"/>
      <c r="O132" s="54"/>
      <c r="P132" s="123">
        <f>P133+P557+P637+P640</f>
        <v>0</v>
      </c>
      <c r="Q132" s="54"/>
      <c r="R132" s="123">
        <f>R133+R557+R637+R640</f>
        <v>929.68327416</v>
      </c>
      <c r="S132" s="54"/>
      <c r="T132" s="124">
        <f>T133+T557+T637+T640</f>
        <v>106.5</v>
      </c>
      <c r="AT132" s="17" t="s">
        <v>79</v>
      </c>
      <c r="AU132" s="17" t="s">
        <v>221</v>
      </c>
      <c r="BK132" s="125">
        <f>BK133+BK557+BK637+BK640</f>
        <v>0</v>
      </c>
    </row>
    <row r="133" spans="2:65" s="11" customFormat="1" ht="25.9" customHeight="1">
      <c r="B133" s="126"/>
      <c r="D133" s="127" t="s">
        <v>79</v>
      </c>
      <c r="E133" s="128" t="s">
        <v>248</v>
      </c>
      <c r="F133" s="128" t="s">
        <v>249</v>
      </c>
      <c r="I133" s="129"/>
      <c r="J133" s="130">
        <f>BK133</f>
        <v>0</v>
      </c>
      <c r="L133" s="126"/>
      <c r="M133" s="131"/>
      <c r="P133" s="132">
        <f>P134+P227+P304+P392+P479+P494+P554</f>
        <v>0</v>
      </c>
      <c r="R133" s="132">
        <f>R134+R227+R304+R392+R479+R494+R554</f>
        <v>926.58134847999997</v>
      </c>
      <c r="T133" s="133">
        <f>T134+T227+T304+T392+T479+T494+T554</f>
        <v>106.5</v>
      </c>
      <c r="AR133" s="127" t="s">
        <v>88</v>
      </c>
      <c r="AT133" s="134" t="s">
        <v>79</v>
      </c>
      <c r="AU133" s="134" t="s">
        <v>80</v>
      </c>
      <c r="AY133" s="127" t="s">
        <v>250</v>
      </c>
      <c r="BK133" s="135">
        <f>BK134+BK227+BK304+BK392+BK479+BK494+BK554</f>
        <v>0</v>
      </c>
    </row>
    <row r="134" spans="2:65" s="11" customFormat="1" ht="22.9" customHeight="1">
      <c r="B134" s="126"/>
      <c r="D134" s="127" t="s">
        <v>79</v>
      </c>
      <c r="E134" s="136" t="s">
        <v>88</v>
      </c>
      <c r="F134" s="136" t="s">
        <v>251</v>
      </c>
      <c r="I134" s="129"/>
      <c r="J134" s="137">
        <f>BK134</f>
        <v>0</v>
      </c>
      <c r="L134" s="126"/>
      <c r="M134" s="131"/>
      <c r="P134" s="132">
        <f>SUM(P135:P226)</f>
        <v>0</v>
      </c>
      <c r="R134" s="132">
        <f>SUM(R135:R226)</f>
        <v>228.57805615000001</v>
      </c>
      <c r="T134" s="133">
        <f>SUM(T135:T226)</f>
        <v>106.5</v>
      </c>
      <c r="AR134" s="127" t="s">
        <v>88</v>
      </c>
      <c r="AT134" s="134" t="s">
        <v>79</v>
      </c>
      <c r="AU134" s="134" t="s">
        <v>88</v>
      </c>
      <c r="AY134" s="127" t="s">
        <v>250</v>
      </c>
      <c r="BK134" s="135">
        <f>SUM(BK135:BK226)</f>
        <v>0</v>
      </c>
    </row>
    <row r="135" spans="2:65" s="1" customFormat="1" ht="24.2" customHeight="1">
      <c r="B135" s="33"/>
      <c r="C135" s="138" t="s">
        <v>88</v>
      </c>
      <c r="D135" s="138" t="s">
        <v>252</v>
      </c>
      <c r="E135" s="139" t="s">
        <v>2041</v>
      </c>
      <c r="F135" s="140" t="s">
        <v>2042</v>
      </c>
      <c r="G135" s="141" t="s">
        <v>1272</v>
      </c>
      <c r="H135" s="142">
        <v>5760</v>
      </c>
      <c r="I135" s="143"/>
      <c r="J135" s="144">
        <f>ROUND(I135*H135,2)</f>
        <v>0</v>
      </c>
      <c r="K135" s="140" t="s">
        <v>256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4.0000000000000003E-5</v>
      </c>
      <c r="R135" s="147">
        <f>Q135*H135</f>
        <v>0.23040000000000002</v>
      </c>
      <c r="S135" s="147">
        <v>0</v>
      </c>
      <c r="T135" s="148">
        <f>S135*H135</f>
        <v>0</v>
      </c>
      <c r="AR135" s="149" t="s">
        <v>257</v>
      </c>
      <c r="AT135" s="149" t="s">
        <v>252</v>
      </c>
      <c r="AU135" s="149" t="s">
        <v>21</v>
      </c>
      <c r="AY135" s="17" t="s">
        <v>250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257</v>
      </c>
      <c r="BM135" s="149" t="s">
        <v>2970</v>
      </c>
    </row>
    <row r="136" spans="2:65" s="1" customFormat="1" ht="11.25">
      <c r="B136" s="33"/>
      <c r="D136" s="151" t="s">
        <v>259</v>
      </c>
      <c r="F136" s="152" t="s">
        <v>2044</v>
      </c>
      <c r="I136" s="153"/>
      <c r="L136" s="33"/>
      <c r="M136" s="154"/>
      <c r="T136" s="57"/>
      <c r="AT136" s="17" t="s">
        <v>259</v>
      </c>
      <c r="AU136" s="17" t="s">
        <v>21</v>
      </c>
    </row>
    <row r="137" spans="2:65" s="12" customFormat="1" ht="11.25">
      <c r="B137" s="155"/>
      <c r="D137" s="156" t="s">
        <v>265</v>
      </c>
      <c r="E137" s="157" t="s">
        <v>1</v>
      </c>
      <c r="F137" s="158" t="s">
        <v>2971</v>
      </c>
      <c r="H137" s="159">
        <v>5760</v>
      </c>
      <c r="I137" s="160"/>
      <c r="L137" s="155"/>
      <c r="M137" s="161"/>
      <c r="T137" s="162"/>
      <c r="AT137" s="157" t="s">
        <v>265</v>
      </c>
      <c r="AU137" s="157" t="s">
        <v>21</v>
      </c>
      <c r="AV137" s="12" t="s">
        <v>21</v>
      </c>
      <c r="AW137" s="12" t="s">
        <v>36</v>
      </c>
      <c r="AX137" s="12" t="s">
        <v>80</v>
      </c>
      <c r="AY137" s="157" t="s">
        <v>250</v>
      </c>
    </row>
    <row r="138" spans="2:65" s="13" customFormat="1" ht="11.25">
      <c r="B138" s="163"/>
      <c r="D138" s="156" t="s">
        <v>265</v>
      </c>
      <c r="E138" s="164" t="s">
        <v>1</v>
      </c>
      <c r="F138" s="165" t="s">
        <v>273</v>
      </c>
      <c r="H138" s="166">
        <v>5760</v>
      </c>
      <c r="I138" s="167"/>
      <c r="L138" s="163"/>
      <c r="M138" s="168"/>
      <c r="T138" s="169"/>
      <c r="AT138" s="164" t="s">
        <v>265</v>
      </c>
      <c r="AU138" s="164" t="s">
        <v>21</v>
      </c>
      <c r="AV138" s="13" t="s">
        <v>257</v>
      </c>
      <c r="AW138" s="13" t="s">
        <v>36</v>
      </c>
      <c r="AX138" s="13" t="s">
        <v>88</v>
      </c>
      <c r="AY138" s="164" t="s">
        <v>250</v>
      </c>
    </row>
    <row r="139" spans="2:65" s="1" customFormat="1" ht="24.2" customHeight="1">
      <c r="B139" s="33"/>
      <c r="C139" s="138" t="s">
        <v>21</v>
      </c>
      <c r="D139" s="138" t="s">
        <v>252</v>
      </c>
      <c r="E139" s="139" t="s">
        <v>2046</v>
      </c>
      <c r="F139" s="140" t="s">
        <v>2047</v>
      </c>
      <c r="G139" s="141" t="s">
        <v>1278</v>
      </c>
      <c r="H139" s="142">
        <v>240</v>
      </c>
      <c r="I139" s="143"/>
      <c r="J139" s="144">
        <f>ROUND(I139*H139,2)</f>
        <v>0</v>
      </c>
      <c r="K139" s="140" t="s">
        <v>256</v>
      </c>
      <c r="L139" s="33"/>
      <c r="M139" s="145" t="s">
        <v>1</v>
      </c>
      <c r="N139" s="146" t="s">
        <v>45</v>
      </c>
      <c r="P139" s="147">
        <f>O139*H139</f>
        <v>0</v>
      </c>
      <c r="Q139" s="147">
        <v>0</v>
      </c>
      <c r="R139" s="147">
        <f>Q139*H139</f>
        <v>0</v>
      </c>
      <c r="S139" s="147">
        <v>0</v>
      </c>
      <c r="T139" s="148">
        <f>S139*H139</f>
        <v>0</v>
      </c>
      <c r="AR139" s="149" t="s">
        <v>257</v>
      </c>
      <c r="AT139" s="149" t="s">
        <v>252</v>
      </c>
      <c r="AU139" s="149" t="s">
        <v>21</v>
      </c>
      <c r="AY139" s="17" t="s">
        <v>250</v>
      </c>
      <c r="BE139" s="150">
        <f>IF(N139="základní",J139,0)</f>
        <v>0</v>
      </c>
      <c r="BF139" s="150">
        <f>IF(N139="snížená",J139,0)</f>
        <v>0</v>
      </c>
      <c r="BG139" s="150">
        <f>IF(N139="zákl. přenesená",J139,0)</f>
        <v>0</v>
      </c>
      <c r="BH139" s="150">
        <f>IF(N139="sníž. přenesená",J139,0)</f>
        <v>0</v>
      </c>
      <c r="BI139" s="150">
        <f>IF(N139="nulová",J139,0)</f>
        <v>0</v>
      </c>
      <c r="BJ139" s="17" t="s">
        <v>88</v>
      </c>
      <c r="BK139" s="150">
        <f>ROUND(I139*H139,2)</f>
        <v>0</v>
      </c>
      <c r="BL139" s="17" t="s">
        <v>257</v>
      </c>
      <c r="BM139" s="149" t="s">
        <v>2972</v>
      </c>
    </row>
    <row r="140" spans="2:65" s="1" customFormat="1" ht="11.25">
      <c r="B140" s="33"/>
      <c r="D140" s="151" t="s">
        <v>259</v>
      </c>
      <c r="F140" s="152" t="s">
        <v>2049</v>
      </c>
      <c r="I140" s="153"/>
      <c r="L140" s="33"/>
      <c r="M140" s="154"/>
      <c r="T140" s="57"/>
      <c r="AT140" s="17" t="s">
        <v>259</v>
      </c>
      <c r="AU140" s="17" t="s">
        <v>21</v>
      </c>
    </row>
    <row r="141" spans="2:65" s="12" customFormat="1" ht="11.25">
      <c r="B141" s="155"/>
      <c r="D141" s="156" t="s">
        <v>265</v>
      </c>
      <c r="E141" s="157" t="s">
        <v>1</v>
      </c>
      <c r="F141" s="158" t="s">
        <v>2973</v>
      </c>
      <c r="H141" s="159">
        <v>240</v>
      </c>
      <c r="I141" s="160"/>
      <c r="L141" s="155"/>
      <c r="M141" s="161"/>
      <c r="T141" s="162"/>
      <c r="AT141" s="157" t="s">
        <v>265</v>
      </c>
      <c r="AU141" s="157" t="s">
        <v>21</v>
      </c>
      <c r="AV141" s="12" t="s">
        <v>21</v>
      </c>
      <c r="AW141" s="12" t="s">
        <v>36</v>
      </c>
      <c r="AX141" s="12" t="s">
        <v>80</v>
      </c>
      <c r="AY141" s="157" t="s">
        <v>250</v>
      </c>
    </row>
    <row r="142" spans="2:65" s="13" customFormat="1" ht="11.25">
      <c r="B142" s="163"/>
      <c r="D142" s="156" t="s">
        <v>265</v>
      </c>
      <c r="E142" s="164" t="s">
        <v>1</v>
      </c>
      <c r="F142" s="165" t="s">
        <v>273</v>
      </c>
      <c r="H142" s="166">
        <v>240</v>
      </c>
      <c r="I142" s="167"/>
      <c r="L142" s="163"/>
      <c r="M142" s="168"/>
      <c r="T142" s="169"/>
      <c r="AT142" s="164" t="s">
        <v>265</v>
      </c>
      <c r="AU142" s="164" t="s">
        <v>21</v>
      </c>
      <c r="AV142" s="13" t="s">
        <v>257</v>
      </c>
      <c r="AW142" s="13" t="s">
        <v>36</v>
      </c>
      <c r="AX142" s="13" t="s">
        <v>88</v>
      </c>
      <c r="AY142" s="164" t="s">
        <v>250</v>
      </c>
    </row>
    <row r="143" spans="2:65" s="1" customFormat="1" ht="16.5" customHeight="1">
      <c r="B143" s="33"/>
      <c r="C143" s="138" t="s">
        <v>267</v>
      </c>
      <c r="D143" s="138" t="s">
        <v>252</v>
      </c>
      <c r="E143" s="139" t="s">
        <v>2974</v>
      </c>
      <c r="F143" s="140" t="s">
        <v>2975</v>
      </c>
      <c r="G143" s="141" t="s">
        <v>255</v>
      </c>
      <c r="H143" s="142">
        <v>300</v>
      </c>
      <c r="I143" s="143"/>
      <c r="J143" s="144">
        <f>ROUND(I143*H143,2)</f>
        <v>0</v>
      </c>
      <c r="K143" s="140" t="s">
        <v>256</v>
      </c>
      <c r="L143" s="33"/>
      <c r="M143" s="145" t="s">
        <v>1</v>
      </c>
      <c r="N143" s="146" t="s">
        <v>45</v>
      </c>
      <c r="P143" s="147">
        <f>O143*H143</f>
        <v>0</v>
      </c>
      <c r="Q143" s="147">
        <v>0</v>
      </c>
      <c r="R143" s="147">
        <f>Q143*H143</f>
        <v>0</v>
      </c>
      <c r="S143" s="147">
        <v>0.35499999999999998</v>
      </c>
      <c r="T143" s="148">
        <f>S143*H143</f>
        <v>106.5</v>
      </c>
      <c r="AR143" s="149" t="s">
        <v>257</v>
      </c>
      <c r="AT143" s="149" t="s">
        <v>252</v>
      </c>
      <c r="AU143" s="149" t="s">
        <v>21</v>
      </c>
      <c r="AY143" s="17" t="s">
        <v>250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257</v>
      </c>
      <c r="BM143" s="149" t="s">
        <v>2976</v>
      </c>
    </row>
    <row r="144" spans="2:65" s="1" customFormat="1" ht="11.25">
      <c r="B144" s="33"/>
      <c r="D144" s="151" t="s">
        <v>259</v>
      </c>
      <c r="F144" s="152" t="s">
        <v>2977</v>
      </c>
      <c r="I144" s="153"/>
      <c r="L144" s="33"/>
      <c r="M144" s="154"/>
      <c r="T144" s="57"/>
      <c r="AT144" s="17" t="s">
        <v>259</v>
      </c>
      <c r="AU144" s="17" t="s">
        <v>21</v>
      </c>
    </row>
    <row r="145" spans="2:65" s="1" customFormat="1" ht="33" customHeight="1">
      <c r="B145" s="33"/>
      <c r="C145" s="138" t="s">
        <v>257</v>
      </c>
      <c r="D145" s="138" t="s">
        <v>252</v>
      </c>
      <c r="E145" s="139" t="s">
        <v>2978</v>
      </c>
      <c r="F145" s="140" t="s">
        <v>2979</v>
      </c>
      <c r="G145" s="141" t="s">
        <v>276</v>
      </c>
      <c r="H145" s="142">
        <v>940</v>
      </c>
      <c r="I145" s="143"/>
      <c r="J145" s="144">
        <f>ROUND(I145*H145,2)</f>
        <v>0</v>
      </c>
      <c r="K145" s="140" t="s">
        <v>256</v>
      </c>
      <c r="L145" s="33"/>
      <c r="M145" s="145" t="s">
        <v>1</v>
      </c>
      <c r="N145" s="146" t="s">
        <v>45</v>
      </c>
      <c r="P145" s="147">
        <f>O145*H145</f>
        <v>0</v>
      </c>
      <c r="Q145" s="147">
        <v>0</v>
      </c>
      <c r="R145" s="147">
        <f>Q145*H145</f>
        <v>0</v>
      </c>
      <c r="S145" s="147">
        <v>0</v>
      </c>
      <c r="T145" s="148">
        <f>S145*H145</f>
        <v>0</v>
      </c>
      <c r="AR145" s="149" t="s">
        <v>257</v>
      </c>
      <c r="AT145" s="149" t="s">
        <v>252</v>
      </c>
      <c r="AU145" s="149" t="s">
        <v>21</v>
      </c>
      <c r="AY145" s="17" t="s">
        <v>250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257</v>
      </c>
      <c r="BM145" s="149" t="s">
        <v>2980</v>
      </c>
    </row>
    <row r="146" spans="2:65" s="1" customFormat="1" ht="11.25">
      <c r="B146" s="33"/>
      <c r="D146" s="151" t="s">
        <v>259</v>
      </c>
      <c r="F146" s="152" t="s">
        <v>2981</v>
      </c>
      <c r="I146" s="153"/>
      <c r="L146" s="33"/>
      <c r="M146" s="154"/>
      <c r="T146" s="57"/>
      <c r="AT146" s="17" t="s">
        <v>259</v>
      </c>
      <c r="AU146" s="17" t="s">
        <v>21</v>
      </c>
    </row>
    <row r="147" spans="2:65" s="12" customFormat="1" ht="22.5">
      <c r="B147" s="155"/>
      <c r="D147" s="156" t="s">
        <v>265</v>
      </c>
      <c r="E147" s="157" t="s">
        <v>1</v>
      </c>
      <c r="F147" s="158" t="s">
        <v>2982</v>
      </c>
      <c r="H147" s="159">
        <v>300</v>
      </c>
      <c r="I147" s="160"/>
      <c r="L147" s="155"/>
      <c r="M147" s="161"/>
      <c r="T147" s="162"/>
      <c r="AT147" s="157" t="s">
        <v>265</v>
      </c>
      <c r="AU147" s="157" t="s">
        <v>21</v>
      </c>
      <c r="AV147" s="12" t="s">
        <v>21</v>
      </c>
      <c r="AW147" s="12" t="s">
        <v>36</v>
      </c>
      <c r="AX147" s="12" t="s">
        <v>80</v>
      </c>
      <c r="AY147" s="157" t="s">
        <v>250</v>
      </c>
    </row>
    <row r="148" spans="2:65" s="12" customFormat="1" ht="11.25">
      <c r="B148" s="155"/>
      <c r="D148" s="156" t="s">
        <v>265</v>
      </c>
      <c r="E148" s="157" t="s">
        <v>1</v>
      </c>
      <c r="F148" s="158" t="s">
        <v>2983</v>
      </c>
      <c r="H148" s="159">
        <v>640</v>
      </c>
      <c r="I148" s="160"/>
      <c r="L148" s="155"/>
      <c r="M148" s="161"/>
      <c r="T148" s="162"/>
      <c r="AT148" s="157" t="s">
        <v>265</v>
      </c>
      <c r="AU148" s="157" t="s">
        <v>21</v>
      </c>
      <c r="AV148" s="12" t="s">
        <v>21</v>
      </c>
      <c r="AW148" s="12" t="s">
        <v>36</v>
      </c>
      <c r="AX148" s="12" t="s">
        <v>80</v>
      </c>
      <c r="AY148" s="157" t="s">
        <v>250</v>
      </c>
    </row>
    <row r="149" spans="2:65" s="13" customFormat="1" ht="11.25">
      <c r="B149" s="163"/>
      <c r="D149" s="156" t="s">
        <v>265</v>
      </c>
      <c r="E149" s="164" t="s">
        <v>1</v>
      </c>
      <c r="F149" s="165" t="s">
        <v>273</v>
      </c>
      <c r="H149" s="166">
        <v>940</v>
      </c>
      <c r="I149" s="167"/>
      <c r="L149" s="163"/>
      <c r="M149" s="168"/>
      <c r="T149" s="169"/>
      <c r="AT149" s="164" t="s">
        <v>265</v>
      </c>
      <c r="AU149" s="164" t="s">
        <v>21</v>
      </c>
      <c r="AV149" s="13" t="s">
        <v>257</v>
      </c>
      <c r="AW149" s="13" t="s">
        <v>36</v>
      </c>
      <c r="AX149" s="13" t="s">
        <v>88</v>
      </c>
      <c r="AY149" s="164" t="s">
        <v>250</v>
      </c>
    </row>
    <row r="150" spans="2:65" s="1" customFormat="1" ht="33" customHeight="1">
      <c r="B150" s="33"/>
      <c r="C150" s="138" t="s">
        <v>280</v>
      </c>
      <c r="D150" s="138" t="s">
        <v>252</v>
      </c>
      <c r="E150" s="139" t="s">
        <v>2984</v>
      </c>
      <c r="F150" s="140" t="s">
        <v>2985</v>
      </c>
      <c r="G150" s="141" t="s">
        <v>276</v>
      </c>
      <c r="H150" s="142">
        <v>1711.6</v>
      </c>
      <c r="I150" s="143"/>
      <c r="J150" s="144">
        <f>ROUND(I150*H150,2)</f>
        <v>0</v>
      </c>
      <c r="K150" s="140" t="s">
        <v>256</v>
      </c>
      <c r="L150" s="33"/>
      <c r="M150" s="145" t="s">
        <v>1</v>
      </c>
      <c r="N150" s="146" t="s">
        <v>45</v>
      </c>
      <c r="P150" s="147">
        <f>O150*H150</f>
        <v>0</v>
      </c>
      <c r="Q150" s="147">
        <v>0</v>
      </c>
      <c r="R150" s="147">
        <f>Q150*H150</f>
        <v>0</v>
      </c>
      <c r="S150" s="147">
        <v>0</v>
      </c>
      <c r="T150" s="148">
        <f>S150*H150</f>
        <v>0</v>
      </c>
      <c r="AR150" s="149" t="s">
        <v>257</v>
      </c>
      <c r="AT150" s="149" t="s">
        <v>252</v>
      </c>
      <c r="AU150" s="149" t="s">
        <v>21</v>
      </c>
      <c r="AY150" s="17" t="s">
        <v>250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257</v>
      </c>
      <c r="BM150" s="149" t="s">
        <v>2986</v>
      </c>
    </row>
    <row r="151" spans="2:65" s="1" customFormat="1" ht="11.25">
      <c r="B151" s="33"/>
      <c r="D151" s="151" t="s">
        <v>259</v>
      </c>
      <c r="F151" s="152" t="s">
        <v>2987</v>
      </c>
      <c r="I151" s="153"/>
      <c r="L151" s="33"/>
      <c r="M151" s="154"/>
      <c r="T151" s="57"/>
      <c r="AT151" s="17" t="s">
        <v>259</v>
      </c>
      <c r="AU151" s="17" t="s">
        <v>21</v>
      </c>
    </row>
    <row r="152" spans="2:65" s="12" customFormat="1" ht="22.5">
      <c r="B152" s="155"/>
      <c r="D152" s="156" t="s">
        <v>265</v>
      </c>
      <c r="E152" s="157" t="s">
        <v>1</v>
      </c>
      <c r="F152" s="158" t="s">
        <v>2988</v>
      </c>
      <c r="H152" s="159">
        <v>1711.6</v>
      </c>
      <c r="I152" s="160"/>
      <c r="L152" s="155"/>
      <c r="M152" s="161"/>
      <c r="T152" s="162"/>
      <c r="AT152" s="157" t="s">
        <v>265</v>
      </c>
      <c r="AU152" s="157" t="s">
        <v>21</v>
      </c>
      <c r="AV152" s="12" t="s">
        <v>21</v>
      </c>
      <c r="AW152" s="12" t="s">
        <v>36</v>
      </c>
      <c r="AX152" s="12" t="s">
        <v>88</v>
      </c>
      <c r="AY152" s="157" t="s">
        <v>250</v>
      </c>
    </row>
    <row r="153" spans="2:65" s="1" customFormat="1" ht="24.2" customHeight="1">
      <c r="B153" s="33"/>
      <c r="C153" s="138" t="s">
        <v>287</v>
      </c>
      <c r="D153" s="138" t="s">
        <v>252</v>
      </c>
      <c r="E153" s="139" t="s">
        <v>1350</v>
      </c>
      <c r="F153" s="140" t="s">
        <v>1351</v>
      </c>
      <c r="G153" s="141" t="s">
        <v>481</v>
      </c>
      <c r="H153" s="142">
        <v>66.275000000000006</v>
      </c>
      <c r="I153" s="143"/>
      <c r="J153" s="144">
        <f>ROUND(I153*H153,2)</f>
        <v>0</v>
      </c>
      <c r="K153" s="140" t="s">
        <v>256</v>
      </c>
      <c r="L153" s="33"/>
      <c r="M153" s="145" t="s">
        <v>1</v>
      </c>
      <c r="N153" s="146" t="s">
        <v>45</v>
      </c>
      <c r="P153" s="147">
        <f>O153*H153</f>
        <v>0</v>
      </c>
      <c r="Q153" s="147">
        <v>2.0000000000000001E-4</v>
      </c>
      <c r="R153" s="147">
        <f>Q153*H153</f>
        <v>1.3255000000000001E-2</v>
      </c>
      <c r="S153" s="147">
        <v>0</v>
      </c>
      <c r="T153" s="148">
        <f>S153*H153</f>
        <v>0</v>
      </c>
      <c r="AR153" s="149" t="s">
        <v>257</v>
      </c>
      <c r="AT153" s="149" t="s">
        <v>252</v>
      </c>
      <c r="AU153" s="149" t="s">
        <v>21</v>
      </c>
      <c r="AY153" s="17" t="s">
        <v>250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257</v>
      </c>
      <c r="BM153" s="149" t="s">
        <v>2989</v>
      </c>
    </row>
    <row r="154" spans="2:65" s="1" customFormat="1" ht="11.25">
      <c r="B154" s="33"/>
      <c r="D154" s="151" t="s">
        <v>259</v>
      </c>
      <c r="F154" s="152" t="s">
        <v>1353</v>
      </c>
      <c r="I154" s="153"/>
      <c r="L154" s="33"/>
      <c r="M154" s="154"/>
      <c r="T154" s="57"/>
      <c r="AT154" s="17" t="s">
        <v>259</v>
      </c>
      <c r="AU154" s="17" t="s">
        <v>21</v>
      </c>
    </row>
    <row r="155" spans="2:65" s="12" customFormat="1" ht="11.25">
      <c r="B155" s="155"/>
      <c r="D155" s="156" t="s">
        <v>265</v>
      </c>
      <c r="E155" s="157" t="s">
        <v>1</v>
      </c>
      <c r="F155" s="158" t="s">
        <v>2990</v>
      </c>
      <c r="H155" s="159">
        <v>50</v>
      </c>
      <c r="I155" s="160"/>
      <c r="L155" s="155"/>
      <c r="M155" s="161"/>
      <c r="T155" s="162"/>
      <c r="AT155" s="157" t="s">
        <v>265</v>
      </c>
      <c r="AU155" s="157" t="s">
        <v>21</v>
      </c>
      <c r="AV155" s="12" t="s">
        <v>21</v>
      </c>
      <c r="AW155" s="12" t="s">
        <v>36</v>
      </c>
      <c r="AX155" s="12" t="s">
        <v>80</v>
      </c>
      <c r="AY155" s="157" t="s">
        <v>250</v>
      </c>
    </row>
    <row r="156" spans="2:65" s="12" customFormat="1" ht="11.25">
      <c r="B156" s="155"/>
      <c r="D156" s="156" t="s">
        <v>265</v>
      </c>
      <c r="E156" s="157" t="s">
        <v>1</v>
      </c>
      <c r="F156" s="158" t="s">
        <v>2991</v>
      </c>
      <c r="H156" s="159">
        <v>16.274999999999999</v>
      </c>
      <c r="I156" s="160"/>
      <c r="L156" s="155"/>
      <c r="M156" s="161"/>
      <c r="T156" s="162"/>
      <c r="AT156" s="157" t="s">
        <v>265</v>
      </c>
      <c r="AU156" s="157" t="s">
        <v>21</v>
      </c>
      <c r="AV156" s="12" t="s">
        <v>21</v>
      </c>
      <c r="AW156" s="12" t="s">
        <v>36</v>
      </c>
      <c r="AX156" s="12" t="s">
        <v>80</v>
      </c>
      <c r="AY156" s="157" t="s">
        <v>250</v>
      </c>
    </row>
    <row r="157" spans="2:65" s="13" customFormat="1" ht="11.25">
      <c r="B157" s="163"/>
      <c r="D157" s="156" t="s">
        <v>265</v>
      </c>
      <c r="E157" s="164" t="s">
        <v>1</v>
      </c>
      <c r="F157" s="165" t="s">
        <v>273</v>
      </c>
      <c r="H157" s="166">
        <v>66.275000000000006</v>
      </c>
      <c r="I157" s="167"/>
      <c r="L157" s="163"/>
      <c r="M157" s="168"/>
      <c r="T157" s="169"/>
      <c r="AT157" s="164" t="s">
        <v>265</v>
      </c>
      <c r="AU157" s="164" t="s">
        <v>21</v>
      </c>
      <c r="AV157" s="13" t="s">
        <v>257</v>
      </c>
      <c r="AW157" s="13" t="s">
        <v>36</v>
      </c>
      <c r="AX157" s="13" t="s">
        <v>88</v>
      </c>
      <c r="AY157" s="164" t="s">
        <v>250</v>
      </c>
    </row>
    <row r="158" spans="2:65" s="1" customFormat="1" ht="24.2" customHeight="1">
      <c r="B158" s="33"/>
      <c r="C158" s="138" t="s">
        <v>293</v>
      </c>
      <c r="D158" s="138" t="s">
        <v>252</v>
      </c>
      <c r="E158" s="139" t="s">
        <v>1355</v>
      </c>
      <c r="F158" s="140" t="s">
        <v>1356</v>
      </c>
      <c r="G158" s="141" t="s">
        <v>255</v>
      </c>
      <c r="H158" s="142">
        <v>309.34100000000001</v>
      </c>
      <c r="I158" s="143"/>
      <c r="J158" s="144">
        <f>ROUND(I158*H158,2)</f>
        <v>0</v>
      </c>
      <c r="K158" s="140" t="s">
        <v>256</v>
      </c>
      <c r="L158" s="33"/>
      <c r="M158" s="145" t="s">
        <v>1</v>
      </c>
      <c r="N158" s="146" t="s">
        <v>45</v>
      </c>
      <c r="P158" s="147">
        <f>O158*H158</f>
        <v>0</v>
      </c>
      <c r="Q158" s="147">
        <v>1.4999999999999999E-4</v>
      </c>
      <c r="R158" s="147">
        <f>Q158*H158</f>
        <v>4.6401149999999995E-2</v>
      </c>
      <c r="S158" s="147">
        <v>0</v>
      </c>
      <c r="T158" s="148">
        <f>S158*H158</f>
        <v>0</v>
      </c>
      <c r="AR158" s="149" t="s">
        <v>257</v>
      </c>
      <c r="AT158" s="149" t="s">
        <v>252</v>
      </c>
      <c r="AU158" s="149" t="s">
        <v>21</v>
      </c>
      <c r="AY158" s="17" t="s">
        <v>250</v>
      </c>
      <c r="BE158" s="150">
        <f>IF(N158="základní",J158,0)</f>
        <v>0</v>
      </c>
      <c r="BF158" s="150">
        <f>IF(N158="snížená",J158,0)</f>
        <v>0</v>
      </c>
      <c r="BG158" s="150">
        <f>IF(N158="zákl. přenesená",J158,0)</f>
        <v>0</v>
      </c>
      <c r="BH158" s="150">
        <f>IF(N158="sníž. přenesená",J158,0)</f>
        <v>0</v>
      </c>
      <c r="BI158" s="150">
        <f>IF(N158="nulová",J158,0)</f>
        <v>0</v>
      </c>
      <c r="BJ158" s="17" t="s">
        <v>88</v>
      </c>
      <c r="BK158" s="150">
        <f>ROUND(I158*H158,2)</f>
        <v>0</v>
      </c>
      <c r="BL158" s="17" t="s">
        <v>257</v>
      </c>
      <c r="BM158" s="149" t="s">
        <v>2992</v>
      </c>
    </row>
    <row r="159" spans="2:65" s="1" customFormat="1" ht="11.25">
      <c r="B159" s="33"/>
      <c r="D159" s="151" t="s">
        <v>259</v>
      </c>
      <c r="F159" s="152" t="s">
        <v>1358</v>
      </c>
      <c r="I159" s="153"/>
      <c r="L159" s="33"/>
      <c r="M159" s="154"/>
      <c r="T159" s="57"/>
      <c r="AT159" s="17" t="s">
        <v>259</v>
      </c>
      <c r="AU159" s="17" t="s">
        <v>21</v>
      </c>
    </row>
    <row r="160" spans="2:65" s="12" customFormat="1" ht="11.25">
      <c r="B160" s="155"/>
      <c r="D160" s="156" t="s">
        <v>265</v>
      </c>
      <c r="E160" s="157" t="s">
        <v>1</v>
      </c>
      <c r="F160" s="158" t="s">
        <v>2993</v>
      </c>
      <c r="H160" s="159">
        <v>150</v>
      </c>
      <c r="I160" s="160"/>
      <c r="L160" s="155"/>
      <c r="M160" s="161"/>
      <c r="T160" s="162"/>
      <c r="AT160" s="157" t="s">
        <v>265</v>
      </c>
      <c r="AU160" s="157" t="s">
        <v>21</v>
      </c>
      <c r="AV160" s="12" t="s">
        <v>21</v>
      </c>
      <c r="AW160" s="12" t="s">
        <v>36</v>
      </c>
      <c r="AX160" s="12" t="s">
        <v>80</v>
      </c>
      <c r="AY160" s="157" t="s">
        <v>250</v>
      </c>
    </row>
    <row r="161" spans="2:65" s="12" customFormat="1" ht="11.25">
      <c r="B161" s="155"/>
      <c r="D161" s="156" t="s">
        <v>265</v>
      </c>
      <c r="E161" s="157" t="s">
        <v>1</v>
      </c>
      <c r="F161" s="158" t="s">
        <v>2994</v>
      </c>
      <c r="H161" s="159">
        <v>159.34100000000001</v>
      </c>
      <c r="I161" s="160"/>
      <c r="L161" s="155"/>
      <c r="M161" s="161"/>
      <c r="T161" s="162"/>
      <c r="AT161" s="157" t="s">
        <v>265</v>
      </c>
      <c r="AU161" s="157" t="s">
        <v>21</v>
      </c>
      <c r="AV161" s="12" t="s">
        <v>21</v>
      </c>
      <c r="AW161" s="12" t="s">
        <v>36</v>
      </c>
      <c r="AX161" s="12" t="s">
        <v>80</v>
      </c>
      <c r="AY161" s="157" t="s">
        <v>250</v>
      </c>
    </row>
    <row r="162" spans="2:65" s="13" customFormat="1" ht="11.25">
      <c r="B162" s="163"/>
      <c r="D162" s="156" t="s">
        <v>265</v>
      </c>
      <c r="E162" s="164" t="s">
        <v>1</v>
      </c>
      <c r="F162" s="165" t="s">
        <v>273</v>
      </c>
      <c r="H162" s="166">
        <v>309.34100000000001</v>
      </c>
      <c r="I162" s="167"/>
      <c r="L162" s="163"/>
      <c r="M162" s="168"/>
      <c r="T162" s="169"/>
      <c r="AT162" s="164" t="s">
        <v>265</v>
      </c>
      <c r="AU162" s="164" t="s">
        <v>21</v>
      </c>
      <c r="AV162" s="13" t="s">
        <v>257</v>
      </c>
      <c r="AW162" s="13" t="s">
        <v>36</v>
      </c>
      <c r="AX162" s="13" t="s">
        <v>88</v>
      </c>
      <c r="AY162" s="164" t="s">
        <v>250</v>
      </c>
    </row>
    <row r="163" spans="2:65" s="1" customFormat="1" ht="24.2" customHeight="1">
      <c r="B163" s="33"/>
      <c r="C163" s="138" t="s">
        <v>299</v>
      </c>
      <c r="D163" s="138" t="s">
        <v>252</v>
      </c>
      <c r="E163" s="139" t="s">
        <v>1361</v>
      </c>
      <c r="F163" s="140" t="s">
        <v>1362</v>
      </c>
      <c r="G163" s="141" t="s">
        <v>255</v>
      </c>
      <c r="H163" s="142">
        <v>309.34100000000001</v>
      </c>
      <c r="I163" s="143"/>
      <c r="J163" s="144">
        <f>ROUND(I163*H163,2)</f>
        <v>0</v>
      </c>
      <c r="K163" s="140" t="s">
        <v>256</v>
      </c>
      <c r="L163" s="33"/>
      <c r="M163" s="145" t="s">
        <v>1</v>
      </c>
      <c r="N163" s="146" t="s">
        <v>45</v>
      </c>
      <c r="P163" s="147">
        <f>O163*H163</f>
        <v>0</v>
      </c>
      <c r="Q163" s="147">
        <v>0</v>
      </c>
      <c r="R163" s="147">
        <f>Q163*H163</f>
        <v>0</v>
      </c>
      <c r="S163" s="147">
        <v>0</v>
      </c>
      <c r="T163" s="148">
        <f>S163*H163</f>
        <v>0</v>
      </c>
      <c r="AR163" s="149" t="s">
        <v>257</v>
      </c>
      <c r="AT163" s="149" t="s">
        <v>252</v>
      </c>
      <c r="AU163" s="149" t="s">
        <v>21</v>
      </c>
      <c r="AY163" s="17" t="s">
        <v>250</v>
      </c>
      <c r="BE163" s="150">
        <f>IF(N163="základní",J163,0)</f>
        <v>0</v>
      </c>
      <c r="BF163" s="150">
        <f>IF(N163="snížená",J163,0)</f>
        <v>0</v>
      </c>
      <c r="BG163" s="150">
        <f>IF(N163="zákl. přenesená",J163,0)</f>
        <v>0</v>
      </c>
      <c r="BH163" s="150">
        <f>IF(N163="sníž. přenesená",J163,0)</f>
        <v>0</v>
      </c>
      <c r="BI163" s="150">
        <f>IF(N163="nulová",J163,0)</f>
        <v>0</v>
      </c>
      <c r="BJ163" s="17" t="s">
        <v>88</v>
      </c>
      <c r="BK163" s="150">
        <f>ROUND(I163*H163,2)</f>
        <v>0</v>
      </c>
      <c r="BL163" s="17" t="s">
        <v>257</v>
      </c>
      <c r="BM163" s="149" t="s">
        <v>2995</v>
      </c>
    </row>
    <row r="164" spans="2:65" s="1" customFormat="1" ht="11.25">
      <c r="B164" s="33"/>
      <c r="D164" s="151" t="s">
        <v>259</v>
      </c>
      <c r="F164" s="152" t="s">
        <v>1364</v>
      </c>
      <c r="I164" s="153"/>
      <c r="L164" s="33"/>
      <c r="M164" s="154"/>
      <c r="T164" s="57"/>
      <c r="AT164" s="17" t="s">
        <v>259</v>
      </c>
      <c r="AU164" s="17" t="s">
        <v>21</v>
      </c>
    </row>
    <row r="165" spans="2:65" s="1" customFormat="1" ht="16.5" customHeight="1">
      <c r="B165" s="33"/>
      <c r="C165" s="178" t="s">
        <v>305</v>
      </c>
      <c r="D165" s="178" t="s">
        <v>364</v>
      </c>
      <c r="E165" s="179" t="s">
        <v>1366</v>
      </c>
      <c r="F165" s="180" t="s">
        <v>1367</v>
      </c>
      <c r="G165" s="181" t="s">
        <v>402</v>
      </c>
      <c r="H165" s="182">
        <v>50.99</v>
      </c>
      <c r="I165" s="183"/>
      <c r="J165" s="184">
        <f>ROUND(I165*H165,2)</f>
        <v>0</v>
      </c>
      <c r="K165" s="180" t="s">
        <v>1</v>
      </c>
      <c r="L165" s="185"/>
      <c r="M165" s="186" t="s">
        <v>1</v>
      </c>
      <c r="N165" s="187" t="s">
        <v>45</v>
      </c>
      <c r="P165" s="147">
        <f>O165*H165</f>
        <v>0</v>
      </c>
      <c r="Q165" s="147">
        <v>1</v>
      </c>
      <c r="R165" s="147">
        <f>Q165*H165</f>
        <v>50.99</v>
      </c>
      <c r="S165" s="147">
        <v>0</v>
      </c>
      <c r="T165" s="148">
        <f>S165*H165</f>
        <v>0</v>
      </c>
      <c r="AR165" s="149" t="s">
        <v>299</v>
      </c>
      <c r="AT165" s="149" t="s">
        <v>364</v>
      </c>
      <c r="AU165" s="149" t="s">
        <v>21</v>
      </c>
      <c r="AY165" s="17" t="s">
        <v>250</v>
      </c>
      <c r="BE165" s="150">
        <f>IF(N165="základní",J165,0)</f>
        <v>0</v>
      </c>
      <c r="BF165" s="150">
        <f>IF(N165="snížená",J165,0)</f>
        <v>0</v>
      </c>
      <c r="BG165" s="150">
        <f>IF(N165="zákl. přenesená",J165,0)</f>
        <v>0</v>
      </c>
      <c r="BH165" s="150">
        <f>IF(N165="sníž. přenesená",J165,0)</f>
        <v>0</v>
      </c>
      <c r="BI165" s="150">
        <f>IF(N165="nulová",J165,0)</f>
        <v>0</v>
      </c>
      <c r="BJ165" s="17" t="s">
        <v>88</v>
      </c>
      <c r="BK165" s="150">
        <f>ROUND(I165*H165,2)</f>
        <v>0</v>
      </c>
      <c r="BL165" s="17" t="s">
        <v>257</v>
      </c>
      <c r="BM165" s="149" t="s">
        <v>2996</v>
      </c>
    </row>
    <row r="166" spans="2:65" s="12" customFormat="1" ht="11.25">
      <c r="B166" s="155"/>
      <c r="D166" s="156" t="s">
        <v>265</v>
      </c>
      <c r="E166" s="157" t="s">
        <v>1</v>
      </c>
      <c r="F166" s="158" t="s">
        <v>2997</v>
      </c>
      <c r="H166" s="159">
        <v>50.99</v>
      </c>
      <c r="I166" s="160"/>
      <c r="L166" s="155"/>
      <c r="M166" s="161"/>
      <c r="T166" s="162"/>
      <c r="AT166" s="157" t="s">
        <v>265</v>
      </c>
      <c r="AU166" s="157" t="s">
        <v>21</v>
      </c>
      <c r="AV166" s="12" t="s">
        <v>21</v>
      </c>
      <c r="AW166" s="12" t="s">
        <v>36</v>
      </c>
      <c r="AX166" s="12" t="s">
        <v>88</v>
      </c>
      <c r="AY166" s="157" t="s">
        <v>250</v>
      </c>
    </row>
    <row r="167" spans="2:65" s="1" customFormat="1" ht="37.9" customHeight="1">
      <c r="B167" s="33"/>
      <c r="C167" s="138" t="s">
        <v>311</v>
      </c>
      <c r="D167" s="138" t="s">
        <v>252</v>
      </c>
      <c r="E167" s="139" t="s">
        <v>306</v>
      </c>
      <c r="F167" s="140" t="s">
        <v>307</v>
      </c>
      <c r="G167" s="141" t="s">
        <v>276</v>
      </c>
      <c r="H167" s="142">
        <v>2011.6</v>
      </c>
      <c r="I167" s="143"/>
      <c r="J167" s="144">
        <f>ROUND(I167*H167,2)</f>
        <v>0</v>
      </c>
      <c r="K167" s="140" t="s">
        <v>256</v>
      </c>
      <c r="L167" s="33"/>
      <c r="M167" s="145" t="s">
        <v>1</v>
      </c>
      <c r="N167" s="146" t="s">
        <v>45</v>
      </c>
      <c r="P167" s="147">
        <f>O167*H167</f>
        <v>0</v>
      </c>
      <c r="Q167" s="147">
        <v>0</v>
      </c>
      <c r="R167" s="147">
        <f>Q167*H167</f>
        <v>0</v>
      </c>
      <c r="S167" s="147">
        <v>0</v>
      </c>
      <c r="T167" s="148">
        <f>S167*H167</f>
        <v>0</v>
      </c>
      <c r="AR167" s="149" t="s">
        <v>257</v>
      </c>
      <c r="AT167" s="149" t="s">
        <v>252</v>
      </c>
      <c r="AU167" s="149" t="s">
        <v>21</v>
      </c>
      <c r="AY167" s="17" t="s">
        <v>250</v>
      </c>
      <c r="BE167" s="150">
        <f>IF(N167="základní",J167,0)</f>
        <v>0</v>
      </c>
      <c r="BF167" s="150">
        <f>IF(N167="snížená",J167,0)</f>
        <v>0</v>
      </c>
      <c r="BG167" s="150">
        <f>IF(N167="zákl. přenesená",J167,0)</f>
        <v>0</v>
      </c>
      <c r="BH167" s="150">
        <f>IF(N167="sníž. přenesená",J167,0)</f>
        <v>0</v>
      </c>
      <c r="BI167" s="150">
        <f>IF(N167="nulová",J167,0)</f>
        <v>0</v>
      </c>
      <c r="BJ167" s="17" t="s">
        <v>88</v>
      </c>
      <c r="BK167" s="150">
        <f>ROUND(I167*H167,2)</f>
        <v>0</v>
      </c>
      <c r="BL167" s="17" t="s">
        <v>257</v>
      </c>
      <c r="BM167" s="149" t="s">
        <v>2998</v>
      </c>
    </row>
    <row r="168" spans="2:65" s="1" customFormat="1" ht="11.25">
      <c r="B168" s="33"/>
      <c r="D168" s="151" t="s">
        <v>259</v>
      </c>
      <c r="F168" s="152" t="s">
        <v>309</v>
      </c>
      <c r="I168" s="153"/>
      <c r="L168" s="33"/>
      <c r="M168" s="154"/>
      <c r="T168" s="57"/>
      <c r="AT168" s="17" t="s">
        <v>259</v>
      </c>
      <c r="AU168" s="17" t="s">
        <v>21</v>
      </c>
    </row>
    <row r="169" spans="2:65" s="12" customFormat="1" ht="11.25">
      <c r="B169" s="155"/>
      <c r="D169" s="156" t="s">
        <v>265</v>
      </c>
      <c r="E169" s="157" t="s">
        <v>2962</v>
      </c>
      <c r="F169" s="158" t="s">
        <v>2999</v>
      </c>
      <c r="H169" s="159">
        <v>2011.6</v>
      </c>
      <c r="I169" s="160"/>
      <c r="L169" s="155"/>
      <c r="M169" s="161"/>
      <c r="T169" s="162"/>
      <c r="AT169" s="157" t="s">
        <v>265</v>
      </c>
      <c r="AU169" s="157" t="s">
        <v>21</v>
      </c>
      <c r="AV169" s="12" t="s">
        <v>21</v>
      </c>
      <c r="AW169" s="12" t="s">
        <v>36</v>
      </c>
      <c r="AX169" s="12" t="s">
        <v>88</v>
      </c>
      <c r="AY169" s="157" t="s">
        <v>250</v>
      </c>
    </row>
    <row r="170" spans="2:65" s="1" customFormat="1" ht="37.9" customHeight="1">
      <c r="B170" s="33"/>
      <c r="C170" s="138" t="s">
        <v>320</v>
      </c>
      <c r="D170" s="138" t="s">
        <v>252</v>
      </c>
      <c r="E170" s="139" t="s">
        <v>321</v>
      </c>
      <c r="F170" s="140" t="s">
        <v>322</v>
      </c>
      <c r="G170" s="141" t="s">
        <v>276</v>
      </c>
      <c r="H170" s="142">
        <v>1498.17</v>
      </c>
      <c r="I170" s="143"/>
      <c r="J170" s="144">
        <f>ROUND(I170*H170,2)</f>
        <v>0</v>
      </c>
      <c r="K170" s="140" t="s">
        <v>256</v>
      </c>
      <c r="L170" s="33"/>
      <c r="M170" s="145" t="s">
        <v>1</v>
      </c>
      <c r="N170" s="146" t="s">
        <v>45</v>
      </c>
      <c r="P170" s="147">
        <f>O170*H170</f>
        <v>0</v>
      </c>
      <c r="Q170" s="147">
        <v>0</v>
      </c>
      <c r="R170" s="147">
        <f>Q170*H170</f>
        <v>0</v>
      </c>
      <c r="S170" s="147">
        <v>0</v>
      </c>
      <c r="T170" s="148">
        <f>S170*H170</f>
        <v>0</v>
      </c>
      <c r="AR170" s="149" t="s">
        <v>257</v>
      </c>
      <c r="AT170" s="149" t="s">
        <v>252</v>
      </c>
      <c r="AU170" s="149" t="s">
        <v>21</v>
      </c>
      <c r="AY170" s="17" t="s">
        <v>250</v>
      </c>
      <c r="BE170" s="150">
        <f>IF(N170="základní",J170,0)</f>
        <v>0</v>
      </c>
      <c r="BF170" s="150">
        <f>IF(N170="snížená",J170,0)</f>
        <v>0</v>
      </c>
      <c r="BG170" s="150">
        <f>IF(N170="zákl. přenesená",J170,0)</f>
        <v>0</v>
      </c>
      <c r="BH170" s="150">
        <f>IF(N170="sníž. přenesená",J170,0)</f>
        <v>0</v>
      </c>
      <c r="BI170" s="150">
        <f>IF(N170="nulová",J170,0)</f>
        <v>0</v>
      </c>
      <c r="BJ170" s="17" t="s">
        <v>88</v>
      </c>
      <c r="BK170" s="150">
        <f>ROUND(I170*H170,2)</f>
        <v>0</v>
      </c>
      <c r="BL170" s="17" t="s">
        <v>257</v>
      </c>
      <c r="BM170" s="149" t="s">
        <v>3000</v>
      </c>
    </row>
    <row r="171" spans="2:65" s="1" customFormat="1" ht="11.25">
      <c r="B171" s="33"/>
      <c r="D171" s="151" t="s">
        <v>259</v>
      </c>
      <c r="F171" s="152" t="s">
        <v>324</v>
      </c>
      <c r="I171" s="153"/>
      <c r="L171" s="33"/>
      <c r="M171" s="154"/>
      <c r="T171" s="57"/>
      <c r="AT171" s="17" t="s">
        <v>259</v>
      </c>
      <c r="AU171" s="17" t="s">
        <v>21</v>
      </c>
    </row>
    <row r="172" spans="2:65" s="12" customFormat="1" ht="11.25">
      <c r="B172" s="155"/>
      <c r="D172" s="156" t="s">
        <v>265</v>
      </c>
      <c r="E172" s="157" t="s">
        <v>1</v>
      </c>
      <c r="F172" s="158" t="s">
        <v>3001</v>
      </c>
      <c r="H172" s="159">
        <v>223.32300000000001</v>
      </c>
      <c r="I172" s="160"/>
      <c r="L172" s="155"/>
      <c r="M172" s="161"/>
      <c r="T172" s="162"/>
      <c r="AT172" s="157" t="s">
        <v>265</v>
      </c>
      <c r="AU172" s="157" t="s">
        <v>21</v>
      </c>
      <c r="AV172" s="12" t="s">
        <v>21</v>
      </c>
      <c r="AW172" s="12" t="s">
        <v>36</v>
      </c>
      <c r="AX172" s="12" t="s">
        <v>80</v>
      </c>
      <c r="AY172" s="157" t="s">
        <v>250</v>
      </c>
    </row>
    <row r="173" spans="2:65" s="12" customFormat="1" ht="11.25">
      <c r="B173" s="155"/>
      <c r="D173" s="156" t="s">
        <v>265</v>
      </c>
      <c r="E173" s="157" t="s">
        <v>3002</v>
      </c>
      <c r="F173" s="158" t="s">
        <v>3003</v>
      </c>
      <c r="H173" s="159">
        <v>634.84699999999998</v>
      </c>
      <c r="I173" s="160"/>
      <c r="L173" s="155"/>
      <c r="M173" s="161"/>
      <c r="T173" s="162"/>
      <c r="AT173" s="157" t="s">
        <v>265</v>
      </c>
      <c r="AU173" s="157" t="s">
        <v>21</v>
      </c>
      <c r="AV173" s="12" t="s">
        <v>21</v>
      </c>
      <c r="AW173" s="12" t="s">
        <v>36</v>
      </c>
      <c r="AX173" s="12" t="s">
        <v>80</v>
      </c>
      <c r="AY173" s="157" t="s">
        <v>250</v>
      </c>
    </row>
    <row r="174" spans="2:65" s="12" customFormat="1" ht="11.25">
      <c r="B174" s="155"/>
      <c r="D174" s="156" t="s">
        <v>265</v>
      </c>
      <c r="E174" s="157" t="s">
        <v>1</v>
      </c>
      <c r="F174" s="158" t="s">
        <v>2983</v>
      </c>
      <c r="H174" s="159">
        <v>640</v>
      </c>
      <c r="I174" s="160"/>
      <c r="L174" s="155"/>
      <c r="M174" s="161"/>
      <c r="T174" s="162"/>
      <c r="AT174" s="157" t="s">
        <v>265</v>
      </c>
      <c r="AU174" s="157" t="s">
        <v>21</v>
      </c>
      <c r="AV174" s="12" t="s">
        <v>21</v>
      </c>
      <c r="AW174" s="12" t="s">
        <v>36</v>
      </c>
      <c r="AX174" s="12" t="s">
        <v>80</v>
      </c>
      <c r="AY174" s="157" t="s">
        <v>250</v>
      </c>
    </row>
    <row r="175" spans="2:65" s="14" customFormat="1" ht="11.25">
      <c r="B175" s="171"/>
      <c r="D175" s="156" t="s">
        <v>265</v>
      </c>
      <c r="E175" s="172" t="s">
        <v>762</v>
      </c>
      <c r="F175" s="173" t="s">
        <v>317</v>
      </c>
      <c r="H175" s="174">
        <v>1498.17</v>
      </c>
      <c r="I175" s="175"/>
      <c r="L175" s="171"/>
      <c r="M175" s="176"/>
      <c r="T175" s="177"/>
      <c r="AT175" s="172" t="s">
        <v>265</v>
      </c>
      <c r="AU175" s="172" t="s">
        <v>21</v>
      </c>
      <c r="AV175" s="14" t="s">
        <v>267</v>
      </c>
      <c r="AW175" s="14" t="s">
        <v>36</v>
      </c>
      <c r="AX175" s="14" t="s">
        <v>80</v>
      </c>
      <c r="AY175" s="172" t="s">
        <v>250</v>
      </c>
    </row>
    <row r="176" spans="2:65" s="13" customFormat="1" ht="11.25">
      <c r="B176" s="163"/>
      <c r="D176" s="156" t="s">
        <v>265</v>
      </c>
      <c r="E176" s="164" t="s">
        <v>1</v>
      </c>
      <c r="F176" s="165" t="s">
        <v>273</v>
      </c>
      <c r="H176" s="166">
        <v>1498.17</v>
      </c>
      <c r="I176" s="167"/>
      <c r="L176" s="163"/>
      <c r="M176" s="168"/>
      <c r="T176" s="169"/>
      <c r="AT176" s="164" t="s">
        <v>265</v>
      </c>
      <c r="AU176" s="164" t="s">
        <v>21</v>
      </c>
      <c r="AV176" s="13" t="s">
        <v>257</v>
      </c>
      <c r="AW176" s="13" t="s">
        <v>36</v>
      </c>
      <c r="AX176" s="13" t="s">
        <v>88</v>
      </c>
      <c r="AY176" s="164" t="s">
        <v>250</v>
      </c>
    </row>
    <row r="177" spans="2:65" s="1" customFormat="1" ht="37.9" customHeight="1">
      <c r="B177" s="33"/>
      <c r="C177" s="138" t="s">
        <v>331</v>
      </c>
      <c r="D177" s="138" t="s">
        <v>252</v>
      </c>
      <c r="E177" s="139" t="s">
        <v>381</v>
      </c>
      <c r="F177" s="140" t="s">
        <v>382</v>
      </c>
      <c r="G177" s="141" t="s">
        <v>276</v>
      </c>
      <c r="H177" s="142">
        <v>1153.43</v>
      </c>
      <c r="I177" s="143"/>
      <c r="J177" s="144">
        <f>ROUND(I177*H177,2)</f>
        <v>0</v>
      </c>
      <c r="K177" s="140" t="s">
        <v>256</v>
      </c>
      <c r="L177" s="33"/>
      <c r="M177" s="145" t="s">
        <v>1</v>
      </c>
      <c r="N177" s="146" t="s">
        <v>45</v>
      </c>
      <c r="P177" s="147">
        <f>O177*H177</f>
        <v>0</v>
      </c>
      <c r="Q177" s="147">
        <v>0</v>
      </c>
      <c r="R177" s="147">
        <f>Q177*H177</f>
        <v>0</v>
      </c>
      <c r="S177" s="147">
        <v>0</v>
      </c>
      <c r="T177" s="148">
        <f>S177*H177</f>
        <v>0</v>
      </c>
      <c r="AR177" s="149" t="s">
        <v>257</v>
      </c>
      <c r="AT177" s="149" t="s">
        <v>252</v>
      </c>
      <c r="AU177" s="149" t="s">
        <v>21</v>
      </c>
      <c r="AY177" s="17" t="s">
        <v>250</v>
      </c>
      <c r="BE177" s="150">
        <f>IF(N177="základní",J177,0)</f>
        <v>0</v>
      </c>
      <c r="BF177" s="150">
        <f>IF(N177="snížená",J177,0)</f>
        <v>0</v>
      </c>
      <c r="BG177" s="150">
        <f>IF(N177="zákl. přenesená",J177,0)</f>
        <v>0</v>
      </c>
      <c r="BH177" s="150">
        <f>IF(N177="sníž. přenesená",J177,0)</f>
        <v>0</v>
      </c>
      <c r="BI177" s="150">
        <f>IF(N177="nulová",J177,0)</f>
        <v>0</v>
      </c>
      <c r="BJ177" s="17" t="s">
        <v>88</v>
      </c>
      <c r="BK177" s="150">
        <f>ROUND(I177*H177,2)</f>
        <v>0</v>
      </c>
      <c r="BL177" s="17" t="s">
        <v>257</v>
      </c>
      <c r="BM177" s="149" t="s">
        <v>3004</v>
      </c>
    </row>
    <row r="178" spans="2:65" s="1" customFormat="1" ht="11.25">
      <c r="B178" s="33"/>
      <c r="D178" s="151" t="s">
        <v>259</v>
      </c>
      <c r="F178" s="152" t="s">
        <v>384</v>
      </c>
      <c r="I178" s="153"/>
      <c r="L178" s="33"/>
      <c r="M178" s="154"/>
      <c r="T178" s="57"/>
      <c r="AT178" s="17" t="s">
        <v>259</v>
      </c>
      <c r="AU178" s="17" t="s">
        <v>21</v>
      </c>
    </row>
    <row r="179" spans="2:65" s="12" customFormat="1" ht="11.25">
      <c r="B179" s="155"/>
      <c r="D179" s="156" t="s">
        <v>265</v>
      </c>
      <c r="E179" s="157" t="s">
        <v>1</v>
      </c>
      <c r="F179" s="158" t="s">
        <v>3005</v>
      </c>
      <c r="H179" s="159">
        <v>952.27</v>
      </c>
      <c r="I179" s="160"/>
      <c r="L179" s="155"/>
      <c r="M179" s="161"/>
      <c r="T179" s="162"/>
      <c r="AT179" s="157" t="s">
        <v>265</v>
      </c>
      <c r="AU179" s="157" t="s">
        <v>21</v>
      </c>
      <c r="AV179" s="12" t="s">
        <v>21</v>
      </c>
      <c r="AW179" s="12" t="s">
        <v>36</v>
      </c>
      <c r="AX179" s="12" t="s">
        <v>80</v>
      </c>
      <c r="AY179" s="157" t="s">
        <v>250</v>
      </c>
    </row>
    <row r="180" spans="2:65" s="12" customFormat="1" ht="11.25">
      <c r="B180" s="155"/>
      <c r="D180" s="156" t="s">
        <v>265</v>
      </c>
      <c r="E180" s="157" t="s">
        <v>1</v>
      </c>
      <c r="F180" s="158" t="s">
        <v>3006</v>
      </c>
      <c r="H180" s="159">
        <v>201.16</v>
      </c>
      <c r="I180" s="160"/>
      <c r="L180" s="155"/>
      <c r="M180" s="161"/>
      <c r="T180" s="162"/>
      <c r="AT180" s="157" t="s">
        <v>265</v>
      </c>
      <c r="AU180" s="157" t="s">
        <v>21</v>
      </c>
      <c r="AV180" s="12" t="s">
        <v>21</v>
      </c>
      <c r="AW180" s="12" t="s">
        <v>36</v>
      </c>
      <c r="AX180" s="12" t="s">
        <v>80</v>
      </c>
      <c r="AY180" s="157" t="s">
        <v>250</v>
      </c>
    </row>
    <row r="181" spans="2:65" s="13" customFormat="1" ht="11.25">
      <c r="B181" s="163"/>
      <c r="D181" s="156" t="s">
        <v>265</v>
      </c>
      <c r="E181" s="164" t="s">
        <v>1</v>
      </c>
      <c r="F181" s="165" t="s">
        <v>273</v>
      </c>
      <c r="H181" s="166">
        <v>1153.43</v>
      </c>
      <c r="I181" s="167"/>
      <c r="L181" s="163"/>
      <c r="M181" s="168"/>
      <c r="T181" s="169"/>
      <c r="AT181" s="164" t="s">
        <v>265</v>
      </c>
      <c r="AU181" s="164" t="s">
        <v>21</v>
      </c>
      <c r="AV181" s="13" t="s">
        <v>257</v>
      </c>
      <c r="AW181" s="13" t="s">
        <v>36</v>
      </c>
      <c r="AX181" s="13" t="s">
        <v>88</v>
      </c>
      <c r="AY181" s="164" t="s">
        <v>250</v>
      </c>
    </row>
    <row r="182" spans="2:65" s="1" customFormat="1" ht="37.9" customHeight="1">
      <c r="B182" s="33"/>
      <c r="C182" s="138" t="s">
        <v>335</v>
      </c>
      <c r="D182" s="138" t="s">
        <v>252</v>
      </c>
      <c r="E182" s="139" t="s">
        <v>388</v>
      </c>
      <c r="F182" s="140" t="s">
        <v>389</v>
      </c>
      <c r="G182" s="141" t="s">
        <v>276</v>
      </c>
      <c r="H182" s="142">
        <v>11534.3</v>
      </c>
      <c r="I182" s="143"/>
      <c r="J182" s="144">
        <f>ROUND(I182*H182,2)</f>
        <v>0</v>
      </c>
      <c r="K182" s="140" t="s">
        <v>256</v>
      </c>
      <c r="L182" s="33"/>
      <c r="M182" s="145" t="s">
        <v>1</v>
      </c>
      <c r="N182" s="146" t="s">
        <v>45</v>
      </c>
      <c r="P182" s="147">
        <f>O182*H182</f>
        <v>0</v>
      </c>
      <c r="Q182" s="147">
        <v>0</v>
      </c>
      <c r="R182" s="147">
        <f>Q182*H182</f>
        <v>0</v>
      </c>
      <c r="S182" s="147">
        <v>0</v>
      </c>
      <c r="T182" s="148">
        <f>S182*H182</f>
        <v>0</v>
      </c>
      <c r="AR182" s="149" t="s">
        <v>257</v>
      </c>
      <c r="AT182" s="149" t="s">
        <v>252</v>
      </c>
      <c r="AU182" s="149" t="s">
        <v>21</v>
      </c>
      <c r="AY182" s="17" t="s">
        <v>250</v>
      </c>
      <c r="BE182" s="150">
        <f>IF(N182="základní",J182,0)</f>
        <v>0</v>
      </c>
      <c r="BF182" s="150">
        <f>IF(N182="snížená",J182,0)</f>
        <v>0</v>
      </c>
      <c r="BG182" s="150">
        <f>IF(N182="zákl. přenesená",J182,0)</f>
        <v>0</v>
      </c>
      <c r="BH182" s="150">
        <f>IF(N182="sníž. přenesená",J182,0)</f>
        <v>0</v>
      </c>
      <c r="BI182" s="150">
        <f>IF(N182="nulová",J182,0)</f>
        <v>0</v>
      </c>
      <c r="BJ182" s="17" t="s">
        <v>88</v>
      </c>
      <c r="BK182" s="150">
        <f>ROUND(I182*H182,2)</f>
        <v>0</v>
      </c>
      <c r="BL182" s="17" t="s">
        <v>257</v>
      </c>
      <c r="BM182" s="149" t="s">
        <v>3007</v>
      </c>
    </row>
    <row r="183" spans="2:65" s="1" customFormat="1" ht="11.25">
      <c r="B183" s="33"/>
      <c r="D183" s="151" t="s">
        <v>259</v>
      </c>
      <c r="F183" s="152" t="s">
        <v>391</v>
      </c>
      <c r="I183" s="153"/>
      <c r="L183" s="33"/>
      <c r="M183" s="154"/>
      <c r="T183" s="57"/>
      <c r="AT183" s="17" t="s">
        <v>259</v>
      </c>
      <c r="AU183" s="17" t="s">
        <v>21</v>
      </c>
    </row>
    <row r="184" spans="2:65" s="12" customFormat="1" ht="11.25">
      <c r="B184" s="155"/>
      <c r="D184" s="156" t="s">
        <v>265</v>
      </c>
      <c r="E184" s="157" t="s">
        <v>1</v>
      </c>
      <c r="F184" s="158" t="s">
        <v>3008</v>
      </c>
      <c r="H184" s="159">
        <v>11534.3</v>
      </c>
      <c r="I184" s="160"/>
      <c r="L184" s="155"/>
      <c r="M184" s="161"/>
      <c r="T184" s="162"/>
      <c r="AT184" s="157" t="s">
        <v>265</v>
      </c>
      <c r="AU184" s="157" t="s">
        <v>21</v>
      </c>
      <c r="AV184" s="12" t="s">
        <v>21</v>
      </c>
      <c r="AW184" s="12" t="s">
        <v>36</v>
      </c>
      <c r="AX184" s="12" t="s">
        <v>88</v>
      </c>
      <c r="AY184" s="157" t="s">
        <v>250</v>
      </c>
    </row>
    <row r="185" spans="2:65" s="1" customFormat="1" ht="24.2" customHeight="1">
      <c r="B185" s="33"/>
      <c r="C185" s="138" t="s">
        <v>340</v>
      </c>
      <c r="D185" s="138" t="s">
        <v>252</v>
      </c>
      <c r="E185" s="139" t="s">
        <v>341</v>
      </c>
      <c r="F185" s="140" t="s">
        <v>342</v>
      </c>
      <c r="G185" s="141" t="s">
        <v>276</v>
      </c>
      <c r="H185" s="142">
        <v>3085.2869999999998</v>
      </c>
      <c r="I185" s="143"/>
      <c r="J185" s="144">
        <f>ROUND(I185*H185,2)</f>
        <v>0</v>
      </c>
      <c r="K185" s="140" t="s">
        <v>256</v>
      </c>
      <c r="L185" s="33"/>
      <c r="M185" s="145" t="s">
        <v>1</v>
      </c>
      <c r="N185" s="146" t="s">
        <v>45</v>
      </c>
      <c r="P185" s="147">
        <f>O185*H185</f>
        <v>0</v>
      </c>
      <c r="Q185" s="147">
        <v>0</v>
      </c>
      <c r="R185" s="147">
        <f>Q185*H185</f>
        <v>0</v>
      </c>
      <c r="S185" s="147">
        <v>0</v>
      </c>
      <c r="T185" s="148">
        <f>S185*H185</f>
        <v>0</v>
      </c>
      <c r="AR185" s="149" t="s">
        <v>257</v>
      </c>
      <c r="AT185" s="149" t="s">
        <v>252</v>
      </c>
      <c r="AU185" s="149" t="s">
        <v>21</v>
      </c>
      <c r="AY185" s="17" t="s">
        <v>250</v>
      </c>
      <c r="BE185" s="150">
        <f>IF(N185="základní",J185,0)</f>
        <v>0</v>
      </c>
      <c r="BF185" s="150">
        <f>IF(N185="snížená",J185,0)</f>
        <v>0</v>
      </c>
      <c r="BG185" s="150">
        <f>IF(N185="zákl. přenesená",J185,0)</f>
        <v>0</v>
      </c>
      <c r="BH185" s="150">
        <f>IF(N185="sníž. přenesená",J185,0)</f>
        <v>0</v>
      </c>
      <c r="BI185" s="150">
        <f>IF(N185="nulová",J185,0)</f>
        <v>0</v>
      </c>
      <c r="BJ185" s="17" t="s">
        <v>88</v>
      </c>
      <c r="BK185" s="150">
        <f>ROUND(I185*H185,2)</f>
        <v>0</v>
      </c>
      <c r="BL185" s="17" t="s">
        <v>257</v>
      </c>
      <c r="BM185" s="149" t="s">
        <v>3009</v>
      </c>
    </row>
    <row r="186" spans="2:65" s="1" customFormat="1" ht="11.25">
      <c r="B186" s="33"/>
      <c r="D186" s="151" t="s">
        <v>259</v>
      </c>
      <c r="F186" s="152" t="s">
        <v>344</v>
      </c>
      <c r="I186" s="153"/>
      <c r="L186" s="33"/>
      <c r="M186" s="154"/>
      <c r="T186" s="57"/>
      <c r="AT186" s="17" t="s">
        <v>259</v>
      </c>
      <c r="AU186" s="17" t="s">
        <v>21</v>
      </c>
    </row>
    <row r="187" spans="2:65" s="12" customFormat="1" ht="11.25">
      <c r="B187" s="155"/>
      <c r="D187" s="156" t="s">
        <v>265</v>
      </c>
      <c r="E187" s="157" t="s">
        <v>1</v>
      </c>
      <c r="F187" s="158" t="s">
        <v>762</v>
      </c>
      <c r="H187" s="159">
        <v>1498.17</v>
      </c>
      <c r="I187" s="160"/>
      <c r="L187" s="155"/>
      <c r="M187" s="161"/>
      <c r="T187" s="162"/>
      <c r="AT187" s="157" t="s">
        <v>265</v>
      </c>
      <c r="AU187" s="157" t="s">
        <v>21</v>
      </c>
      <c r="AV187" s="12" t="s">
        <v>21</v>
      </c>
      <c r="AW187" s="12" t="s">
        <v>36</v>
      </c>
      <c r="AX187" s="12" t="s">
        <v>80</v>
      </c>
      <c r="AY187" s="157" t="s">
        <v>250</v>
      </c>
    </row>
    <row r="188" spans="2:65" s="12" customFormat="1" ht="11.25">
      <c r="B188" s="155"/>
      <c r="D188" s="156" t="s">
        <v>265</v>
      </c>
      <c r="E188" s="157" t="s">
        <v>1</v>
      </c>
      <c r="F188" s="158" t="s">
        <v>2964</v>
      </c>
      <c r="H188" s="159">
        <v>1587.117</v>
      </c>
      <c r="I188" s="160"/>
      <c r="L188" s="155"/>
      <c r="M188" s="161"/>
      <c r="T188" s="162"/>
      <c r="AT188" s="157" t="s">
        <v>265</v>
      </c>
      <c r="AU188" s="157" t="s">
        <v>21</v>
      </c>
      <c r="AV188" s="12" t="s">
        <v>21</v>
      </c>
      <c r="AW188" s="12" t="s">
        <v>36</v>
      </c>
      <c r="AX188" s="12" t="s">
        <v>80</v>
      </c>
      <c r="AY188" s="157" t="s">
        <v>250</v>
      </c>
    </row>
    <row r="189" spans="2:65" s="13" customFormat="1" ht="11.25">
      <c r="B189" s="163"/>
      <c r="D189" s="156" t="s">
        <v>265</v>
      </c>
      <c r="E189" s="164" t="s">
        <v>1</v>
      </c>
      <c r="F189" s="165" t="s">
        <v>273</v>
      </c>
      <c r="H189" s="166">
        <v>3085.2869999999998</v>
      </c>
      <c r="I189" s="167"/>
      <c r="L189" s="163"/>
      <c r="M189" s="168"/>
      <c r="T189" s="169"/>
      <c r="AT189" s="164" t="s">
        <v>265</v>
      </c>
      <c r="AU189" s="164" t="s">
        <v>21</v>
      </c>
      <c r="AV189" s="13" t="s">
        <v>257</v>
      </c>
      <c r="AW189" s="13" t="s">
        <v>36</v>
      </c>
      <c r="AX189" s="13" t="s">
        <v>88</v>
      </c>
      <c r="AY189" s="164" t="s">
        <v>250</v>
      </c>
    </row>
    <row r="190" spans="2:65" s="1" customFormat="1" ht="24.2" customHeight="1">
      <c r="B190" s="33"/>
      <c r="C190" s="138" t="s">
        <v>8</v>
      </c>
      <c r="D190" s="138" t="s">
        <v>252</v>
      </c>
      <c r="E190" s="139" t="s">
        <v>407</v>
      </c>
      <c r="F190" s="140" t="s">
        <v>408</v>
      </c>
      <c r="G190" s="141" t="s">
        <v>276</v>
      </c>
      <c r="H190" s="142">
        <v>640</v>
      </c>
      <c r="I190" s="143"/>
      <c r="J190" s="144">
        <f>ROUND(I190*H190,2)</f>
        <v>0</v>
      </c>
      <c r="K190" s="140" t="s">
        <v>256</v>
      </c>
      <c r="L190" s="33"/>
      <c r="M190" s="145" t="s">
        <v>1</v>
      </c>
      <c r="N190" s="146" t="s">
        <v>45</v>
      </c>
      <c r="P190" s="147">
        <f>O190*H190</f>
        <v>0</v>
      </c>
      <c r="Q190" s="147">
        <v>0</v>
      </c>
      <c r="R190" s="147">
        <f>Q190*H190</f>
        <v>0</v>
      </c>
      <c r="S190" s="147">
        <v>0</v>
      </c>
      <c r="T190" s="148">
        <f>S190*H190</f>
        <v>0</v>
      </c>
      <c r="AR190" s="149" t="s">
        <v>257</v>
      </c>
      <c r="AT190" s="149" t="s">
        <v>252</v>
      </c>
      <c r="AU190" s="149" t="s">
        <v>21</v>
      </c>
      <c r="AY190" s="17" t="s">
        <v>250</v>
      </c>
      <c r="BE190" s="150">
        <f>IF(N190="základní",J190,0)</f>
        <v>0</v>
      </c>
      <c r="BF190" s="150">
        <f>IF(N190="snížená",J190,0)</f>
        <v>0</v>
      </c>
      <c r="BG190" s="150">
        <f>IF(N190="zákl. přenesená",J190,0)</f>
        <v>0</v>
      </c>
      <c r="BH190" s="150">
        <f>IF(N190="sníž. přenesená",J190,0)</f>
        <v>0</v>
      </c>
      <c r="BI190" s="150">
        <f>IF(N190="nulová",J190,0)</f>
        <v>0</v>
      </c>
      <c r="BJ190" s="17" t="s">
        <v>88</v>
      </c>
      <c r="BK190" s="150">
        <f>ROUND(I190*H190,2)</f>
        <v>0</v>
      </c>
      <c r="BL190" s="17" t="s">
        <v>257</v>
      </c>
      <c r="BM190" s="149" t="s">
        <v>3010</v>
      </c>
    </row>
    <row r="191" spans="2:65" s="1" customFormat="1" ht="11.25">
      <c r="B191" s="33"/>
      <c r="D191" s="151" t="s">
        <v>259</v>
      </c>
      <c r="F191" s="152" t="s">
        <v>410</v>
      </c>
      <c r="I191" s="153"/>
      <c r="L191" s="33"/>
      <c r="M191" s="154"/>
      <c r="T191" s="57"/>
      <c r="AT191" s="17" t="s">
        <v>259</v>
      </c>
      <c r="AU191" s="17" t="s">
        <v>21</v>
      </c>
    </row>
    <row r="192" spans="2:65" s="12" customFormat="1" ht="11.25">
      <c r="B192" s="155"/>
      <c r="D192" s="156" t="s">
        <v>265</v>
      </c>
      <c r="E192" s="157" t="s">
        <v>1</v>
      </c>
      <c r="F192" s="158" t="s">
        <v>3011</v>
      </c>
      <c r="H192" s="159">
        <v>640</v>
      </c>
      <c r="I192" s="160"/>
      <c r="L192" s="155"/>
      <c r="M192" s="161"/>
      <c r="T192" s="162"/>
      <c r="AT192" s="157" t="s">
        <v>265</v>
      </c>
      <c r="AU192" s="157" t="s">
        <v>21</v>
      </c>
      <c r="AV192" s="12" t="s">
        <v>21</v>
      </c>
      <c r="AW192" s="12" t="s">
        <v>36</v>
      </c>
      <c r="AX192" s="12" t="s">
        <v>88</v>
      </c>
      <c r="AY192" s="157" t="s">
        <v>250</v>
      </c>
    </row>
    <row r="193" spans="2:65" s="1" customFormat="1" ht="33" customHeight="1">
      <c r="B193" s="33"/>
      <c r="C193" s="138" t="s">
        <v>351</v>
      </c>
      <c r="D193" s="138" t="s">
        <v>252</v>
      </c>
      <c r="E193" s="139" t="s">
        <v>400</v>
      </c>
      <c r="F193" s="140" t="s">
        <v>401</v>
      </c>
      <c r="G193" s="141" t="s">
        <v>402</v>
      </c>
      <c r="H193" s="142">
        <v>2306.86</v>
      </c>
      <c r="I193" s="143"/>
      <c r="J193" s="144">
        <f>ROUND(I193*H193,2)</f>
        <v>0</v>
      </c>
      <c r="K193" s="140" t="s">
        <v>256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0</v>
      </c>
      <c r="R193" s="147">
        <f>Q193*H193</f>
        <v>0</v>
      </c>
      <c r="S193" s="147">
        <v>0</v>
      </c>
      <c r="T193" s="148">
        <f>S193*H193</f>
        <v>0</v>
      </c>
      <c r="AR193" s="149" t="s">
        <v>257</v>
      </c>
      <c r="AT193" s="149" t="s">
        <v>252</v>
      </c>
      <c r="AU193" s="149" t="s">
        <v>21</v>
      </c>
      <c r="AY193" s="17" t="s">
        <v>250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257</v>
      </c>
      <c r="BM193" s="149" t="s">
        <v>3012</v>
      </c>
    </row>
    <row r="194" spans="2:65" s="1" customFormat="1" ht="11.25">
      <c r="B194" s="33"/>
      <c r="D194" s="151" t="s">
        <v>259</v>
      </c>
      <c r="F194" s="152" t="s">
        <v>404</v>
      </c>
      <c r="I194" s="153"/>
      <c r="L194" s="33"/>
      <c r="M194" s="154"/>
      <c r="T194" s="57"/>
      <c r="AT194" s="17" t="s">
        <v>259</v>
      </c>
      <c r="AU194" s="17" t="s">
        <v>21</v>
      </c>
    </row>
    <row r="195" spans="2:65" s="12" customFormat="1" ht="11.25">
      <c r="B195" s="155"/>
      <c r="D195" s="156" t="s">
        <v>265</v>
      </c>
      <c r="E195" s="157" t="s">
        <v>1</v>
      </c>
      <c r="F195" s="158" t="s">
        <v>3013</v>
      </c>
      <c r="H195" s="159">
        <v>2306.86</v>
      </c>
      <c r="I195" s="160"/>
      <c r="L195" s="155"/>
      <c r="M195" s="161"/>
      <c r="T195" s="162"/>
      <c r="AT195" s="157" t="s">
        <v>265</v>
      </c>
      <c r="AU195" s="157" t="s">
        <v>21</v>
      </c>
      <c r="AV195" s="12" t="s">
        <v>21</v>
      </c>
      <c r="AW195" s="12" t="s">
        <v>36</v>
      </c>
      <c r="AX195" s="12" t="s">
        <v>88</v>
      </c>
      <c r="AY195" s="157" t="s">
        <v>250</v>
      </c>
    </row>
    <row r="196" spans="2:65" s="1" customFormat="1" ht="16.5" customHeight="1">
      <c r="B196" s="33"/>
      <c r="C196" s="138" t="s">
        <v>357</v>
      </c>
      <c r="D196" s="138" t="s">
        <v>252</v>
      </c>
      <c r="E196" s="139" t="s">
        <v>412</v>
      </c>
      <c r="F196" s="140" t="s">
        <v>413</v>
      </c>
      <c r="G196" s="141" t="s">
        <v>276</v>
      </c>
      <c r="H196" s="142">
        <v>2234.9229999999998</v>
      </c>
      <c r="I196" s="143"/>
      <c r="J196" s="144">
        <f>ROUND(I196*H196,2)</f>
        <v>0</v>
      </c>
      <c r="K196" s="140" t="s">
        <v>256</v>
      </c>
      <c r="L196" s="33"/>
      <c r="M196" s="145" t="s">
        <v>1</v>
      </c>
      <c r="N196" s="146" t="s">
        <v>45</v>
      </c>
      <c r="P196" s="147">
        <f>O196*H196</f>
        <v>0</v>
      </c>
      <c r="Q196" s="147">
        <v>0</v>
      </c>
      <c r="R196" s="147">
        <f>Q196*H196</f>
        <v>0</v>
      </c>
      <c r="S196" s="147">
        <v>0</v>
      </c>
      <c r="T196" s="148">
        <f>S196*H196</f>
        <v>0</v>
      </c>
      <c r="AR196" s="149" t="s">
        <v>257</v>
      </c>
      <c r="AT196" s="149" t="s">
        <v>252</v>
      </c>
      <c r="AU196" s="149" t="s">
        <v>21</v>
      </c>
      <c r="AY196" s="17" t="s">
        <v>250</v>
      </c>
      <c r="BE196" s="150">
        <f>IF(N196="základní",J196,0)</f>
        <v>0</v>
      </c>
      <c r="BF196" s="150">
        <f>IF(N196="snížená",J196,0)</f>
        <v>0</v>
      </c>
      <c r="BG196" s="150">
        <f>IF(N196="zákl. přenesená",J196,0)</f>
        <v>0</v>
      </c>
      <c r="BH196" s="150">
        <f>IF(N196="sníž. přenesená",J196,0)</f>
        <v>0</v>
      </c>
      <c r="BI196" s="150">
        <f>IF(N196="nulová",J196,0)</f>
        <v>0</v>
      </c>
      <c r="BJ196" s="17" t="s">
        <v>88</v>
      </c>
      <c r="BK196" s="150">
        <f>ROUND(I196*H196,2)</f>
        <v>0</v>
      </c>
      <c r="BL196" s="17" t="s">
        <v>257</v>
      </c>
      <c r="BM196" s="149" t="s">
        <v>3014</v>
      </c>
    </row>
    <row r="197" spans="2:65" s="1" customFormat="1" ht="11.25">
      <c r="B197" s="33"/>
      <c r="D197" s="151" t="s">
        <v>259</v>
      </c>
      <c r="F197" s="152" t="s">
        <v>415</v>
      </c>
      <c r="I197" s="153"/>
      <c r="L197" s="33"/>
      <c r="M197" s="154"/>
      <c r="T197" s="57"/>
      <c r="AT197" s="17" t="s">
        <v>259</v>
      </c>
      <c r="AU197" s="17" t="s">
        <v>21</v>
      </c>
    </row>
    <row r="198" spans="2:65" s="12" customFormat="1" ht="11.25">
      <c r="B198" s="155"/>
      <c r="D198" s="156" t="s">
        <v>265</v>
      </c>
      <c r="E198" s="157" t="s">
        <v>1</v>
      </c>
      <c r="F198" s="158" t="s">
        <v>3001</v>
      </c>
      <c r="H198" s="159">
        <v>223.32300000000001</v>
      </c>
      <c r="I198" s="160"/>
      <c r="L198" s="155"/>
      <c r="M198" s="161"/>
      <c r="T198" s="162"/>
      <c r="AT198" s="157" t="s">
        <v>265</v>
      </c>
      <c r="AU198" s="157" t="s">
        <v>21</v>
      </c>
      <c r="AV198" s="12" t="s">
        <v>21</v>
      </c>
      <c r="AW198" s="12" t="s">
        <v>36</v>
      </c>
      <c r="AX198" s="12" t="s">
        <v>80</v>
      </c>
      <c r="AY198" s="157" t="s">
        <v>250</v>
      </c>
    </row>
    <row r="199" spans="2:65" s="12" customFormat="1" ht="11.25">
      <c r="B199" s="155"/>
      <c r="D199" s="156" t="s">
        <v>265</v>
      </c>
      <c r="E199" s="157" t="s">
        <v>1</v>
      </c>
      <c r="F199" s="158" t="s">
        <v>3015</v>
      </c>
      <c r="H199" s="159">
        <v>2011.6</v>
      </c>
      <c r="I199" s="160"/>
      <c r="L199" s="155"/>
      <c r="M199" s="161"/>
      <c r="T199" s="162"/>
      <c r="AT199" s="157" t="s">
        <v>265</v>
      </c>
      <c r="AU199" s="157" t="s">
        <v>21</v>
      </c>
      <c r="AV199" s="12" t="s">
        <v>21</v>
      </c>
      <c r="AW199" s="12" t="s">
        <v>36</v>
      </c>
      <c r="AX199" s="12" t="s">
        <v>80</v>
      </c>
      <c r="AY199" s="157" t="s">
        <v>250</v>
      </c>
    </row>
    <row r="200" spans="2:65" s="13" customFormat="1" ht="11.25">
      <c r="B200" s="163"/>
      <c r="D200" s="156" t="s">
        <v>265</v>
      </c>
      <c r="E200" s="164" t="s">
        <v>1</v>
      </c>
      <c r="F200" s="165" t="s">
        <v>273</v>
      </c>
      <c r="H200" s="166">
        <v>2234.9229999999998</v>
      </c>
      <c r="I200" s="167"/>
      <c r="L200" s="163"/>
      <c r="M200" s="168"/>
      <c r="T200" s="169"/>
      <c r="AT200" s="164" t="s">
        <v>265</v>
      </c>
      <c r="AU200" s="164" t="s">
        <v>21</v>
      </c>
      <c r="AV200" s="13" t="s">
        <v>257</v>
      </c>
      <c r="AW200" s="13" t="s">
        <v>36</v>
      </c>
      <c r="AX200" s="13" t="s">
        <v>88</v>
      </c>
      <c r="AY200" s="164" t="s">
        <v>250</v>
      </c>
    </row>
    <row r="201" spans="2:65" s="1" customFormat="1" ht="24.2" customHeight="1">
      <c r="B201" s="33"/>
      <c r="C201" s="138" t="s">
        <v>363</v>
      </c>
      <c r="D201" s="138" t="s">
        <v>252</v>
      </c>
      <c r="E201" s="139" t="s">
        <v>3016</v>
      </c>
      <c r="F201" s="140" t="s">
        <v>3017</v>
      </c>
      <c r="G201" s="141" t="s">
        <v>276</v>
      </c>
      <c r="H201" s="142">
        <v>223.32300000000001</v>
      </c>
      <c r="I201" s="143"/>
      <c r="J201" s="144">
        <f>ROUND(I201*H201,2)</f>
        <v>0</v>
      </c>
      <c r="K201" s="140" t="s">
        <v>256</v>
      </c>
      <c r="L201" s="33"/>
      <c r="M201" s="145" t="s">
        <v>1</v>
      </c>
      <c r="N201" s="146" t="s">
        <v>45</v>
      </c>
      <c r="P201" s="147">
        <f>O201*H201</f>
        <v>0</v>
      </c>
      <c r="Q201" s="147">
        <v>0</v>
      </c>
      <c r="R201" s="147">
        <f>Q201*H201</f>
        <v>0</v>
      </c>
      <c r="S201" s="147">
        <v>0</v>
      </c>
      <c r="T201" s="148">
        <f>S201*H201</f>
        <v>0</v>
      </c>
      <c r="AR201" s="149" t="s">
        <v>257</v>
      </c>
      <c r="AT201" s="149" t="s">
        <v>252</v>
      </c>
      <c r="AU201" s="149" t="s">
        <v>21</v>
      </c>
      <c r="AY201" s="17" t="s">
        <v>250</v>
      </c>
      <c r="BE201" s="150">
        <f>IF(N201="základní",J201,0)</f>
        <v>0</v>
      </c>
      <c r="BF201" s="150">
        <f>IF(N201="snížená",J201,0)</f>
        <v>0</v>
      </c>
      <c r="BG201" s="150">
        <f>IF(N201="zákl. přenesená",J201,0)</f>
        <v>0</v>
      </c>
      <c r="BH201" s="150">
        <f>IF(N201="sníž. přenesená",J201,0)</f>
        <v>0</v>
      </c>
      <c r="BI201" s="150">
        <f>IF(N201="nulová",J201,0)</f>
        <v>0</v>
      </c>
      <c r="BJ201" s="17" t="s">
        <v>88</v>
      </c>
      <c r="BK201" s="150">
        <f>ROUND(I201*H201,2)</f>
        <v>0</v>
      </c>
      <c r="BL201" s="17" t="s">
        <v>257</v>
      </c>
      <c r="BM201" s="149" t="s">
        <v>3018</v>
      </c>
    </row>
    <row r="202" spans="2:65" s="1" customFormat="1" ht="11.25">
      <c r="B202" s="33"/>
      <c r="D202" s="151" t="s">
        <v>259</v>
      </c>
      <c r="F202" s="152" t="s">
        <v>3019</v>
      </c>
      <c r="I202" s="153"/>
      <c r="L202" s="33"/>
      <c r="M202" s="154"/>
      <c r="T202" s="57"/>
      <c r="AT202" s="17" t="s">
        <v>259</v>
      </c>
      <c r="AU202" s="17" t="s">
        <v>21</v>
      </c>
    </row>
    <row r="203" spans="2:65" s="12" customFormat="1" ht="11.25">
      <c r="B203" s="155"/>
      <c r="D203" s="156" t="s">
        <v>265</v>
      </c>
      <c r="E203" s="157" t="s">
        <v>1</v>
      </c>
      <c r="F203" s="158" t="s">
        <v>3020</v>
      </c>
      <c r="H203" s="159">
        <v>97.290999999999997</v>
      </c>
      <c r="I203" s="160"/>
      <c r="L203" s="155"/>
      <c r="M203" s="161"/>
      <c r="T203" s="162"/>
      <c r="AT203" s="157" t="s">
        <v>265</v>
      </c>
      <c r="AU203" s="157" t="s">
        <v>21</v>
      </c>
      <c r="AV203" s="12" t="s">
        <v>21</v>
      </c>
      <c r="AW203" s="12" t="s">
        <v>36</v>
      </c>
      <c r="AX203" s="12" t="s">
        <v>80</v>
      </c>
      <c r="AY203" s="157" t="s">
        <v>250</v>
      </c>
    </row>
    <row r="204" spans="2:65" s="12" customFormat="1" ht="11.25">
      <c r="B204" s="155"/>
      <c r="D204" s="156" t="s">
        <v>265</v>
      </c>
      <c r="E204" s="157" t="s">
        <v>1</v>
      </c>
      <c r="F204" s="158" t="s">
        <v>3021</v>
      </c>
      <c r="H204" s="159">
        <v>13.662000000000001</v>
      </c>
      <c r="I204" s="160"/>
      <c r="L204" s="155"/>
      <c r="M204" s="161"/>
      <c r="T204" s="162"/>
      <c r="AT204" s="157" t="s">
        <v>265</v>
      </c>
      <c r="AU204" s="157" t="s">
        <v>21</v>
      </c>
      <c r="AV204" s="12" t="s">
        <v>21</v>
      </c>
      <c r="AW204" s="12" t="s">
        <v>36</v>
      </c>
      <c r="AX204" s="12" t="s">
        <v>80</v>
      </c>
      <c r="AY204" s="157" t="s">
        <v>250</v>
      </c>
    </row>
    <row r="205" spans="2:65" s="14" customFormat="1" ht="11.25">
      <c r="B205" s="171"/>
      <c r="D205" s="156" t="s">
        <v>265</v>
      </c>
      <c r="E205" s="172" t="s">
        <v>1</v>
      </c>
      <c r="F205" s="173" t="s">
        <v>317</v>
      </c>
      <c r="H205" s="174">
        <v>110.953</v>
      </c>
      <c r="I205" s="175"/>
      <c r="L205" s="171"/>
      <c r="M205" s="176"/>
      <c r="T205" s="177"/>
      <c r="AT205" s="172" t="s">
        <v>265</v>
      </c>
      <c r="AU205" s="172" t="s">
        <v>21</v>
      </c>
      <c r="AV205" s="14" t="s">
        <v>267</v>
      </c>
      <c r="AW205" s="14" t="s">
        <v>36</v>
      </c>
      <c r="AX205" s="14" t="s">
        <v>80</v>
      </c>
      <c r="AY205" s="172" t="s">
        <v>250</v>
      </c>
    </row>
    <row r="206" spans="2:65" s="12" customFormat="1" ht="11.25">
      <c r="B206" s="155"/>
      <c r="D206" s="156" t="s">
        <v>265</v>
      </c>
      <c r="E206" s="157" t="s">
        <v>1</v>
      </c>
      <c r="F206" s="158" t="s">
        <v>3022</v>
      </c>
      <c r="H206" s="159">
        <v>89.716999999999999</v>
      </c>
      <c r="I206" s="160"/>
      <c r="L206" s="155"/>
      <c r="M206" s="161"/>
      <c r="T206" s="162"/>
      <c r="AT206" s="157" t="s">
        <v>265</v>
      </c>
      <c r="AU206" s="157" t="s">
        <v>21</v>
      </c>
      <c r="AV206" s="12" t="s">
        <v>21</v>
      </c>
      <c r="AW206" s="12" t="s">
        <v>36</v>
      </c>
      <c r="AX206" s="12" t="s">
        <v>80</v>
      </c>
      <c r="AY206" s="157" t="s">
        <v>250</v>
      </c>
    </row>
    <row r="207" spans="2:65" s="12" customFormat="1" ht="11.25">
      <c r="B207" s="155"/>
      <c r="D207" s="156" t="s">
        <v>265</v>
      </c>
      <c r="E207" s="157" t="s">
        <v>1</v>
      </c>
      <c r="F207" s="158" t="s">
        <v>3023</v>
      </c>
      <c r="H207" s="159">
        <v>22.652999999999999</v>
      </c>
      <c r="I207" s="160"/>
      <c r="L207" s="155"/>
      <c r="M207" s="161"/>
      <c r="T207" s="162"/>
      <c r="AT207" s="157" t="s">
        <v>265</v>
      </c>
      <c r="AU207" s="157" t="s">
        <v>21</v>
      </c>
      <c r="AV207" s="12" t="s">
        <v>21</v>
      </c>
      <c r="AW207" s="12" t="s">
        <v>36</v>
      </c>
      <c r="AX207" s="12" t="s">
        <v>80</v>
      </c>
      <c r="AY207" s="157" t="s">
        <v>250</v>
      </c>
    </row>
    <row r="208" spans="2:65" s="14" customFormat="1" ht="11.25">
      <c r="B208" s="171"/>
      <c r="D208" s="156" t="s">
        <v>265</v>
      </c>
      <c r="E208" s="172" t="s">
        <v>1</v>
      </c>
      <c r="F208" s="173" t="s">
        <v>317</v>
      </c>
      <c r="H208" s="174">
        <v>112.37</v>
      </c>
      <c r="I208" s="175"/>
      <c r="L208" s="171"/>
      <c r="M208" s="176"/>
      <c r="T208" s="177"/>
      <c r="AT208" s="172" t="s">
        <v>265</v>
      </c>
      <c r="AU208" s="172" t="s">
        <v>21</v>
      </c>
      <c r="AV208" s="14" t="s">
        <v>267</v>
      </c>
      <c r="AW208" s="14" t="s">
        <v>36</v>
      </c>
      <c r="AX208" s="14" t="s">
        <v>80</v>
      </c>
      <c r="AY208" s="172" t="s">
        <v>250</v>
      </c>
    </row>
    <row r="209" spans="2:65" s="13" customFormat="1" ht="11.25">
      <c r="B209" s="163"/>
      <c r="D209" s="156" t="s">
        <v>265</v>
      </c>
      <c r="E209" s="164" t="s">
        <v>1</v>
      </c>
      <c r="F209" s="165" t="s">
        <v>273</v>
      </c>
      <c r="H209" s="166">
        <v>223.32300000000001</v>
      </c>
      <c r="I209" s="167"/>
      <c r="L209" s="163"/>
      <c r="M209" s="168"/>
      <c r="T209" s="169"/>
      <c r="AT209" s="164" t="s">
        <v>265</v>
      </c>
      <c r="AU209" s="164" t="s">
        <v>21</v>
      </c>
      <c r="AV209" s="13" t="s">
        <v>257</v>
      </c>
      <c r="AW209" s="13" t="s">
        <v>36</v>
      </c>
      <c r="AX209" s="13" t="s">
        <v>88</v>
      </c>
      <c r="AY209" s="164" t="s">
        <v>250</v>
      </c>
    </row>
    <row r="210" spans="2:65" s="1" customFormat="1" ht="33" customHeight="1">
      <c r="B210" s="33"/>
      <c r="C210" s="138" t="s">
        <v>369</v>
      </c>
      <c r="D210" s="138" t="s">
        <v>252</v>
      </c>
      <c r="E210" s="139" t="s">
        <v>3024</v>
      </c>
      <c r="F210" s="140" t="s">
        <v>3025</v>
      </c>
      <c r="G210" s="141" t="s">
        <v>276</v>
      </c>
      <c r="H210" s="142">
        <v>88.652000000000001</v>
      </c>
      <c r="I210" s="143"/>
      <c r="J210" s="144">
        <f>ROUND(I210*H210,2)</f>
        <v>0</v>
      </c>
      <c r="K210" s="140" t="s">
        <v>256</v>
      </c>
      <c r="L210" s="33"/>
      <c r="M210" s="145" t="s">
        <v>1</v>
      </c>
      <c r="N210" s="146" t="s">
        <v>45</v>
      </c>
      <c r="P210" s="147">
        <f>O210*H210</f>
        <v>0</v>
      </c>
      <c r="Q210" s="147">
        <v>0</v>
      </c>
      <c r="R210" s="147">
        <f>Q210*H210</f>
        <v>0</v>
      </c>
      <c r="S210" s="147">
        <v>0</v>
      </c>
      <c r="T210" s="148">
        <f>S210*H210</f>
        <v>0</v>
      </c>
      <c r="AR210" s="149" t="s">
        <v>257</v>
      </c>
      <c r="AT210" s="149" t="s">
        <v>252</v>
      </c>
      <c r="AU210" s="149" t="s">
        <v>21</v>
      </c>
      <c r="AY210" s="17" t="s">
        <v>250</v>
      </c>
      <c r="BE210" s="150">
        <f>IF(N210="základní",J210,0)</f>
        <v>0</v>
      </c>
      <c r="BF210" s="150">
        <f>IF(N210="snížená",J210,0)</f>
        <v>0</v>
      </c>
      <c r="BG210" s="150">
        <f>IF(N210="zákl. přenesená",J210,0)</f>
        <v>0</v>
      </c>
      <c r="BH210" s="150">
        <f>IF(N210="sníž. přenesená",J210,0)</f>
        <v>0</v>
      </c>
      <c r="BI210" s="150">
        <f>IF(N210="nulová",J210,0)</f>
        <v>0</v>
      </c>
      <c r="BJ210" s="17" t="s">
        <v>88</v>
      </c>
      <c r="BK210" s="150">
        <f>ROUND(I210*H210,2)</f>
        <v>0</v>
      </c>
      <c r="BL210" s="17" t="s">
        <v>257</v>
      </c>
      <c r="BM210" s="149" t="s">
        <v>3026</v>
      </c>
    </row>
    <row r="211" spans="2:65" s="1" customFormat="1" ht="11.25">
      <c r="B211" s="33"/>
      <c r="D211" s="151" t="s">
        <v>259</v>
      </c>
      <c r="F211" s="152" t="s">
        <v>3027</v>
      </c>
      <c r="I211" s="153"/>
      <c r="L211" s="33"/>
      <c r="M211" s="154"/>
      <c r="T211" s="57"/>
      <c r="AT211" s="17" t="s">
        <v>259</v>
      </c>
      <c r="AU211" s="17" t="s">
        <v>21</v>
      </c>
    </row>
    <row r="212" spans="2:65" s="12" customFormat="1" ht="11.25">
      <c r="B212" s="155"/>
      <c r="D212" s="156" t="s">
        <v>265</v>
      </c>
      <c r="E212" s="157" t="s">
        <v>1</v>
      </c>
      <c r="F212" s="158" t="s">
        <v>3028</v>
      </c>
      <c r="H212" s="159">
        <v>12.513</v>
      </c>
      <c r="I212" s="160"/>
      <c r="L212" s="155"/>
      <c r="M212" s="161"/>
      <c r="T212" s="162"/>
      <c r="AT212" s="157" t="s">
        <v>265</v>
      </c>
      <c r="AU212" s="157" t="s">
        <v>21</v>
      </c>
      <c r="AV212" s="12" t="s">
        <v>21</v>
      </c>
      <c r="AW212" s="12" t="s">
        <v>36</v>
      </c>
      <c r="AX212" s="12" t="s">
        <v>80</v>
      </c>
      <c r="AY212" s="157" t="s">
        <v>250</v>
      </c>
    </row>
    <row r="213" spans="2:65" s="12" customFormat="1" ht="11.25">
      <c r="B213" s="155"/>
      <c r="D213" s="156" t="s">
        <v>265</v>
      </c>
      <c r="E213" s="157" t="s">
        <v>1</v>
      </c>
      <c r="F213" s="158" t="s">
        <v>3029</v>
      </c>
      <c r="H213" s="159">
        <v>5.3460000000000001</v>
      </c>
      <c r="I213" s="160"/>
      <c r="L213" s="155"/>
      <c r="M213" s="161"/>
      <c r="T213" s="162"/>
      <c r="AT213" s="157" t="s">
        <v>265</v>
      </c>
      <c r="AU213" s="157" t="s">
        <v>21</v>
      </c>
      <c r="AV213" s="12" t="s">
        <v>21</v>
      </c>
      <c r="AW213" s="12" t="s">
        <v>36</v>
      </c>
      <c r="AX213" s="12" t="s">
        <v>80</v>
      </c>
      <c r="AY213" s="157" t="s">
        <v>250</v>
      </c>
    </row>
    <row r="214" spans="2:65" s="14" customFormat="1" ht="11.25">
      <c r="B214" s="171"/>
      <c r="D214" s="156" t="s">
        <v>265</v>
      </c>
      <c r="E214" s="172" t="s">
        <v>1</v>
      </c>
      <c r="F214" s="173" t="s">
        <v>317</v>
      </c>
      <c r="H214" s="174">
        <v>17.859000000000002</v>
      </c>
      <c r="I214" s="175"/>
      <c r="L214" s="171"/>
      <c r="M214" s="176"/>
      <c r="T214" s="177"/>
      <c r="AT214" s="172" t="s">
        <v>265</v>
      </c>
      <c r="AU214" s="172" t="s">
        <v>21</v>
      </c>
      <c r="AV214" s="14" t="s">
        <v>267</v>
      </c>
      <c r="AW214" s="14" t="s">
        <v>36</v>
      </c>
      <c r="AX214" s="14" t="s">
        <v>80</v>
      </c>
      <c r="AY214" s="172" t="s">
        <v>250</v>
      </c>
    </row>
    <row r="215" spans="2:65" s="12" customFormat="1" ht="11.25">
      <c r="B215" s="155"/>
      <c r="D215" s="156" t="s">
        <v>265</v>
      </c>
      <c r="E215" s="157" t="s">
        <v>1</v>
      </c>
      <c r="F215" s="158" t="s">
        <v>3030</v>
      </c>
      <c r="H215" s="159">
        <v>14.55</v>
      </c>
      <c r="I215" s="160"/>
      <c r="L215" s="155"/>
      <c r="M215" s="161"/>
      <c r="T215" s="162"/>
      <c r="AT215" s="157" t="s">
        <v>265</v>
      </c>
      <c r="AU215" s="157" t="s">
        <v>21</v>
      </c>
      <c r="AV215" s="12" t="s">
        <v>21</v>
      </c>
      <c r="AW215" s="12" t="s">
        <v>36</v>
      </c>
      <c r="AX215" s="12" t="s">
        <v>80</v>
      </c>
      <c r="AY215" s="157" t="s">
        <v>250</v>
      </c>
    </row>
    <row r="216" spans="2:65" s="12" customFormat="1" ht="11.25">
      <c r="B216" s="155"/>
      <c r="D216" s="156" t="s">
        <v>265</v>
      </c>
      <c r="E216" s="157" t="s">
        <v>1</v>
      </c>
      <c r="F216" s="158" t="s">
        <v>3031</v>
      </c>
      <c r="H216" s="159">
        <v>8.6959999999999997</v>
      </c>
      <c r="I216" s="160"/>
      <c r="L216" s="155"/>
      <c r="M216" s="161"/>
      <c r="T216" s="162"/>
      <c r="AT216" s="157" t="s">
        <v>265</v>
      </c>
      <c r="AU216" s="157" t="s">
        <v>21</v>
      </c>
      <c r="AV216" s="12" t="s">
        <v>21</v>
      </c>
      <c r="AW216" s="12" t="s">
        <v>36</v>
      </c>
      <c r="AX216" s="12" t="s">
        <v>80</v>
      </c>
      <c r="AY216" s="157" t="s">
        <v>250</v>
      </c>
    </row>
    <row r="217" spans="2:65" s="12" customFormat="1" ht="11.25">
      <c r="B217" s="155"/>
      <c r="D217" s="156" t="s">
        <v>265</v>
      </c>
      <c r="E217" s="157" t="s">
        <v>1</v>
      </c>
      <c r="F217" s="158" t="s">
        <v>3032</v>
      </c>
      <c r="H217" s="159">
        <v>34.241</v>
      </c>
      <c r="I217" s="160"/>
      <c r="L217" s="155"/>
      <c r="M217" s="161"/>
      <c r="T217" s="162"/>
      <c r="AT217" s="157" t="s">
        <v>265</v>
      </c>
      <c r="AU217" s="157" t="s">
        <v>21</v>
      </c>
      <c r="AV217" s="12" t="s">
        <v>21</v>
      </c>
      <c r="AW217" s="12" t="s">
        <v>36</v>
      </c>
      <c r="AX217" s="12" t="s">
        <v>80</v>
      </c>
      <c r="AY217" s="157" t="s">
        <v>250</v>
      </c>
    </row>
    <row r="218" spans="2:65" s="12" customFormat="1" ht="11.25">
      <c r="B218" s="155"/>
      <c r="D218" s="156" t="s">
        <v>265</v>
      </c>
      <c r="E218" s="157" t="s">
        <v>1</v>
      </c>
      <c r="F218" s="158" t="s">
        <v>3033</v>
      </c>
      <c r="H218" s="159">
        <v>13.305999999999999</v>
      </c>
      <c r="I218" s="160"/>
      <c r="L218" s="155"/>
      <c r="M218" s="161"/>
      <c r="T218" s="162"/>
      <c r="AT218" s="157" t="s">
        <v>265</v>
      </c>
      <c r="AU218" s="157" t="s">
        <v>21</v>
      </c>
      <c r="AV218" s="12" t="s">
        <v>21</v>
      </c>
      <c r="AW218" s="12" t="s">
        <v>36</v>
      </c>
      <c r="AX218" s="12" t="s">
        <v>80</v>
      </c>
      <c r="AY218" s="157" t="s">
        <v>250</v>
      </c>
    </row>
    <row r="219" spans="2:65" s="14" customFormat="1" ht="11.25">
      <c r="B219" s="171"/>
      <c r="D219" s="156" t="s">
        <v>265</v>
      </c>
      <c r="E219" s="172" t="s">
        <v>1</v>
      </c>
      <c r="F219" s="173" t="s">
        <v>317</v>
      </c>
      <c r="H219" s="174">
        <v>70.793000000000006</v>
      </c>
      <c r="I219" s="175"/>
      <c r="L219" s="171"/>
      <c r="M219" s="176"/>
      <c r="T219" s="177"/>
      <c r="AT219" s="172" t="s">
        <v>265</v>
      </c>
      <c r="AU219" s="172" t="s">
        <v>21</v>
      </c>
      <c r="AV219" s="14" t="s">
        <v>267</v>
      </c>
      <c r="AW219" s="14" t="s">
        <v>36</v>
      </c>
      <c r="AX219" s="14" t="s">
        <v>80</v>
      </c>
      <c r="AY219" s="172" t="s">
        <v>250</v>
      </c>
    </row>
    <row r="220" spans="2:65" s="13" customFormat="1" ht="11.25">
      <c r="B220" s="163"/>
      <c r="D220" s="156" t="s">
        <v>265</v>
      </c>
      <c r="E220" s="164" t="s">
        <v>1</v>
      </c>
      <c r="F220" s="165" t="s">
        <v>273</v>
      </c>
      <c r="H220" s="166">
        <v>88.652000000000001</v>
      </c>
      <c r="I220" s="167"/>
      <c r="L220" s="163"/>
      <c r="M220" s="168"/>
      <c r="T220" s="169"/>
      <c r="AT220" s="164" t="s">
        <v>265</v>
      </c>
      <c r="AU220" s="164" t="s">
        <v>21</v>
      </c>
      <c r="AV220" s="13" t="s">
        <v>257</v>
      </c>
      <c r="AW220" s="13" t="s">
        <v>36</v>
      </c>
      <c r="AX220" s="13" t="s">
        <v>88</v>
      </c>
      <c r="AY220" s="164" t="s">
        <v>250</v>
      </c>
    </row>
    <row r="221" spans="2:65" s="1" customFormat="1" ht="16.5" customHeight="1">
      <c r="B221" s="33"/>
      <c r="C221" s="178" t="s">
        <v>375</v>
      </c>
      <c r="D221" s="178" t="s">
        <v>364</v>
      </c>
      <c r="E221" s="179" t="s">
        <v>3034</v>
      </c>
      <c r="F221" s="180" t="s">
        <v>3035</v>
      </c>
      <c r="G221" s="181" t="s">
        <v>402</v>
      </c>
      <c r="H221" s="182">
        <v>141.58000000000001</v>
      </c>
      <c r="I221" s="183"/>
      <c r="J221" s="184">
        <f>ROUND(I221*H221,2)</f>
        <v>0</v>
      </c>
      <c r="K221" s="180" t="s">
        <v>256</v>
      </c>
      <c r="L221" s="185"/>
      <c r="M221" s="186" t="s">
        <v>1</v>
      </c>
      <c r="N221" s="187" t="s">
        <v>45</v>
      </c>
      <c r="P221" s="147">
        <f>O221*H221</f>
        <v>0</v>
      </c>
      <c r="Q221" s="147">
        <v>1</v>
      </c>
      <c r="R221" s="147">
        <f>Q221*H221</f>
        <v>141.58000000000001</v>
      </c>
      <c r="S221" s="147">
        <v>0</v>
      </c>
      <c r="T221" s="148">
        <f>S221*H221</f>
        <v>0</v>
      </c>
      <c r="AR221" s="149" t="s">
        <v>299</v>
      </c>
      <c r="AT221" s="149" t="s">
        <v>364</v>
      </c>
      <c r="AU221" s="149" t="s">
        <v>21</v>
      </c>
      <c r="AY221" s="17" t="s">
        <v>250</v>
      </c>
      <c r="BE221" s="150">
        <f>IF(N221="základní",J221,0)</f>
        <v>0</v>
      </c>
      <c r="BF221" s="150">
        <f>IF(N221="snížená",J221,0)</f>
        <v>0</v>
      </c>
      <c r="BG221" s="150">
        <f>IF(N221="zákl. přenesená",J221,0)</f>
        <v>0</v>
      </c>
      <c r="BH221" s="150">
        <f>IF(N221="sníž. přenesená",J221,0)</f>
        <v>0</v>
      </c>
      <c r="BI221" s="150">
        <f>IF(N221="nulová",J221,0)</f>
        <v>0</v>
      </c>
      <c r="BJ221" s="17" t="s">
        <v>88</v>
      </c>
      <c r="BK221" s="150">
        <f>ROUND(I221*H221,2)</f>
        <v>0</v>
      </c>
      <c r="BL221" s="17" t="s">
        <v>257</v>
      </c>
      <c r="BM221" s="149" t="s">
        <v>3036</v>
      </c>
    </row>
    <row r="222" spans="2:65" s="12" customFormat="1" ht="11.25">
      <c r="B222" s="155"/>
      <c r="D222" s="156" t="s">
        <v>265</v>
      </c>
      <c r="F222" s="158" t="s">
        <v>3037</v>
      </c>
      <c r="H222" s="159">
        <v>141.58000000000001</v>
      </c>
      <c r="I222" s="160"/>
      <c r="L222" s="155"/>
      <c r="M222" s="161"/>
      <c r="T222" s="162"/>
      <c r="AT222" s="157" t="s">
        <v>265</v>
      </c>
      <c r="AU222" s="157" t="s">
        <v>21</v>
      </c>
      <c r="AV222" s="12" t="s">
        <v>21</v>
      </c>
      <c r="AW222" s="12" t="s">
        <v>4</v>
      </c>
      <c r="AX222" s="12" t="s">
        <v>88</v>
      </c>
      <c r="AY222" s="157" t="s">
        <v>250</v>
      </c>
    </row>
    <row r="223" spans="2:65" s="1" customFormat="1" ht="16.5" customHeight="1">
      <c r="B223" s="33"/>
      <c r="C223" s="178" t="s">
        <v>7</v>
      </c>
      <c r="D223" s="178" t="s">
        <v>364</v>
      </c>
      <c r="E223" s="179" t="s">
        <v>3038</v>
      </c>
      <c r="F223" s="180" t="s">
        <v>3039</v>
      </c>
      <c r="G223" s="181" t="s">
        <v>402</v>
      </c>
      <c r="H223" s="182">
        <v>35.718000000000004</v>
      </c>
      <c r="I223" s="183"/>
      <c r="J223" s="184">
        <f>ROUND(I223*H223,2)</f>
        <v>0</v>
      </c>
      <c r="K223" s="180" t="s">
        <v>256</v>
      </c>
      <c r="L223" s="185"/>
      <c r="M223" s="186" t="s">
        <v>1</v>
      </c>
      <c r="N223" s="187" t="s">
        <v>45</v>
      </c>
      <c r="P223" s="147">
        <f>O223*H223</f>
        <v>0</v>
      </c>
      <c r="Q223" s="147">
        <v>1</v>
      </c>
      <c r="R223" s="147">
        <f>Q223*H223</f>
        <v>35.718000000000004</v>
      </c>
      <c r="S223" s="147">
        <v>0</v>
      </c>
      <c r="T223" s="148">
        <f>S223*H223</f>
        <v>0</v>
      </c>
      <c r="AR223" s="149" t="s">
        <v>299</v>
      </c>
      <c r="AT223" s="149" t="s">
        <v>364</v>
      </c>
      <c r="AU223" s="149" t="s">
        <v>21</v>
      </c>
      <c r="AY223" s="17" t="s">
        <v>250</v>
      </c>
      <c r="BE223" s="150">
        <f>IF(N223="základní",J223,0)</f>
        <v>0</v>
      </c>
      <c r="BF223" s="150">
        <f>IF(N223="snížená",J223,0)</f>
        <v>0</v>
      </c>
      <c r="BG223" s="150">
        <f>IF(N223="zákl. přenesená",J223,0)</f>
        <v>0</v>
      </c>
      <c r="BH223" s="150">
        <f>IF(N223="sníž. přenesená",J223,0)</f>
        <v>0</v>
      </c>
      <c r="BI223" s="150">
        <f>IF(N223="nulová",J223,0)</f>
        <v>0</v>
      </c>
      <c r="BJ223" s="17" t="s">
        <v>88</v>
      </c>
      <c r="BK223" s="150">
        <f>ROUND(I223*H223,2)</f>
        <v>0</v>
      </c>
      <c r="BL223" s="17" t="s">
        <v>257</v>
      </c>
      <c r="BM223" s="149" t="s">
        <v>3040</v>
      </c>
    </row>
    <row r="224" spans="2:65" s="12" customFormat="1" ht="11.25">
      <c r="B224" s="155"/>
      <c r="D224" s="156" t="s">
        <v>265</v>
      </c>
      <c r="F224" s="158" t="s">
        <v>3041</v>
      </c>
      <c r="H224" s="159">
        <v>35.718000000000004</v>
      </c>
      <c r="I224" s="160"/>
      <c r="L224" s="155"/>
      <c r="M224" s="161"/>
      <c r="T224" s="162"/>
      <c r="AT224" s="157" t="s">
        <v>265</v>
      </c>
      <c r="AU224" s="157" t="s">
        <v>21</v>
      </c>
      <c r="AV224" s="12" t="s">
        <v>21</v>
      </c>
      <c r="AW224" s="12" t="s">
        <v>4</v>
      </c>
      <c r="AX224" s="12" t="s">
        <v>88</v>
      </c>
      <c r="AY224" s="157" t="s">
        <v>250</v>
      </c>
    </row>
    <row r="225" spans="2:65" s="1" customFormat="1" ht="16.5" customHeight="1">
      <c r="B225" s="33"/>
      <c r="C225" s="138" t="s">
        <v>387</v>
      </c>
      <c r="D225" s="138" t="s">
        <v>252</v>
      </c>
      <c r="E225" s="139" t="s">
        <v>332</v>
      </c>
      <c r="F225" s="140" t="s">
        <v>333</v>
      </c>
      <c r="G225" s="141" t="s">
        <v>276</v>
      </c>
      <c r="H225" s="142">
        <v>1587.117</v>
      </c>
      <c r="I225" s="143"/>
      <c r="J225" s="144">
        <f>ROUND(I225*H225,2)</f>
        <v>0</v>
      </c>
      <c r="K225" s="140" t="s">
        <v>1</v>
      </c>
      <c r="L225" s="33"/>
      <c r="M225" s="145" t="s">
        <v>1</v>
      </c>
      <c r="N225" s="146" t="s">
        <v>45</v>
      </c>
      <c r="P225" s="147">
        <f>O225*H225</f>
        <v>0</v>
      </c>
      <c r="Q225" s="147">
        <v>0</v>
      </c>
      <c r="R225" s="147">
        <f>Q225*H225</f>
        <v>0</v>
      </c>
      <c r="S225" s="147">
        <v>0</v>
      </c>
      <c r="T225" s="148">
        <f>S225*H225</f>
        <v>0</v>
      </c>
      <c r="AR225" s="149" t="s">
        <v>257</v>
      </c>
      <c r="AT225" s="149" t="s">
        <v>252</v>
      </c>
      <c r="AU225" s="149" t="s">
        <v>21</v>
      </c>
      <c r="AY225" s="17" t="s">
        <v>250</v>
      </c>
      <c r="BE225" s="150">
        <f>IF(N225="základní",J225,0)</f>
        <v>0</v>
      </c>
      <c r="BF225" s="150">
        <f>IF(N225="snížená",J225,0)</f>
        <v>0</v>
      </c>
      <c r="BG225" s="150">
        <f>IF(N225="zákl. přenesená",J225,0)</f>
        <v>0</v>
      </c>
      <c r="BH225" s="150">
        <f>IF(N225="sníž. přenesená",J225,0)</f>
        <v>0</v>
      </c>
      <c r="BI225" s="150">
        <f>IF(N225="nulová",J225,0)</f>
        <v>0</v>
      </c>
      <c r="BJ225" s="17" t="s">
        <v>88</v>
      </c>
      <c r="BK225" s="150">
        <f>ROUND(I225*H225,2)</f>
        <v>0</v>
      </c>
      <c r="BL225" s="17" t="s">
        <v>257</v>
      </c>
      <c r="BM225" s="149" t="s">
        <v>3042</v>
      </c>
    </row>
    <row r="226" spans="2:65" s="12" customFormat="1" ht="11.25">
      <c r="B226" s="155"/>
      <c r="D226" s="156" t="s">
        <v>265</v>
      </c>
      <c r="E226" s="157" t="s">
        <v>2964</v>
      </c>
      <c r="F226" s="158" t="s">
        <v>3043</v>
      </c>
      <c r="H226" s="159">
        <v>1587.117</v>
      </c>
      <c r="I226" s="160"/>
      <c r="L226" s="155"/>
      <c r="M226" s="161"/>
      <c r="T226" s="162"/>
      <c r="AT226" s="157" t="s">
        <v>265</v>
      </c>
      <c r="AU226" s="157" t="s">
        <v>21</v>
      </c>
      <c r="AV226" s="12" t="s">
        <v>21</v>
      </c>
      <c r="AW226" s="12" t="s">
        <v>36</v>
      </c>
      <c r="AX226" s="12" t="s">
        <v>88</v>
      </c>
      <c r="AY226" s="157" t="s">
        <v>250</v>
      </c>
    </row>
    <row r="227" spans="2:65" s="11" customFormat="1" ht="22.9" customHeight="1">
      <c r="B227" s="126"/>
      <c r="D227" s="127" t="s">
        <v>79</v>
      </c>
      <c r="E227" s="136" t="s">
        <v>21</v>
      </c>
      <c r="F227" s="136" t="s">
        <v>459</v>
      </c>
      <c r="I227" s="129"/>
      <c r="J227" s="137">
        <f>BK227</f>
        <v>0</v>
      </c>
      <c r="L227" s="126"/>
      <c r="M227" s="131"/>
      <c r="P227" s="132">
        <f>SUM(P228:P303)</f>
        <v>0</v>
      </c>
      <c r="R227" s="132">
        <f>SUM(R228:R303)</f>
        <v>220.95173899999998</v>
      </c>
      <c r="T227" s="133">
        <f>SUM(T228:T303)</f>
        <v>0</v>
      </c>
      <c r="AR227" s="127" t="s">
        <v>88</v>
      </c>
      <c r="AT227" s="134" t="s">
        <v>79</v>
      </c>
      <c r="AU227" s="134" t="s">
        <v>88</v>
      </c>
      <c r="AY227" s="127" t="s">
        <v>250</v>
      </c>
      <c r="BK227" s="135">
        <f>SUM(BK228:BK303)</f>
        <v>0</v>
      </c>
    </row>
    <row r="228" spans="2:65" s="1" customFormat="1" ht="24.2" customHeight="1">
      <c r="B228" s="33"/>
      <c r="C228" s="138" t="s">
        <v>393</v>
      </c>
      <c r="D228" s="138" t="s">
        <v>252</v>
      </c>
      <c r="E228" s="139" t="s">
        <v>2567</v>
      </c>
      <c r="F228" s="140" t="s">
        <v>2568</v>
      </c>
      <c r="G228" s="141" t="s">
        <v>557</v>
      </c>
      <c r="H228" s="142">
        <v>21.36</v>
      </c>
      <c r="I228" s="143"/>
      <c r="J228" s="144">
        <f>ROUND(I228*H228,2)</f>
        <v>0</v>
      </c>
      <c r="K228" s="140" t="s">
        <v>256</v>
      </c>
      <c r="L228" s="33"/>
      <c r="M228" s="145" t="s">
        <v>1</v>
      </c>
      <c r="N228" s="146" t="s">
        <v>45</v>
      </c>
      <c r="P228" s="147">
        <f>O228*H228</f>
        <v>0</v>
      </c>
      <c r="Q228" s="147">
        <v>1.14E-3</v>
      </c>
      <c r="R228" s="147">
        <f>Q228*H228</f>
        <v>2.4350399999999998E-2</v>
      </c>
      <c r="S228" s="147">
        <v>0</v>
      </c>
      <c r="T228" s="148">
        <f>S228*H228</f>
        <v>0</v>
      </c>
      <c r="AR228" s="149" t="s">
        <v>257</v>
      </c>
      <c r="AT228" s="149" t="s">
        <v>252</v>
      </c>
      <c r="AU228" s="149" t="s">
        <v>21</v>
      </c>
      <c r="AY228" s="17" t="s">
        <v>250</v>
      </c>
      <c r="BE228" s="150">
        <f>IF(N228="základní",J228,0)</f>
        <v>0</v>
      </c>
      <c r="BF228" s="150">
        <f>IF(N228="snížená",J228,0)</f>
        <v>0</v>
      </c>
      <c r="BG228" s="150">
        <f>IF(N228="zákl. přenesená",J228,0)</f>
        <v>0</v>
      </c>
      <c r="BH228" s="150">
        <f>IF(N228="sníž. přenesená",J228,0)</f>
        <v>0</v>
      </c>
      <c r="BI228" s="150">
        <f>IF(N228="nulová",J228,0)</f>
        <v>0</v>
      </c>
      <c r="BJ228" s="17" t="s">
        <v>88</v>
      </c>
      <c r="BK228" s="150">
        <f>ROUND(I228*H228,2)</f>
        <v>0</v>
      </c>
      <c r="BL228" s="17" t="s">
        <v>257</v>
      </c>
      <c r="BM228" s="149" t="s">
        <v>3044</v>
      </c>
    </row>
    <row r="229" spans="2:65" s="1" customFormat="1" ht="11.25">
      <c r="B229" s="33"/>
      <c r="D229" s="151" t="s">
        <v>259</v>
      </c>
      <c r="F229" s="152" t="s">
        <v>2570</v>
      </c>
      <c r="I229" s="153"/>
      <c r="L229" s="33"/>
      <c r="M229" s="154"/>
      <c r="T229" s="57"/>
      <c r="AT229" s="17" t="s">
        <v>259</v>
      </c>
      <c r="AU229" s="17" t="s">
        <v>21</v>
      </c>
    </row>
    <row r="230" spans="2:65" s="12" customFormat="1" ht="11.25">
      <c r="B230" s="155"/>
      <c r="D230" s="156" t="s">
        <v>265</v>
      </c>
      <c r="E230" s="157" t="s">
        <v>1</v>
      </c>
      <c r="F230" s="158" t="s">
        <v>3045</v>
      </c>
      <c r="H230" s="159">
        <v>21.36</v>
      </c>
      <c r="I230" s="160"/>
      <c r="L230" s="155"/>
      <c r="M230" s="161"/>
      <c r="T230" s="162"/>
      <c r="AT230" s="157" t="s">
        <v>265</v>
      </c>
      <c r="AU230" s="157" t="s">
        <v>21</v>
      </c>
      <c r="AV230" s="12" t="s">
        <v>21</v>
      </c>
      <c r="AW230" s="12" t="s">
        <v>36</v>
      </c>
      <c r="AX230" s="12" t="s">
        <v>88</v>
      </c>
      <c r="AY230" s="157" t="s">
        <v>250</v>
      </c>
    </row>
    <row r="231" spans="2:65" s="1" customFormat="1" ht="24.2" customHeight="1">
      <c r="B231" s="33"/>
      <c r="C231" s="138" t="s">
        <v>399</v>
      </c>
      <c r="D231" s="138" t="s">
        <v>252</v>
      </c>
      <c r="E231" s="139" t="s">
        <v>3046</v>
      </c>
      <c r="F231" s="140" t="s">
        <v>3047</v>
      </c>
      <c r="G231" s="141" t="s">
        <v>557</v>
      </c>
      <c r="H231" s="142">
        <v>6.62</v>
      </c>
      <c r="I231" s="143"/>
      <c r="J231" s="144">
        <f>ROUND(I231*H231,2)</f>
        <v>0</v>
      </c>
      <c r="K231" s="140" t="s">
        <v>256</v>
      </c>
      <c r="L231" s="33"/>
      <c r="M231" s="145" t="s">
        <v>1</v>
      </c>
      <c r="N231" s="146" t="s">
        <v>45</v>
      </c>
      <c r="P231" s="147">
        <f>O231*H231</f>
        <v>0</v>
      </c>
      <c r="Q231" s="147">
        <v>2.31E-3</v>
      </c>
      <c r="R231" s="147">
        <f>Q231*H231</f>
        <v>1.5292200000000001E-2</v>
      </c>
      <c r="S231" s="147">
        <v>0</v>
      </c>
      <c r="T231" s="148">
        <f>S231*H231</f>
        <v>0</v>
      </c>
      <c r="AR231" s="149" t="s">
        <v>257</v>
      </c>
      <c r="AT231" s="149" t="s">
        <v>252</v>
      </c>
      <c r="AU231" s="149" t="s">
        <v>21</v>
      </c>
      <c r="AY231" s="17" t="s">
        <v>250</v>
      </c>
      <c r="BE231" s="150">
        <f>IF(N231="základní",J231,0)</f>
        <v>0</v>
      </c>
      <c r="BF231" s="150">
        <f>IF(N231="snížená",J231,0)</f>
        <v>0</v>
      </c>
      <c r="BG231" s="150">
        <f>IF(N231="zákl. přenesená",J231,0)</f>
        <v>0</v>
      </c>
      <c r="BH231" s="150">
        <f>IF(N231="sníž. přenesená",J231,0)</f>
        <v>0</v>
      </c>
      <c r="BI231" s="150">
        <f>IF(N231="nulová",J231,0)</f>
        <v>0</v>
      </c>
      <c r="BJ231" s="17" t="s">
        <v>88</v>
      </c>
      <c r="BK231" s="150">
        <f>ROUND(I231*H231,2)</f>
        <v>0</v>
      </c>
      <c r="BL231" s="17" t="s">
        <v>257</v>
      </c>
      <c r="BM231" s="149" t="s">
        <v>3048</v>
      </c>
    </row>
    <row r="232" spans="2:65" s="1" customFormat="1" ht="11.25">
      <c r="B232" s="33"/>
      <c r="D232" s="151" t="s">
        <v>259</v>
      </c>
      <c r="F232" s="152" t="s">
        <v>3049</v>
      </c>
      <c r="I232" s="153"/>
      <c r="L232" s="33"/>
      <c r="M232" s="154"/>
      <c r="T232" s="57"/>
      <c r="AT232" s="17" t="s">
        <v>259</v>
      </c>
      <c r="AU232" s="17" t="s">
        <v>21</v>
      </c>
    </row>
    <row r="233" spans="2:65" s="12" customFormat="1" ht="11.25">
      <c r="B233" s="155"/>
      <c r="D233" s="156" t="s">
        <v>265</v>
      </c>
      <c r="E233" s="157" t="s">
        <v>1</v>
      </c>
      <c r="F233" s="158" t="s">
        <v>3050</v>
      </c>
      <c r="H233" s="159">
        <v>6.62</v>
      </c>
      <c r="I233" s="160"/>
      <c r="L233" s="155"/>
      <c r="M233" s="161"/>
      <c r="T233" s="162"/>
      <c r="AT233" s="157" t="s">
        <v>265</v>
      </c>
      <c r="AU233" s="157" t="s">
        <v>21</v>
      </c>
      <c r="AV233" s="12" t="s">
        <v>21</v>
      </c>
      <c r="AW233" s="12" t="s">
        <v>36</v>
      </c>
      <c r="AX233" s="12" t="s">
        <v>88</v>
      </c>
      <c r="AY233" s="157" t="s">
        <v>250</v>
      </c>
    </row>
    <row r="234" spans="2:65" s="1" customFormat="1" ht="24.2" customHeight="1">
      <c r="B234" s="33"/>
      <c r="C234" s="138" t="s">
        <v>406</v>
      </c>
      <c r="D234" s="138" t="s">
        <v>252</v>
      </c>
      <c r="E234" s="139" t="s">
        <v>3051</v>
      </c>
      <c r="F234" s="140" t="s">
        <v>3052</v>
      </c>
      <c r="G234" s="141" t="s">
        <v>557</v>
      </c>
      <c r="H234" s="142">
        <v>3.78</v>
      </c>
      <c r="I234" s="143"/>
      <c r="J234" s="144">
        <f>ROUND(I234*H234,2)</f>
        <v>0</v>
      </c>
      <c r="K234" s="140" t="s">
        <v>1</v>
      </c>
      <c r="L234" s="33"/>
      <c r="M234" s="145" t="s">
        <v>1</v>
      </c>
      <c r="N234" s="146" t="s">
        <v>45</v>
      </c>
      <c r="P234" s="147">
        <f>O234*H234</f>
        <v>0</v>
      </c>
      <c r="Q234" s="147">
        <v>2.31E-3</v>
      </c>
      <c r="R234" s="147">
        <f>Q234*H234</f>
        <v>8.7317999999999996E-3</v>
      </c>
      <c r="S234" s="147">
        <v>0</v>
      </c>
      <c r="T234" s="148">
        <f>S234*H234</f>
        <v>0</v>
      </c>
      <c r="AR234" s="149" t="s">
        <v>257</v>
      </c>
      <c r="AT234" s="149" t="s">
        <v>252</v>
      </c>
      <c r="AU234" s="149" t="s">
        <v>21</v>
      </c>
      <c r="AY234" s="17" t="s">
        <v>250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257</v>
      </c>
      <c r="BM234" s="149" t="s">
        <v>3053</v>
      </c>
    </row>
    <row r="235" spans="2:65" s="12" customFormat="1" ht="22.5">
      <c r="B235" s="155"/>
      <c r="D235" s="156" t="s">
        <v>265</v>
      </c>
      <c r="E235" s="157" t="s">
        <v>1</v>
      </c>
      <c r="F235" s="158" t="s">
        <v>3054</v>
      </c>
      <c r="H235" s="159">
        <v>3.78</v>
      </c>
      <c r="I235" s="160"/>
      <c r="L235" s="155"/>
      <c r="M235" s="161"/>
      <c r="T235" s="162"/>
      <c r="AT235" s="157" t="s">
        <v>265</v>
      </c>
      <c r="AU235" s="157" t="s">
        <v>21</v>
      </c>
      <c r="AV235" s="12" t="s">
        <v>21</v>
      </c>
      <c r="AW235" s="12" t="s">
        <v>36</v>
      </c>
      <c r="AX235" s="12" t="s">
        <v>88</v>
      </c>
      <c r="AY235" s="157" t="s">
        <v>250</v>
      </c>
    </row>
    <row r="236" spans="2:65" s="1" customFormat="1" ht="16.5" customHeight="1">
      <c r="B236" s="33"/>
      <c r="C236" s="138" t="s">
        <v>411</v>
      </c>
      <c r="D236" s="138" t="s">
        <v>252</v>
      </c>
      <c r="E236" s="139" t="s">
        <v>3055</v>
      </c>
      <c r="F236" s="140" t="s">
        <v>3056</v>
      </c>
      <c r="G236" s="141" t="s">
        <v>557</v>
      </c>
      <c r="H236" s="142">
        <v>21.36</v>
      </c>
      <c r="I236" s="143"/>
      <c r="J236" s="144">
        <f>ROUND(I236*H236,2)</f>
        <v>0</v>
      </c>
      <c r="K236" s="140" t="s">
        <v>256</v>
      </c>
      <c r="L236" s="33"/>
      <c r="M236" s="145" t="s">
        <v>1</v>
      </c>
      <c r="N236" s="146" t="s">
        <v>45</v>
      </c>
      <c r="P236" s="147">
        <f>O236*H236</f>
        <v>0</v>
      </c>
      <c r="Q236" s="147">
        <v>1.6000000000000001E-4</v>
      </c>
      <c r="R236" s="147">
        <f>Q236*H236</f>
        <v>3.4176000000000002E-3</v>
      </c>
      <c r="S236" s="147">
        <v>0</v>
      </c>
      <c r="T236" s="148">
        <f>S236*H236</f>
        <v>0</v>
      </c>
      <c r="AR236" s="149" t="s">
        <v>257</v>
      </c>
      <c r="AT236" s="149" t="s">
        <v>252</v>
      </c>
      <c r="AU236" s="149" t="s">
        <v>21</v>
      </c>
      <c r="AY236" s="17" t="s">
        <v>250</v>
      </c>
      <c r="BE236" s="150">
        <f>IF(N236="základní",J236,0)</f>
        <v>0</v>
      </c>
      <c r="BF236" s="150">
        <f>IF(N236="snížená",J236,0)</f>
        <v>0</v>
      </c>
      <c r="BG236" s="150">
        <f>IF(N236="zákl. přenesená",J236,0)</f>
        <v>0</v>
      </c>
      <c r="BH236" s="150">
        <f>IF(N236="sníž. přenesená",J236,0)</f>
        <v>0</v>
      </c>
      <c r="BI236" s="150">
        <f>IF(N236="nulová",J236,0)</f>
        <v>0</v>
      </c>
      <c r="BJ236" s="17" t="s">
        <v>88</v>
      </c>
      <c r="BK236" s="150">
        <f>ROUND(I236*H236,2)</f>
        <v>0</v>
      </c>
      <c r="BL236" s="17" t="s">
        <v>257</v>
      </c>
      <c r="BM236" s="149" t="s">
        <v>3057</v>
      </c>
    </row>
    <row r="237" spans="2:65" s="1" customFormat="1" ht="11.25">
      <c r="B237" s="33"/>
      <c r="D237" s="151" t="s">
        <v>259</v>
      </c>
      <c r="F237" s="152" t="s">
        <v>3058</v>
      </c>
      <c r="I237" s="153"/>
      <c r="L237" s="33"/>
      <c r="M237" s="154"/>
      <c r="T237" s="57"/>
      <c r="AT237" s="17" t="s">
        <v>259</v>
      </c>
      <c r="AU237" s="17" t="s">
        <v>21</v>
      </c>
    </row>
    <row r="238" spans="2:65" s="1" customFormat="1" ht="16.5" customHeight="1">
      <c r="B238" s="33"/>
      <c r="C238" s="138" t="s">
        <v>417</v>
      </c>
      <c r="D238" s="138" t="s">
        <v>252</v>
      </c>
      <c r="E238" s="139" t="s">
        <v>3059</v>
      </c>
      <c r="F238" s="140" t="s">
        <v>3060</v>
      </c>
      <c r="G238" s="141" t="s">
        <v>557</v>
      </c>
      <c r="H238" s="142">
        <v>6.62</v>
      </c>
      <c r="I238" s="143"/>
      <c r="J238" s="144">
        <f>ROUND(I238*H238,2)</f>
        <v>0</v>
      </c>
      <c r="K238" s="140" t="s">
        <v>256</v>
      </c>
      <c r="L238" s="33"/>
      <c r="M238" s="145" t="s">
        <v>1</v>
      </c>
      <c r="N238" s="146" t="s">
        <v>45</v>
      </c>
      <c r="P238" s="147">
        <f>O238*H238</f>
        <v>0</v>
      </c>
      <c r="Q238" s="147">
        <v>2.0000000000000001E-4</v>
      </c>
      <c r="R238" s="147">
        <f>Q238*H238</f>
        <v>1.3240000000000001E-3</v>
      </c>
      <c r="S238" s="147">
        <v>0</v>
      </c>
      <c r="T238" s="148">
        <f>S238*H238</f>
        <v>0</v>
      </c>
      <c r="AR238" s="149" t="s">
        <v>257</v>
      </c>
      <c r="AT238" s="149" t="s">
        <v>252</v>
      </c>
      <c r="AU238" s="149" t="s">
        <v>21</v>
      </c>
      <c r="AY238" s="17" t="s">
        <v>250</v>
      </c>
      <c r="BE238" s="150">
        <f>IF(N238="základní",J238,0)</f>
        <v>0</v>
      </c>
      <c r="BF238" s="150">
        <f>IF(N238="snížená",J238,0)</f>
        <v>0</v>
      </c>
      <c r="BG238" s="150">
        <f>IF(N238="zákl. přenesená",J238,0)</f>
        <v>0</v>
      </c>
      <c r="BH238" s="150">
        <f>IF(N238="sníž. přenesená",J238,0)</f>
        <v>0</v>
      </c>
      <c r="BI238" s="150">
        <f>IF(N238="nulová",J238,0)</f>
        <v>0</v>
      </c>
      <c r="BJ238" s="17" t="s">
        <v>88</v>
      </c>
      <c r="BK238" s="150">
        <f>ROUND(I238*H238,2)</f>
        <v>0</v>
      </c>
      <c r="BL238" s="17" t="s">
        <v>257</v>
      </c>
      <c r="BM238" s="149" t="s">
        <v>3061</v>
      </c>
    </row>
    <row r="239" spans="2:65" s="1" customFormat="1" ht="11.25">
      <c r="B239" s="33"/>
      <c r="D239" s="151" t="s">
        <v>259</v>
      </c>
      <c r="F239" s="152" t="s">
        <v>3062</v>
      </c>
      <c r="I239" s="153"/>
      <c r="L239" s="33"/>
      <c r="M239" s="154"/>
      <c r="T239" s="57"/>
      <c r="AT239" s="17" t="s">
        <v>259</v>
      </c>
      <c r="AU239" s="17" t="s">
        <v>21</v>
      </c>
    </row>
    <row r="240" spans="2:65" s="1" customFormat="1" ht="33" customHeight="1">
      <c r="B240" s="33"/>
      <c r="C240" s="138" t="s">
        <v>423</v>
      </c>
      <c r="D240" s="138" t="s">
        <v>252</v>
      </c>
      <c r="E240" s="139" t="s">
        <v>2583</v>
      </c>
      <c r="F240" s="140" t="s">
        <v>2584</v>
      </c>
      <c r="G240" s="141" t="s">
        <v>557</v>
      </c>
      <c r="H240" s="142">
        <v>390</v>
      </c>
      <c r="I240" s="143"/>
      <c r="J240" s="144">
        <f>ROUND(I240*H240,2)</f>
        <v>0</v>
      </c>
      <c r="K240" s="140" t="s">
        <v>256</v>
      </c>
      <c r="L240" s="33"/>
      <c r="M240" s="145" t="s">
        <v>1</v>
      </c>
      <c r="N240" s="146" t="s">
        <v>45</v>
      </c>
      <c r="P240" s="147">
        <f>O240*H240</f>
        <v>0</v>
      </c>
      <c r="Q240" s="147">
        <v>4.4000000000000002E-4</v>
      </c>
      <c r="R240" s="147">
        <f>Q240*H240</f>
        <v>0.1716</v>
      </c>
      <c r="S240" s="147">
        <v>0</v>
      </c>
      <c r="T240" s="148">
        <f>S240*H240</f>
        <v>0</v>
      </c>
      <c r="AR240" s="149" t="s">
        <v>257</v>
      </c>
      <c r="AT240" s="149" t="s">
        <v>252</v>
      </c>
      <c r="AU240" s="149" t="s">
        <v>21</v>
      </c>
      <c r="AY240" s="17" t="s">
        <v>250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257</v>
      </c>
      <c r="BM240" s="149" t="s">
        <v>3063</v>
      </c>
    </row>
    <row r="241" spans="2:65" s="1" customFormat="1" ht="11.25">
      <c r="B241" s="33"/>
      <c r="D241" s="151" t="s">
        <v>259</v>
      </c>
      <c r="F241" s="152" t="s">
        <v>2586</v>
      </c>
      <c r="I241" s="153"/>
      <c r="L241" s="33"/>
      <c r="M241" s="154"/>
      <c r="T241" s="57"/>
      <c r="AT241" s="17" t="s">
        <v>259</v>
      </c>
      <c r="AU241" s="17" t="s">
        <v>21</v>
      </c>
    </row>
    <row r="242" spans="2:65" s="12" customFormat="1" ht="11.25">
      <c r="B242" s="155"/>
      <c r="D242" s="156" t="s">
        <v>265</v>
      </c>
      <c r="E242" s="157" t="s">
        <v>1</v>
      </c>
      <c r="F242" s="158" t="s">
        <v>3064</v>
      </c>
      <c r="H242" s="159">
        <v>390</v>
      </c>
      <c r="I242" s="160"/>
      <c r="L242" s="155"/>
      <c r="M242" s="161"/>
      <c r="T242" s="162"/>
      <c r="AT242" s="157" t="s">
        <v>265</v>
      </c>
      <c r="AU242" s="157" t="s">
        <v>21</v>
      </c>
      <c r="AV242" s="12" t="s">
        <v>21</v>
      </c>
      <c r="AW242" s="12" t="s">
        <v>36</v>
      </c>
      <c r="AX242" s="12" t="s">
        <v>88</v>
      </c>
      <c r="AY242" s="157" t="s">
        <v>250</v>
      </c>
    </row>
    <row r="243" spans="2:65" s="1" customFormat="1" ht="16.5" customHeight="1">
      <c r="B243" s="33"/>
      <c r="C243" s="138" t="s">
        <v>429</v>
      </c>
      <c r="D243" s="138" t="s">
        <v>252</v>
      </c>
      <c r="E243" s="139" t="s">
        <v>3065</v>
      </c>
      <c r="F243" s="140" t="s">
        <v>3066</v>
      </c>
      <c r="G243" s="141" t="s">
        <v>276</v>
      </c>
      <c r="H243" s="142">
        <v>24.908000000000001</v>
      </c>
      <c r="I243" s="143"/>
      <c r="J243" s="144">
        <f>ROUND(I243*H243,2)</f>
        <v>0</v>
      </c>
      <c r="K243" s="140" t="s">
        <v>256</v>
      </c>
      <c r="L243" s="33"/>
      <c r="M243" s="145" t="s">
        <v>1</v>
      </c>
      <c r="N243" s="146" t="s">
        <v>45</v>
      </c>
      <c r="P243" s="147">
        <f>O243*H243</f>
        <v>0</v>
      </c>
      <c r="Q243" s="147">
        <v>0</v>
      </c>
      <c r="R243" s="147">
        <f>Q243*H243</f>
        <v>0</v>
      </c>
      <c r="S243" s="147">
        <v>0</v>
      </c>
      <c r="T243" s="148">
        <f>S243*H243</f>
        <v>0</v>
      </c>
      <c r="AR243" s="149" t="s">
        <v>257</v>
      </c>
      <c r="AT243" s="149" t="s">
        <v>252</v>
      </c>
      <c r="AU243" s="149" t="s">
        <v>21</v>
      </c>
      <c r="AY243" s="17" t="s">
        <v>250</v>
      </c>
      <c r="BE243" s="150">
        <f>IF(N243="základní",J243,0)</f>
        <v>0</v>
      </c>
      <c r="BF243" s="150">
        <f>IF(N243="snížená",J243,0)</f>
        <v>0</v>
      </c>
      <c r="BG243" s="150">
        <f>IF(N243="zákl. přenesená",J243,0)</f>
        <v>0</v>
      </c>
      <c r="BH243" s="150">
        <f>IF(N243="sníž. přenesená",J243,0)</f>
        <v>0</v>
      </c>
      <c r="BI243" s="150">
        <f>IF(N243="nulová",J243,0)</f>
        <v>0</v>
      </c>
      <c r="BJ243" s="17" t="s">
        <v>88</v>
      </c>
      <c r="BK243" s="150">
        <f>ROUND(I243*H243,2)</f>
        <v>0</v>
      </c>
      <c r="BL243" s="17" t="s">
        <v>257</v>
      </c>
      <c r="BM243" s="149" t="s">
        <v>3067</v>
      </c>
    </row>
    <row r="244" spans="2:65" s="1" customFormat="1" ht="11.25">
      <c r="B244" s="33"/>
      <c r="D244" s="151" t="s">
        <v>259</v>
      </c>
      <c r="F244" s="152" t="s">
        <v>3068</v>
      </c>
      <c r="I244" s="153"/>
      <c r="L244" s="33"/>
      <c r="M244" s="154"/>
      <c r="T244" s="57"/>
      <c r="AT244" s="17" t="s">
        <v>259</v>
      </c>
      <c r="AU244" s="17" t="s">
        <v>21</v>
      </c>
    </row>
    <row r="245" spans="2:65" s="12" customFormat="1" ht="11.25">
      <c r="B245" s="155"/>
      <c r="D245" s="156" t="s">
        <v>265</v>
      </c>
      <c r="E245" s="157" t="s">
        <v>1</v>
      </c>
      <c r="F245" s="158" t="s">
        <v>3069</v>
      </c>
      <c r="H245" s="159">
        <v>2.0550000000000002</v>
      </c>
      <c r="I245" s="160"/>
      <c r="L245" s="155"/>
      <c r="M245" s="161"/>
      <c r="T245" s="162"/>
      <c r="AT245" s="157" t="s">
        <v>265</v>
      </c>
      <c r="AU245" s="157" t="s">
        <v>21</v>
      </c>
      <c r="AV245" s="12" t="s">
        <v>21</v>
      </c>
      <c r="AW245" s="12" t="s">
        <v>36</v>
      </c>
      <c r="AX245" s="12" t="s">
        <v>80</v>
      </c>
      <c r="AY245" s="157" t="s">
        <v>250</v>
      </c>
    </row>
    <row r="246" spans="2:65" s="12" customFormat="1" ht="11.25">
      <c r="B246" s="155"/>
      <c r="D246" s="156" t="s">
        <v>265</v>
      </c>
      <c r="E246" s="157" t="s">
        <v>1</v>
      </c>
      <c r="F246" s="158" t="s">
        <v>3070</v>
      </c>
      <c r="H246" s="159">
        <v>1.6279999999999999</v>
      </c>
      <c r="I246" s="160"/>
      <c r="L246" s="155"/>
      <c r="M246" s="161"/>
      <c r="T246" s="162"/>
      <c r="AT246" s="157" t="s">
        <v>265</v>
      </c>
      <c r="AU246" s="157" t="s">
        <v>21</v>
      </c>
      <c r="AV246" s="12" t="s">
        <v>21</v>
      </c>
      <c r="AW246" s="12" t="s">
        <v>36</v>
      </c>
      <c r="AX246" s="12" t="s">
        <v>80</v>
      </c>
      <c r="AY246" s="157" t="s">
        <v>250</v>
      </c>
    </row>
    <row r="247" spans="2:65" s="14" customFormat="1" ht="11.25">
      <c r="B247" s="171"/>
      <c r="D247" s="156" t="s">
        <v>265</v>
      </c>
      <c r="E247" s="172" t="s">
        <v>1</v>
      </c>
      <c r="F247" s="173" t="s">
        <v>317</v>
      </c>
      <c r="H247" s="174">
        <v>3.6829999999999998</v>
      </c>
      <c r="I247" s="175"/>
      <c r="L247" s="171"/>
      <c r="M247" s="176"/>
      <c r="T247" s="177"/>
      <c r="AT247" s="172" t="s">
        <v>265</v>
      </c>
      <c r="AU247" s="172" t="s">
        <v>21</v>
      </c>
      <c r="AV247" s="14" t="s">
        <v>267</v>
      </c>
      <c r="AW247" s="14" t="s">
        <v>36</v>
      </c>
      <c r="AX247" s="14" t="s">
        <v>80</v>
      </c>
      <c r="AY247" s="172" t="s">
        <v>250</v>
      </c>
    </row>
    <row r="248" spans="2:65" s="15" customFormat="1" ht="11.25">
      <c r="B248" s="195"/>
      <c r="D248" s="156" t="s">
        <v>265</v>
      </c>
      <c r="E248" s="196" t="s">
        <v>1</v>
      </c>
      <c r="F248" s="197" t="s">
        <v>3071</v>
      </c>
      <c r="H248" s="196" t="s">
        <v>1</v>
      </c>
      <c r="I248" s="198"/>
      <c r="L248" s="195"/>
      <c r="M248" s="199"/>
      <c r="T248" s="200"/>
      <c r="AT248" s="196" t="s">
        <v>265</v>
      </c>
      <c r="AU248" s="196" t="s">
        <v>21</v>
      </c>
      <c r="AV248" s="15" t="s">
        <v>88</v>
      </c>
      <c r="AW248" s="15" t="s">
        <v>36</v>
      </c>
      <c r="AX248" s="15" t="s">
        <v>80</v>
      </c>
      <c r="AY248" s="196" t="s">
        <v>250</v>
      </c>
    </row>
    <row r="249" spans="2:65" s="12" customFormat="1" ht="11.25">
      <c r="B249" s="155"/>
      <c r="D249" s="156" t="s">
        <v>265</v>
      </c>
      <c r="E249" s="157" t="s">
        <v>1</v>
      </c>
      <c r="F249" s="158" t="s">
        <v>3072</v>
      </c>
      <c r="H249" s="159">
        <v>2.3119999999999998</v>
      </c>
      <c r="I249" s="160"/>
      <c r="L249" s="155"/>
      <c r="M249" s="161"/>
      <c r="T249" s="162"/>
      <c r="AT249" s="157" t="s">
        <v>265</v>
      </c>
      <c r="AU249" s="157" t="s">
        <v>21</v>
      </c>
      <c r="AV249" s="12" t="s">
        <v>21</v>
      </c>
      <c r="AW249" s="12" t="s">
        <v>36</v>
      </c>
      <c r="AX249" s="12" t="s">
        <v>80</v>
      </c>
      <c r="AY249" s="157" t="s">
        <v>250</v>
      </c>
    </row>
    <row r="250" spans="2:65" s="12" customFormat="1" ht="11.25">
      <c r="B250" s="155"/>
      <c r="D250" s="156" t="s">
        <v>265</v>
      </c>
      <c r="E250" s="157" t="s">
        <v>1</v>
      </c>
      <c r="F250" s="158" t="s">
        <v>3073</v>
      </c>
      <c r="H250" s="159">
        <v>3.8730000000000002</v>
      </c>
      <c r="I250" s="160"/>
      <c r="L250" s="155"/>
      <c r="M250" s="161"/>
      <c r="T250" s="162"/>
      <c r="AT250" s="157" t="s">
        <v>265</v>
      </c>
      <c r="AU250" s="157" t="s">
        <v>21</v>
      </c>
      <c r="AV250" s="12" t="s">
        <v>21</v>
      </c>
      <c r="AW250" s="12" t="s">
        <v>36</v>
      </c>
      <c r="AX250" s="12" t="s">
        <v>80</v>
      </c>
      <c r="AY250" s="157" t="s">
        <v>250</v>
      </c>
    </row>
    <row r="251" spans="2:65" s="12" customFormat="1" ht="11.25">
      <c r="B251" s="155"/>
      <c r="D251" s="156" t="s">
        <v>265</v>
      </c>
      <c r="E251" s="157" t="s">
        <v>1</v>
      </c>
      <c r="F251" s="158" t="s">
        <v>3074</v>
      </c>
      <c r="H251" s="159">
        <v>6.2859999999999996</v>
      </c>
      <c r="I251" s="160"/>
      <c r="L251" s="155"/>
      <c r="M251" s="161"/>
      <c r="T251" s="162"/>
      <c r="AT251" s="157" t="s">
        <v>265</v>
      </c>
      <c r="AU251" s="157" t="s">
        <v>21</v>
      </c>
      <c r="AV251" s="12" t="s">
        <v>21</v>
      </c>
      <c r="AW251" s="12" t="s">
        <v>36</v>
      </c>
      <c r="AX251" s="12" t="s">
        <v>80</v>
      </c>
      <c r="AY251" s="157" t="s">
        <v>250</v>
      </c>
    </row>
    <row r="252" spans="2:65" s="12" customFormat="1" ht="11.25">
      <c r="B252" s="155"/>
      <c r="D252" s="156" t="s">
        <v>265</v>
      </c>
      <c r="E252" s="157" t="s">
        <v>1</v>
      </c>
      <c r="F252" s="158" t="s">
        <v>3075</v>
      </c>
      <c r="H252" s="159">
        <v>4.782</v>
      </c>
      <c r="I252" s="160"/>
      <c r="L252" s="155"/>
      <c r="M252" s="161"/>
      <c r="T252" s="162"/>
      <c r="AT252" s="157" t="s">
        <v>265</v>
      </c>
      <c r="AU252" s="157" t="s">
        <v>21</v>
      </c>
      <c r="AV252" s="12" t="s">
        <v>21</v>
      </c>
      <c r="AW252" s="12" t="s">
        <v>36</v>
      </c>
      <c r="AX252" s="12" t="s">
        <v>80</v>
      </c>
      <c r="AY252" s="157" t="s">
        <v>250</v>
      </c>
    </row>
    <row r="253" spans="2:65" s="12" customFormat="1" ht="11.25">
      <c r="B253" s="155"/>
      <c r="D253" s="156" t="s">
        <v>265</v>
      </c>
      <c r="E253" s="157" t="s">
        <v>1</v>
      </c>
      <c r="F253" s="158" t="s">
        <v>3076</v>
      </c>
      <c r="H253" s="159">
        <v>3.972</v>
      </c>
      <c r="I253" s="160"/>
      <c r="L253" s="155"/>
      <c r="M253" s="161"/>
      <c r="T253" s="162"/>
      <c r="AT253" s="157" t="s">
        <v>265</v>
      </c>
      <c r="AU253" s="157" t="s">
        <v>21</v>
      </c>
      <c r="AV253" s="12" t="s">
        <v>21</v>
      </c>
      <c r="AW253" s="12" t="s">
        <v>36</v>
      </c>
      <c r="AX253" s="12" t="s">
        <v>80</v>
      </c>
      <c r="AY253" s="157" t="s">
        <v>250</v>
      </c>
    </row>
    <row r="254" spans="2:65" s="14" customFormat="1" ht="11.25">
      <c r="B254" s="171"/>
      <c r="D254" s="156" t="s">
        <v>265</v>
      </c>
      <c r="E254" s="172" t="s">
        <v>1</v>
      </c>
      <c r="F254" s="173" t="s">
        <v>317</v>
      </c>
      <c r="H254" s="174">
        <v>21.225000000000001</v>
      </c>
      <c r="I254" s="175"/>
      <c r="L254" s="171"/>
      <c r="M254" s="176"/>
      <c r="T254" s="177"/>
      <c r="AT254" s="172" t="s">
        <v>265</v>
      </c>
      <c r="AU254" s="172" t="s">
        <v>21</v>
      </c>
      <c r="AV254" s="14" t="s">
        <v>267</v>
      </c>
      <c r="AW254" s="14" t="s">
        <v>36</v>
      </c>
      <c r="AX254" s="14" t="s">
        <v>80</v>
      </c>
      <c r="AY254" s="172" t="s">
        <v>250</v>
      </c>
    </row>
    <row r="255" spans="2:65" s="13" customFormat="1" ht="11.25">
      <c r="B255" s="163"/>
      <c r="D255" s="156" t="s">
        <v>265</v>
      </c>
      <c r="E255" s="164" t="s">
        <v>1</v>
      </c>
      <c r="F255" s="165" t="s">
        <v>273</v>
      </c>
      <c r="H255" s="166">
        <v>24.908000000000001</v>
      </c>
      <c r="I255" s="167"/>
      <c r="L255" s="163"/>
      <c r="M255" s="168"/>
      <c r="T255" s="169"/>
      <c r="AT255" s="164" t="s">
        <v>265</v>
      </c>
      <c r="AU255" s="164" t="s">
        <v>21</v>
      </c>
      <c r="AV255" s="13" t="s">
        <v>257</v>
      </c>
      <c r="AW255" s="13" t="s">
        <v>36</v>
      </c>
      <c r="AX255" s="13" t="s">
        <v>88</v>
      </c>
      <c r="AY255" s="164" t="s">
        <v>250</v>
      </c>
    </row>
    <row r="256" spans="2:65" s="1" customFormat="1" ht="21.75" customHeight="1">
      <c r="B256" s="33"/>
      <c r="C256" s="138" t="s">
        <v>435</v>
      </c>
      <c r="D256" s="138" t="s">
        <v>252</v>
      </c>
      <c r="E256" s="139" t="s">
        <v>3077</v>
      </c>
      <c r="F256" s="140" t="s">
        <v>3078</v>
      </c>
      <c r="G256" s="141" t="s">
        <v>276</v>
      </c>
      <c r="H256" s="142">
        <v>67.352000000000004</v>
      </c>
      <c r="I256" s="143"/>
      <c r="J256" s="144">
        <f>ROUND(I256*H256,2)</f>
        <v>0</v>
      </c>
      <c r="K256" s="140" t="s">
        <v>256</v>
      </c>
      <c r="L256" s="33"/>
      <c r="M256" s="145" t="s">
        <v>1</v>
      </c>
      <c r="N256" s="146" t="s">
        <v>45</v>
      </c>
      <c r="P256" s="147">
        <f>O256*H256</f>
        <v>0</v>
      </c>
      <c r="Q256" s="147">
        <v>0</v>
      </c>
      <c r="R256" s="147">
        <f>Q256*H256</f>
        <v>0</v>
      </c>
      <c r="S256" s="147">
        <v>0</v>
      </c>
      <c r="T256" s="148">
        <f>S256*H256</f>
        <v>0</v>
      </c>
      <c r="AR256" s="149" t="s">
        <v>257</v>
      </c>
      <c r="AT256" s="149" t="s">
        <v>252</v>
      </c>
      <c r="AU256" s="149" t="s">
        <v>21</v>
      </c>
      <c r="AY256" s="17" t="s">
        <v>250</v>
      </c>
      <c r="BE256" s="150">
        <f>IF(N256="základní",J256,0)</f>
        <v>0</v>
      </c>
      <c r="BF256" s="150">
        <f>IF(N256="snížená",J256,0)</f>
        <v>0</v>
      </c>
      <c r="BG256" s="150">
        <f>IF(N256="zákl. přenesená",J256,0)</f>
        <v>0</v>
      </c>
      <c r="BH256" s="150">
        <f>IF(N256="sníž. přenesená",J256,0)</f>
        <v>0</v>
      </c>
      <c r="BI256" s="150">
        <f>IF(N256="nulová",J256,0)</f>
        <v>0</v>
      </c>
      <c r="BJ256" s="17" t="s">
        <v>88</v>
      </c>
      <c r="BK256" s="150">
        <f>ROUND(I256*H256,2)</f>
        <v>0</v>
      </c>
      <c r="BL256" s="17" t="s">
        <v>257</v>
      </c>
      <c r="BM256" s="149" t="s">
        <v>3079</v>
      </c>
    </row>
    <row r="257" spans="2:65" s="1" customFormat="1" ht="11.25">
      <c r="B257" s="33"/>
      <c r="D257" s="151" t="s">
        <v>259</v>
      </c>
      <c r="F257" s="152" t="s">
        <v>3080</v>
      </c>
      <c r="I257" s="153"/>
      <c r="L257" s="33"/>
      <c r="M257" s="154"/>
      <c r="T257" s="57"/>
      <c r="AT257" s="17" t="s">
        <v>259</v>
      </c>
      <c r="AU257" s="17" t="s">
        <v>21</v>
      </c>
    </row>
    <row r="258" spans="2:65" s="12" customFormat="1" ht="11.25">
      <c r="B258" s="155"/>
      <c r="D258" s="156" t="s">
        <v>265</v>
      </c>
      <c r="E258" s="157" t="s">
        <v>1</v>
      </c>
      <c r="F258" s="158" t="s">
        <v>3081</v>
      </c>
      <c r="H258" s="159">
        <v>41.2</v>
      </c>
      <c r="I258" s="160"/>
      <c r="L258" s="155"/>
      <c r="M258" s="161"/>
      <c r="T258" s="162"/>
      <c r="AT258" s="157" t="s">
        <v>265</v>
      </c>
      <c r="AU258" s="157" t="s">
        <v>21</v>
      </c>
      <c r="AV258" s="12" t="s">
        <v>21</v>
      </c>
      <c r="AW258" s="12" t="s">
        <v>36</v>
      </c>
      <c r="AX258" s="12" t="s">
        <v>80</v>
      </c>
      <c r="AY258" s="157" t="s">
        <v>250</v>
      </c>
    </row>
    <row r="259" spans="2:65" s="12" customFormat="1" ht="11.25">
      <c r="B259" s="155"/>
      <c r="D259" s="156" t="s">
        <v>265</v>
      </c>
      <c r="E259" s="157" t="s">
        <v>1</v>
      </c>
      <c r="F259" s="158" t="s">
        <v>3082</v>
      </c>
      <c r="H259" s="159">
        <v>26.152000000000001</v>
      </c>
      <c r="I259" s="160"/>
      <c r="L259" s="155"/>
      <c r="M259" s="161"/>
      <c r="T259" s="162"/>
      <c r="AT259" s="157" t="s">
        <v>265</v>
      </c>
      <c r="AU259" s="157" t="s">
        <v>21</v>
      </c>
      <c r="AV259" s="12" t="s">
        <v>21</v>
      </c>
      <c r="AW259" s="12" t="s">
        <v>36</v>
      </c>
      <c r="AX259" s="12" t="s">
        <v>80</v>
      </c>
      <c r="AY259" s="157" t="s">
        <v>250</v>
      </c>
    </row>
    <row r="260" spans="2:65" s="13" customFormat="1" ht="11.25">
      <c r="B260" s="163"/>
      <c r="D260" s="156" t="s">
        <v>265</v>
      </c>
      <c r="E260" s="164" t="s">
        <v>1</v>
      </c>
      <c r="F260" s="165" t="s">
        <v>273</v>
      </c>
      <c r="H260" s="166">
        <v>67.352000000000004</v>
      </c>
      <c r="I260" s="167"/>
      <c r="L260" s="163"/>
      <c r="M260" s="168"/>
      <c r="T260" s="169"/>
      <c r="AT260" s="164" t="s">
        <v>265</v>
      </c>
      <c r="AU260" s="164" t="s">
        <v>21</v>
      </c>
      <c r="AV260" s="13" t="s">
        <v>257</v>
      </c>
      <c r="AW260" s="13" t="s">
        <v>36</v>
      </c>
      <c r="AX260" s="13" t="s">
        <v>88</v>
      </c>
      <c r="AY260" s="164" t="s">
        <v>250</v>
      </c>
    </row>
    <row r="261" spans="2:65" s="1" customFormat="1" ht="21.75" customHeight="1">
      <c r="B261" s="33"/>
      <c r="C261" s="138" t="s">
        <v>440</v>
      </c>
      <c r="D261" s="138" t="s">
        <v>252</v>
      </c>
      <c r="E261" s="139" t="s">
        <v>3083</v>
      </c>
      <c r="F261" s="140" t="s">
        <v>3084</v>
      </c>
      <c r="G261" s="141" t="s">
        <v>276</v>
      </c>
      <c r="H261" s="142">
        <v>38.167999999999999</v>
      </c>
      <c r="I261" s="143"/>
      <c r="J261" s="144">
        <f>ROUND(I261*H261,2)</f>
        <v>0</v>
      </c>
      <c r="K261" s="140" t="s">
        <v>256</v>
      </c>
      <c r="L261" s="33"/>
      <c r="M261" s="145" t="s">
        <v>1</v>
      </c>
      <c r="N261" s="146" t="s">
        <v>45</v>
      </c>
      <c r="P261" s="147">
        <f>O261*H261</f>
        <v>0</v>
      </c>
      <c r="Q261" s="147">
        <v>0</v>
      </c>
      <c r="R261" s="147">
        <f>Q261*H261</f>
        <v>0</v>
      </c>
      <c r="S261" s="147">
        <v>0</v>
      </c>
      <c r="T261" s="148">
        <f>S261*H261</f>
        <v>0</v>
      </c>
      <c r="AR261" s="149" t="s">
        <v>257</v>
      </c>
      <c r="AT261" s="149" t="s">
        <v>252</v>
      </c>
      <c r="AU261" s="149" t="s">
        <v>21</v>
      </c>
      <c r="AY261" s="17" t="s">
        <v>250</v>
      </c>
      <c r="BE261" s="150">
        <f>IF(N261="základní",J261,0)</f>
        <v>0</v>
      </c>
      <c r="BF261" s="150">
        <f>IF(N261="snížená",J261,0)</f>
        <v>0</v>
      </c>
      <c r="BG261" s="150">
        <f>IF(N261="zákl. přenesená",J261,0)</f>
        <v>0</v>
      </c>
      <c r="BH261" s="150">
        <f>IF(N261="sníž. přenesená",J261,0)</f>
        <v>0</v>
      </c>
      <c r="BI261" s="150">
        <f>IF(N261="nulová",J261,0)</f>
        <v>0</v>
      </c>
      <c r="BJ261" s="17" t="s">
        <v>88</v>
      </c>
      <c r="BK261" s="150">
        <f>ROUND(I261*H261,2)</f>
        <v>0</v>
      </c>
      <c r="BL261" s="17" t="s">
        <v>257</v>
      </c>
      <c r="BM261" s="149" t="s">
        <v>3085</v>
      </c>
    </row>
    <row r="262" spans="2:65" s="1" customFormat="1" ht="11.25">
      <c r="B262" s="33"/>
      <c r="D262" s="151" t="s">
        <v>259</v>
      </c>
      <c r="F262" s="152" t="s">
        <v>3086</v>
      </c>
      <c r="I262" s="153"/>
      <c r="L262" s="33"/>
      <c r="M262" s="154"/>
      <c r="T262" s="57"/>
      <c r="AT262" s="17" t="s">
        <v>259</v>
      </c>
      <c r="AU262" s="17" t="s">
        <v>21</v>
      </c>
    </row>
    <row r="263" spans="2:65" s="12" customFormat="1" ht="11.25">
      <c r="B263" s="155"/>
      <c r="D263" s="156" t="s">
        <v>265</v>
      </c>
      <c r="E263" s="157" t="s">
        <v>1</v>
      </c>
      <c r="F263" s="158" t="s">
        <v>3087</v>
      </c>
      <c r="H263" s="159">
        <v>26.648</v>
      </c>
      <c r="I263" s="160"/>
      <c r="L263" s="155"/>
      <c r="M263" s="161"/>
      <c r="T263" s="162"/>
      <c r="AT263" s="157" t="s">
        <v>265</v>
      </c>
      <c r="AU263" s="157" t="s">
        <v>21</v>
      </c>
      <c r="AV263" s="12" t="s">
        <v>21</v>
      </c>
      <c r="AW263" s="12" t="s">
        <v>36</v>
      </c>
      <c r="AX263" s="12" t="s">
        <v>80</v>
      </c>
      <c r="AY263" s="157" t="s">
        <v>250</v>
      </c>
    </row>
    <row r="264" spans="2:65" s="12" customFormat="1" ht="11.25">
      <c r="B264" s="155"/>
      <c r="D264" s="156" t="s">
        <v>265</v>
      </c>
      <c r="E264" s="157" t="s">
        <v>1</v>
      </c>
      <c r="F264" s="158" t="s">
        <v>3088</v>
      </c>
      <c r="H264" s="159">
        <v>11.52</v>
      </c>
      <c r="I264" s="160"/>
      <c r="L264" s="155"/>
      <c r="M264" s="161"/>
      <c r="T264" s="162"/>
      <c r="AT264" s="157" t="s">
        <v>265</v>
      </c>
      <c r="AU264" s="157" t="s">
        <v>21</v>
      </c>
      <c r="AV264" s="12" t="s">
        <v>21</v>
      </c>
      <c r="AW264" s="12" t="s">
        <v>36</v>
      </c>
      <c r="AX264" s="12" t="s">
        <v>80</v>
      </c>
      <c r="AY264" s="157" t="s">
        <v>250</v>
      </c>
    </row>
    <row r="265" spans="2:65" s="13" customFormat="1" ht="11.25">
      <c r="B265" s="163"/>
      <c r="D265" s="156" t="s">
        <v>265</v>
      </c>
      <c r="E265" s="164" t="s">
        <v>1</v>
      </c>
      <c r="F265" s="165" t="s">
        <v>273</v>
      </c>
      <c r="H265" s="166">
        <v>38.167999999999999</v>
      </c>
      <c r="I265" s="167"/>
      <c r="L265" s="163"/>
      <c r="M265" s="168"/>
      <c r="T265" s="169"/>
      <c r="AT265" s="164" t="s">
        <v>265</v>
      </c>
      <c r="AU265" s="164" t="s">
        <v>21</v>
      </c>
      <c r="AV265" s="13" t="s">
        <v>257</v>
      </c>
      <c r="AW265" s="13" t="s">
        <v>36</v>
      </c>
      <c r="AX265" s="13" t="s">
        <v>88</v>
      </c>
      <c r="AY265" s="164" t="s">
        <v>250</v>
      </c>
    </row>
    <row r="266" spans="2:65" s="1" customFormat="1" ht="16.5" customHeight="1">
      <c r="B266" s="33"/>
      <c r="C266" s="138" t="s">
        <v>447</v>
      </c>
      <c r="D266" s="138" t="s">
        <v>252</v>
      </c>
      <c r="E266" s="139" t="s">
        <v>3089</v>
      </c>
      <c r="F266" s="140" t="s">
        <v>3090</v>
      </c>
      <c r="G266" s="141" t="s">
        <v>255</v>
      </c>
      <c r="H266" s="142">
        <v>75.825000000000003</v>
      </c>
      <c r="I266" s="143"/>
      <c r="J266" s="144">
        <f>ROUND(I266*H266,2)</f>
        <v>0</v>
      </c>
      <c r="K266" s="140" t="s">
        <v>256</v>
      </c>
      <c r="L266" s="33"/>
      <c r="M266" s="145" t="s">
        <v>1</v>
      </c>
      <c r="N266" s="146" t="s">
        <v>45</v>
      </c>
      <c r="P266" s="147">
        <f>O266*H266</f>
        <v>0</v>
      </c>
      <c r="Q266" s="147">
        <v>1.2999999999999999E-3</v>
      </c>
      <c r="R266" s="147">
        <f>Q266*H266</f>
        <v>9.8572499999999993E-2</v>
      </c>
      <c r="S266" s="147">
        <v>0</v>
      </c>
      <c r="T266" s="148">
        <f>S266*H266</f>
        <v>0</v>
      </c>
      <c r="AR266" s="149" t="s">
        <v>257</v>
      </c>
      <c r="AT266" s="149" t="s">
        <v>252</v>
      </c>
      <c r="AU266" s="149" t="s">
        <v>21</v>
      </c>
      <c r="AY266" s="17" t="s">
        <v>250</v>
      </c>
      <c r="BE266" s="150">
        <f>IF(N266="základní",J266,0)</f>
        <v>0</v>
      </c>
      <c r="BF266" s="150">
        <f>IF(N266="snížená",J266,0)</f>
        <v>0</v>
      </c>
      <c r="BG266" s="150">
        <f>IF(N266="zákl. přenesená",J266,0)</f>
        <v>0</v>
      </c>
      <c r="BH266" s="150">
        <f>IF(N266="sníž. přenesená",J266,0)</f>
        <v>0</v>
      </c>
      <c r="BI266" s="150">
        <f>IF(N266="nulová",J266,0)</f>
        <v>0</v>
      </c>
      <c r="BJ266" s="17" t="s">
        <v>88</v>
      </c>
      <c r="BK266" s="150">
        <f>ROUND(I266*H266,2)</f>
        <v>0</v>
      </c>
      <c r="BL266" s="17" t="s">
        <v>257</v>
      </c>
      <c r="BM266" s="149" t="s">
        <v>3091</v>
      </c>
    </row>
    <row r="267" spans="2:65" s="1" customFormat="1" ht="11.25">
      <c r="B267" s="33"/>
      <c r="D267" s="151" t="s">
        <v>259</v>
      </c>
      <c r="F267" s="152" t="s">
        <v>3092</v>
      </c>
      <c r="I267" s="153"/>
      <c r="L267" s="33"/>
      <c r="M267" s="154"/>
      <c r="T267" s="57"/>
      <c r="AT267" s="17" t="s">
        <v>259</v>
      </c>
      <c r="AU267" s="17" t="s">
        <v>21</v>
      </c>
    </row>
    <row r="268" spans="2:65" s="12" customFormat="1" ht="11.25">
      <c r="B268" s="155"/>
      <c r="D268" s="156" t="s">
        <v>265</v>
      </c>
      <c r="E268" s="157" t="s">
        <v>1</v>
      </c>
      <c r="F268" s="158" t="s">
        <v>3093</v>
      </c>
      <c r="H268" s="159">
        <v>32</v>
      </c>
      <c r="I268" s="160"/>
      <c r="L268" s="155"/>
      <c r="M268" s="161"/>
      <c r="T268" s="162"/>
      <c r="AT268" s="157" t="s">
        <v>265</v>
      </c>
      <c r="AU268" s="157" t="s">
        <v>21</v>
      </c>
      <c r="AV268" s="12" t="s">
        <v>21</v>
      </c>
      <c r="AW268" s="12" t="s">
        <v>36</v>
      </c>
      <c r="AX268" s="12" t="s">
        <v>80</v>
      </c>
      <c r="AY268" s="157" t="s">
        <v>250</v>
      </c>
    </row>
    <row r="269" spans="2:65" s="12" customFormat="1" ht="11.25">
      <c r="B269" s="155"/>
      <c r="D269" s="156" t="s">
        <v>265</v>
      </c>
      <c r="E269" s="157" t="s">
        <v>1</v>
      </c>
      <c r="F269" s="158" t="s">
        <v>3094</v>
      </c>
      <c r="H269" s="159">
        <v>25.4</v>
      </c>
      <c r="I269" s="160"/>
      <c r="L269" s="155"/>
      <c r="M269" s="161"/>
      <c r="T269" s="162"/>
      <c r="AT269" s="157" t="s">
        <v>265</v>
      </c>
      <c r="AU269" s="157" t="s">
        <v>21</v>
      </c>
      <c r="AV269" s="12" t="s">
        <v>21</v>
      </c>
      <c r="AW269" s="12" t="s">
        <v>36</v>
      </c>
      <c r="AX269" s="12" t="s">
        <v>80</v>
      </c>
      <c r="AY269" s="157" t="s">
        <v>250</v>
      </c>
    </row>
    <row r="270" spans="2:65" s="12" customFormat="1" ht="11.25">
      <c r="B270" s="155"/>
      <c r="D270" s="156" t="s">
        <v>265</v>
      </c>
      <c r="E270" s="157" t="s">
        <v>1</v>
      </c>
      <c r="F270" s="158" t="s">
        <v>3095</v>
      </c>
      <c r="H270" s="159">
        <v>10.545999999999999</v>
      </c>
      <c r="I270" s="160"/>
      <c r="L270" s="155"/>
      <c r="M270" s="161"/>
      <c r="T270" s="162"/>
      <c r="AT270" s="157" t="s">
        <v>265</v>
      </c>
      <c r="AU270" s="157" t="s">
        <v>21</v>
      </c>
      <c r="AV270" s="12" t="s">
        <v>21</v>
      </c>
      <c r="AW270" s="12" t="s">
        <v>36</v>
      </c>
      <c r="AX270" s="12" t="s">
        <v>80</v>
      </c>
      <c r="AY270" s="157" t="s">
        <v>250</v>
      </c>
    </row>
    <row r="271" spans="2:65" s="12" customFormat="1" ht="11.25">
      <c r="B271" s="155"/>
      <c r="D271" s="156" t="s">
        <v>265</v>
      </c>
      <c r="E271" s="157" t="s">
        <v>1</v>
      </c>
      <c r="F271" s="158" t="s">
        <v>3096</v>
      </c>
      <c r="H271" s="159">
        <v>7.8789999999999996</v>
      </c>
      <c r="I271" s="160"/>
      <c r="L271" s="155"/>
      <c r="M271" s="161"/>
      <c r="T271" s="162"/>
      <c r="AT271" s="157" t="s">
        <v>265</v>
      </c>
      <c r="AU271" s="157" t="s">
        <v>21</v>
      </c>
      <c r="AV271" s="12" t="s">
        <v>21</v>
      </c>
      <c r="AW271" s="12" t="s">
        <v>36</v>
      </c>
      <c r="AX271" s="12" t="s">
        <v>80</v>
      </c>
      <c r="AY271" s="157" t="s">
        <v>250</v>
      </c>
    </row>
    <row r="272" spans="2:65" s="13" customFormat="1" ht="11.25">
      <c r="B272" s="163"/>
      <c r="D272" s="156" t="s">
        <v>265</v>
      </c>
      <c r="E272" s="164" t="s">
        <v>1</v>
      </c>
      <c r="F272" s="165" t="s">
        <v>273</v>
      </c>
      <c r="H272" s="166">
        <v>75.825000000000003</v>
      </c>
      <c r="I272" s="167"/>
      <c r="L272" s="163"/>
      <c r="M272" s="168"/>
      <c r="T272" s="169"/>
      <c r="AT272" s="164" t="s">
        <v>265</v>
      </c>
      <c r="AU272" s="164" t="s">
        <v>21</v>
      </c>
      <c r="AV272" s="13" t="s">
        <v>257</v>
      </c>
      <c r="AW272" s="13" t="s">
        <v>36</v>
      </c>
      <c r="AX272" s="13" t="s">
        <v>88</v>
      </c>
      <c r="AY272" s="164" t="s">
        <v>250</v>
      </c>
    </row>
    <row r="273" spans="2:65" s="1" customFormat="1" ht="16.5" customHeight="1">
      <c r="B273" s="33"/>
      <c r="C273" s="138" t="s">
        <v>454</v>
      </c>
      <c r="D273" s="138" t="s">
        <v>252</v>
      </c>
      <c r="E273" s="139" t="s">
        <v>3097</v>
      </c>
      <c r="F273" s="140" t="s">
        <v>3098</v>
      </c>
      <c r="G273" s="141" t="s">
        <v>255</v>
      </c>
      <c r="H273" s="142">
        <v>75.825000000000003</v>
      </c>
      <c r="I273" s="143"/>
      <c r="J273" s="144">
        <f>ROUND(I273*H273,2)</f>
        <v>0</v>
      </c>
      <c r="K273" s="140" t="s">
        <v>256</v>
      </c>
      <c r="L273" s="33"/>
      <c r="M273" s="145" t="s">
        <v>1</v>
      </c>
      <c r="N273" s="146" t="s">
        <v>45</v>
      </c>
      <c r="P273" s="147">
        <f>O273*H273</f>
        <v>0</v>
      </c>
      <c r="Q273" s="147">
        <v>4.0000000000000003E-5</v>
      </c>
      <c r="R273" s="147">
        <f>Q273*H273</f>
        <v>3.0330000000000005E-3</v>
      </c>
      <c r="S273" s="147">
        <v>0</v>
      </c>
      <c r="T273" s="148">
        <f>S273*H273</f>
        <v>0</v>
      </c>
      <c r="AR273" s="149" t="s">
        <v>257</v>
      </c>
      <c r="AT273" s="149" t="s">
        <v>252</v>
      </c>
      <c r="AU273" s="149" t="s">
        <v>21</v>
      </c>
      <c r="AY273" s="17" t="s">
        <v>250</v>
      </c>
      <c r="BE273" s="150">
        <f>IF(N273="základní",J273,0)</f>
        <v>0</v>
      </c>
      <c r="BF273" s="150">
        <f>IF(N273="snížená",J273,0)</f>
        <v>0</v>
      </c>
      <c r="BG273" s="150">
        <f>IF(N273="zákl. přenesená",J273,0)</f>
        <v>0</v>
      </c>
      <c r="BH273" s="150">
        <f>IF(N273="sníž. přenesená",J273,0)</f>
        <v>0</v>
      </c>
      <c r="BI273" s="150">
        <f>IF(N273="nulová",J273,0)</f>
        <v>0</v>
      </c>
      <c r="BJ273" s="17" t="s">
        <v>88</v>
      </c>
      <c r="BK273" s="150">
        <f>ROUND(I273*H273,2)</f>
        <v>0</v>
      </c>
      <c r="BL273" s="17" t="s">
        <v>257</v>
      </c>
      <c r="BM273" s="149" t="s">
        <v>3099</v>
      </c>
    </row>
    <row r="274" spans="2:65" s="1" customFormat="1" ht="11.25">
      <c r="B274" s="33"/>
      <c r="D274" s="151" t="s">
        <v>259</v>
      </c>
      <c r="F274" s="152" t="s">
        <v>3100</v>
      </c>
      <c r="I274" s="153"/>
      <c r="L274" s="33"/>
      <c r="M274" s="154"/>
      <c r="T274" s="57"/>
      <c r="AT274" s="17" t="s">
        <v>259</v>
      </c>
      <c r="AU274" s="17" t="s">
        <v>21</v>
      </c>
    </row>
    <row r="275" spans="2:65" s="1" customFormat="1" ht="21.75" customHeight="1">
      <c r="B275" s="33"/>
      <c r="C275" s="138" t="s">
        <v>460</v>
      </c>
      <c r="D275" s="138" t="s">
        <v>252</v>
      </c>
      <c r="E275" s="139" t="s">
        <v>3101</v>
      </c>
      <c r="F275" s="140" t="s">
        <v>3102</v>
      </c>
      <c r="G275" s="141" t="s">
        <v>402</v>
      </c>
      <c r="H275" s="142">
        <v>3.2250000000000001</v>
      </c>
      <c r="I275" s="143"/>
      <c r="J275" s="144">
        <f>ROUND(I275*H275,2)</f>
        <v>0</v>
      </c>
      <c r="K275" s="140" t="s">
        <v>256</v>
      </c>
      <c r="L275" s="33"/>
      <c r="M275" s="145" t="s">
        <v>1</v>
      </c>
      <c r="N275" s="146" t="s">
        <v>45</v>
      </c>
      <c r="P275" s="147">
        <f>O275*H275</f>
        <v>0</v>
      </c>
      <c r="Q275" s="147">
        <v>1.0383</v>
      </c>
      <c r="R275" s="147">
        <f>Q275*H275</f>
        <v>3.3485175000000003</v>
      </c>
      <c r="S275" s="147">
        <v>0</v>
      </c>
      <c r="T275" s="148">
        <f>S275*H275</f>
        <v>0</v>
      </c>
      <c r="AR275" s="149" t="s">
        <v>257</v>
      </c>
      <c r="AT275" s="149" t="s">
        <v>252</v>
      </c>
      <c r="AU275" s="149" t="s">
        <v>21</v>
      </c>
      <c r="AY275" s="17" t="s">
        <v>250</v>
      </c>
      <c r="BE275" s="150">
        <f>IF(N275="základní",J275,0)</f>
        <v>0</v>
      </c>
      <c r="BF275" s="150">
        <f>IF(N275="snížená",J275,0)</f>
        <v>0</v>
      </c>
      <c r="BG275" s="150">
        <f>IF(N275="zákl. přenesená",J275,0)</f>
        <v>0</v>
      </c>
      <c r="BH275" s="150">
        <f>IF(N275="sníž. přenesená",J275,0)</f>
        <v>0</v>
      </c>
      <c r="BI275" s="150">
        <f>IF(N275="nulová",J275,0)</f>
        <v>0</v>
      </c>
      <c r="BJ275" s="17" t="s">
        <v>88</v>
      </c>
      <c r="BK275" s="150">
        <f>ROUND(I275*H275,2)</f>
        <v>0</v>
      </c>
      <c r="BL275" s="17" t="s">
        <v>257</v>
      </c>
      <c r="BM275" s="149" t="s">
        <v>3103</v>
      </c>
    </row>
    <row r="276" spans="2:65" s="1" customFormat="1" ht="11.25">
      <c r="B276" s="33"/>
      <c r="D276" s="151" t="s">
        <v>259</v>
      </c>
      <c r="F276" s="152" t="s">
        <v>3104</v>
      </c>
      <c r="I276" s="153"/>
      <c r="L276" s="33"/>
      <c r="M276" s="154"/>
      <c r="T276" s="57"/>
      <c r="AT276" s="17" t="s">
        <v>259</v>
      </c>
      <c r="AU276" s="17" t="s">
        <v>21</v>
      </c>
    </row>
    <row r="277" spans="2:65" s="12" customFormat="1" ht="11.25">
      <c r="B277" s="155"/>
      <c r="D277" s="156" t="s">
        <v>265</v>
      </c>
      <c r="E277" s="157" t="s">
        <v>1</v>
      </c>
      <c r="F277" s="158" t="s">
        <v>3105</v>
      </c>
      <c r="H277" s="159">
        <v>1.9850000000000001</v>
      </c>
      <c r="I277" s="160"/>
      <c r="L277" s="155"/>
      <c r="M277" s="161"/>
      <c r="T277" s="162"/>
      <c r="AT277" s="157" t="s">
        <v>265</v>
      </c>
      <c r="AU277" s="157" t="s">
        <v>21</v>
      </c>
      <c r="AV277" s="12" t="s">
        <v>21</v>
      </c>
      <c r="AW277" s="12" t="s">
        <v>36</v>
      </c>
      <c r="AX277" s="12" t="s">
        <v>80</v>
      </c>
      <c r="AY277" s="157" t="s">
        <v>250</v>
      </c>
    </row>
    <row r="278" spans="2:65" s="12" customFormat="1" ht="11.25">
      <c r="B278" s="155"/>
      <c r="D278" s="156" t="s">
        <v>265</v>
      </c>
      <c r="E278" s="157" t="s">
        <v>1</v>
      </c>
      <c r="F278" s="158" t="s">
        <v>3106</v>
      </c>
      <c r="H278" s="159">
        <v>1.24</v>
      </c>
      <c r="I278" s="160"/>
      <c r="L278" s="155"/>
      <c r="M278" s="161"/>
      <c r="T278" s="162"/>
      <c r="AT278" s="157" t="s">
        <v>265</v>
      </c>
      <c r="AU278" s="157" t="s">
        <v>21</v>
      </c>
      <c r="AV278" s="12" t="s">
        <v>21</v>
      </c>
      <c r="AW278" s="12" t="s">
        <v>36</v>
      </c>
      <c r="AX278" s="12" t="s">
        <v>80</v>
      </c>
      <c r="AY278" s="157" t="s">
        <v>250</v>
      </c>
    </row>
    <row r="279" spans="2:65" s="13" customFormat="1" ht="11.25">
      <c r="B279" s="163"/>
      <c r="D279" s="156" t="s">
        <v>265</v>
      </c>
      <c r="E279" s="164" t="s">
        <v>1</v>
      </c>
      <c r="F279" s="165" t="s">
        <v>273</v>
      </c>
      <c r="H279" s="166">
        <v>3.2250000000000001</v>
      </c>
      <c r="I279" s="167"/>
      <c r="L279" s="163"/>
      <c r="M279" s="168"/>
      <c r="T279" s="169"/>
      <c r="AT279" s="164" t="s">
        <v>265</v>
      </c>
      <c r="AU279" s="164" t="s">
        <v>21</v>
      </c>
      <c r="AV279" s="13" t="s">
        <v>257</v>
      </c>
      <c r="AW279" s="13" t="s">
        <v>36</v>
      </c>
      <c r="AX279" s="13" t="s">
        <v>88</v>
      </c>
      <c r="AY279" s="164" t="s">
        <v>250</v>
      </c>
    </row>
    <row r="280" spans="2:65" s="1" customFormat="1" ht="33" customHeight="1">
      <c r="B280" s="33"/>
      <c r="C280" s="138" t="s">
        <v>466</v>
      </c>
      <c r="D280" s="138" t="s">
        <v>252</v>
      </c>
      <c r="E280" s="139" t="s">
        <v>3107</v>
      </c>
      <c r="F280" s="140" t="s">
        <v>3108</v>
      </c>
      <c r="G280" s="141" t="s">
        <v>1272</v>
      </c>
      <c r="H280" s="142">
        <v>240</v>
      </c>
      <c r="I280" s="143"/>
      <c r="J280" s="144">
        <f>ROUND(I280*H280,2)</f>
        <v>0</v>
      </c>
      <c r="K280" s="140" t="s">
        <v>256</v>
      </c>
      <c r="L280" s="33"/>
      <c r="M280" s="145" t="s">
        <v>1</v>
      </c>
      <c r="N280" s="146" t="s">
        <v>45</v>
      </c>
      <c r="P280" s="147">
        <f>O280*H280</f>
        <v>0</v>
      </c>
      <c r="Q280" s="147">
        <v>1.3999999999999999E-4</v>
      </c>
      <c r="R280" s="147">
        <f>Q280*H280</f>
        <v>3.3599999999999998E-2</v>
      </c>
      <c r="S280" s="147">
        <v>0</v>
      </c>
      <c r="T280" s="148">
        <f>S280*H280</f>
        <v>0</v>
      </c>
      <c r="AR280" s="149" t="s">
        <v>257</v>
      </c>
      <c r="AT280" s="149" t="s">
        <v>252</v>
      </c>
      <c r="AU280" s="149" t="s">
        <v>21</v>
      </c>
      <c r="AY280" s="17" t="s">
        <v>250</v>
      </c>
      <c r="BE280" s="150">
        <f>IF(N280="základní",J280,0)</f>
        <v>0</v>
      </c>
      <c r="BF280" s="150">
        <f>IF(N280="snížená",J280,0)</f>
        <v>0</v>
      </c>
      <c r="BG280" s="150">
        <f>IF(N280="zákl. přenesená",J280,0)</f>
        <v>0</v>
      </c>
      <c r="BH280" s="150">
        <f>IF(N280="sníž. přenesená",J280,0)</f>
        <v>0</v>
      </c>
      <c r="BI280" s="150">
        <f>IF(N280="nulová",J280,0)</f>
        <v>0</v>
      </c>
      <c r="BJ280" s="17" t="s">
        <v>88</v>
      </c>
      <c r="BK280" s="150">
        <f>ROUND(I280*H280,2)</f>
        <v>0</v>
      </c>
      <c r="BL280" s="17" t="s">
        <v>257</v>
      </c>
      <c r="BM280" s="149" t="s">
        <v>3109</v>
      </c>
    </row>
    <row r="281" spans="2:65" s="1" customFormat="1" ht="11.25">
      <c r="B281" s="33"/>
      <c r="D281" s="151" t="s">
        <v>259</v>
      </c>
      <c r="F281" s="152" t="s">
        <v>3110</v>
      </c>
      <c r="I281" s="153"/>
      <c r="L281" s="33"/>
      <c r="M281" s="154"/>
      <c r="T281" s="57"/>
      <c r="AT281" s="17" t="s">
        <v>259</v>
      </c>
      <c r="AU281" s="17" t="s">
        <v>21</v>
      </c>
    </row>
    <row r="282" spans="2:65" s="12" customFormat="1" ht="11.25">
      <c r="B282" s="155"/>
      <c r="D282" s="156" t="s">
        <v>265</v>
      </c>
      <c r="E282" s="157" t="s">
        <v>1</v>
      </c>
      <c r="F282" s="158" t="s">
        <v>3111</v>
      </c>
      <c r="H282" s="159">
        <v>90</v>
      </c>
      <c r="I282" s="160"/>
      <c r="L282" s="155"/>
      <c r="M282" s="161"/>
      <c r="T282" s="162"/>
      <c r="AT282" s="157" t="s">
        <v>265</v>
      </c>
      <c r="AU282" s="157" t="s">
        <v>21</v>
      </c>
      <c r="AV282" s="12" t="s">
        <v>21</v>
      </c>
      <c r="AW282" s="12" t="s">
        <v>36</v>
      </c>
      <c r="AX282" s="12" t="s">
        <v>80</v>
      </c>
      <c r="AY282" s="157" t="s">
        <v>250</v>
      </c>
    </row>
    <row r="283" spans="2:65" s="12" customFormat="1" ht="11.25">
      <c r="B283" s="155"/>
      <c r="D283" s="156" t="s">
        <v>265</v>
      </c>
      <c r="E283" s="157" t="s">
        <v>1</v>
      </c>
      <c r="F283" s="158" t="s">
        <v>3112</v>
      </c>
      <c r="H283" s="159">
        <v>150</v>
      </c>
      <c r="I283" s="160"/>
      <c r="L283" s="155"/>
      <c r="M283" s="161"/>
      <c r="T283" s="162"/>
      <c r="AT283" s="157" t="s">
        <v>265</v>
      </c>
      <c r="AU283" s="157" t="s">
        <v>21</v>
      </c>
      <c r="AV283" s="12" t="s">
        <v>21</v>
      </c>
      <c r="AW283" s="12" t="s">
        <v>36</v>
      </c>
      <c r="AX283" s="12" t="s">
        <v>80</v>
      </c>
      <c r="AY283" s="157" t="s">
        <v>250</v>
      </c>
    </row>
    <row r="284" spans="2:65" s="13" customFormat="1" ht="11.25">
      <c r="B284" s="163"/>
      <c r="D284" s="156" t="s">
        <v>265</v>
      </c>
      <c r="E284" s="164" t="s">
        <v>1</v>
      </c>
      <c r="F284" s="165" t="s">
        <v>273</v>
      </c>
      <c r="H284" s="166">
        <v>240</v>
      </c>
      <c r="I284" s="167"/>
      <c r="L284" s="163"/>
      <c r="M284" s="168"/>
      <c r="T284" s="169"/>
      <c r="AT284" s="164" t="s">
        <v>265</v>
      </c>
      <c r="AU284" s="164" t="s">
        <v>21</v>
      </c>
      <c r="AV284" s="13" t="s">
        <v>257</v>
      </c>
      <c r="AW284" s="13" t="s">
        <v>36</v>
      </c>
      <c r="AX284" s="13" t="s">
        <v>88</v>
      </c>
      <c r="AY284" s="164" t="s">
        <v>250</v>
      </c>
    </row>
    <row r="285" spans="2:65" s="1" customFormat="1" ht="24.2" customHeight="1">
      <c r="B285" s="33"/>
      <c r="C285" s="138" t="s">
        <v>472</v>
      </c>
      <c r="D285" s="138" t="s">
        <v>252</v>
      </c>
      <c r="E285" s="139" t="s">
        <v>2613</v>
      </c>
      <c r="F285" s="140" t="s">
        <v>2614</v>
      </c>
      <c r="G285" s="141" t="s">
        <v>557</v>
      </c>
      <c r="H285" s="142">
        <v>300</v>
      </c>
      <c r="I285" s="143"/>
      <c r="J285" s="144">
        <f>ROUND(I285*H285,2)</f>
        <v>0</v>
      </c>
      <c r="K285" s="140" t="s">
        <v>256</v>
      </c>
      <c r="L285" s="33"/>
      <c r="M285" s="145" t="s">
        <v>1</v>
      </c>
      <c r="N285" s="146" t="s">
        <v>45</v>
      </c>
      <c r="P285" s="147">
        <f>O285*H285</f>
        <v>0</v>
      </c>
      <c r="Q285" s="147">
        <v>3.739E-2</v>
      </c>
      <c r="R285" s="147">
        <f>Q285*H285</f>
        <v>11.217000000000001</v>
      </c>
      <c r="S285" s="147">
        <v>0</v>
      </c>
      <c r="T285" s="148">
        <f>S285*H285</f>
        <v>0</v>
      </c>
      <c r="AR285" s="149" t="s">
        <v>257</v>
      </c>
      <c r="AT285" s="149" t="s">
        <v>252</v>
      </c>
      <c r="AU285" s="149" t="s">
        <v>21</v>
      </c>
      <c r="AY285" s="17" t="s">
        <v>250</v>
      </c>
      <c r="BE285" s="150">
        <f>IF(N285="základní",J285,0)</f>
        <v>0</v>
      </c>
      <c r="BF285" s="150">
        <f>IF(N285="snížená",J285,0)</f>
        <v>0</v>
      </c>
      <c r="BG285" s="150">
        <f>IF(N285="zákl. přenesená",J285,0)</f>
        <v>0</v>
      </c>
      <c r="BH285" s="150">
        <f>IF(N285="sníž. přenesená",J285,0)</f>
        <v>0</v>
      </c>
      <c r="BI285" s="150">
        <f>IF(N285="nulová",J285,0)</f>
        <v>0</v>
      </c>
      <c r="BJ285" s="17" t="s">
        <v>88</v>
      </c>
      <c r="BK285" s="150">
        <f>ROUND(I285*H285,2)</f>
        <v>0</v>
      </c>
      <c r="BL285" s="17" t="s">
        <v>257</v>
      </c>
      <c r="BM285" s="149" t="s">
        <v>3113</v>
      </c>
    </row>
    <row r="286" spans="2:65" s="1" customFormat="1" ht="11.25">
      <c r="B286" s="33"/>
      <c r="D286" s="151" t="s">
        <v>259</v>
      </c>
      <c r="F286" s="152" t="s">
        <v>2616</v>
      </c>
      <c r="I286" s="153"/>
      <c r="L286" s="33"/>
      <c r="M286" s="154"/>
      <c r="T286" s="57"/>
      <c r="AT286" s="17" t="s">
        <v>259</v>
      </c>
      <c r="AU286" s="17" t="s">
        <v>21</v>
      </c>
    </row>
    <row r="287" spans="2:65" s="12" customFormat="1" ht="11.25">
      <c r="B287" s="155"/>
      <c r="D287" s="156" t="s">
        <v>265</v>
      </c>
      <c r="E287" s="157" t="s">
        <v>1</v>
      </c>
      <c r="F287" s="158" t="s">
        <v>3114</v>
      </c>
      <c r="H287" s="159">
        <v>130</v>
      </c>
      <c r="I287" s="160"/>
      <c r="L287" s="155"/>
      <c r="M287" s="161"/>
      <c r="T287" s="162"/>
      <c r="AT287" s="157" t="s">
        <v>265</v>
      </c>
      <c r="AU287" s="157" t="s">
        <v>21</v>
      </c>
      <c r="AV287" s="12" t="s">
        <v>21</v>
      </c>
      <c r="AW287" s="12" t="s">
        <v>36</v>
      </c>
      <c r="AX287" s="12" t="s">
        <v>80</v>
      </c>
      <c r="AY287" s="157" t="s">
        <v>250</v>
      </c>
    </row>
    <row r="288" spans="2:65" s="12" customFormat="1" ht="11.25">
      <c r="B288" s="155"/>
      <c r="D288" s="156" t="s">
        <v>265</v>
      </c>
      <c r="E288" s="157" t="s">
        <v>1</v>
      </c>
      <c r="F288" s="158" t="s">
        <v>3115</v>
      </c>
      <c r="H288" s="159">
        <v>70</v>
      </c>
      <c r="I288" s="160"/>
      <c r="L288" s="155"/>
      <c r="M288" s="161"/>
      <c r="T288" s="162"/>
      <c r="AT288" s="157" t="s">
        <v>265</v>
      </c>
      <c r="AU288" s="157" t="s">
        <v>21</v>
      </c>
      <c r="AV288" s="12" t="s">
        <v>21</v>
      </c>
      <c r="AW288" s="12" t="s">
        <v>36</v>
      </c>
      <c r="AX288" s="12" t="s">
        <v>80</v>
      </c>
      <c r="AY288" s="157" t="s">
        <v>250</v>
      </c>
    </row>
    <row r="289" spans="2:65" s="12" customFormat="1" ht="11.25">
      <c r="B289" s="155"/>
      <c r="D289" s="156" t="s">
        <v>265</v>
      </c>
      <c r="E289" s="157" t="s">
        <v>1</v>
      </c>
      <c r="F289" s="158" t="s">
        <v>3116</v>
      </c>
      <c r="H289" s="159">
        <v>100</v>
      </c>
      <c r="I289" s="160"/>
      <c r="L289" s="155"/>
      <c r="M289" s="161"/>
      <c r="T289" s="162"/>
      <c r="AT289" s="157" t="s">
        <v>265</v>
      </c>
      <c r="AU289" s="157" t="s">
        <v>21</v>
      </c>
      <c r="AV289" s="12" t="s">
        <v>21</v>
      </c>
      <c r="AW289" s="12" t="s">
        <v>36</v>
      </c>
      <c r="AX289" s="12" t="s">
        <v>80</v>
      </c>
      <c r="AY289" s="157" t="s">
        <v>250</v>
      </c>
    </row>
    <row r="290" spans="2:65" s="13" customFormat="1" ht="11.25">
      <c r="B290" s="163"/>
      <c r="D290" s="156" t="s">
        <v>265</v>
      </c>
      <c r="E290" s="164" t="s">
        <v>1</v>
      </c>
      <c r="F290" s="165" t="s">
        <v>273</v>
      </c>
      <c r="H290" s="166">
        <v>300</v>
      </c>
      <c r="I290" s="167"/>
      <c r="L290" s="163"/>
      <c r="M290" s="168"/>
      <c r="T290" s="169"/>
      <c r="AT290" s="164" t="s">
        <v>265</v>
      </c>
      <c r="AU290" s="164" t="s">
        <v>21</v>
      </c>
      <c r="AV290" s="13" t="s">
        <v>257</v>
      </c>
      <c r="AW290" s="13" t="s">
        <v>36</v>
      </c>
      <c r="AX290" s="13" t="s">
        <v>88</v>
      </c>
      <c r="AY290" s="164" t="s">
        <v>250</v>
      </c>
    </row>
    <row r="291" spans="2:65" s="1" customFormat="1" ht="24.2" customHeight="1">
      <c r="B291" s="33"/>
      <c r="C291" s="178" t="s">
        <v>478</v>
      </c>
      <c r="D291" s="178" t="s">
        <v>364</v>
      </c>
      <c r="E291" s="179" t="s">
        <v>2624</v>
      </c>
      <c r="F291" s="180" t="s">
        <v>2625</v>
      </c>
      <c r="G291" s="181" t="s">
        <v>557</v>
      </c>
      <c r="H291" s="182">
        <v>429</v>
      </c>
      <c r="I291" s="183"/>
      <c r="J291" s="184">
        <f>ROUND(I291*H291,2)</f>
        <v>0</v>
      </c>
      <c r="K291" s="180" t="s">
        <v>256</v>
      </c>
      <c r="L291" s="185"/>
      <c r="M291" s="186" t="s">
        <v>1</v>
      </c>
      <c r="N291" s="187" t="s">
        <v>45</v>
      </c>
      <c r="P291" s="147">
        <f>O291*H291</f>
        <v>0</v>
      </c>
      <c r="Q291" s="147">
        <v>4.3400000000000001E-2</v>
      </c>
      <c r="R291" s="147">
        <f>Q291*H291</f>
        <v>18.618600000000001</v>
      </c>
      <c r="S291" s="147">
        <v>0</v>
      </c>
      <c r="T291" s="148">
        <f>S291*H291</f>
        <v>0</v>
      </c>
      <c r="AR291" s="149" t="s">
        <v>299</v>
      </c>
      <c r="AT291" s="149" t="s">
        <v>364</v>
      </c>
      <c r="AU291" s="149" t="s">
        <v>21</v>
      </c>
      <c r="AY291" s="17" t="s">
        <v>250</v>
      </c>
      <c r="BE291" s="150">
        <f>IF(N291="základní",J291,0)</f>
        <v>0</v>
      </c>
      <c r="BF291" s="150">
        <f>IF(N291="snížená",J291,0)</f>
        <v>0</v>
      </c>
      <c r="BG291" s="150">
        <f>IF(N291="zákl. přenesená",J291,0)</f>
        <v>0</v>
      </c>
      <c r="BH291" s="150">
        <f>IF(N291="sníž. přenesená",J291,0)</f>
        <v>0</v>
      </c>
      <c r="BI291" s="150">
        <f>IF(N291="nulová",J291,0)</f>
        <v>0</v>
      </c>
      <c r="BJ291" s="17" t="s">
        <v>88</v>
      </c>
      <c r="BK291" s="150">
        <f>ROUND(I291*H291,2)</f>
        <v>0</v>
      </c>
      <c r="BL291" s="17" t="s">
        <v>257</v>
      </c>
      <c r="BM291" s="149" t="s">
        <v>3117</v>
      </c>
    </row>
    <row r="292" spans="2:65" s="12" customFormat="1" ht="11.25">
      <c r="B292" s="155"/>
      <c r="D292" s="156" t="s">
        <v>265</v>
      </c>
      <c r="E292" s="157" t="s">
        <v>1</v>
      </c>
      <c r="F292" s="158" t="s">
        <v>3118</v>
      </c>
      <c r="H292" s="159">
        <v>390</v>
      </c>
      <c r="I292" s="160"/>
      <c r="L292" s="155"/>
      <c r="M292" s="161"/>
      <c r="T292" s="162"/>
      <c r="AT292" s="157" t="s">
        <v>265</v>
      </c>
      <c r="AU292" s="157" t="s">
        <v>21</v>
      </c>
      <c r="AV292" s="12" t="s">
        <v>21</v>
      </c>
      <c r="AW292" s="12" t="s">
        <v>36</v>
      </c>
      <c r="AX292" s="12" t="s">
        <v>88</v>
      </c>
      <c r="AY292" s="157" t="s">
        <v>250</v>
      </c>
    </row>
    <row r="293" spans="2:65" s="12" customFormat="1" ht="11.25">
      <c r="B293" s="155"/>
      <c r="D293" s="156" t="s">
        <v>265</v>
      </c>
      <c r="F293" s="158" t="s">
        <v>3119</v>
      </c>
      <c r="H293" s="159">
        <v>429</v>
      </c>
      <c r="I293" s="160"/>
      <c r="L293" s="155"/>
      <c r="M293" s="161"/>
      <c r="T293" s="162"/>
      <c r="AT293" s="157" t="s">
        <v>265</v>
      </c>
      <c r="AU293" s="157" t="s">
        <v>21</v>
      </c>
      <c r="AV293" s="12" t="s">
        <v>21</v>
      </c>
      <c r="AW293" s="12" t="s">
        <v>4</v>
      </c>
      <c r="AX293" s="12" t="s">
        <v>88</v>
      </c>
      <c r="AY293" s="157" t="s">
        <v>250</v>
      </c>
    </row>
    <row r="294" spans="2:65" s="1" customFormat="1" ht="24.2" customHeight="1">
      <c r="B294" s="33"/>
      <c r="C294" s="138" t="s">
        <v>485</v>
      </c>
      <c r="D294" s="138" t="s">
        <v>252</v>
      </c>
      <c r="E294" s="139" t="s">
        <v>3120</v>
      </c>
      <c r="F294" s="140" t="s">
        <v>3121</v>
      </c>
      <c r="G294" s="141" t="s">
        <v>557</v>
      </c>
      <c r="H294" s="142">
        <v>90</v>
      </c>
      <c r="I294" s="143"/>
      <c r="J294" s="144">
        <f>ROUND(I294*H294,2)</f>
        <v>0</v>
      </c>
      <c r="K294" s="140" t="s">
        <v>256</v>
      </c>
      <c r="L294" s="33"/>
      <c r="M294" s="145" t="s">
        <v>1</v>
      </c>
      <c r="N294" s="146" t="s">
        <v>45</v>
      </c>
      <c r="P294" s="147">
        <f>O294*H294</f>
        <v>0</v>
      </c>
      <c r="Q294" s="147">
        <v>3.739E-2</v>
      </c>
      <c r="R294" s="147">
        <f>Q294*H294</f>
        <v>3.3651</v>
      </c>
      <c r="S294" s="147">
        <v>0</v>
      </c>
      <c r="T294" s="148">
        <f>S294*H294</f>
        <v>0</v>
      </c>
      <c r="AR294" s="149" t="s">
        <v>257</v>
      </c>
      <c r="AT294" s="149" t="s">
        <v>252</v>
      </c>
      <c r="AU294" s="149" t="s">
        <v>21</v>
      </c>
      <c r="AY294" s="17" t="s">
        <v>250</v>
      </c>
      <c r="BE294" s="150">
        <f>IF(N294="základní",J294,0)</f>
        <v>0</v>
      </c>
      <c r="BF294" s="150">
        <f>IF(N294="snížená",J294,0)</f>
        <v>0</v>
      </c>
      <c r="BG294" s="150">
        <f>IF(N294="zákl. přenesená",J294,0)</f>
        <v>0</v>
      </c>
      <c r="BH294" s="150">
        <f>IF(N294="sníž. přenesená",J294,0)</f>
        <v>0</v>
      </c>
      <c r="BI294" s="150">
        <f>IF(N294="nulová",J294,0)</f>
        <v>0</v>
      </c>
      <c r="BJ294" s="17" t="s">
        <v>88</v>
      </c>
      <c r="BK294" s="150">
        <f>ROUND(I294*H294,2)</f>
        <v>0</v>
      </c>
      <c r="BL294" s="17" t="s">
        <v>257</v>
      </c>
      <c r="BM294" s="149" t="s">
        <v>3122</v>
      </c>
    </row>
    <row r="295" spans="2:65" s="1" customFormat="1" ht="11.25">
      <c r="B295" s="33"/>
      <c r="D295" s="151" t="s">
        <v>259</v>
      </c>
      <c r="F295" s="152" t="s">
        <v>3123</v>
      </c>
      <c r="I295" s="153"/>
      <c r="L295" s="33"/>
      <c r="M295" s="154"/>
      <c r="T295" s="57"/>
      <c r="AT295" s="17" t="s">
        <v>259</v>
      </c>
      <c r="AU295" s="17" t="s">
        <v>21</v>
      </c>
    </row>
    <row r="296" spans="2:65" s="12" customFormat="1" ht="11.25">
      <c r="B296" s="155"/>
      <c r="D296" s="156" t="s">
        <v>265</v>
      </c>
      <c r="E296" s="157" t="s">
        <v>1</v>
      </c>
      <c r="F296" s="158" t="s">
        <v>3124</v>
      </c>
      <c r="H296" s="159">
        <v>90</v>
      </c>
      <c r="I296" s="160"/>
      <c r="L296" s="155"/>
      <c r="M296" s="161"/>
      <c r="T296" s="162"/>
      <c r="AT296" s="157" t="s">
        <v>265</v>
      </c>
      <c r="AU296" s="157" t="s">
        <v>21</v>
      </c>
      <c r="AV296" s="12" t="s">
        <v>21</v>
      </c>
      <c r="AW296" s="12" t="s">
        <v>36</v>
      </c>
      <c r="AX296" s="12" t="s">
        <v>88</v>
      </c>
      <c r="AY296" s="157" t="s">
        <v>250</v>
      </c>
    </row>
    <row r="297" spans="2:65" s="1" customFormat="1" ht="24.2" customHeight="1">
      <c r="B297" s="33"/>
      <c r="C297" s="138" t="s">
        <v>491</v>
      </c>
      <c r="D297" s="138" t="s">
        <v>252</v>
      </c>
      <c r="E297" s="139" t="s">
        <v>2628</v>
      </c>
      <c r="F297" s="140" t="s">
        <v>2629</v>
      </c>
      <c r="G297" s="141" t="s">
        <v>481</v>
      </c>
      <c r="H297" s="142">
        <v>60</v>
      </c>
      <c r="I297" s="143"/>
      <c r="J297" s="144">
        <f>ROUND(I297*H297,2)</f>
        <v>0</v>
      </c>
      <c r="K297" s="140" t="s">
        <v>256</v>
      </c>
      <c r="L297" s="33"/>
      <c r="M297" s="145" t="s">
        <v>1</v>
      </c>
      <c r="N297" s="146" t="s">
        <v>45</v>
      </c>
      <c r="P297" s="147">
        <f>O297*H297</f>
        <v>0</v>
      </c>
      <c r="Q297" s="147">
        <v>7.1000000000000002E-4</v>
      </c>
      <c r="R297" s="147">
        <f>Q297*H297</f>
        <v>4.2599999999999999E-2</v>
      </c>
      <c r="S297" s="147">
        <v>0</v>
      </c>
      <c r="T297" s="148">
        <f>S297*H297</f>
        <v>0</v>
      </c>
      <c r="AR297" s="149" t="s">
        <v>257</v>
      </c>
      <c r="AT297" s="149" t="s">
        <v>252</v>
      </c>
      <c r="AU297" s="149" t="s">
        <v>21</v>
      </c>
      <c r="AY297" s="17" t="s">
        <v>250</v>
      </c>
      <c r="BE297" s="150">
        <f>IF(N297="základní",J297,0)</f>
        <v>0</v>
      </c>
      <c r="BF297" s="150">
        <f>IF(N297="snížená",J297,0)</f>
        <v>0</v>
      </c>
      <c r="BG297" s="150">
        <f>IF(N297="zákl. přenesená",J297,0)</f>
        <v>0</v>
      </c>
      <c r="BH297" s="150">
        <f>IF(N297="sníž. přenesená",J297,0)</f>
        <v>0</v>
      </c>
      <c r="BI297" s="150">
        <f>IF(N297="nulová",J297,0)</f>
        <v>0</v>
      </c>
      <c r="BJ297" s="17" t="s">
        <v>88</v>
      </c>
      <c r="BK297" s="150">
        <f>ROUND(I297*H297,2)</f>
        <v>0</v>
      </c>
      <c r="BL297" s="17" t="s">
        <v>257</v>
      </c>
      <c r="BM297" s="149" t="s">
        <v>3125</v>
      </c>
    </row>
    <row r="298" spans="2:65" s="1" customFormat="1" ht="11.25">
      <c r="B298" s="33"/>
      <c r="D298" s="151" t="s">
        <v>259</v>
      </c>
      <c r="F298" s="152" t="s">
        <v>2631</v>
      </c>
      <c r="I298" s="153"/>
      <c r="L298" s="33"/>
      <c r="M298" s="154"/>
      <c r="T298" s="57"/>
      <c r="AT298" s="17" t="s">
        <v>259</v>
      </c>
      <c r="AU298" s="17" t="s">
        <v>21</v>
      </c>
    </row>
    <row r="299" spans="2:65" s="1" customFormat="1" ht="24.2" customHeight="1">
      <c r="B299" s="33"/>
      <c r="C299" s="138" t="s">
        <v>495</v>
      </c>
      <c r="D299" s="138" t="s">
        <v>252</v>
      </c>
      <c r="E299" s="139" t="s">
        <v>473</v>
      </c>
      <c r="F299" s="140" t="s">
        <v>474</v>
      </c>
      <c r="G299" s="141" t="s">
        <v>255</v>
      </c>
      <c r="H299" s="142">
        <v>300</v>
      </c>
      <c r="I299" s="143"/>
      <c r="J299" s="144">
        <f>ROUND(I299*H299,2)</f>
        <v>0</v>
      </c>
      <c r="K299" s="140" t="s">
        <v>256</v>
      </c>
      <c r="L299" s="33"/>
      <c r="M299" s="145" t="s">
        <v>1</v>
      </c>
      <c r="N299" s="146" t="s">
        <v>45</v>
      </c>
      <c r="P299" s="147">
        <f>O299*H299</f>
        <v>0</v>
      </c>
      <c r="Q299" s="147">
        <v>0.108</v>
      </c>
      <c r="R299" s="147">
        <f>Q299*H299</f>
        <v>32.4</v>
      </c>
      <c r="S299" s="147">
        <v>0</v>
      </c>
      <c r="T299" s="148">
        <f>S299*H299</f>
        <v>0</v>
      </c>
      <c r="AR299" s="149" t="s">
        <v>257</v>
      </c>
      <c r="AT299" s="149" t="s">
        <v>252</v>
      </c>
      <c r="AU299" s="149" t="s">
        <v>21</v>
      </c>
      <c r="AY299" s="17" t="s">
        <v>250</v>
      </c>
      <c r="BE299" s="150">
        <f>IF(N299="základní",J299,0)</f>
        <v>0</v>
      </c>
      <c r="BF299" s="150">
        <f>IF(N299="snížená",J299,0)</f>
        <v>0</v>
      </c>
      <c r="BG299" s="150">
        <f>IF(N299="zákl. přenesená",J299,0)</f>
        <v>0</v>
      </c>
      <c r="BH299" s="150">
        <f>IF(N299="sníž. přenesená",J299,0)</f>
        <v>0</v>
      </c>
      <c r="BI299" s="150">
        <f>IF(N299="nulová",J299,0)</f>
        <v>0</v>
      </c>
      <c r="BJ299" s="17" t="s">
        <v>88</v>
      </c>
      <c r="BK299" s="150">
        <f>ROUND(I299*H299,2)</f>
        <v>0</v>
      </c>
      <c r="BL299" s="17" t="s">
        <v>257</v>
      </c>
      <c r="BM299" s="149" t="s">
        <v>3126</v>
      </c>
    </row>
    <row r="300" spans="2:65" s="1" customFormat="1" ht="11.25">
      <c r="B300" s="33"/>
      <c r="D300" s="151" t="s">
        <v>259</v>
      </c>
      <c r="F300" s="152" t="s">
        <v>476</v>
      </c>
      <c r="I300" s="153"/>
      <c r="L300" s="33"/>
      <c r="M300" s="154"/>
      <c r="T300" s="57"/>
      <c r="AT300" s="17" t="s">
        <v>259</v>
      </c>
      <c r="AU300" s="17" t="s">
        <v>21</v>
      </c>
    </row>
    <row r="301" spans="2:65" s="12" customFormat="1" ht="11.25">
      <c r="B301" s="155"/>
      <c r="D301" s="156" t="s">
        <v>265</v>
      </c>
      <c r="E301" s="157" t="s">
        <v>1</v>
      </c>
      <c r="F301" s="158" t="s">
        <v>3127</v>
      </c>
      <c r="H301" s="159">
        <v>300</v>
      </c>
      <c r="I301" s="160"/>
      <c r="L301" s="155"/>
      <c r="M301" s="161"/>
      <c r="T301" s="162"/>
      <c r="AT301" s="157" t="s">
        <v>265</v>
      </c>
      <c r="AU301" s="157" t="s">
        <v>21</v>
      </c>
      <c r="AV301" s="12" t="s">
        <v>21</v>
      </c>
      <c r="AW301" s="12" t="s">
        <v>36</v>
      </c>
      <c r="AX301" s="12" t="s">
        <v>88</v>
      </c>
      <c r="AY301" s="157" t="s">
        <v>250</v>
      </c>
    </row>
    <row r="302" spans="2:65" s="1" customFormat="1" ht="16.5" customHeight="1">
      <c r="B302" s="33"/>
      <c r="C302" s="178" t="s">
        <v>503</v>
      </c>
      <c r="D302" s="178" t="s">
        <v>364</v>
      </c>
      <c r="E302" s="179" t="s">
        <v>479</v>
      </c>
      <c r="F302" s="180" t="s">
        <v>480</v>
      </c>
      <c r="G302" s="181" t="s">
        <v>481</v>
      </c>
      <c r="H302" s="182">
        <v>100</v>
      </c>
      <c r="I302" s="183"/>
      <c r="J302" s="184">
        <f>ROUND(I302*H302,2)</f>
        <v>0</v>
      </c>
      <c r="K302" s="180" t="s">
        <v>256</v>
      </c>
      <c r="L302" s="185"/>
      <c r="M302" s="186" t="s">
        <v>1</v>
      </c>
      <c r="N302" s="187" t="s">
        <v>45</v>
      </c>
      <c r="P302" s="147">
        <f>O302*H302</f>
        <v>0</v>
      </c>
      <c r="Q302" s="147">
        <v>1.516</v>
      </c>
      <c r="R302" s="147">
        <f>Q302*H302</f>
        <v>151.6</v>
      </c>
      <c r="S302" s="147">
        <v>0</v>
      </c>
      <c r="T302" s="148">
        <f>S302*H302</f>
        <v>0</v>
      </c>
      <c r="AR302" s="149" t="s">
        <v>299</v>
      </c>
      <c r="AT302" s="149" t="s">
        <v>364</v>
      </c>
      <c r="AU302" s="149" t="s">
        <v>21</v>
      </c>
      <c r="AY302" s="17" t="s">
        <v>250</v>
      </c>
      <c r="BE302" s="150">
        <f>IF(N302="základní",J302,0)</f>
        <v>0</v>
      </c>
      <c r="BF302" s="150">
        <f>IF(N302="snížená",J302,0)</f>
        <v>0</v>
      </c>
      <c r="BG302" s="150">
        <f>IF(N302="zákl. přenesená",J302,0)</f>
        <v>0</v>
      </c>
      <c r="BH302" s="150">
        <f>IF(N302="sníž. přenesená",J302,0)</f>
        <v>0</v>
      </c>
      <c r="BI302" s="150">
        <f>IF(N302="nulová",J302,0)</f>
        <v>0</v>
      </c>
      <c r="BJ302" s="17" t="s">
        <v>88</v>
      </c>
      <c r="BK302" s="150">
        <f>ROUND(I302*H302,2)</f>
        <v>0</v>
      </c>
      <c r="BL302" s="17" t="s">
        <v>257</v>
      </c>
      <c r="BM302" s="149" t="s">
        <v>3128</v>
      </c>
    </row>
    <row r="303" spans="2:65" s="12" customFormat="1" ht="11.25">
      <c r="B303" s="155"/>
      <c r="D303" s="156" t="s">
        <v>265</v>
      </c>
      <c r="F303" s="158" t="s">
        <v>3129</v>
      </c>
      <c r="H303" s="159">
        <v>100</v>
      </c>
      <c r="I303" s="160"/>
      <c r="L303" s="155"/>
      <c r="M303" s="161"/>
      <c r="T303" s="162"/>
      <c r="AT303" s="157" t="s">
        <v>265</v>
      </c>
      <c r="AU303" s="157" t="s">
        <v>21</v>
      </c>
      <c r="AV303" s="12" t="s">
        <v>21</v>
      </c>
      <c r="AW303" s="12" t="s">
        <v>4</v>
      </c>
      <c r="AX303" s="12" t="s">
        <v>88</v>
      </c>
      <c r="AY303" s="157" t="s">
        <v>250</v>
      </c>
    </row>
    <row r="304" spans="2:65" s="11" customFormat="1" ht="22.9" customHeight="1">
      <c r="B304" s="126"/>
      <c r="D304" s="127" t="s">
        <v>79</v>
      </c>
      <c r="E304" s="136" t="s">
        <v>267</v>
      </c>
      <c r="F304" s="136" t="s">
        <v>484</v>
      </c>
      <c r="I304" s="129"/>
      <c r="J304" s="137">
        <f>BK304</f>
        <v>0</v>
      </c>
      <c r="L304" s="126"/>
      <c r="M304" s="131"/>
      <c r="P304" s="132">
        <f>SUM(P305:P391)</f>
        <v>0</v>
      </c>
      <c r="R304" s="132">
        <f>SUM(R305:R391)</f>
        <v>138.30603158</v>
      </c>
      <c r="T304" s="133">
        <f>SUM(T305:T391)</f>
        <v>0</v>
      </c>
      <c r="AR304" s="127" t="s">
        <v>88</v>
      </c>
      <c r="AT304" s="134" t="s">
        <v>79</v>
      </c>
      <c r="AU304" s="134" t="s">
        <v>88</v>
      </c>
      <c r="AY304" s="127" t="s">
        <v>250</v>
      </c>
      <c r="BK304" s="135">
        <f>SUM(BK305:BK391)</f>
        <v>0</v>
      </c>
    </row>
    <row r="305" spans="2:65" s="1" customFormat="1" ht="24.2" customHeight="1">
      <c r="B305" s="33"/>
      <c r="C305" s="138" t="s">
        <v>507</v>
      </c>
      <c r="D305" s="138" t="s">
        <v>252</v>
      </c>
      <c r="E305" s="139" t="s">
        <v>3130</v>
      </c>
      <c r="F305" s="140" t="s">
        <v>3131</v>
      </c>
      <c r="G305" s="141" t="s">
        <v>481</v>
      </c>
      <c r="H305" s="142">
        <v>62</v>
      </c>
      <c r="I305" s="143"/>
      <c r="J305" s="144">
        <f>ROUND(I305*H305,2)</f>
        <v>0</v>
      </c>
      <c r="K305" s="140" t="s">
        <v>256</v>
      </c>
      <c r="L305" s="33"/>
      <c r="M305" s="145" t="s">
        <v>1</v>
      </c>
      <c r="N305" s="146" t="s">
        <v>45</v>
      </c>
      <c r="P305" s="147">
        <f>O305*H305</f>
        <v>0</v>
      </c>
      <c r="Q305" s="147">
        <v>3.3E-4</v>
      </c>
      <c r="R305" s="147">
        <f>Q305*H305</f>
        <v>2.0459999999999999E-2</v>
      </c>
      <c r="S305" s="147">
        <v>0</v>
      </c>
      <c r="T305" s="148">
        <f>S305*H305</f>
        <v>0</v>
      </c>
      <c r="AR305" s="149" t="s">
        <v>257</v>
      </c>
      <c r="AT305" s="149" t="s">
        <v>252</v>
      </c>
      <c r="AU305" s="149" t="s">
        <v>21</v>
      </c>
      <c r="AY305" s="17" t="s">
        <v>250</v>
      </c>
      <c r="BE305" s="150">
        <f>IF(N305="základní",J305,0)</f>
        <v>0</v>
      </c>
      <c r="BF305" s="150">
        <f>IF(N305="snížená",J305,0)</f>
        <v>0</v>
      </c>
      <c r="BG305" s="150">
        <f>IF(N305="zákl. přenesená",J305,0)</f>
        <v>0</v>
      </c>
      <c r="BH305" s="150">
        <f>IF(N305="sníž. přenesená",J305,0)</f>
        <v>0</v>
      </c>
      <c r="BI305" s="150">
        <f>IF(N305="nulová",J305,0)</f>
        <v>0</v>
      </c>
      <c r="BJ305" s="17" t="s">
        <v>88</v>
      </c>
      <c r="BK305" s="150">
        <f>ROUND(I305*H305,2)</f>
        <v>0</v>
      </c>
      <c r="BL305" s="17" t="s">
        <v>257</v>
      </c>
      <c r="BM305" s="149" t="s">
        <v>3132</v>
      </c>
    </row>
    <row r="306" spans="2:65" s="1" customFormat="1" ht="11.25">
      <c r="B306" s="33"/>
      <c r="D306" s="151" t="s">
        <v>259</v>
      </c>
      <c r="F306" s="152" t="s">
        <v>3133</v>
      </c>
      <c r="I306" s="153"/>
      <c r="L306" s="33"/>
      <c r="M306" s="154"/>
      <c r="T306" s="57"/>
      <c r="AT306" s="17" t="s">
        <v>259</v>
      </c>
      <c r="AU306" s="17" t="s">
        <v>21</v>
      </c>
    </row>
    <row r="307" spans="2:65" s="12" customFormat="1" ht="11.25">
      <c r="B307" s="155"/>
      <c r="D307" s="156" t="s">
        <v>265</v>
      </c>
      <c r="E307" s="157" t="s">
        <v>1</v>
      </c>
      <c r="F307" s="158" t="s">
        <v>617</v>
      </c>
      <c r="H307" s="159">
        <v>62</v>
      </c>
      <c r="I307" s="160"/>
      <c r="L307" s="155"/>
      <c r="M307" s="161"/>
      <c r="T307" s="162"/>
      <c r="AT307" s="157" t="s">
        <v>265</v>
      </c>
      <c r="AU307" s="157" t="s">
        <v>21</v>
      </c>
      <c r="AV307" s="12" t="s">
        <v>21</v>
      </c>
      <c r="AW307" s="12" t="s">
        <v>36</v>
      </c>
      <c r="AX307" s="12" t="s">
        <v>88</v>
      </c>
      <c r="AY307" s="157" t="s">
        <v>250</v>
      </c>
    </row>
    <row r="308" spans="2:65" s="1" customFormat="1" ht="16.5" customHeight="1">
      <c r="B308" s="33"/>
      <c r="C308" s="178" t="s">
        <v>511</v>
      </c>
      <c r="D308" s="178" t="s">
        <v>364</v>
      </c>
      <c r="E308" s="179" t="s">
        <v>3134</v>
      </c>
      <c r="F308" s="180" t="s">
        <v>3135</v>
      </c>
      <c r="G308" s="181" t="s">
        <v>481</v>
      </c>
      <c r="H308" s="182">
        <v>62</v>
      </c>
      <c r="I308" s="183"/>
      <c r="J308" s="184">
        <f>ROUND(I308*H308,2)</f>
        <v>0</v>
      </c>
      <c r="K308" s="180" t="s">
        <v>256</v>
      </c>
      <c r="L308" s="185"/>
      <c r="M308" s="186" t="s">
        <v>1</v>
      </c>
      <c r="N308" s="187" t="s">
        <v>45</v>
      </c>
      <c r="P308" s="147">
        <f>O308*H308</f>
        <v>0</v>
      </c>
      <c r="Q308" s="147">
        <v>1.5E-3</v>
      </c>
      <c r="R308" s="147">
        <f>Q308*H308</f>
        <v>9.2999999999999999E-2</v>
      </c>
      <c r="S308" s="147">
        <v>0</v>
      </c>
      <c r="T308" s="148">
        <f>S308*H308</f>
        <v>0</v>
      </c>
      <c r="AR308" s="149" t="s">
        <v>299</v>
      </c>
      <c r="AT308" s="149" t="s">
        <v>364</v>
      </c>
      <c r="AU308" s="149" t="s">
        <v>21</v>
      </c>
      <c r="AY308" s="17" t="s">
        <v>250</v>
      </c>
      <c r="BE308" s="150">
        <f>IF(N308="základní",J308,0)</f>
        <v>0</v>
      </c>
      <c r="BF308" s="150">
        <f>IF(N308="snížená",J308,0)</f>
        <v>0</v>
      </c>
      <c r="BG308" s="150">
        <f>IF(N308="zákl. přenesená",J308,0)</f>
        <v>0</v>
      </c>
      <c r="BH308" s="150">
        <f>IF(N308="sníž. přenesená",J308,0)</f>
        <v>0</v>
      </c>
      <c r="BI308" s="150">
        <f>IF(N308="nulová",J308,0)</f>
        <v>0</v>
      </c>
      <c r="BJ308" s="17" t="s">
        <v>88</v>
      </c>
      <c r="BK308" s="150">
        <f>ROUND(I308*H308,2)</f>
        <v>0</v>
      </c>
      <c r="BL308" s="17" t="s">
        <v>257</v>
      </c>
      <c r="BM308" s="149" t="s">
        <v>3136</v>
      </c>
    </row>
    <row r="309" spans="2:65" s="1" customFormat="1" ht="19.5">
      <c r="B309" s="33"/>
      <c r="D309" s="156" t="s">
        <v>285</v>
      </c>
      <c r="F309" s="170" t="s">
        <v>3137</v>
      </c>
      <c r="I309" s="153"/>
      <c r="L309" s="33"/>
      <c r="M309" s="154"/>
      <c r="T309" s="57"/>
      <c r="AT309" s="17" t="s">
        <v>285</v>
      </c>
      <c r="AU309" s="17" t="s">
        <v>21</v>
      </c>
    </row>
    <row r="310" spans="2:65" s="1" customFormat="1" ht="16.5" customHeight="1">
      <c r="B310" s="33"/>
      <c r="C310" s="138" t="s">
        <v>515</v>
      </c>
      <c r="D310" s="138" t="s">
        <v>252</v>
      </c>
      <c r="E310" s="139" t="s">
        <v>3138</v>
      </c>
      <c r="F310" s="140" t="s">
        <v>3139</v>
      </c>
      <c r="G310" s="141" t="s">
        <v>276</v>
      </c>
      <c r="H310" s="142">
        <v>37.771999999999998</v>
      </c>
      <c r="I310" s="143"/>
      <c r="J310" s="144">
        <f>ROUND(I310*H310,2)</f>
        <v>0</v>
      </c>
      <c r="K310" s="140" t="s">
        <v>256</v>
      </c>
      <c r="L310" s="33"/>
      <c r="M310" s="145" t="s">
        <v>1</v>
      </c>
      <c r="N310" s="146" t="s">
        <v>45</v>
      </c>
      <c r="P310" s="147">
        <f>O310*H310</f>
        <v>0</v>
      </c>
      <c r="Q310" s="147">
        <v>0</v>
      </c>
      <c r="R310" s="147">
        <f>Q310*H310</f>
        <v>0</v>
      </c>
      <c r="S310" s="147">
        <v>0</v>
      </c>
      <c r="T310" s="148">
        <f>S310*H310</f>
        <v>0</v>
      </c>
      <c r="AR310" s="149" t="s">
        <v>257</v>
      </c>
      <c r="AT310" s="149" t="s">
        <v>252</v>
      </c>
      <c r="AU310" s="149" t="s">
        <v>21</v>
      </c>
      <c r="AY310" s="17" t="s">
        <v>250</v>
      </c>
      <c r="BE310" s="150">
        <f>IF(N310="základní",J310,0)</f>
        <v>0</v>
      </c>
      <c r="BF310" s="150">
        <f>IF(N310="snížená",J310,0)</f>
        <v>0</v>
      </c>
      <c r="BG310" s="150">
        <f>IF(N310="zákl. přenesená",J310,0)</f>
        <v>0</v>
      </c>
      <c r="BH310" s="150">
        <f>IF(N310="sníž. přenesená",J310,0)</f>
        <v>0</v>
      </c>
      <c r="BI310" s="150">
        <f>IF(N310="nulová",J310,0)</f>
        <v>0</v>
      </c>
      <c r="BJ310" s="17" t="s">
        <v>88</v>
      </c>
      <c r="BK310" s="150">
        <f>ROUND(I310*H310,2)</f>
        <v>0</v>
      </c>
      <c r="BL310" s="17" t="s">
        <v>257</v>
      </c>
      <c r="BM310" s="149" t="s">
        <v>3140</v>
      </c>
    </row>
    <row r="311" spans="2:65" s="1" customFormat="1" ht="11.25">
      <c r="B311" s="33"/>
      <c r="D311" s="151" t="s">
        <v>259</v>
      </c>
      <c r="F311" s="152" t="s">
        <v>3141</v>
      </c>
      <c r="I311" s="153"/>
      <c r="L311" s="33"/>
      <c r="M311" s="154"/>
      <c r="T311" s="57"/>
      <c r="AT311" s="17" t="s">
        <v>259</v>
      </c>
      <c r="AU311" s="17" t="s">
        <v>21</v>
      </c>
    </row>
    <row r="312" spans="2:65" s="12" customFormat="1" ht="33.75">
      <c r="B312" s="155"/>
      <c r="D312" s="156" t="s">
        <v>265</v>
      </c>
      <c r="E312" s="157" t="s">
        <v>1</v>
      </c>
      <c r="F312" s="158" t="s">
        <v>3142</v>
      </c>
      <c r="H312" s="159">
        <v>37.771999999999998</v>
      </c>
      <c r="I312" s="160"/>
      <c r="L312" s="155"/>
      <c r="M312" s="161"/>
      <c r="T312" s="162"/>
      <c r="AT312" s="157" t="s">
        <v>265</v>
      </c>
      <c r="AU312" s="157" t="s">
        <v>21</v>
      </c>
      <c r="AV312" s="12" t="s">
        <v>21</v>
      </c>
      <c r="AW312" s="12" t="s">
        <v>36</v>
      </c>
      <c r="AX312" s="12" t="s">
        <v>88</v>
      </c>
      <c r="AY312" s="157" t="s">
        <v>250</v>
      </c>
    </row>
    <row r="313" spans="2:65" s="1" customFormat="1" ht="16.5" customHeight="1">
      <c r="B313" s="33"/>
      <c r="C313" s="138" t="s">
        <v>521</v>
      </c>
      <c r="D313" s="138" t="s">
        <v>252</v>
      </c>
      <c r="E313" s="139" t="s">
        <v>3143</v>
      </c>
      <c r="F313" s="140" t="s">
        <v>3144</v>
      </c>
      <c r="G313" s="141" t="s">
        <v>255</v>
      </c>
      <c r="H313" s="142">
        <v>112.675</v>
      </c>
      <c r="I313" s="143"/>
      <c r="J313" s="144">
        <f>ROUND(I313*H313,2)</f>
        <v>0</v>
      </c>
      <c r="K313" s="140" t="s">
        <v>256</v>
      </c>
      <c r="L313" s="33"/>
      <c r="M313" s="145" t="s">
        <v>1</v>
      </c>
      <c r="N313" s="146" t="s">
        <v>45</v>
      </c>
      <c r="P313" s="147">
        <f>O313*H313</f>
        <v>0</v>
      </c>
      <c r="Q313" s="147">
        <v>4.1259999999999998E-2</v>
      </c>
      <c r="R313" s="147">
        <f>Q313*H313</f>
        <v>4.6489704999999999</v>
      </c>
      <c r="S313" s="147">
        <v>0</v>
      </c>
      <c r="T313" s="148">
        <f>S313*H313</f>
        <v>0</v>
      </c>
      <c r="AR313" s="149" t="s">
        <v>257</v>
      </c>
      <c r="AT313" s="149" t="s">
        <v>252</v>
      </c>
      <c r="AU313" s="149" t="s">
        <v>21</v>
      </c>
      <c r="AY313" s="17" t="s">
        <v>250</v>
      </c>
      <c r="BE313" s="150">
        <f>IF(N313="základní",J313,0)</f>
        <v>0</v>
      </c>
      <c r="BF313" s="150">
        <f>IF(N313="snížená",J313,0)</f>
        <v>0</v>
      </c>
      <c r="BG313" s="150">
        <f>IF(N313="zákl. přenesená",J313,0)</f>
        <v>0</v>
      </c>
      <c r="BH313" s="150">
        <f>IF(N313="sníž. přenesená",J313,0)</f>
        <v>0</v>
      </c>
      <c r="BI313" s="150">
        <f>IF(N313="nulová",J313,0)</f>
        <v>0</v>
      </c>
      <c r="BJ313" s="17" t="s">
        <v>88</v>
      </c>
      <c r="BK313" s="150">
        <f>ROUND(I313*H313,2)</f>
        <v>0</v>
      </c>
      <c r="BL313" s="17" t="s">
        <v>257</v>
      </c>
      <c r="BM313" s="149" t="s">
        <v>3145</v>
      </c>
    </row>
    <row r="314" spans="2:65" s="1" customFormat="1" ht="11.25">
      <c r="B314" s="33"/>
      <c r="D314" s="151" t="s">
        <v>259</v>
      </c>
      <c r="F314" s="152" t="s">
        <v>3146</v>
      </c>
      <c r="I314" s="153"/>
      <c r="L314" s="33"/>
      <c r="M314" s="154"/>
      <c r="T314" s="57"/>
      <c r="AT314" s="17" t="s">
        <v>259</v>
      </c>
      <c r="AU314" s="17" t="s">
        <v>21</v>
      </c>
    </row>
    <row r="315" spans="2:65" s="12" customFormat="1" ht="11.25">
      <c r="B315" s="155"/>
      <c r="D315" s="156" t="s">
        <v>265</v>
      </c>
      <c r="E315" s="157" t="s">
        <v>1</v>
      </c>
      <c r="F315" s="158" t="s">
        <v>3147</v>
      </c>
      <c r="H315" s="159">
        <v>110.373</v>
      </c>
      <c r="I315" s="160"/>
      <c r="L315" s="155"/>
      <c r="M315" s="161"/>
      <c r="T315" s="162"/>
      <c r="AT315" s="157" t="s">
        <v>265</v>
      </c>
      <c r="AU315" s="157" t="s">
        <v>21</v>
      </c>
      <c r="AV315" s="12" t="s">
        <v>21</v>
      </c>
      <c r="AW315" s="12" t="s">
        <v>36</v>
      </c>
      <c r="AX315" s="12" t="s">
        <v>80</v>
      </c>
      <c r="AY315" s="157" t="s">
        <v>250</v>
      </c>
    </row>
    <row r="316" spans="2:65" s="12" customFormat="1" ht="22.5">
      <c r="B316" s="155"/>
      <c r="D316" s="156" t="s">
        <v>265</v>
      </c>
      <c r="E316" s="157" t="s">
        <v>1</v>
      </c>
      <c r="F316" s="158" t="s">
        <v>3148</v>
      </c>
      <c r="H316" s="159">
        <v>2.302</v>
      </c>
      <c r="I316" s="160"/>
      <c r="L316" s="155"/>
      <c r="M316" s="161"/>
      <c r="T316" s="162"/>
      <c r="AT316" s="157" t="s">
        <v>265</v>
      </c>
      <c r="AU316" s="157" t="s">
        <v>21</v>
      </c>
      <c r="AV316" s="12" t="s">
        <v>21</v>
      </c>
      <c r="AW316" s="12" t="s">
        <v>36</v>
      </c>
      <c r="AX316" s="12" t="s">
        <v>80</v>
      </c>
      <c r="AY316" s="157" t="s">
        <v>250</v>
      </c>
    </row>
    <row r="317" spans="2:65" s="13" customFormat="1" ht="11.25">
      <c r="B317" s="163"/>
      <c r="D317" s="156" t="s">
        <v>265</v>
      </c>
      <c r="E317" s="164" t="s">
        <v>1</v>
      </c>
      <c r="F317" s="165" t="s">
        <v>273</v>
      </c>
      <c r="H317" s="166">
        <v>112.675</v>
      </c>
      <c r="I317" s="167"/>
      <c r="L317" s="163"/>
      <c r="M317" s="168"/>
      <c r="T317" s="169"/>
      <c r="AT317" s="164" t="s">
        <v>265</v>
      </c>
      <c r="AU317" s="164" t="s">
        <v>21</v>
      </c>
      <c r="AV317" s="13" t="s">
        <v>257</v>
      </c>
      <c r="AW317" s="13" t="s">
        <v>36</v>
      </c>
      <c r="AX317" s="13" t="s">
        <v>88</v>
      </c>
      <c r="AY317" s="164" t="s">
        <v>250</v>
      </c>
    </row>
    <row r="318" spans="2:65" s="1" customFormat="1" ht="16.5" customHeight="1">
      <c r="B318" s="33"/>
      <c r="C318" s="138" t="s">
        <v>527</v>
      </c>
      <c r="D318" s="138" t="s">
        <v>252</v>
      </c>
      <c r="E318" s="139" t="s">
        <v>3149</v>
      </c>
      <c r="F318" s="140" t="s">
        <v>3150</v>
      </c>
      <c r="G318" s="141" t="s">
        <v>255</v>
      </c>
      <c r="H318" s="142">
        <v>112.675</v>
      </c>
      <c r="I318" s="143"/>
      <c r="J318" s="144">
        <f>ROUND(I318*H318,2)</f>
        <v>0</v>
      </c>
      <c r="K318" s="140" t="s">
        <v>256</v>
      </c>
      <c r="L318" s="33"/>
      <c r="M318" s="145" t="s">
        <v>1</v>
      </c>
      <c r="N318" s="146" t="s">
        <v>45</v>
      </c>
      <c r="P318" s="147">
        <f>O318*H318</f>
        <v>0</v>
      </c>
      <c r="Q318" s="147">
        <v>2.0000000000000002E-5</v>
      </c>
      <c r="R318" s="147">
        <f>Q318*H318</f>
        <v>2.2535000000000003E-3</v>
      </c>
      <c r="S318" s="147">
        <v>0</v>
      </c>
      <c r="T318" s="148">
        <f>S318*H318</f>
        <v>0</v>
      </c>
      <c r="AR318" s="149" t="s">
        <v>257</v>
      </c>
      <c r="AT318" s="149" t="s">
        <v>252</v>
      </c>
      <c r="AU318" s="149" t="s">
        <v>21</v>
      </c>
      <c r="AY318" s="17" t="s">
        <v>250</v>
      </c>
      <c r="BE318" s="150">
        <f>IF(N318="základní",J318,0)</f>
        <v>0</v>
      </c>
      <c r="BF318" s="150">
        <f>IF(N318="snížená",J318,0)</f>
        <v>0</v>
      </c>
      <c r="BG318" s="150">
        <f>IF(N318="zákl. přenesená",J318,0)</f>
        <v>0</v>
      </c>
      <c r="BH318" s="150">
        <f>IF(N318="sníž. přenesená",J318,0)</f>
        <v>0</v>
      </c>
      <c r="BI318" s="150">
        <f>IF(N318="nulová",J318,0)</f>
        <v>0</v>
      </c>
      <c r="BJ318" s="17" t="s">
        <v>88</v>
      </c>
      <c r="BK318" s="150">
        <f>ROUND(I318*H318,2)</f>
        <v>0</v>
      </c>
      <c r="BL318" s="17" t="s">
        <v>257</v>
      </c>
      <c r="BM318" s="149" t="s">
        <v>3151</v>
      </c>
    </row>
    <row r="319" spans="2:65" s="1" customFormat="1" ht="11.25">
      <c r="B319" s="33"/>
      <c r="D319" s="151" t="s">
        <v>259</v>
      </c>
      <c r="F319" s="152" t="s">
        <v>3152</v>
      </c>
      <c r="I319" s="153"/>
      <c r="L319" s="33"/>
      <c r="M319" s="154"/>
      <c r="T319" s="57"/>
      <c r="AT319" s="17" t="s">
        <v>259</v>
      </c>
      <c r="AU319" s="17" t="s">
        <v>21</v>
      </c>
    </row>
    <row r="320" spans="2:65" s="1" customFormat="1" ht="16.5" customHeight="1">
      <c r="B320" s="33"/>
      <c r="C320" s="138" t="s">
        <v>532</v>
      </c>
      <c r="D320" s="138" t="s">
        <v>252</v>
      </c>
      <c r="E320" s="139" t="s">
        <v>3153</v>
      </c>
      <c r="F320" s="140" t="s">
        <v>3154</v>
      </c>
      <c r="G320" s="141" t="s">
        <v>402</v>
      </c>
      <c r="H320" s="142">
        <v>4.2699999999999996</v>
      </c>
      <c r="I320" s="143"/>
      <c r="J320" s="144">
        <f>ROUND(I320*H320,2)</f>
        <v>0</v>
      </c>
      <c r="K320" s="140" t="s">
        <v>256</v>
      </c>
      <c r="L320" s="33"/>
      <c r="M320" s="145" t="s">
        <v>1</v>
      </c>
      <c r="N320" s="146" t="s">
        <v>45</v>
      </c>
      <c r="P320" s="147">
        <f>O320*H320</f>
        <v>0</v>
      </c>
      <c r="Q320" s="147">
        <v>1.04877</v>
      </c>
      <c r="R320" s="147">
        <f>Q320*H320</f>
        <v>4.4782478999999995</v>
      </c>
      <c r="S320" s="147">
        <v>0</v>
      </c>
      <c r="T320" s="148">
        <f>S320*H320</f>
        <v>0</v>
      </c>
      <c r="AR320" s="149" t="s">
        <v>257</v>
      </c>
      <c r="AT320" s="149" t="s">
        <v>252</v>
      </c>
      <c r="AU320" s="149" t="s">
        <v>21</v>
      </c>
      <c r="AY320" s="17" t="s">
        <v>250</v>
      </c>
      <c r="BE320" s="150">
        <f>IF(N320="základní",J320,0)</f>
        <v>0</v>
      </c>
      <c r="BF320" s="150">
        <f>IF(N320="snížená",J320,0)</f>
        <v>0</v>
      </c>
      <c r="BG320" s="150">
        <f>IF(N320="zákl. přenesená",J320,0)</f>
        <v>0</v>
      </c>
      <c r="BH320" s="150">
        <f>IF(N320="sníž. přenesená",J320,0)</f>
        <v>0</v>
      </c>
      <c r="BI320" s="150">
        <f>IF(N320="nulová",J320,0)</f>
        <v>0</v>
      </c>
      <c r="BJ320" s="17" t="s">
        <v>88</v>
      </c>
      <c r="BK320" s="150">
        <f>ROUND(I320*H320,2)</f>
        <v>0</v>
      </c>
      <c r="BL320" s="17" t="s">
        <v>257</v>
      </c>
      <c r="BM320" s="149" t="s">
        <v>3155</v>
      </c>
    </row>
    <row r="321" spans="2:65" s="1" customFormat="1" ht="11.25">
      <c r="B321" s="33"/>
      <c r="D321" s="151" t="s">
        <v>259</v>
      </c>
      <c r="F321" s="152" t="s">
        <v>3156</v>
      </c>
      <c r="I321" s="153"/>
      <c r="L321" s="33"/>
      <c r="M321" s="154"/>
      <c r="T321" s="57"/>
      <c r="AT321" s="17" t="s">
        <v>259</v>
      </c>
      <c r="AU321" s="17" t="s">
        <v>21</v>
      </c>
    </row>
    <row r="322" spans="2:65" s="12" customFormat="1" ht="11.25">
      <c r="B322" s="155"/>
      <c r="D322" s="156" t="s">
        <v>265</v>
      </c>
      <c r="E322" s="157" t="s">
        <v>1</v>
      </c>
      <c r="F322" s="158" t="s">
        <v>3157</v>
      </c>
      <c r="H322" s="159">
        <v>4.2699999999999996</v>
      </c>
      <c r="I322" s="160"/>
      <c r="L322" s="155"/>
      <c r="M322" s="161"/>
      <c r="T322" s="162"/>
      <c r="AT322" s="157" t="s">
        <v>265</v>
      </c>
      <c r="AU322" s="157" t="s">
        <v>21</v>
      </c>
      <c r="AV322" s="12" t="s">
        <v>21</v>
      </c>
      <c r="AW322" s="12" t="s">
        <v>36</v>
      </c>
      <c r="AX322" s="12" t="s">
        <v>88</v>
      </c>
      <c r="AY322" s="157" t="s">
        <v>250</v>
      </c>
    </row>
    <row r="323" spans="2:65" s="1" customFormat="1" ht="16.5" customHeight="1">
      <c r="B323" s="33"/>
      <c r="C323" s="138" t="s">
        <v>538</v>
      </c>
      <c r="D323" s="138" t="s">
        <v>252</v>
      </c>
      <c r="E323" s="139" t="s">
        <v>3158</v>
      </c>
      <c r="F323" s="140" t="s">
        <v>3159</v>
      </c>
      <c r="G323" s="141" t="s">
        <v>1</v>
      </c>
      <c r="H323" s="142">
        <v>126.98</v>
      </c>
      <c r="I323" s="143"/>
      <c r="J323" s="144">
        <f>ROUND(I323*H323,2)</f>
        <v>0</v>
      </c>
      <c r="K323" s="140" t="s">
        <v>1</v>
      </c>
      <c r="L323" s="33"/>
      <c r="M323" s="145" t="s">
        <v>1</v>
      </c>
      <c r="N323" s="146" t="s">
        <v>45</v>
      </c>
      <c r="P323" s="147">
        <f>O323*H323</f>
        <v>0</v>
      </c>
      <c r="Q323" s="147">
        <v>0</v>
      </c>
      <c r="R323" s="147">
        <f>Q323*H323</f>
        <v>0</v>
      </c>
      <c r="S323" s="147">
        <v>0</v>
      </c>
      <c r="T323" s="148">
        <f>S323*H323</f>
        <v>0</v>
      </c>
      <c r="AR323" s="149" t="s">
        <v>257</v>
      </c>
      <c r="AT323" s="149" t="s">
        <v>252</v>
      </c>
      <c r="AU323" s="149" t="s">
        <v>21</v>
      </c>
      <c r="AY323" s="17" t="s">
        <v>250</v>
      </c>
      <c r="BE323" s="150">
        <f>IF(N323="základní",J323,0)</f>
        <v>0</v>
      </c>
      <c r="BF323" s="150">
        <f>IF(N323="snížená",J323,0)</f>
        <v>0</v>
      </c>
      <c r="BG323" s="150">
        <f>IF(N323="zákl. přenesená",J323,0)</f>
        <v>0</v>
      </c>
      <c r="BH323" s="150">
        <f>IF(N323="sníž. přenesená",J323,0)</f>
        <v>0</v>
      </c>
      <c r="BI323" s="150">
        <f>IF(N323="nulová",J323,0)</f>
        <v>0</v>
      </c>
      <c r="BJ323" s="17" t="s">
        <v>88</v>
      </c>
      <c r="BK323" s="150">
        <f>ROUND(I323*H323,2)</f>
        <v>0</v>
      </c>
      <c r="BL323" s="17" t="s">
        <v>257</v>
      </c>
      <c r="BM323" s="149" t="s">
        <v>3160</v>
      </c>
    </row>
    <row r="324" spans="2:65" s="12" customFormat="1" ht="11.25">
      <c r="B324" s="155"/>
      <c r="D324" s="156" t="s">
        <v>265</v>
      </c>
      <c r="E324" s="157" t="s">
        <v>1</v>
      </c>
      <c r="F324" s="158" t="s">
        <v>3161</v>
      </c>
      <c r="H324" s="159">
        <v>126.98</v>
      </c>
      <c r="I324" s="160"/>
      <c r="L324" s="155"/>
      <c r="M324" s="161"/>
      <c r="T324" s="162"/>
      <c r="AT324" s="157" t="s">
        <v>265</v>
      </c>
      <c r="AU324" s="157" t="s">
        <v>21</v>
      </c>
      <c r="AV324" s="12" t="s">
        <v>21</v>
      </c>
      <c r="AW324" s="12" t="s">
        <v>36</v>
      </c>
      <c r="AX324" s="12" t="s">
        <v>88</v>
      </c>
      <c r="AY324" s="157" t="s">
        <v>250</v>
      </c>
    </row>
    <row r="325" spans="2:65" s="1" customFormat="1" ht="16.5" customHeight="1">
      <c r="B325" s="33"/>
      <c r="C325" s="138" t="s">
        <v>544</v>
      </c>
      <c r="D325" s="138" t="s">
        <v>252</v>
      </c>
      <c r="E325" s="139" t="s">
        <v>2104</v>
      </c>
      <c r="F325" s="140" t="s">
        <v>2105</v>
      </c>
      <c r="G325" s="141" t="s">
        <v>276</v>
      </c>
      <c r="H325" s="142">
        <v>137.428</v>
      </c>
      <c r="I325" s="143"/>
      <c r="J325" s="144">
        <f>ROUND(I325*H325,2)</f>
        <v>0</v>
      </c>
      <c r="K325" s="140" t="s">
        <v>256</v>
      </c>
      <c r="L325" s="33"/>
      <c r="M325" s="145" t="s">
        <v>1</v>
      </c>
      <c r="N325" s="146" t="s">
        <v>45</v>
      </c>
      <c r="P325" s="147">
        <f>O325*H325</f>
        <v>0</v>
      </c>
      <c r="Q325" s="147">
        <v>0</v>
      </c>
      <c r="R325" s="147">
        <f>Q325*H325</f>
        <v>0</v>
      </c>
      <c r="S325" s="147">
        <v>0</v>
      </c>
      <c r="T325" s="148">
        <f>S325*H325</f>
        <v>0</v>
      </c>
      <c r="AR325" s="149" t="s">
        <v>257</v>
      </c>
      <c r="AT325" s="149" t="s">
        <v>252</v>
      </c>
      <c r="AU325" s="149" t="s">
        <v>21</v>
      </c>
      <c r="AY325" s="17" t="s">
        <v>250</v>
      </c>
      <c r="BE325" s="150">
        <f>IF(N325="základní",J325,0)</f>
        <v>0</v>
      </c>
      <c r="BF325" s="150">
        <f>IF(N325="snížená",J325,0)</f>
        <v>0</v>
      </c>
      <c r="BG325" s="150">
        <f>IF(N325="zákl. přenesená",J325,0)</f>
        <v>0</v>
      </c>
      <c r="BH325" s="150">
        <f>IF(N325="sníž. přenesená",J325,0)</f>
        <v>0</v>
      </c>
      <c r="BI325" s="150">
        <f>IF(N325="nulová",J325,0)</f>
        <v>0</v>
      </c>
      <c r="BJ325" s="17" t="s">
        <v>88</v>
      </c>
      <c r="BK325" s="150">
        <f>ROUND(I325*H325,2)</f>
        <v>0</v>
      </c>
      <c r="BL325" s="17" t="s">
        <v>257</v>
      </c>
      <c r="BM325" s="149" t="s">
        <v>3162</v>
      </c>
    </row>
    <row r="326" spans="2:65" s="1" customFormat="1" ht="11.25">
      <c r="B326" s="33"/>
      <c r="D326" s="151" t="s">
        <v>259</v>
      </c>
      <c r="F326" s="152" t="s">
        <v>2107</v>
      </c>
      <c r="I326" s="153"/>
      <c r="L326" s="33"/>
      <c r="M326" s="154"/>
      <c r="T326" s="57"/>
      <c r="AT326" s="17" t="s">
        <v>259</v>
      </c>
      <c r="AU326" s="17" t="s">
        <v>21</v>
      </c>
    </row>
    <row r="327" spans="2:65" s="12" customFormat="1" ht="11.25">
      <c r="B327" s="155"/>
      <c r="D327" s="156" t="s">
        <v>265</v>
      </c>
      <c r="E327" s="157" t="s">
        <v>1</v>
      </c>
      <c r="F327" s="158" t="s">
        <v>3163</v>
      </c>
      <c r="H327" s="159">
        <v>9.5619999999999994</v>
      </c>
      <c r="I327" s="160"/>
      <c r="L327" s="155"/>
      <c r="M327" s="161"/>
      <c r="T327" s="162"/>
      <c r="AT327" s="157" t="s">
        <v>265</v>
      </c>
      <c r="AU327" s="157" t="s">
        <v>21</v>
      </c>
      <c r="AV327" s="12" t="s">
        <v>21</v>
      </c>
      <c r="AW327" s="12" t="s">
        <v>36</v>
      </c>
      <c r="AX327" s="12" t="s">
        <v>80</v>
      </c>
      <c r="AY327" s="157" t="s">
        <v>250</v>
      </c>
    </row>
    <row r="328" spans="2:65" s="15" customFormat="1" ht="11.25">
      <c r="B328" s="195"/>
      <c r="D328" s="156" t="s">
        <v>265</v>
      </c>
      <c r="E328" s="196" t="s">
        <v>1</v>
      </c>
      <c r="F328" s="197" t="s">
        <v>3164</v>
      </c>
      <c r="H328" s="196" t="s">
        <v>1</v>
      </c>
      <c r="I328" s="198"/>
      <c r="L328" s="195"/>
      <c r="M328" s="199"/>
      <c r="T328" s="200"/>
      <c r="AT328" s="196" t="s">
        <v>265</v>
      </c>
      <c r="AU328" s="196" t="s">
        <v>21</v>
      </c>
      <c r="AV328" s="15" t="s">
        <v>88</v>
      </c>
      <c r="AW328" s="15" t="s">
        <v>36</v>
      </c>
      <c r="AX328" s="15" t="s">
        <v>80</v>
      </c>
      <c r="AY328" s="196" t="s">
        <v>250</v>
      </c>
    </row>
    <row r="329" spans="2:65" s="12" customFormat="1" ht="11.25">
      <c r="B329" s="155"/>
      <c r="D329" s="156" t="s">
        <v>265</v>
      </c>
      <c r="E329" s="157" t="s">
        <v>1</v>
      </c>
      <c r="F329" s="158" t="s">
        <v>3165</v>
      </c>
      <c r="H329" s="159">
        <v>36.691000000000003</v>
      </c>
      <c r="I329" s="160"/>
      <c r="L329" s="155"/>
      <c r="M329" s="161"/>
      <c r="T329" s="162"/>
      <c r="AT329" s="157" t="s">
        <v>265</v>
      </c>
      <c r="AU329" s="157" t="s">
        <v>21</v>
      </c>
      <c r="AV329" s="12" t="s">
        <v>21</v>
      </c>
      <c r="AW329" s="12" t="s">
        <v>36</v>
      </c>
      <c r="AX329" s="12" t="s">
        <v>80</v>
      </c>
      <c r="AY329" s="157" t="s">
        <v>250</v>
      </c>
    </row>
    <row r="330" spans="2:65" s="12" customFormat="1" ht="33.75">
      <c r="B330" s="155"/>
      <c r="D330" s="156" t="s">
        <v>265</v>
      </c>
      <c r="E330" s="157" t="s">
        <v>1</v>
      </c>
      <c r="F330" s="158" t="s">
        <v>3166</v>
      </c>
      <c r="H330" s="159">
        <v>4.72</v>
      </c>
      <c r="I330" s="160"/>
      <c r="L330" s="155"/>
      <c r="M330" s="161"/>
      <c r="T330" s="162"/>
      <c r="AT330" s="157" t="s">
        <v>265</v>
      </c>
      <c r="AU330" s="157" t="s">
        <v>21</v>
      </c>
      <c r="AV330" s="12" t="s">
        <v>21</v>
      </c>
      <c r="AW330" s="12" t="s">
        <v>36</v>
      </c>
      <c r="AX330" s="12" t="s">
        <v>80</v>
      </c>
      <c r="AY330" s="157" t="s">
        <v>250</v>
      </c>
    </row>
    <row r="331" spans="2:65" s="12" customFormat="1" ht="33.75">
      <c r="B331" s="155"/>
      <c r="D331" s="156" t="s">
        <v>265</v>
      </c>
      <c r="E331" s="157" t="s">
        <v>1</v>
      </c>
      <c r="F331" s="158" t="s">
        <v>3167</v>
      </c>
      <c r="H331" s="159">
        <v>9.7129999999999992</v>
      </c>
      <c r="I331" s="160"/>
      <c r="L331" s="155"/>
      <c r="M331" s="161"/>
      <c r="T331" s="162"/>
      <c r="AT331" s="157" t="s">
        <v>265</v>
      </c>
      <c r="AU331" s="157" t="s">
        <v>21</v>
      </c>
      <c r="AV331" s="12" t="s">
        <v>21</v>
      </c>
      <c r="AW331" s="12" t="s">
        <v>36</v>
      </c>
      <c r="AX331" s="12" t="s">
        <v>80</v>
      </c>
      <c r="AY331" s="157" t="s">
        <v>250</v>
      </c>
    </row>
    <row r="332" spans="2:65" s="12" customFormat="1" ht="11.25">
      <c r="B332" s="155"/>
      <c r="D332" s="156" t="s">
        <v>265</v>
      </c>
      <c r="E332" s="157" t="s">
        <v>1</v>
      </c>
      <c r="F332" s="158" t="s">
        <v>3168</v>
      </c>
      <c r="H332" s="159">
        <v>0.48799999999999999</v>
      </c>
      <c r="I332" s="160"/>
      <c r="L332" s="155"/>
      <c r="M332" s="161"/>
      <c r="T332" s="162"/>
      <c r="AT332" s="157" t="s">
        <v>265</v>
      </c>
      <c r="AU332" s="157" t="s">
        <v>21</v>
      </c>
      <c r="AV332" s="12" t="s">
        <v>21</v>
      </c>
      <c r="AW332" s="12" t="s">
        <v>36</v>
      </c>
      <c r="AX332" s="12" t="s">
        <v>80</v>
      </c>
      <c r="AY332" s="157" t="s">
        <v>250</v>
      </c>
    </row>
    <row r="333" spans="2:65" s="12" customFormat="1" ht="11.25">
      <c r="B333" s="155"/>
      <c r="D333" s="156" t="s">
        <v>265</v>
      </c>
      <c r="E333" s="157" t="s">
        <v>1</v>
      </c>
      <c r="F333" s="158" t="s">
        <v>3169</v>
      </c>
      <c r="H333" s="159">
        <v>0.27</v>
      </c>
      <c r="I333" s="160"/>
      <c r="L333" s="155"/>
      <c r="M333" s="161"/>
      <c r="T333" s="162"/>
      <c r="AT333" s="157" t="s">
        <v>265</v>
      </c>
      <c r="AU333" s="157" t="s">
        <v>21</v>
      </c>
      <c r="AV333" s="12" t="s">
        <v>21</v>
      </c>
      <c r="AW333" s="12" t="s">
        <v>36</v>
      </c>
      <c r="AX333" s="12" t="s">
        <v>80</v>
      </c>
      <c r="AY333" s="157" t="s">
        <v>250</v>
      </c>
    </row>
    <row r="334" spans="2:65" s="15" customFormat="1" ht="11.25">
      <c r="B334" s="195"/>
      <c r="D334" s="156" t="s">
        <v>265</v>
      </c>
      <c r="E334" s="196" t="s">
        <v>1</v>
      </c>
      <c r="F334" s="197" t="s">
        <v>3170</v>
      </c>
      <c r="H334" s="196" t="s">
        <v>1</v>
      </c>
      <c r="I334" s="198"/>
      <c r="L334" s="195"/>
      <c r="M334" s="199"/>
      <c r="T334" s="200"/>
      <c r="AT334" s="196" t="s">
        <v>265</v>
      </c>
      <c r="AU334" s="196" t="s">
        <v>21</v>
      </c>
      <c r="AV334" s="15" t="s">
        <v>88</v>
      </c>
      <c r="AW334" s="15" t="s">
        <v>36</v>
      </c>
      <c r="AX334" s="15" t="s">
        <v>80</v>
      </c>
      <c r="AY334" s="196" t="s">
        <v>250</v>
      </c>
    </row>
    <row r="335" spans="2:65" s="12" customFormat="1" ht="11.25">
      <c r="B335" s="155"/>
      <c r="D335" s="156" t="s">
        <v>265</v>
      </c>
      <c r="E335" s="157" t="s">
        <v>1</v>
      </c>
      <c r="F335" s="158" t="s">
        <v>3171</v>
      </c>
      <c r="H335" s="159">
        <v>63.692</v>
      </c>
      <c r="I335" s="160"/>
      <c r="L335" s="155"/>
      <c r="M335" s="161"/>
      <c r="T335" s="162"/>
      <c r="AT335" s="157" t="s">
        <v>265</v>
      </c>
      <c r="AU335" s="157" t="s">
        <v>21</v>
      </c>
      <c r="AV335" s="12" t="s">
        <v>21</v>
      </c>
      <c r="AW335" s="12" t="s">
        <v>36</v>
      </c>
      <c r="AX335" s="12" t="s">
        <v>80</v>
      </c>
      <c r="AY335" s="157" t="s">
        <v>250</v>
      </c>
    </row>
    <row r="336" spans="2:65" s="12" customFormat="1" ht="22.5">
      <c r="B336" s="155"/>
      <c r="D336" s="156" t="s">
        <v>265</v>
      </c>
      <c r="E336" s="157" t="s">
        <v>1</v>
      </c>
      <c r="F336" s="158" t="s">
        <v>3172</v>
      </c>
      <c r="H336" s="159">
        <v>3.3740000000000001</v>
      </c>
      <c r="I336" s="160"/>
      <c r="L336" s="155"/>
      <c r="M336" s="161"/>
      <c r="T336" s="162"/>
      <c r="AT336" s="157" t="s">
        <v>265</v>
      </c>
      <c r="AU336" s="157" t="s">
        <v>21</v>
      </c>
      <c r="AV336" s="12" t="s">
        <v>21</v>
      </c>
      <c r="AW336" s="12" t="s">
        <v>36</v>
      </c>
      <c r="AX336" s="12" t="s">
        <v>80</v>
      </c>
      <c r="AY336" s="157" t="s">
        <v>250</v>
      </c>
    </row>
    <row r="337" spans="2:65" s="12" customFormat="1" ht="33.75">
      <c r="B337" s="155"/>
      <c r="D337" s="156" t="s">
        <v>265</v>
      </c>
      <c r="E337" s="157" t="s">
        <v>1</v>
      </c>
      <c r="F337" s="158" t="s">
        <v>3173</v>
      </c>
      <c r="H337" s="159">
        <v>8.1370000000000005</v>
      </c>
      <c r="I337" s="160"/>
      <c r="L337" s="155"/>
      <c r="M337" s="161"/>
      <c r="T337" s="162"/>
      <c r="AT337" s="157" t="s">
        <v>265</v>
      </c>
      <c r="AU337" s="157" t="s">
        <v>21</v>
      </c>
      <c r="AV337" s="12" t="s">
        <v>21</v>
      </c>
      <c r="AW337" s="12" t="s">
        <v>36</v>
      </c>
      <c r="AX337" s="12" t="s">
        <v>80</v>
      </c>
      <c r="AY337" s="157" t="s">
        <v>250</v>
      </c>
    </row>
    <row r="338" spans="2:65" s="12" customFormat="1" ht="11.25">
      <c r="B338" s="155"/>
      <c r="D338" s="156" t="s">
        <v>265</v>
      </c>
      <c r="E338" s="157" t="s">
        <v>1</v>
      </c>
      <c r="F338" s="158" t="s">
        <v>3174</v>
      </c>
      <c r="H338" s="159">
        <v>0.60799999999999998</v>
      </c>
      <c r="I338" s="160"/>
      <c r="L338" s="155"/>
      <c r="M338" s="161"/>
      <c r="T338" s="162"/>
      <c r="AT338" s="157" t="s">
        <v>265</v>
      </c>
      <c r="AU338" s="157" t="s">
        <v>21</v>
      </c>
      <c r="AV338" s="12" t="s">
        <v>21</v>
      </c>
      <c r="AW338" s="12" t="s">
        <v>36</v>
      </c>
      <c r="AX338" s="12" t="s">
        <v>80</v>
      </c>
      <c r="AY338" s="157" t="s">
        <v>250</v>
      </c>
    </row>
    <row r="339" spans="2:65" s="12" customFormat="1" ht="11.25">
      <c r="B339" s="155"/>
      <c r="D339" s="156" t="s">
        <v>265</v>
      </c>
      <c r="E339" s="157" t="s">
        <v>1</v>
      </c>
      <c r="F339" s="158" t="s">
        <v>3175</v>
      </c>
      <c r="H339" s="159">
        <v>0.17299999999999999</v>
      </c>
      <c r="I339" s="160"/>
      <c r="L339" s="155"/>
      <c r="M339" s="161"/>
      <c r="T339" s="162"/>
      <c r="AT339" s="157" t="s">
        <v>265</v>
      </c>
      <c r="AU339" s="157" t="s">
        <v>21</v>
      </c>
      <c r="AV339" s="12" t="s">
        <v>21</v>
      </c>
      <c r="AW339" s="12" t="s">
        <v>36</v>
      </c>
      <c r="AX339" s="12" t="s">
        <v>80</v>
      </c>
      <c r="AY339" s="157" t="s">
        <v>250</v>
      </c>
    </row>
    <row r="340" spans="2:65" s="13" customFormat="1" ht="11.25">
      <c r="B340" s="163"/>
      <c r="D340" s="156" t="s">
        <v>265</v>
      </c>
      <c r="E340" s="164" t="s">
        <v>1</v>
      </c>
      <c r="F340" s="165" t="s">
        <v>273</v>
      </c>
      <c r="H340" s="166">
        <v>137.428</v>
      </c>
      <c r="I340" s="167"/>
      <c r="L340" s="163"/>
      <c r="M340" s="168"/>
      <c r="T340" s="169"/>
      <c r="AT340" s="164" t="s">
        <v>265</v>
      </c>
      <c r="AU340" s="164" t="s">
        <v>21</v>
      </c>
      <c r="AV340" s="13" t="s">
        <v>257</v>
      </c>
      <c r="AW340" s="13" t="s">
        <v>36</v>
      </c>
      <c r="AX340" s="13" t="s">
        <v>88</v>
      </c>
      <c r="AY340" s="164" t="s">
        <v>250</v>
      </c>
    </row>
    <row r="341" spans="2:65" s="1" customFormat="1" ht="24.2" customHeight="1">
      <c r="B341" s="33"/>
      <c r="C341" s="138" t="s">
        <v>549</v>
      </c>
      <c r="D341" s="138" t="s">
        <v>252</v>
      </c>
      <c r="E341" s="139" t="s">
        <v>2653</v>
      </c>
      <c r="F341" s="140" t="s">
        <v>2654</v>
      </c>
      <c r="G341" s="141" t="s">
        <v>255</v>
      </c>
      <c r="H341" s="142">
        <v>163.327</v>
      </c>
      <c r="I341" s="143"/>
      <c r="J341" s="144">
        <f>ROUND(I341*H341,2)</f>
        <v>0</v>
      </c>
      <c r="K341" s="140" t="s">
        <v>256</v>
      </c>
      <c r="L341" s="33"/>
      <c r="M341" s="145" t="s">
        <v>1</v>
      </c>
      <c r="N341" s="146" t="s">
        <v>45</v>
      </c>
      <c r="P341" s="147">
        <f>O341*H341</f>
        <v>0</v>
      </c>
      <c r="Q341" s="147">
        <v>3.7200000000000002E-3</v>
      </c>
      <c r="R341" s="147">
        <f>Q341*H341</f>
        <v>0.60757644</v>
      </c>
      <c r="S341" s="147">
        <v>0</v>
      </c>
      <c r="T341" s="148">
        <f>S341*H341</f>
        <v>0</v>
      </c>
      <c r="AR341" s="149" t="s">
        <v>257</v>
      </c>
      <c r="AT341" s="149" t="s">
        <v>252</v>
      </c>
      <c r="AU341" s="149" t="s">
        <v>21</v>
      </c>
      <c r="AY341" s="17" t="s">
        <v>250</v>
      </c>
      <c r="BE341" s="150">
        <f>IF(N341="základní",J341,0)</f>
        <v>0</v>
      </c>
      <c r="BF341" s="150">
        <f>IF(N341="snížená",J341,0)</f>
        <v>0</v>
      </c>
      <c r="BG341" s="150">
        <f>IF(N341="zákl. přenesená",J341,0)</f>
        <v>0</v>
      </c>
      <c r="BH341" s="150">
        <f>IF(N341="sníž. přenesená",J341,0)</f>
        <v>0</v>
      </c>
      <c r="BI341" s="150">
        <f>IF(N341="nulová",J341,0)</f>
        <v>0</v>
      </c>
      <c r="BJ341" s="17" t="s">
        <v>88</v>
      </c>
      <c r="BK341" s="150">
        <f>ROUND(I341*H341,2)</f>
        <v>0</v>
      </c>
      <c r="BL341" s="17" t="s">
        <v>257</v>
      </c>
      <c r="BM341" s="149" t="s">
        <v>3176</v>
      </c>
    </row>
    <row r="342" spans="2:65" s="1" customFormat="1" ht="11.25">
      <c r="B342" s="33"/>
      <c r="D342" s="151" t="s">
        <v>259</v>
      </c>
      <c r="F342" s="152" t="s">
        <v>2656</v>
      </c>
      <c r="I342" s="153"/>
      <c r="L342" s="33"/>
      <c r="M342" s="154"/>
      <c r="T342" s="57"/>
      <c r="AT342" s="17" t="s">
        <v>259</v>
      </c>
      <c r="AU342" s="17" t="s">
        <v>21</v>
      </c>
    </row>
    <row r="343" spans="2:65" s="12" customFormat="1" ht="11.25">
      <c r="B343" s="155"/>
      <c r="D343" s="156" t="s">
        <v>265</v>
      </c>
      <c r="E343" s="157" t="s">
        <v>1</v>
      </c>
      <c r="F343" s="158" t="s">
        <v>3177</v>
      </c>
      <c r="H343" s="159">
        <v>50.456000000000003</v>
      </c>
      <c r="I343" s="160"/>
      <c r="L343" s="155"/>
      <c r="M343" s="161"/>
      <c r="T343" s="162"/>
      <c r="AT343" s="157" t="s">
        <v>265</v>
      </c>
      <c r="AU343" s="157" t="s">
        <v>21</v>
      </c>
      <c r="AV343" s="12" t="s">
        <v>21</v>
      </c>
      <c r="AW343" s="12" t="s">
        <v>36</v>
      </c>
      <c r="AX343" s="12" t="s">
        <v>80</v>
      </c>
      <c r="AY343" s="157" t="s">
        <v>250</v>
      </c>
    </row>
    <row r="344" spans="2:65" s="12" customFormat="1" ht="22.5">
      <c r="B344" s="155"/>
      <c r="D344" s="156" t="s">
        <v>265</v>
      </c>
      <c r="E344" s="157" t="s">
        <v>1</v>
      </c>
      <c r="F344" s="158" t="s">
        <v>3178</v>
      </c>
      <c r="H344" s="159">
        <v>74.057000000000002</v>
      </c>
      <c r="I344" s="160"/>
      <c r="L344" s="155"/>
      <c r="M344" s="161"/>
      <c r="T344" s="162"/>
      <c r="AT344" s="157" t="s">
        <v>265</v>
      </c>
      <c r="AU344" s="157" t="s">
        <v>21</v>
      </c>
      <c r="AV344" s="12" t="s">
        <v>21</v>
      </c>
      <c r="AW344" s="12" t="s">
        <v>36</v>
      </c>
      <c r="AX344" s="12" t="s">
        <v>80</v>
      </c>
      <c r="AY344" s="157" t="s">
        <v>250</v>
      </c>
    </row>
    <row r="345" spans="2:65" s="15" customFormat="1" ht="11.25">
      <c r="B345" s="195"/>
      <c r="D345" s="156" t="s">
        <v>265</v>
      </c>
      <c r="E345" s="196" t="s">
        <v>1</v>
      </c>
      <c r="F345" s="197" t="s">
        <v>3179</v>
      </c>
      <c r="H345" s="196" t="s">
        <v>1</v>
      </c>
      <c r="I345" s="198"/>
      <c r="L345" s="195"/>
      <c r="M345" s="199"/>
      <c r="T345" s="200"/>
      <c r="AT345" s="196" t="s">
        <v>265</v>
      </c>
      <c r="AU345" s="196" t="s">
        <v>21</v>
      </c>
      <c r="AV345" s="15" t="s">
        <v>88</v>
      </c>
      <c r="AW345" s="15" t="s">
        <v>36</v>
      </c>
      <c r="AX345" s="15" t="s">
        <v>80</v>
      </c>
      <c r="AY345" s="196" t="s">
        <v>250</v>
      </c>
    </row>
    <row r="346" spans="2:65" s="12" customFormat="1" ht="11.25">
      <c r="B346" s="155"/>
      <c r="D346" s="156" t="s">
        <v>265</v>
      </c>
      <c r="E346" s="157" t="s">
        <v>1</v>
      </c>
      <c r="F346" s="158" t="s">
        <v>3180</v>
      </c>
      <c r="H346" s="159">
        <v>35.811</v>
      </c>
      <c r="I346" s="160"/>
      <c r="L346" s="155"/>
      <c r="M346" s="161"/>
      <c r="T346" s="162"/>
      <c r="AT346" s="157" t="s">
        <v>265</v>
      </c>
      <c r="AU346" s="157" t="s">
        <v>21</v>
      </c>
      <c r="AV346" s="12" t="s">
        <v>21</v>
      </c>
      <c r="AW346" s="12" t="s">
        <v>36</v>
      </c>
      <c r="AX346" s="12" t="s">
        <v>80</v>
      </c>
      <c r="AY346" s="157" t="s">
        <v>250</v>
      </c>
    </row>
    <row r="347" spans="2:65" s="12" customFormat="1" ht="11.25">
      <c r="B347" s="155"/>
      <c r="D347" s="156" t="s">
        <v>265</v>
      </c>
      <c r="E347" s="157" t="s">
        <v>1</v>
      </c>
      <c r="F347" s="158" t="s">
        <v>3181</v>
      </c>
      <c r="H347" s="159">
        <v>2.2549999999999999</v>
      </c>
      <c r="I347" s="160"/>
      <c r="L347" s="155"/>
      <c r="M347" s="161"/>
      <c r="T347" s="162"/>
      <c r="AT347" s="157" t="s">
        <v>265</v>
      </c>
      <c r="AU347" s="157" t="s">
        <v>21</v>
      </c>
      <c r="AV347" s="12" t="s">
        <v>21</v>
      </c>
      <c r="AW347" s="12" t="s">
        <v>36</v>
      </c>
      <c r="AX347" s="12" t="s">
        <v>80</v>
      </c>
      <c r="AY347" s="157" t="s">
        <v>250</v>
      </c>
    </row>
    <row r="348" spans="2:65" s="12" customFormat="1" ht="11.25">
      <c r="B348" s="155"/>
      <c r="D348" s="156" t="s">
        <v>265</v>
      </c>
      <c r="E348" s="157" t="s">
        <v>1</v>
      </c>
      <c r="F348" s="158" t="s">
        <v>3182</v>
      </c>
      <c r="H348" s="159">
        <v>0.748</v>
      </c>
      <c r="I348" s="160"/>
      <c r="L348" s="155"/>
      <c r="M348" s="161"/>
      <c r="T348" s="162"/>
      <c r="AT348" s="157" t="s">
        <v>265</v>
      </c>
      <c r="AU348" s="157" t="s">
        <v>21</v>
      </c>
      <c r="AV348" s="12" t="s">
        <v>21</v>
      </c>
      <c r="AW348" s="12" t="s">
        <v>36</v>
      </c>
      <c r="AX348" s="12" t="s">
        <v>80</v>
      </c>
      <c r="AY348" s="157" t="s">
        <v>250</v>
      </c>
    </row>
    <row r="349" spans="2:65" s="13" customFormat="1" ht="11.25">
      <c r="B349" s="163"/>
      <c r="D349" s="156" t="s">
        <v>265</v>
      </c>
      <c r="E349" s="164" t="s">
        <v>1</v>
      </c>
      <c r="F349" s="165" t="s">
        <v>273</v>
      </c>
      <c r="H349" s="166">
        <v>163.327</v>
      </c>
      <c r="I349" s="167"/>
      <c r="L349" s="163"/>
      <c r="M349" s="168"/>
      <c r="T349" s="169"/>
      <c r="AT349" s="164" t="s">
        <v>265</v>
      </c>
      <c r="AU349" s="164" t="s">
        <v>21</v>
      </c>
      <c r="AV349" s="13" t="s">
        <v>257</v>
      </c>
      <c r="AW349" s="13" t="s">
        <v>36</v>
      </c>
      <c r="AX349" s="13" t="s">
        <v>88</v>
      </c>
      <c r="AY349" s="164" t="s">
        <v>250</v>
      </c>
    </row>
    <row r="350" spans="2:65" s="1" customFormat="1" ht="24.2" customHeight="1">
      <c r="B350" s="33"/>
      <c r="C350" s="138" t="s">
        <v>554</v>
      </c>
      <c r="D350" s="138" t="s">
        <v>252</v>
      </c>
      <c r="E350" s="139" t="s">
        <v>2666</v>
      </c>
      <c r="F350" s="140" t="s">
        <v>2667</v>
      </c>
      <c r="G350" s="141" t="s">
        <v>255</v>
      </c>
      <c r="H350" s="142">
        <v>163.327</v>
      </c>
      <c r="I350" s="143"/>
      <c r="J350" s="144">
        <f>ROUND(I350*H350,2)</f>
        <v>0</v>
      </c>
      <c r="K350" s="140" t="s">
        <v>256</v>
      </c>
      <c r="L350" s="33"/>
      <c r="M350" s="145" t="s">
        <v>1</v>
      </c>
      <c r="N350" s="146" t="s">
        <v>45</v>
      </c>
      <c r="P350" s="147">
        <f>O350*H350</f>
        <v>0</v>
      </c>
      <c r="Q350" s="147">
        <v>4.0000000000000003E-5</v>
      </c>
      <c r="R350" s="147">
        <f>Q350*H350</f>
        <v>6.5330800000000001E-3</v>
      </c>
      <c r="S350" s="147">
        <v>0</v>
      </c>
      <c r="T350" s="148">
        <f>S350*H350</f>
        <v>0</v>
      </c>
      <c r="AR350" s="149" t="s">
        <v>257</v>
      </c>
      <c r="AT350" s="149" t="s">
        <v>252</v>
      </c>
      <c r="AU350" s="149" t="s">
        <v>21</v>
      </c>
      <c r="AY350" s="17" t="s">
        <v>250</v>
      </c>
      <c r="BE350" s="150">
        <f>IF(N350="základní",J350,0)</f>
        <v>0</v>
      </c>
      <c r="BF350" s="150">
        <f>IF(N350="snížená",J350,0)</f>
        <v>0</v>
      </c>
      <c r="BG350" s="150">
        <f>IF(N350="zákl. přenesená",J350,0)</f>
        <v>0</v>
      </c>
      <c r="BH350" s="150">
        <f>IF(N350="sníž. přenesená",J350,0)</f>
        <v>0</v>
      </c>
      <c r="BI350" s="150">
        <f>IF(N350="nulová",J350,0)</f>
        <v>0</v>
      </c>
      <c r="BJ350" s="17" t="s">
        <v>88</v>
      </c>
      <c r="BK350" s="150">
        <f>ROUND(I350*H350,2)</f>
        <v>0</v>
      </c>
      <c r="BL350" s="17" t="s">
        <v>257</v>
      </c>
      <c r="BM350" s="149" t="s">
        <v>3183</v>
      </c>
    </row>
    <row r="351" spans="2:65" s="1" customFormat="1" ht="11.25">
      <c r="B351" s="33"/>
      <c r="D351" s="151" t="s">
        <v>259</v>
      </c>
      <c r="F351" s="152" t="s">
        <v>2669</v>
      </c>
      <c r="I351" s="153"/>
      <c r="L351" s="33"/>
      <c r="M351" s="154"/>
      <c r="T351" s="57"/>
      <c r="AT351" s="17" t="s">
        <v>259</v>
      </c>
      <c r="AU351" s="17" t="s">
        <v>21</v>
      </c>
    </row>
    <row r="352" spans="2:65" s="1" customFormat="1" ht="33" customHeight="1">
      <c r="B352" s="33"/>
      <c r="C352" s="138" t="s">
        <v>561</v>
      </c>
      <c r="D352" s="138" t="s">
        <v>252</v>
      </c>
      <c r="E352" s="139" t="s">
        <v>3184</v>
      </c>
      <c r="F352" s="140" t="s">
        <v>3185</v>
      </c>
      <c r="G352" s="141" t="s">
        <v>255</v>
      </c>
      <c r="H352" s="142">
        <v>140.50200000000001</v>
      </c>
      <c r="I352" s="143"/>
      <c r="J352" s="144">
        <f>ROUND(I352*H352,2)</f>
        <v>0</v>
      </c>
      <c r="K352" s="140" t="s">
        <v>256</v>
      </c>
      <c r="L352" s="33"/>
      <c r="M352" s="145" t="s">
        <v>1</v>
      </c>
      <c r="N352" s="146" t="s">
        <v>45</v>
      </c>
      <c r="P352" s="147">
        <f>O352*H352</f>
        <v>0</v>
      </c>
      <c r="Q352" s="147">
        <v>3.5899999999999999E-3</v>
      </c>
      <c r="R352" s="147">
        <f>Q352*H352</f>
        <v>0.50440218000000003</v>
      </c>
      <c r="S352" s="147">
        <v>0</v>
      </c>
      <c r="T352" s="148">
        <f>S352*H352</f>
        <v>0</v>
      </c>
      <c r="AR352" s="149" t="s">
        <v>257</v>
      </c>
      <c r="AT352" s="149" t="s">
        <v>252</v>
      </c>
      <c r="AU352" s="149" t="s">
        <v>21</v>
      </c>
      <c r="AY352" s="17" t="s">
        <v>250</v>
      </c>
      <c r="BE352" s="150">
        <f>IF(N352="základní",J352,0)</f>
        <v>0</v>
      </c>
      <c r="BF352" s="150">
        <f>IF(N352="snížená",J352,0)</f>
        <v>0</v>
      </c>
      <c r="BG352" s="150">
        <f>IF(N352="zákl. přenesená",J352,0)</f>
        <v>0</v>
      </c>
      <c r="BH352" s="150">
        <f>IF(N352="sníž. přenesená",J352,0)</f>
        <v>0</v>
      </c>
      <c r="BI352" s="150">
        <f>IF(N352="nulová",J352,0)</f>
        <v>0</v>
      </c>
      <c r="BJ352" s="17" t="s">
        <v>88</v>
      </c>
      <c r="BK352" s="150">
        <f>ROUND(I352*H352,2)</f>
        <v>0</v>
      </c>
      <c r="BL352" s="17" t="s">
        <v>257</v>
      </c>
      <c r="BM352" s="149" t="s">
        <v>3186</v>
      </c>
    </row>
    <row r="353" spans="2:65" s="1" customFormat="1" ht="11.25">
      <c r="B353" s="33"/>
      <c r="D353" s="151" t="s">
        <v>259</v>
      </c>
      <c r="F353" s="152" t="s">
        <v>3187</v>
      </c>
      <c r="I353" s="153"/>
      <c r="L353" s="33"/>
      <c r="M353" s="154"/>
      <c r="T353" s="57"/>
      <c r="AT353" s="17" t="s">
        <v>259</v>
      </c>
      <c r="AU353" s="17" t="s">
        <v>21</v>
      </c>
    </row>
    <row r="354" spans="2:65" s="15" customFormat="1" ht="11.25">
      <c r="B354" s="195"/>
      <c r="D354" s="156" t="s">
        <v>265</v>
      </c>
      <c r="E354" s="196" t="s">
        <v>1</v>
      </c>
      <c r="F354" s="197" t="s">
        <v>3188</v>
      </c>
      <c r="H354" s="196" t="s">
        <v>1</v>
      </c>
      <c r="I354" s="198"/>
      <c r="L354" s="195"/>
      <c r="M354" s="199"/>
      <c r="T354" s="200"/>
      <c r="AT354" s="196" t="s">
        <v>265</v>
      </c>
      <c r="AU354" s="196" t="s">
        <v>21</v>
      </c>
      <c r="AV354" s="15" t="s">
        <v>88</v>
      </c>
      <c r="AW354" s="15" t="s">
        <v>36</v>
      </c>
      <c r="AX354" s="15" t="s">
        <v>80</v>
      </c>
      <c r="AY354" s="196" t="s">
        <v>250</v>
      </c>
    </row>
    <row r="355" spans="2:65" s="12" customFormat="1" ht="22.5">
      <c r="B355" s="155"/>
      <c r="D355" s="156" t="s">
        <v>265</v>
      </c>
      <c r="E355" s="157" t="s">
        <v>1</v>
      </c>
      <c r="F355" s="158" t="s">
        <v>3189</v>
      </c>
      <c r="H355" s="159">
        <v>10.641</v>
      </c>
      <c r="I355" s="160"/>
      <c r="L355" s="155"/>
      <c r="M355" s="161"/>
      <c r="T355" s="162"/>
      <c r="AT355" s="157" t="s">
        <v>265</v>
      </c>
      <c r="AU355" s="157" t="s">
        <v>21</v>
      </c>
      <c r="AV355" s="12" t="s">
        <v>21</v>
      </c>
      <c r="AW355" s="12" t="s">
        <v>36</v>
      </c>
      <c r="AX355" s="12" t="s">
        <v>80</v>
      </c>
      <c r="AY355" s="157" t="s">
        <v>250</v>
      </c>
    </row>
    <row r="356" spans="2:65" s="12" customFormat="1" ht="22.5">
      <c r="B356" s="155"/>
      <c r="D356" s="156" t="s">
        <v>265</v>
      </c>
      <c r="E356" s="157" t="s">
        <v>1</v>
      </c>
      <c r="F356" s="158" t="s">
        <v>3190</v>
      </c>
      <c r="H356" s="159">
        <v>11.851000000000001</v>
      </c>
      <c r="I356" s="160"/>
      <c r="L356" s="155"/>
      <c r="M356" s="161"/>
      <c r="T356" s="162"/>
      <c r="AT356" s="157" t="s">
        <v>265</v>
      </c>
      <c r="AU356" s="157" t="s">
        <v>21</v>
      </c>
      <c r="AV356" s="12" t="s">
        <v>21</v>
      </c>
      <c r="AW356" s="12" t="s">
        <v>36</v>
      </c>
      <c r="AX356" s="12" t="s">
        <v>80</v>
      </c>
      <c r="AY356" s="157" t="s">
        <v>250</v>
      </c>
    </row>
    <row r="357" spans="2:65" s="12" customFormat="1" ht="33.75">
      <c r="B357" s="155"/>
      <c r="D357" s="156" t="s">
        <v>265</v>
      </c>
      <c r="E357" s="157" t="s">
        <v>1</v>
      </c>
      <c r="F357" s="158" t="s">
        <v>3191</v>
      </c>
      <c r="H357" s="159">
        <v>37.557000000000002</v>
      </c>
      <c r="I357" s="160"/>
      <c r="L357" s="155"/>
      <c r="M357" s="161"/>
      <c r="T357" s="162"/>
      <c r="AT357" s="157" t="s">
        <v>265</v>
      </c>
      <c r="AU357" s="157" t="s">
        <v>21</v>
      </c>
      <c r="AV357" s="12" t="s">
        <v>21</v>
      </c>
      <c r="AW357" s="12" t="s">
        <v>36</v>
      </c>
      <c r="AX357" s="12" t="s">
        <v>80</v>
      </c>
      <c r="AY357" s="157" t="s">
        <v>250</v>
      </c>
    </row>
    <row r="358" spans="2:65" s="12" customFormat="1" ht="22.5">
      <c r="B358" s="155"/>
      <c r="D358" s="156" t="s">
        <v>265</v>
      </c>
      <c r="E358" s="157" t="s">
        <v>1</v>
      </c>
      <c r="F358" s="158" t="s">
        <v>3192</v>
      </c>
      <c r="H358" s="159">
        <v>10.558999999999999</v>
      </c>
      <c r="I358" s="160"/>
      <c r="L358" s="155"/>
      <c r="M358" s="161"/>
      <c r="T358" s="162"/>
      <c r="AT358" s="157" t="s">
        <v>265</v>
      </c>
      <c r="AU358" s="157" t="s">
        <v>21</v>
      </c>
      <c r="AV358" s="12" t="s">
        <v>21</v>
      </c>
      <c r="AW358" s="12" t="s">
        <v>36</v>
      </c>
      <c r="AX358" s="12" t="s">
        <v>80</v>
      </c>
      <c r="AY358" s="157" t="s">
        <v>250</v>
      </c>
    </row>
    <row r="359" spans="2:65" s="12" customFormat="1" ht="11.25">
      <c r="B359" s="155"/>
      <c r="D359" s="156" t="s">
        <v>265</v>
      </c>
      <c r="E359" s="157" t="s">
        <v>1</v>
      </c>
      <c r="F359" s="158" t="s">
        <v>3193</v>
      </c>
      <c r="H359" s="159">
        <v>1.728</v>
      </c>
      <c r="I359" s="160"/>
      <c r="L359" s="155"/>
      <c r="M359" s="161"/>
      <c r="T359" s="162"/>
      <c r="AT359" s="157" t="s">
        <v>265</v>
      </c>
      <c r="AU359" s="157" t="s">
        <v>21</v>
      </c>
      <c r="AV359" s="12" t="s">
        <v>21</v>
      </c>
      <c r="AW359" s="12" t="s">
        <v>36</v>
      </c>
      <c r="AX359" s="12" t="s">
        <v>80</v>
      </c>
      <c r="AY359" s="157" t="s">
        <v>250</v>
      </c>
    </row>
    <row r="360" spans="2:65" s="12" customFormat="1" ht="22.5">
      <c r="B360" s="155"/>
      <c r="D360" s="156" t="s">
        <v>265</v>
      </c>
      <c r="E360" s="157" t="s">
        <v>1</v>
      </c>
      <c r="F360" s="158" t="s">
        <v>3194</v>
      </c>
      <c r="H360" s="159">
        <v>5.492</v>
      </c>
      <c r="I360" s="160"/>
      <c r="L360" s="155"/>
      <c r="M360" s="161"/>
      <c r="T360" s="162"/>
      <c r="AT360" s="157" t="s">
        <v>265</v>
      </c>
      <c r="AU360" s="157" t="s">
        <v>21</v>
      </c>
      <c r="AV360" s="12" t="s">
        <v>21</v>
      </c>
      <c r="AW360" s="12" t="s">
        <v>36</v>
      </c>
      <c r="AX360" s="12" t="s">
        <v>80</v>
      </c>
      <c r="AY360" s="157" t="s">
        <v>250</v>
      </c>
    </row>
    <row r="361" spans="2:65" s="15" customFormat="1" ht="11.25">
      <c r="B361" s="195"/>
      <c r="D361" s="156" t="s">
        <v>265</v>
      </c>
      <c r="E361" s="196" t="s">
        <v>1</v>
      </c>
      <c r="F361" s="197" t="s">
        <v>3195</v>
      </c>
      <c r="H361" s="196" t="s">
        <v>1</v>
      </c>
      <c r="I361" s="198"/>
      <c r="L361" s="195"/>
      <c r="M361" s="199"/>
      <c r="T361" s="200"/>
      <c r="AT361" s="196" t="s">
        <v>265</v>
      </c>
      <c r="AU361" s="196" t="s">
        <v>21</v>
      </c>
      <c r="AV361" s="15" t="s">
        <v>88</v>
      </c>
      <c r="AW361" s="15" t="s">
        <v>36</v>
      </c>
      <c r="AX361" s="15" t="s">
        <v>80</v>
      </c>
      <c r="AY361" s="196" t="s">
        <v>250</v>
      </c>
    </row>
    <row r="362" spans="2:65" s="12" customFormat="1" ht="22.5">
      <c r="B362" s="155"/>
      <c r="D362" s="156" t="s">
        <v>265</v>
      </c>
      <c r="E362" s="157" t="s">
        <v>1</v>
      </c>
      <c r="F362" s="158" t="s">
        <v>3196</v>
      </c>
      <c r="H362" s="159">
        <v>8.6270000000000007</v>
      </c>
      <c r="I362" s="160"/>
      <c r="L362" s="155"/>
      <c r="M362" s="161"/>
      <c r="T362" s="162"/>
      <c r="AT362" s="157" t="s">
        <v>265</v>
      </c>
      <c r="AU362" s="157" t="s">
        <v>21</v>
      </c>
      <c r="AV362" s="12" t="s">
        <v>21</v>
      </c>
      <c r="AW362" s="12" t="s">
        <v>36</v>
      </c>
      <c r="AX362" s="12" t="s">
        <v>80</v>
      </c>
      <c r="AY362" s="157" t="s">
        <v>250</v>
      </c>
    </row>
    <row r="363" spans="2:65" s="12" customFormat="1" ht="22.5">
      <c r="B363" s="155"/>
      <c r="D363" s="156" t="s">
        <v>265</v>
      </c>
      <c r="E363" s="157" t="s">
        <v>1</v>
      </c>
      <c r="F363" s="158" t="s">
        <v>3197</v>
      </c>
      <c r="H363" s="159">
        <v>7.3810000000000002</v>
      </c>
      <c r="I363" s="160"/>
      <c r="L363" s="155"/>
      <c r="M363" s="161"/>
      <c r="T363" s="162"/>
      <c r="AT363" s="157" t="s">
        <v>265</v>
      </c>
      <c r="AU363" s="157" t="s">
        <v>21</v>
      </c>
      <c r="AV363" s="12" t="s">
        <v>21</v>
      </c>
      <c r="AW363" s="12" t="s">
        <v>36</v>
      </c>
      <c r="AX363" s="12" t="s">
        <v>80</v>
      </c>
      <c r="AY363" s="157" t="s">
        <v>250</v>
      </c>
    </row>
    <row r="364" spans="2:65" s="12" customFormat="1" ht="22.5">
      <c r="B364" s="155"/>
      <c r="D364" s="156" t="s">
        <v>265</v>
      </c>
      <c r="E364" s="157" t="s">
        <v>1</v>
      </c>
      <c r="F364" s="158" t="s">
        <v>3198</v>
      </c>
      <c r="H364" s="159">
        <v>32.107999999999997</v>
      </c>
      <c r="I364" s="160"/>
      <c r="L364" s="155"/>
      <c r="M364" s="161"/>
      <c r="T364" s="162"/>
      <c r="AT364" s="157" t="s">
        <v>265</v>
      </c>
      <c r="AU364" s="157" t="s">
        <v>21</v>
      </c>
      <c r="AV364" s="12" t="s">
        <v>21</v>
      </c>
      <c r="AW364" s="12" t="s">
        <v>36</v>
      </c>
      <c r="AX364" s="12" t="s">
        <v>80</v>
      </c>
      <c r="AY364" s="157" t="s">
        <v>250</v>
      </c>
    </row>
    <row r="365" spans="2:65" s="12" customFormat="1" ht="22.5">
      <c r="B365" s="155"/>
      <c r="D365" s="156" t="s">
        <v>265</v>
      </c>
      <c r="E365" s="157" t="s">
        <v>1</v>
      </c>
      <c r="F365" s="158" t="s">
        <v>3199</v>
      </c>
      <c r="H365" s="159">
        <v>7.8419999999999996</v>
      </c>
      <c r="I365" s="160"/>
      <c r="L365" s="155"/>
      <c r="M365" s="161"/>
      <c r="T365" s="162"/>
      <c r="AT365" s="157" t="s">
        <v>265</v>
      </c>
      <c r="AU365" s="157" t="s">
        <v>21</v>
      </c>
      <c r="AV365" s="12" t="s">
        <v>21</v>
      </c>
      <c r="AW365" s="12" t="s">
        <v>36</v>
      </c>
      <c r="AX365" s="12" t="s">
        <v>80</v>
      </c>
      <c r="AY365" s="157" t="s">
        <v>250</v>
      </c>
    </row>
    <row r="366" spans="2:65" s="12" customFormat="1" ht="11.25">
      <c r="B366" s="155"/>
      <c r="D366" s="156" t="s">
        <v>265</v>
      </c>
      <c r="E366" s="157" t="s">
        <v>1</v>
      </c>
      <c r="F366" s="158" t="s">
        <v>3200</v>
      </c>
      <c r="H366" s="159">
        <v>6.7160000000000002</v>
      </c>
      <c r="I366" s="160"/>
      <c r="L366" s="155"/>
      <c r="M366" s="161"/>
      <c r="T366" s="162"/>
      <c r="AT366" s="157" t="s">
        <v>265</v>
      </c>
      <c r="AU366" s="157" t="s">
        <v>21</v>
      </c>
      <c r="AV366" s="12" t="s">
        <v>21</v>
      </c>
      <c r="AW366" s="12" t="s">
        <v>36</v>
      </c>
      <c r="AX366" s="12" t="s">
        <v>80</v>
      </c>
      <c r="AY366" s="157" t="s">
        <v>250</v>
      </c>
    </row>
    <row r="367" spans="2:65" s="13" customFormat="1" ht="11.25">
      <c r="B367" s="163"/>
      <c r="D367" s="156" t="s">
        <v>265</v>
      </c>
      <c r="E367" s="164" t="s">
        <v>1</v>
      </c>
      <c r="F367" s="165" t="s">
        <v>273</v>
      </c>
      <c r="H367" s="166">
        <v>140.50200000000001</v>
      </c>
      <c r="I367" s="167"/>
      <c r="L367" s="163"/>
      <c r="M367" s="168"/>
      <c r="T367" s="169"/>
      <c r="AT367" s="164" t="s">
        <v>265</v>
      </c>
      <c r="AU367" s="164" t="s">
        <v>21</v>
      </c>
      <c r="AV367" s="13" t="s">
        <v>257</v>
      </c>
      <c r="AW367" s="13" t="s">
        <v>36</v>
      </c>
      <c r="AX367" s="13" t="s">
        <v>88</v>
      </c>
      <c r="AY367" s="164" t="s">
        <v>250</v>
      </c>
    </row>
    <row r="368" spans="2:65" s="1" customFormat="1" ht="33" customHeight="1">
      <c r="B368" s="33"/>
      <c r="C368" s="138" t="s">
        <v>566</v>
      </c>
      <c r="D368" s="138" t="s">
        <v>252</v>
      </c>
      <c r="E368" s="139" t="s">
        <v>3201</v>
      </c>
      <c r="F368" s="140" t="s">
        <v>3202</v>
      </c>
      <c r="G368" s="141" t="s">
        <v>255</v>
      </c>
      <c r="H368" s="142">
        <v>140.50200000000001</v>
      </c>
      <c r="I368" s="143"/>
      <c r="J368" s="144">
        <f>ROUND(I368*H368,2)</f>
        <v>0</v>
      </c>
      <c r="K368" s="140" t="s">
        <v>256</v>
      </c>
      <c r="L368" s="33"/>
      <c r="M368" s="145" t="s">
        <v>1</v>
      </c>
      <c r="N368" s="146" t="s">
        <v>45</v>
      </c>
      <c r="P368" s="147">
        <f>O368*H368</f>
        <v>0</v>
      </c>
      <c r="Q368" s="147">
        <v>4.0000000000000003E-5</v>
      </c>
      <c r="R368" s="147">
        <f>Q368*H368</f>
        <v>5.6200800000000013E-3</v>
      </c>
      <c r="S368" s="147">
        <v>0</v>
      </c>
      <c r="T368" s="148">
        <f>S368*H368</f>
        <v>0</v>
      </c>
      <c r="AR368" s="149" t="s">
        <v>257</v>
      </c>
      <c r="AT368" s="149" t="s">
        <v>252</v>
      </c>
      <c r="AU368" s="149" t="s">
        <v>21</v>
      </c>
      <c r="AY368" s="17" t="s">
        <v>250</v>
      </c>
      <c r="BE368" s="150">
        <f>IF(N368="základní",J368,0)</f>
        <v>0</v>
      </c>
      <c r="BF368" s="150">
        <f>IF(N368="snížená",J368,0)</f>
        <v>0</v>
      </c>
      <c r="BG368" s="150">
        <f>IF(N368="zákl. přenesená",J368,0)</f>
        <v>0</v>
      </c>
      <c r="BH368" s="150">
        <f>IF(N368="sníž. přenesená",J368,0)</f>
        <v>0</v>
      </c>
      <c r="BI368" s="150">
        <f>IF(N368="nulová",J368,0)</f>
        <v>0</v>
      </c>
      <c r="BJ368" s="17" t="s">
        <v>88</v>
      </c>
      <c r="BK368" s="150">
        <f>ROUND(I368*H368,2)</f>
        <v>0</v>
      </c>
      <c r="BL368" s="17" t="s">
        <v>257</v>
      </c>
      <c r="BM368" s="149" t="s">
        <v>3203</v>
      </c>
    </row>
    <row r="369" spans="2:65" s="1" customFormat="1" ht="11.25">
      <c r="B369" s="33"/>
      <c r="D369" s="151" t="s">
        <v>259</v>
      </c>
      <c r="F369" s="152" t="s">
        <v>3204</v>
      </c>
      <c r="I369" s="153"/>
      <c r="L369" s="33"/>
      <c r="M369" s="154"/>
      <c r="T369" s="57"/>
      <c r="AT369" s="17" t="s">
        <v>259</v>
      </c>
      <c r="AU369" s="17" t="s">
        <v>21</v>
      </c>
    </row>
    <row r="370" spans="2:65" s="1" customFormat="1" ht="16.5" customHeight="1">
      <c r="B370" s="33"/>
      <c r="C370" s="138" t="s">
        <v>572</v>
      </c>
      <c r="D370" s="138" t="s">
        <v>252</v>
      </c>
      <c r="E370" s="139" t="s">
        <v>3205</v>
      </c>
      <c r="F370" s="140" t="s">
        <v>3206</v>
      </c>
      <c r="G370" s="141" t="s">
        <v>402</v>
      </c>
      <c r="H370" s="142">
        <v>28.25</v>
      </c>
      <c r="I370" s="143"/>
      <c r="J370" s="144">
        <f>ROUND(I370*H370,2)</f>
        <v>0</v>
      </c>
      <c r="K370" s="140" t="s">
        <v>256</v>
      </c>
      <c r="L370" s="33"/>
      <c r="M370" s="145" t="s">
        <v>1</v>
      </c>
      <c r="N370" s="146" t="s">
        <v>45</v>
      </c>
      <c r="P370" s="147">
        <f>O370*H370</f>
        <v>0</v>
      </c>
      <c r="Q370" s="147">
        <v>1.0384500000000001</v>
      </c>
      <c r="R370" s="147">
        <f>Q370*H370</f>
        <v>29.336212500000002</v>
      </c>
      <c r="S370" s="147">
        <v>0</v>
      </c>
      <c r="T370" s="148">
        <f>S370*H370</f>
        <v>0</v>
      </c>
      <c r="AR370" s="149" t="s">
        <v>257</v>
      </c>
      <c r="AT370" s="149" t="s">
        <v>252</v>
      </c>
      <c r="AU370" s="149" t="s">
        <v>21</v>
      </c>
      <c r="AY370" s="17" t="s">
        <v>250</v>
      </c>
      <c r="BE370" s="150">
        <f>IF(N370="základní",J370,0)</f>
        <v>0</v>
      </c>
      <c r="BF370" s="150">
        <f>IF(N370="snížená",J370,0)</f>
        <v>0</v>
      </c>
      <c r="BG370" s="150">
        <f>IF(N370="zákl. přenesená",J370,0)</f>
        <v>0</v>
      </c>
      <c r="BH370" s="150">
        <f>IF(N370="sníž. přenesená",J370,0)</f>
        <v>0</v>
      </c>
      <c r="BI370" s="150">
        <f>IF(N370="nulová",J370,0)</f>
        <v>0</v>
      </c>
      <c r="BJ370" s="17" t="s">
        <v>88</v>
      </c>
      <c r="BK370" s="150">
        <f>ROUND(I370*H370,2)</f>
        <v>0</v>
      </c>
      <c r="BL370" s="17" t="s">
        <v>257</v>
      </c>
      <c r="BM370" s="149" t="s">
        <v>3207</v>
      </c>
    </row>
    <row r="371" spans="2:65" s="1" customFormat="1" ht="11.25">
      <c r="B371" s="33"/>
      <c r="D371" s="151" t="s">
        <v>259</v>
      </c>
      <c r="F371" s="152" t="s">
        <v>3208</v>
      </c>
      <c r="I371" s="153"/>
      <c r="L371" s="33"/>
      <c r="M371" s="154"/>
      <c r="T371" s="57"/>
      <c r="AT371" s="17" t="s">
        <v>259</v>
      </c>
      <c r="AU371" s="17" t="s">
        <v>21</v>
      </c>
    </row>
    <row r="372" spans="2:65" s="12" customFormat="1" ht="11.25">
      <c r="B372" s="155"/>
      <c r="D372" s="156" t="s">
        <v>265</v>
      </c>
      <c r="E372" s="157" t="s">
        <v>1</v>
      </c>
      <c r="F372" s="158" t="s">
        <v>3209</v>
      </c>
      <c r="H372" s="159">
        <v>7.96</v>
      </c>
      <c r="I372" s="160"/>
      <c r="L372" s="155"/>
      <c r="M372" s="161"/>
      <c r="T372" s="162"/>
      <c r="AT372" s="157" t="s">
        <v>265</v>
      </c>
      <c r="AU372" s="157" t="s">
        <v>21</v>
      </c>
      <c r="AV372" s="12" t="s">
        <v>21</v>
      </c>
      <c r="AW372" s="12" t="s">
        <v>36</v>
      </c>
      <c r="AX372" s="12" t="s">
        <v>80</v>
      </c>
      <c r="AY372" s="157" t="s">
        <v>250</v>
      </c>
    </row>
    <row r="373" spans="2:65" s="12" customFormat="1" ht="11.25">
      <c r="B373" s="155"/>
      <c r="D373" s="156" t="s">
        <v>265</v>
      </c>
      <c r="E373" s="157" t="s">
        <v>1</v>
      </c>
      <c r="F373" s="158" t="s">
        <v>3210</v>
      </c>
      <c r="H373" s="159">
        <v>5.01</v>
      </c>
      <c r="I373" s="160"/>
      <c r="L373" s="155"/>
      <c r="M373" s="161"/>
      <c r="T373" s="162"/>
      <c r="AT373" s="157" t="s">
        <v>265</v>
      </c>
      <c r="AU373" s="157" t="s">
        <v>21</v>
      </c>
      <c r="AV373" s="12" t="s">
        <v>21</v>
      </c>
      <c r="AW373" s="12" t="s">
        <v>36</v>
      </c>
      <c r="AX373" s="12" t="s">
        <v>80</v>
      </c>
      <c r="AY373" s="157" t="s">
        <v>250</v>
      </c>
    </row>
    <row r="374" spans="2:65" s="12" customFormat="1" ht="11.25">
      <c r="B374" s="155"/>
      <c r="D374" s="156" t="s">
        <v>265</v>
      </c>
      <c r="E374" s="157" t="s">
        <v>1</v>
      </c>
      <c r="F374" s="158" t="s">
        <v>3211</v>
      </c>
      <c r="H374" s="159">
        <v>15.28</v>
      </c>
      <c r="I374" s="160"/>
      <c r="L374" s="155"/>
      <c r="M374" s="161"/>
      <c r="T374" s="162"/>
      <c r="AT374" s="157" t="s">
        <v>265</v>
      </c>
      <c r="AU374" s="157" t="s">
        <v>21</v>
      </c>
      <c r="AV374" s="12" t="s">
        <v>21</v>
      </c>
      <c r="AW374" s="12" t="s">
        <v>36</v>
      </c>
      <c r="AX374" s="12" t="s">
        <v>80</v>
      </c>
      <c r="AY374" s="157" t="s">
        <v>250</v>
      </c>
    </row>
    <row r="375" spans="2:65" s="13" customFormat="1" ht="11.25">
      <c r="B375" s="163"/>
      <c r="D375" s="156" t="s">
        <v>265</v>
      </c>
      <c r="E375" s="164" t="s">
        <v>1</v>
      </c>
      <c r="F375" s="165" t="s">
        <v>273</v>
      </c>
      <c r="H375" s="166">
        <v>28.25</v>
      </c>
      <c r="I375" s="167"/>
      <c r="L375" s="163"/>
      <c r="M375" s="168"/>
      <c r="T375" s="169"/>
      <c r="AT375" s="164" t="s">
        <v>265</v>
      </c>
      <c r="AU375" s="164" t="s">
        <v>21</v>
      </c>
      <c r="AV375" s="13" t="s">
        <v>257</v>
      </c>
      <c r="AW375" s="13" t="s">
        <v>36</v>
      </c>
      <c r="AX375" s="13" t="s">
        <v>88</v>
      </c>
      <c r="AY375" s="164" t="s">
        <v>250</v>
      </c>
    </row>
    <row r="376" spans="2:65" s="1" customFormat="1" ht="21.75" customHeight="1">
      <c r="B376" s="33"/>
      <c r="C376" s="138" t="s">
        <v>577</v>
      </c>
      <c r="D376" s="138" t="s">
        <v>252</v>
      </c>
      <c r="E376" s="139" t="s">
        <v>3212</v>
      </c>
      <c r="F376" s="140" t="s">
        <v>3213</v>
      </c>
      <c r="G376" s="141" t="s">
        <v>557</v>
      </c>
      <c r="H376" s="142">
        <v>6.16</v>
      </c>
      <c r="I376" s="143"/>
      <c r="J376" s="144">
        <f>ROUND(I376*H376,2)</f>
        <v>0</v>
      </c>
      <c r="K376" s="140" t="s">
        <v>256</v>
      </c>
      <c r="L376" s="33"/>
      <c r="M376" s="145" t="s">
        <v>1</v>
      </c>
      <c r="N376" s="146" t="s">
        <v>45</v>
      </c>
      <c r="P376" s="147">
        <f>O376*H376</f>
        <v>0</v>
      </c>
      <c r="Q376" s="147">
        <v>4.6000000000000001E-4</v>
      </c>
      <c r="R376" s="147">
        <f>Q376*H376</f>
        <v>2.8336000000000004E-3</v>
      </c>
      <c r="S376" s="147">
        <v>0</v>
      </c>
      <c r="T376" s="148">
        <f>S376*H376</f>
        <v>0</v>
      </c>
      <c r="AR376" s="149" t="s">
        <v>257</v>
      </c>
      <c r="AT376" s="149" t="s">
        <v>252</v>
      </c>
      <c r="AU376" s="149" t="s">
        <v>21</v>
      </c>
      <c r="AY376" s="17" t="s">
        <v>250</v>
      </c>
      <c r="BE376" s="150">
        <f>IF(N376="základní",J376,0)</f>
        <v>0</v>
      </c>
      <c r="BF376" s="150">
        <f>IF(N376="snížená",J376,0)</f>
        <v>0</v>
      </c>
      <c r="BG376" s="150">
        <f>IF(N376="zákl. přenesená",J376,0)</f>
        <v>0</v>
      </c>
      <c r="BH376" s="150">
        <f>IF(N376="sníž. přenesená",J376,0)</f>
        <v>0</v>
      </c>
      <c r="BI376" s="150">
        <f>IF(N376="nulová",J376,0)</f>
        <v>0</v>
      </c>
      <c r="BJ376" s="17" t="s">
        <v>88</v>
      </c>
      <c r="BK376" s="150">
        <f>ROUND(I376*H376,2)</f>
        <v>0</v>
      </c>
      <c r="BL376" s="17" t="s">
        <v>257</v>
      </c>
      <c r="BM376" s="149" t="s">
        <v>3214</v>
      </c>
    </row>
    <row r="377" spans="2:65" s="1" customFormat="1" ht="11.25">
      <c r="B377" s="33"/>
      <c r="D377" s="151" t="s">
        <v>259</v>
      </c>
      <c r="F377" s="152" t="s">
        <v>3215</v>
      </c>
      <c r="I377" s="153"/>
      <c r="L377" s="33"/>
      <c r="M377" s="154"/>
      <c r="T377" s="57"/>
      <c r="AT377" s="17" t="s">
        <v>259</v>
      </c>
      <c r="AU377" s="17" t="s">
        <v>21</v>
      </c>
    </row>
    <row r="378" spans="2:65" s="12" customFormat="1" ht="11.25">
      <c r="B378" s="155"/>
      <c r="D378" s="156" t="s">
        <v>265</v>
      </c>
      <c r="E378" s="157" t="s">
        <v>1</v>
      </c>
      <c r="F378" s="158" t="s">
        <v>3216</v>
      </c>
      <c r="H378" s="159">
        <v>6.16</v>
      </c>
      <c r="I378" s="160"/>
      <c r="L378" s="155"/>
      <c r="M378" s="161"/>
      <c r="T378" s="162"/>
      <c r="AT378" s="157" t="s">
        <v>265</v>
      </c>
      <c r="AU378" s="157" t="s">
        <v>21</v>
      </c>
      <c r="AV378" s="12" t="s">
        <v>21</v>
      </c>
      <c r="AW378" s="12" t="s">
        <v>36</v>
      </c>
      <c r="AX378" s="12" t="s">
        <v>88</v>
      </c>
      <c r="AY378" s="157" t="s">
        <v>250</v>
      </c>
    </row>
    <row r="379" spans="2:65" s="1" customFormat="1" ht="24.2" customHeight="1">
      <c r="B379" s="33"/>
      <c r="C379" s="138" t="s">
        <v>583</v>
      </c>
      <c r="D379" s="138" t="s">
        <v>252</v>
      </c>
      <c r="E379" s="139" t="s">
        <v>3217</v>
      </c>
      <c r="F379" s="140" t="s">
        <v>3218</v>
      </c>
      <c r="G379" s="141" t="s">
        <v>557</v>
      </c>
      <c r="H379" s="142">
        <v>0.8</v>
      </c>
      <c r="I379" s="143"/>
      <c r="J379" s="144">
        <f>ROUND(I379*H379,2)</f>
        <v>0</v>
      </c>
      <c r="K379" s="140" t="s">
        <v>256</v>
      </c>
      <c r="L379" s="33"/>
      <c r="M379" s="145" t="s">
        <v>1</v>
      </c>
      <c r="N379" s="146" t="s">
        <v>45</v>
      </c>
      <c r="P379" s="147">
        <f>O379*H379</f>
        <v>0</v>
      </c>
      <c r="Q379" s="147">
        <v>1.58E-3</v>
      </c>
      <c r="R379" s="147">
        <f>Q379*H379</f>
        <v>1.2640000000000001E-3</v>
      </c>
      <c r="S379" s="147">
        <v>0</v>
      </c>
      <c r="T379" s="148">
        <f>S379*H379</f>
        <v>0</v>
      </c>
      <c r="AR379" s="149" t="s">
        <v>257</v>
      </c>
      <c r="AT379" s="149" t="s">
        <v>252</v>
      </c>
      <c r="AU379" s="149" t="s">
        <v>21</v>
      </c>
      <c r="AY379" s="17" t="s">
        <v>250</v>
      </c>
      <c r="BE379" s="150">
        <f>IF(N379="základní",J379,0)</f>
        <v>0</v>
      </c>
      <c r="BF379" s="150">
        <f>IF(N379="snížená",J379,0)</f>
        <v>0</v>
      </c>
      <c r="BG379" s="150">
        <f>IF(N379="zákl. přenesená",J379,0)</f>
        <v>0</v>
      </c>
      <c r="BH379" s="150">
        <f>IF(N379="sníž. přenesená",J379,0)</f>
        <v>0</v>
      </c>
      <c r="BI379" s="150">
        <f>IF(N379="nulová",J379,0)</f>
        <v>0</v>
      </c>
      <c r="BJ379" s="17" t="s">
        <v>88</v>
      </c>
      <c r="BK379" s="150">
        <f>ROUND(I379*H379,2)</f>
        <v>0</v>
      </c>
      <c r="BL379" s="17" t="s">
        <v>257</v>
      </c>
      <c r="BM379" s="149" t="s">
        <v>3219</v>
      </c>
    </row>
    <row r="380" spans="2:65" s="1" customFormat="1" ht="11.25">
      <c r="B380" s="33"/>
      <c r="D380" s="151" t="s">
        <v>259</v>
      </c>
      <c r="F380" s="152" t="s">
        <v>3220</v>
      </c>
      <c r="I380" s="153"/>
      <c r="L380" s="33"/>
      <c r="M380" s="154"/>
      <c r="T380" s="57"/>
      <c r="AT380" s="17" t="s">
        <v>259</v>
      </c>
      <c r="AU380" s="17" t="s">
        <v>21</v>
      </c>
    </row>
    <row r="381" spans="2:65" s="12" customFormat="1" ht="11.25">
      <c r="B381" s="155"/>
      <c r="D381" s="156" t="s">
        <v>265</v>
      </c>
      <c r="E381" s="157" t="s">
        <v>1</v>
      </c>
      <c r="F381" s="158" t="s">
        <v>3221</v>
      </c>
      <c r="H381" s="159">
        <v>0.8</v>
      </c>
      <c r="I381" s="160"/>
      <c r="L381" s="155"/>
      <c r="M381" s="161"/>
      <c r="T381" s="162"/>
      <c r="AT381" s="157" t="s">
        <v>265</v>
      </c>
      <c r="AU381" s="157" t="s">
        <v>21</v>
      </c>
      <c r="AV381" s="12" t="s">
        <v>21</v>
      </c>
      <c r="AW381" s="12" t="s">
        <v>36</v>
      </c>
      <c r="AX381" s="12" t="s">
        <v>88</v>
      </c>
      <c r="AY381" s="157" t="s">
        <v>250</v>
      </c>
    </row>
    <row r="382" spans="2:65" s="1" customFormat="1" ht="21.75" customHeight="1">
      <c r="B382" s="33"/>
      <c r="C382" s="138" t="s">
        <v>588</v>
      </c>
      <c r="D382" s="138" t="s">
        <v>252</v>
      </c>
      <c r="E382" s="139" t="s">
        <v>3222</v>
      </c>
      <c r="F382" s="140" t="s">
        <v>3223</v>
      </c>
      <c r="G382" s="141" t="s">
        <v>276</v>
      </c>
      <c r="H382" s="142">
        <v>745</v>
      </c>
      <c r="I382" s="143"/>
      <c r="J382" s="144">
        <f>ROUND(I382*H382,2)</f>
        <v>0</v>
      </c>
      <c r="K382" s="140" t="s">
        <v>256</v>
      </c>
      <c r="L382" s="33"/>
      <c r="M382" s="145" t="s">
        <v>1</v>
      </c>
      <c r="N382" s="146" t="s">
        <v>45</v>
      </c>
      <c r="P382" s="147">
        <f>O382*H382</f>
        <v>0</v>
      </c>
      <c r="Q382" s="147">
        <v>0.13208</v>
      </c>
      <c r="R382" s="147">
        <f>Q382*H382</f>
        <v>98.399600000000007</v>
      </c>
      <c r="S382" s="147">
        <v>0</v>
      </c>
      <c r="T382" s="148">
        <f>S382*H382</f>
        <v>0</v>
      </c>
      <c r="AR382" s="149" t="s">
        <v>257</v>
      </c>
      <c r="AT382" s="149" t="s">
        <v>252</v>
      </c>
      <c r="AU382" s="149" t="s">
        <v>21</v>
      </c>
      <c r="AY382" s="17" t="s">
        <v>250</v>
      </c>
      <c r="BE382" s="150">
        <f>IF(N382="základní",J382,0)</f>
        <v>0</v>
      </c>
      <c r="BF382" s="150">
        <f>IF(N382="snížená",J382,0)</f>
        <v>0</v>
      </c>
      <c r="BG382" s="150">
        <f>IF(N382="zákl. přenesená",J382,0)</f>
        <v>0</v>
      </c>
      <c r="BH382" s="150">
        <f>IF(N382="sníž. přenesená",J382,0)</f>
        <v>0</v>
      </c>
      <c r="BI382" s="150">
        <f>IF(N382="nulová",J382,0)</f>
        <v>0</v>
      </c>
      <c r="BJ382" s="17" t="s">
        <v>88</v>
      </c>
      <c r="BK382" s="150">
        <f>ROUND(I382*H382,2)</f>
        <v>0</v>
      </c>
      <c r="BL382" s="17" t="s">
        <v>257</v>
      </c>
      <c r="BM382" s="149" t="s">
        <v>3224</v>
      </c>
    </row>
    <row r="383" spans="2:65" s="1" customFormat="1" ht="11.25">
      <c r="B383" s="33"/>
      <c r="D383" s="151" t="s">
        <v>259</v>
      </c>
      <c r="F383" s="152" t="s">
        <v>3225</v>
      </c>
      <c r="I383" s="153"/>
      <c r="L383" s="33"/>
      <c r="M383" s="154"/>
      <c r="T383" s="57"/>
      <c r="AT383" s="17" t="s">
        <v>259</v>
      </c>
      <c r="AU383" s="17" t="s">
        <v>21</v>
      </c>
    </row>
    <row r="384" spans="2:65" s="1" customFormat="1" ht="24.2" customHeight="1">
      <c r="B384" s="33"/>
      <c r="C384" s="138" t="s">
        <v>594</v>
      </c>
      <c r="D384" s="138" t="s">
        <v>252</v>
      </c>
      <c r="E384" s="139" t="s">
        <v>3226</v>
      </c>
      <c r="F384" s="140" t="s">
        <v>3227</v>
      </c>
      <c r="G384" s="141" t="s">
        <v>276</v>
      </c>
      <c r="H384" s="142">
        <v>745</v>
      </c>
      <c r="I384" s="143"/>
      <c r="J384" s="144">
        <f>ROUND(I384*H384,2)</f>
        <v>0</v>
      </c>
      <c r="K384" s="140" t="s">
        <v>256</v>
      </c>
      <c r="L384" s="33"/>
      <c r="M384" s="145" t="s">
        <v>1</v>
      </c>
      <c r="N384" s="146" t="s">
        <v>45</v>
      </c>
      <c r="P384" s="147">
        <f>O384*H384</f>
        <v>0</v>
      </c>
      <c r="Q384" s="147">
        <v>0</v>
      </c>
      <c r="R384" s="147">
        <f>Q384*H384</f>
        <v>0</v>
      </c>
      <c r="S384" s="147">
        <v>0</v>
      </c>
      <c r="T384" s="148">
        <f>S384*H384</f>
        <v>0</v>
      </c>
      <c r="AR384" s="149" t="s">
        <v>257</v>
      </c>
      <c r="AT384" s="149" t="s">
        <v>252</v>
      </c>
      <c r="AU384" s="149" t="s">
        <v>21</v>
      </c>
      <c r="AY384" s="17" t="s">
        <v>250</v>
      </c>
      <c r="BE384" s="150">
        <f>IF(N384="základní",J384,0)</f>
        <v>0</v>
      </c>
      <c r="BF384" s="150">
        <f>IF(N384="snížená",J384,0)</f>
        <v>0</v>
      </c>
      <c r="BG384" s="150">
        <f>IF(N384="zákl. přenesená",J384,0)</f>
        <v>0</v>
      </c>
      <c r="BH384" s="150">
        <f>IF(N384="sníž. přenesená",J384,0)</f>
        <v>0</v>
      </c>
      <c r="BI384" s="150">
        <f>IF(N384="nulová",J384,0)</f>
        <v>0</v>
      </c>
      <c r="BJ384" s="17" t="s">
        <v>88</v>
      </c>
      <c r="BK384" s="150">
        <f>ROUND(I384*H384,2)</f>
        <v>0</v>
      </c>
      <c r="BL384" s="17" t="s">
        <v>257</v>
      </c>
      <c r="BM384" s="149" t="s">
        <v>3228</v>
      </c>
    </row>
    <row r="385" spans="2:65" s="1" customFormat="1" ht="11.25">
      <c r="B385" s="33"/>
      <c r="D385" s="151" t="s">
        <v>259</v>
      </c>
      <c r="F385" s="152" t="s">
        <v>3229</v>
      </c>
      <c r="I385" s="153"/>
      <c r="L385" s="33"/>
      <c r="M385" s="154"/>
      <c r="T385" s="57"/>
      <c r="AT385" s="17" t="s">
        <v>259</v>
      </c>
      <c r="AU385" s="17" t="s">
        <v>21</v>
      </c>
    </row>
    <row r="386" spans="2:65" s="1" customFormat="1" ht="24.2" customHeight="1">
      <c r="B386" s="33"/>
      <c r="C386" s="138" t="s">
        <v>601</v>
      </c>
      <c r="D386" s="138" t="s">
        <v>252</v>
      </c>
      <c r="E386" s="139" t="s">
        <v>3230</v>
      </c>
      <c r="F386" s="140" t="s">
        <v>3231</v>
      </c>
      <c r="G386" s="141" t="s">
        <v>557</v>
      </c>
      <c r="H386" s="142">
        <v>92.66</v>
      </c>
      <c r="I386" s="143"/>
      <c r="J386" s="144">
        <f>ROUND(I386*H386,2)</f>
        <v>0</v>
      </c>
      <c r="K386" s="140" t="s">
        <v>256</v>
      </c>
      <c r="L386" s="33"/>
      <c r="M386" s="145" t="s">
        <v>1</v>
      </c>
      <c r="N386" s="146" t="s">
        <v>45</v>
      </c>
      <c r="P386" s="147">
        <f>O386*H386</f>
        <v>0</v>
      </c>
      <c r="Q386" s="147">
        <v>3.3E-4</v>
      </c>
      <c r="R386" s="147">
        <f>Q386*H386</f>
        <v>3.0577799999999999E-2</v>
      </c>
      <c r="S386" s="147">
        <v>0</v>
      </c>
      <c r="T386" s="148">
        <f>S386*H386</f>
        <v>0</v>
      </c>
      <c r="AR386" s="149" t="s">
        <v>257</v>
      </c>
      <c r="AT386" s="149" t="s">
        <v>252</v>
      </c>
      <c r="AU386" s="149" t="s">
        <v>21</v>
      </c>
      <c r="AY386" s="17" t="s">
        <v>250</v>
      </c>
      <c r="BE386" s="150">
        <f>IF(N386="základní",J386,0)</f>
        <v>0</v>
      </c>
      <c r="BF386" s="150">
        <f>IF(N386="snížená",J386,0)</f>
        <v>0</v>
      </c>
      <c r="BG386" s="150">
        <f>IF(N386="zákl. přenesená",J386,0)</f>
        <v>0</v>
      </c>
      <c r="BH386" s="150">
        <f>IF(N386="sníž. přenesená",J386,0)</f>
        <v>0</v>
      </c>
      <c r="BI386" s="150">
        <f>IF(N386="nulová",J386,0)</f>
        <v>0</v>
      </c>
      <c r="BJ386" s="17" t="s">
        <v>88</v>
      </c>
      <c r="BK386" s="150">
        <f>ROUND(I386*H386,2)</f>
        <v>0</v>
      </c>
      <c r="BL386" s="17" t="s">
        <v>257</v>
      </c>
      <c r="BM386" s="149" t="s">
        <v>3232</v>
      </c>
    </row>
    <row r="387" spans="2:65" s="1" customFormat="1" ht="11.25">
      <c r="B387" s="33"/>
      <c r="D387" s="151" t="s">
        <v>259</v>
      </c>
      <c r="F387" s="152" t="s">
        <v>3233</v>
      </c>
      <c r="I387" s="153"/>
      <c r="L387" s="33"/>
      <c r="M387" s="154"/>
      <c r="T387" s="57"/>
      <c r="AT387" s="17" t="s">
        <v>259</v>
      </c>
      <c r="AU387" s="17" t="s">
        <v>21</v>
      </c>
    </row>
    <row r="388" spans="2:65" s="12" customFormat="1" ht="11.25">
      <c r="B388" s="155"/>
      <c r="D388" s="156" t="s">
        <v>265</v>
      </c>
      <c r="E388" s="157" t="s">
        <v>1</v>
      </c>
      <c r="F388" s="158" t="s">
        <v>3234</v>
      </c>
      <c r="H388" s="159">
        <v>92.66</v>
      </c>
      <c r="I388" s="160"/>
      <c r="L388" s="155"/>
      <c r="M388" s="161"/>
      <c r="T388" s="162"/>
      <c r="AT388" s="157" t="s">
        <v>265</v>
      </c>
      <c r="AU388" s="157" t="s">
        <v>21</v>
      </c>
      <c r="AV388" s="12" t="s">
        <v>21</v>
      </c>
      <c r="AW388" s="12" t="s">
        <v>36</v>
      </c>
      <c r="AX388" s="12" t="s">
        <v>88</v>
      </c>
      <c r="AY388" s="157" t="s">
        <v>250</v>
      </c>
    </row>
    <row r="389" spans="2:65" s="1" customFormat="1" ht="16.5" customHeight="1">
      <c r="B389" s="33"/>
      <c r="C389" s="178" t="s">
        <v>607</v>
      </c>
      <c r="D389" s="178" t="s">
        <v>364</v>
      </c>
      <c r="E389" s="179" t="s">
        <v>3235</v>
      </c>
      <c r="F389" s="180" t="s">
        <v>3236</v>
      </c>
      <c r="G389" s="181" t="s">
        <v>557</v>
      </c>
      <c r="H389" s="182">
        <v>92.66</v>
      </c>
      <c r="I389" s="183"/>
      <c r="J389" s="184">
        <f>ROUND(I389*H389,2)</f>
        <v>0</v>
      </c>
      <c r="K389" s="180" t="s">
        <v>1</v>
      </c>
      <c r="L389" s="185"/>
      <c r="M389" s="186" t="s">
        <v>1</v>
      </c>
      <c r="N389" s="187" t="s">
        <v>45</v>
      </c>
      <c r="P389" s="147">
        <f>O389*H389</f>
        <v>0</v>
      </c>
      <c r="Q389" s="147">
        <v>0</v>
      </c>
      <c r="R389" s="147">
        <f>Q389*H389</f>
        <v>0</v>
      </c>
      <c r="S389" s="147">
        <v>0</v>
      </c>
      <c r="T389" s="148">
        <f>S389*H389</f>
        <v>0</v>
      </c>
      <c r="AR389" s="149" t="s">
        <v>299</v>
      </c>
      <c r="AT389" s="149" t="s">
        <v>364</v>
      </c>
      <c r="AU389" s="149" t="s">
        <v>21</v>
      </c>
      <c r="AY389" s="17" t="s">
        <v>250</v>
      </c>
      <c r="BE389" s="150">
        <f>IF(N389="základní",J389,0)</f>
        <v>0</v>
      </c>
      <c r="BF389" s="150">
        <f>IF(N389="snížená",J389,0)</f>
        <v>0</v>
      </c>
      <c r="BG389" s="150">
        <f>IF(N389="zákl. přenesená",J389,0)</f>
        <v>0</v>
      </c>
      <c r="BH389" s="150">
        <f>IF(N389="sníž. přenesená",J389,0)</f>
        <v>0</v>
      </c>
      <c r="BI389" s="150">
        <f>IF(N389="nulová",J389,0)</f>
        <v>0</v>
      </c>
      <c r="BJ389" s="17" t="s">
        <v>88</v>
      </c>
      <c r="BK389" s="150">
        <f>ROUND(I389*H389,2)</f>
        <v>0</v>
      </c>
      <c r="BL389" s="17" t="s">
        <v>257</v>
      </c>
      <c r="BM389" s="149" t="s">
        <v>3237</v>
      </c>
    </row>
    <row r="390" spans="2:65" s="1" customFormat="1" ht="97.5">
      <c r="B390" s="33"/>
      <c r="D390" s="156" t="s">
        <v>285</v>
      </c>
      <c r="F390" s="170" t="s">
        <v>3238</v>
      </c>
      <c r="I390" s="153"/>
      <c r="L390" s="33"/>
      <c r="M390" s="154"/>
      <c r="T390" s="57"/>
      <c r="AT390" s="17" t="s">
        <v>285</v>
      </c>
      <c r="AU390" s="17" t="s">
        <v>21</v>
      </c>
    </row>
    <row r="391" spans="2:65" s="1" customFormat="1" ht="16.5" customHeight="1">
      <c r="B391" s="33"/>
      <c r="C391" s="178" t="s">
        <v>612</v>
      </c>
      <c r="D391" s="178" t="s">
        <v>364</v>
      </c>
      <c r="E391" s="179" t="s">
        <v>3239</v>
      </c>
      <c r="F391" s="180" t="s">
        <v>3240</v>
      </c>
      <c r="G391" s="181" t="s">
        <v>557</v>
      </c>
      <c r="H391" s="182">
        <v>216</v>
      </c>
      <c r="I391" s="183"/>
      <c r="J391" s="184">
        <f>ROUND(I391*H391,2)</f>
        <v>0</v>
      </c>
      <c r="K391" s="180" t="s">
        <v>1</v>
      </c>
      <c r="L391" s="185"/>
      <c r="M391" s="186" t="s">
        <v>1</v>
      </c>
      <c r="N391" s="187" t="s">
        <v>45</v>
      </c>
      <c r="P391" s="147">
        <f>O391*H391</f>
        <v>0</v>
      </c>
      <c r="Q391" s="147">
        <v>7.7999999999999999E-4</v>
      </c>
      <c r="R391" s="147">
        <f>Q391*H391</f>
        <v>0.16847999999999999</v>
      </c>
      <c r="S391" s="147">
        <v>0</v>
      </c>
      <c r="T391" s="148">
        <f>S391*H391</f>
        <v>0</v>
      </c>
      <c r="AR391" s="149" t="s">
        <v>299</v>
      </c>
      <c r="AT391" s="149" t="s">
        <v>364</v>
      </c>
      <c r="AU391" s="149" t="s">
        <v>21</v>
      </c>
      <c r="AY391" s="17" t="s">
        <v>250</v>
      </c>
      <c r="BE391" s="150">
        <f>IF(N391="základní",J391,0)</f>
        <v>0</v>
      </c>
      <c r="BF391" s="150">
        <f>IF(N391="snížená",J391,0)</f>
        <v>0</v>
      </c>
      <c r="BG391" s="150">
        <f>IF(N391="zákl. přenesená",J391,0)</f>
        <v>0</v>
      </c>
      <c r="BH391" s="150">
        <f>IF(N391="sníž. přenesená",J391,0)</f>
        <v>0</v>
      </c>
      <c r="BI391" s="150">
        <f>IF(N391="nulová",J391,0)</f>
        <v>0</v>
      </c>
      <c r="BJ391" s="17" t="s">
        <v>88</v>
      </c>
      <c r="BK391" s="150">
        <f>ROUND(I391*H391,2)</f>
        <v>0</v>
      </c>
      <c r="BL391" s="17" t="s">
        <v>257</v>
      </c>
      <c r="BM391" s="149" t="s">
        <v>3241</v>
      </c>
    </row>
    <row r="392" spans="2:65" s="11" customFormat="1" ht="22.9" customHeight="1">
      <c r="B392" s="126"/>
      <c r="D392" s="127" t="s">
        <v>79</v>
      </c>
      <c r="E392" s="136" t="s">
        <v>257</v>
      </c>
      <c r="F392" s="136" t="s">
        <v>553</v>
      </c>
      <c r="I392" s="129"/>
      <c r="J392" s="137">
        <f>BK392</f>
        <v>0</v>
      </c>
      <c r="L392" s="126"/>
      <c r="M392" s="131"/>
      <c r="P392" s="132">
        <f>SUM(P393:P478)</f>
        <v>0</v>
      </c>
      <c r="R392" s="132">
        <f>SUM(R393:R478)</f>
        <v>334.66738630999998</v>
      </c>
      <c r="T392" s="133">
        <f>SUM(T393:T478)</f>
        <v>0</v>
      </c>
      <c r="AR392" s="127" t="s">
        <v>88</v>
      </c>
      <c r="AT392" s="134" t="s">
        <v>79</v>
      </c>
      <c r="AU392" s="134" t="s">
        <v>88</v>
      </c>
      <c r="AY392" s="127" t="s">
        <v>250</v>
      </c>
      <c r="BK392" s="135">
        <f>SUM(BK393:BK478)</f>
        <v>0</v>
      </c>
    </row>
    <row r="393" spans="2:65" s="1" customFormat="1" ht="24.2" customHeight="1">
      <c r="B393" s="33"/>
      <c r="C393" s="138" t="s">
        <v>617</v>
      </c>
      <c r="D393" s="138" t="s">
        <v>252</v>
      </c>
      <c r="E393" s="139" t="s">
        <v>2680</v>
      </c>
      <c r="F393" s="140" t="s">
        <v>2681</v>
      </c>
      <c r="G393" s="141" t="s">
        <v>276</v>
      </c>
      <c r="H393" s="142">
        <v>240.57400000000001</v>
      </c>
      <c r="I393" s="143"/>
      <c r="J393" s="144">
        <f>ROUND(I393*H393,2)</f>
        <v>0</v>
      </c>
      <c r="K393" s="140" t="s">
        <v>256</v>
      </c>
      <c r="L393" s="33"/>
      <c r="M393" s="145" t="s">
        <v>1</v>
      </c>
      <c r="N393" s="146" t="s">
        <v>45</v>
      </c>
      <c r="P393" s="147">
        <f>O393*H393</f>
        <v>0</v>
      </c>
      <c r="Q393" s="147">
        <v>0</v>
      </c>
      <c r="R393" s="147">
        <f>Q393*H393</f>
        <v>0</v>
      </c>
      <c r="S393" s="147">
        <v>0</v>
      </c>
      <c r="T393" s="148">
        <f>S393*H393</f>
        <v>0</v>
      </c>
      <c r="AR393" s="149" t="s">
        <v>257</v>
      </c>
      <c r="AT393" s="149" t="s">
        <v>252</v>
      </c>
      <c r="AU393" s="149" t="s">
        <v>21</v>
      </c>
      <c r="AY393" s="17" t="s">
        <v>250</v>
      </c>
      <c r="BE393" s="150">
        <f>IF(N393="základní",J393,0)</f>
        <v>0</v>
      </c>
      <c r="BF393" s="150">
        <f>IF(N393="snížená",J393,0)</f>
        <v>0</v>
      </c>
      <c r="BG393" s="150">
        <f>IF(N393="zákl. přenesená",J393,0)</f>
        <v>0</v>
      </c>
      <c r="BH393" s="150">
        <f>IF(N393="sníž. přenesená",J393,0)</f>
        <v>0</v>
      </c>
      <c r="BI393" s="150">
        <f>IF(N393="nulová",J393,0)</f>
        <v>0</v>
      </c>
      <c r="BJ393" s="17" t="s">
        <v>88</v>
      </c>
      <c r="BK393" s="150">
        <f>ROUND(I393*H393,2)</f>
        <v>0</v>
      </c>
      <c r="BL393" s="17" t="s">
        <v>257</v>
      </c>
      <c r="BM393" s="149" t="s">
        <v>3242</v>
      </c>
    </row>
    <row r="394" spans="2:65" s="1" customFormat="1" ht="11.25">
      <c r="B394" s="33"/>
      <c r="D394" s="151" t="s">
        <v>259</v>
      </c>
      <c r="F394" s="152" t="s">
        <v>2683</v>
      </c>
      <c r="I394" s="153"/>
      <c r="L394" s="33"/>
      <c r="M394" s="154"/>
      <c r="T394" s="57"/>
      <c r="AT394" s="17" t="s">
        <v>259</v>
      </c>
      <c r="AU394" s="17" t="s">
        <v>21</v>
      </c>
    </row>
    <row r="395" spans="2:65" s="15" customFormat="1" ht="11.25">
      <c r="B395" s="195"/>
      <c r="D395" s="156" t="s">
        <v>265</v>
      </c>
      <c r="E395" s="196" t="s">
        <v>1</v>
      </c>
      <c r="F395" s="197" t="s">
        <v>3243</v>
      </c>
      <c r="H395" s="196" t="s">
        <v>1</v>
      </c>
      <c r="I395" s="198"/>
      <c r="L395" s="195"/>
      <c r="M395" s="199"/>
      <c r="T395" s="200"/>
      <c r="AT395" s="196" t="s">
        <v>265</v>
      </c>
      <c r="AU395" s="196" t="s">
        <v>21</v>
      </c>
      <c r="AV395" s="15" t="s">
        <v>88</v>
      </c>
      <c r="AW395" s="15" t="s">
        <v>36</v>
      </c>
      <c r="AX395" s="15" t="s">
        <v>80</v>
      </c>
      <c r="AY395" s="196" t="s">
        <v>250</v>
      </c>
    </row>
    <row r="396" spans="2:65" s="12" customFormat="1" ht="11.25">
      <c r="B396" s="155"/>
      <c r="D396" s="156" t="s">
        <v>265</v>
      </c>
      <c r="E396" s="157" t="s">
        <v>1</v>
      </c>
      <c r="F396" s="158" t="s">
        <v>3244</v>
      </c>
      <c r="H396" s="159">
        <v>86.82</v>
      </c>
      <c r="I396" s="160"/>
      <c r="L396" s="155"/>
      <c r="M396" s="161"/>
      <c r="T396" s="162"/>
      <c r="AT396" s="157" t="s">
        <v>265</v>
      </c>
      <c r="AU396" s="157" t="s">
        <v>21</v>
      </c>
      <c r="AV396" s="12" t="s">
        <v>21</v>
      </c>
      <c r="AW396" s="12" t="s">
        <v>36</v>
      </c>
      <c r="AX396" s="12" t="s">
        <v>80</v>
      </c>
      <c r="AY396" s="157" t="s">
        <v>250</v>
      </c>
    </row>
    <row r="397" spans="2:65" s="12" customFormat="1" ht="11.25">
      <c r="B397" s="155"/>
      <c r="D397" s="156" t="s">
        <v>265</v>
      </c>
      <c r="E397" s="157" t="s">
        <v>1</v>
      </c>
      <c r="F397" s="158" t="s">
        <v>3245</v>
      </c>
      <c r="H397" s="159">
        <v>39.436999999999998</v>
      </c>
      <c r="I397" s="160"/>
      <c r="L397" s="155"/>
      <c r="M397" s="161"/>
      <c r="T397" s="162"/>
      <c r="AT397" s="157" t="s">
        <v>265</v>
      </c>
      <c r="AU397" s="157" t="s">
        <v>21</v>
      </c>
      <c r="AV397" s="12" t="s">
        <v>21</v>
      </c>
      <c r="AW397" s="12" t="s">
        <v>36</v>
      </c>
      <c r="AX397" s="12" t="s">
        <v>80</v>
      </c>
      <c r="AY397" s="157" t="s">
        <v>250</v>
      </c>
    </row>
    <row r="398" spans="2:65" s="12" customFormat="1" ht="11.25">
      <c r="B398" s="155"/>
      <c r="D398" s="156" t="s">
        <v>265</v>
      </c>
      <c r="E398" s="157" t="s">
        <v>1</v>
      </c>
      <c r="F398" s="158" t="s">
        <v>3246</v>
      </c>
      <c r="H398" s="159">
        <v>6.2859999999999996</v>
      </c>
      <c r="I398" s="160"/>
      <c r="L398" s="155"/>
      <c r="M398" s="161"/>
      <c r="T398" s="162"/>
      <c r="AT398" s="157" t="s">
        <v>265</v>
      </c>
      <c r="AU398" s="157" t="s">
        <v>21</v>
      </c>
      <c r="AV398" s="12" t="s">
        <v>21</v>
      </c>
      <c r="AW398" s="12" t="s">
        <v>36</v>
      </c>
      <c r="AX398" s="12" t="s">
        <v>80</v>
      </c>
      <c r="AY398" s="157" t="s">
        <v>250</v>
      </c>
    </row>
    <row r="399" spans="2:65" s="12" customFormat="1" ht="33.75">
      <c r="B399" s="155"/>
      <c r="D399" s="156" t="s">
        <v>265</v>
      </c>
      <c r="E399" s="157" t="s">
        <v>1</v>
      </c>
      <c r="F399" s="158" t="s">
        <v>3247</v>
      </c>
      <c r="H399" s="159">
        <v>38.569000000000003</v>
      </c>
      <c r="I399" s="160"/>
      <c r="L399" s="155"/>
      <c r="M399" s="161"/>
      <c r="T399" s="162"/>
      <c r="AT399" s="157" t="s">
        <v>265</v>
      </c>
      <c r="AU399" s="157" t="s">
        <v>21</v>
      </c>
      <c r="AV399" s="12" t="s">
        <v>21</v>
      </c>
      <c r="AW399" s="12" t="s">
        <v>36</v>
      </c>
      <c r="AX399" s="12" t="s">
        <v>80</v>
      </c>
      <c r="AY399" s="157" t="s">
        <v>250</v>
      </c>
    </row>
    <row r="400" spans="2:65" s="12" customFormat="1" ht="33.75">
      <c r="B400" s="155"/>
      <c r="D400" s="156" t="s">
        <v>265</v>
      </c>
      <c r="E400" s="157" t="s">
        <v>1</v>
      </c>
      <c r="F400" s="158" t="s">
        <v>3248</v>
      </c>
      <c r="H400" s="159">
        <v>69.462000000000003</v>
      </c>
      <c r="I400" s="160"/>
      <c r="L400" s="155"/>
      <c r="M400" s="161"/>
      <c r="T400" s="162"/>
      <c r="AT400" s="157" t="s">
        <v>265</v>
      </c>
      <c r="AU400" s="157" t="s">
        <v>21</v>
      </c>
      <c r="AV400" s="12" t="s">
        <v>21</v>
      </c>
      <c r="AW400" s="12" t="s">
        <v>36</v>
      </c>
      <c r="AX400" s="12" t="s">
        <v>80</v>
      </c>
      <c r="AY400" s="157" t="s">
        <v>250</v>
      </c>
    </row>
    <row r="401" spans="2:65" s="13" customFormat="1" ht="11.25">
      <c r="B401" s="163"/>
      <c r="D401" s="156" t="s">
        <v>265</v>
      </c>
      <c r="E401" s="164" t="s">
        <v>1</v>
      </c>
      <c r="F401" s="165" t="s">
        <v>273</v>
      </c>
      <c r="H401" s="166">
        <v>240.57400000000001</v>
      </c>
      <c r="I401" s="167"/>
      <c r="L401" s="163"/>
      <c r="M401" s="168"/>
      <c r="T401" s="169"/>
      <c r="AT401" s="164" t="s">
        <v>265</v>
      </c>
      <c r="AU401" s="164" t="s">
        <v>21</v>
      </c>
      <c r="AV401" s="13" t="s">
        <v>257</v>
      </c>
      <c r="AW401" s="13" t="s">
        <v>36</v>
      </c>
      <c r="AX401" s="13" t="s">
        <v>88</v>
      </c>
      <c r="AY401" s="164" t="s">
        <v>250</v>
      </c>
    </row>
    <row r="402" spans="2:65" s="1" customFormat="1" ht="21.75" customHeight="1">
      <c r="B402" s="33"/>
      <c r="C402" s="138" t="s">
        <v>623</v>
      </c>
      <c r="D402" s="138" t="s">
        <v>252</v>
      </c>
      <c r="E402" s="139" t="s">
        <v>2699</v>
      </c>
      <c r="F402" s="140" t="s">
        <v>2700</v>
      </c>
      <c r="G402" s="141" t="s">
        <v>402</v>
      </c>
      <c r="H402" s="142">
        <v>56.39</v>
      </c>
      <c r="I402" s="143"/>
      <c r="J402" s="144">
        <f>ROUND(I402*H402,2)</f>
        <v>0</v>
      </c>
      <c r="K402" s="140" t="s">
        <v>256</v>
      </c>
      <c r="L402" s="33"/>
      <c r="M402" s="145" t="s">
        <v>1</v>
      </c>
      <c r="N402" s="146" t="s">
        <v>45</v>
      </c>
      <c r="P402" s="147">
        <f>O402*H402</f>
        <v>0</v>
      </c>
      <c r="Q402" s="147">
        <v>1.0492699999999999</v>
      </c>
      <c r="R402" s="147">
        <f>Q402*H402</f>
        <v>59.168335299999995</v>
      </c>
      <c r="S402" s="147">
        <v>0</v>
      </c>
      <c r="T402" s="148">
        <f>S402*H402</f>
        <v>0</v>
      </c>
      <c r="AR402" s="149" t="s">
        <v>257</v>
      </c>
      <c r="AT402" s="149" t="s">
        <v>252</v>
      </c>
      <c r="AU402" s="149" t="s">
        <v>21</v>
      </c>
      <c r="AY402" s="17" t="s">
        <v>250</v>
      </c>
      <c r="BE402" s="150">
        <f>IF(N402="základní",J402,0)</f>
        <v>0</v>
      </c>
      <c r="BF402" s="150">
        <f>IF(N402="snížená",J402,0)</f>
        <v>0</v>
      </c>
      <c r="BG402" s="150">
        <f>IF(N402="zákl. přenesená",J402,0)</f>
        <v>0</v>
      </c>
      <c r="BH402" s="150">
        <f>IF(N402="sníž. přenesená",J402,0)</f>
        <v>0</v>
      </c>
      <c r="BI402" s="150">
        <f>IF(N402="nulová",J402,0)</f>
        <v>0</v>
      </c>
      <c r="BJ402" s="17" t="s">
        <v>88</v>
      </c>
      <c r="BK402" s="150">
        <f>ROUND(I402*H402,2)</f>
        <v>0</v>
      </c>
      <c r="BL402" s="17" t="s">
        <v>257</v>
      </c>
      <c r="BM402" s="149" t="s">
        <v>3249</v>
      </c>
    </row>
    <row r="403" spans="2:65" s="1" customFormat="1" ht="11.25">
      <c r="B403" s="33"/>
      <c r="D403" s="151" t="s">
        <v>259</v>
      </c>
      <c r="F403" s="152" t="s">
        <v>2702</v>
      </c>
      <c r="I403" s="153"/>
      <c r="L403" s="33"/>
      <c r="M403" s="154"/>
      <c r="T403" s="57"/>
      <c r="AT403" s="17" t="s">
        <v>259</v>
      </c>
      <c r="AU403" s="17" t="s">
        <v>21</v>
      </c>
    </row>
    <row r="404" spans="2:65" s="1" customFormat="1" ht="29.25">
      <c r="B404" s="33"/>
      <c r="D404" s="156" t="s">
        <v>285</v>
      </c>
      <c r="F404" s="170" t="s">
        <v>2603</v>
      </c>
      <c r="I404" s="153"/>
      <c r="L404" s="33"/>
      <c r="M404" s="154"/>
      <c r="T404" s="57"/>
      <c r="AT404" s="17" t="s">
        <v>285</v>
      </c>
      <c r="AU404" s="17" t="s">
        <v>21</v>
      </c>
    </row>
    <row r="405" spans="2:65" s="12" customFormat="1" ht="11.25">
      <c r="B405" s="155"/>
      <c r="D405" s="156" t="s">
        <v>265</v>
      </c>
      <c r="E405" s="157" t="s">
        <v>1</v>
      </c>
      <c r="F405" s="158" t="s">
        <v>3250</v>
      </c>
      <c r="H405" s="159">
        <v>45.32</v>
      </c>
      <c r="I405" s="160"/>
      <c r="L405" s="155"/>
      <c r="M405" s="161"/>
      <c r="T405" s="162"/>
      <c r="AT405" s="157" t="s">
        <v>265</v>
      </c>
      <c r="AU405" s="157" t="s">
        <v>21</v>
      </c>
      <c r="AV405" s="12" t="s">
        <v>21</v>
      </c>
      <c r="AW405" s="12" t="s">
        <v>36</v>
      </c>
      <c r="AX405" s="12" t="s">
        <v>80</v>
      </c>
      <c r="AY405" s="157" t="s">
        <v>250</v>
      </c>
    </row>
    <row r="406" spans="2:65" s="12" customFormat="1" ht="11.25">
      <c r="B406" s="155"/>
      <c r="D406" s="156" t="s">
        <v>265</v>
      </c>
      <c r="E406" s="157" t="s">
        <v>1</v>
      </c>
      <c r="F406" s="158" t="s">
        <v>3251</v>
      </c>
      <c r="H406" s="159">
        <v>5.1100000000000003</v>
      </c>
      <c r="I406" s="160"/>
      <c r="L406" s="155"/>
      <c r="M406" s="161"/>
      <c r="T406" s="162"/>
      <c r="AT406" s="157" t="s">
        <v>265</v>
      </c>
      <c r="AU406" s="157" t="s">
        <v>21</v>
      </c>
      <c r="AV406" s="12" t="s">
        <v>21</v>
      </c>
      <c r="AW406" s="12" t="s">
        <v>36</v>
      </c>
      <c r="AX406" s="12" t="s">
        <v>80</v>
      </c>
      <c r="AY406" s="157" t="s">
        <v>250</v>
      </c>
    </row>
    <row r="407" spans="2:65" s="12" customFormat="1" ht="11.25">
      <c r="B407" s="155"/>
      <c r="D407" s="156" t="s">
        <v>265</v>
      </c>
      <c r="E407" s="157" t="s">
        <v>1</v>
      </c>
      <c r="F407" s="158" t="s">
        <v>3252</v>
      </c>
      <c r="H407" s="159">
        <v>5.96</v>
      </c>
      <c r="I407" s="160"/>
      <c r="L407" s="155"/>
      <c r="M407" s="161"/>
      <c r="T407" s="162"/>
      <c r="AT407" s="157" t="s">
        <v>265</v>
      </c>
      <c r="AU407" s="157" t="s">
        <v>21</v>
      </c>
      <c r="AV407" s="12" t="s">
        <v>21</v>
      </c>
      <c r="AW407" s="12" t="s">
        <v>36</v>
      </c>
      <c r="AX407" s="12" t="s">
        <v>80</v>
      </c>
      <c r="AY407" s="157" t="s">
        <v>250</v>
      </c>
    </row>
    <row r="408" spans="2:65" s="13" customFormat="1" ht="11.25">
      <c r="B408" s="163"/>
      <c r="D408" s="156" t="s">
        <v>265</v>
      </c>
      <c r="E408" s="164" t="s">
        <v>1</v>
      </c>
      <c r="F408" s="165" t="s">
        <v>273</v>
      </c>
      <c r="H408" s="166">
        <v>56.39</v>
      </c>
      <c r="I408" s="167"/>
      <c r="L408" s="163"/>
      <c r="M408" s="168"/>
      <c r="T408" s="169"/>
      <c r="AT408" s="164" t="s">
        <v>265</v>
      </c>
      <c r="AU408" s="164" t="s">
        <v>21</v>
      </c>
      <c r="AV408" s="13" t="s">
        <v>257</v>
      </c>
      <c r="AW408" s="13" t="s">
        <v>36</v>
      </c>
      <c r="AX408" s="13" t="s">
        <v>88</v>
      </c>
      <c r="AY408" s="164" t="s">
        <v>250</v>
      </c>
    </row>
    <row r="409" spans="2:65" s="1" customFormat="1" ht="24.2" customHeight="1">
      <c r="B409" s="33"/>
      <c r="C409" s="138" t="s">
        <v>630</v>
      </c>
      <c r="D409" s="138" t="s">
        <v>252</v>
      </c>
      <c r="E409" s="139" t="s">
        <v>3253</v>
      </c>
      <c r="F409" s="140" t="s">
        <v>3254</v>
      </c>
      <c r="G409" s="141" t="s">
        <v>402</v>
      </c>
      <c r="H409" s="142">
        <v>6.6150000000000002</v>
      </c>
      <c r="I409" s="143"/>
      <c r="J409" s="144">
        <f>ROUND(I409*H409,2)</f>
        <v>0</v>
      </c>
      <c r="K409" s="140" t="s">
        <v>256</v>
      </c>
      <c r="L409" s="33"/>
      <c r="M409" s="145" t="s">
        <v>1</v>
      </c>
      <c r="N409" s="146" t="s">
        <v>45</v>
      </c>
      <c r="P409" s="147">
        <f>O409*H409</f>
        <v>0</v>
      </c>
      <c r="Q409" s="147">
        <v>1.01</v>
      </c>
      <c r="R409" s="147">
        <f>Q409*H409</f>
        <v>6.6811500000000006</v>
      </c>
      <c r="S409" s="147">
        <v>0</v>
      </c>
      <c r="T409" s="148">
        <f>S409*H409</f>
        <v>0</v>
      </c>
      <c r="AR409" s="149" t="s">
        <v>257</v>
      </c>
      <c r="AT409" s="149" t="s">
        <v>252</v>
      </c>
      <c r="AU409" s="149" t="s">
        <v>21</v>
      </c>
      <c r="AY409" s="17" t="s">
        <v>250</v>
      </c>
      <c r="BE409" s="150">
        <f>IF(N409="základní",J409,0)</f>
        <v>0</v>
      </c>
      <c r="BF409" s="150">
        <f>IF(N409="snížená",J409,0)</f>
        <v>0</v>
      </c>
      <c r="BG409" s="150">
        <f>IF(N409="zákl. přenesená",J409,0)</f>
        <v>0</v>
      </c>
      <c r="BH409" s="150">
        <f>IF(N409="sníž. přenesená",J409,0)</f>
        <v>0</v>
      </c>
      <c r="BI409" s="150">
        <f>IF(N409="nulová",J409,0)</f>
        <v>0</v>
      </c>
      <c r="BJ409" s="17" t="s">
        <v>88</v>
      </c>
      <c r="BK409" s="150">
        <f>ROUND(I409*H409,2)</f>
        <v>0</v>
      </c>
      <c r="BL409" s="17" t="s">
        <v>257</v>
      </c>
      <c r="BM409" s="149" t="s">
        <v>3255</v>
      </c>
    </row>
    <row r="410" spans="2:65" s="1" customFormat="1" ht="11.25">
      <c r="B410" s="33"/>
      <c r="D410" s="151" t="s">
        <v>259</v>
      </c>
      <c r="F410" s="152" t="s">
        <v>3256</v>
      </c>
      <c r="I410" s="153"/>
      <c r="L410" s="33"/>
      <c r="M410" s="154"/>
      <c r="T410" s="57"/>
      <c r="AT410" s="17" t="s">
        <v>259</v>
      </c>
      <c r="AU410" s="17" t="s">
        <v>21</v>
      </c>
    </row>
    <row r="411" spans="2:65" s="1" customFormat="1" ht="37.9" customHeight="1">
      <c r="B411" s="33"/>
      <c r="C411" s="138" t="s">
        <v>636</v>
      </c>
      <c r="D411" s="138" t="s">
        <v>252</v>
      </c>
      <c r="E411" s="139" t="s">
        <v>3257</v>
      </c>
      <c r="F411" s="140" t="s">
        <v>3258</v>
      </c>
      <c r="G411" s="141" t="s">
        <v>557</v>
      </c>
      <c r="H411" s="142">
        <v>420</v>
      </c>
      <c r="I411" s="143"/>
      <c r="J411" s="144">
        <f>ROUND(I411*H411,2)</f>
        <v>0</v>
      </c>
      <c r="K411" s="140" t="s">
        <v>256</v>
      </c>
      <c r="L411" s="33"/>
      <c r="M411" s="145" t="s">
        <v>1</v>
      </c>
      <c r="N411" s="146" t="s">
        <v>45</v>
      </c>
      <c r="P411" s="147">
        <f>O411*H411</f>
        <v>0</v>
      </c>
      <c r="Q411" s="147">
        <v>5.5000000000000003E-4</v>
      </c>
      <c r="R411" s="147">
        <f>Q411*H411</f>
        <v>0.23100000000000001</v>
      </c>
      <c r="S411" s="147">
        <v>0</v>
      </c>
      <c r="T411" s="148">
        <f>S411*H411</f>
        <v>0</v>
      </c>
      <c r="AR411" s="149" t="s">
        <v>257</v>
      </c>
      <c r="AT411" s="149" t="s">
        <v>252</v>
      </c>
      <c r="AU411" s="149" t="s">
        <v>21</v>
      </c>
      <c r="AY411" s="17" t="s">
        <v>250</v>
      </c>
      <c r="BE411" s="150">
        <f>IF(N411="základní",J411,0)</f>
        <v>0</v>
      </c>
      <c r="BF411" s="150">
        <f>IF(N411="snížená",J411,0)</f>
        <v>0</v>
      </c>
      <c r="BG411" s="150">
        <f>IF(N411="zákl. přenesená",J411,0)</f>
        <v>0</v>
      </c>
      <c r="BH411" s="150">
        <f>IF(N411="sníž. přenesená",J411,0)</f>
        <v>0</v>
      </c>
      <c r="BI411" s="150">
        <f>IF(N411="nulová",J411,0)</f>
        <v>0</v>
      </c>
      <c r="BJ411" s="17" t="s">
        <v>88</v>
      </c>
      <c r="BK411" s="150">
        <f>ROUND(I411*H411,2)</f>
        <v>0</v>
      </c>
      <c r="BL411" s="17" t="s">
        <v>257</v>
      </c>
      <c r="BM411" s="149" t="s">
        <v>3259</v>
      </c>
    </row>
    <row r="412" spans="2:65" s="1" customFormat="1" ht="11.25">
      <c r="B412" s="33"/>
      <c r="D412" s="151" t="s">
        <v>259</v>
      </c>
      <c r="F412" s="152" t="s">
        <v>3260</v>
      </c>
      <c r="I412" s="153"/>
      <c r="L412" s="33"/>
      <c r="M412" s="154"/>
      <c r="T412" s="57"/>
      <c r="AT412" s="17" t="s">
        <v>259</v>
      </c>
      <c r="AU412" s="17" t="s">
        <v>21</v>
      </c>
    </row>
    <row r="413" spans="2:65" s="1" customFormat="1" ht="24.2" customHeight="1">
      <c r="B413" s="33"/>
      <c r="C413" s="138" t="s">
        <v>641</v>
      </c>
      <c r="D413" s="138" t="s">
        <v>252</v>
      </c>
      <c r="E413" s="139" t="s">
        <v>2717</v>
      </c>
      <c r="F413" s="140" t="s">
        <v>2718</v>
      </c>
      <c r="G413" s="141" t="s">
        <v>481</v>
      </c>
      <c r="H413" s="142">
        <v>22</v>
      </c>
      <c r="I413" s="143"/>
      <c r="J413" s="144">
        <f>ROUND(I413*H413,2)</f>
        <v>0</v>
      </c>
      <c r="K413" s="140" t="s">
        <v>256</v>
      </c>
      <c r="L413" s="33"/>
      <c r="M413" s="145" t="s">
        <v>1</v>
      </c>
      <c r="N413" s="146" t="s">
        <v>45</v>
      </c>
      <c r="P413" s="147">
        <f>O413*H413</f>
        <v>0</v>
      </c>
      <c r="Q413" s="147">
        <v>2.835E-2</v>
      </c>
      <c r="R413" s="147">
        <f>Q413*H413</f>
        <v>0.62370000000000003</v>
      </c>
      <c r="S413" s="147">
        <v>0</v>
      </c>
      <c r="T413" s="148">
        <f>S413*H413</f>
        <v>0</v>
      </c>
      <c r="AR413" s="149" t="s">
        <v>257</v>
      </c>
      <c r="AT413" s="149" t="s">
        <v>252</v>
      </c>
      <c r="AU413" s="149" t="s">
        <v>21</v>
      </c>
      <c r="AY413" s="17" t="s">
        <v>250</v>
      </c>
      <c r="BE413" s="150">
        <f>IF(N413="základní",J413,0)</f>
        <v>0</v>
      </c>
      <c r="BF413" s="150">
        <f>IF(N413="snížená",J413,0)</f>
        <v>0</v>
      </c>
      <c r="BG413" s="150">
        <f>IF(N413="zákl. přenesená",J413,0)</f>
        <v>0</v>
      </c>
      <c r="BH413" s="150">
        <f>IF(N413="sníž. přenesená",J413,0)</f>
        <v>0</v>
      </c>
      <c r="BI413" s="150">
        <f>IF(N413="nulová",J413,0)</f>
        <v>0</v>
      </c>
      <c r="BJ413" s="17" t="s">
        <v>88</v>
      </c>
      <c r="BK413" s="150">
        <f>ROUND(I413*H413,2)</f>
        <v>0</v>
      </c>
      <c r="BL413" s="17" t="s">
        <v>257</v>
      </c>
      <c r="BM413" s="149" t="s">
        <v>3261</v>
      </c>
    </row>
    <row r="414" spans="2:65" s="1" customFormat="1" ht="11.25">
      <c r="B414" s="33"/>
      <c r="D414" s="151" t="s">
        <v>259</v>
      </c>
      <c r="F414" s="152" t="s">
        <v>2720</v>
      </c>
      <c r="I414" s="153"/>
      <c r="L414" s="33"/>
      <c r="M414" s="154"/>
      <c r="T414" s="57"/>
      <c r="AT414" s="17" t="s">
        <v>259</v>
      </c>
      <c r="AU414" s="17" t="s">
        <v>21</v>
      </c>
    </row>
    <row r="415" spans="2:65" s="1" customFormat="1" ht="29.25">
      <c r="B415" s="33"/>
      <c r="D415" s="156" t="s">
        <v>285</v>
      </c>
      <c r="F415" s="170" t="s">
        <v>2603</v>
      </c>
      <c r="I415" s="153"/>
      <c r="L415" s="33"/>
      <c r="M415" s="154"/>
      <c r="T415" s="57"/>
      <c r="AT415" s="17" t="s">
        <v>285</v>
      </c>
      <c r="AU415" s="17" t="s">
        <v>21</v>
      </c>
    </row>
    <row r="416" spans="2:65" s="1" customFormat="1" ht="37.9" customHeight="1">
      <c r="B416" s="33"/>
      <c r="C416" s="138" t="s">
        <v>647</v>
      </c>
      <c r="D416" s="138" t="s">
        <v>252</v>
      </c>
      <c r="E416" s="139" t="s">
        <v>2722</v>
      </c>
      <c r="F416" s="140" t="s">
        <v>2723</v>
      </c>
      <c r="G416" s="141" t="s">
        <v>481</v>
      </c>
      <c r="H416" s="142">
        <v>11</v>
      </c>
      <c r="I416" s="143"/>
      <c r="J416" s="144">
        <f>ROUND(I416*H416,2)</f>
        <v>0</v>
      </c>
      <c r="K416" s="140" t="s">
        <v>256</v>
      </c>
      <c r="L416" s="33"/>
      <c r="M416" s="145" t="s">
        <v>1</v>
      </c>
      <c r="N416" s="146" t="s">
        <v>45</v>
      </c>
      <c r="P416" s="147">
        <f>O416*H416</f>
        <v>0</v>
      </c>
      <c r="Q416" s="147">
        <v>4.0000000000000003E-5</v>
      </c>
      <c r="R416" s="147">
        <f>Q416*H416</f>
        <v>4.4000000000000002E-4</v>
      </c>
      <c r="S416" s="147">
        <v>0</v>
      </c>
      <c r="T416" s="148">
        <f>S416*H416</f>
        <v>0</v>
      </c>
      <c r="AR416" s="149" t="s">
        <v>257</v>
      </c>
      <c r="AT416" s="149" t="s">
        <v>252</v>
      </c>
      <c r="AU416" s="149" t="s">
        <v>21</v>
      </c>
      <c r="AY416" s="17" t="s">
        <v>250</v>
      </c>
      <c r="BE416" s="150">
        <f>IF(N416="základní",J416,0)</f>
        <v>0</v>
      </c>
      <c r="BF416" s="150">
        <f>IF(N416="snížená",J416,0)</f>
        <v>0</v>
      </c>
      <c r="BG416" s="150">
        <f>IF(N416="zákl. přenesená",J416,0)</f>
        <v>0</v>
      </c>
      <c r="BH416" s="150">
        <f>IF(N416="sníž. přenesená",J416,0)</f>
        <v>0</v>
      </c>
      <c r="BI416" s="150">
        <f>IF(N416="nulová",J416,0)</f>
        <v>0</v>
      </c>
      <c r="BJ416" s="17" t="s">
        <v>88</v>
      </c>
      <c r="BK416" s="150">
        <f>ROUND(I416*H416,2)</f>
        <v>0</v>
      </c>
      <c r="BL416" s="17" t="s">
        <v>257</v>
      </c>
      <c r="BM416" s="149" t="s">
        <v>3262</v>
      </c>
    </row>
    <row r="417" spans="2:65" s="1" customFormat="1" ht="11.25">
      <c r="B417" s="33"/>
      <c r="D417" s="151" t="s">
        <v>259</v>
      </c>
      <c r="F417" s="152" t="s">
        <v>2725</v>
      </c>
      <c r="I417" s="153"/>
      <c r="L417" s="33"/>
      <c r="M417" s="154"/>
      <c r="T417" s="57"/>
      <c r="AT417" s="17" t="s">
        <v>259</v>
      </c>
      <c r="AU417" s="17" t="s">
        <v>21</v>
      </c>
    </row>
    <row r="418" spans="2:65" s="1" customFormat="1" ht="19.5">
      <c r="B418" s="33"/>
      <c r="D418" s="156" t="s">
        <v>285</v>
      </c>
      <c r="F418" s="170" t="s">
        <v>3263</v>
      </c>
      <c r="I418" s="153"/>
      <c r="L418" s="33"/>
      <c r="M418" s="154"/>
      <c r="T418" s="57"/>
      <c r="AT418" s="17" t="s">
        <v>285</v>
      </c>
      <c r="AU418" s="17" t="s">
        <v>21</v>
      </c>
    </row>
    <row r="419" spans="2:65" s="1" customFormat="1" ht="16.5" customHeight="1">
      <c r="B419" s="33"/>
      <c r="C419" s="178" t="s">
        <v>653</v>
      </c>
      <c r="D419" s="178" t="s">
        <v>364</v>
      </c>
      <c r="E419" s="179" t="s">
        <v>2726</v>
      </c>
      <c r="F419" s="180" t="s">
        <v>2727</v>
      </c>
      <c r="G419" s="181" t="s">
        <v>481</v>
      </c>
      <c r="H419" s="182">
        <v>11</v>
      </c>
      <c r="I419" s="183"/>
      <c r="J419" s="184">
        <f>ROUND(I419*H419,2)</f>
        <v>0</v>
      </c>
      <c r="K419" s="180" t="s">
        <v>256</v>
      </c>
      <c r="L419" s="185"/>
      <c r="M419" s="186" t="s">
        <v>1</v>
      </c>
      <c r="N419" s="187" t="s">
        <v>45</v>
      </c>
      <c r="P419" s="147">
        <f>O419*H419</f>
        <v>0</v>
      </c>
      <c r="Q419" s="147">
        <v>2.5000000000000001E-2</v>
      </c>
      <c r="R419" s="147">
        <f>Q419*H419</f>
        <v>0.27500000000000002</v>
      </c>
      <c r="S419" s="147">
        <v>0</v>
      </c>
      <c r="T419" s="148">
        <f>S419*H419</f>
        <v>0</v>
      </c>
      <c r="AR419" s="149" t="s">
        <v>299</v>
      </c>
      <c r="AT419" s="149" t="s">
        <v>364</v>
      </c>
      <c r="AU419" s="149" t="s">
        <v>21</v>
      </c>
      <c r="AY419" s="17" t="s">
        <v>250</v>
      </c>
      <c r="BE419" s="150">
        <f>IF(N419="základní",J419,0)</f>
        <v>0</v>
      </c>
      <c r="BF419" s="150">
        <f>IF(N419="snížená",J419,0)</f>
        <v>0</v>
      </c>
      <c r="BG419" s="150">
        <f>IF(N419="zákl. přenesená",J419,0)</f>
        <v>0</v>
      </c>
      <c r="BH419" s="150">
        <f>IF(N419="sníž. přenesená",J419,0)</f>
        <v>0</v>
      </c>
      <c r="BI419" s="150">
        <f>IF(N419="nulová",J419,0)</f>
        <v>0</v>
      </c>
      <c r="BJ419" s="17" t="s">
        <v>88</v>
      </c>
      <c r="BK419" s="150">
        <f>ROUND(I419*H419,2)</f>
        <v>0</v>
      </c>
      <c r="BL419" s="17" t="s">
        <v>257</v>
      </c>
      <c r="BM419" s="149" t="s">
        <v>3264</v>
      </c>
    </row>
    <row r="420" spans="2:65" s="1" customFormat="1" ht="21.75" customHeight="1">
      <c r="B420" s="33"/>
      <c r="C420" s="178" t="s">
        <v>658</v>
      </c>
      <c r="D420" s="178" t="s">
        <v>364</v>
      </c>
      <c r="E420" s="179" t="s">
        <v>2729</v>
      </c>
      <c r="F420" s="180" t="s">
        <v>2730</v>
      </c>
      <c r="G420" s="181" t="s">
        <v>557</v>
      </c>
      <c r="H420" s="182">
        <v>420</v>
      </c>
      <c r="I420" s="183"/>
      <c r="J420" s="184">
        <f>ROUND(I420*H420,2)</f>
        <v>0</v>
      </c>
      <c r="K420" s="180" t="s">
        <v>256</v>
      </c>
      <c r="L420" s="185"/>
      <c r="M420" s="186" t="s">
        <v>1</v>
      </c>
      <c r="N420" s="187" t="s">
        <v>45</v>
      </c>
      <c r="P420" s="147">
        <f>O420*H420</f>
        <v>0</v>
      </c>
      <c r="Q420" s="147">
        <v>1.34E-3</v>
      </c>
      <c r="R420" s="147">
        <f>Q420*H420</f>
        <v>0.56279999999999997</v>
      </c>
      <c r="S420" s="147">
        <v>0</v>
      </c>
      <c r="T420" s="148">
        <f>S420*H420</f>
        <v>0</v>
      </c>
      <c r="AR420" s="149" t="s">
        <v>299</v>
      </c>
      <c r="AT420" s="149" t="s">
        <v>364</v>
      </c>
      <c r="AU420" s="149" t="s">
        <v>21</v>
      </c>
      <c r="AY420" s="17" t="s">
        <v>250</v>
      </c>
      <c r="BE420" s="150">
        <f>IF(N420="základní",J420,0)</f>
        <v>0</v>
      </c>
      <c r="BF420" s="150">
        <f>IF(N420="snížená",J420,0)</f>
        <v>0</v>
      </c>
      <c r="BG420" s="150">
        <f>IF(N420="zákl. přenesená",J420,0)</f>
        <v>0</v>
      </c>
      <c r="BH420" s="150">
        <f>IF(N420="sníž. přenesená",J420,0)</f>
        <v>0</v>
      </c>
      <c r="BI420" s="150">
        <f>IF(N420="nulová",J420,0)</f>
        <v>0</v>
      </c>
      <c r="BJ420" s="17" t="s">
        <v>88</v>
      </c>
      <c r="BK420" s="150">
        <f>ROUND(I420*H420,2)</f>
        <v>0</v>
      </c>
      <c r="BL420" s="17" t="s">
        <v>257</v>
      </c>
      <c r="BM420" s="149" t="s">
        <v>3265</v>
      </c>
    </row>
    <row r="421" spans="2:65" s="1" customFormat="1" ht="24.2" customHeight="1">
      <c r="B421" s="33"/>
      <c r="C421" s="138" t="s">
        <v>664</v>
      </c>
      <c r="D421" s="138" t="s">
        <v>252</v>
      </c>
      <c r="E421" s="139" t="s">
        <v>3266</v>
      </c>
      <c r="F421" s="140" t="s">
        <v>3267</v>
      </c>
      <c r="G421" s="141" t="s">
        <v>557</v>
      </c>
      <c r="H421" s="142">
        <v>420</v>
      </c>
      <c r="I421" s="143"/>
      <c r="J421" s="144">
        <f>ROUND(I421*H421,2)</f>
        <v>0</v>
      </c>
      <c r="K421" s="140" t="s">
        <v>256</v>
      </c>
      <c r="L421" s="33"/>
      <c r="M421" s="145" t="s">
        <v>1</v>
      </c>
      <c r="N421" s="146" t="s">
        <v>45</v>
      </c>
      <c r="P421" s="147">
        <f>O421*H421</f>
        <v>0</v>
      </c>
      <c r="Q421" s="147">
        <v>8.9999999999999993E-3</v>
      </c>
      <c r="R421" s="147">
        <f>Q421*H421</f>
        <v>3.78</v>
      </c>
      <c r="S421" s="147">
        <v>0</v>
      </c>
      <c r="T421" s="148">
        <f>S421*H421</f>
        <v>0</v>
      </c>
      <c r="AR421" s="149" t="s">
        <v>257</v>
      </c>
      <c r="AT421" s="149" t="s">
        <v>252</v>
      </c>
      <c r="AU421" s="149" t="s">
        <v>21</v>
      </c>
      <c r="AY421" s="17" t="s">
        <v>250</v>
      </c>
      <c r="BE421" s="150">
        <f>IF(N421="základní",J421,0)</f>
        <v>0</v>
      </c>
      <c r="BF421" s="150">
        <f>IF(N421="snížená",J421,0)</f>
        <v>0</v>
      </c>
      <c r="BG421" s="150">
        <f>IF(N421="zákl. přenesená",J421,0)</f>
        <v>0</v>
      </c>
      <c r="BH421" s="150">
        <f>IF(N421="sníž. přenesená",J421,0)</f>
        <v>0</v>
      </c>
      <c r="BI421" s="150">
        <f>IF(N421="nulová",J421,0)</f>
        <v>0</v>
      </c>
      <c r="BJ421" s="17" t="s">
        <v>88</v>
      </c>
      <c r="BK421" s="150">
        <f>ROUND(I421*H421,2)</f>
        <v>0</v>
      </c>
      <c r="BL421" s="17" t="s">
        <v>257</v>
      </c>
      <c r="BM421" s="149" t="s">
        <v>3268</v>
      </c>
    </row>
    <row r="422" spans="2:65" s="1" customFormat="1" ht="11.25">
      <c r="B422" s="33"/>
      <c r="D422" s="151" t="s">
        <v>259</v>
      </c>
      <c r="F422" s="152" t="s">
        <v>3269</v>
      </c>
      <c r="I422" s="153"/>
      <c r="L422" s="33"/>
      <c r="M422" s="154"/>
      <c r="T422" s="57"/>
      <c r="AT422" s="17" t="s">
        <v>259</v>
      </c>
      <c r="AU422" s="17" t="s">
        <v>21</v>
      </c>
    </row>
    <row r="423" spans="2:65" s="1" customFormat="1" ht="16.5" customHeight="1">
      <c r="B423" s="33"/>
      <c r="C423" s="138" t="s">
        <v>668</v>
      </c>
      <c r="D423" s="138" t="s">
        <v>252</v>
      </c>
      <c r="E423" s="139" t="s">
        <v>3270</v>
      </c>
      <c r="F423" s="140" t="s">
        <v>3271</v>
      </c>
      <c r="G423" s="141" t="s">
        <v>255</v>
      </c>
      <c r="H423" s="142">
        <v>443.05799999999999</v>
      </c>
      <c r="I423" s="143"/>
      <c r="J423" s="144">
        <f>ROUND(I423*H423,2)</f>
        <v>0</v>
      </c>
      <c r="K423" s="140" t="s">
        <v>256</v>
      </c>
      <c r="L423" s="33"/>
      <c r="M423" s="145" t="s">
        <v>1</v>
      </c>
      <c r="N423" s="146" t="s">
        <v>45</v>
      </c>
      <c r="P423" s="147">
        <f>O423*H423</f>
        <v>0</v>
      </c>
      <c r="Q423" s="147">
        <v>1.0710000000000001E-2</v>
      </c>
      <c r="R423" s="147">
        <f>Q423*H423</f>
        <v>4.7451511800000006</v>
      </c>
      <c r="S423" s="147">
        <v>0</v>
      </c>
      <c r="T423" s="148">
        <f>S423*H423</f>
        <v>0</v>
      </c>
      <c r="AR423" s="149" t="s">
        <v>257</v>
      </c>
      <c r="AT423" s="149" t="s">
        <v>252</v>
      </c>
      <c r="AU423" s="149" t="s">
        <v>21</v>
      </c>
      <c r="AY423" s="17" t="s">
        <v>250</v>
      </c>
      <c r="BE423" s="150">
        <f>IF(N423="základní",J423,0)</f>
        <v>0</v>
      </c>
      <c r="BF423" s="150">
        <f>IF(N423="snížená",J423,0)</f>
        <v>0</v>
      </c>
      <c r="BG423" s="150">
        <f>IF(N423="zákl. přenesená",J423,0)</f>
        <v>0</v>
      </c>
      <c r="BH423" s="150">
        <f>IF(N423="sníž. přenesená",J423,0)</f>
        <v>0</v>
      </c>
      <c r="BI423" s="150">
        <f>IF(N423="nulová",J423,0)</f>
        <v>0</v>
      </c>
      <c r="BJ423" s="17" t="s">
        <v>88</v>
      </c>
      <c r="BK423" s="150">
        <f>ROUND(I423*H423,2)</f>
        <v>0</v>
      </c>
      <c r="BL423" s="17" t="s">
        <v>257</v>
      </c>
      <c r="BM423" s="149" t="s">
        <v>3272</v>
      </c>
    </row>
    <row r="424" spans="2:65" s="1" customFormat="1" ht="11.25">
      <c r="B424" s="33"/>
      <c r="D424" s="151" t="s">
        <v>259</v>
      </c>
      <c r="F424" s="152" t="s">
        <v>3273</v>
      </c>
      <c r="I424" s="153"/>
      <c r="L424" s="33"/>
      <c r="M424" s="154"/>
      <c r="T424" s="57"/>
      <c r="AT424" s="17" t="s">
        <v>259</v>
      </c>
      <c r="AU424" s="17" t="s">
        <v>21</v>
      </c>
    </row>
    <row r="425" spans="2:65" s="12" customFormat="1" ht="22.5">
      <c r="B425" s="155"/>
      <c r="D425" s="156" t="s">
        <v>265</v>
      </c>
      <c r="E425" s="157" t="s">
        <v>1</v>
      </c>
      <c r="F425" s="158" t="s">
        <v>3274</v>
      </c>
      <c r="H425" s="159">
        <v>187.49700000000001</v>
      </c>
      <c r="I425" s="160"/>
      <c r="L425" s="155"/>
      <c r="M425" s="161"/>
      <c r="T425" s="162"/>
      <c r="AT425" s="157" t="s">
        <v>265</v>
      </c>
      <c r="AU425" s="157" t="s">
        <v>21</v>
      </c>
      <c r="AV425" s="12" t="s">
        <v>21</v>
      </c>
      <c r="AW425" s="12" t="s">
        <v>36</v>
      </c>
      <c r="AX425" s="12" t="s">
        <v>80</v>
      </c>
      <c r="AY425" s="157" t="s">
        <v>250</v>
      </c>
    </row>
    <row r="426" spans="2:65" s="12" customFormat="1" ht="11.25">
      <c r="B426" s="155"/>
      <c r="D426" s="156" t="s">
        <v>265</v>
      </c>
      <c r="E426" s="157" t="s">
        <v>1</v>
      </c>
      <c r="F426" s="158" t="s">
        <v>3275</v>
      </c>
      <c r="H426" s="159">
        <v>170.97399999999999</v>
      </c>
      <c r="I426" s="160"/>
      <c r="L426" s="155"/>
      <c r="M426" s="161"/>
      <c r="T426" s="162"/>
      <c r="AT426" s="157" t="s">
        <v>265</v>
      </c>
      <c r="AU426" s="157" t="s">
        <v>21</v>
      </c>
      <c r="AV426" s="12" t="s">
        <v>21</v>
      </c>
      <c r="AW426" s="12" t="s">
        <v>36</v>
      </c>
      <c r="AX426" s="12" t="s">
        <v>80</v>
      </c>
      <c r="AY426" s="157" t="s">
        <v>250</v>
      </c>
    </row>
    <row r="427" spans="2:65" s="12" customFormat="1" ht="11.25">
      <c r="B427" s="155"/>
      <c r="D427" s="156" t="s">
        <v>265</v>
      </c>
      <c r="E427" s="157" t="s">
        <v>1</v>
      </c>
      <c r="F427" s="158" t="s">
        <v>3276</v>
      </c>
      <c r="H427" s="159">
        <v>8.3460000000000001</v>
      </c>
      <c r="I427" s="160"/>
      <c r="L427" s="155"/>
      <c r="M427" s="161"/>
      <c r="T427" s="162"/>
      <c r="AT427" s="157" t="s">
        <v>265</v>
      </c>
      <c r="AU427" s="157" t="s">
        <v>21</v>
      </c>
      <c r="AV427" s="12" t="s">
        <v>21</v>
      </c>
      <c r="AW427" s="12" t="s">
        <v>36</v>
      </c>
      <c r="AX427" s="12" t="s">
        <v>80</v>
      </c>
      <c r="AY427" s="157" t="s">
        <v>250</v>
      </c>
    </row>
    <row r="428" spans="2:65" s="12" customFormat="1" ht="11.25">
      <c r="B428" s="155"/>
      <c r="D428" s="156" t="s">
        <v>265</v>
      </c>
      <c r="E428" s="157" t="s">
        <v>1</v>
      </c>
      <c r="F428" s="158" t="s">
        <v>3277</v>
      </c>
      <c r="H428" s="159">
        <v>4.8</v>
      </c>
      <c r="I428" s="160"/>
      <c r="L428" s="155"/>
      <c r="M428" s="161"/>
      <c r="T428" s="162"/>
      <c r="AT428" s="157" t="s">
        <v>265</v>
      </c>
      <c r="AU428" s="157" t="s">
        <v>21</v>
      </c>
      <c r="AV428" s="12" t="s">
        <v>21</v>
      </c>
      <c r="AW428" s="12" t="s">
        <v>36</v>
      </c>
      <c r="AX428" s="12" t="s">
        <v>80</v>
      </c>
      <c r="AY428" s="157" t="s">
        <v>250</v>
      </c>
    </row>
    <row r="429" spans="2:65" s="12" customFormat="1" ht="11.25">
      <c r="B429" s="155"/>
      <c r="D429" s="156" t="s">
        <v>265</v>
      </c>
      <c r="E429" s="157" t="s">
        <v>1</v>
      </c>
      <c r="F429" s="158" t="s">
        <v>3278</v>
      </c>
      <c r="H429" s="159">
        <v>0.875</v>
      </c>
      <c r="I429" s="160"/>
      <c r="L429" s="155"/>
      <c r="M429" s="161"/>
      <c r="T429" s="162"/>
      <c r="AT429" s="157" t="s">
        <v>265</v>
      </c>
      <c r="AU429" s="157" t="s">
        <v>21</v>
      </c>
      <c r="AV429" s="12" t="s">
        <v>21</v>
      </c>
      <c r="AW429" s="12" t="s">
        <v>36</v>
      </c>
      <c r="AX429" s="12" t="s">
        <v>80</v>
      </c>
      <c r="AY429" s="157" t="s">
        <v>250</v>
      </c>
    </row>
    <row r="430" spans="2:65" s="12" customFormat="1" ht="11.25">
      <c r="B430" s="155"/>
      <c r="D430" s="156" t="s">
        <v>265</v>
      </c>
      <c r="E430" s="157" t="s">
        <v>1</v>
      </c>
      <c r="F430" s="158" t="s">
        <v>3279</v>
      </c>
      <c r="H430" s="159">
        <v>4.2460000000000004</v>
      </c>
      <c r="I430" s="160"/>
      <c r="L430" s="155"/>
      <c r="M430" s="161"/>
      <c r="T430" s="162"/>
      <c r="AT430" s="157" t="s">
        <v>265</v>
      </c>
      <c r="AU430" s="157" t="s">
        <v>21</v>
      </c>
      <c r="AV430" s="12" t="s">
        <v>21</v>
      </c>
      <c r="AW430" s="12" t="s">
        <v>36</v>
      </c>
      <c r="AX430" s="12" t="s">
        <v>80</v>
      </c>
      <c r="AY430" s="157" t="s">
        <v>250</v>
      </c>
    </row>
    <row r="431" spans="2:65" s="12" customFormat="1" ht="11.25">
      <c r="B431" s="155"/>
      <c r="D431" s="156" t="s">
        <v>265</v>
      </c>
      <c r="E431" s="157" t="s">
        <v>1</v>
      </c>
      <c r="F431" s="158" t="s">
        <v>3280</v>
      </c>
      <c r="H431" s="159">
        <v>4.2939999999999996</v>
      </c>
      <c r="I431" s="160"/>
      <c r="L431" s="155"/>
      <c r="M431" s="161"/>
      <c r="T431" s="162"/>
      <c r="AT431" s="157" t="s">
        <v>265</v>
      </c>
      <c r="AU431" s="157" t="s">
        <v>21</v>
      </c>
      <c r="AV431" s="12" t="s">
        <v>21</v>
      </c>
      <c r="AW431" s="12" t="s">
        <v>36</v>
      </c>
      <c r="AX431" s="12" t="s">
        <v>80</v>
      </c>
      <c r="AY431" s="157" t="s">
        <v>250</v>
      </c>
    </row>
    <row r="432" spans="2:65" s="14" customFormat="1" ht="11.25">
      <c r="B432" s="171"/>
      <c r="D432" s="156" t="s">
        <v>265</v>
      </c>
      <c r="E432" s="172" t="s">
        <v>1</v>
      </c>
      <c r="F432" s="173" t="s">
        <v>317</v>
      </c>
      <c r="H432" s="174">
        <v>381.03199999999998</v>
      </c>
      <c r="I432" s="175"/>
      <c r="L432" s="171"/>
      <c r="M432" s="176"/>
      <c r="T432" s="177"/>
      <c r="AT432" s="172" t="s">
        <v>265</v>
      </c>
      <c r="AU432" s="172" t="s">
        <v>21</v>
      </c>
      <c r="AV432" s="14" t="s">
        <v>267</v>
      </c>
      <c r="AW432" s="14" t="s">
        <v>36</v>
      </c>
      <c r="AX432" s="14" t="s">
        <v>80</v>
      </c>
      <c r="AY432" s="172" t="s">
        <v>250</v>
      </c>
    </row>
    <row r="433" spans="2:65" s="12" customFormat="1" ht="22.5">
      <c r="B433" s="155"/>
      <c r="D433" s="156" t="s">
        <v>265</v>
      </c>
      <c r="E433" s="157" t="s">
        <v>1</v>
      </c>
      <c r="F433" s="158" t="s">
        <v>3281</v>
      </c>
      <c r="H433" s="159">
        <v>25.146000000000001</v>
      </c>
      <c r="I433" s="160"/>
      <c r="L433" s="155"/>
      <c r="M433" s="161"/>
      <c r="T433" s="162"/>
      <c r="AT433" s="157" t="s">
        <v>265</v>
      </c>
      <c r="AU433" s="157" t="s">
        <v>21</v>
      </c>
      <c r="AV433" s="12" t="s">
        <v>21</v>
      </c>
      <c r="AW433" s="12" t="s">
        <v>36</v>
      </c>
      <c r="AX433" s="12" t="s">
        <v>80</v>
      </c>
      <c r="AY433" s="157" t="s">
        <v>250</v>
      </c>
    </row>
    <row r="434" spans="2:65" s="12" customFormat="1" ht="11.25">
      <c r="B434" s="155"/>
      <c r="D434" s="156" t="s">
        <v>265</v>
      </c>
      <c r="E434" s="157" t="s">
        <v>1</v>
      </c>
      <c r="F434" s="158" t="s">
        <v>3282</v>
      </c>
      <c r="H434" s="159">
        <v>1.1910000000000001</v>
      </c>
      <c r="I434" s="160"/>
      <c r="L434" s="155"/>
      <c r="M434" s="161"/>
      <c r="T434" s="162"/>
      <c r="AT434" s="157" t="s">
        <v>265</v>
      </c>
      <c r="AU434" s="157" t="s">
        <v>21</v>
      </c>
      <c r="AV434" s="12" t="s">
        <v>21</v>
      </c>
      <c r="AW434" s="12" t="s">
        <v>36</v>
      </c>
      <c r="AX434" s="12" t="s">
        <v>80</v>
      </c>
      <c r="AY434" s="157" t="s">
        <v>250</v>
      </c>
    </row>
    <row r="435" spans="2:65" s="15" customFormat="1" ht="33.75">
      <c r="B435" s="195"/>
      <c r="D435" s="156" t="s">
        <v>265</v>
      </c>
      <c r="E435" s="196" t="s">
        <v>1</v>
      </c>
      <c r="F435" s="197" t="s">
        <v>3283</v>
      </c>
      <c r="H435" s="196" t="s">
        <v>1</v>
      </c>
      <c r="I435" s="198"/>
      <c r="L435" s="195"/>
      <c r="M435" s="199"/>
      <c r="T435" s="200"/>
      <c r="AT435" s="196" t="s">
        <v>265</v>
      </c>
      <c r="AU435" s="196" t="s">
        <v>21</v>
      </c>
      <c r="AV435" s="15" t="s">
        <v>88</v>
      </c>
      <c r="AW435" s="15" t="s">
        <v>36</v>
      </c>
      <c r="AX435" s="15" t="s">
        <v>80</v>
      </c>
      <c r="AY435" s="196" t="s">
        <v>250</v>
      </c>
    </row>
    <row r="436" spans="2:65" s="12" customFormat="1" ht="22.5">
      <c r="B436" s="155"/>
      <c r="D436" s="156" t="s">
        <v>265</v>
      </c>
      <c r="E436" s="157" t="s">
        <v>1</v>
      </c>
      <c r="F436" s="158" t="s">
        <v>3284</v>
      </c>
      <c r="H436" s="159">
        <v>2.113</v>
      </c>
      <c r="I436" s="160"/>
      <c r="L436" s="155"/>
      <c r="M436" s="161"/>
      <c r="T436" s="162"/>
      <c r="AT436" s="157" t="s">
        <v>265</v>
      </c>
      <c r="AU436" s="157" t="s">
        <v>21</v>
      </c>
      <c r="AV436" s="12" t="s">
        <v>21</v>
      </c>
      <c r="AW436" s="12" t="s">
        <v>36</v>
      </c>
      <c r="AX436" s="12" t="s">
        <v>80</v>
      </c>
      <c r="AY436" s="157" t="s">
        <v>250</v>
      </c>
    </row>
    <row r="437" spans="2:65" s="14" customFormat="1" ht="11.25">
      <c r="B437" s="171"/>
      <c r="D437" s="156" t="s">
        <v>265</v>
      </c>
      <c r="E437" s="172" t="s">
        <v>1</v>
      </c>
      <c r="F437" s="173" t="s">
        <v>317</v>
      </c>
      <c r="H437" s="174">
        <v>28.45</v>
      </c>
      <c r="I437" s="175"/>
      <c r="L437" s="171"/>
      <c r="M437" s="176"/>
      <c r="T437" s="177"/>
      <c r="AT437" s="172" t="s">
        <v>265</v>
      </c>
      <c r="AU437" s="172" t="s">
        <v>21</v>
      </c>
      <c r="AV437" s="14" t="s">
        <v>267</v>
      </c>
      <c r="AW437" s="14" t="s">
        <v>36</v>
      </c>
      <c r="AX437" s="14" t="s">
        <v>80</v>
      </c>
      <c r="AY437" s="172" t="s">
        <v>250</v>
      </c>
    </row>
    <row r="438" spans="2:65" s="12" customFormat="1" ht="22.5">
      <c r="B438" s="155"/>
      <c r="D438" s="156" t="s">
        <v>265</v>
      </c>
      <c r="E438" s="157" t="s">
        <v>1</v>
      </c>
      <c r="F438" s="158" t="s">
        <v>3285</v>
      </c>
      <c r="H438" s="159">
        <v>24.914999999999999</v>
      </c>
      <c r="I438" s="160"/>
      <c r="L438" s="155"/>
      <c r="M438" s="161"/>
      <c r="T438" s="162"/>
      <c r="AT438" s="157" t="s">
        <v>265</v>
      </c>
      <c r="AU438" s="157" t="s">
        <v>21</v>
      </c>
      <c r="AV438" s="12" t="s">
        <v>21</v>
      </c>
      <c r="AW438" s="12" t="s">
        <v>36</v>
      </c>
      <c r="AX438" s="12" t="s">
        <v>80</v>
      </c>
      <c r="AY438" s="157" t="s">
        <v>250</v>
      </c>
    </row>
    <row r="439" spans="2:65" s="12" customFormat="1" ht="22.5">
      <c r="B439" s="155"/>
      <c r="D439" s="156" t="s">
        <v>265</v>
      </c>
      <c r="E439" s="157" t="s">
        <v>1</v>
      </c>
      <c r="F439" s="158" t="s">
        <v>3286</v>
      </c>
      <c r="H439" s="159">
        <v>1.012</v>
      </c>
      <c r="I439" s="160"/>
      <c r="L439" s="155"/>
      <c r="M439" s="161"/>
      <c r="T439" s="162"/>
      <c r="AT439" s="157" t="s">
        <v>265</v>
      </c>
      <c r="AU439" s="157" t="s">
        <v>21</v>
      </c>
      <c r="AV439" s="12" t="s">
        <v>21</v>
      </c>
      <c r="AW439" s="12" t="s">
        <v>36</v>
      </c>
      <c r="AX439" s="12" t="s">
        <v>80</v>
      </c>
      <c r="AY439" s="157" t="s">
        <v>250</v>
      </c>
    </row>
    <row r="440" spans="2:65" s="12" customFormat="1" ht="33.75">
      <c r="B440" s="155"/>
      <c r="D440" s="156" t="s">
        <v>265</v>
      </c>
      <c r="E440" s="157" t="s">
        <v>1</v>
      </c>
      <c r="F440" s="158" t="s">
        <v>3287</v>
      </c>
      <c r="H440" s="159">
        <v>4.8520000000000003</v>
      </c>
      <c r="I440" s="160"/>
      <c r="L440" s="155"/>
      <c r="M440" s="161"/>
      <c r="T440" s="162"/>
      <c r="AT440" s="157" t="s">
        <v>265</v>
      </c>
      <c r="AU440" s="157" t="s">
        <v>21</v>
      </c>
      <c r="AV440" s="12" t="s">
        <v>21</v>
      </c>
      <c r="AW440" s="12" t="s">
        <v>36</v>
      </c>
      <c r="AX440" s="12" t="s">
        <v>80</v>
      </c>
      <c r="AY440" s="157" t="s">
        <v>250</v>
      </c>
    </row>
    <row r="441" spans="2:65" s="12" customFormat="1" ht="22.5">
      <c r="B441" s="155"/>
      <c r="D441" s="156" t="s">
        <v>265</v>
      </c>
      <c r="E441" s="157" t="s">
        <v>1</v>
      </c>
      <c r="F441" s="158" t="s">
        <v>3288</v>
      </c>
      <c r="H441" s="159">
        <v>2.7970000000000002</v>
      </c>
      <c r="I441" s="160"/>
      <c r="L441" s="155"/>
      <c r="M441" s="161"/>
      <c r="T441" s="162"/>
      <c r="AT441" s="157" t="s">
        <v>265</v>
      </c>
      <c r="AU441" s="157" t="s">
        <v>21</v>
      </c>
      <c r="AV441" s="12" t="s">
        <v>21</v>
      </c>
      <c r="AW441" s="12" t="s">
        <v>36</v>
      </c>
      <c r="AX441" s="12" t="s">
        <v>80</v>
      </c>
      <c r="AY441" s="157" t="s">
        <v>250</v>
      </c>
    </row>
    <row r="442" spans="2:65" s="14" customFormat="1" ht="11.25">
      <c r="B442" s="171"/>
      <c r="D442" s="156" t="s">
        <v>265</v>
      </c>
      <c r="E442" s="172" t="s">
        <v>1</v>
      </c>
      <c r="F442" s="173" t="s">
        <v>317</v>
      </c>
      <c r="H442" s="174">
        <v>33.576000000000001</v>
      </c>
      <c r="I442" s="175"/>
      <c r="L442" s="171"/>
      <c r="M442" s="176"/>
      <c r="T442" s="177"/>
      <c r="AT442" s="172" t="s">
        <v>265</v>
      </c>
      <c r="AU442" s="172" t="s">
        <v>21</v>
      </c>
      <c r="AV442" s="14" t="s">
        <v>267</v>
      </c>
      <c r="AW442" s="14" t="s">
        <v>36</v>
      </c>
      <c r="AX442" s="14" t="s">
        <v>80</v>
      </c>
      <c r="AY442" s="172" t="s">
        <v>250</v>
      </c>
    </row>
    <row r="443" spans="2:65" s="13" customFormat="1" ht="11.25">
      <c r="B443" s="163"/>
      <c r="D443" s="156" t="s">
        <v>265</v>
      </c>
      <c r="E443" s="164" t="s">
        <v>1</v>
      </c>
      <c r="F443" s="165" t="s">
        <v>273</v>
      </c>
      <c r="H443" s="166">
        <v>443.05799999999999</v>
      </c>
      <c r="I443" s="167"/>
      <c r="L443" s="163"/>
      <c r="M443" s="168"/>
      <c r="T443" s="169"/>
      <c r="AT443" s="164" t="s">
        <v>265</v>
      </c>
      <c r="AU443" s="164" t="s">
        <v>21</v>
      </c>
      <c r="AV443" s="13" t="s">
        <v>257</v>
      </c>
      <c r="AW443" s="13" t="s">
        <v>36</v>
      </c>
      <c r="AX443" s="13" t="s">
        <v>88</v>
      </c>
      <c r="AY443" s="164" t="s">
        <v>250</v>
      </c>
    </row>
    <row r="444" spans="2:65" s="1" customFormat="1" ht="21.75" customHeight="1">
      <c r="B444" s="33"/>
      <c r="C444" s="138" t="s">
        <v>674</v>
      </c>
      <c r="D444" s="138" t="s">
        <v>252</v>
      </c>
      <c r="E444" s="139" t="s">
        <v>3289</v>
      </c>
      <c r="F444" s="140" t="s">
        <v>3290</v>
      </c>
      <c r="G444" s="141" t="s">
        <v>255</v>
      </c>
      <c r="H444" s="142">
        <v>443.05799999999999</v>
      </c>
      <c r="I444" s="143"/>
      <c r="J444" s="144">
        <f>ROUND(I444*H444,2)</f>
        <v>0</v>
      </c>
      <c r="K444" s="140" t="s">
        <v>256</v>
      </c>
      <c r="L444" s="33"/>
      <c r="M444" s="145" t="s">
        <v>1</v>
      </c>
      <c r="N444" s="146" t="s">
        <v>45</v>
      </c>
      <c r="P444" s="147">
        <f>O444*H444</f>
        <v>0</v>
      </c>
      <c r="Q444" s="147">
        <v>0</v>
      </c>
      <c r="R444" s="147">
        <f>Q444*H444</f>
        <v>0</v>
      </c>
      <c r="S444" s="147">
        <v>0</v>
      </c>
      <c r="T444" s="148">
        <f>S444*H444</f>
        <v>0</v>
      </c>
      <c r="AR444" s="149" t="s">
        <v>257</v>
      </c>
      <c r="AT444" s="149" t="s">
        <v>252</v>
      </c>
      <c r="AU444" s="149" t="s">
        <v>21</v>
      </c>
      <c r="AY444" s="17" t="s">
        <v>250</v>
      </c>
      <c r="BE444" s="150">
        <f>IF(N444="základní",J444,0)</f>
        <v>0</v>
      </c>
      <c r="BF444" s="150">
        <f>IF(N444="snížená",J444,0)</f>
        <v>0</v>
      </c>
      <c r="BG444" s="150">
        <f>IF(N444="zákl. přenesená",J444,0)</f>
        <v>0</v>
      </c>
      <c r="BH444" s="150">
        <f>IF(N444="sníž. přenesená",J444,0)</f>
        <v>0</v>
      </c>
      <c r="BI444" s="150">
        <f>IF(N444="nulová",J444,0)</f>
        <v>0</v>
      </c>
      <c r="BJ444" s="17" t="s">
        <v>88</v>
      </c>
      <c r="BK444" s="150">
        <f>ROUND(I444*H444,2)</f>
        <v>0</v>
      </c>
      <c r="BL444" s="17" t="s">
        <v>257</v>
      </c>
      <c r="BM444" s="149" t="s">
        <v>3291</v>
      </c>
    </row>
    <row r="445" spans="2:65" s="1" customFormat="1" ht="11.25">
      <c r="B445" s="33"/>
      <c r="D445" s="151" t="s">
        <v>259</v>
      </c>
      <c r="F445" s="152" t="s">
        <v>3292</v>
      </c>
      <c r="I445" s="153"/>
      <c r="L445" s="33"/>
      <c r="M445" s="154"/>
      <c r="T445" s="57"/>
      <c r="AT445" s="17" t="s">
        <v>259</v>
      </c>
      <c r="AU445" s="17" t="s">
        <v>21</v>
      </c>
    </row>
    <row r="446" spans="2:65" s="1" customFormat="1" ht="16.5" customHeight="1">
      <c r="B446" s="33"/>
      <c r="C446" s="138" t="s">
        <v>680</v>
      </c>
      <c r="D446" s="138" t="s">
        <v>252</v>
      </c>
      <c r="E446" s="139" t="s">
        <v>3293</v>
      </c>
      <c r="F446" s="140" t="s">
        <v>3294</v>
      </c>
      <c r="G446" s="141" t="s">
        <v>276</v>
      </c>
      <c r="H446" s="142">
        <v>23.992999999999999</v>
      </c>
      <c r="I446" s="143"/>
      <c r="J446" s="144">
        <f>ROUND(I446*H446,2)</f>
        <v>0</v>
      </c>
      <c r="K446" s="140" t="s">
        <v>1</v>
      </c>
      <c r="L446" s="33"/>
      <c r="M446" s="145" t="s">
        <v>1</v>
      </c>
      <c r="N446" s="146" t="s">
        <v>45</v>
      </c>
      <c r="P446" s="147">
        <f>O446*H446</f>
        <v>0</v>
      </c>
      <c r="Q446" s="147">
        <v>0</v>
      </c>
      <c r="R446" s="147">
        <f>Q446*H446</f>
        <v>0</v>
      </c>
      <c r="S446" s="147">
        <v>0</v>
      </c>
      <c r="T446" s="148">
        <f>S446*H446</f>
        <v>0</v>
      </c>
      <c r="AR446" s="149" t="s">
        <v>257</v>
      </c>
      <c r="AT446" s="149" t="s">
        <v>252</v>
      </c>
      <c r="AU446" s="149" t="s">
        <v>21</v>
      </c>
      <c r="AY446" s="17" t="s">
        <v>250</v>
      </c>
      <c r="BE446" s="150">
        <f>IF(N446="základní",J446,0)</f>
        <v>0</v>
      </c>
      <c r="BF446" s="150">
        <f>IF(N446="snížená",J446,0)</f>
        <v>0</v>
      </c>
      <c r="BG446" s="150">
        <f>IF(N446="zákl. přenesená",J446,0)</f>
        <v>0</v>
      </c>
      <c r="BH446" s="150">
        <f>IF(N446="sníž. přenesená",J446,0)</f>
        <v>0</v>
      </c>
      <c r="BI446" s="150">
        <f>IF(N446="nulová",J446,0)</f>
        <v>0</v>
      </c>
      <c r="BJ446" s="17" t="s">
        <v>88</v>
      </c>
      <c r="BK446" s="150">
        <f>ROUND(I446*H446,2)</f>
        <v>0</v>
      </c>
      <c r="BL446" s="17" t="s">
        <v>257</v>
      </c>
      <c r="BM446" s="149" t="s">
        <v>3295</v>
      </c>
    </row>
    <row r="447" spans="2:65" s="12" customFormat="1" ht="11.25">
      <c r="B447" s="155"/>
      <c r="D447" s="156" t="s">
        <v>265</v>
      </c>
      <c r="E447" s="157" t="s">
        <v>1</v>
      </c>
      <c r="F447" s="158" t="s">
        <v>3296</v>
      </c>
      <c r="H447" s="159">
        <v>12.695</v>
      </c>
      <c r="I447" s="160"/>
      <c r="L447" s="155"/>
      <c r="M447" s="161"/>
      <c r="T447" s="162"/>
      <c r="AT447" s="157" t="s">
        <v>265</v>
      </c>
      <c r="AU447" s="157" t="s">
        <v>21</v>
      </c>
      <c r="AV447" s="12" t="s">
        <v>21</v>
      </c>
      <c r="AW447" s="12" t="s">
        <v>36</v>
      </c>
      <c r="AX447" s="12" t="s">
        <v>80</v>
      </c>
      <c r="AY447" s="157" t="s">
        <v>250</v>
      </c>
    </row>
    <row r="448" spans="2:65" s="12" customFormat="1" ht="11.25">
      <c r="B448" s="155"/>
      <c r="D448" s="156" t="s">
        <v>265</v>
      </c>
      <c r="E448" s="157" t="s">
        <v>1</v>
      </c>
      <c r="F448" s="158" t="s">
        <v>3297</v>
      </c>
      <c r="H448" s="159">
        <v>11.298</v>
      </c>
      <c r="I448" s="160"/>
      <c r="L448" s="155"/>
      <c r="M448" s="161"/>
      <c r="T448" s="162"/>
      <c r="AT448" s="157" t="s">
        <v>265</v>
      </c>
      <c r="AU448" s="157" t="s">
        <v>21</v>
      </c>
      <c r="AV448" s="12" t="s">
        <v>21</v>
      </c>
      <c r="AW448" s="12" t="s">
        <v>36</v>
      </c>
      <c r="AX448" s="12" t="s">
        <v>80</v>
      </c>
      <c r="AY448" s="157" t="s">
        <v>250</v>
      </c>
    </row>
    <row r="449" spans="2:65" s="13" customFormat="1" ht="11.25">
      <c r="B449" s="163"/>
      <c r="D449" s="156" t="s">
        <v>265</v>
      </c>
      <c r="E449" s="164" t="s">
        <v>1</v>
      </c>
      <c r="F449" s="165" t="s">
        <v>273</v>
      </c>
      <c r="H449" s="166">
        <v>23.992999999999999</v>
      </c>
      <c r="I449" s="167"/>
      <c r="L449" s="163"/>
      <c r="M449" s="168"/>
      <c r="T449" s="169"/>
      <c r="AT449" s="164" t="s">
        <v>265</v>
      </c>
      <c r="AU449" s="164" t="s">
        <v>21</v>
      </c>
      <c r="AV449" s="13" t="s">
        <v>257</v>
      </c>
      <c r="AW449" s="13" t="s">
        <v>36</v>
      </c>
      <c r="AX449" s="13" t="s">
        <v>88</v>
      </c>
      <c r="AY449" s="164" t="s">
        <v>250</v>
      </c>
    </row>
    <row r="450" spans="2:65" s="1" customFormat="1" ht="16.5" customHeight="1">
      <c r="B450" s="33"/>
      <c r="C450" s="138" t="s">
        <v>686</v>
      </c>
      <c r="D450" s="138" t="s">
        <v>252</v>
      </c>
      <c r="E450" s="139" t="s">
        <v>3298</v>
      </c>
      <c r="F450" s="140" t="s">
        <v>3299</v>
      </c>
      <c r="G450" s="141" t="s">
        <v>255</v>
      </c>
      <c r="H450" s="142">
        <v>2.88</v>
      </c>
      <c r="I450" s="143"/>
      <c r="J450" s="144">
        <f>ROUND(I450*H450,2)</f>
        <v>0</v>
      </c>
      <c r="K450" s="140" t="s">
        <v>256</v>
      </c>
      <c r="L450" s="33"/>
      <c r="M450" s="145" t="s">
        <v>1</v>
      </c>
      <c r="N450" s="146" t="s">
        <v>45</v>
      </c>
      <c r="P450" s="147">
        <f>O450*H450</f>
        <v>0</v>
      </c>
      <c r="Q450" s="147">
        <v>3.4369999999999998E-2</v>
      </c>
      <c r="R450" s="147">
        <f>Q450*H450</f>
        <v>9.8985599999999993E-2</v>
      </c>
      <c r="S450" s="147">
        <v>0</v>
      </c>
      <c r="T450" s="148">
        <f>S450*H450</f>
        <v>0</v>
      </c>
      <c r="AR450" s="149" t="s">
        <v>257</v>
      </c>
      <c r="AT450" s="149" t="s">
        <v>252</v>
      </c>
      <c r="AU450" s="149" t="s">
        <v>21</v>
      </c>
      <c r="AY450" s="17" t="s">
        <v>250</v>
      </c>
      <c r="BE450" s="150">
        <f>IF(N450="základní",J450,0)</f>
        <v>0</v>
      </c>
      <c r="BF450" s="150">
        <f>IF(N450="snížená",J450,0)</f>
        <v>0</v>
      </c>
      <c r="BG450" s="150">
        <f>IF(N450="zákl. přenesená",J450,0)</f>
        <v>0</v>
      </c>
      <c r="BH450" s="150">
        <f>IF(N450="sníž. přenesená",J450,0)</f>
        <v>0</v>
      </c>
      <c r="BI450" s="150">
        <f>IF(N450="nulová",J450,0)</f>
        <v>0</v>
      </c>
      <c r="BJ450" s="17" t="s">
        <v>88</v>
      </c>
      <c r="BK450" s="150">
        <f>ROUND(I450*H450,2)</f>
        <v>0</v>
      </c>
      <c r="BL450" s="17" t="s">
        <v>257</v>
      </c>
      <c r="BM450" s="149" t="s">
        <v>3300</v>
      </c>
    </row>
    <row r="451" spans="2:65" s="1" customFormat="1" ht="11.25">
      <c r="B451" s="33"/>
      <c r="D451" s="151" t="s">
        <v>259</v>
      </c>
      <c r="F451" s="152" t="s">
        <v>3301</v>
      </c>
      <c r="I451" s="153"/>
      <c r="L451" s="33"/>
      <c r="M451" s="154"/>
      <c r="T451" s="57"/>
      <c r="AT451" s="17" t="s">
        <v>259</v>
      </c>
      <c r="AU451" s="17" t="s">
        <v>21</v>
      </c>
    </row>
    <row r="452" spans="2:65" s="12" customFormat="1" ht="11.25">
      <c r="B452" s="155"/>
      <c r="D452" s="156" t="s">
        <v>265</v>
      </c>
      <c r="E452" s="157" t="s">
        <v>1</v>
      </c>
      <c r="F452" s="158" t="s">
        <v>3302</v>
      </c>
      <c r="H452" s="159">
        <v>1.1519999999999999</v>
      </c>
      <c r="I452" s="160"/>
      <c r="L452" s="155"/>
      <c r="M452" s="161"/>
      <c r="T452" s="162"/>
      <c r="AT452" s="157" t="s">
        <v>265</v>
      </c>
      <c r="AU452" s="157" t="s">
        <v>21</v>
      </c>
      <c r="AV452" s="12" t="s">
        <v>21</v>
      </c>
      <c r="AW452" s="12" t="s">
        <v>36</v>
      </c>
      <c r="AX452" s="12" t="s">
        <v>80</v>
      </c>
      <c r="AY452" s="157" t="s">
        <v>250</v>
      </c>
    </row>
    <row r="453" spans="2:65" s="12" customFormat="1" ht="11.25">
      <c r="B453" s="155"/>
      <c r="D453" s="156" t="s">
        <v>265</v>
      </c>
      <c r="E453" s="157" t="s">
        <v>1</v>
      </c>
      <c r="F453" s="158" t="s">
        <v>3303</v>
      </c>
      <c r="H453" s="159">
        <v>1.728</v>
      </c>
      <c r="I453" s="160"/>
      <c r="L453" s="155"/>
      <c r="M453" s="161"/>
      <c r="T453" s="162"/>
      <c r="AT453" s="157" t="s">
        <v>265</v>
      </c>
      <c r="AU453" s="157" t="s">
        <v>21</v>
      </c>
      <c r="AV453" s="12" t="s">
        <v>21</v>
      </c>
      <c r="AW453" s="12" t="s">
        <v>36</v>
      </c>
      <c r="AX453" s="12" t="s">
        <v>80</v>
      </c>
      <c r="AY453" s="157" t="s">
        <v>250</v>
      </c>
    </row>
    <row r="454" spans="2:65" s="13" customFormat="1" ht="11.25">
      <c r="B454" s="163"/>
      <c r="D454" s="156" t="s">
        <v>265</v>
      </c>
      <c r="E454" s="164" t="s">
        <v>1</v>
      </c>
      <c r="F454" s="165" t="s">
        <v>273</v>
      </c>
      <c r="H454" s="166">
        <v>2.88</v>
      </c>
      <c r="I454" s="167"/>
      <c r="L454" s="163"/>
      <c r="M454" s="168"/>
      <c r="T454" s="169"/>
      <c r="AT454" s="164" t="s">
        <v>265</v>
      </c>
      <c r="AU454" s="164" t="s">
        <v>21</v>
      </c>
      <c r="AV454" s="13" t="s">
        <v>257</v>
      </c>
      <c r="AW454" s="13" t="s">
        <v>36</v>
      </c>
      <c r="AX454" s="13" t="s">
        <v>88</v>
      </c>
      <c r="AY454" s="164" t="s">
        <v>250</v>
      </c>
    </row>
    <row r="455" spans="2:65" s="1" customFormat="1" ht="16.5" customHeight="1">
      <c r="B455" s="33"/>
      <c r="C455" s="138" t="s">
        <v>694</v>
      </c>
      <c r="D455" s="138" t="s">
        <v>252</v>
      </c>
      <c r="E455" s="139" t="s">
        <v>3304</v>
      </c>
      <c r="F455" s="140" t="s">
        <v>3305</v>
      </c>
      <c r="G455" s="141" t="s">
        <v>402</v>
      </c>
      <c r="H455" s="142">
        <v>0.36699999999999999</v>
      </c>
      <c r="I455" s="143"/>
      <c r="J455" s="144">
        <f>ROUND(I455*H455,2)</f>
        <v>0</v>
      </c>
      <c r="K455" s="140" t="s">
        <v>256</v>
      </c>
      <c r="L455" s="33"/>
      <c r="M455" s="145" t="s">
        <v>1</v>
      </c>
      <c r="N455" s="146" t="s">
        <v>45</v>
      </c>
      <c r="P455" s="147">
        <f>O455*H455</f>
        <v>0</v>
      </c>
      <c r="Q455" s="147">
        <v>1.05674</v>
      </c>
      <c r="R455" s="147">
        <f>Q455*H455</f>
        <v>0.38782358</v>
      </c>
      <c r="S455" s="147">
        <v>0</v>
      </c>
      <c r="T455" s="148">
        <f>S455*H455</f>
        <v>0</v>
      </c>
      <c r="AR455" s="149" t="s">
        <v>257</v>
      </c>
      <c r="AT455" s="149" t="s">
        <v>252</v>
      </c>
      <c r="AU455" s="149" t="s">
        <v>21</v>
      </c>
      <c r="AY455" s="17" t="s">
        <v>250</v>
      </c>
      <c r="BE455" s="150">
        <f>IF(N455="základní",J455,0)</f>
        <v>0</v>
      </c>
      <c r="BF455" s="150">
        <f>IF(N455="snížená",J455,0)</f>
        <v>0</v>
      </c>
      <c r="BG455" s="150">
        <f>IF(N455="zákl. přenesená",J455,0)</f>
        <v>0</v>
      </c>
      <c r="BH455" s="150">
        <f>IF(N455="sníž. přenesená",J455,0)</f>
        <v>0</v>
      </c>
      <c r="BI455" s="150">
        <f>IF(N455="nulová",J455,0)</f>
        <v>0</v>
      </c>
      <c r="BJ455" s="17" t="s">
        <v>88</v>
      </c>
      <c r="BK455" s="150">
        <f>ROUND(I455*H455,2)</f>
        <v>0</v>
      </c>
      <c r="BL455" s="17" t="s">
        <v>257</v>
      </c>
      <c r="BM455" s="149" t="s">
        <v>3306</v>
      </c>
    </row>
    <row r="456" spans="2:65" s="1" customFormat="1" ht="11.25">
      <c r="B456" s="33"/>
      <c r="D456" s="151" t="s">
        <v>259</v>
      </c>
      <c r="F456" s="152" t="s">
        <v>3307</v>
      </c>
      <c r="I456" s="153"/>
      <c r="L456" s="33"/>
      <c r="M456" s="154"/>
      <c r="T456" s="57"/>
      <c r="AT456" s="17" t="s">
        <v>259</v>
      </c>
      <c r="AU456" s="17" t="s">
        <v>21</v>
      </c>
    </row>
    <row r="457" spans="2:65" s="12" customFormat="1" ht="22.5">
      <c r="B457" s="155"/>
      <c r="D457" s="156" t="s">
        <v>265</v>
      </c>
      <c r="E457" s="157" t="s">
        <v>1</v>
      </c>
      <c r="F457" s="158" t="s">
        <v>3308</v>
      </c>
      <c r="H457" s="159">
        <v>0.25900000000000001</v>
      </c>
      <c r="I457" s="160"/>
      <c r="L457" s="155"/>
      <c r="M457" s="161"/>
      <c r="T457" s="162"/>
      <c r="AT457" s="157" t="s">
        <v>265</v>
      </c>
      <c r="AU457" s="157" t="s">
        <v>21</v>
      </c>
      <c r="AV457" s="12" t="s">
        <v>21</v>
      </c>
      <c r="AW457" s="12" t="s">
        <v>36</v>
      </c>
      <c r="AX457" s="12" t="s">
        <v>80</v>
      </c>
      <c r="AY457" s="157" t="s">
        <v>250</v>
      </c>
    </row>
    <row r="458" spans="2:65" s="12" customFormat="1" ht="22.5">
      <c r="B458" s="155"/>
      <c r="D458" s="156" t="s">
        <v>265</v>
      </c>
      <c r="E458" s="157" t="s">
        <v>1</v>
      </c>
      <c r="F458" s="158" t="s">
        <v>3309</v>
      </c>
      <c r="H458" s="159">
        <v>0.108</v>
      </c>
      <c r="I458" s="160"/>
      <c r="L458" s="155"/>
      <c r="M458" s="161"/>
      <c r="T458" s="162"/>
      <c r="AT458" s="157" t="s">
        <v>265</v>
      </c>
      <c r="AU458" s="157" t="s">
        <v>21</v>
      </c>
      <c r="AV458" s="12" t="s">
        <v>21</v>
      </c>
      <c r="AW458" s="12" t="s">
        <v>36</v>
      </c>
      <c r="AX458" s="12" t="s">
        <v>80</v>
      </c>
      <c r="AY458" s="157" t="s">
        <v>250</v>
      </c>
    </row>
    <row r="459" spans="2:65" s="13" customFormat="1" ht="11.25">
      <c r="B459" s="163"/>
      <c r="D459" s="156" t="s">
        <v>265</v>
      </c>
      <c r="E459" s="164" t="s">
        <v>1</v>
      </c>
      <c r="F459" s="165" t="s">
        <v>273</v>
      </c>
      <c r="H459" s="166">
        <v>0.36699999999999999</v>
      </c>
      <c r="I459" s="167"/>
      <c r="L459" s="163"/>
      <c r="M459" s="168"/>
      <c r="T459" s="169"/>
      <c r="AT459" s="164" t="s">
        <v>265</v>
      </c>
      <c r="AU459" s="164" t="s">
        <v>21</v>
      </c>
      <c r="AV459" s="13" t="s">
        <v>257</v>
      </c>
      <c r="AW459" s="13" t="s">
        <v>36</v>
      </c>
      <c r="AX459" s="13" t="s">
        <v>88</v>
      </c>
      <c r="AY459" s="164" t="s">
        <v>250</v>
      </c>
    </row>
    <row r="460" spans="2:65" s="1" customFormat="1" ht="24.2" customHeight="1">
      <c r="B460" s="33"/>
      <c r="C460" s="138" t="s">
        <v>699</v>
      </c>
      <c r="D460" s="138" t="s">
        <v>252</v>
      </c>
      <c r="E460" s="139" t="s">
        <v>3310</v>
      </c>
      <c r="F460" s="140" t="s">
        <v>3311</v>
      </c>
      <c r="G460" s="141" t="s">
        <v>481</v>
      </c>
      <c r="H460" s="142">
        <v>5</v>
      </c>
      <c r="I460" s="143"/>
      <c r="J460" s="144">
        <f>ROUND(I460*H460,2)</f>
        <v>0</v>
      </c>
      <c r="K460" s="140" t="s">
        <v>256</v>
      </c>
      <c r="L460" s="33"/>
      <c r="M460" s="145" t="s">
        <v>1</v>
      </c>
      <c r="N460" s="146" t="s">
        <v>45</v>
      </c>
      <c r="P460" s="147">
        <f>O460*H460</f>
        <v>0</v>
      </c>
      <c r="Q460" s="147">
        <v>0</v>
      </c>
      <c r="R460" s="147">
        <f>Q460*H460</f>
        <v>0</v>
      </c>
      <c r="S460" s="147">
        <v>0</v>
      </c>
      <c r="T460" s="148">
        <f>S460*H460</f>
        <v>0</v>
      </c>
      <c r="AR460" s="149" t="s">
        <v>257</v>
      </c>
      <c r="AT460" s="149" t="s">
        <v>252</v>
      </c>
      <c r="AU460" s="149" t="s">
        <v>21</v>
      </c>
      <c r="AY460" s="17" t="s">
        <v>250</v>
      </c>
      <c r="BE460" s="150">
        <f>IF(N460="základní",J460,0)</f>
        <v>0</v>
      </c>
      <c r="BF460" s="150">
        <f>IF(N460="snížená",J460,0)</f>
        <v>0</v>
      </c>
      <c r="BG460" s="150">
        <f>IF(N460="zákl. přenesená",J460,0)</f>
        <v>0</v>
      </c>
      <c r="BH460" s="150">
        <f>IF(N460="sníž. přenesená",J460,0)</f>
        <v>0</v>
      </c>
      <c r="BI460" s="150">
        <f>IF(N460="nulová",J460,0)</f>
        <v>0</v>
      </c>
      <c r="BJ460" s="17" t="s">
        <v>88</v>
      </c>
      <c r="BK460" s="150">
        <f>ROUND(I460*H460,2)</f>
        <v>0</v>
      </c>
      <c r="BL460" s="17" t="s">
        <v>257</v>
      </c>
      <c r="BM460" s="149" t="s">
        <v>3312</v>
      </c>
    </row>
    <row r="461" spans="2:65" s="1" customFormat="1" ht="11.25">
      <c r="B461" s="33"/>
      <c r="D461" s="151" t="s">
        <v>259</v>
      </c>
      <c r="F461" s="152" t="s">
        <v>3313</v>
      </c>
      <c r="I461" s="153"/>
      <c r="L461" s="33"/>
      <c r="M461" s="154"/>
      <c r="T461" s="57"/>
      <c r="AT461" s="17" t="s">
        <v>259</v>
      </c>
      <c r="AU461" s="17" t="s">
        <v>21</v>
      </c>
    </row>
    <row r="462" spans="2:65" s="1" customFormat="1" ht="16.5" customHeight="1">
      <c r="B462" s="33"/>
      <c r="C462" s="178" t="s">
        <v>705</v>
      </c>
      <c r="D462" s="178" t="s">
        <v>364</v>
      </c>
      <c r="E462" s="179" t="s">
        <v>3314</v>
      </c>
      <c r="F462" s="180" t="s">
        <v>3315</v>
      </c>
      <c r="G462" s="181" t="s">
        <v>481</v>
      </c>
      <c r="H462" s="182">
        <v>5</v>
      </c>
      <c r="I462" s="183"/>
      <c r="J462" s="184">
        <f>ROUND(I462*H462,2)</f>
        <v>0</v>
      </c>
      <c r="K462" s="180" t="s">
        <v>1</v>
      </c>
      <c r="L462" s="185"/>
      <c r="M462" s="186" t="s">
        <v>1</v>
      </c>
      <c r="N462" s="187" t="s">
        <v>45</v>
      </c>
      <c r="P462" s="147">
        <f>O462*H462</f>
        <v>0</v>
      </c>
      <c r="Q462" s="147">
        <v>0</v>
      </c>
      <c r="R462" s="147">
        <f>Q462*H462</f>
        <v>0</v>
      </c>
      <c r="S462" s="147">
        <v>0</v>
      </c>
      <c r="T462" s="148">
        <f>S462*H462</f>
        <v>0</v>
      </c>
      <c r="AR462" s="149" t="s">
        <v>299</v>
      </c>
      <c r="AT462" s="149" t="s">
        <v>364</v>
      </c>
      <c r="AU462" s="149" t="s">
        <v>21</v>
      </c>
      <c r="AY462" s="17" t="s">
        <v>250</v>
      </c>
      <c r="BE462" s="150">
        <f>IF(N462="základní",J462,0)</f>
        <v>0</v>
      </c>
      <c r="BF462" s="150">
        <f>IF(N462="snížená",J462,0)</f>
        <v>0</v>
      </c>
      <c r="BG462" s="150">
        <f>IF(N462="zákl. přenesená",J462,0)</f>
        <v>0</v>
      </c>
      <c r="BH462" s="150">
        <f>IF(N462="sníž. přenesená",J462,0)</f>
        <v>0</v>
      </c>
      <c r="BI462" s="150">
        <f>IF(N462="nulová",J462,0)</f>
        <v>0</v>
      </c>
      <c r="BJ462" s="17" t="s">
        <v>88</v>
      </c>
      <c r="BK462" s="150">
        <f>ROUND(I462*H462,2)</f>
        <v>0</v>
      </c>
      <c r="BL462" s="17" t="s">
        <v>257</v>
      </c>
      <c r="BM462" s="149" t="s">
        <v>3316</v>
      </c>
    </row>
    <row r="463" spans="2:65" s="1" customFormat="1" ht="24.2" customHeight="1">
      <c r="B463" s="33"/>
      <c r="C463" s="138" t="s">
        <v>710</v>
      </c>
      <c r="D463" s="138" t="s">
        <v>252</v>
      </c>
      <c r="E463" s="139" t="s">
        <v>3317</v>
      </c>
      <c r="F463" s="140" t="s">
        <v>3318</v>
      </c>
      <c r="G463" s="141" t="s">
        <v>557</v>
      </c>
      <c r="H463" s="142">
        <v>10.5</v>
      </c>
      <c r="I463" s="143"/>
      <c r="J463" s="144">
        <f>ROUND(I463*H463,2)</f>
        <v>0</v>
      </c>
      <c r="K463" s="140" t="s">
        <v>1</v>
      </c>
      <c r="L463" s="33"/>
      <c r="M463" s="145" t="s">
        <v>1</v>
      </c>
      <c r="N463" s="146" t="s">
        <v>45</v>
      </c>
      <c r="P463" s="147">
        <f>O463*H463</f>
        <v>0</v>
      </c>
      <c r="Q463" s="147">
        <v>0.4204</v>
      </c>
      <c r="R463" s="147">
        <f>Q463*H463</f>
        <v>4.4142000000000001</v>
      </c>
      <c r="S463" s="147">
        <v>0</v>
      </c>
      <c r="T463" s="148">
        <f>S463*H463</f>
        <v>0</v>
      </c>
      <c r="AR463" s="149" t="s">
        <v>257</v>
      </c>
      <c r="AT463" s="149" t="s">
        <v>252</v>
      </c>
      <c r="AU463" s="149" t="s">
        <v>21</v>
      </c>
      <c r="AY463" s="17" t="s">
        <v>250</v>
      </c>
      <c r="BE463" s="150">
        <f>IF(N463="základní",J463,0)</f>
        <v>0</v>
      </c>
      <c r="BF463" s="150">
        <f>IF(N463="snížená",J463,0)</f>
        <v>0</v>
      </c>
      <c r="BG463" s="150">
        <f>IF(N463="zákl. přenesená",J463,0)</f>
        <v>0</v>
      </c>
      <c r="BH463" s="150">
        <f>IF(N463="sníž. přenesená",J463,0)</f>
        <v>0</v>
      </c>
      <c r="BI463" s="150">
        <f>IF(N463="nulová",J463,0)</f>
        <v>0</v>
      </c>
      <c r="BJ463" s="17" t="s">
        <v>88</v>
      </c>
      <c r="BK463" s="150">
        <f>ROUND(I463*H463,2)</f>
        <v>0</v>
      </c>
      <c r="BL463" s="17" t="s">
        <v>257</v>
      </c>
      <c r="BM463" s="149" t="s">
        <v>3319</v>
      </c>
    </row>
    <row r="464" spans="2:65" s="1" customFormat="1" ht="19.5">
      <c r="B464" s="33"/>
      <c r="D464" s="156" t="s">
        <v>285</v>
      </c>
      <c r="F464" s="170" t="s">
        <v>3320</v>
      </c>
      <c r="I464" s="153"/>
      <c r="L464" s="33"/>
      <c r="M464" s="154"/>
      <c r="T464" s="57"/>
      <c r="AT464" s="17" t="s">
        <v>285</v>
      </c>
      <c r="AU464" s="17" t="s">
        <v>21</v>
      </c>
    </row>
    <row r="465" spans="2:65" s="12" customFormat="1" ht="11.25">
      <c r="B465" s="155"/>
      <c r="D465" s="156" t="s">
        <v>265</v>
      </c>
      <c r="E465" s="157" t="s">
        <v>1</v>
      </c>
      <c r="F465" s="158" t="s">
        <v>3321</v>
      </c>
      <c r="H465" s="159">
        <v>10.5</v>
      </c>
      <c r="I465" s="160"/>
      <c r="L465" s="155"/>
      <c r="M465" s="161"/>
      <c r="T465" s="162"/>
      <c r="AT465" s="157" t="s">
        <v>265</v>
      </c>
      <c r="AU465" s="157" t="s">
        <v>21</v>
      </c>
      <c r="AV465" s="12" t="s">
        <v>21</v>
      </c>
      <c r="AW465" s="12" t="s">
        <v>36</v>
      </c>
      <c r="AX465" s="12" t="s">
        <v>88</v>
      </c>
      <c r="AY465" s="157" t="s">
        <v>250</v>
      </c>
    </row>
    <row r="466" spans="2:65" s="1" customFormat="1" ht="16.5" customHeight="1">
      <c r="B466" s="33"/>
      <c r="C466" s="138" t="s">
        <v>715</v>
      </c>
      <c r="D466" s="138" t="s">
        <v>252</v>
      </c>
      <c r="E466" s="139" t="s">
        <v>3322</v>
      </c>
      <c r="F466" s="140" t="s">
        <v>3323</v>
      </c>
      <c r="G466" s="141" t="s">
        <v>481</v>
      </c>
      <c r="H466" s="142">
        <v>14</v>
      </c>
      <c r="I466" s="143"/>
      <c r="J466" s="144">
        <f>ROUND(I466*H466,2)</f>
        <v>0</v>
      </c>
      <c r="K466" s="140" t="s">
        <v>1</v>
      </c>
      <c r="L466" s="33"/>
      <c r="M466" s="145" t="s">
        <v>1</v>
      </c>
      <c r="N466" s="146" t="s">
        <v>45</v>
      </c>
      <c r="P466" s="147">
        <f>O466*H466</f>
        <v>0</v>
      </c>
      <c r="Q466" s="147">
        <v>9.1999999999999998E-2</v>
      </c>
      <c r="R466" s="147">
        <f>Q466*H466</f>
        <v>1.288</v>
      </c>
      <c r="S466" s="147">
        <v>0</v>
      </c>
      <c r="T466" s="148">
        <f>S466*H466</f>
        <v>0</v>
      </c>
      <c r="AR466" s="149" t="s">
        <v>257</v>
      </c>
      <c r="AT466" s="149" t="s">
        <v>252</v>
      </c>
      <c r="AU466" s="149" t="s">
        <v>21</v>
      </c>
      <c r="AY466" s="17" t="s">
        <v>250</v>
      </c>
      <c r="BE466" s="150">
        <f>IF(N466="základní",J466,0)</f>
        <v>0</v>
      </c>
      <c r="BF466" s="150">
        <f>IF(N466="snížená",J466,0)</f>
        <v>0</v>
      </c>
      <c r="BG466" s="150">
        <f>IF(N466="zákl. přenesená",J466,0)</f>
        <v>0</v>
      </c>
      <c r="BH466" s="150">
        <f>IF(N466="sníž. přenesená",J466,0)</f>
        <v>0</v>
      </c>
      <c r="BI466" s="150">
        <f>IF(N466="nulová",J466,0)</f>
        <v>0</v>
      </c>
      <c r="BJ466" s="17" t="s">
        <v>88</v>
      </c>
      <c r="BK466" s="150">
        <f>ROUND(I466*H466,2)</f>
        <v>0</v>
      </c>
      <c r="BL466" s="17" t="s">
        <v>257</v>
      </c>
      <c r="BM466" s="149" t="s">
        <v>3324</v>
      </c>
    </row>
    <row r="467" spans="2:65" s="1" customFormat="1" ht="24.2" customHeight="1">
      <c r="B467" s="33"/>
      <c r="C467" s="178" t="s">
        <v>722</v>
      </c>
      <c r="D467" s="178" t="s">
        <v>364</v>
      </c>
      <c r="E467" s="179" t="s">
        <v>3325</v>
      </c>
      <c r="F467" s="180" t="s">
        <v>3326</v>
      </c>
      <c r="G467" s="181" t="s">
        <v>255</v>
      </c>
      <c r="H467" s="182">
        <v>3.6749999999999998</v>
      </c>
      <c r="I467" s="183"/>
      <c r="J467" s="184">
        <f>ROUND(I467*H467,2)</f>
        <v>0</v>
      </c>
      <c r="K467" s="180" t="s">
        <v>256</v>
      </c>
      <c r="L467" s="185"/>
      <c r="M467" s="186" t="s">
        <v>1</v>
      </c>
      <c r="N467" s="187" t="s">
        <v>45</v>
      </c>
      <c r="P467" s="147">
        <f>O467*H467</f>
        <v>0</v>
      </c>
      <c r="Q467" s="147">
        <v>1.235E-2</v>
      </c>
      <c r="R467" s="147">
        <f>Q467*H467</f>
        <v>4.5386249999999996E-2</v>
      </c>
      <c r="S467" s="147">
        <v>0</v>
      </c>
      <c r="T467" s="148">
        <f>S467*H467</f>
        <v>0</v>
      </c>
      <c r="AR467" s="149" t="s">
        <v>299</v>
      </c>
      <c r="AT467" s="149" t="s">
        <v>364</v>
      </c>
      <c r="AU467" s="149" t="s">
        <v>21</v>
      </c>
      <c r="AY467" s="17" t="s">
        <v>250</v>
      </c>
      <c r="BE467" s="150">
        <f>IF(N467="základní",J467,0)</f>
        <v>0</v>
      </c>
      <c r="BF467" s="150">
        <f>IF(N467="snížená",J467,0)</f>
        <v>0</v>
      </c>
      <c r="BG467" s="150">
        <f>IF(N467="zákl. přenesená",J467,0)</f>
        <v>0</v>
      </c>
      <c r="BH467" s="150">
        <f>IF(N467="sníž. přenesená",J467,0)</f>
        <v>0</v>
      </c>
      <c r="BI467" s="150">
        <f>IF(N467="nulová",J467,0)</f>
        <v>0</v>
      </c>
      <c r="BJ467" s="17" t="s">
        <v>88</v>
      </c>
      <c r="BK467" s="150">
        <f>ROUND(I467*H467,2)</f>
        <v>0</v>
      </c>
      <c r="BL467" s="17" t="s">
        <v>257</v>
      </c>
      <c r="BM467" s="149" t="s">
        <v>3327</v>
      </c>
    </row>
    <row r="468" spans="2:65" s="12" customFormat="1" ht="11.25">
      <c r="B468" s="155"/>
      <c r="D468" s="156" t="s">
        <v>265</v>
      </c>
      <c r="E468" s="157" t="s">
        <v>1</v>
      </c>
      <c r="F468" s="158" t="s">
        <v>3328</v>
      </c>
      <c r="H468" s="159">
        <v>3.6749999999999998</v>
      </c>
      <c r="I468" s="160"/>
      <c r="L468" s="155"/>
      <c r="M468" s="161"/>
      <c r="T468" s="162"/>
      <c r="AT468" s="157" t="s">
        <v>265</v>
      </c>
      <c r="AU468" s="157" t="s">
        <v>21</v>
      </c>
      <c r="AV468" s="12" t="s">
        <v>21</v>
      </c>
      <c r="AW468" s="12" t="s">
        <v>36</v>
      </c>
      <c r="AX468" s="12" t="s">
        <v>88</v>
      </c>
      <c r="AY468" s="157" t="s">
        <v>250</v>
      </c>
    </row>
    <row r="469" spans="2:65" s="1" customFormat="1" ht="16.5" customHeight="1">
      <c r="B469" s="33"/>
      <c r="C469" s="138" t="s">
        <v>731</v>
      </c>
      <c r="D469" s="138" t="s">
        <v>252</v>
      </c>
      <c r="E469" s="139" t="s">
        <v>3329</v>
      </c>
      <c r="F469" s="140" t="s">
        <v>3330</v>
      </c>
      <c r="G469" s="141" t="s">
        <v>1</v>
      </c>
      <c r="H469" s="142">
        <v>59.53</v>
      </c>
      <c r="I469" s="143"/>
      <c r="J469" s="144">
        <f>ROUND(I469*H469,2)</f>
        <v>0</v>
      </c>
      <c r="K469" s="140" t="s">
        <v>1</v>
      </c>
      <c r="L469" s="33"/>
      <c r="M469" s="145" t="s">
        <v>1</v>
      </c>
      <c r="N469" s="146" t="s">
        <v>45</v>
      </c>
      <c r="P469" s="147">
        <f>O469*H469</f>
        <v>0</v>
      </c>
      <c r="Q469" s="147">
        <v>0</v>
      </c>
      <c r="R469" s="147">
        <f>Q469*H469</f>
        <v>0</v>
      </c>
      <c r="S469" s="147">
        <v>0</v>
      </c>
      <c r="T469" s="148">
        <f>S469*H469</f>
        <v>0</v>
      </c>
      <c r="AR469" s="149" t="s">
        <v>257</v>
      </c>
      <c r="AT469" s="149" t="s">
        <v>252</v>
      </c>
      <c r="AU469" s="149" t="s">
        <v>21</v>
      </c>
      <c r="AY469" s="17" t="s">
        <v>250</v>
      </c>
      <c r="BE469" s="150">
        <f>IF(N469="základní",J469,0)</f>
        <v>0</v>
      </c>
      <c r="BF469" s="150">
        <f>IF(N469="snížená",J469,0)</f>
        <v>0</v>
      </c>
      <c r="BG469" s="150">
        <f>IF(N469="zákl. přenesená",J469,0)</f>
        <v>0</v>
      </c>
      <c r="BH469" s="150">
        <f>IF(N469="sníž. přenesená",J469,0)</f>
        <v>0</v>
      </c>
      <c r="BI469" s="150">
        <f>IF(N469="nulová",J469,0)</f>
        <v>0</v>
      </c>
      <c r="BJ469" s="17" t="s">
        <v>88</v>
      </c>
      <c r="BK469" s="150">
        <f>ROUND(I469*H469,2)</f>
        <v>0</v>
      </c>
      <c r="BL469" s="17" t="s">
        <v>257</v>
      </c>
      <c r="BM469" s="149" t="s">
        <v>3331</v>
      </c>
    </row>
    <row r="470" spans="2:65" s="12" customFormat="1" ht="11.25">
      <c r="B470" s="155"/>
      <c r="D470" s="156" t="s">
        <v>265</v>
      </c>
      <c r="E470" s="157" t="s">
        <v>1</v>
      </c>
      <c r="F470" s="158" t="s">
        <v>3332</v>
      </c>
      <c r="H470" s="159">
        <v>41.71</v>
      </c>
      <c r="I470" s="160"/>
      <c r="L470" s="155"/>
      <c r="M470" s="161"/>
      <c r="T470" s="162"/>
      <c r="AT470" s="157" t="s">
        <v>265</v>
      </c>
      <c r="AU470" s="157" t="s">
        <v>21</v>
      </c>
      <c r="AV470" s="12" t="s">
        <v>21</v>
      </c>
      <c r="AW470" s="12" t="s">
        <v>36</v>
      </c>
      <c r="AX470" s="12" t="s">
        <v>80</v>
      </c>
      <c r="AY470" s="157" t="s">
        <v>250</v>
      </c>
    </row>
    <row r="471" spans="2:65" s="12" customFormat="1" ht="11.25">
      <c r="B471" s="155"/>
      <c r="D471" s="156" t="s">
        <v>265</v>
      </c>
      <c r="E471" s="157" t="s">
        <v>1</v>
      </c>
      <c r="F471" s="158" t="s">
        <v>3333</v>
      </c>
      <c r="H471" s="159">
        <v>17.82</v>
      </c>
      <c r="I471" s="160"/>
      <c r="L471" s="155"/>
      <c r="M471" s="161"/>
      <c r="T471" s="162"/>
      <c r="AT471" s="157" t="s">
        <v>265</v>
      </c>
      <c r="AU471" s="157" t="s">
        <v>21</v>
      </c>
      <c r="AV471" s="12" t="s">
        <v>21</v>
      </c>
      <c r="AW471" s="12" t="s">
        <v>36</v>
      </c>
      <c r="AX471" s="12" t="s">
        <v>80</v>
      </c>
      <c r="AY471" s="157" t="s">
        <v>250</v>
      </c>
    </row>
    <row r="472" spans="2:65" s="13" customFormat="1" ht="11.25">
      <c r="B472" s="163"/>
      <c r="D472" s="156" t="s">
        <v>265</v>
      </c>
      <c r="E472" s="164" t="s">
        <v>1</v>
      </c>
      <c r="F472" s="165" t="s">
        <v>273</v>
      </c>
      <c r="H472" s="166">
        <v>59.53</v>
      </c>
      <c r="I472" s="167"/>
      <c r="L472" s="163"/>
      <c r="M472" s="168"/>
      <c r="T472" s="169"/>
      <c r="AT472" s="164" t="s">
        <v>265</v>
      </c>
      <c r="AU472" s="164" t="s">
        <v>21</v>
      </c>
      <c r="AV472" s="13" t="s">
        <v>257</v>
      </c>
      <c r="AW472" s="13" t="s">
        <v>36</v>
      </c>
      <c r="AX472" s="13" t="s">
        <v>88</v>
      </c>
      <c r="AY472" s="164" t="s">
        <v>250</v>
      </c>
    </row>
    <row r="473" spans="2:65" s="1" customFormat="1" ht="24.2" customHeight="1">
      <c r="B473" s="33"/>
      <c r="C473" s="138" t="s">
        <v>738</v>
      </c>
      <c r="D473" s="138" t="s">
        <v>252</v>
      </c>
      <c r="E473" s="139" t="s">
        <v>1546</v>
      </c>
      <c r="F473" s="140" t="s">
        <v>1547</v>
      </c>
      <c r="G473" s="141" t="s">
        <v>276</v>
      </c>
      <c r="H473" s="142">
        <v>103.68</v>
      </c>
      <c r="I473" s="143"/>
      <c r="J473" s="144">
        <f>ROUND(I473*H473,2)</f>
        <v>0</v>
      </c>
      <c r="K473" s="140" t="s">
        <v>256</v>
      </c>
      <c r="L473" s="33"/>
      <c r="M473" s="145" t="s">
        <v>1</v>
      </c>
      <c r="N473" s="146" t="s">
        <v>45</v>
      </c>
      <c r="P473" s="147">
        <f>O473*H473</f>
        <v>0</v>
      </c>
      <c r="Q473" s="147">
        <v>2.4340799999999998</v>
      </c>
      <c r="R473" s="147">
        <f>Q473*H473</f>
        <v>252.36541439999999</v>
      </c>
      <c r="S473" s="147">
        <v>0</v>
      </c>
      <c r="T473" s="148">
        <f>S473*H473</f>
        <v>0</v>
      </c>
      <c r="AR473" s="149" t="s">
        <v>257</v>
      </c>
      <c r="AT473" s="149" t="s">
        <v>252</v>
      </c>
      <c r="AU473" s="149" t="s">
        <v>21</v>
      </c>
      <c r="AY473" s="17" t="s">
        <v>250</v>
      </c>
      <c r="BE473" s="150">
        <f>IF(N473="základní",J473,0)</f>
        <v>0</v>
      </c>
      <c r="BF473" s="150">
        <f>IF(N473="snížená",J473,0)</f>
        <v>0</v>
      </c>
      <c r="BG473" s="150">
        <f>IF(N473="zákl. přenesená",J473,0)</f>
        <v>0</v>
      </c>
      <c r="BH473" s="150">
        <f>IF(N473="sníž. přenesená",J473,0)</f>
        <v>0</v>
      </c>
      <c r="BI473" s="150">
        <f>IF(N473="nulová",J473,0)</f>
        <v>0</v>
      </c>
      <c r="BJ473" s="17" t="s">
        <v>88</v>
      </c>
      <c r="BK473" s="150">
        <f>ROUND(I473*H473,2)</f>
        <v>0</v>
      </c>
      <c r="BL473" s="17" t="s">
        <v>257</v>
      </c>
      <c r="BM473" s="149" t="s">
        <v>3334</v>
      </c>
    </row>
    <row r="474" spans="2:65" s="1" customFormat="1" ht="11.25">
      <c r="B474" s="33"/>
      <c r="D474" s="151" t="s">
        <v>259</v>
      </c>
      <c r="F474" s="152" t="s">
        <v>1549</v>
      </c>
      <c r="I474" s="153"/>
      <c r="L474" s="33"/>
      <c r="M474" s="154"/>
      <c r="T474" s="57"/>
      <c r="AT474" s="17" t="s">
        <v>259</v>
      </c>
      <c r="AU474" s="17" t="s">
        <v>21</v>
      </c>
    </row>
    <row r="475" spans="2:65" s="12" customFormat="1" ht="11.25">
      <c r="B475" s="155"/>
      <c r="D475" s="156" t="s">
        <v>265</v>
      </c>
      <c r="E475" s="157" t="s">
        <v>1</v>
      </c>
      <c r="F475" s="158" t="s">
        <v>3335</v>
      </c>
      <c r="H475" s="159">
        <v>27.791</v>
      </c>
      <c r="I475" s="160"/>
      <c r="L475" s="155"/>
      <c r="M475" s="161"/>
      <c r="T475" s="162"/>
      <c r="AT475" s="157" t="s">
        <v>265</v>
      </c>
      <c r="AU475" s="157" t="s">
        <v>21</v>
      </c>
      <c r="AV475" s="12" t="s">
        <v>21</v>
      </c>
      <c r="AW475" s="12" t="s">
        <v>36</v>
      </c>
      <c r="AX475" s="12" t="s">
        <v>80</v>
      </c>
      <c r="AY475" s="157" t="s">
        <v>250</v>
      </c>
    </row>
    <row r="476" spans="2:65" s="12" customFormat="1" ht="11.25">
      <c r="B476" s="155"/>
      <c r="D476" s="156" t="s">
        <v>265</v>
      </c>
      <c r="E476" s="157" t="s">
        <v>1</v>
      </c>
      <c r="F476" s="158" t="s">
        <v>3336</v>
      </c>
      <c r="H476" s="159">
        <v>51.332000000000001</v>
      </c>
      <c r="I476" s="160"/>
      <c r="L476" s="155"/>
      <c r="M476" s="161"/>
      <c r="T476" s="162"/>
      <c r="AT476" s="157" t="s">
        <v>265</v>
      </c>
      <c r="AU476" s="157" t="s">
        <v>21</v>
      </c>
      <c r="AV476" s="12" t="s">
        <v>21</v>
      </c>
      <c r="AW476" s="12" t="s">
        <v>36</v>
      </c>
      <c r="AX476" s="12" t="s">
        <v>80</v>
      </c>
      <c r="AY476" s="157" t="s">
        <v>250</v>
      </c>
    </row>
    <row r="477" spans="2:65" s="12" customFormat="1" ht="11.25">
      <c r="B477" s="155"/>
      <c r="D477" s="156" t="s">
        <v>265</v>
      </c>
      <c r="E477" s="157" t="s">
        <v>1</v>
      </c>
      <c r="F477" s="158" t="s">
        <v>3337</v>
      </c>
      <c r="H477" s="159">
        <v>24.556999999999999</v>
      </c>
      <c r="I477" s="160"/>
      <c r="L477" s="155"/>
      <c r="M477" s="161"/>
      <c r="T477" s="162"/>
      <c r="AT477" s="157" t="s">
        <v>265</v>
      </c>
      <c r="AU477" s="157" t="s">
        <v>21</v>
      </c>
      <c r="AV477" s="12" t="s">
        <v>21</v>
      </c>
      <c r="AW477" s="12" t="s">
        <v>36</v>
      </c>
      <c r="AX477" s="12" t="s">
        <v>80</v>
      </c>
      <c r="AY477" s="157" t="s">
        <v>250</v>
      </c>
    </row>
    <row r="478" spans="2:65" s="13" customFormat="1" ht="11.25">
      <c r="B478" s="163"/>
      <c r="D478" s="156" t="s">
        <v>265</v>
      </c>
      <c r="E478" s="164" t="s">
        <v>1</v>
      </c>
      <c r="F478" s="165" t="s">
        <v>273</v>
      </c>
      <c r="H478" s="166">
        <v>103.68</v>
      </c>
      <c r="I478" s="167"/>
      <c r="L478" s="163"/>
      <c r="M478" s="168"/>
      <c r="T478" s="169"/>
      <c r="AT478" s="164" t="s">
        <v>265</v>
      </c>
      <c r="AU478" s="164" t="s">
        <v>21</v>
      </c>
      <c r="AV478" s="13" t="s">
        <v>257</v>
      </c>
      <c r="AW478" s="13" t="s">
        <v>36</v>
      </c>
      <c r="AX478" s="13" t="s">
        <v>88</v>
      </c>
      <c r="AY478" s="164" t="s">
        <v>250</v>
      </c>
    </row>
    <row r="479" spans="2:65" s="11" customFormat="1" ht="22.9" customHeight="1">
      <c r="B479" s="126"/>
      <c r="D479" s="127" t="s">
        <v>79</v>
      </c>
      <c r="E479" s="136" t="s">
        <v>280</v>
      </c>
      <c r="F479" s="136" t="s">
        <v>616</v>
      </c>
      <c r="I479" s="129"/>
      <c r="J479" s="137">
        <f>BK479</f>
        <v>0</v>
      </c>
      <c r="L479" s="126"/>
      <c r="M479" s="131"/>
      <c r="P479" s="132">
        <f>SUM(P480:P493)</f>
        <v>0</v>
      </c>
      <c r="R479" s="132">
        <f>SUM(R480:R493)</f>
        <v>4.8485999999999998E-3</v>
      </c>
      <c r="T479" s="133">
        <f>SUM(T480:T493)</f>
        <v>0</v>
      </c>
      <c r="AR479" s="127" t="s">
        <v>88</v>
      </c>
      <c r="AT479" s="134" t="s">
        <v>79</v>
      </c>
      <c r="AU479" s="134" t="s">
        <v>88</v>
      </c>
      <c r="AY479" s="127" t="s">
        <v>250</v>
      </c>
      <c r="BK479" s="135">
        <f>SUM(BK480:BK493)</f>
        <v>0</v>
      </c>
    </row>
    <row r="480" spans="2:65" s="1" customFormat="1" ht="16.5" customHeight="1">
      <c r="B480" s="33"/>
      <c r="C480" s="138" t="s">
        <v>743</v>
      </c>
      <c r="D480" s="138" t="s">
        <v>252</v>
      </c>
      <c r="E480" s="139" t="s">
        <v>3338</v>
      </c>
      <c r="F480" s="140" t="s">
        <v>3339</v>
      </c>
      <c r="G480" s="141" t="s">
        <v>255</v>
      </c>
      <c r="H480" s="142">
        <v>7.165</v>
      </c>
      <c r="I480" s="143"/>
      <c r="J480" s="144">
        <f>ROUND(I480*H480,2)</f>
        <v>0</v>
      </c>
      <c r="K480" s="140" t="s">
        <v>256</v>
      </c>
      <c r="L480" s="33"/>
      <c r="M480" s="145" t="s">
        <v>1</v>
      </c>
      <c r="N480" s="146" t="s">
        <v>45</v>
      </c>
      <c r="P480" s="147">
        <f>O480*H480</f>
        <v>0</v>
      </c>
      <c r="Q480" s="147">
        <v>0</v>
      </c>
      <c r="R480" s="147">
        <f>Q480*H480</f>
        <v>0</v>
      </c>
      <c r="S480" s="147">
        <v>0</v>
      </c>
      <c r="T480" s="148">
        <f>S480*H480</f>
        <v>0</v>
      </c>
      <c r="AR480" s="149" t="s">
        <v>257</v>
      </c>
      <c r="AT480" s="149" t="s">
        <v>252</v>
      </c>
      <c r="AU480" s="149" t="s">
        <v>21</v>
      </c>
      <c r="AY480" s="17" t="s">
        <v>250</v>
      </c>
      <c r="BE480" s="150">
        <f>IF(N480="základní",J480,0)</f>
        <v>0</v>
      </c>
      <c r="BF480" s="150">
        <f>IF(N480="snížená",J480,0)</f>
        <v>0</v>
      </c>
      <c r="BG480" s="150">
        <f>IF(N480="zákl. přenesená",J480,0)</f>
        <v>0</v>
      </c>
      <c r="BH480" s="150">
        <f>IF(N480="sníž. přenesená",J480,0)</f>
        <v>0</v>
      </c>
      <c r="BI480" s="150">
        <f>IF(N480="nulová",J480,0)</f>
        <v>0</v>
      </c>
      <c r="BJ480" s="17" t="s">
        <v>88</v>
      </c>
      <c r="BK480" s="150">
        <f>ROUND(I480*H480,2)</f>
        <v>0</v>
      </c>
      <c r="BL480" s="17" t="s">
        <v>257</v>
      </c>
      <c r="BM480" s="149" t="s">
        <v>3340</v>
      </c>
    </row>
    <row r="481" spans="2:65" s="1" customFormat="1" ht="11.25">
      <c r="B481" s="33"/>
      <c r="D481" s="151" t="s">
        <v>259</v>
      </c>
      <c r="F481" s="152" t="s">
        <v>3341</v>
      </c>
      <c r="I481" s="153"/>
      <c r="L481" s="33"/>
      <c r="M481" s="154"/>
      <c r="T481" s="57"/>
      <c r="AT481" s="17" t="s">
        <v>259</v>
      </c>
      <c r="AU481" s="17" t="s">
        <v>21</v>
      </c>
    </row>
    <row r="482" spans="2:65" s="12" customFormat="1" ht="11.25">
      <c r="B482" s="155"/>
      <c r="D482" s="156" t="s">
        <v>265</v>
      </c>
      <c r="E482" s="157" t="s">
        <v>1</v>
      </c>
      <c r="F482" s="158" t="s">
        <v>3342</v>
      </c>
      <c r="H482" s="159">
        <v>3.9670000000000001</v>
      </c>
      <c r="I482" s="160"/>
      <c r="L482" s="155"/>
      <c r="M482" s="161"/>
      <c r="T482" s="162"/>
      <c r="AT482" s="157" t="s">
        <v>265</v>
      </c>
      <c r="AU482" s="157" t="s">
        <v>21</v>
      </c>
      <c r="AV482" s="12" t="s">
        <v>21</v>
      </c>
      <c r="AW482" s="12" t="s">
        <v>36</v>
      </c>
      <c r="AX482" s="12" t="s">
        <v>80</v>
      </c>
      <c r="AY482" s="157" t="s">
        <v>250</v>
      </c>
    </row>
    <row r="483" spans="2:65" s="12" customFormat="1" ht="11.25">
      <c r="B483" s="155"/>
      <c r="D483" s="156" t="s">
        <v>265</v>
      </c>
      <c r="E483" s="157" t="s">
        <v>1</v>
      </c>
      <c r="F483" s="158" t="s">
        <v>3343</v>
      </c>
      <c r="H483" s="159">
        <v>3.198</v>
      </c>
      <c r="I483" s="160"/>
      <c r="L483" s="155"/>
      <c r="M483" s="161"/>
      <c r="T483" s="162"/>
      <c r="AT483" s="157" t="s">
        <v>265</v>
      </c>
      <c r="AU483" s="157" t="s">
        <v>21</v>
      </c>
      <c r="AV483" s="12" t="s">
        <v>21</v>
      </c>
      <c r="AW483" s="12" t="s">
        <v>36</v>
      </c>
      <c r="AX483" s="12" t="s">
        <v>80</v>
      </c>
      <c r="AY483" s="157" t="s">
        <v>250</v>
      </c>
    </row>
    <row r="484" spans="2:65" s="13" customFormat="1" ht="11.25">
      <c r="B484" s="163"/>
      <c r="D484" s="156" t="s">
        <v>265</v>
      </c>
      <c r="E484" s="164" t="s">
        <v>1</v>
      </c>
      <c r="F484" s="165" t="s">
        <v>273</v>
      </c>
      <c r="H484" s="166">
        <v>7.165</v>
      </c>
      <c r="I484" s="167"/>
      <c r="L484" s="163"/>
      <c r="M484" s="168"/>
      <c r="T484" s="169"/>
      <c r="AT484" s="164" t="s">
        <v>265</v>
      </c>
      <c r="AU484" s="164" t="s">
        <v>21</v>
      </c>
      <c r="AV484" s="13" t="s">
        <v>257</v>
      </c>
      <c r="AW484" s="13" t="s">
        <v>36</v>
      </c>
      <c r="AX484" s="13" t="s">
        <v>88</v>
      </c>
      <c r="AY484" s="164" t="s">
        <v>250</v>
      </c>
    </row>
    <row r="485" spans="2:65" s="1" customFormat="1" ht="24.2" customHeight="1">
      <c r="B485" s="33"/>
      <c r="C485" s="138" t="s">
        <v>751</v>
      </c>
      <c r="D485" s="138" t="s">
        <v>252</v>
      </c>
      <c r="E485" s="139" t="s">
        <v>3344</v>
      </c>
      <c r="F485" s="140" t="s">
        <v>3345</v>
      </c>
      <c r="G485" s="141" t="s">
        <v>255</v>
      </c>
      <c r="H485" s="142">
        <v>267.75</v>
      </c>
      <c r="I485" s="143"/>
      <c r="J485" s="144">
        <f>ROUND(I485*H485,2)</f>
        <v>0</v>
      </c>
      <c r="K485" s="140" t="s">
        <v>256</v>
      </c>
      <c r="L485" s="33"/>
      <c r="M485" s="145" t="s">
        <v>1</v>
      </c>
      <c r="N485" s="146" t="s">
        <v>45</v>
      </c>
      <c r="P485" s="147">
        <f>O485*H485</f>
        <v>0</v>
      </c>
      <c r="Q485" s="147">
        <v>0</v>
      </c>
      <c r="R485" s="147">
        <f>Q485*H485</f>
        <v>0</v>
      </c>
      <c r="S485" s="147">
        <v>0</v>
      </c>
      <c r="T485" s="148">
        <f>S485*H485</f>
        <v>0</v>
      </c>
      <c r="AR485" s="149" t="s">
        <v>257</v>
      </c>
      <c r="AT485" s="149" t="s">
        <v>252</v>
      </c>
      <c r="AU485" s="149" t="s">
        <v>21</v>
      </c>
      <c r="AY485" s="17" t="s">
        <v>250</v>
      </c>
      <c r="BE485" s="150">
        <f>IF(N485="základní",J485,0)</f>
        <v>0</v>
      </c>
      <c r="BF485" s="150">
        <f>IF(N485="snížená",J485,0)</f>
        <v>0</v>
      </c>
      <c r="BG485" s="150">
        <f>IF(N485="zákl. přenesená",J485,0)</f>
        <v>0</v>
      </c>
      <c r="BH485" s="150">
        <f>IF(N485="sníž. přenesená",J485,0)</f>
        <v>0</v>
      </c>
      <c r="BI485" s="150">
        <f>IF(N485="nulová",J485,0)</f>
        <v>0</v>
      </c>
      <c r="BJ485" s="17" t="s">
        <v>88</v>
      </c>
      <c r="BK485" s="150">
        <f>ROUND(I485*H485,2)</f>
        <v>0</v>
      </c>
      <c r="BL485" s="17" t="s">
        <v>257</v>
      </c>
      <c r="BM485" s="149" t="s">
        <v>3346</v>
      </c>
    </row>
    <row r="486" spans="2:65" s="1" customFormat="1" ht="11.25">
      <c r="B486" s="33"/>
      <c r="D486" s="151" t="s">
        <v>259</v>
      </c>
      <c r="F486" s="152" t="s">
        <v>3347</v>
      </c>
      <c r="I486" s="153"/>
      <c r="L486" s="33"/>
      <c r="M486" s="154"/>
      <c r="T486" s="57"/>
      <c r="AT486" s="17" t="s">
        <v>259</v>
      </c>
      <c r="AU486" s="17" t="s">
        <v>21</v>
      </c>
    </row>
    <row r="487" spans="2:65" s="1" customFormat="1" ht="24.2" customHeight="1">
      <c r="B487" s="33"/>
      <c r="C487" s="138" t="s">
        <v>757</v>
      </c>
      <c r="D487" s="138" t="s">
        <v>252</v>
      </c>
      <c r="E487" s="139" t="s">
        <v>3348</v>
      </c>
      <c r="F487" s="140" t="s">
        <v>3349</v>
      </c>
      <c r="G487" s="141" t="s">
        <v>255</v>
      </c>
      <c r="H487" s="142">
        <v>267.75</v>
      </c>
      <c r="I487" s="143"/>
      <c r="J487" s="144">
        <f>ROUND(I487*H487,2)</f>
        <v>0</v>
      </c>
      <c r="K487" s="140" t="s">
        <v>256</v>
      </c>
      <c r="L487" s="33"/>
      <c r="M487" s="145" t="s">
        <v>1</v>
      </c>
      <c r="N487" s="146" t="s">
        <v>45</v>
      </c>
      <c r="P487" s="147">
        <f>O487*H487</f>
        <v>0</v>
      </c>
      <c r="Q487" s="147">
        <v>0</v>
      </c>
      <c r="R487" s="147">
        <f>Q487*H487</f>
        <v>0</v>
      </c>
      <c r="S487" s="147">
        <v>0</v>
      </c>
      <c r="T487" s="148">
        <f>S487*H487</f>
        <v>0</v>
      </c>
      <c r="AR487" s="149" t="s">
        <v>257</v>
      </c>
      <c r="AT487" s="149" t="s">
        <v>252</v>
      </c>
      <c r="AU487" s="149" t="s">
        <v>21</v>
      </c>
      <c r="AY487" s="17" t="s">
        <v>250</v>
      </c>
      <c r="BE487" s="150">
        <f>IF(N487="základní",J487,0)</f>
        <v>0</v>
      </c>
      <c r="BF487" s="150">
        <f>IF(N487="snížená",J487,0)</f>
        <v>0</v>
      </c>
      <c r="BG487" s="150">
        <f>IF(N487="zákl. přenesená",J487,0)</f>
        <v>0</v>
      </c>
      <c r="BH487" s="150">
        <f>IF(N487="sníž. přenesená",J487,0)</f>
        <v>0</v>
      </c>
      <c r="BI487" s="150">
        <f>IF(N487="nulová",J487,0)</f>
        <v>0</v>
      </c>
      <c r="BJ487" s="17" t="s">
        <v>88</v>
      </c>
      <c r="BK487" s="150">
        <f>ROUND(I487*H487,2)</f>
        <v>0</v>
      </c>
      <c r="BL487" s="17" t="s">
        <v>257</v>
      </c>
      <c r="BM487" s="149" t="s">
        <v>3350</v>
      </c>
    </row>
    <row r="488" spans="2:65" s="1" customFormat="1" ht="11.25">
      <c r="B488" s="33"/>
      <c r="D488" s="151" t="s">
        <v>259</v>
      </c>
      <c r="F488" s="152" t="s">
        <v>3351</v>
      </c>
      <c r="I488" s="153"/>
      <c r="L488" s="33"/>
      <c r="M488" s="154"/>
      <c r="T488" s="57"/>
      <c r="AT488" s="17" t="s">
        <v>259</v>
      </c>
      <c r="AU488" s="17" t="s">
        <v>21</v>
      </c>
    </row>
    <row r="489" spans="2:65" s="1" customFormat="1" ht="24.2" customHeight="1">
      <c r="B489" s="33"/>
      <c r="C489" s="138" t="s">
        <v>1604</v>
      </c>
      <c r="D489" s="138" t="s">
        <v>252</v>
      </c>
      <c r="E489" s="139" t="s">
        <v>3352</v>
      </c>
      <c r="F489" s="140" t="s">
        <v>3353</v>
      </c>
      <c r="G489" s="141" t="s">
        <v>255</v>
      </c>
      <c r="H489" s="142">
        <v>24.242999999999999</v>
      </c>
      <c r="I489" s="143"/>
      <c r="J489" s="144">
        <f>ROUND(I489*H489,2)</f>
        <v>0</v>
      </c>
      <c r="K489" s="140" t="s">
        <v>256</v>
      </c>
      <c r="L489" s="33"/>
      <c r="M489" s="145" t="s">
        <v>1</v>
      </c>
      <c r="N489" s="146" t="s">
        <v>45</v>
      </c>
      <c r="P489" s="147">
        <f>O489*H489</f>
        <v>0</v>
      </c>
      <c r="Q489" s="147">
        <v>2.0000000000000001E-4</v>
      </c>
      <c r="R489" s="147">
        <f>Q489*H489</f>
        <v>4.8485999999999998E-3</v>
      </c>
      <c r="S489" s="147">
        <v>0</v>
      </c>
      <c r="T489" s="148">
        <f>S489*H489</f>
        <v>0</v>
      </c>
      <c r="AR489" s="149" t="s">
        <v>257</v>
      </c>
      <c r="AT489" s="149" t="s">
        <v>252</v>
      </c>
      <c r="AU489" s="149" t="s">
        <v>21</v>
      </c>
      <c r="AY489" s="17" t="s">
        <v>250</v>
      </c>
      <c r="BE489" s="150">
        <f>IF(N489="základní",J489,0)</f>
        <v>0</v>
      </c>
      <c r="BF489" s="150">
        <f>IF(N489="snížená",J489,0)</f>
        <v>0</v>
      </c>
      <c r="BG489" s="150">
        <f>IF(N489="zákl. přenesená",J489,0)</f>
        <v>0</v>
      </c>
      <c r="BH489" s="150">
        <f>IF(N489="sníž. přenesená",J489,0)</f>
        <v>0</v>
      </c>
      <c r="BI489" s="150">
        <f>IF(N489="nulová",J489,0)</f>
        <v>0</v>
      </c>
      <c r="BJ489" s="17" t="s">
        <v>88</v>
      </c>
      <c r="BK489" s="150">
        <f>ROUND(I489*H489,2)</f>
        <v>0</v>
      </c>
      <c r="BL489" s="17" t="s">
        <v>257</v>
      </c>
      <c r="BM489" s="149" t="s">
        <v>3354</v>
      </c>
    </row>
    <row r="490" spans="2:65" s="1" customFormat="1" ht="11.25">
      <c r="B490" s="33"/>
      <c r="D490" s="151" t="s">
        <v>259</v>
      </c>
      <c r="F490" s="152" t="s">
        <v>3355</v>
      </c>
      <c r="I490" s="153"/>
      <c r="L490" s="33"/>
      <c r="M490" s="154"/>
      <c r="T490" s="57"/>
      <c r="AT490" s="17" t="s">
        <v>259</v>
      </c>
      <c r="AU490" s="17" t="s">
        <v>21</v>
      </c>
    </row>
    <row r="491" spans="2:65" s="12" customFormat="1" ht="22.5">
      <c r="B491" s="155"/>
      <c r="D491" s="156" t="s">
        <v>265</v>
      </c>
      <c r="E491" s="157" t="s">
        <v>1</v>
      </c>
      <c r="F491" s="158" t="s">
        <v>3356</v>
      </c>
      <c r="H491" s="159">
        <v>20.042999999999999</v>
      </c>
      <c r="I491" s="160"/>
      <c r="L491" s="155"/>
      <c r="M491" s="161"/>
      <c r="T491" s="162"/>
      <c r="AT491" s="157" t="s">
        <v>265</v>
      </c>
      <c r="AU491" s="157" t="s">
        <v>21</v>
      </c>
      <c r="AV491" s="12" t="s">
        <v>21</v>
      </c>
      <c r="AW491" s="12" t="s">
        <v>36</v>
      </c>
      <c r="AX491" s="12" t="s">
        <v>80</v>
      </c>
      <c r="AY491" s="157" t="s">
        <v>250</v>
      </c>
    </row>
    <row r="492" spans="2:65" s="12" customFormat="1" ht="22.5">
      <c r="B492" s="155"/>
      <c r="D492" s="156" t="s">
        <v>265</v>
      </c>
      <c r="E492" s="157" t="s">
        <v>1</v>
      </c>
      <c r="F492" s="158" t="s">
        <v>3357</v>
      </c>
      <c r="H492" s="159">
        <v>4.2</v>
      </c>
      <c r="I492" s="160"/>
      <c r="L492" s="155"/>
      <c r="M492" s="161"/>
      <c r="T492" s="162"/>
      <c r="AT492" s="157" t="s">
        <v>265</v>
      </c>
      <c r="AU492" s="157" t="s">
        <v>21</v>
      </c>
      <c r="AV492" s="12" t="s">
        <v>21</v>
      </c>
      <c r="AW492" s="12" t="s">
        <v>36</v>
      </c>
      <c r="AX492" s="12" t="s">
        <v>80</v>
      </c>
      <c r="AY492" s="157" t="s">
        <v>250</v>
      </c>
    </row>
    <row r="493" spans="2:65" s="13" customFormat="1" ht="11.25">
      <c r="B493" s="163"/>
      <c r="D493" s="156" t="s">
        <v>265</v>
      </c>
      <c r="E493" s="164" t="s">
        <v>1</v>
      </c>
      <c r="F493" s="165" t="s">
        <v>273</v>
      </c>
      <c r="H493" s="166">
        <v>24.242999999999999</v>
      </c>
      <c r="I493" s="167"/>
      <c r="L493" s="163"/>
      <c r="M493" s="168"/>
      <c r="T493" s="169"/>
      <c r="AT493" s="164" t="s">
        <v>265</v>
      </c>
      <c r="AU493" s="164" t="s">
        <v>21</v>
      </c>
      <c r="AV493" s="13" t="s">
        <v>257</v>
      </c>
      <c r="AW493" s="13" t="s">
        <v>36</v>
      </c>
      <c r="AX493" s="13" t="s">
        <v>88</v>
      </c>
      <c r="AY493" s="164" t="s">
        <v>250</v>
      </c>
    </row>
    <row r="494" spans="2:65" s="11" customFormat="1" ht="22.9" customHeight="1">
      <c r="B494" s="126"/>
      <c r="D494" s="127" t="s">
        <v>79</v>
      </c>
      <c r="E494" s="136" t="s">
        <v>305</v>
      </c>
      <c r="F494" s="136" t="s">
        <v>629</v>
      </c>
      <c r="I494" s="129"/>
      <c r="J494" s="137">
        <f>BK494</f>
        <v>0</v>
      </c>
      <c r="L494" s="126"/>
      <c r="M494" s="131"/>
      <c r="P494" s="132">
        <f>SUM(P495:P553)</f>
        <v>0</v>
      </c>
      <c r="R494" s="132">
        <f>SUM(R495:R553)</f>
        <v>4.0732868400000006</v>
      </c>
      <c r="T494" s="133">
        <f>SUM(T495:T553)</f>
        <v>0</v>
      </c>
      <c r="AR494" s="127" t="s">
        <v>88</v>
      </c>
      <c r="AT494" s="134" t="s">
        <v>79</v>
      </c>
      <c r="AU494" s="134" t="s">
        <v>88</v>
      </c>
      <c r="AY494" s="127" t="s">
        <v>250</v>
      </c>
      <c r="BK494" s="135">
        <f>SUM(BK495:BK553)</f>
        <v>0</v>
      </c>
    </row>
    <row r="495" spans="2:65" s="1" customFormat="1" ht="24.2" customHeight="1">
      <c r="B495" s="33"/>
      <c r="C495" s="138" t="s">
        <v>1609</v>
      </c>
      <c r="D495" s="138" t="s">
        <v>252</v>
      </c>
      <c r="E495" s="139" t="s">
        <v>3358</v>
      </c>
      <c r="F495" s="140" t="s">
        <v>3359</v>
      </c>
      <c r="G495" s="141" t="s">
        <v>255</v>
      </c>
      <c r="H495" s="142">
        <v>431.12</v>
      </c>
      <c r="I495" s="143"/>
      <c r="J495" s="144">
        <f>ROUND(I495*H495,2)</f>
        <v>0</v>
      </c>
      <c r="K495" s="140" t="s">
        <v>256</v>
      </c>
      <c r="L495" s="33"/>
      <c r="M495" s="145" t="s">
        <v>1</v>
      </c>
      <c r="N495" s="146" t="s">
        <v>45</v>
      </c>
      <c r="P495" s="147">
        <f>O495*H495</f>
        <v>0</v>
      </c>
      <c r="Q495" s="147">
        <v>1.4999999999999999E-4</v>
      </c>
      <c r="R495" s="147">
        <f>Q495*H495</f>
        <v>6.4667999999999989E-2</v>
      </c>
      <c r="S495" s="147">
        <v>0</v>
      </c>
      <c r="T495" s="148">
        <f>S495*H495</f>
        <v>0</v>
      </c>
      <c r="AR495" s="149" t="s">
        <v>257</v>
      </c>
      <c r="AT495" s="149" t="s">
        <v>252</v>
      </c>
      <c r="AU495" s="149" t="s">
        <v>21</v>
      </c>
      <c r="AY495" s="17" t="s">
        <v>250</v>
      </c>
      <c r="BE495" s="150">
        <f>IF(N495="základní",J495,0)</f>
        <v>0</v>
      </c>
      <c r="BF495" s="150">
        <f>IF(N495="snížená",J495,0)</f>
        <v>0</v>
      </c>
      <c r="BG495" s="150">
        <f>IF(N495="zákl. přenesená",J495,0)</f>
        <v>0</v>
      </c>
      <c r="BH495" s="150">
        <f>IF(N495="sníž. přenesená",J495,0)</f>
        <v>0</v>
      </c>
      <c r="BI495" s="150">
        <f>IF(N495="nulová",J495,0)</f>
        <v>0</v>
      </c>
      <c r="BJ495" s="17" t="s">
        <v>88</v>
      </c>
      <c r="BK495" s="150">
        <f>ROUND(I495*H495,2)</f>
        <v>0</v>
      </c>
      <c r="BL495" s="17" t="s">
        <v>257</v>
      </c>
      <c r="BM495" s="149" t="s">
        <v>3360</v>
      </c>
    </row>
    <row r="496" spans="2:65" s="1" customFormat="1" ht="11.25">
      <c r="B496" s="33"/>
      <c r="D496" s="151" t="s">
        <v>259</v>
      </c>
      <c r="F496" s="152" t="s">
        <v>3361</v>
      </c>
      <c r="I496" s="153"/>
      <c r="L496" s="33"/>
      <c r="M496" s="154"/>
      <c r="T496" s="57"/>
      <c r="AT496" s="17" t="s">
        <v>259</v>
      </c>
      <c r="AU496" s="17" t="s">
        <v>21</v>
      </c>
    </row>
    <row r="497" spans="2:65" s="12" customFormat="1" ht="11.25">
      <c r="B497" s="155"/>
      <c r="D497" s="156" t="s">
        <v>265</v>
      </c>
      <c r="E497" s="157" t="s">
        <v>1</v>
      </c>
      <c r="F497" s="158" t="s">
        <v>3362</v>
      </c>
      <c r="H497" s="159">
        <v>364</v>
      </c>
      <c r="I497" s="160"/>
      <c r="L497" s="155"/>
      <c r="M497" s="161"/>
      <c r="T497" s="162"/>
      <c r="AT497" s="157" t="s">
        <v>265</v>
      </c>
      <c r="AU497" s="157" t="s">
        <v>21</v>
      </c>
      <c r="AV497" s="12" t="s">
        <v>21</v>
      </c>
      <c r="AW497" s="12" t="s">
        <v>36</v>
      </c>
      <c r="AX497" s="12" t="s">
        <v>80</v>
      </c>
      <c r="AY497" s="157" t="s">
        <v>250</v>
      </c>
    </row>
    <row r="498" spans="2:65" s="12" customFormat="1" ht="11.25">
      <c r="B498" s="155"/>
      <c r="D498" s="156" t="s">
        <v>265</v>
      </c>
      <c r="E498" s="157" t="s">
        <v>1</v>
      </c>
      <c r="F498" s="158" t="s">
        <v>3363</v>
      </c>
      <c r="H498" s="159">
        <v>67.12</v>
      </c>
      <c r="I498" s="160"/>
      <c r="L498" s="155"/>
      <c r="M498" s="161"/>
      <c r="T498" s="162"/>
      <c r="AT498" s="157" t="s">
        <v>265</v>
      </c>
      <c r="AU498" s="157" t="s">
        <v>21</v>
      </c>
      <c r="AV498" s="12" t="s">
        <v>21</v>
      </c>
      <c r="AW498" s="12" t="s">
        <v>36</v>
      </c>
      <c r="AX498" s="12" t="s">
        <v>80</v>
      </c>
      <c r="AY498" s="157" t="s">
        <v>250</v>
      </c>
    </row>
    <row r="499" spans="2:65" s="13" customFormat="1" ht="11.25">
      <c r="B499" s="163"/>
      <c r="D499" s="156" t="s">
        <v>265</v>
      </c>
      <c r="E499" s="164" t="s">
        <v>1</v>
      </c>
      <c r="F499" s="165" t="s">
        <v>273</v>
      </c>
      <c r="H499" s="166">
        <v>431.12</v>
      </c>
      <c r="I499" s="167"/>
      <c r="L499" s="163"/>
      <c r="M499" s="168"/>
      <c r="T499" s="169"/>
      <c r="AT499" s="164" t="s">
        <v>265</v>
      </c>
      <c r="AU499" s="164" t="s">
        <v>21</v>
      </c>
      <c r="AV499" s="13" t="s">
        <v>257</v>
      </c>
      <c r="AW499" s="13" t="s">
        <v>36</v>
      </c>
      <c r="AX499" s="13" t="s">
        <v>88</v>
      </c>
      <c r="AY499" s="164" t="s">
        <v>250</v>
      </c>
    </row>
    <row r="500" spans="2:65" s="1" customFormat="1" ht="24.2" customHeight="1">
      <c r="B500" s="33"/>
      <c r="C500" s="138" t="s">
        <v>1614</v>
      </c>
      <c r="D500" s="138" t="s">
        <v>252</v>
      </c>
      <c r="E500" s="139" t="s">
        <v>3364</v>
      </c>
      <c r="F500" s="140" t="s">
        <v>3365</v>
      </c>
      <c r="G500" s="141" t="s">
        <v>557</v>
      </c>
      <c r="H500" s="142">
        <v>50</v>
      </c>
      <c r="I500" s="143"/>
      <c r="J500" s="144">
        <f>ROUND(I500*H500,2)</f>
        <v>0</v>
      </c>
      <c r="K500" s="140" t="s">
        <v>256</v>
      </c>
      <c r="L500" s="33"/>
      <c r="M500" s="145" t="s">
        <v>1</v>
      </c>
      <c r="N500" s="146" t="s">
        <v>45</v>
      </c>
      <c r="P500" s="147">
        <f>O500*H500</f>
        <v>0</v>
      </c>
      <c r="Q500" s="147">
        <v>5.0000000000000002E-5</v>
      </c>
      <c r="R500" s="147">
        <f>Q500*H500</f>
        <v>2.5000000000000001E-3</v>
      </c>
      <c r="S500" s="147">
        <v>0</v>
      </c>
      <c r="T500" s="148">
        <f>S500*H500</f>
        <v>0</v>
      </c>
      <c r="AR500" s="149" t="s">
        <v>257</v>
      </c>
      <c r="AT500" s="149" t="s">
        <v>252</v>
      </c>
      <c r="AU500" s="149" t="s">
        <v>21</v>
      </c>
      <c r="AY500" s="17" t="s">
        <v>250</v>
      </c>
      <c r="BE500" s="150">
        <f>IF(N500="základní",J500,0)</f>
        <v>0</v>
      </c>
      <c r="BF500" s="150">
        <f>IF(N500="snížená",J500,0)</f>
        <v>0</v>
      </c>
      <c r="BG500" s="150">
        <f>IF(N500="zákl. přenesená",J500,0)</f>
        <v>0</v>
      </c>
      <c r="BH500" s="150">
        <f>IF(N500="sníž. přenesená",J500,0)</f>
        <v>0</v>
      </c>
      <c r="BI500" s="150">
        <f>IF(N500="nulová",J500,0)</f>
        <v>0</v>
      </c>
      <c r="BJ500" s="17" t="s">
        <v>88</v>
      </c>
      <c r="BK500" s="150">
        <f>ROUND(I500*H500,2)</f>
        <v>0</v>
      </c>
      <c r="BL500" s="17" t="s">
        <v>257</v>
      </c>
      <c r="BM500" s="149" t="s">
        <v>3366</v>
      </c>
    </row>
    <row r="501" spans="2:65" s="1" customFormat="1" ht="11.25">
      <c r="B501" s="33"/>
      <c r="D501" s="151" t="s">
        <v>259</v>
      </c>
      <c r="F501" s="152" t="s">
        <v>3367</v>
      </c>
      <c r="I501" s="153"/>
      <c r="L501" s="33"/>
      <c r="M501" s="154"/>
      <c r="T501" s="57"/>
      <c r="AT501" s="17" t="s">
        <v>259</v>
      </c>
      <c r="AU501" s="17" t="s">
        <v>21</v>
      </c>
    </row>
    <row r="502" spans="2:65" s="1" customFormat="1" ht="33" customHeight="1">
      <c r="B502" s="33"/>
      <c r="C502" s="138" t="s">
        <v>1619</v>
      </c>
      <c r="D502" s="138" t="s">
        <v>252</v>
      </c>
      <c r="E502" s="139" t="s">
        <v>631</v>
      </c>
      <c r="F502" s="140" t="s">
        <v>632</v>
      </c>
      <c r="G502" s="141" t="s">
        <v>557</v>
      </c>
      <c r="H502" s="142">
        <v>10</v>
      </c>
      <c r="I502" s="143"/>
      <c r="J502" s="144">
        <f>ROUND(I502*H502,2)</f>
        <v>0</v>
      </c>
      <c r="K502" s="140" t="s">
        <v>256</v>
      </c>
      <c r="L502" s="33"/>
      <c r="M502" s="145" t="s">
        <v>1</v>
      </c>
      <c r="N502" s="146" t="s">
        <v>45</v>
      </c>
      <c r="P502" s="147">
        <f>O502*H502</f>
        <v>0</v>
      </c>
      <c r="Q502" s="147">
        <v>0.1295</v>
      </c>
      <c r="R502" s="147">
        <f>Q502*H502</f>
        <v>1.2949999999999999</v>
      </c>
      <c r="S502" s="147">
        <v>0</v>
      </c>
      <c r="T502" s="148">
        <f>S502*H502</f>
        <v>0</v>
      </c>
      <c r="AR502" s="149" t="s">
        <v>257</v>
      </c>
      <c r="AT502" s="149" t="s">
        <v>252</v>
      </c>
      <c r="AU502" s="149" t="s">
        <v>21</v>
      </c>
      <c r="AY502" s="17" t="s">
        <v>250</v>
      </c>
      <c r="BE502" s="150">
        <f>IF(N502="základní",J502,0)</f>
        <v>0</v>
      </c>
      <c r="BF502" s="150">
        <f>IF(N502="snížená",J502,0)</f>
        <v>0</v>
      </c>
      <c r="BG502" s="150">
        <f>IF(N502="zákl. přenesená",J502,0)</f>
        <v>0</v>
      </c>
      <c r="BH502" s="150">
        <f>IF(N502="sníž. přenesená",J502,0)</f>
        <v>0</v>
      </c>
      <c r="BI502" s="150">
        <f>IF(N502="nulová",J502,0)</f>
        <v>0</v>
      </c>
      <c r="BJ502" s="17" t="s">
        <v>88</v>
      </c>
      <c r="BK502" s="150">
        <f>ROUND(I502*H502,2)</f>
        <v>0</v>
      </c>
      <c r="BL502" s="17" t="s">
        <v>257</v>
      </c>
      <c r="BM502" s="149" t="s">
        <v>3368</v>
      </c>
    </row>
    <row r="503" spans="2:65" s="1" customFormat="1" ht="11.25">
      <c r="B503" s="33"/>
      <c r="D503" s="151" t="s">
        <v>259</v>
      </c>
      <c r="F503" s="152" t="s">
        <v>634</v>
      </c>
      <c r="I503" s="153"/>
      <c r="L503" s="33"/>
      <c r="M503" s="154"/>
      <c r="T503" s="57"/>
      <c r="AT503" s="17" t="s">
        <v>259</v>
      </c>
      <c r="AU503" s="17" t="s">
        <v>21</v>
      </c>
    </row>
    <row r="504" spans="2:65" s="12" customFormat="1" ht="11.25">
      <c r="B504" s="155"/>
      <c r="D504" s="156" t="s">
        <v>265</v>
      </c>
      <c r="E504" s="157" t="s">
        <v>1</v>
      </c>
      <c r="F504" s="158" t="s">
        <v>3369</v>
      </c>
      <c r="H504" s="159">
        <v>10</v>
      </c>
      <c r="I504" s="160"/>
      <c r="L504" s="155"/>
      <c r="M504" s="161"/>
      <c r="T504" s="162"/>
      <c r="AT504" s="157" t="s">
        <v>265</v>
      </c>
      <c r="AU504" s="157" t="s">
        <v>21</v>
      </c>
      <c r="AV504" s="12" t="s">
        <v>21</v>
      </c>
      <c r="AW504" s="12" t="s">
        <v>36</v>
      </c>
      <c r="AX504" s="12" t="s">
        <v>88</v>
      </c>
      <c r="AY504" s="157" t="s">
        <v>250</v>
      </c>
    </row>
    <row r="505" spans="2:65" s="1" customFormat="1" ht="16.5" customHeight="1">
      <c r="B505" s="33"/>
      <c r="C505" s="178" t="s">
        <v>1624</v>
      </c>
      <c r="D505" s="178" t="s">
        <v>364</v>
      </c>
      <c r="E505" s="179" t="s">
        <v>3370</v>
      </c>
      <c r="F505" s="180" t="s">
        <v>3371</v>
      </c>
      <c r="G505" s="181" t="s">
        <v>557</v>
      </c>
      <c r="H505" s="182">
        <v>10.199999999999999</v>
      </c>
      <c r="I505" s="183"/>
      <c r="J505" s="184">
        <f>ROUND(I505*H505,2)</f>
        <v>0</v>
      </c>
      <c r="K505" s="180" t="s">
        <v>256</v>
      </c>
      <c r="L505" s="185"/>
      <c r="M505" s="186" t="s">
        <v>1</v>
      </c>
      <c r="N505" s="187" t="s">
        <v>45</v>
      </c>
      <c r="P505" s="147">
        <f>O505*H505</f>
        <v>0</v>
      </c>
      <c r="Q505" s="147">
        <v>5.6120000000000003E-2</v>
      </c>
      <c r="R505" s="147">
        <f>Q505*H505</f>
        <v>0.57242400000000004</v>
      </c>
      <c r="S505" s="147">
        <v>0</v>
      </c>
      <c r="T505" s="148">
        <f>S505*H505</f>
        <v>0</v>
      </c>
      <c r="AR505" s="149" t="s">
        <v>299</v>
      </c>
      <c r="AT505" s="149" t="s">
        <v>364</v>
      </c>
      <c r="AU505" s="149" t="s">
        <v>21</v>
      </c>
      <c r="AY505" s="17" t="s">
        <v>250</v>
      </c>
      <c r="BE505" s="150">
        <f>IF(N505="základní",J505,0)</f>
        <v>0</v>
      </c>
      <c r="BF505" s="150">
        <f>IF(N505="snížená",J505,0)</f>
        <v>0</v>
      </c>
      <c r="BG505" s="150">
        <f>IF(N505="zákl. přenesená",J505,0)</f>
        <v>0</v>
      </c>
      <c r="BH505" s="150">
        <f>IF(N505="sníž. přenesená",J505,0)</f>
        <v>0</v>
      </c>
      <c r="BI505" s="150">
        <f>IF(N505="nulová",J505,0)</f>
        <v>0</v>
      </c>
      <c r="BJ505" s="17" t="s">
        <v>88</v>
      </c>
      <c r="BK505" s="150">
        <f>ROUND(I505*H505,2)</f>
        <v>0</v>
      </c>
      <c r="BL505" s="17" t="s">
        <v>257</v>
      </c>
      <c r="BM505" s="149" t="s">
        <v>3372</v>
      </c>
    </row>
    <row r="506" spans="2:65" s="12" customFormat="1" ht="11.25">
      <c r="B506" s="155"/>
      <c r="D506" s="156" t="s">
        <v>265</v>
      </c>
      <c r="F506" s="158" t="s">
        <v>3373</v>
      </c>
      <c r="H506" s="159">
        <v>10.199999999999999</v>
      </c>
      <c r="I506" s="160"/>
      <c r="L506" s="155"/>
      <c r="M506" s="161"/>
      <c r="T506" s="162"/>
      <c r="AT506" s="157" t="s">
        <v>265</v>
      </c>
      <c r="AU506" s="157" t="s">
        <v>21</v>
      </c>
      <c r="AV506" s="12" t="s">
        <v>21</v>
      </c>
      <c r="AW506" s="12" t="s">
        <v>4</v>
      </c>
      <c r="AX506" s="12" t="s">
        <v>88</v>
      </c>
      <c r="AY506" s="157" t="s">
        <v>250</v>
      </c>
    </row>
    <row r="507" spans="2:65" s="1" customFormat="1" ht="24.2" customHeight="1">
      <c r="B507" s="33"/>
      <c r="C507" s="138" t="s">
        <v>1628</v>
      </c>
      <c r="D507" s="138" t="s">
        <v>252</v>
      </c>
      <c r="E507" s="139" t="s">
        <v>3374</v>
      </c>
      <c r="F507" s="140" t="s">
        <v>3375</v>
      </c>
      <c r="G507" s="141" t="s">
        <v>557</v>
      </c>
      <c r="H507" s="142">
        <v>279.44</v>
      </c>
      <c r="I507" s="143"/>
      <c r="J507" s="144">
        <f>ROUND(I507*H507,2)</f>
        <v>0</v>
      </c>
      <c r="K507" s="140" t="s">
        <v>256</v>
      </c>
      <c r="L507" s="33"/>
      <c r="M507" s="145" t="s">
        <v>1</v>
      </c>
      <c r="N507" s="146" t="s">
        <v>45</v>
      </c>
      <c r="P507" s="147">
        <f>O507*H507</f>
        <v>0</v>
      </c>
      <c r="Q507" s="147">
        <v>3.4000000000000002E-4</v>
      </c>
      <c r="R507" s="147">
        <f>Q507*H507</f>
        <v>9.50096E-2</v>
      </c>
      <c r="S507" s="147">
        <v>0</v>
      </c>
      <c r="T507" s="148">
        <f>S507*H507</f>
        <v>0</v>
      </c>
      <c r="AR507" s="149" t="s">
        <v>257</v>
      </c>
      <c r="AT507" s="149" t="s">
        <v>252</v>
      </c>
      <c r="AU507" s="149" t="s">
        <v>21</v>
      </c>
      <c r="AY507" s="17" t="s">
        <v>250</v>
      </c>
      <c r="BE507" s="150">
        <f>IF(N507="základní",J507,0)</f>
        <v>0</v>
      </c>
      <c r="BF507" s="150">
        <f>IF(N507="snížená",J507,0)</f>
        <v>0</v>
      </c>
      <c r="BG507" s="150">
        <f>IF(N507="zákl. přenesená",J507,0)</f>
        <v>0</v>
      </c>
      <c r="BH507" s="150">
        <f>IF(N507="sníž. přenesená",J507,0)</f>
        <v>0</v>
      </c>
      <c r="BI507" s="150">
        <f>IF(N507="nulová",J507,0)</f>
        <v>0</v>
      </c>
      <c r="BJ507" s="17" t="s">
        <v>88</v>
      </c>
      <c r="BK507" s="150">
        <f>ROUND(I507*H507,2)</f>
        <v>0</v>
      </c>
      <c r="BL507" s="17" t="s">
        <v>257</v>
      </c>
      <c r="BM507" s="149" t="s">
        <v>3376</v>
      </c>
    </row>
    <row r="508" spans="2:65" s="1" customFormat="1" ht="11.25">
      <c r="B508" s="33"/>
      <c r="D508" s="151" t="s">
        <v>259</v>
      </c>
      <c r="F508" s="152" t="s">
        <v>3377</v>
      </c>
      <c r="I508" s="153"/>
      <c r="L508" s="33"/>
      <c r="M508" s="154"/>
      <c r="T508" s="57"/>
      <c r="AT508" s="17" t="s">
        <v>259</v>
      </c>
      <c r="AU508" s="17" t="s">
        <v>21</v>
      </c>
    </row>
    <row r="509" spans="2:65" s="12" customFormat="1" ht="11.25">
      <c r="B509" s="155"/>
      <c r="D509" s="156" t="s">
        <v>265</v>
      </c>
      <c r="E509" s="157" t="s">
        <v>1</v>
      </c>
      <c r="F509" s="158" t="s">
        <v>3378</v>
      </c>
      <c r="H509" s="159">
        <v>118.72</v>
      </c>
      <c r="I509" s="160"/>
      <c r="L509" s="155"/>
      <c r="M509" s="161"/>
      <c r="T509" s="162"/>
      <c r="AT509" s="157" t="s">
        <v>265</v>
      </c>
      <c r="AU509" s="157" t="s">
        <v>21</v>
      </c>
      <c r="AV509" s="12" t="s">
        <v>21</v>
      </c>
      <c r="AW509" s="12" t="s">
        <v>36</v>
      </c>
      <c r="AX509" s="12" t="s">
        <v>80</v>
      </c>
      <c r="AY509" s="157" t="s">
        <v>250</v>
      </c>
    </row>
    <row r="510" spans="2:65" s="12" customFormat="1" ht="11.25">
      <c r="B510" s="155"/>
      <c r="D510" s="156" t="s">
        <v>265</v>
      </c>
      <c r="E510" s="157" t="s">
        <v>1</v>
      </c>
      <c r="F510" s="158" t="s">
        <v>3379</v>
      </c>
      <c r="H510" s="159">
        <v>160.72</v>
      </c>
      <c r="I510" s="160"/>
      <c r="L510" s="155"/>
      <c r="M510" s="161"/>
      <c r="T510" s="162"/>
      <c r="AT510" s="157" t="s">
        <v>265</v>
      </c>
      <c r="AU510" s="157" t="s">
        <v>21</v>
      </c>
      <c r="AV510" s="12" t="s">
        <v>21</v>
      </c>
      <c r="AW510" s="12" t="s">
        <v>36</v>
      </c>
      <c r="AX510" s="12" t="s">
        <v>80</v>
      </c>
      <c r="AY510" s="157" t="s">
        <v>250</v>
      </c>
    </row>
    <row r="511" spans="2:65" s="13" customFormat="1" ht="11.25">
      <c r="B511" s="163"/>
      <c r="D511" s="156" t="s">
        <v>265</v>
      </c>
      <c r="E511" s="164" t="s">
        <v>1</v>
      </c>
      <c r="F511" s="165" t="s">
        <v>273</v>
      </c>
      <c r="H511" s="166">
        <v>279.44</v>
      </c>
      <c r="I511" s="167"/>
      <c r="L511" s="163"/>
      <c r="M511" s="168"/>
      <c r="T511" s="169"/>
      <c r="AT511" s="164" t="s">
        <v>265</v>
      </c>
      <c r="AU511" s="164" t="s">
        <v>21</v>
      </c>
      <c r="AV511" s="13" t="s">
        <v>257</v>
      </c>
      <c r="AW511" s="13" t="s">
        <v>36</v>
      </c>
      <c r="AX511" s="13" t="s">
        <v>88</v>
      </c>
      <c r="AY511" s="164" t="s">
        <v>250</v>
      </c>
    </row>
    <row r="512" spans="2:65" s="1" customFormat="1" ht="21.75" customHeight="1">
      <c r="B512" s="33"/>
      <c r="C512" s="138" t="s">
        <v>1632</v>
      </c>
      <c r="D512" s="138" t="s">
        <v>252</v>
      </c>
      <c r="E512" s="139" t="s">
        <v>3380</v>
      </c>
      <c r="F512" s="140" t="s">
        <v>3381</v>
      </c>
      <c r="G512" s="141" t="s">
        <v>557</v>
      </c>
      <c r="H512" s="142">
        <v>9.75</v>
      </c>
      <c r="I512" s="143"/>
      <c r="J512" s="144">
        <f>ROUND(I512*H512,2)</f>
        <v>0</v>
      </c>
      <c r="K512" s="140" t="s">
        <v>1</v>
      </c>
      <c r="L512" s="33"/>
      <c r="M512" s="145" t="s">
        <v>1</v>
      </c>
      <c r="N512" s="146" t="s">
        <v>45</v>
      </c>
      <c r="P512" s="147">
        <f>O512*H512</f>
        <v>0</v>
      </c>
      <c r="Q512" s="147">
        <v>0</v>
      </c>
      <c r="R512" s="147">
        <f>Q512*H512</f>
        <v>0</v>
      </c>
      <c r="S512" s="147">
        <v>0</v>
      </c>
      <c r="T512" s="148">
        <f>S512*H512</f>
        <v>0</v>
      </c>
      <c r="AR512" s="149" t="s">
        <v>257</v>
      </c>
      <c r="AT512" s="149" t="s">
        <v>252</v>
      </c>
      <c r="AU512" s="149" t="s">
        <v>21</v>
      </c>
      <c r="AY512" s="17" t="s">
        <v>250</v>
      </c>
      <c r="BE512" s="150">
        <f>IF(N512="základní",J512,0)</f>
        <v>0</v>
      </c>
      <c r="BF512" s="150">
        <f>IF(N512="snížená",J512,0)</f>
        <v>0</v>
      </c>
      <c r="BG512" s="150">
        <f>IF(N512="zákl. přenesená",J512,0)</f>
        <v>0</v>
      </c>
      <c r="BH512" s="150">
        <f>IF(N512="sníž. přenesená",J512,0)</f>
        <v>0</v>
      </c>
      <c r="BI512" s="150">
        <f>IF(N512="nulová",J512,0)</f>
        <v>0</v>
      </c>
      <c r="BJ512" s="17" t="s">
        <v>88</v>
      </c>
      <c r="BK512" s="150">
        <f>ROUND(I512*H512,2)</f>
        <v>0</v>
      </c>
      <c r="BL512" s="17" t="s">
        <v>257</v>
      </c>
      <c r="BM512" s="149" t="s">
        <v>3382</v>
      </c>
    </row>
    <row r="513" spans="2:65" s="1" customFormat="1" ht="24.2" customHeight="1">
      <c r="B513" s="33"/>
      <c r="C513" s="138" t="s">
        <v>1638</v>
      </c>
      <c r="D513" s="138" t="s">
        <v>252</v>
      </c>
      <c r="E513" s="139" t="s">
        <v>1725</v>
      </c>
      <c r="F513" s="140" t="s">
        <v>1726</v>
      </c>
      <c r="G513" s="141" t="s">
        <v>255</v>
      </c>
      <c r="H513" s="142">
        <v>11.648</v>
      </c>
      <c r="I513" s="143"/>
      <c r="J513" s="144">
        <f>ROUND(I513*H513,2)</f>
        <v>0</v>
      </c>
      <c r="K513" s="140" t="s">
        <v>256</v>
      </c>
      <c r="L513" s="33"/>
      <c r="M513" s="145" t="s">
        <v>1</v>
      </c>
      <c r="N513" s="146" t="s">
        <v>45</v>
      </c>
      <c r="P513" s="147">
        <f>O513*H513</f>
        <v>0</v>
      </c>
      <c r="Q513" s="147">
        <v>6.3000000000000003E-4</v>
      </c>
      <c r="R513" s="147">
        <f>Q513*H513</f>
        <v>7.3382400000000002E-3</v>
      </c>
      <c r="S513" s="147">
        <v>0</v>
      </c>
      <c r="T513" s="148">
        <f>S513*H513</f>
        <v>0</v>
      </c>
      <c r="AR513" s="149" t="s">
        <v>257</v>
      </c>
      <c r="AT513" s="149" t="s">
        <v>252</v>
      </c>
      <c r="AU513" s="149" t="s">
        <v>21</v>
      </c>
      <c r="AY513" s="17" t="s">
        <v>250</v>
      </c>
      <c r="BE513" s="150">
        <f>IF(N513="základní",J513,0)</f>
        <v>0</v>
      </c>
      <c r="BF513" s="150">
        <f>IF(N513="snížená",J513,0)</f>
        <v>0</v>
      </c>
      <c r="BG513" s="150">
        <f>IF(N513="zákl. přenesená",J513,0)</f>
        <v>0</v>
      </c>
      <c r="BH513" s="150">
        <f>IF(N513="sníž. přenesená",J513,0)</f>
        <v>0</v>
      </c>
      <c r="BI513" s="150">
        <f>IF(N513="nulová",J513,0)</f>
        <v>0</v>
      </c>
      <c r="BJ513" s="17" t="s">
        <v>88</v>
      </c>
      <c r="BK513" s="150">
        <f>ROUND(I513*H513,2)</f>
        <v>0</v>
      </c>
      <c r="BL513" s="17" t="s">
        <v>257</v>
      </c>
      <c r="BM513" s="149" t="s">
        <v>3383</v>
      </c>
    </row>
    <row r="514" spans="2:65" s="1" customFormat="1" ht="11.25">
      <c r="B514" s="33"/>
      <c r="D514" s="151" t="s">
        <v>259</v>
      </c>
      <c r="F514" s="152" t="s">
        <v>1728</v>
      </c>
      <c r="I514" s="153"/>
      <c r="L514" s="33"/>
      <c r="M514" s="154"/>
      <c r="T514" s="57"/>
      <c r="AT514" s="17" t="s">
        <v>259</v>
      </c>
      <c r="AU514" s="17" t="s">
        <v>21</v>
      </c>
    </row>
    <row r="515" spans="2:65" s="12" customFormat="1" ht="11.25">
      <c r="B515" s="155"/>
      <c r="D515" s="156" t="s">
        <v>265</v>
      </c>
      <c r="E515" s="157" t="s">
        <v>1</v>
      </c>
      <c r="F515" s="158" t="s">
        <v>3384</v>
      </c>
      <c r="H515" s="159">
        <v>11.648</v>
      </c>
      <c r="I515" s="160"/>
      <c r="L515" s="155"/>
      <c r="M515" s="161"/>
      <c r="T515" s="162"/>
      <c r="AT515" s="157" t="s">
        <v>265</v>
      </c>
      <c r="AU515" s="157" t="s">
        <v>21</v>
      </c>
      <c r="AV515" s="12" t="s">
        <v>21</v>
      </c>
      <c r="AW515" s="12" t="s">
        <v>36</v>
      </c>
      <c r="AX515" s="12" t="s">
        <v>80</v>
      </c>
      <c r="AY515" s="157" t="s">
        <v>250</v>
      </c>
    </row>
    <row r="516" spans="2:65" s="13" customFormat="1" ht="11.25">
      <c r="B516" s="163"/>
      <c r="D516" s="156" t="s">
        <v>265</v>
      </c>
      <c r="E516" s="164" t="s">
        <v>1</v>
      </c>
      <c r="F516" s="165" t="s">
        <v>273</v>
      </c>
      <c r="H516" s="166">
        <v>11.648</v>
      </c>
      <c r="I516" s="167"/>
      <c r="L516" s="163"/>
      <c r="M516" s="168"/>
      <c r="T516" s="169"/>
      <c r="AT516" s="164" t="s">
        <v>265</v>
      </c>
      <c r="AU516" s="164" t="s">
        <v>21</v>
      </c>
      <c r="AV516" s="13" t="s">
        <v>257</v>
      </c>
      <c r="AW516" s="13" t="s">
        <v>36</v>
      </c>
      <c r="AX516" s="13" t="s">
        <v>88</v>
      </c>
      <c r="AY516" s="164" t="s">
        <v>250</v>
      </c>
    </row>
    <row r="517" spans="2:65" s="1" customFormat="1" ht="16.5" customHeight="1">
      <c r="B517" s="33"/>
      <c r="C517" s="138" t="s">
        <v>1642</v>
      </c>
      <c r="D517" s="138" t="s">
        <v>252</v>
      </c>
      <c r="E517" s="139" t="s">
        <v>3385</v>
      </c>
      <c r="F517" s="140" t="s">
        <v>3386</v>
      </c>
      <c r="G517" s="141" t="s">
        <v>276</v>
      </c>
      <c r="H517" s="142">
        <v>0.22500000000000001</v>
      </c>
      <c r="I517" s="143"/>
      <c r="J517" s="144">
        <f>ROUND(I517*H517,2)</f>
        <v>0</v>
      </c>
      <c r="K517" s="140" t="s">
        <v>1</v>
      </c>
      <c r="L517" s="33"/>
      <c r="M517" s="145" t="s">
        <v>1</v>
      </c>
      <c r="N517" s="146" t="s">
        <v>45</v>
      </c>
      <c r="P517" s="147">
        <f>O517*H517</f>
        <v>0</v>
      </c>
      <c r="Q517" s="147">
        <v>0</v>
      </c>
      <c r="R517" s="147">
        <f>Q517*H517</f>
        <v>0</v>
      </c>
      <c r="S517" s="147">
        <v>0</v>
      </c>
      <c r="T517" s="148">
        <f>S517*H517</f>
        <v>0</v>
      </c>
      <c r="AR517" s="149" t="s">
        <v>257</v>
      </c>
      <c r="AT517" s="149" t="s">
        <v>252</v>
      </c>
      <c r="AU517" s="149" t="s">
        <v>21</v>
      </c>
      <c r="AY517" s="17" t="s">
        <v>250</v>
      </c>
      <c r="BE517" s="150">
        <f>IF(N517="základní",J517,0)</f>
        <v>0</v>
      </c>
      <c r="BF517" s="150">
        <f>IF(N517="snížená",J517,0)</f>
        <v>0</v>
      </c>
      <c r="BG517" s="150">
        <f>IF(N517="zákl. přenesená",J517,0)</f>
        <v>0</v>
      </c>
      <c r="BH517" s="150">
        <f>IF(N517="sníž. přenesená",J517,0)</f>
        <v>0</v>
      </c>
      <c r="BI517" s="150">
        <f>IF(N517="nulová",J517,0)</f>
        <v>0</v>
      </c>
      <c r="BJ517" s="17" t="s">
        <v>88</v>
      </c>
      <c r="BK517" s="150">
        <f>ROUND(I517*H517,2)</f>
        <v>0</v>
      </c>
      <c r="BL517" s="17" t="s">
        <v>257</v>
      </c>
      <c r="BM517" s="149" t="s">
        <v>3387</v>
      </c>
    </row>
    <row r="518" spans="2:65" s="1" customFormat="1" ht="16.5" customHeight="1">
      <c r="B518" s="33"/>
      <c r="C518" s="138" t="s">
        <v>1647</v>
      </c>
      <c r="D518" s="138" t="s">
        <v>252</v>
      </c>
      <c r="E518" s="139" t="s">
        <v>3388</v>
      </c>
      <c r="F518" s="140" t="s">
        <v>3389</v>
      </c>
      <c r="G518" s="141" t="s">
        <v>557</v>
      </c>
      <c r="H518" s="142">
        <v>17.100000000000001</v>
      </c>
      <c r="I518" s="143"/>
      <c r="J518" s="144">
        <f>ROUND(I518*H518,2)</f>
        <v>0</v>
      </c>
      <c r="K518" s="140" t="s">
        <v>1</v>
      </c>
      <c r="L518" s="33"/>
      <c r="M518" s="145" t="s">
        <v>1</v>
      </c>
      <c r="N518" s="146" t="s">
        <v>45</v>
      </c>
      <c r="P518" s="147">
        <f>O518*H518</f>
        <v>0</v>
      </c>
      <c r="Q518" s="147">
        <v>0</v>
      </c>
      <c r="R518" s="147">
        <f>Q518*H518</f>
        <v>0</v>
      </c>
      <c r="S518" s="147">
        <v>0</v>
      </c>
      <c r="T518" s="148">
        <f>S518*H518</f>
        <v>0</v>
      </c>
      <c r="AR518" s="149" t="s">
        <v>257</v>
      </c>
      <c r="AT518" s="149" t="s">
        <v>252</v>
      </c>
      <c r="AU518" s="149" t="s">
        <v>21</v>
      </c>
      <c r="AY518" s="17" t="s">
        <v>250</v>
      </c>
      <c r="BE518" s="150">
        <f>IF(N518="základní",J518,0)</f>
        <v>0</v>
      </c>
      <c r="BF518" s="150">
        <f>IF(N518="snížená",J518,0)</f>
        <v>0</v>
      </c>
      <c r="BG518" s="150">
        <f>IF(N518="zákl. přenesená",J518,0)</f>
        <v>0</v>
      </c>
      <c r="BH518" s="150">
        <f>IF(N518="sníž. přenesená",J518,0)</f>
        <v>0</v>
      </c>
      <c r="BI518" s="150">
        <f>IF(N518="nulová",J518,0)</f>
        <v>0</v>
      </c>
      <c r="BJ518" s="17" t="s">
        <v>88</v>
      </c>
      <c r="BK518" s="150">
        <f>ROUND(I518*H518,2)</f>
        <v>0</v>
      </c>
      <c r="BL518" s="17" t="s">
        <v>257</v>
      </c>
      <c r="BM518" s="149" t="s">
        <v>3390</v>
      </c>
    </row>
    <row r="519" spans="2:65" s="12" customFormat="1" ht="11.25">
      <c r="B519" s="155"/>
      <c r="D519" s="156" t="s">
        <v>265</v>
      </c>
      <c r="E519" s="157" t="s">
        <v>1</v>
      </c>
      <c r="F519" s="158" t="s">
        <v>3391</v>
      </c>
      <c r="H519" s="159">
        <v>8.5500000000000007</v>
      </c>
      <c r="I519" s="160"/>
      <c r="L519" s="155"/>
      <c r="M519" s="161"/>
      <c r="T519" s="162"/>
      <c r="AT519" s="157" t="s">
        <v>265</v>
      </c>
      <c r="AU519" s="157" t="s">
        <v>21</v>
      </c>
      <c r="AV519" s="12" t="s">
        <v>21</v>
      </c>
      <c r="AW519" s="12" t="s">
        <v>36</v>
      </c>
      <c r="AX519" s="12" t="s">
        <v>80</v>
      </c>
      <c r="AY519" s="157" t="s">
        <v>250</v>
      </c>
    </row>
    <row r="520" spans="2:65" s="12" customFormat="1" ht="11.25">
      <c r="B520" s="155"/>
      <c r="D520" s="156" t="s">
        <v>265</v>
      </c>
      <c r="E520" s="157" t="s">
        <v>1</v>
      </c>
      <c r="F520" s="158" t="s">
        <v>3392</v>
      </c>
      <c r="H520" s="159">
        <v>8.5500000000000007</v>
      </c>
      <c r="I520" s="160"/>
      <c r="L520" s="155"/>
      <c r="M520" s="161"/>
      <c r="T520" s="162"/>
      <c r="AT520" s="157" t="s">
        <v>265</v>
      </c>
      <c r="AU520" s="157" t="s">
        <v>21</v>
      </c>
      <c r="AV520" s="12" t="s">
        <v>21</v>
      </c>
      <c r="AW520" s="12" t="s">
        <v>36</v>
      </c>
      <c r="AX520" s="12" t="s">
        <v>80</v>
      </c>
      <c r="AY520" s="157" t="s">
        <v>250</v>
      </c>
    </row>
    <row r="521" spans="2:65" s="13" customFormat="1" ht="11.25">
      <c r="B521" s="163"/>
      <c r="D521" s="156" t="s">
        <v>265</v>
      </c>
      <c r="E521" s="164" t="s">
        <v>1</v>
      </c>
      <c r="F521" s="165" t="s">
        <v>273</v>
      </c>
      <c r="H521" s="166">
        <v>17.100000000000001</v>
      </c>
      <c r="I521" s="167"/>
      <c r="L521" s="163"/>
      <c r="M521" s="168"/>
      <c r="T521" s="169"/>
      <c r="AT521" s="164" t="s">
        <v>265</v>
      </c>
      <c r="AU521" s="164" t="s">
        <v>21</v>
      </c>
      <c r="AV521" s="13" t="s">
        <v>257</v>
      </c>
      <c r="AW521" s="13" t="s">
        <v>36</v>
      </c>
      <c r="AX521" s="13" t="s">
        <v>88</v>
      </c>
      <c r="AY521" s="164" t="s">
        <v>250</v>
      </c>
    </row>
    <row r="522" spans="2:65" s="1" customFormat="1" ht="24.2" customHeight="1">
      <c r="B522" s="33"/>
      <c r="C522" s="138" t="s">
        <v>1651</v>
      </c>
      <c r="D522" s="138" t="s">
        <v>252</v>
      </c>
      <c r="E522" s="139" t="s">
        <v>3393</v>
      </c>
      <c r="F522" s="140" t="s">
        <v>3394</v>
      </c>
      <c r="G522" s="141" t="s">
        <v>557</v>
      </c>
      <c r="H522" s="142">
        <v>7.3</v>
      </c>
      <c r="I522" s="143"/>
      <c r="J522" s="144">
        <f>ROUND(I522*H522,2)</f>
        <v>0</v>
      </c>
      <c r="K522" s="140" t="s">
        <v>256</v>
      </c>
      <c r="L522" s="33"/>
      <c r="M522" s="145" t="s">
        <v>1</v>
      </c>
      <c r="N522" s="146" t="s">
        <v>45</v>
      </c>
      <c r="P522" s="147">
        <f>O522*H522</f>
        <v>0</v>
      </c>
      <c r="Q522" s="147">
        <v>3.29E-3</v>
      </c>
      <c r="R522" s="147">
        <f>Q522*H522</f>
        <v>2.4017E-2</v>
      </c>
      <c r="S522" s="147">
        <v>0</v>
      </c>
      <c r="T522" s="148">
        <f>S522*H522</f>
        <v>0</v>
      </c>
      <c r="AR522" s="149" t="s">
        <v>257</v>
      </c>
      <c r="AT522" s="149" t="s">
        <v>252</v>
      </c>
      <c r="AU522" s="149" t="s">
        <v>21</v>
      </c>
      <c r="AY522" s="17" t="s">
        <v>250</v>
      </c>
      <c r="BE522" s="150">
        <f>IF(N522="základní",J522,0)</f>
        <v>0</v>
      </c>
      <c r="BF522" s="150">
        <f>IF(N522="snížená",J522,0)</f>
        <v>0</v>
      </c>
      <c r="BG522" s="150">
        <f>IF(N522="zákl. přenesená",J522,0)</f>
        <v>0</v>
      </c>
      <c r="BH522" s="150">
        <f>IF(N522="sníž. přenesená",J522,0)</f>
        <v>0</v>
      </c>
      <c r="BI522" s="150">
        <f>IF(N522="nulová",J522,0)</f>
        <v>0</v>
      </c>
      <c r="BJ522" s="17" t="s">
        <v>88</v>
      </c>
      <c r="BK522" s="150">
        <f>ROUND(I522*H522,2)</f>
        <v>0</v>
      </c>
      <c r="BL522" s="17" t="s">
        <v>257</v>
      </c>
      <c r="BM522" s="149" t="s">
        <v>3395</v>
      </c>
    </row>
    <row r="523" spans="2:65" s="1" customFormat="1" ht="11.25">
      <c r="B523" s="33"/>
      <c r="D523" s="151" t="s">
        <v>259</v>
      </c>
      <c r="F523" s="152" t="s">
        <v>3396</v>
      </c>
      <c r="I523" s="153"/>
      <c r="L523" s="33"/>
      <c r="M523" s="154"/>
      <c r="T523" s="57"/>
      <c r="AT523" s="17" t="s">
        <v>259</v>
      </c>
      <c r="AU523" s="17" t="s">
        <v>21</v>
      </c>
    </row>
    <row r="524" spans="2:65" s="1" customFormat="1" ht="16.5" customHeight="1">
      <c r="B524" s="33"/>
      <c r="C524" s="138" t="s">
        <v>1656</v>
      </c>
      <c r="D524" s="138" t="s">
        <v>252</v>
      </c>
      <c r="E524" s="139" t="s">
        <v>3397</v>
      </c>
      <c r="F524" s="140" t="s">
        <v>3398</v>
      </c>
      <c r="G524" s="141" t="s">
        <v>481</v>
      </c>
      <c r="H524" s="142">
        <v>6</v>
      </c>
      <c r="I524" s="143"/>
      <c r="J524" s="144">
        <f>ROUND(I524*H524,2)</f>
        <v>0</v>
      </c>
      <c r="K524" s="140" t="s">
        <v>256</v>
      </c>
      <c r="L524" s="33"/>
      <c r="M524" s="145" t="s">
        <v>1</v>
      </c>
      <c r="N524" s="146" t="s">
        <v>45</v>
      </c>
      <c r="P524" s="147">
        <f>O524*H524</f>
        <v>0</v>
      </c>
      <c r="Q524" s="147">
        <v>9.4199999999999996E-3</v>
      </c>
      <c r="R524" s="147">
        <f>Q524*H524</f>
        <v>5.6520000000000001E-2</v>
      </c>
      <c r="S524" s="147">
        <v>0</v>
      </c>
      <c r="T524" s="148">
        <f>S524*H524</f>
        <v>0</v>
      </c>
      <c r="AR524" s="149" t="s">
        <v>257</v>
      </c>
      <c r="AT524" s="149" t="s">
        <v>252</v>
      </c>
      <c r="AU524" s="149" t="s">
        <v>21</v>
      </c>
      <c r="AY524" s="17" t="s">
        <v>250</v>
      </c>
      <c r="BE524" s="150">
        <f>IF(N524="základní",J524,0)</f>
        <v>0</v>
      </c>
      <c r="BF524" s="150">
        <f>IF(N524="snížená",J524,0)</f>
        <v>0</v>
      </c>
      <c r="BG524" s="150">
        <f>IF(N524="zákl. přenesená",J524,0)</f>
        <v>0</v>
      </c>
      <c r="BH524" s="150">
        <f>IF(N524="sníž. přenesená",J524,0)</f>
        <v>0</v>
      </c>
      <c r="BI524" s="150">
        <f>IF(N524="nulová",J524,0)</f>
        <v>0</v>
      </c>
      <c r="BJ524" s="17" t="s">
        <v>88</v>
      </c>
      <c r="BK524" s="150">
        <f>ROUND(I524*H524,2)</f>
        <v>0</v>
      </c>
      <c r="BL524" s="17" t="s">
        <v>257</v>
      </c>
      <c r="BM524" s="149" t="s">
        <v>3399</v>
      </c>
    </row>
    <row r="525" spans="2:65" s="1" customFormat="1" ht="11.25">
      <c r="B525" s="33"/>
      <c r="D525" s="151" t="s">
        <v>259</v>
      </c>
      <c r="F525" s="152" t="s">
        <v>3400</v>
      </c>
      <c r="I525" s="153"/>
      <c r="L525" s="33"/>
      <c r="M525" s="154"/>
      <c r="T525" s="57"/>
      <c r="AT525" s="17" t="s">
        <v>259</v>
      </c>
      <c r="AU525" s="17" t="s">
        <v>21</v>
      </c>
    </row>
    <row r="526" spans="2:65" s="1" customFormat="1" ht="16.5" customHeight="1">
      <c r="B526" s="33"/>
      <c r="C526" s="178" t="s">
        <v>1660</v>
      </c>
      <c r="D526" s="178" t="s">
        <v>364</v>
      </c>
      <c r="E526" s="179" t="s">
        <v>3401</v>
      </c>
      <c r="F526" s="180" t="s">
        <v>3402</v>
      </c>
      <c r="G526" s="181" t="s">
        <v>481</v>
      </c>
      <c r="H526" s="182">
        <v>6</v>
      </c>
      <c r="I526" s="183"/>
      <c r="J526" s="184">
        <f>ROUND(I526*H526,2)</f>
        <v>0</v>
      </c>
      <c r="K526" s="180" t="s">
        <v>256</v>
      </c>
      <c r="L526" s="185"/>
      <c r="M526" s="186" t="s">
        <v>1</v>
      </c>
      <c r="N526" s="187" t="s">
        <v>45</v>
      </c>
      <c r="P526" s="147">
        <f>O526*H526</f>
        <v>0</v>
      </c>
      <c r="Q526" s="147">
        <v>0.15</v>
      </c>
      <c r="R526" s="147">
        <f>Q526*H526</f>
        <v>0.89999999999999991</v>
      </c>
      <c r="S526" s="147">
        <v>0</v>
      </c>
      <c r="T526" s="148">
        <f>S526*H526</f>
        <v>0</v>
      </c>
      <c r="AR526" s="149" t="s">
        <v>299</v>
      </c>
      <c r="AT526" s="149" t="s">
        <v>364</v>
      </c>
      <c r="AU526" s="149" t="s">
        <v>21</v>
      </c>
      <c r="AY526" s="17" t="s">
        <v>250</v>
      </c>
      <c r="BE526" s="150">
        <f>IF(N526="základní",J526,0)</f>
        <v>0</v>
      </c>
      <c r="BF526" s="150">
        <f>IF(N526="snížená",J526,0)</f>
        <v>0</v>
      </c>
      <c r="BG526" s="150">
        <f>IF(N526="zákl. přenesená",J526,0)</f>
        <v>0</v>
      </c>
      <c r="BH526" s="150">
        <f>IF(N526="sníž. přenesená",J526,0)</f>
        <v>0</v>
      </c>
      <c r="BI526" s="150">
        <f>IF(N526="nulová",J526,0)</f>
        <v>0</v>
      </c>
      <c r="BJ526" s="17" t="s">
        <v>88</v>
      </c>
      <c r="BK526" s="150">
        <f>ROUND(I526*H526,2)</f>
        <v>0</v>
      </c>
      <c r="BL526" s="17" t="s">
        <v>257</v>
      </c>
      <c r="BM526" s="149" t="s">
        <v>3403</v>
      </c>
    </row>
    <row r="527" spans="2:65" s="1" customFormat="1" ht="21.75" customHeight="1">
      <c r="B527" s="33"/>
      <c r="C527" s="138" t="s">
        <v>1665</v>
      </c>
      <c r="D527" s="138" t="s">
        <v>252</v>
      </c>
      <c r="E527" s="139" t="s">
        <v>3404</v>
      </c>
      <c r="F527" s="140" t="s">
        <v>3405</v>
      </c>
      <c r="G527" s="141" t="s">
        <v>481</v>
      </c>
      <c r="H527" s="142">
        <v>3</v>
      </c>
      <c r="I527" s="143"/>
      <c r="J527" s="144">
        <f>ROUND(I527*H527,2)</f>
        <v>0</v>
      </c>
      <c r="K527" s="140" t="s">
        <v>256</v>
      </c>
      <c r="L527" s="33"/>
      <c r="M527" s="145" t="s">
        <v>1</v>
      </c>
      <c r="N527" s="146" t="s">
        <v>45</v>
      </c>
      <c r="P527" s="147">
        <f>O527*H527</f>
        <v>0</v>
      </c>
      <c r="Q527" s="147">
        <v>2.4000000000000001E-4</v>
      </c>
      <c r="R527" s="147">
        <f>Q527*H527</f>
        <v>7.2000000000000005E-4</v>
      </c>
      <c r="S527" s="147">
        <v>0</v>
      </c>
      <c r="T527" s="148">
        <f>S527*H527</f>
        <v>0</v>
      </c>
      <c r="AR527" s="149" t="s">
        <v>257</v>
      </c>
      <c r="AT527" s="149" t="s">
        <v>252</v>
      </c>
      <c r="AU527" s="149" t="s">
        <v>21</v>
      </c>
      <c r="AY527" s="17" t="s">
        <v>250</v>
      </c>
      <c r="BE527" s="150">
        <f>IF(N527="základní",J527,0)</f>
        <v>0</v>
      </c>
      <c r="BF527" s="150">
        <f>IF(N527="snížená",J527,0)</f>
        <v>0</v>
      </c>
      <c r="BG527" s="150">
        <f>IF(N527="zákl. přenesená",J527,0)</f>
        <v>0</v>
      </c>
      <c r="BH527" s="150">
        <f>IF(N527="sníž. přenesená",J527,0)</f>
        <v>0</v>
      </c>
      <c r="BI527" s="150">
        <f>IF(N527="nulová",J527,0)</f>
        <v>0</v>
      </c>
      <c r="BJ527" s="17" t="s">
        <v>88</v>
      </c>
      <c r="BK527" s="150">
        <f>ROUND(I527*H527,2)</f>
        <v>0</v>
      </c>
      <c r="BL527" s="17" t="s">
        <v>257</v>
      </c>
      <c r="BM527" s="149" t="s">
        <v>3406</v>
      </c>
    </row>
    <row r="528" spans="2:65" s="1" customFormat="1" ht="11.25">
      <c r="B528" s="33"/>
      <c r="D528" s="151" t="s">
        <v>259</v>
      </c>
      <c r="F528" s="152" t="s">
        <v>3407</v>
      </c>
      <c r="I528" s="153"/>
      <c r="L528" s="33"/>
      <c r="M528" s="154"/>
      <c r="T528" s="57"/>
      <c r="AT528" s="17" t="s">
        <v>259</v>
      </c>
      <c r="AU528" s="17" t="s">
        <v>21</v>
      </c>
    </row>
    <row r="529" spans="2:65" s="1" customFormat="1" ht="21.75" customHeight="1">
      <c r="B529" s="33"/>
      <c r="C529" s="178" t="s">
        <v>1669</v>
      </c>
      <c r="D529" s="178" t="s">
        <v>364</v>
      </c>
      <c r="E529" s="179" t="s">
        <v>3408</v>
      </c>
      <c r="F529" s="180" t="s">
        <v>3409</v>
      </c>
      <c r="G529" s="181" t="s">
        <v>481</v>
      </c>
      <c r="H529" s="182">
        <v>3</v>
      </c>
      <c r="I529" s="183"/>
      <c r="J529" s="184">
        <f>ROUND(I529*H529,2)</f>
        <v>0</v>
      </c>
      <c r="K529" s="180" t="s">
        <v>256</v>
      </c>
      <c r="L529" s="185"/>
      <c r="M529" s="186" t="s">
        <v>1</v>
      </c>
      <c r="N529" s="187" t="s">
        <v>45</v>
      </c>
      <c r="P529" s="147">
        <f>O529*H529</f>
        <v>0</v>
      </c>
      <c r="Q529" s="147">
        <v>1.2E-2</v>
      </c>
      <c r="R529" s="147">
        <f>Q529*H529</f>
        <v>3.6000000000000004E-2</v>
      </c>
      <c r="S529" s="147">
        <v>0</v>
      </c>
      <c r="T529" s="148">
        <f>S529*H529</f>
        <v>0</v>
      </c>
      <c r="AR529" s="149" t="s">
        <v>299</v>
      </c>
      <c r="AT529" s="149" t="s">
        <v>364</v>
      </c>
      <c r="AU529" s="149" t="s">
        <v>21</v>
      </c>
      <c r="AY529" s="17" t="s">
        <v>250</v>
      </c>
      <c r="BE529" s="150">
        <f>IF(N529="základní",J529,0)</f>
        <v>0</v>
      </c>
      <c r="BF529" s="150">
        <f>IF(N529="snížená",J529,0)</f>
        <v>0</v>
      </c>
      <c r="BG529" s="150">
        <f>IF(N529="zákl. přenesená",J529,0)</f>
        <v>0</v>
      </c>
      <c r="BH529" s="150">
        <f>IF(N529="sníž. přenesená",J529,0)</f>
        <v>0</v>
      </c>
      <c r="BI529" s="150">
        <f>IF(N529="nulová",J529,0)</f>
        <v>0</v>
      </c>
      <c r="BJ529" s="17" t="s">
        <v>88</v>
      </c>
      <c r="BK529" s="150">
        <f>ROUND(I529*H529,2)</f>
        <v>0</v>
      </c>
      <c r="BL529" s="17" t="s">
        <v>257</v>
      </c>
      <c r="BM529" s="149" t="s">
        <v>3410</v>
      </c>
    </row>
    <row r="530" spans="2:65" s="1" customFormat="1" ht="24.2" customHeight="1">
      <c r="B530" s="33"/>
      <c r="C530" s="178" t="s">
        <v>1675</v>
      </c>
      <c r="D530" s="178" t="s">
        <v>364</v>
      </c>
      <c r="E530" s="179" t="s">
        <v>3411</v>
      </c>
      <c r="F530" s="180" t="s">
        <v>3412</v>
      </c>
      <c r="G530" s="181" t="s">
        <v>481</v>
      </c>
      <c r="H530" s="182">
        <v>5</v>
      </c>
      <c r="I530" s="183"/>
      <c r="J530" s="184">
        <f>ROUND(I530*H530,2)</f>
        <v>0</v>
      </c>
      <c r="K530" s="180" t="s">
        <v>256</v>
      </c>
      <c r="L530" s="185"/>
      <c r="M530" s="186" t="s">
        <v>1</v>
      </c>
      <c r="N530" s="187" t="s">
        <v>45</v>
      </c>
      <c r="P530" s="147">
        <f>O530*H530</f>
        <v>0</v>
      </c>
      <c r="Q530" s="147">
        <v>8.9999999999999993E-3</v>
      </c>
      <c r="R530" s="147">
        <f>Q530*H530</f>
        <v>4.4999999999999998E-2</v>
      </c>
      <c r="S530" s="147">
        <v>0</v>
      </c>
      <c r="T530" s="148">
        <f>S530*H530</f>
        <v>0</v>
      </c>
      <c r="AR530" s="149" t="s">
        <v>299</v>
      </c>
      <c r="AT530" s="149" t="s">
        <v>364</v>
      </c>
      <c r="AU530" s="149" t="s">
        <v>21</v>
      </c>
      <c r="AY530" s="17" t="s">
        <v>250</v>
      </c>
      <c r="BE530" s="150">
        <f>IF(N530="základní",J530,0)</f>
        <v>0</v>
      </c>
      <c r="BF530" s="150">
        <f>IF(N530="snížená",J530,0)</f>
        <v>0</v>
      </c>
      <c r="BG530" s="150">
        <f>IF(N530="zákl. přenesená",J530,0)</f>
        <v>0</v>
      </c>
      <c r="BH530" s="150">
        <f>IF(N530="sníž. přenesená",J530,0)</f>
        <v>0</v>
      </c>
      <c r="BI530" s="150">
        <f>IF(N530="nulová",J530,0)</f>
        <v>0</v>
      </c>
      <c r="BJ530" s="17" t="s">
        <v>88</v>
      </c>
      <c r="BK530" s="150">
        <f>ROUND(I530*H530,2)</f>
        <v>0</v>
      </c>
      <c r="BL530" s="17" t="s">
        <v>257</v>
      </c>
      <c r="BM530" s="149" t="s">
        <v>3413</v>
      </c>
    </row>
    <row r="531" spans="2:65" s="1" customFormat="1" ht="24.2" customHeight="1">
      <c r="B531" s="33"/>
      <c r="C531" s="138" t="s">
        <v>1679</v>
      </c>
      <c r="D531" s="138" t="s">
        <v>252</v>
      </c>
      <c r="E531" s="139" t="s">
        <v>3414</v>
      </c>
      <c r="F531" s="140" t="s">
        <v>3415</v>
      </c>
      <c r="G531" s="141" t="s">
        <v>255</v>
      </c>
      <c r="H531" s="142">
        <v>941.02099999999996</v>
      </c>
      <c r="I531" s="143"/>
      <c r="J531" s="144">
        <f>ROUND(I531*H531,2)</f>
        <v>0</v>
      </c>
      <c r="K531" s="140" t="s">
        <v>256</v>
      </c>
      <c r="L531" s="33"/>
      <c r="M531" s="145" t="s">
        <v>1</v>
      </c>
      <c r="N531" s="146" t="s">
        <v>45</v>
      </c>
      <c r="P531" s="147">
        <f>O531*H531</f>
        <v>0</v>
      </c>
      <c r="Q531" s="147">
        <v>0</v>
      </c>
      <c r="R531" s="147">
        <f>Q531*H531</f>
        <v>0</v>
      </c>
      <c r="S531" s="147">
        <v>0</v>
      </c>
      <c r="T531" s="148">
        <f>S531*H531</f>
        <v>0</v>
      </c>
      <c r="AR531" s="149" t="s">
        <v>257</v>
      </c>
      <c r="AT531" s="149" t="s">
        <v>252</v>
      </c>
      <c r="AU531" s="149" t="s">
        <v>21</v>
      </c>
      <c r="AY531" s="17" t="s">
        <v>250</v>
      </c>
      <c r="BE531" s="150">
        <f>IF(N531="základní",J531,0)</f>
        <v>0</v>
      </c>
      <c r="BF531" s="150">
        <f>IF(N531="snížená",J531,0)</f>
        <v>0</v>
      </c>
      <c r="BG531" s="150">
        <f>IF(N531="zákl. přenesená",J531,0)</f>
        <v>0</v>
      </c>
      <c r="BH531" s="150">
        <f>IF(N531="sníž. přenesená",J531,0)</f>
        <v>0</v>
      </c>
      <c r="BI531" s="150">
        <f>IF(N531="nulová",J531,0)</f>
        <v>0</v>
      </c>
      <c r="BJ531" s="17" t="s">
        <v>88</v>
      </c>
      <c r="BK531" s="150">
        <f>ROUND(I531*H531,2)</f>
        <v>0</v>
      </c>
      <c r="BL531" s="17" t="s">
        <v>257</v>
      </c>
      <c r="BM531" s="149" t="s">
        <v>3416</v>
      </c>
    </row>
    <row r="532" spans="2:65" s="1" customFormat="1" ht="11.25">
      <c r="B532" s="33"/>
      <c r="D532" s="151" t="s">
        <v>259</v>
      </c>
      <c r="F532" s="152" t="s">
        <v>3417</v>
      </c>
      <c r="I532" s="153"/>
      <c r="L532" s="33"/>
      <c r="M532" s="154"/>
      <c r="T532" s="57"/>
      <c r="AT532" s="17" t="s">
        <v>259</v>
      </c>
      <c r="AU532" s="17" t="s">
        <v>21</v>
      </c>
    </row>
    <row r="533" spans="2:65" s="12" customFormat="1" ht="22.5">
      <c r="B533" s="155"/>
      <c r="D533" s="156" t="s">
        <v>265</v>
      </c>
      <c r="E533" s="157" t="s">
        <v>1</v>
      </c>
      <c r="F533" s="158" t="s">
        <v>3418</v>
      </c>
      <c r="H533" s="159">
        <v>75.819999999999993</v>
      </c>
      <c r="I533" s="160"/>
      <c r="L533" s="155"/>
      <c r="M533" s="161"/>
      <c r="T533" s="162"/>
      <c r="AT533" s="157" t="s">
        <v>265</v>
      </c>
      <c r="AU533" s="157" t="s">
        <v>21</v>
      </c>
      <c r="AV533" s="12" t="s">
        <v>21</v>
      </c>
      <c r="AW533" s="12" t="s">
        <v>36</v>
      </c>
      <c r="AX533" s="12" t="s">
        <v>80</v>
      </c>
      <c r="AY533" s="157" t="s">
        <v>250</v>
      </c>
    </row>
    <row r="534" spans="2:65" s="12" customFormat="1" ht="11.25">
      <c r="B534" s="155"/>
      <c r="D534" s="156" t="s">
        <v>265</v>
      </c>
      <c r="E534" s="157" t="s">
        <v>1</v>
      </c>
      <c r="F534" s="158" t="s">
        <v>3419</v>
      </c>
      <c r="H534" s="159">
        <v>112.675</v>
      </c>
      <c r="I534" s="160"/>
      <c r="L534" s="155"/>
      <c r="M534" s="161"/>
      <c r="T534" s="162"/>
      <c r="AT534" s="157" t="s">
        <v>265</v>
      </c>
      <c r="AU534" s="157" t="s">
        <v>21</v>
      </c>
      <c r="AV534" s="12" t="s">
        <v>21</v>
      </c>
      <c r="AW534" s="12" t="s">
        <v>36</v>
      </c>
      <c r="AX534" s="12" t="s">
        <v>80</v>
      </c>
      <c r="AY534" s="157" t="s">
        <v>250</v>
      </c>
    </row>
    <row r="535" spans="2:65" s="12" customFormat="1" ht="22.5">
      <c r="B535" s="155"/>
      <c r="D535" s="156" t="s">
        <v>265</v>
      </c>
      <c r="E535" s="157" t="s">
        <v>1</v>
      </c>
      <c r="F535" s="158" t="s">
        <v>3420</v>
      </c>
      <c r="H535" s="159">
        <v>305.221</v>
      </c>
      <c r="I535" s="160"/>
      <c r="L535" s="155"/>
      <c r="M535" s="161"/>
      <c r="T535" s="162"/>
      <c r="AT535" s="157" t="s">
        <v>265</v>
      </c>
      <c r="AU535" s="157" t="s">
        <v>21</v>
      </c>
      <c r="AV535" s="12" t="s">
        <v>21</v>
      </c>
      <c r="AW535" s="12" t="s">
        <v>36</v>
      </c>
      <c r="AX535" s="12" t="s">
        <v>80</v>
      </c>
      <c r="AY535" s="157" t="s">
        <v>250</v>
      </c>
    </row>
    <row r="536" spans="2:65" s="12" customFormat="1" ht="22.5">
      <c r="B536" s="155"/>
      <c r="D536" s="156" t="s">
        <v>265</v>
      </c>
      <c r="E536" s="157" t="s">
        <v>1</v>
      </c>
      <c r="F536" s="158" t="s">
        <v>3421</v>
      </c>
      <c r="H536" s="159">
        <v>444.42500000000001</v>
      </c>
      <c r="I536" s="160"/>
      <c r="L536" s="155"/>
      <c r="M536" s="161"/>
      <c r="T536" s="162"/>
      <c r="AT536" s="157" t="s">
        <v>265</v>
      </c>
      <c r="AU536" s="157" t="s">
        <v>21</v>
      </c>
      <c r="AV536" s="12" t="s">
        <v>21</v>
      </c>
      <c r="AW536" s="12" t="s">
        <v>36</v>
      </c>
      <c r="AX536" s="12" t="s">
        <v>80</v>
      </c>
      <c r="AY536" s="157" t="s">
        <v>250</v>
      </c>
    </row>
    <row r="537" spans="2:65" s="12" customFormat="1" ht="11.25">
      <c r="B537" s="155"/>
      <c r="D537" s="156" t="s">
        <v>265</v>
      </c>
      <c r="E537" s="157" t="s">
        <v>1</v>
      </c>
      <c r="F537" s="158" t="s">
        <v>3422</v>
      </c>
      <c r="H537" s="159">
        <v>2.88</v>
      </c>
      <c r="I537" s="160"/>
      <c r="L537" s="155"/>
      <c r="M537" s="161"/>
      <c r="T537" s="162"/>
      <c r="AT537" s="157" t="s">
        <v>265</v>
      </c>
      <c r="AU537" s="157" t="s">
        <v>21</v>
      </c>
      <c r="AV537" s="12" t="s">
        <v>21</v>
      </c>
      <c r="AW537" s="12" t="s">
        <v>36</v>
      </c>
      <c r="AX537" s="12" t="s">
        <v>80</v>
      </c>
      <c r="AY537" s="157" t="s">
        <v>250</v>
      </c>
    </row>
    <row r="538" spans="2:65" s="13" customFormat="1" ht="11.25">
      <c r="B538" s="163"/>
      <c r="D538" s="156" t="s">
        <v>265</v>
      </c>
      <c r="E538" s="164" t="s">
        <v>1</v>
      </c>
      <c r="F538" s="165" t="s">
        <v>273</v>
      </c>
      <c r="H538" s="166">
        <v>941.02099999999996</v>
      </c>
      <c r="I538" s="167"/>
      <c r="L538" s="163"/>
      <c r="M538" s="168"/>
      <c r="T538" s="169"/>
      <c r="AT538" s="164" t="s">
        <v>265</v>
      </c>
      <c r="AU538" s="164" t="s">
        <v>21</v>
      </c>
      <c r="AV538" s="13" t="s">
        <v>257</v>
      </c>
      <c r="AW538" s="13" t="s">
        <v>36</v>
      </c>
      <c r="AX538" s="13" t="s">
        <v>88</v>
      </c>
      <c r="AY538" s="164" t="s">
        <v>250</v>
      </c>
    </row>
    <row r="539" spans="2:65" s="1" customFormat="1" ht="24.2" customHeight="1">
      <c r="B539" s="33"/>
      <c r="C539" s="138" t="s">
        <v>1683</v>
      </c>
      <c r="D539" s="138" t="s">
        <v>252</v>
      </c>
      <c r="E539" s="139" t="s">
        <v>3423</v>
      </c>
      <c r="F539" s="140" t="s">
        <v>3424</v>
      </c>
      <c r="G539" s="141" t="s">
        <v>481</v>
      </c>
      <c r="H539" s="142">
        <v>2</v>
      </c>
      <c r="I539" s="143"/>
      <c r="J539" s="144">
        <f>ROUND(I539*H539,2)</f>
        <v>0</v>
      </c>
      <c r="K539" s="140" t="s">
        <v>1</v>
      </c>
      <c r="L539" s="33"/>
      <c r="M539" s="145" t="s">
        <v>1</v>
      </c>
      <c r="N539" s="146" t="s">
        <v>45</v>
      </c>
      <c r="P539" s="147">
        <f>O539*H539</f>
        <v>0</v>
      </c>
      <c r="Q539" s="147">
        <v>0</v>
      </c>
      <c r="R539" s="147">
        <f>Q539*H539</f>
        <v>0</v>
      </c>
      <c r="S539" s="147">
        <v>0</v>
      </c>
      <c r="T539" s="148">
        <f>S539*H539</f>
        <v>0</v>
      </c>
      <c r="AR539" s="149" t="s">
        <v>257</v>
      </c>
      <c r="AT539" s="149" t="s">
        <v>252</v>
      </c>
      <c r="AU539" s="149" t="s">
        <v>21</v>
      </c>
      <c r="AY539" s="17" t="s">
        <v>250</v>
      </c>
      <c r="BE539" s="150">
        <f>IF(N539="základní",J539,0)</f>
        <v>0</v>
      </c>
      <c r="BF539" s="150">
        <f>IF(N539="snížená",J539,0)</f>
        <v>0</v>
      </c>
      <c r="BG539" s="150">
        <f>IF(N539="zákl. přenesená",J539,0)</f>
        <v>0</v>
      </c>
      <c r="BH539" s="150">
        <f>IF(N539="sníž. přenesená",J539,0)</f>
        <v>0</v>
      </c>
      <c r="BI539" s="150">
        <f>IF(N539="nulová",J539,0)</f>
        <v>0</v>
      </c>
      <c r="BJ539" s="17" t="s">
        <v>88</v>
      </c>
      <c r="BK539" s="150">
        <f>ROUND(I539*H539,2)</f>
        <v>0</v>
      </c>
      <c r="BL539" s="17" t="s">
        <v>257</v>
      </c>
      <c r="BM539" s="149" t="s">
        <v>3425</v>
      </c>
    </row>
    <row r="540" spans="2:65" s="1" customFormat="1" ht="24.2" customHeight="1">
      <c r="B540" s="33"/>
      <c r="C540" s="138" t="s">
        <v>1689</v>
      </c>
      <c r="D540" s="138" t="s">
        <v>252</v>
      </c>
      <c r="E540" s="139" t="s">
        <v>3426</v>
      </c>
      <c r="F540" s="140" t="s">
        <v>3427</v>
      </c>
      <c r="G540" s="141" t="s">
        <v>481</v>
      </c>
      <c r="H540" s="142">
        <v>4</v>
      </c>
      <c r="I540" s="143"/>
      <c r="J540" s="144">
        <f>ROUND(I540*H540,2)</f>
        <v>0</v>
      </c>
      <c r="K540" s="140" t="s">
        <v>1</v>
      </c>
      <c r="L540" s="33"/>
      <c r="M540" s="145" t="s">
        <v>1</v>
      </c>
      <c r="N540" s="146" t="s">
        <v>45</v>
      </c>
      <c r="P540" s="147">
        <f>O540*H540</f>
        <v>0</v>
      </c>
      <c r="Q540" s="147">
        <v>0</v>
      </c>
      <c r="R540" s="147">
        <f>Q540*H540</f>
        <v>0</v>
      </c>
      <c r="S540" s="147">
        <v>0</v>
      </c>
      <c r="T540" s="148">
        <f>S540*H540</f>
        <v>0</v>
      </c>
      <c r="AR540" s="149" t="s">
        <v>257</v>
      </c>
      <c r="AT540" s="149" t="s">
        <v>252</v>
      </c>
      <c r="AU540" s="149" t="s">
        <v>21</v>
      </c>
      <c r="AY540" s="17" t="s">
        <v>250</v>
      </c>
      <c r="BE540" s="150">
        <f>IF(N540="základní",J540,0)</f>
        <v>0</v>
      </c>
      <c r="BF540" s="150">
        <f>IF(N540="snížená",J540,0)</f>
        <v>0</v>
      </c>
      <c r="BG540" s="150">
        <f>IF(N540="zákl. přenesená",J540,0)</f>
        <v>0</v>
      </c>
      <c r="BH540" s="150">
        <f>IF(N540="sníž. přenesená",J540,0)</f>
        <v>0</v>
      </c>
      <c r="BI540" s="150">
        <f>IF(N540="nulová",J540,0)</f>
        <v>0</v>
      </c>
      <c r="BJ540" s="17" t="s">
        <v>88</v>
      </c>
      <c r="BK540" s="150">
        <f>ROUND(I540*H540,2)</f>
        <v>0</v>
      </c>
      <c r="BL540" s="17" t="s">
        <v>257</v>
      </c>
      <c r="BM540" s="149" t="s">
        <v>3428</v>
      </c>
    </row>
    <row r="541" spans="2:65" s="1" customFormat="1" ht="16.5" customHeight="1">
      <c r="B541" s="33"/>
      <c r="C541" s="138" t="s">
        <v>1693</v>
      </c>
      <c r="D541" s="138" t="s">
        <v>252</v>
      </c>
      <c r="E541" s="139" t="s">
        <v>3429</v>
      </c>
      <c r="F541" s="140" t="s">
        <v>3430</v>
      </c>
      <c r="G541" s="141" t="s">
        <v>557</v>
      </c>
      <c r="H541" s="142">
        <v>40.18</v>
      </c>
      <c r="I541" s="143"/>
      <c r="J541" s="144">
        <f>ROUND(I541*H541,2)</f>
        <v>0</v>
      </c>
      <c r="K541" s="140" t="s">
        <v>1</v>
      </c>
      <c r="L541" s="33"/>
      <c r="M541" s="145" t="s">
        <v>1</v>
      </c>
      <c r="N541" s="146" t="s">
        <v>45</v>
      </c>
      <c r="P541" s="147">
        <f>O541*H541</f>
        <v>0</v>
      </c>
      <c r="Q541" s="147">
        <v>0</v>
      </c>
      <c r="R541" s="147">
        <f>Q541*H541</f>
        <v>0</v>
      </c>
      <c r="S541" s="147">
        <v>0</v>
      </c>
      <c r="T541" s="148">
        <f>S541*H541</f>
        <v>0</v>
      </c>
      <c r="AR541" s="149" t="s">
        <v>257</v>
      </c>
      <c r="AT541" s="149" t="s">
        <v>252</v>
      </c>
      <c r="AU541" s="149" t="s">
        <v>21</v>
      </c>
      <c r="AY541" s="17" t="s">
        <v>250</v>
      </c>
      <c r="BE541" s="150">
        <f>IF(N541="základní",J541,0)</f>
        <v>0</v>
      </c>
      <c r="BF541" s="150">
        <f>IF(N541="snížená",J541,0)</f>
        <v>0</v>
      </c>
      <c r="BG541" s="150">
        <f>IF(N541="zákl. přenesená",J541,0)</f>
        <v>0</v>
      </c>
      <c r="BH541" s="150">
        <f>IF(N541="sníž. přenesená",J541,0)</f>
        <v>0</v>
      </c>
      <c r="BI541" s="150">
        <f>IF(N541="nulová",J541,0)</f>
        <v>0</v>
      </c>
      <c r="BJ541" s="17" t="s">
        <v>88</v>
      </c>
      <c r="BK541" s="150">
        <f>ROUND(I541*H541,2)</f>
        <v>0</v>
      </c>
      <c r="BL541" s="17" t="s">
        <v>257</v>
      </c>
      <c r="BM541" s="149" t="s">
        <v>3431</v>
      </c>
    </row>
    <row r="542" spans="2:65" s="1" customFormat="1" ht="16.5" customHeight="1">
      <c r="B542" s="33"/>
      <c r="C542" s="138" t="s">
        <v>1699</v>
      </c>
      <c r="D542" s="138" t="s">
        <v>252</v>
      </c>
      <c r="E542" s="139" t="s">
        <v>3432</v>
      </c>
      <c r="F542" s="140" t="s">
        <v>3433</v>
      </c>
      <c r="G542" s="141" t="s">
        <v>557</v>
      </c>
      <c r="H542" s="142">
        <v>16.013999999999999</v>
      </c>
      <c r="I542" s="143"/>
      <c r="J542" s="144">
        <f>ROUND(I542*H542,2)</f>
        <v>0</v>
      </c>
      <c r="K542" s="140" t="s">
        <v>1</v>
      </c>
      <c r="L542" s="33"/>
      <c r="M542" s="145" t="s">
        <v>1</v>
      </c>
      <c r="N542" s="146" t="s">
        <v>45</v>
      </c>
      <c r="P542" s="147">
        <f>O542*H542</f>
        <v>0</v>
      </c>
      <c r="Q542" s="147">
        <v>0</v>
      </c>
      <c r="R542" s="147">
        <f>Q542*H542</f>
        <v>0</v>
      </c>
      <c r="S542" s="147">
        <v>0</v>
      </c>
      <c r="T542" s="148">
        <f>S542*H542</f>
        <v>0</v>
      </c>
      <c r="AR542" s="149" t="s">
        <v>257</v>
      </c>
      <c r="AT542" s="149" t="s">
        <v>252</v>
      </c>
      <c r="AU542" s="149" t="s">
        <v>21</v>
      </c>
      <c r="AY542" s="17" t="s">
        <v>250</v>
      </c>
      <c r="BE542" s="150">
        <f>IF(N542="základní",J542,0)</f>
        <v>0</v>
      </c>
      <c r="BF542" s="150">
        <f>IF(N542="snížená",J542,0)</f>
        <v>0</v>
      </c>
      <c r="BG542" s="150">
        <f>IF(N542="zákl. přenesená",J542,0)</f>
        <v>0</v>
      </c>
      <c r="BH542" s="150">
        <f>IF(N542="sníž. přenesená",J542,0)</f>
        <v>0</v>
      </c>
      <c r="BI542" s="150">
        <f>IF(N542="nulová",J542,0)</f>
        <v>0</v>
      </c>
      <c r="BJ542" s="17" t="s">
        <v>88</v>
      </c>
      <c r="BK542" s="150">
        <f>ROUND(I542*H542,2)</f>
        <v>0</v>
      </c>
      <c r="BL542" s="17" t="s">
        <v>257</v>
      </c>
      <c r="BM542" s="149" t="s">
        <v>3434</v>
      </c>
    </row>
    <row r="543" spans="2:65" s="1" customFormat="1" ht="24.2" customHeight="1">
      <c r="B543" s="33"/>
      <c r="C543" s="138" t="s">
        <v>1704</v>
      </c>
      <c r="D543" s="138" t="s">
        <v>252</v>
      </c>
      <c r="E543" s="139" t="s">
        <v>3435</v>
      </c>
      <c r="F543" s="140" t="s">
        <v>3436</v>
      </c>
      <c r="G543" s="141" t="s">
        <v>557</v>
      </c>
      <c r="H543" s="142">
        <v>118</v>
      </c>
      <c r="I543" s="143"/>
      <c r="J543" s="144">
        <f>ROUND(I543*H543,2)</f>
        <v>0</v>
      </c>
      <c r="K543" s="140" t="s">
        <v>256</v>
      </c>
      <c r="L543" s="33"/>
      <c r="M543" s="145" t="s">
        <v>1</v>
      </c>
      <c r="N543" s="146" t="s">
        <v>45</v>
      </c>
      <c r="P543" s="147">
        <f>O543*H543</f>
        <v>0</v>
      </c>
      <c r="Q543" s="147">
        <v>8.2000000000000007E-3</v>
      </c>
      <c r="R543" s="147">
        <f>Q543*H543</f>
        <v>0.96760000000000013</v>
      </c>
      <c r="S543" s="147">
        <v>0</v>
      </c>
      <c r="T543" s="148">
        <f>S543*H543</f>
        <v>0</v>
      </c>
      <c r="AR543" s="149" t="s">
        <v>257</v>
      </c>
      <c r="AT543" s="149" t="s">
        <v>252</v>
      </c>
      <c r="AU543" s="149" t="s">
        <v>21</v>
      </c>
      <c r="AY543" s="17" t="s">
        <v>250</v>
      </c>
      <c r="BE543" s="150">
        <f>IF(N543="základní",J543,0)</f>
        <v>0</v>
      </c>
      <c r="BF543" s="150">
        <f>IF(N543="snížená",J543,0)</f>
        <v>0</v>
      </c>
      <c r="BG543" s="150">
        <f>IF(N543="zákl. přenesená",J543,0)</f>
        <v>0</v>
      </c>
      <c r="BH543" s="150">
        <f>IF(N543="sníž. přenesená",J543,0)</f>
        <v>0</v>
      </c>
      <c r="BI543" s="150">
        <f>IF(N543="nulová",J543,0)</f>
        <v>0</v>
      </c>
      <c r="BJ543" s="17" t="s">
        <v>88</v>
      </c>
      <c r="BK543" s="150">
        <f>ROUND(I543*H543,2)</f>
        <v>0</v>
      </c>
      <c r="BL543" s="17" t="s">
        <v>257</v>
      </c>
      <c r="BM543" s="149" t="s">
        <v>3437</v>
      </c>
    </row>
    <row r="544" spans="2:65" s="1" customFormat="1" ht="11.25">
      <c r="B544" s="33"/>
      <c r="D544" s="151" t="s">
        <v>259</v>
      </c>
      <c r="F544" s="152" t="s">
        <v>3438</v>
      </c>
      <c r="I544" s="153"/>
      <c r="L544" s="33"/>
      <c r="M544" s="154"/>
      <c r="T544" s="57"/>
      <c r="AT544" s="17" t="s">
        <v>259</v>
      </c>
      <c r="AU544" s="17" t="s">
        <v>21</v>
      </c>
    </row>
    <row r="545" spans="2:65" s="12" customFormat="1" ht="11.25">
      <c r="B545" s="155"/>
      <c r="D545" s="156" t="s">
        <v>265</v>
      </c>
      <c r="E545" s="157" t="s">
        <v>1</v>
      </c>
      <c r="F545" s="158" t="s">
        <v>3439</v>
      </c>
      <c r="H545" s="159">
        <v>118</v>
      </c>
      <c r="I545" s="160"/>
      <c r="L545" s="155"/>
      <c r="M545" s="161"/>
      <c r="T545" s="162"/>
      <c r="AT545" s="157" t="s">
        <v>265</v>
      </c>
      <c r="AU545" s="157" t="s">
        <v>21</v>
      </c>
      <c r="AV545" s="12" t="s">
        <v>21</v>
      </c>
      <c r="AW545" s="12" t="s">
        <v>36</v>
      </c>
      <c r="AX545" s="12" t="s">
        <v>80</v>
      </c>
      <c r="AY545" s="157" t="s">
        <v>250</v>
      </c>
    </row>
    <row r="546" spans="2:65" s="13" customFormat="1" ht="11.25">
      <c r="B546" s="163"/>
      <c r="D546" s="156" t="s">
        <v>265</v>
      </c>
      <c r="E546" s="164" t="s">
        <v>1</v>
      </c>
      <c r="F546" s="165" t="s">
        <v>273</v>
      </c>
      <c r="H546" s="166">
        <v>118</v>
      </c>
      <c r="I546" s="167"/>
      <c r="L546" s="163"/>
      <c r="M546" s="168"/>
      <c r="T546" s="169"/>
      <c r="AT546" s="164" t="s">
        <v>265</v>
      </c>
      <c r="AU546" s="164" t="s">
        <v>21</v>
      </c>
      <c r="AV546" s="13" t="s">
        <v>257</v>
      </c>
      <c r="AW546" s="13" t="s">
        <v>36</v>
      </c>
      <c r="AX546" s="13" t="s">
        <v>88</v>
      </c>
      <c r="AY546" s="164" t="s">
        <v>250</v>
      </c>
    </row>
    <row r="547" spans="2:65" s="1" customFormat="1" ht="24.2" customHeight="1">
      <c r="B547" s="33"/>
      <c r="C547" s="138" t="s">
        <v>1710</v>
      </c>
      <c r="D547" s="138" t="s">
        <v>252</v>
      </c>
      <c r="E547" s="139" t="s">
        <v>3440</v>
      </c>
      <c r="F547" s="140" t="s">
        <v>3441</v>
      </c>
      <c r="G547" s="141" t="s">
        <v>557</v>
      </c>
      <c r="H547" s="142">
        <v>118</v>
      </c>
      <c r="I547" s="143"/>
      <c r="J547" s="144">
        <f>ROUND(I547*H547,2)</f>
        <v>0</v>
      </c>
      <c r="K547" s="140" t="s">
        <v>256</v>
      </c>
      <c r="L547" s="33"/>
      <c r="M547" s="145" t="s">
        <v>1</v>
      </c>
      <c r="N547" s="146" t="s">
        <v>45</v>
      </c>
      <c r="P547" s="147">
        <f>O547*H547</f>
        <v>0</v>
      </c>
      <c r="Q547" s="147">
        <v>0</v>
      </c>
      <c r="R547" s="147">
        <f>Q547*H547</f>
        <v>0</v>
      </c>
      <c r="S547" s="147">
        <v>0</v>
      </c>
      <c r="T547" s="148">
        <f>S547*H547</f>
        <v>0</v>
      </c>
      <c r="AR547" s="149" t="s">
        <v>257</v>
      </c>
      <c r="AT547" s="149" t="s">
        <v>252</v>
      </c>
      <c r="AU547" s="149" t="s">
        <v>21</v>
      </c>
      <c r="AY547" s="17" t="s">
        <v>250</v>
      </c>
      <c r="BE547" s="150">
        <f>IF(N547="základní",J547,0)</f>
        <v>0</v>
      </c>
      <c r="BF547" s="150">
        <f>IF(N547="snížená",J547,0)</f>
        <v>0</v>
      </c>
      <c r="BG547" s="150">
        <f>IF(N547="zákl. přenesená",J547,0)</f>
        <v>0</v>
      </c>
      <c r="BH547" s="150">
        <f>IF(N547="sníž. přenesená",J547,0)</f>
        <v>0</v>
      </c>
      <c r="BI547" s="150">
        <f>IF(N547="nulová",J547,0)</f>
        <v>0</v>
      </c>
      <c r="BJ547" s="17" t="s">
        <v>88</v>
      </c>
      <c r="BK547" s="150">
        <f>ROUND(I547*H547,2)</f>
        <v>0</v>
      </c>
      <c r="BL547" s="17" t="s">
        <v>257</v>
      </c>
      <c r="BM547" s="149" t="s">
        <v>3442</v>
      </c>
    </row>
    <row r="548" spans="2:65" s="1" customFormat="1" ht="11.25">
      <c r="B548" s="33"/>
      <c r="D548" s="151" t="s">
        <v>259</v>
      </c>
      <c r="F548" s="152" t="s">
        <v>3443</v>
      </c>
      <c r="I548" s="153"/>
      <c r="L548" s="33"/>
      <c r="M548" s="154"/>
      <c r="T548" s="57"/>
      <c r="AT548" s="17" t="s">
        <v>259</v>
      </c>
      <c r="AU548" s="17" t="s">
        <v>21</v>
      </c>
    </row>
    <row r="549" spans="2:65" s="1" customFormat="1" ht="16.5" customHeight="1">
      <c r="B549" s="33"/>
      <c r="C549" s="138" t="s">
        <v>1715</v>
      </c>
      <c r="D549" s="138" t="s">
        <v>252</v>
      </c>
      <c r="E549" s="139" t="s">
        <v>3444</v>
      </c>
      <c r="F549" s="140" t="s">
        <v>3445</v>
      </c>
      <c r="G549" s="141" t="s">
        <v>557</v>
      </c>
      <c r="H549" s="142">
        <v>8.5500000000000007</v>
      </c>
      <c r="I549" s="143"/>
      <c r="J549" s="144">
        <f>ROUND(I549*H549,2)</f>
        <v>0</v>
      </c>
      <c r="K549" s="140" t="s">
        <v>1</v>
      </c>
      <c r="L549" s="33"/>
      <c r="M549" s="145" t="s">
        <v>1</v>
      </c>
      <c r="N549" s="146" t="s">
        <v>45</v>
      </c>
      <c r="P549" s="147">
        <f>O549*H549</f>
        <v>0</v>
      </c>
      <c r="Q549" s="147">
        <v>0</v>
      </c>
      <c r="R549" s="147">
        <f>Q549*H549</f>
        <v>0</v>
      </c>
      <c r="S549" s="147">
        <v>0</v>
      </c>
      <c r="T549" s="148">
        <f>S549*H549</f>
        <v>0</v>
      </c>
      <c r="AR549" s="149" t="s">
        <v>257</v>
      </c>
      <c r="AT549" s="149" t="s">
        <v>252</v>
      </c>
      <c r="AU549" s="149" t="s">
        <v>21</v>
      </c>
      <c r="AY549" s="17" t="s">
        <v>250</v>
      </c>
      <c r="BE549" s="150">
        <f>IF(N549="základní",J549,0)</f>
        <v>0</v>
      </c>
      <c r="BF549" s="150">
        <f>IF(N549="snížená",J549,0)</f>
        <v>0</v>
      </c>
      <c r="BG549" s="150">
        <f>IF(N549="zákl. přenesená",J549,0)</f>
        <v>0</v>
      </c>
      <c r="BH549" s="150">
        <f>IF(N549="sníž. přenesená",J549,0)</f>
        <v>0</v>
      </c>
      <c r="BI549" s="150">
        <f>IF(N549="nulová",J549,0)</f>
        <v>0</v>
      </c>
      <c r="BJ549" s="17" t="s">
        <v>88</v>
      </c>
      <c r="BK549" s="150">
        <f>ROUND(I549*H549,2)</f>
        <v>0</v>
      </c>
      <c r="BL549" s="17" t="s">
        <v>257</v>
      </c>
      <c r="BM549" s="149" t="s">
        <v>3446</v>
      </c>
    </row>
    <row r="550" spans="2:65" s="1" customFormat="1" ht="16.5" customHeight="1">
      <c r="B550" s="33"/>
      <c r="C550" s="138" t="s">
        <v>1720</v>
      </c>
      <c r="D550" s="138" t="s">
        <v>252</v>
      </c>
      <c r="E550" s="139" t="s">
        <v>3447</v>
      </c>
      <c r="F550" s="140" t="s">
        <v>3448</v>
      </c>
      <c r="G550" s="141" t="s">
        <v>557</v>
      </c>
      <c r="H550" s="142">
        <v>8.5500000000000007</v>
      </c>
      <c r="I550" s="143"/>
      <c r="J550" s="144">
        <f>ROUND(I550*H550,2)</f>
        <v>0</v>
      </c>
      <c r="K550" s="140" t="s">
        <v>1</v>
      </c>
      <c r="L550" s="33"/>
      <c r="M550" s="145" t="s">
        <v>1</v>
      </c>
      <c r="N550" s="146" t="s">
        <v>45</v>
      </c>
      <c r="P550" s="147">
        <f>O550*H550</f>
        <v>0</v>
      </c>
      <c r="Q550" s="147">
        <v>0</v>
      </c>
      <c r="R550" s="147">
        <f>Q550*H550</f>
        <v>0</v>
      </c>
      <c r="S550" s="147">
        <v>0</v>
      </c>
      <c r="T550" s="148">
        <f>S550*H550</f>
        <v>0</v>
      </c>
      <c r="AR550" s="149" t="s">
        <v>257</v>
      </c>
      <c r="AT550" s="149" t="s">
        <v>252</v>
      </c>
      <c r="AU550" s="149" t="s">
        <v>21</v>
      </c>
      <c r="AY550" s="17" t="s">
        <v>250</v>
      </c>
      <c r="BE550" s="150">
        <f>IF(N550="základní",J550,0)</f>
        <v>0</v>
      </c>
      <c r="BF550" s="150">
        <f>IF(N550="snížená",J550,0)</f>
        <v>0</v>
      </c>
      <c r="BG550" s="150">
        <f>IF(N550="zákl. přenesená",J550,0)</f>
        <v>0</v>
      </c>
      <c r="BH550" s="150">
        <f>IF(N550="sníž. přenesená",J550,0)</f>
        <v>0</v>
      </c>
      <c r="BI550" s="150">
        <f>IF(N550="nulová",J550,0)</f>
        <v>0</v>
      </c>
      <c r="BJ550" s="17" t="s">
        <v>88</v>
      </c>
      <c r="BK550" s="150">
        <f>ROUND(I550*H550,2)</f>
        <v>0</v>
      </c>
      <c r="BL550" s="17" t="s">
        <v>257</v>
      </c>
      <c r="BM550" s="149" t="s">
        <v>3449</v>
      </c>
    </row>
    <row r="551" spans="2:65" s="1" customFormat="1" ht="24.2" customHeight="1">
      <c r="B551" s="33"/>
      <c r="C551" s="138" t="s">
        <v>1724</v>
      </c>
      <c r="D551" s="138" t="s">
        <v>252</v>
      </c>
      <c r="E551" s="139" t="s">
        <v>3450</v>
      </c>
      <c r="F551" s="140" t="s">
        <v>3451</v>
      </c>
      <c r="G551" s="141" t="s">
        <v>481</v>
      </c>
      <c r="H551" s="142">
        <v>1</v>
      </c>
      <c r="I551" s="143"/>
      <c r="J551" s="144">
        <f>ROUND(I551*H551,2)</f>
        <v>0</v>
      </c>
      <c r="K551" s="140" t="s">
        <v>256</v>
      </c>
      <c r="L551" s="33"/>
      <c r="M551" s="145" t="s">
        <v>1</v>
      </c>
      <c r="N551" s="146" t="s">
        <v>45</v>
      </c>
      <c r="P551" s="147">
        <f>O551*H551</f>
        <v>0</v>
      </c>
      <c r="Q551" s="147">
        <v>6.4900000000000001E-3</v>
      </c>
      <c r="R551" s="147">
        <f>Q551*H551</f>
        <v>6.4900000000000001E-3</v>
      </c>
      <c r="S551" s="147">
        <v>0</v>
      </c>
      <c r="T551" s="148">
        <f>S551*H551</f>
        <v>0</v>
      </c>
      <c r="AR551" s="149" t="s">
        <v>257</v>
      </c>
      <c r="AT551" s="149" t="s">
        <v>252</v>
      </c>
      <c r="AU551" s="149" t="s">
        <v>21</v>
      </c>
      <c r="AY551" s="17" t="s">
        <v>250</v>
      </c>
      <c r="BE551" s="150">
        <f>IF(N551="základní",J551,0)</f>
        <v>0</v>
      </c>
      <c r="BF551" s="150">
        <f>IF(N551="snížená",J551,0)</f>
        <v>0</v>
      </c>
      <c r="BG551" s="150">
        <f>IF(N551="zákl. přenesená",J551,0)</f>
        <v>0</v>
      </c>
      <c r="BH551" s="150">
        <f>IF(N551="sníž. přenesená",J551,0)</f>
        <v>0</v>
      </c>
      <c r="BI551" s="150">
        <f>IF(N551="nulová",J551,0)</f>
        <v>0</v>
      </c>
      <c r="BJ551" s="17" t="s">
        <v>88</v>
      </c>
      <c r="BK551" s="150">
        <f>ROUND(I551*H551,2)</f>
        <v>0</v>
      </c>
      <c r="BL551" s="17" t="s">
        <v>257</v>
      </c>
      <c r="BM551" s="149" t="s">
        <v>3452</v>
      </c>
    </row>
    <row r="552" spans="2:65" s="1" customFormat="1" ht="11.25">
      <c r="B552" s="33"/>
      <c r="D552" s="151" t="s">
        <v>259</v>
      </c>
      <c r="F552" s="152" t="s">
        <v>3453</v>
      </c>
      <c r="I552" s="153"/>
      <c r="L552" s="33"/>
      <c r="M552" s="154"/>
      <c r="T552" s="57"/>
      <c r="AT552" s="17" t="s">
        <v>259</v>
      </c>
      <c r="AU552" s="17" t="s">
        <v>21</v>
      </c>
    </row>
    <row r="553" spans="2:65" s="1" customFormat="1" ht="16.5" customHeight="1">
      <c r="B553" s="33"/>
      <c r="C553" s="138" t="s">
        <v>1730</v>
      </c>
      <c r="D553" s="138" t="s">
        <v>252</v>
      </c>
      <c r="E553" s="139" t="s">
        <v>3454</v>
      </c>
      <c r="F553" s="140" t="s">
        <v>3455</v>
      </c>
      <c r="G553" s="141" t="s">
        <v>481</v>
      </c>
      <c r="H553" s="142">
        <v>2</v>
      </c>
      <c r="I553" s="143"/>
      <c r="J553" s="144">
        <f>ROUND(I553*H553,2)</f>
        <v>0</v>
      </c>
      <c r="K553" s="140" t="s">
        <v>1</v>
      </c>
      <c r="L553" s="33"/>
      <c r="M553" s="145" t="s">
        <v>1</v>
      </c>
      <c r="N553" s="146" t="s">
        <v>45</v>
      </c>
      <c r="P553" s="147">
        <f>O553*H553</f>
        <v>0</v>
      </c>
      <c r="Q553" s="147">
        <v>0</v>
      </c>
      <c r="R553" s="147">
        <f>Q553*H553</f>
        <v>0</v>
      </c>
      <c r="S553" s="147">
        <v>0</v>
      </c>
      <c r="T553" s="148">
        <f>S553*H553</f>
        <v>0</v>
      </c>
      <c r="AR553" s="149" t="s">
        <v>257</v>
      </c>
      <c r="AT553" s="149" t="s">
        <v>252</v>
      </c>
      <c r="AU553" s="149" t="s">
        <v>21</v>
      </c>
      <c r="AY553" s="17" t="s">
        <v>250</v>
      </c>
      <c r="BE553" s="150">
        <f>IF(N553="základní",J553,0)</f>
        <v>0</v>
      </c>
      <c r="BF553" s="150">
        <f>IF(N553="snížená",J553,0)</f>
        <v>0</v>
      </c>
      <c r="BG553" s="150">
        <f>IF(N553="zákl. přenesená",J553,0)</f>
        <v>0</v>
      </c>
      <c r="BH553" s="150">
        <f>IF(N553="sníž. přenesená",J553,0)</f>
        <v>0</v>
      </c>
      <c r="BI553" s="150">
        <f>IF(N553="nulová",J553,0)</f>
        <v>0</v>
      </c>
      <c r="BJ553" s="17" t="s">
        <v>88</v>
      </c>
      <c r="BK553" s="150">
        <f>ROUND(I553*H553,2)</f>
        <v>0</v>
      </c>
      <c r="BL553" s="17" t="s">
        <v>257</v>
      </c>
      <c r="BM553" s="149" t="s">
        <v>3456</v>
      </c>
    </row>
    <row r="554" spans="2:65" s="11" customFormat="1" ht="22.9" customHeight="1">
      <c r="B554" s="126"/>
      <c r="D554" s="127" t="s">
        <v>79</v>
      </c>
      <c r="E554" s="136" t="s">
        <v>720</v>
      </c>
      <c r="F554" s="136" t="s">
        <v>721</v>
      </c>
      <c r="I554" s="129"/>
      <c r="J554" s="137">
        <f>BK554</f>
        <v>0</v>
      </c>
      <c r="L554" s="126"/>
      <c r="M554" s="131"/>
      <c r="P554" s="132">
        <f>SUM(P555:P556)</f>
        <v>0</v>
      </c>
      <c r="R554" s="132">
        <f>SUM(R555:R556)</f>
        <v>0</v>
      </c>
      <c r="T554" s="133">
        <f>SUM(T555:T556)</f>
        <v>0</v>
      </c>
      <c r="AR554" s="127" t="s">
        <v>88</v>
      </c>
      <c r="AT554" s="134" t="s">
        <v>79</v>
      </c>
      <c r="AU554" s="134" t="s">
        <v>88</v>
      </c>
      <c r="AY554" s="127" t="s">
        <v>250</v>
      </c>
      <c r="BK554" s="135">
        <f>SUM(BK555:BK556)</f>
        <v>0</v>
      </c>
    </row>
    <row r="555" spans="2:65" s="1" customFormat="1" ht="24.2" customHeight="1">
      <c r="B555" s="33"/>
      <c r="C555" s="138" t="s">
        <v>1736</v>
      </c>
      <c r="D555" s="138" t="s">
        <v>252</v>
      </c>
      <c r="E555" s="139" t="s">
        <v>2191</v>
      </c>
      <c r="F555" s="140" t="s">
        <v>2192</v>
      </c>
      <c r="G555" s="141" t="s">
        <v>402</v>
      </c>
      <c r="H555" s="142">
        <v>926.58100000000002</v>
      </c>
      <c r="I555" s="143"/>
      <c r="J555" s="144">
        <f>ROUND(I555*H555,2)</f>
        <v>0</v>
      </c>
      <c r="K555" s="140" t="s">
        <v>256</v>
      </c>
      <c r="L555" s="33"/>
      <c r="M555" s="145" t="s">
        <v>1</v>
      </c>
      <c r="N555" s="146" t="s">
        <v>45</v>
      </c>
      <c r="P555" s="147">
        <f>O555*H555</f>
        <v>0</v>
      </c>
      <c r="Q555" s="147">
        <v>0</v>
      </c>
      <c r="R555" s="147">
        <f>Q555*H555</f>
        <v>0</v>
      </c>
      <c r="S555" s="147">
        <v>0</v>
      </c>
      <c r="T555" s="148">
        <f>S555*H555</f>
        <v>0</v>
      </c>
      <c r="AR555" s="149" t="s">
        <v>257</v>
      </c>
      <c r="AT555" s="149" t="s">
        <v>252</v>
      </c>
      <c r="AU555" s="149" t="s">
        <v>21</v>
      </c>
      <c r="AY555" s="17" t="s">
        <v>250</v>
      </c>
      <c r="BE555" s="150">
        <f>IF(N555="základní",J555,0)</f>
        <v>0</v>
      </c>
      <c r="BF555" s="150">
        <f>IF(N555="snížená",J555,0)</f>
        <v>0</v>
      </c>
      <c r="BG555" s="150">
        <f>IF(N555="zákl. přenesená",J555,0)</f>
        <v>0</v>
      </c>
      <c r="BH555" s="150">
        <f>IF(N555="sníž. přenesená",J555,0)</f>
        <v>0</v>
      </c>
      <c r="BI555" s="150">
        <f>IF(N555="nulová",J555,0)</f>
        <v>0</v>
      </c>
      <c r="BJ555" s="17" t="s">
        <v>88</v>
      </c>
      <c r="BK555" s="150">
        <f>ROUND(I555*H555,2)</f>
        <v>0</v>
      </c>
      <c r="BL555" s="17" t="s">
        <v>257</v>
      </c>
      <c r="BM555" s="149" t="s">
        <v>3457</v>
      </c>
    </row>
    <row r="556" spans="2:65" s="1" customFormat="1" ht="11.25">
      <c r="B556" s="33"/>
      <c r="D556" s="151" t="s">
        <v>259</v>
      </c>
      <c r="F556" s="152" t="s">
        <v>2194</v>
      </c>
      <c r="I556" s="153"/>
      <c r="L556" s="33"/>
      <c r="M556" s="154"/>
      <c r="T556" s="57"/>
      <c r="AT556" s="17" t="s">
        <v>259</v>
      </c>
      <c r="AU556" s="17" t="s">
        <v>21</v>
      </c>
    </row>
    <row r="557" spans="2:65" s="11" customFormat="1" ht="25.9" customHeight="1">
      <c r="B557" s="126"/>
      <c r="D557" s="127" t="s">
        <v>79</v>
      </c>
      <c r="E557" s="128" t="s">
        <v>727</v>
      </c>
      <c r="F557" s="128" t="s">
        <v>728</v>
      </c>
      <c r="I557" s="129"/>
      <c r="J557" s="130">
        <f>BK557</f>
        <v>0</v>
      </c>
      <c r="L557" s="126"/>
      <c r="M557" s="131"/>
      <c r="P557" s="132">
        <f>P558+P625+P629+P635</f>
        <v>0</v>
      </c>
      <c r="R557" s="132">
        <f>R558+R625+R629+R635</f>
        <v>3.1019256800000004</v>
      </c>
      <c r="T557" s="133">
        <f>T558+T625+T629+T635</f>
        <v>0</v>
      </c>
      <c r="AR557" s="127" t="s">
        <v>21</v>
      </c>
      <c r="AT557" s="134" t="s">
        <v>79</v>
      </c>
      <c r="AU557" s="134" t="s">
        <v>80</v>
      </c>
      <c r="AY557" s="127" t="s">
        <v>250</v>
      </c>
      <c r="BK557" s="135">
        <f>BK558+BK625+BK629+BK635</f>
        <v>0</v>
      </c>
    </row>
    <row r="558" spans="2:65" s="11" customFormat="1" ht="22.9" customHeight="1">
      <c r="B558" s="126"/>
      <c r="D558" s="127" t="s">
        <v>79</v>
      </c>
      <c r="E558" s="136" t="s">
        <v>1754</v>
      </c>
      <c r="F558" s="136" t="s">
        <v>1755</v>
      </c>
      <c r="I558" s="129"/>
      <c r="J558" s="137">
        <f>BK558</f>
        <v>0</v>
      </c>
      <c r="L558" s="126"/>
      <c r="M558" s="131"/>
      <c r="P558" s="132">
        <f>SUM(P559:P624)</f>
        <v>0</v>
      </c>
      <c r="R558" s="132">
        <f>SUM(R559:R624)</f>
        <v>2.9823795800000004</v>
      </c>
      <c r="T558" s="133">
        <f>SUM(T559:T624)</f>
        <v>0</v>
      </c>
      <c r="AR558" s="127" t="s">
        <v>21</v>
      </c>
      <c r="AT558" s="134" t="s">
        <v>79</v>
      </c>
      <c r="AU558" s="134" t="s">
        <v>88</v>
      </c>
      <c r="AY558" s="127" t="s">
        <v>250</v>
      </c>
      <c r="BK558" s="135">
        <f>SUM(BK559:BK624)</f>
        <v>0</v>
      </c>
    </row>
    <row r="559" spans="2:65" s="1" customFormat="1" ht="24.2" customHeight="1">
      <c r="B559" s="33"/>
      <c r="C559" s="138" t="s">
        <v>1740</v>
      </c>
      <c r="D559" s="138" t="s">
        <v>252</v>
      </c>
      <c r="E559" s="139" t="s">
        <v>3458</v>
      </c>
      <c r="F559" s="140" t="s">
        <v>3459</v>
      </c>
      <c r="G559" s="141" t="s">
        <v>255</v>
      </c>
      <c r="H559" s="142">
        <v>238.48599999999999</v>
      </c>
      <c r="I559" s="143"/>
      <c r="J559" s="144">
        <f>ROUND(I559*H559,2)</f>
        <v>0</v>
      </c>
      <c r="K559" s="140" t="s">
        <v>256</v>
      </c>
      <c r="L559" s="33"/>
      <c r="M559" s="145" t="s">
        <v>1</v>
      </c>
      <c r="N559" s="146" t="s">
        <v>45</v>
      </c>
      <c r="P559" s="147">
        <f>O559*H559</f>
        <v>0</v>
      </c>
      <c r="Q559" s="147">
        <v>0</v>
      </c>
      <c r="R559" s="147">
        <f>Q559*H559</f>
        <v>0</v>
      </c>
      <c r="S559" s="147">
        <v>0</v>
      </c>
      <c r="T559" s="148">
        <f>S559*H559</f>
        <v>0</v>
      </c>
      <c r="AR559" s="149" t="s">
        <v>351</v>
      </c>
      <c r="AT559" s="149" t="s">
        <v>252</v>
      </c>
      <c r="AU559" s="149" t="s">
        <v>21</v>
      </c>
      <c r="AY559" s="17" t="s">
        <v>250</v>
      </c>
      <c r="BE559" s="150">
        <f>IF(N559="základní",J559,0)</f>
        <v>0</v>
      </c>
      <c r="BF559" s="150">
        <f>IF(N559="snížená",J559,0)</f>
        <v>0</v>
      </c>
      <c r="BG559" s="150">
        <f>IF(N559="zákl. přenesená",J559,0)</f>
        <v>0</v>
      </c>
      <c r="BH559" s="150">
        <f>IF(N559="sníž. přenesená",J559,0)</f>
        <v>0</v>
      </c>
      <c r="BI559" s="150">
        <f>IF(N559="nulová",J559,0)</f>
        <v>0</v>
      </c>
      <c r="BJ559" s="17" t="s">
        <v>88</v>
      </c>
      <c r="BK559" s="150">
        <f>ROUND(I559*H559,2)</f>
        <v>0</v>
      </c>
      <c r="BL559" s="17" t="s">
        <v>351</v>
      </c>
      <c r="BM559" s="149" t="s">
        <v>3460</v>
      </c>
    </row>
    <row r="560" spans="2:65" s="1" customFormat="1" ht="11.25">
      <c r="B560" s="33"/>
      <c r="D560" s="151" t="s">
        <v>259</v>
      </c>
      <c r="F560" s="152" t="s">
        <v>3461</v>
      </c>
      <c r="I560" s="153"/>
      <c r="L560" s="33"/>
      <c r="M560" s="154"/>
      <c r="T560" s="57"/>
      <c r="AT560" s="17" t="s">
        <v>259</v>
      </c>
      <c r="AU560" s="17" t="s">
        <v>21</v>
      </c>
    </row>
    <row r="561" spans="2:65" s="15" customFormat="1" ht="11.25">
      <c r="B561" s="195"/>
      <c r="D561" s="156" t="s">
        <v>265</v>
      </c>
      <c r="E561" s="196" t="s">
        <v>1</v>
      </c>
      <c r="F561" s="197" t="s">
        <v>3462</v>
      </c>
      <c r="H561" s="196" t="s">
        <v>1</v>
      </c>
      <c r="I561" s="198"/>
      <c r="L561" s="195"/>
      <c r="M561" s="199"/>
      <c r="T561" s="200"/>
      <c r="AT561" s="196" t="s">
        <v>265</v>
      </c>
      <c r="AU561" s="196" t="s">
        <v>21</v>
      </c>
      <c r="AV561" s="15" t="s">
        <v>88</v>
      </c>
      <c r="AW561" s="15" t="s">
        <v>36</v>
      </c>
      <c r="AX561" s="15" t="s">
        <v>80</v>
      </c>
      <c r="AY561" s="196" t="s">
        <v>250</v>
      </c>
    </row>
    <row r="562" spans="2:65" s="12" customFormat="1" ht="11.25">
      <c r="B562" s="155"/>
      <c r="D562" s="156" t="s">
        <v>265</v>
      </c>
      <c r="E562" s="157" t="s">
        <v>1</v>
      </c>
      <c r="F562" s="158" t="s">
        <v>3463</v>
      </c>
      <c r="H562" s="159">
        <v>53.957000000000001</v>
      </c>
      <c r="I562" s="160"/>
      <c r="L562" s="155"/>
      <c r="M562" s="161"/>
      <c r="T562" s="162"/>
      <c r="AT562" s="157" t="s">
        <v>265</v>
      </c>
      <c r="AU562" s="157" t="s">
        <v>21</v>
      </c>
      <c r="AV562" s="12" t="s">
        <v>21</v>
      </c>
      <c r="AW562" s="12" t="s">
        <v>36</v>
      </c>
      <c r="AX562" s="12" t="s">
        <v>80</v>
      </c>
      <c r="AY562" s="157" t="s">
        <v>250</v>
      </c>
    </row>
    <row r="563" spans="2:65" s="12" customFormat="1" ht="22.5">
      <c r="B563" s="155"/>
      <c r="D563" s="156" t="s">
        <v>265</v>
      </c>
      <c r="E563" s="157" t="s">
        <v>1</v>
      </c>
      <c r="F563" s="158" t="s">
        <v>3464</v>
      </c>
      <c r="H563" s="159">
        <v>23.696999999999999</v>
      </c>
      <c r="I563" s="160"/>
      <c r="L563" s="155"/>
      <c r="M563" s="161"/>
      <c r="T563" s="162"/>
      <c r="AT563" s="157" t="s">
        <v>265</v>
      </c>
      <c r="AU563" s="157" t="s">
        <v>21</v>
      </c>
      <c r="AV563" s="12" t="s">
        <v>21</v>
      </c>
      <c r="AW563" s="12" t="s">
        <v>36</v>
      </c>
      <c r="AX563" s="12" t="s">
        <v>80</v>
      </c>
      <c r="AY563" s="157" t="s">
        <v>250</v>
      </c>
    </row>
    <row r="564" spans="2:65" s="12" customFormat="1" ht="11.25">
      <c r="B564" s="155"/>
      <c r="D564" s="156" t="s">
        <v>265</v>
      </c>
      <c r="E564" s="157" t="s">
        <v>1</v>
      </c>
      <c r="F564" s="158" t="s">
        <v>3465</v>
      </c>
      <c r="H564" s="159">
        <v>26.16</v>
      </c>
      <c r="I564" s="160"/>
      <c r="L564" s="155"/>
      <c r="M564" s="161"/>
      <c r="T564" s="162"/>
      <c r="AT564" s="157" t="s">
        <v>265</v>
      </c>
      <c r="AU564" s="157" t="s">
        <v>21</v>
      </c>
      <c r="AV564" s="12" t="s">
        <v>21</v>
      </c>
      <c r="AW564" s="12" t="s">
        <v>36</v>
      </c>
      <c r="AX564" s="12" t="s">
        <v>80</v>
      </c>
      <c r="AY564" s="157" t="s">
        <v>250</v>
      </c>
    </row>
    <row r="565" spans="2:65" s="15" customFormat="1" ht="11.25">
      <c r="B565" s="195"/>
      <c r="D565" s="156" t="s">
        <v>265</v>
      </c>
      <c r="E565" s="196" t="s">
        <v>1</v>
      </c>
      <c r="F565" s="197" t="s">
        <v>3466</v>
      </c>
      <c r="H565" s="196" t="s">
        <v>1</v>
      </c>
      <c r="I565" s="198"/>
      <c r="L565" s="195"/>
      <c r="M565" s="199"/>
      <c r="T565" s="200"/>
      <c r="AT565" s="196" t="s">
        <v>265</v>
      </c>
      <c r="AU565" s="196" t="s">
        <v>21</v>
      </c>
      <c r="AV565" s="15" t="s">
        <v>88</v>
      </c>
      <c r="AW565" s="15" t="s">
        <v>36</v>
      </c>
      <c r="AX565" s="15" t="s">
        <v>80</v>
      </c>
      <c r="AY565" s="196" t="s">
        <v>250</v>
      </c>
    </row>
    <row r="566" spans="2:65" s="12" customFormat="1" ht="11.25">
      <c r="B566" s="155"/>
      <c r="D566" s="156" t="s">
        <v>265</v>
      </c>
      <c r="E566" s="157" t="s">
        <v>1</v>
      </c>
      <c r="F566" s="158" t="s">
        <v>3467</v>
      </c>
      <c r="H566" s="159">
        <v>14.535</v>
      </c>
      <c r="I566" s="160"/>
      <c r="L566" s="155"/>
      <c r="M566" s="161"/>
      <c r="T566" s="162"/>
      <c r="AT566" s="157" t="s">
        <v>265</v>
      </c>
      <c r="AU566" s="157" t="s">
        <v>21</v>
      </c>
      <c r="AV566" s="12" t="s">
        <v>21</v>
      </c>
      <c r="AW566" s="12" t="s">
        <v>36</v>
      </c>
      <c r="AX566" s="12" t="s">
        <v>80</v>
      </c>
      <c r="AY566" s="157" t="s">
        <v>250</v>
      </c>
    </row>
    <row r="567" spans="2:65" s="12" customFormat="1" ht="11.25">
      <c r="B567" s="155"/>
      <c r="D567" s="156" t="s">
        <v>265</v>
      </c>
      <c r="E567" s="157" t="s">
        <v>1</v>
      </c>
      <c r="F567" s="158" t="s">
        <v>3468</v>
      </c>
      <c r="H567" s="159">
        <v>55.634999999999998</v>
      </c>
      <c r="I567" s="160"/>
      <c r="L567" s="155"/>
      <c r="M567" s="161"/>
      <c r="T567" s="162"/>
      <c r="AT567" s="157" t="s">
        <v>265</v>
      </c>
      <c r="AU567" s="157" t="s">
        <v>21</v>
      </c>
      <c r="AV567" s="12" t="s">
        <v>21</v>
      </c>
      <c r="AW567" s="12" t="s">
        <v>36</v>
      </c>
      <c r="AX567" s="12" t="s">
        <v>80</v>
      </c>
      <c r="AY567" s="157" t="s">
        <v>250</v>
      </c>
    </row>
    <row r="568" spans="2:65" s="12" customFormat="1" ht="22.5">
      <c r="B568" s="155"/>
      <c r="D568" s="156" t="s">
        <v>265</v>
      </c>
      <c r="E568" s="157" t="s">
        <v>1</v>
      </c>
      <c r="F568" s="158" t="s">
        <v>3469</v>
      </c>
      <c r="H568" s="159">
        <v>33.720999999999997</v>
      </c>
      <c r="I568" s="160"/>
      <c r="L568" s="155"/>
      <c r="M568" s="161"/>
      <c r="T568" s="162"/>
      <c r="AT568" s="157" t="s">
        <v>265</v>
      </c>
      <c r="AU568" s="157" t="s">
        <v>21</v>
      </c>
      <c r="AV568" s="12" t="s">
        <v>21</v>
      </c>
      <c r="AW568" s="12" t="s">
        <v>36</v>
      </c>
      <c r="AX568" s="12" t="s">
        <v>80</v>
      </c>
      <c r="AY568" s="157" t="s">
        <v>250</v>
      </c>
    </row>
    <row r="569" spans="2:65" s="15" customFormat="1" ht="11.25">
      <c r="B569" s="195"/>
      <c r="D569" s="156" t="s">
        <v>265</v>
      </c>
      <c r="E569" s="196" t="s">
        <v>1</v>
      </c>
      <c r="F569" s="197" t="s">
        <v>3470</v>
      </c>
      <c r="H569" s="196" t="s">
        <v>1</v>
      </c>
      <c r="I569" s="198"/>
      <c r="L569" s="195"/>
      <c r="M569" s="199"/>
      <c r="T569" s="200"/>
      <c r="AT569" s="196" t="s">
        <v>265</v>
      </c>
      <c r="AU569" s="196" t="s">
        <v>21</v>
      </c>
      <c r="AV569" s="15" t="s">
        <v>88</v>
      </c>
      <c r="AW569" s="15" t="s">
        <v>36</v>
      </c>
      <c r="AX569" s="15" t="s">
        <v>80</v>
      </c>
      <c r="AY569" s="196" t="s">
        <v>250</v>
      </c>
    </row>
    <row r="570" spans="2:65" s="12" customFormat="1" ht="11.25">
      <c r="B570" s="155"/>
      <c r="D570" s="156" t="s">
        <v>265</v>
      </c>
      <c r="E570" s="157" t="s">
        <v>1</v>
      </c>
      <c r="F570" s="158" t="s">
        <v>3471</v>
      </c>
      <c r="H570" s="159">
        <v>30.780999999999999</v>
      </c>
      <c r="I570" s="160"/>
      <c r="L570" s="155"/>
      <c r="M570" s="161"/>
      <c r="T570" s="162"/>
      <c r="AT570" s="157" t="s">
        <v>265</v>
      </c>
      <c r="AU570" s="157" t="s">
        <v>21</v>
      </c>
      <c r="AV570" s="12" t="s">
        <v>21</v>
      </c>
      <c r="AW570" s="12" t="s">
        <v>36</v>
      </c>
      <c r="AX570" s="12" t="s">
        <v>80</v>
      </c>
      <c r="AY570" s="157" t="s">
        <v>250</v>
      </c>
    </row>
    <row r="571" spans="2:65" s="13" customFormat="1" ht="11.25">
      <c r="B571" s="163"/>
      <c r="D571" s="156" t="s">
        <v>265</v>
      </c>
      <c r="E571" s="164" t="s">
        <v>1</v>
      </c>
      <c r="F571" s="165" t="s">
        <v>273</v>
      </c>
      <c r="H571" s="166">
        <v>238.48599999999999</v>
      </c>
      <c r="I571" s="167"/>
      <c r="L571" s="163"/>
      <c r="M571" s="168"/>
      <c r="T571" s="169"/>
      <c r="AT571" s="164" t="s">
        <v>265</v>
      </c>
      <c r="AU571" s="164" t="s">
        <v>21</v>
      </c>
      <c r="AV571" s="13" t="s">
        <v>257</v>
      </c>
      <c r="AW571" s="13" t="s">
        <v>36</v>
      </c>
      <c r="AX571" s="13" t="s">
        <v>88</v>
      </c>
      <c r="AY571" s="164" t="s">
        <v>250</v>
      </c>
    </row>
    <row r="572" spans="2:65" s="1" customFormat="1" ht="16.5" customHeight="1">
      <c r="B572" s="33"/>
      <c r="C572" s="178" t="s">
        <v>1746</v>
      </c>
      <c r="D572" s="178" t="s">
        <v>364</v>
      </c>
      <c r="E572" s="179" t="s">
        <v>2202</v>
      </c>
      <c r="F572" s="180" t="s">
        <v>2203</v>
      </c>
      <c r="G572" s="181" t="s">
        <v>402</v>
      </c>
      <c r="H572" s="182">
        <v>8.1000000000000003E-2</v>
      </c>
      <c r="I572" s="183"/>
      <c r="J572" s="184">
        <f>ROUND(I572*H572,2)</f>
        <v>0</v>
      </c>
      <c r="K572" s="180" t="s">
        <v>256</v>
      </c>
      <c r="L572" s="185"/>
      <c r="M572" s="186" t="s">
        <v>1</v>
      </c>
      <c r="N572" s="187" t="s">
        <v>45</v>
      </c>
      <c r="P572" s="147">
        <f>O572*H572</f>
        <v>0</v>
      </c>
      <c r="Q572" s="147">
        <v>1</v>
      </c>
      <c r="R572" s="147">
        <f>Q572*H572</f>
        <v>8.1000000000000003E-2</v>
      </c>
      <c r="S572" s="147">
        <v>0</v>
      </c>
      <c r="T572" s="148">
        <f>S572*H572</f>
        <v>0</v>
      </c>
      <c r="AR572" s="149" t="s">
        <v>447</v>
      </c>
      <c r="AT572" s="149" t="s">
        <v>364</v>
      </c>
      <c r="AU572" s="149" t="s">
        <v>21</v>
      </c>
      <c r="AY572" s="17" t="s">
        <v>250</v>
      </c>
      <c r="BE572" s="150">
        <f>IF(N572="základní",J572,0)</f>
        <v>0</v>
      </c>
      <c r="BF572" s="150">
        <f>IF(N572="snížená",J572,0)</f>
        <v>0</v>
      </c>
      <c r="BG572" s="150">
        <f>IF(N572="zákl. přenesená",J572,0)</f>
        <v>0</v>
      </c>
      <c r="BH572" s="150">
        <f>IF(N572="sníž. přenesená",J572,0)</f>
        <v>0</v>
      </c>
      <c r="BI572" s="150">
        <f>IF(N572="nulová",J572,0)</f>
        <v>0</v>
      </c>
      <c r="BJ572" s="17" t="s">
        <v>88</v>
      </c>
      <c r="BK572" s="150">
        <f>ROUND(I572*H572,2)</f>
        <v>0</v>
      </c>
      <c r="BL572" s="17" t="s">
        <v>351</v>
      </c>
      <c r="BM572" s="149" t="s">
        <v>3472</v>
      </c>
    </row>
    <row r="573" spans="2:65" s="12" customFormat="1" ht="11.25">
      <c r="B573" s="155"/>
      <c r="D573" s="156" t="s">
        <v>265</v>
      </c>
      <c r="E573" s="157" t="s">
        <v>1</v>
      </c>
      <c r="F573" s="158" t="s">
        <v>3473</v>
      </c>
      <c r="H573" s="159">
        <v>8.1000000000000003E-2</v>
      </c>
      <c r="I573" s="160"/>
      <c r="L573" s="155"/>
      <c r="M573" s="161"/>
      <c r="T573" s="162"/>
      <c r="AT573" s="157" t="s">
        <v>265</v>
      </c>
      <c r="AU573" s="157" t="s">
        <v>21</v>
      </c>
      <c r="AV573" s="12" t="s">
        <v>21</v>
      </c>
      <c r="AW573" s="12" t="s">
        <v>36</v>
      </c>
      <c r="AX573" s="12" t="s">
        <v>80</v>
      </c>
      <c r="AY573" s="157" t="s">
        <v>250</v>
      </c>
    </row>
    <row r="574" spans="2:65" s="13" customFormat="1" ht="11.25">
      <c r="B574" s="163"/>
      <c r="D574" s="156" t="s">
        <v>265</v>
      </c>
      <c r="E574" s="164" t="s">
        <v>1</v>
      </c>
      <c r="F574" s="165" t="s">
        <v>273</v>
      </c>
      <c r="H574" s="166">
        <v>8.1000000000000003E-2</v>
      </c>
      <c r="I574" s="167"/>
      <c r="L574" s="163"/>
      <c r="M574" s="168"/>
      <c r="T574" s="169"/>
      <c r="AT574" s="164" t="s">
        <v>265</v>
      </c>
      <c r="AU574" s="164" t="s">
        <v>21</v>
      </c>
      <c r="AV574" s="13" t="s">
        <v>257</v>
      </c>
      <c r="AW574" s="13" t="s">
        <v>36</v>
      </c>
      <c r="AX574" s="13" t="s">
        <v>88</v>
      </c>
      <c r="AY574" s="164" t="s">
        <v>250</v>
      </c>
    </row>
    <row r="575" spans="2:65" s="1" customFormat="1" ht="24.2" customHeight="1">
      <c r="B575" s="33"/>
      <c r="C575" s="138" t="s">
        <v>1752</v>
      </c>
      <c r="D575" s="138" t="s">
        <v>252</v>
      </c>
      <c r="E575" s="139" t="s">
        <v>3474</v>
      </c>
      <c r="F575" s="140" t="s">
        <v>3475</v>
      </c>
      <c r="G575" s="141" t="s">
        <v>255</v>
      </c>
      <c r="H575" s="142">
        <v>285.70299999999997</v>
      </c>
      <c r="I575" s="143"/>
      <c r="J575" s="144">
        <f>ROUND(I575*H575,2)</f>
        <v>0</v>
      </c>
      <c r="K575" s="140" t="s">
        <v>256</v>
      </c>
      <c r="L575" s="33"/>
      <c r="M575" s="145" t="s">
        <v>1</v>
      </c>
      <c r="N575" s="146" t="s">
        <v>45</v>
      </c>
      <c r="P575" s="147">
        <f>O575*H575</f>
        <v>0</v>
      </c>
      <c r="Q575" s="147">
        <v>0</v>
      </c>
      <c r="R575" s="147">
        <f>Q575*H575</f>
        <v>0</v>
      </c>
      <c r="S575" s="147">
        <v>0</v>
      </c>
      <c r="T575" s="148">
        <f>S575*H575</f>
        <v>0</v>
      </c>
      <c r="AR575" s="149" t="s">
        <v>351</v>
      </c>
      <c r="AT575" s="149" t="s">
        <v>252</v>
      </c>
      <c r="AU575" s="149" t="s">
        <v>21</v>
      </c>
      <c r="AY575" s="17" t="s">
        <v>250</v>
      </c>
      <c r="BE575" s="150">
        <f>IF(N575="základní",J575,0)</f>
        <v>0</v>
      </c>
      <c r="BF575" s="150">
        <f>IF(N575="snížená",J575,0)</f>
        <v>0</v>
      </c>
      <c r="BG575" s="150">
        <f>IF(N575="zákl. přenesená",J575,0)</f>
        <v>0</v>
      </c>
      <c r="BH575" s="150">
        <f>IF(N575="sníž. přenesená",J575,0)</f>
        <v>0</v>
      </c>
      <c r="BI575" s="150">
        <f>IF(N575="nulová",J575,0)</f>
        <v>0</v>
      </c>
      <c r="BJ575" s="17" t="s">
        <v>88</v>
      </c>
      <c r="BK575" s="150">
        <f>ROUND(I575*H575,2)</f>
        <v>0</v>
      </c>
      <c r="BL575" s="17" t="s">
        <v>351</v>
      </c>
      <c r="BM575" s="149" t="s">
        <v>3476</v>
      </c>
    </row>
    <row r="576" spans="2:65" s="1" customFormat="1" ht="11.25">
      <c r="B576" s="33"/>
      <c r="D576" s="151" t="s">
        <v>259</v>
      </c>
      <c r="F576" s="152" t="s">
        <v>3477</v>
      </c>
      <c r="I576" s="153"/>
      <c r="L576" s="33"/>
      <c r="M576" s="154"/>
      <c r="T576" s="57"/>
      <c r="AT576" s="17" t="s">
        <v>259</v>
      </c>
      <c r="AU576" s="17" t="s">
        <v>21</v>
      </c>
    </row>
    <row r="577" spans="2:65" s="15" customFormat="1" ht="11.25">
      <c r="B577" s="195"/>
      <c r="D577" s="156" t="s">
        <v>265</v>
      </c>
      <c r="E577" s="196" t="s">
        <v>1</v>
      </c>
      <c r="F577" s="197" t="s">
        <v>3462</v>
      </c>
      <c r="H577" s="196" t="s">
        <v>1</v>
      </c>
      <c r="I577" s="198"/>
      <c r="L577" s="195"/>
      <c r="M577" s="199"/>
      <c r="T577" s="200"/>
      <c r="AT577" s="196" t="s">
        <v>265</v>
      </c>
      <c r="AU577" s="196" t="s">
        <v>21</v>
      </c>
      <c r="AV577" s="15" t="s">
        <v>88</v>
      </c>
      <c r="AW577" s="15" t="s">
        <v>36</v>
      </c>
      <c r="AX577" s="15" t="s">
        <v>80</v>
      </c>
      <c r="AY577" s="196" t="s">
        <v>250</v>
      </c>
    </row>
    <row r="578" spans="2:65" s="12" customFormat="1" ht="11.25">
      <c r="B578" s="155"/>
      <c r="D578" s="156" t="s">
        <v>265</v>
      </c>
      <c r="E578" s="157" t="s">
        <v>1</v>
      </c>
      <c r="F578" s="158" t="s">
        <v>3463</v>
      </c>
      <c r="H578" s="159">
        <v>53.957000000000001</v>
      </c>
      <c r="I578" s="160"/>
      <c r="L578" s="155"/>
      <c r="M578" s="161"/>
      <c r="T578" s="162"/>
      <c r="AT578" s="157" t="s">
        <v>265</v>
      </c>
      <c r="AU578" s="157" t="s">
        <v>21</v>
      </c>
      <c r="AV578" s="12" t="s">
        <v>21</v>
      </c>
      <c r="AW578" s="12" t="s">
        <v>36</v>
      </c>
      <c r="AX578" s="12" t="s">
        <v>80</v>
      </c>
      <c r="AY578" s="157" t="s">
        <v>250</v>
      </c>
    </row>
    <row r="579" spans="2:65" s="12" customFormat="1" ht="22.5">
      <c r="B579" s="155"/>
      <c r="D579" s="156" t="s">
        <v>265</v>
      </c>
      <c r="E579" s="157" t="s">
        <v>1</v>
      </c>
      <c r="F579" s="158" t="s">
        <v>3464</v>
      </c>
      <c r="H579" s="159">
        <v>23.696999999999999</v>
      </c>
      <c r="I579" s="160"/>
      <c r="L579" s="155"/>
      <c r="M579" s="161"/>
      <c r="T579" s="162"/>
      <c r="AT579" s="157" t="s">
        <v>265</v>
      </c>
      <c r="AU579" s="157" t="s">
        <v>21</v>
      </c>
      <c r="AV579" s="12" t="s">
        <v>21</v>
      </c>
      <c r="AW579" s="12" t="s">
        <v>36</v>
      </c>
      <c r="AX579" s="12" t="s">
        <v>80</v>
      </c>
      <c r="AY579" s="157" t="s">
        <v>250</v>
      </c>
    </row>
    <row r="580" spans="2:65" s="12" customFormat="1" ht="11.25">
      <c r="B580" s="155"/>
      <c r="D580" s="156" t="s">
        <v>265</v>
      </c>
      <c r="E580" s="157" t="s">
        <v>1</v>
      </c>
      <c r="F580" s="158" t="s">
        <v>3465</v>
      </c>
      <c r="H580" s="159">
        <v>26.16</v>
      </c>
      <c r="I580" s="160"/>
      <c r="L580" s="155"/>
      <c r="M580" s="161"/>
      <c r="T580" s="162"/>
      <c r="AT580" s="157" t="s">
        <v>265</v>
      </c>
      <c r="AU580" s="157" t="s">
        <v>21</v>
      </c>
      <c r="AV580" s="12" t="s">
        <v>21</v>
      </c>
      <c r="AW580" s="12" t="s">
        <v>36</v>
      </c>
      <c r="AX580" s="12" t="s">
        <v>80</v>
      </c>
      <c r="AY580" s="157" t="s">
        <v>250</v>
      </c>
    </row>
    <row r="581" spans="2:65" s="15" customFormat="1" ht="11.25">
      <c r="B581" s="195"/>
      <c r="D581" s="156" t="s">
        <v>265</v>
      </c>
      <c r="E581" s="196" t="s">
        <v>1</v>
      </c>
      <c r="F581" s="197" t="s">
        <v>3466</v>
      </c>
      <c r="H581" s="196" t="s">
        <v>1</v>
      </c>
      <c r="I581" s="198"/>
      <c r="L581" s="195"/>
      <c r="M581" s="199"/>
      <c r="T581" s="200"/>
      <c r="AT581" s="196" t="s">
        <v>265</v>
      </c>
      <c r="AU581" s="196" t="s">
        <v>21</v>
      </c>
      <c r="AV581" s="15" t="s">
        <v>88</v>
      </c>
      <c r="AW581" s="15" t="s">
        <v>36</v>
      </c>
      <c r="AX581" s="15" t="s">
        <v>80</v>
      </c>
      <c r="AY581" s="196" t="s">
        <v>250</v>
      </c>
    </row>
    <row r="582" spans="2:65" s="12" customFormat="1" ht="11.25">
      <c r="B582" s="155"/>
      <c r="D582" s="156" t="s">
        <v>265</v>
      </c>
      <c r="E582" s="157" t="s">
        <v>1</v>
      </c>
      <c r="F582" s="158" t="s">
        <v>3467</v>
      </c>
      <c r="H582" s="159">
        <v>14.535</v>
      </c>
      <c r="I582" s="160"/>
      <c r="L582" s="155"/>
      <c r="M582" s="161"/>
      <c r="T582" s="162"/>
      <c r="AT582" s="157" t="s">
        <v>265</v>
      </c>
      <c r="AU582" s="157" t="s">
        <v>21</v>
      </c>
      <c r="AV582" s="12" t="s">
        <v>21</v>
      </c>
      <c r="AW582" s="12" t="s">
        <v>36</v>
      </c>
      <c r="AX582" s="12" t="s">
        <v>80</v>
      </c>
      <c r="AY582" s="157" t="s">
        <v>250</v>
      </c>
    </row>
    <row r="583" spans="2:65" s="12" customFormat="1" ht="11.25">
      <c r="B583" s="155"/>
      <c r="D583" s="156" t="s">
        <v>265</v>
      </c>
      <c r="E583" s="157" t="s">
        <v>1</v>
      </c>
      <c r="F583" s="158" t="s">
        <v>3468</v>
      </c>
      <c r="H583" s="159">
        <v>55.634999999999998</v>
      </c>
      <c r="I583" s="160"/>
      <c r="L583" s="155"/>
      <c r="M583" s="161"/>
      <c r="T583" s="162"/>
      <c r="AT583" s="157" t="s">
        <v>265</v>
      </c>
      <c r="AU583" s="157" t="s">
        <v>21</v>
      </c>
      <c r="AV583" s="12" t="s">
        <v>21</v>
      </c>
      <c r="AW583" s="12" t="s">
        <v>36</v>
      </c>
      <c r="AX583" s="12" t="s">
        <v>80</v>
      </c>
      <c r="AY583" s="157" t="s">
        <v>250</v>
      </c>
    </row>
    <row r="584" spans="2:65" s="12" customFormat="1" ht="22.5">
      <c r="B584" s="155"/>
      <c r="D584" s="156" t="s">
        <v>265</v>
      </c>
      <c r="E584" s="157" t="s">
        <v>1</v>
      </c>
      <c r="F584" s="158" t="s">
        <v>3469</v>
      </c>
      <c r="H584" s="159">
        <v>33.720999999999997</v>
      </c>
      <c r="I584" s="160"/>
      <c r="L584" s="155"/>
      <c r="M584" s="161"/>
      <c r="T584" s="162"/>
      <c r="AT584" s="157" t="s">
        <v>265</v>
      </c>
      <c r="AU584" s="157" t="s">
        <v>21</v>
      </c>
      <c r="AV584" s="12" t="s">
        <v>21</v>
      </c>
      <c r="AW584" s="12" t="s">
        <v>36</v>
      </c>
      <c r="AX584" s="12" t="s">
        <v>80</v>
      </c>
      <c r="AY584" s="157" t="s">
        <v>250</v>
      </c>
    </row>
    <row r="585" spans="2:65" s="12" customFormat="1" ht="11.25">
      <c r="B585" s="155"/>
      <c r="D585" s="156" t="s">
        <v>265</v>
      </c>
      <c r="E585" s="157" t="s">
        <v>1</v>
      </c>
      <c r="F585" s="158" t="s">
        <v>3478</v>
      </c>
      <c r="H585" s="159">
        <v>47.216999999999999</v>
      </c>
      <c r="I585" s="160"/>
      <c r="L585" s="155"/>
      <c r="M585" s="161"/>
      <c r="T585" s="162"/>
      <c r="AT585" s="157" t="s">
        <v>265</v>
      </c>
      <c r="AU585" s="157" t="s">
        <v>21</v>
      </c>
      <c r="AV585" s="12" t="s">
        <v>21</v>
      </c>
      <c r="AW585" s="12" t="s">
        <v>36</v>
      </c>
      <c r="AX585" s="12" t="s">
        <v>80</v>
      </c>
      <c r="AY585" s="157" t="s">
        <v>250</v>
      </c>
    </row>
    <row r="586" spans="2:65" s="12" customFormat="1" ht="11.25">
      <c r="B586" s="155"/>
      <c r="D586" s="156" t="s">
        <v>265</v>
      </c>
      <c r="E586" s="157" t="s">
        <v>1</v>
      </c>
      <c r="F586" s="158" t="s">
        <v>3471</v>
      </c>
      <c r="H586" s="159">
        <v>30.780999999999999</v>
      </c>
      <c r="I586" s="160"/>
      <c r="L586" s="155"/>
      <c r="M586" s="161"/>
      <c r="T586" s="162"/>
      <c r="AT586" s="157" t="s">
        <v>265</v>
      </c>
      <c r="AU586" s="157" t="s">
        <v>21</v>
      </c>
      <c r="AV586" s="12" t="s">
        <v>21</v>
      </c>
      <c r="AW586" s="12" t="s">
        <v>36</v>
      </c>
      <c r="AX586" s="12" t="s">
        <v>80</v>
      </c>
      <c r="AY586" s="157" t="s">
        <v>250</v>
      </c>
    </row>
    <row r="587" spans="2:65" s="13" customFormat="1" ht="11.25">
      <c r="B587" s="163"/>
      <c r="D587" s="156" t="s">
        <v>265</v>
      </c>
      <c r="E587" s="164" t="s">
        <v>1</v>
      </c>
      <c r="F587" s="165" t="s">
        <v>273</v>
      </c>
      <c r="H587" s="166">
        <v>285.70299999999997</v>
      </c>
      <c r="I587" s="167"/>
      <c r="L587" s="163"/>
      <c r="M587" s="168"/>
      <c r="T587" s="169"/>
      <c r="AT587" s="164" t="s">
        <v>265</v>
      </c>
      <c r="AU587" s="164" t="s">
        <v>21</v>
      </c>
      <c r="AV587" s="13" t="s">
        <v>257</v>
      </c>
      <c r="AW587" s="13" t="s">
        <v>36</v>
      </c>
      <c r="AX587" s="13" t="s">
        <v>88</v>
      </c>
      <c r="AY587" s="164" t="s">
        <v>250</v>
      </c>
    </row>
    <row r="588" spans="2:65" s="1" customFormat="1" ht="16.5" customHeight="1">
      <c r="B588" s="33"/>
      <c r="C588" s="178" t="s">
        <v>1756</v>
      </c>
      <c r="D588" s="178" t="s">
        <v>364</v>
      </c>
      <c r="E588" s="179" t="s">
        <v>3479</v>
      </c>
      <c r="F588" s="180" t="s">
        <v>3480</v>
      </c>
      <c r="G588" s="181" t="s">
        <v>402</v>
      </c>
      <c r="H588" s="182">
        <v>0.11700000000000001</v>
      </c>
      <c r="I588" s="183"/>
      <c r="J588" s="184">
        <f>ROUND(I588*H588,2)</f>
        <v>0</v>
      </c>
      <c r="K588" s="180" t="s">
        <v>256</v>
      </c>
      <c r="L588" s="185"/>
      <c r="M588" s="186" t="s">
        <v>1</v>
      </c>
      <c r="N588" s="187" t="s">
        <v>45</v>
      </c>
      <c r="P588" s="147">
        <f>O588*H588</f>
        <v>0</v>
      </c>
      <c r="Q588" s="147">
        <v>1</v>
      </c>
      <c r="R588" s="147">
        <f>Q588*H588</f>
        <v>0.11700000000000001</v>
      </c>
      <c r="S588" s="147">
        <v>0</v>
      </c>
      <c r="T588" s="148">
        <f>S588*H588</f>
        <v>0</v>
      </c>
      <c r="AR588" s="149" t="s">
        <v>447</v>
      </c>
      <c r="AT588" s="149" t="s">
        <v>364</v>
      </c>
      <c r="AU588" s="149" t="s">
        <v>21</v>
      </c>
      <c r="AY588" s="17" t="s">
        <v>250</v>
      </c>
      <c r="BE588" s="150">
        <f>IF(N588="základní",J588,0)</f>
        <v>0</v>
      </c>
      <c r="BF588" s="150">
        <f>IF(N588="snížená",J588,0)</f>
        <v>0</v>
      </c>
      <c r="BG588" s="150">
        <f>IF(N588="zákl. přenesená",J588,0)</f>
        <v>0</v>
      </c>
      <c r="BH588" s="150">
        <f>IF(N588="sníž. přenesená",J588,0)</f>
        <v>0</v>
      </c>
      <c r="BI588" s="150">
        <f>IF(N588="nulová",J588,0)</f>
        <v>0</v>
      </c>
      <c r="BJ588" s="17" t="s">
        <v>88</v>
      </c>
      <c r="BK588" s="150">
        <f>ROUND(I588*H588,2)</f>
        <v>0</v>
      </c>
      <c r="BL588" s="17" t="s">
        <v>351</v>
      </c>
      <c r="BM588" s="149" t="s">
        <v>3481</v>
      </c>
    </row>
    <row r="589" spans="2:65" s="12" customFormat="1" ht="11.25">
      <c r="B589" s="155"/>
      <c r="D589" s="156" t="s">
        <v>265</v>
      </c>
      <c r="E589" s="157" t="s">
        <v>1</v>
      </c>
      <c r="F589" s="158" t="s">
        <v>3482</v>
      </c>
      <c r="H589" s="159">
        <v>0.11700000000000001</v>
      </c>
      <c r="I589" s="160"/>
      <c r="L589" s="155"/>
      <c r="M589" s="161"/>
      <c r="T589" s="162"/>
      <c r="AT589" s="157" t="s">
        <v>265</v>
      </c>
      <c r="AU589" s="157" t="s">
        <v>21</v>
      </c>
      <c r="AV589" s="12" t="s">
        <v>21</v>
      </c>
      <c r="AW589" s="12" t="s">
        <v>36</v>
      </c>
      <c r="AX589" s="12" t="s">
        <v>80</v>
      </c>
      <c r="AY589" s="157" t="s">
        <v>250</v>
      </c>
    </row>
    <row r="590" spans="2:65" s="13" customFormat="1" ht="11.25">
      <c r="B590" s="163"/>
      <c r="D590" s="156" t="s">
        <v>265</v>
      </c>
      <c r="E590" s="164" t="s">
        <v>1</v>
      </c>
      <c r="F590" s="165" t="s">
        <v>273</v>
      </c>
      <c r="H590" s="166">
        <v>0.11700000000000001</v>
      </c>
      <c r="I590" s="167"/>
      <c r="L590" s="163"/>
      <c r="M590" s="168"/>
      <c r="T590" s="169"/>
      <c r="AT590" s="164" t="s">
        <v>265</v>
      </c>
      <c r="AU590" s="164" t="s">
        <v>21</v>
      </c>
      <c r="AV590" s="13" t="s">
        <v>257</v>
      </c>
      <c r="AW590" s="13" t="s">
        <v>36</v>
      </c>
      <c r="AX590" s="13" t="s">
        <v>88</v>
      </c>
      <c r="AY590" s="164" t="s">
        <v>250</v>
      </c>
    </row>
    <row r="591" spans="2:65" s="1" customFormat="1" ht="24.2" customHeight="1">
      <c r="B591" s="33"/>
      <c r="C591" s="138" t="s">
        <v>1763</v>
      </c>
      <c r="D591" s="138" t="s">
        <v>252</v>
      </c>
      <c r="E591" s="139" t="s">
        <v>3483</v>
      </c>
      <c r="F591" s="140" t="s">
        <v>3484</v>
      </c>
      <c r="G591" s="141" t="s">
        <v>255</v>
      </c>
      <c r="H591" s="142">
        <v>109.25</v>
      </c>
      <c r="I591" s="143"/>
      <c r="J591" s="144">
        <f>ROUND(I591*H591,2)</f>
        <v>0</v>
      </c>
      <c r="K591" s="140" t="s">
        <v>256</v>
      </c>
      <c r="L591" s="33"/>
      <c r="M591" s="145" t="s">
        <v>1</v>
      </c>
      <c r="N591" s="146" t="s">
        <v>45</v>
      </c>
      <c r="P591" s="147">
        <f>O591*H591</f>
        <v>0</v>
      </c>
      <c r="Q591" s="147">
        <v>0</v>
      </c>
      <c r="R591" s="147">
        <f>Q591*H591</f>
        <v>0</v>
      </c>
      <c r="S591" s="147">
        <v>0</v>
      </c>
      <c r="T591" s="148">
        <f>S591*H591</f>
        <v>0</v>
      </c>
      <c r="AR591" s="149" t="s">
        <v>351</v>
      </c>
      <c r="AT591" s="149" t="s">
        <v>252</v>
      </c>
      <c r="AU591" s="149" t="s">
        <v>21</v>
      </c>
      <c r="AY591" s="17" t="s">
        <v>250</v>
      </c>
      <c r="BE591" s="150">
        <f>IF(N591="základní",J591,0)</f>
        <v>0</v>
      </c>
      <c r="BF591" s="150">
        <f>IF(N591="snížená",J591,0)</f>
        <v>0</v>
      </c>
      <c r="BG591" s="150">
        <f>IF(N591="zákl. přenesená",J591,0)</f>
        <v>0</v>
      </c>
      <c r="BH591" s="150">
        <f>IF(N591="sníž. přenesená",J591,0)</f>
        <v>0</v>
      </c>
      <c r="BI591" s="150">
        <f>IF(N591="nulová",J591,0)</f>
        <v>0</v>
      </c>
      <c r="BJ591" s="17" t="s">
        <v>88</v>
      </c>
      <c r="BK591" s="150">
        <f>ROUND(I591*H591,2)</f>
        <v>0</v>
      </c>
      <c r="BL591" s="17" t="s">
        <v>351</v>
      </c>
      <c r="BM591" s="149" t="s">
        <v>3485</v>
      </c>
    </row>
    <row r="592" spans="2:65" s="1" customFormat="1" ht="11.25">
      <c r="B592" s="33"/>
      <c r="D592" s="151" t="s">
        <v>259</v>
      </c>
      <c r="F592" s="152" t="s">
        <v>3486</v>
      </c>
      <c r="I592" s="153"/>
      <c r="L592" s="33"/>
      <c r="M592" s="154"/>
      <c r="T592" s="57"/>
      <c r="AT592" s="17" t="s">
        <v>259</v>
      </c>
      <c r="AU592" s="17" t="s">
        <v>21</v>
      </c>
    </row>
    <row r="593" spans="2:65" s="12" customFormat="1" ht="22.5">
      <c r="B593" s="155"/>
      <c r="D593" s="156" t="s">
        <v>265</v>
      </c>
      <c r="E593" s="157" t="s">
        <v>1</v>
      </c>
      <c r="F593" s="158" t="s">
        <v>3487</v>
      </c>
      <c r="H593" s="159">
        <v>109.25</v>
      </c>
      <c r="I593" s="160"/>
      <c r="L593" s="155"/>
      <c r="M593" s="161"/>
      <c r="T593" s="162"/>
      <c r="AT593" s="157" t="s">
        <v>265</v>
      </c>
      <c r="AU593" s="157" t="s">
        <v>21</v>
      </c>
      <c r="AV593" s="12" t="s">
        <v>21</v>
      </c>
      <c r="AW593" s="12" t="s">
        <v>36</v>
      </c>
      <c r="AX593" s="12" t="s">
        <v>80</v>
      </c>
      <c r="AY593" s="157" t="s">
        <v>250</v>
      </c>
    </row>
    <row r="594" spans="2:65" s="13" customFormat="1" ht="11.25">
      <c r="B594" s="163"/>
      <c r="D594" s="156" t="s">
        <v>265</v>
      </c>
      <c r="E594" s="164" t="s">
        <v>1</v>
      </c>
      <c r="F594" s="165" t="s">
        <v>273</v>
      </c>
      <c r="H594" s="166">
        <v>109.25</v>
      </c>
      <c r="I594" s="167"/>
      <c r="L594" s="163"/>
      <c r="M594" s="168"/>
      <c r="T594" s="169"/>
      <c r="AT594" s="164" t="s">
        <v>265</v>
      </c>
      <c r="AU594" s="164" t="s">
        <v>21</v>
      </c>
      <c r="AV594" s="13" t="s">
        <v>257</v>
      </c>
      <c r="AW594" s="13" t="s">
        <v>36</v>
      </c>
      <c r="AX594" s="13" t="s">
        <v>88</v>
      </c>
      <c r="AY594" s="164" t="s">
        <v>250</v>
      </c>
    </row>
    <row r="595" spans="2:65" s="1" customFormat="1" ht="49.15" customHeight="1">
      <c r="B595" s="33"/>
      <c r="C595" s="178" t="s">
        <v>1768</v>
      </c>
      <c r="D595" s="178" t="s">
        <v>364</v>
      </c>
      <c r="E595" s="179" t="s">
        <v>3488</v>
      </c>
      <c r="F595" s="180" t="s">
        <v>3489</v>
      </c>
      <c r="G595" s="181" t="s">
        <v>255</v>
      </c>
      <c r="H595" s="182">
        <v>122.785</v>
      </c>
      <c r="I595" s="183"/>
      <c r="J595" s="184">
        <f>ROUND(I595*H595,2)</f>
        <v>0</v>
      </c>
      <c r="K595" s="180" t="s">
        <v>256</v>
      </c>
      <c r="L595" s="185"/>
      <c r="M595" s="186" t="s">
        <v>1</v>
      </c>
      <c r="N595" s="187" t="s">
        <v>45</v>
      </c>
      <c r="P595" s="147">
        <f>O595*H595</f>
        <v>0</v>
      </c>
      <c r="Q595" s="147">
        <v>4.0000000000000001E-3</v>
      </c>
      <c r="R595" s="147">
        <f>Q595*H595</f>
        <v>0.49114000000000002</v>
      </c>
      <c r="S595" s="147">
        <v>0</v>
      </c>
      <c r="T595" s="148">
        <f>S595*H595</f>
        <v>0</v>
      </c>
      <c r="AR595" s="149" t="s">
        <v>447</v>
      </c>
      <c r="AT595" s="149" t="s">
        <v>364</v>
      </c>
      <c r="AU595" s="149" t="s">
        <v>21</v>
      </c>
      <c r="AY595" s="17" t="s">
        <v>250</v>
      </c>
      <c r="BE595" s="150">
        <f>IF(N595="základní",J595,0)</f>
        <v>0</v>
      </c>
      <c r="BF595" s="150">
        <f>IF(N595="snížená",J595,0)</f>
        <v>0</v>
      </c>
      <c r="BG595" s="150">
        <f>IF(N595="zákl. přenesená",J595,0)</f>
        <v>0</v>
      </c>
      <c r="BH595" s="150">
        <f>IF(N595="sníž. přenesená",J595,0)</f>
        <v>0</v>
      </c>
      <c r="BI595" s="150">
        <f>IF(N595="nulová",J595,0)</f>
        <v>0</v>
      </c>
      <c r="BJ595" s="17" t="s">
        <v>88</v>
      </c>
      <c r="BK595" s="150">
        <f>ROUND(I595*H595,2)</f>
        <v>0</v>
      </c>
      <c r="BL595" s="17" t="s">
        <v>351</v>
      </c>
      <c r="BM595" s="149" t="s">
        <v>3490</v>
      </c>
    </row>
    <row r="596" spans="2:65" s="12" customFormat="1" ht="11.25">
      <c r="B596" s="155"/>
      <c r="D596" s="156" t="s">
        <v>265</v>
      </c>
      <c r="E596" s="157" t="s">
        <v>1</v>
      </c>
      <c r="F596" s="158" t="s">
        <v>3491</v>
      </c>
      <c r="H596" s="159">
        <v>122.785</v>
      </c>
      <c r="I596" s="160"/>
      <c r="L596" s="155"/>
      <c r="M596" s="161"/>
      <c r="T596" s="162"/>
      <c r="AT596" s="157" t="s">
        <v>265</v>
      </c>
      <c r="AU596" s="157" t="s">
        <v>21</v>
      </c>
      <c r="AV596" s="12" t="s">
        <v>21</v>
      </c>
      <c r="AW596" s="12" t="s">
        <v>36</v>
      </c>
      <c r="AX596" s="12" t="s">
        <v>80</v>
      </c>
      <c r="AY596" s="157" t="s">
        <v>250</v>
      </c>
    </row>
    <row r="597" spans="2:65" s="13" customFormat="1" ht="11.25">
      <c r="B597" s="163"/>
      <c r="D597" s="156" t="s">
        <v>265</v>
      </c>
      <c r="E597" s="164" t="s">
        <v>1</v>
      </c>
      <c r="F597" s="165" t="s">
        <v>273</v>
      </c>
      <c r="H597" s="166">
        <v>122.785</v>
      </c>
      <c r="I597" s="167"/>
      <c r="L597" s="163"/>
      <c r="M597" s="168"/>
      <c r="T597" s="169"/>
      <c r="AT597" s="164" t="s">
        <v>265</v>
      </c>
      <c r="AU597" s="164" t="s">
        <v>21</v>
      </c>
      <c r="AV597" s="13" t="s">
        <v>257</v>
      </c>
      <c r="AW597" s="13" t="s">
        <v>36</v>
      </c>
      <c r="AX597" s="13" t="s">
        <v>88</v>
      </c>
      <c r="AY597" s="164" t="s">
        <v>250</v>
      </c>
    </row>
    <row r="598" spans="2:65" s="1" customFormat="1" ht="24.2" customHeight="1">
      <c r="B598" s="33"/>
      <c r="C598" s="138" t="s">
        <v>1774</v>
      </c>
      <c r="D598" s="138" t="s">
        <v>252</v>
      </c>
      <c r="E598" s="139" t="s">
        <v>3492</v>
      </c>
      <c r="F598" s="140" t="s">
        <v>3493</v>
      </c>
      <c r="G598" s="141" t="s">
        <v>255</v>
      </c>
      <c r="H598" s="142">
        <v>377</v>
      </c>
      <c r="I598" s="143"/>
      <c r="J598" s="144">
        <f>ROUND(I598*H598,2)</f>
        <v>0</v>
      </c>
      <c r="K598" s="140" t="s">
        <v>256</v>
      </c>
      <c r="L598" s="33"/>
      <c r="M598" s="145" t="s">
        <v>1</v>
      </c>
      <c r="N598" s="146" t="s">
        <v>45</v>
      </c>
      <c r="P598" s="147">
        <f>O598*H598</f>
        <v>0</v>
      </c>
      <c r="Q598" s="147">
        <v>4.0000000000000002E-4</v>
      </c>
      <c r="R598" s="147">
        <f>Q598*H598</f>
        <v>0.15080000000000002</v>
      </c>
      <c r="S598" s="147">
        <v>0</v>
      </c>
      <c r="T598" s="148">
        <f>S598*H598</f>
        <v>0</v>
      </c>
      <c r="AR598" s="149" t="s">
        <v>351</v>
      </c>
      <c r="AT598" s="149" t="s">
        <v>252</v>
      </c>
      <c r="AU598" s="149" t="s">
        <v>21</v>
      </c>
      <c r="AY598" s="17" t="s">
        <v>250</v>
      </c>
      <c r="BE598" s="150">
        <f>IF(N598="základní",J598,0)</f>
        <v>0</v>
      </c>
      <c r="BF598" s="150">
        <f>IF(N598="snížená",J598,0)</f>
        <v>0</v>
      </c>
      <c r="BG598" s="150">
        <f>IF(N598="zákl. přenesená",J598,0)</f>
        <v>0</v>
      </c>
      <c r="BH598" s="150">
        <f>IF(N598="sníž. přenesená",J598,0)</f>
        <v>0</v>
      </c>
      <c r="BI598" s="150">
        <f>IF(N598="nulová",J598,0)</f>
        <v>0</v>
      </c>
      <c r="BJ598" s="17" t="s">
        <v>88</v>
      </c>
      <c r="BK598" s="150">
        <f>ROUND(I598*H598,2)</f>
        <v>0</v>
      </c>
      <c r="BL598" s="17" t="s">
        <v>351</v>
      </c>
      <c r="BM598" s="149" t="s">
        <v>3494</v>
      </c>
    </row>
    <row r="599" spans="2:65" s="1" customFormat="1" ht="11.25">
      <c r="B599" s="33"/>
      <c r="D599" s="151" t="s">
        <v>259</v>
      </c>
      <c r="F599" s="152" t="s">
        <v>3495</v>
      </c>
      <c r="I599" s="153"/>
      <c r="L599" s="33"/>
      <c r="M599" s="154"/>
      <c r="T599" s="57"/>
      <c r="AT599" s="17" t="s">
        <v>259</v>
      </c>
      <c r="AU599" s="17" t="s">
        <v>21</v>
      </c>
    </row>
    <row r="600" spans="2:65" s="1" customFormat="1" ht="19.5">
      <c r="B600" s="33"/>
      <c r="D600" s="156" t="s">
        <v>285</v>
      </c>
      <c r="F600" s="170" t="s">
        <v>3496</v>
      </c>
      <c r="I600" s="153"/>
      <c r="L600" s="33"/>
      <c r="M600" s="154"/>
      <c r="T600" s="57"/>
      <c r="AT600" s="17" t="s">
        <v>285</v>
      </c>
      <c r="AU600" s="17" t="s">
        <v>21</v>
      </c>
    </row>
    <row r="601" spans="2:65" s="12" customFormat="1" ht="11.25">
      <c r="B601" s="155"/>
      <c r="D601" s="156" t="s">
        <v>265</v>
      </c>
      <c r="E601" s="157" t="s">
        <v>1</v>
      </c>
      <c r="F601" s="158" t="s">
        <v>3497</v>
      </c>
      <c r="H601" s="159">
        <v>267.75</v>
      </c>
      <c r="I601" s="160"/>
      <c r="L601" s="155"/>
      <c r="M601" s="161"/>
      <c r="T601" s="162"/>
      <c r="AT601" s="157" t="s">
        <v>265</v>
      </c>
      <c r="AU601" s="157" t="s">
        <v>21</v>
      </c>
      <c r="AV601" s="12" t="s">
        <v>21</v>
      </c>
      <c r="AW601" s="12" t="s">
        <v>36</v>
      </c>
      <c r="AX601" s="12" t="s">
        <v>80</v>
      </c>
      <c r="AY601" s="157" t="s">
        <v>250</v>
      </c>
    </row>
    <row r="602" spans="2:65" s="12" customFormat="1" ht="11.25">
      <c r="B602" s="155"/>
      <c r="D602" s="156" t="s">
        <v>265</v>
      </c>
      <c r="E602" s="157" t="s">
        <v>1</v>
      </c>
      <c r="F602" s="158" t="s">
        <v>3498</v>
      </c>
      <c r="H602" s="159">
        <v>109.25</v>
      </c>
      <c r="I602" s="160"/>
      <c r="L602" s="155"/>
      <c r="M602" s="161"/>
      <c r="T602" s="162"/>
      <c r="AT602" s="157" t="s">
        <v>265</v>
      </c>
      <c r="AU602" s="157" t="s">
        <v>21</v>
      </c>
      <c r="AV602" s="12" t="s">
        <v>21</v>
      </c>
      <c r="AW602" s="12" t="s">
        <v>36</v>
      </c>
      <c r="AX602" s="12" t="s">
        <v>80</v>
      </c>
      <c r="AY602" s="157" t="s">
        <v>250</v>
      </c>
    </row>
    <row r="603" spans="2:65" s="13" customFormat="1" ht="11.25">
      <c r="B603" s="163"/>
      <c r="D603" s="156" t="s">
        <v>265</v>
      </c>
      <c r="E603" s="164" t="s">
        <v>1</v>
      </c>
      <c r="F603" s="165" t="s">
        <v>273</v>
      </c>
      <c r="H603" s="166">
        <v>377</v>
      </c>
      <c r="I603" s="167"/>
      <c r="L603" s="163"/>
      <c r="M603" s="168"/>
      <c r="T603" s="169"/>
      <c r="AT603" s="164" t="s">
        <v>265</v>
      </c>
      <c r="AU603" s="164" t="s">
        <v>21</v>
      </c>
      <c r="AV603" s="13" t="s">
        <v>257</v>
      </c>
      <c r="AW603" s="13" t="s">
        <v>36</v>
      </c>
      <c r="AX603" s="13" t="s">
        <v>88</v>
      </c>
      <c r="AY603" s="164" t="s">
        <v>250</v>
      </c>
    </row>
    <row r="604" spans="2:65" s="1" customFormat="1" ht="37.9" customHeight="1">
      <c r="B604" s="33"/>
      <c r="C604" s="178" t="s">
        <v>1780</v>
      </c>
      <c r="D604" s="178" t="s">
        <v>364</v>
      </c>
      <c r="E604" s="179" t="s">
        <v>3499</v>
      </c>
      <c r="F604" s="180" t="s">
        <v>3500</v>
      </c>
      <c r="G604" s="181" t="s">
        <v>255</v>
      </c>
      <c r="H604" s="182">
        <v>439.39400000000001</v>
      </c>
      <c r="I604" s="183"/>
      <c r="J604" s="184">
        <f>ROUND(I604*H604,2)</f>
        <v>0</v>
      </c>
      <c r="K604" s="180" t="s">
        <v>256</v>
      </c>
      <c r="L604" s="185"/>
      <c r="M604" s="186" t="s">
        <v>1</v>
      </c>
      <c r="N604" s="187" t="s">
        <v>45</v>
      </c>
      <c r="P604" s="147">
        <f>O604*H604</f>
        <v>0</v>
      </c>
      <c r="Q604" s="147">
        <v>4.7999999999999996E-3</v>
      </c>
      <c r="R604" s="147">
        <f>Q604*H604</f>
        <v>2.1090911999999999</v>
      </c>
      <c r="S604" s="147">
        <v>0</v>
      </c>
      <c r="T604" s="148">
        <f>S604*H604</f>
        <v>0</v>
      </c>
      <c r="AR604" s="149" t="s">
        <v>447</v>
      </c>
      <c r="AT604" s="149" t="s">
        <v>364</v>
      </c>
      <c r="AU604" s="149" t="s">
        <v>21</v>
      </c>
      <c r="AY604" s="17" t="s">
        <v>250</v>
      </c>
      <c r="BE604" s="150">
        <f>IF(N604="základní",J604,0)</f>
        <v>0</v>
      </c>
      <c r="BF604" s="150">
        <f>IF(N604="snížená",J604,0)</f>
        <v>0</v>
      </c>
      <c r="BG604" s="150">
        <f>IF(N604="zákl. přenesená",J604,0)</f>
        <v>0</v>
      </c>
      <c r="BH604" s="150">
        <f>IF(N604="sníž. přenesená",J604,0)</f>
        <v>0</v>
      </c>
      <c r="BI604" s="150">
        <f>IF(N604="nulová",J604,0)</f>
        <v>0</v>
      </c>
      <c r="BJ604" s="17" t="s">
        <v>88</v>
      </c>
      <c r="BK604" s="150">
        <f>ROUND(I604*H604,2)</f>
        <v>0</v>
      </c>
      <c r="BL604" s="17" t="s">
        <v>351</v>
      </c>
      <c r="BM604" s="149" t="s">
        <v>3501</v>
      </c>
    </row>
    <row r="605" spans="2:65" s="12" customFormat="1" ht="11.25">
      <c r="B605" s="155"/>
      <c r="D605" s="156" t="s">
        <v>265</v>
      </c>
      <c r="E605" s="157" t="s">
        <v>1</v>
      </c>
      <c r="F605" s="158" t="s">
        <v>3502</v>
      </c>
      <c r="H605" s="159">
        <v>439.39400000000001</v>
      </c>
      <c r="I605" s="160"/>
      <c r="L605" s="155"/>
      <c r="M605" s="161"/>
      <c r="T605" s="162"/>
      <c r="AT605" s="157" t="s">
        <v>265</v>
      </c>
      <c r="AU605" s="157" t="s">
        <v>21</v>
      </c>
      <c r="AV605" s="12" t="s">
        <v>21</v>
      </c>
      <c r="AW605" s="12" t="s">
        <v>36</v>
      </c>
      <c r="AX605" s="12" t="s">
        <v>80</v>
      </c>
      <c r="AY605" s="157" t="s">
        <v>250</v>
      </c>
    </row>
    <row r="606" spans="2:65" s="13" customFormat="1" ht="11.25">
      <c r="B606" s="163"/>
      <c r="D606" s="156" t="s">
        <v>265</v>
      </c>
      <c r="E606" s="164" t="s">
        <v>1</v>
      </c>
      <c r="F606" s="165" t="s">
        <v>273</v>
      </c>
      <c r="H606" s="166">
        <v>439.39400000000001</v>
      </c>
      <c r="I606" s="167"/>
      <c r="L606" s="163"/>
      <c r="M606" s="168"/>
      <c r="T606" s="169"/>
      <c r="AT606" s="164" t="s">
        <v>265</v>
      </c>
      <c r="AU606" s="164" t="s">
        <v>21</v>
      </c>
      <c r="AV606" s="13" t="s">
        <v>257</v>
      </c>
      <c r="AW606" s="13" t="s">
        <v>36</v>
      </c>
      <c r="AX606" s="13" t="s">
        <v>88</v>
      </c>
      <c r="AY606" s="164" t="s">
        <v>250</v>
      </c>
    </row>
    <row r="607" spans="2:65" s="1" customFormat="1" ht="24.2" customHeight="1">
      <c r="B607" s="33"/>
      <c r="C607" s="138" t="s">
        <v>1783</v>
      </c>
      <c r="D607" s="138" t="s">
        <v>252</v>
      </c>
      <c r="E607" s="139" t="s">
        <v>3503</v>
      </c>
      <c r="F607" s="140" t="s">
        <v>3504</v>
      </c>
      <c r="G607" s="141" t="s">
        <v>255</v>
      </c>
      <c r="H607" s="142">
        <v>244.31</v>
      </c>
      <c r="I607" s="143"/>
      <c r="J607" s="144">
        <f>ROUND(I607*H607,2)</f>
        <v>0</v>
      </c>
      <c r="K607" s="140" t="s">
        <v>256</v>
      </c>
      <c r="L607" s="33"/>
      <c r="M607" s="145" t="s">
        <v>1</v>
      </c>
      <c r="N607" s="146" t="s">
        <v>45</v>
      </c>
      <c r="P607" s="147">
        <f>O607*H607</f>
        <v>0</v>
      </c>
      <c r="Q607" s="147">
        <v>0</v>
      </c>
      <c r="R607" s="147">
        <f>Q607*H607</f>
        <v>0</v>
      </c>
      <c r="S607" s="147">
        <v>0</v>
      </c>
      <c r="T607" s="148">
        <f>S607*H607</f>
        <v>0</v>
      </c>
      <c r="AR607" s="149" t="s">
        <v>351</v>
      </c>
      <c r="AT607" s="149" t="s">
        <v>252</v>
      </c>
      <c r="AU607" s="149" t="s">
        <v>21</v>
      </c>
      <c r="AY607" s="17" t="s">
        <v>250</v>
      </c>
      <c r="BE607" s="150">
        <f>IF(N607="základní",J607,0)</f>
        <v>0</v>
      </c>
      <c r="BF607" s="150">
        <f>IF(N607="snížená",J607,0)</f>
        <v>0</v>
      </c>
      <c r="BG607" s="150">
        <f>IF(N607="zákl. přenesená",J607,0)</f>
        <v>0</v>
      </c>
      <c r="BH607" s="150">
        <f>IF(N607="sníž. přenesená",J607,0)</f>
        <v>0</v>
      </c>
      <c r="BI607" s="150">
        <f>IF(N607="nulová",J607,0)</f>
        <v>0</v>
      </c>
      <c r="BJ607" s="17" t="s">
        <v>88</v>
      </c>
      <c r="BK607" s="150">
        <f>ROUND(I607*H607,2)</f>
        <v>0</v>
      </c>
      <c r="BL607" s="17" t="s">
        <v>351</v>
      </c>
      <c r="BM607" s="149" t="s">
        <v>3505</v>
      </c>
    </row>
    <row r="608" spans="2:65" s="1" customFormat="1" ht="11.25">
      <c r="B608" s="33"/>
      <c r="D608" s="151" t="s">
        <v>259</v>
      </c>
      <c r="F608" s="152" t="s">
        <v>3506</v>
      </c>
      <c r="I608" s="153"/>
      <c r="L608" s="33"/>
      <c r="M608" s="154"/>
      <c r="T608" s="57"/>
      <c r="AT608" s="17" t="s">
        <v>259</v>
      </c>
      <c r="AU608" s="17" t="s">
        <v>21</v>
      </c>
    </row>
    <row r="609" spans="2:65" s="15" customFormat="1" ht="11.25">
      <c r="B609" s="195"/>
      <c r="D609" s="156" t="s">
        <v>265</v>
      </c>
      <c r="E609" s="196" t="s">
        <v>1</v>
      </c>
      <c r="F609" s="197" t="s">
        <v>3462</v>
      </c>
      <c r="H609" s="196" t="s">
        <v>1</v>
      </c>
      <c r="I609" s="198"/>
      <c r="L609" s="195"/>
      <c r="M609" s="199"/>
      <c r="T609" s="200"/>
      <c r="AT609" s="196" t="s">
        <v>265</v>
      </c>
      <c r="AU609" s="196" t="s">
        <v>21</v>
      </c>
      <c r="AV609" s="15" t="s">
        <v>88</v>
      </c>
      <c r="AW609" s="15" t="s">
        <v>36</v>
      </c>
      <c r="AX609" s="15" t="s">
        <v>80</v>
      </c>
      <c r="AY609" s="196" t="s">
        <v>250</v>
      </c>
    </row>
    <row r="610" spans="2:65" s="12" customFormat="1" ht="11.25">
      <c r="B610" s="155"/>
      <c r="D610" s="156" t="s">
        <v>265</v>
      </c>
      <c r="E610" s="157" t="s">
        <v>1</v>
      </c>
      <c r="F610" s="158" t="s">
        <v>3507</v>
      </c>
      <c r="H610" s="159">
        <v>36.941000000000003</v>
      </c>
      <c r="I610" s="160"/>
      <c r="L610" s="155"/>
      <c r="M610" s="161"/>
      <c r="T610" s="162"/>
      <c r="AT610" s="157" t="s">
        <v>265</v>
      </c>
      <c r="AU610" s="157" t="s">
        <v>21</v>
      </c>
      <c r="AV610" s="12" t="s">
        <v>21</v>
      </c>
      <c r="AW610" s="12" t="s">
        <v>36</v>
      </c>
      <c r="AX610" s="12" t="s">
        <v>80</v>
      </c>
      <c r="AY610" s="157" t="s">
        <v>250</v>
      </c>
    </row>
    <row r="611" spans="2:65" s="12" customFormat="1" ht="22.5">
      <c r="B611" s="155"/>
      <c r="D611" s="156" t="s">
        <v>265</v>
      </c>
      <c r="E611" s="157" t="s">
        <v>1</v>
      </c>
      <c r="F611" s="158" t="s">
        <v>3464</v>
      </c>
      <c r="H611" s="159">
        <v>23.696999999999999</v>
      </c>
      <c r="I611" s="160"/>
      <c r="L611" s="155"/>
      <c r="M611" s="161"/>
      <c r="T611" s="162"/>
      <c r="AT611" s="157" t="s">
        <v>265</v>
      </c>
      <c r="AU611" s="157" t="s">
        <v>21</v>
      </c>
      <c r="AV611" s="12" t="s">
        <v>21</v>
      </c>
      <c r="AW611" s="12" t="s">
        <v>36</v>
      </c>
      <c r="AX611" s="12" t="s">
        <v>80</v>
      </c>
      <c r="AY611" s="157" t="s">
        <v>250</v>
      </c>
    </row>
    <row r="612" spans="2:65" s="12" customFormat="1" ht="11.25">
      <c r="B612" s="155"/>
      <c r="D612" s="156" t="s">
        <v>265</v>
      </c>
      <c r="E612" s="157" t="s">
        <v>1</v>
      </c>
      <c r="F612" s="158" t="s">
        <v>3465</v>
      </c>
      <c r="H612" s="159">
        <v>26.16</v>
      </c>
      <c r="I612" s="160"/>
      <c r="L612" s="155"/>
      <c r="M612" s="161"/>
      <c r="T612" s="162"/>
      <c r="AT612" s="157" t="s">
        <v>265</v>
      </c>
      <c r="AU612" s="157" t="s">
        <v>21</v>
      </c>
      <c r="AV612" s="12" t="s">
        <v>21</v>
      </c>
      <c r="AW612" s="12" t="s">
        <v>36</v>
      </c>
      <c r="AX612" s="12" t="s">
        <v>80</v>
      </c>
      <c r="AY612" s="157" t="s">
        <v>250</v>
      </c>
    </row>
    <row r="613" spans="2:65" s="15" customFormat="1" ht="11.25">
      <c r="B613" s="195"/>
      <c r="D613" s="156" t="s">
        <v>265</v>
      </c>
      <c r="E613" s="196" t="s">
        <v>1</v>
      </c>
      <c r="F613" s="197" t="s">
        <v>3466</v>
      </c>
      <c r="H613" s="196" t="s">
        <v>1</v>
      </c>
      <c r="I613" s="198"/>
      <c r="L613" s="195"/>
      <c r="M613" s="199"/>
      <c r="T613" s="200"/>
      <c r="AT613" s="196" t="s">
        <v>265</v>
      </c>
      <c r="AU613" s="196" t="s">
        <v>21</v>
      </c>
      <c r="AV613" s="15" t="s">
        <v>88</v>
      </c>
      <c r="AW613" s="15" t="s">
        <v>36</v>
      </c>
      <c r="AX613" s="15" t="s">
        <v>80</v>
      </c>
      <c r="AY613" s="196" t="s">
        <v>250</v>
      </c>
    </row>
    <row r="614" spans="2:65" s="12" customFormat="1" ht="11.25">
      <c r="B614" s="155"/>
      <c r="D614" s="156" t="s">
        <v>265</v>
      </c>
      <c r="E614" s="157" t="s">
        <v>1</v>
      </c>
      <c r="F614" s="158" t="s">
        <v>3467</v>
      </c>
      <c r="H614" s="159">
        <v>14.535</v>
      </c>
      <c r="I614" s="160"/>
      <c r="L614" s="155"/>
      <c r="M614" s="161"/>
      <c r="T614" s="162"/>
      <c r="AT614" s="157" t="s">
        <v>265</v>
      </c>
      <c r="AU614" s="157" t="s">
        <v>21</v>
      </c>
      <c r="AV614" s="12" t="s">
        <v>21</v>
      </c>
      <c r="AW614" s="12" t="s">
        <v>36</v>
      </c>
      <c r="AX614" s="12" t="s">
        <v>80</v>
      </c>
      <c r="AY614" s="157" t="s">
        <v>250</v>
      </c>
    </row>
    <row r="615" spans="2:65" s="12" customFormat="1" ht="11.25">
      <c r="B615" s="155"/>
      <c r="D615" s="156" t="s">
        <v>265</v>
      </c>
      <c r="E615" s="157" t="s">
        <v>1</v>
      </c>
      <c r="F615" s="158" t="s">
        <v>3508</v>
      </c>
      <c r="H615" s="159">
        <v>31.257999999999999</v>
      </c>
      <c r="I615" s="160"/>
      <c r="L615" s="155"/>
      <c r="M615" s="161"/>
      <c r="T615" s="162"/>
      <c r="AT615" s="157" t="s">
        <v>265</v>
      </c>
      <c r="AU615" s="157" t="s">
        <v>21</v>
      </c>
      <c r="AV615" s="12" t="s">
        <v>21</v>
      </c>
      <c r="AW615" s="12" t="s">
        <v>36</v>
      </c>
      <c r="AX615" s="12" t="s">
        <v>80</v>
      </c>
      <c r="AY615" s="157" t="s">
        <v>250</v>
      </c>
    </row>
    <row r="616" spans="2:65" s="12" customFormat="1" ht="22.5">
      <c r="B616" s="155"/>
      <c r="D616" s="156" t="s">
        <v>265</v>
      </c>
      <c r="E616" s="157" t="s">
        <v>1</v>
      </c>
      <c r="F616" s="158" t="s">
        <v>3469</v>
      </c>
      <c r="H616" s="159">
        <v>33.720999999999997</v>
      </c>
      <c r="I616" s="160"/>
      <c r="L616" s="155"/>
      <c r="M616" s="161"/>
      <c r="T616" s="162"/>
      <c r="AT616" s="157" t="s">
        <v>265</v>
      </c>
      <c r="AU616" s="157" t="s">
        <v>21</v>
      </c>
      <c r="AV616" s="12" t="s">
        <v>21</v>
      </c>
      <c r="AW616" s="12" t="s">
        <v>36</v>
      </c>
      <c r="AX616" s="12" t="s">
        <v>80</v>
      </c>
      <c r="AY616" s="157" t="s">
        <v>250</v>
      </c>
    </row>
    <row r="617" spans="2:65" s="12" customFormat="1" ht="11.25">
      <c r="B617" s="155"/>
      <c r="D617" s="156" t="s">
        <v>265</v>
      </c>
      <c r="E617" s="157" t="s">
        <v>1</v>
      </c>
      <c r="F617" s="158" t="s">
        <v>3478</v>
      </c>
      <c r="H617" s="159">
        <v>47.216999999999999</v>
      </c>
      <c r="I617" s="160"/>
      <c r="L617" s="155"/>
      <c r="M617" s="161"/>
      <c r="T617" s="162"/>
      <c r="AT617" s="157" t="s">
        <v>265</v>
      </c>
      <c r="AU617" s="157" t="s">
        <v>21</v>
      </c>
      <c r="AV617" s="12" t="s">
        <v>21</v>
      </c>
      <c r="AW617" s="12" t="s">
        <v>36</v>
      </c>
      <c r="AX617" s="12" t="s">
        <v>80</v>
      </c>
      <c r="AY617" s="157" t="s">
        <v>250</v>
      </c>
    </row>
    <row r="618" spans="2:65" s="12" customFormat="1" ht="11.25">
      <c r="B618" s="155"/>
      <c r="D618" s="156" t="s">
        <v>265</v>
      </c>
      <c r="E618" s="157" t="s">
        <v>1</v>
      </c>
      <c r="F618" s="158" t="s">
        <v>3471</v>
      </c>
      <c r="H618" s="159">
        <v>30.780999999999999</v>
      </c>
      <c r="I618" s="160"/>
      <c r="L618" s="155"/>
      <c r="M618" s="161"/>
      <c r="T618" s="162"/>
      <c r="AT618" s="157" t="s">
        <v>265</v>
      </c>
      <c r="AU618" s="157" t="s">
        <v>21</v>
      </c>
      <c r="AV618" s="12" t="s">
        <v>21</v>
      </c>
      <c r="AW618" s="12" t="s">
        <v>36</v>
      </c>
      <c r="AX618" s="12" t="s">
        <v>80</v>
      </c>
      <c r="AY618" s="157" t="s">
        <v>250</v>
      </c>
    </row>
    <row r="619" spans="2:65" s="13" customFormat="1" ht="11.25">
      <c r="B619" s="163"/>
      <c r="D619" s="156" t="s">
        <v>265</v>
      </c>
      <c r="E619" s="164" t="s">
        <v>1</v>
      </c>
      <c r="F619" s="165" t="s">
        <v>273</v>
      </c>
      <c r="H619" s="166">
        <v>244.31</v>
      </c>
      <c r="I619" s="167"/>
      <c r="L619" s="163"/>
      <c r="M619" s="168"/>
      <c r="T619" s="169"/>
      <c r="AT619" s="164" t="s">
        <v>265</v>
      </c>
      <c r="AU619" s="164" t="s">
        <v>21</v>
      </c>
      <c r="AV619" s="13" t="s">
        <v>257</v>
      </c>
      <c r="AW619" s="13" t="s">
        <v>36</v>
      </c>
      <c r="AX619" s="13" t="s">
        <v>88</v>
      </c>
      <c r="AY619" s="164" t="s">
        <v>250</v>
      </c>
    </row>
    <row r="620" spans="2:65" s="1" customFormat="1" ht="24.2" customHeight="1">
      <c r="B620" s="33"/>
      <c r="C620" s="178" t="s">
        <v>1787</v>
      </c>
      <c r="D620" s="178" t="s">
        <v>364</v>
      </c>
      <c r="E620" s="179" t="s">
        <v>3509</v>
      </c>
      <c r="F620" s="180" t="s">
        <v>3510</v>
      </c>
      <c r="G620" s="181" t="s">
        <v>255</v>
      </c>
      <c r="H620" s="182">
        <v>256.52600000000001</v>
      </c>
      <c r="I620" s="183"/>
      <c r="J620" s="184">
        <f>ROUND(I620*H620,2)</f>
        <v>0</v>
      </c>
      <c r="K620" s="180" t="s">
        <v>256</v>
      </c>
      <c r="L620" s="185"/>
      <c r="M620" s="186" t="s">
        <v>1</v>
      </c>
      <c r="N620" s="187" t="s">
        <v>45</v>
      </c>
      <c r="P620" s="147">
        <f>O620*H620</f>
        <v>0</v>
      </c>
      <c r="Q620" s="147">
        <v>1.2999999999999999E-4</v>
      </c>
      <c r="R620" s="147">
        <f>Q620*H620</f>
        <v>3.3348379999999997E-2</v>
      </c>
      <c r="S620" s="147">
        <v>0</v>
      </c>
      <c r="T620" s="148">
        <f>S620*H620</f>
        <v>0</v>
      </c>
      <c r="AR620" s="149" t="s">
        <v>447</v>
      </c>
      <c r="AT620" s="149" t="s">
        <v>364</v>
      </c>
      <c r="AU620" s="149" t="s">
        <v>21</v>
      </c>
      <c r="AY620" s="17" t="s">
        <v>250</v>
      </c>
      <c r="BE620" s="150">
        <f>IF(N620="základní",J620,0)</f>
        <v>0</v>
      </c>
      <c r="BF620" s="150">
        <f>IF(N620="snížená",J620,0)</f>
        <v>0</v>
      </c>
      <c r="BG620" s="150">
        <f>IF(N620="zákl. přenesená",J620,0)</f>
        <v>0</v>
      </c>
      <c r="BH620" s="150">
        <f>IF(N620="sníž. přenesená",J620,0)</f>
        <v>0</v>
      </c>
      <c r="BI620" s="150">
        <f>IF(N620="nulová",J620,0)</f>
        <v>0</v>
      </c>
      <c r="BJ620" s="17" t="s">
        <v>88</v>
      </c>
      <c r="BK620" s="150">
        <f>ROUND(I620*H620,2)</f>
        <v>0</v>
      </c>
      <c r="BL620" s="17" t="s">
        <v>351</v>
      </c>
      <c r="BM620" s="149" t="s">
        <v>3511</v>
      </c>
    </row>
    <row r="621" spans="2:65" s="12" customFormat="1" ht="11.25">
      <c r="B621" s="155"/>
      <c r="D621" s="156" t="s">
        <v>265</v>
      </c>
      <c r="E621" s="157" t="s">
        <v>1</v>
      </c>
      <c r="F621" s="158" t="s">
        <v>3512</v>
      </c>
      <c r="H621" s="159">
        <v>256.52600000000001</v>
      </c>
      <c r="I621" s="160"/>
      <c r="L621" s="155"/>
      <c r="M621" s="161"/>
      <c r="T621" s="162"/>
      <c r="AT621" s="157" t="s">
        <v>265</v>
      </c>
      <c r="AU621" s="157" t="s">
        <v>21</v>
      </c>
      <c r="AV621" s="12" t="s">
        <v>21</v>
      </c>
      <c r="AW621" s="12" t="s">
        <v>36</v>
      </c>
      <c r="AX621" s="12" t="s">
        <v>80</v>
      </c>
      <c r="AY621" s="157" t="s">
        <v>250</v>
      </c>
    </row>
    <row r="622" spans="2:65" s="13" customFormat="1" ht="11.25">
      <c r="B622" s="163"/>
      <c r="D622" s="156" t="s">
        <v>265</v>
      </c>
      <c r="E622" s="164" t="s">
        <v>1</v>
      </c>
      <c r="F622" s="165" t="s">
        <v>273</v>
      </c>
      <c r="H622" s="166">
        <v>256.52600000000001</v>
      </c>
      <c r="I622" s="167"/>
      <c r="L622" s="163"/>
      <c r="M622" s="168"/>
      <c r="T622" s="169"/>
      <c r="AT622" s="164" t="s">
        <v>265</v>
      </c>
      <c r="AU622" s="164" t="s">
        <v>21</v>
      </c>
      <c r="AV622" s="13" t="s">
        <v>257</v>
      </c>
      <c r="AW622" s="13" t="s">
        <v>36</v>
      </c>
      <c r="AX622" s="13" t="s">
        <v>88</v>
      </c>
      <c r="AY622" s="164" t="s">
        <v>250</v>
      </c>
    </row>
    <row r="623" spans="2:65" s="1" customFormat="1" ht="24.2" customHeight="1">
      <c r="B623" s="33"/>
      <c r="C623" s="138" t="s">
        <v>1790</v>
      </c>
      <c r="D623" s="138" t="s">
        <v>252</v>
      </c>
      <c r="E623" s="139" t="s">
        <v>3513</v>
      </c>
      <c r="F623" s="140" t="s">
        <v>3514</v>
      </c>
      <c r="G623" s="141" t="s">
        <v>402</v>
      </c>
      <c r="H623" s="142">
        <v>6.73</v>
      </c>
      <c r="I623" s="143"/>
      <c r="J623" s="144">
        <f>ROUND(I623*H623,2)</f>
        <v>0</v>
      </c>
      <c r="K623" s="140" t="s">
        <v>256</v>
      </c>
      <c r="L623" s="33"/>
      <c r="M623" s="145" t="s">
        <v>1</v>
      </c>
      <c r="N623" s="146" t="s">
        <v>45</v>
      </c>
      <c r="P623" s="147">
        <f>O623*H623</f>
        <v>0</v>
      </c>
      <c r="Q623" s="147">
        <v>0</v>
      </c>
      <c r="R623" s="147">
        <f>Q623*H623</f>
        <v>0</v>
      </c>
      <c r="S623" s="147">
        <v>0</v>
      </c>
      <c r="T623" s="148">
        <f>S623*H623</f>
        <v>0</v>
      </c>
      <c r="AR623" s="149" t="s">
        <v>351</v>
      </c>
      <c r="AT623" s="149" t="s">
        <v>252</v>
      </c>
      <c r="AU623" s="149" t="s">
        <v>21</v>
      </c>
      <c r="AY623" s="17" t="s">
        <v>250</v>
      </c>
      <c r="BE623" s="150">
        <f>IF(N623="základní",J623,0)</f>
        <v>0</v>
      </c>
      <c r="BF623" s="150">
        <f>IF(N623="snížená",J623,0)</f>
        <v>0</v>
      </c>
      <c r="BG623" s="150">
        <f>IF(N623="zákl. přenesená",J623,0)</f>
        <v>0</v>
      </c>
      <c r="BH623" s="150">
        <f>IF(N623="sníž. přenesená",J623,0)</f>
        <v>0</v>
      </c>
      <c r="BI623" s="150">
        <f>IF(N623="nulová",J623,0)</f>
        <v>0</v>
      </c>
      <c r="BJ623" s="17" t="s">
        <v>88</v>
      </c>
      <c r="BK623" s="150">
        <f>ROUND(I623*H623,2)</f>
        <v>0</v>
      </c>
      <c r="BL623" s="17" t="s">
        <v>351</v>
      </c>
      <c r="BM623" s="149" t="s">
        <v>3515</v>
      </c>
    </row>
    <row r="624" spans="2:65" s="1" customFormat="1" ht="11.25">
      <c r="B624" s="33"/>
      <c r="D624" s="151" t="s">
        <v>259</v>
      </c>
      <c r="F624" s="152" t="s">
        <v>3516</v>
      </c>
      <c r="I624" s="153"/>
      <c r="L624" s="33"/>
      <c r="M624" s="154"/>
      <c r="T624" s="57"/>
      <c r="AT624" s="17" t="s">
        <v>259</v>
      </c>
      <c r="AU624" s="17" t="s">
        <v>21</v>
      </c>
    </row>
    <row r="625" spans="2:65" s="11" customFormat="1" ht="22.9" customHeight="1">
      <c r="B625" s="126"/>
      <c r="D625" s="127" t="s">
        <v>79</v>
      </c>
      <c r="E625" s="136" t="s">
        <v>3517</v>
      </c>
      <c r="F625" s="136" t="s">
        <v>3518</v>
      </c>
      <c r="I625" s="129"/>
      <c r="J625" s="137">
        <f>BK625</f>
        <v>0</v>
      </c>
      <c r="L625" s="126"/>
      <c r="M625" s="131"/>
      <c r="P625" s="132">
        <f>SUM(P626:P628)</f>
        <v>0</v>
      </c>
      <c r="R625" s="132">
        <f>SUM(R626:R628)</f>
        <v>0</v>
      </c>
      <c r="T625" s="133">
        <f>SUM(T626:T628)</f>
        <v>0</v>
      </c>
      <c r="AR625" s="127" t="s">
        <v>21</v>
      </c>
      <c r="AT625" s="134" t="s">
        <v>79</v>
      </c>
      <c r="AU625" s="134" t="s">
        <v>88</v>
      </c>
      <c r="AY625" s="127" t="s">
        <v>250</v>
      </c>
      <c r="BK625" s="135">
        <f>SUM(BK626:BK628)</f>
        <v>0</v>
      </c>
    </row>
    <row r="626" spans="2:65" s="1" customFormat="1" ht="16.5" customHeight="1">
      <c r="B626" s="33"/>
      <c r="C626" s="138" t="s">
        <v>1792</v>
      </c>
      <c r="D626" s="138" t="s">
        <v>252</v>
      </c>
      <c r="E626" s="139" t="s">
        <v>3519</v>
      </c>
      <c r="F626" s="140" t="s">
        <v>3520</v>
      </c>
      <c r="G626" s="141" t="s">
        <v>481</v>
      </c>
      <c r="H626" s="142">
        <v>3</v>
      </c>
      <c r="I626" s="143"/>
      <c r="J626" s="144">
        <f>ROUND(I626*H626,2)</f>
        <v>0</v>
      </c>
      <c r="K626" s="140" t="s">
        <v>1</v>
      </c>
      <c r="L626" s="33"/>
      <c r="M626" s="145" t="s">
        <v>1</v>
      </c>
      <c r="N626" s="146" t="s">
        <v>45</v>
      </c>
      <c r="P626" s="147">
        <f>O626*H626</f>
        <v>0</v>
      </c>
      <c r="Q626" s="147">
        <v>0</v>
      </c>
      <c r="R626" s="147">
        <f>Q626*H626</f>
        <v>0</v>
      </c>
      <c r="S626" s="147">
        <v>0</v>
      </c>
      <c r="T626" s="148">
        <f>S626*H626</f>
        <v>0</v>
      </c>
      <c r="AR626" s="149" t="s">
        <v>351</v>
      </c>
      <c r="AT626" s="149" t="s">
        <v>252</v>
      </c>
      <c r="AU626" s="149" t="s">
        <v>21</v>
      </c>
      <c r="AY626" s="17" t="s">
        <v>250</v>
      </c>
      <c r="BE626" s="150">
        <f>IF(N626="základní",J626,0)</f>
        <v>0</v>
      </c>
      <c r="BF626" s="150">
        <f>IF(N626="snížená",J626,0)</f>
        <v>0</v>
      </c>
      <c r="BG626" s="150">
        <f>IF(N626="zákl. přenesená",J626,0)</f>
        <v>0</v>
      </c>
      <c r="BH626" s="150">
        <f>IF(N626="sníž. přenesená",J626,0)</f>
        <v>0</v>
      </c>
      <c r="BI626" s="150">
        <f>IF(N626="nulová",J626,0)</f>
        <v>0</v>
      </c>
      <c r="BJ626" s="17" t="s">
        <v>88</v>
      </c>
      <c r="BK626" s="150">
        <f>ROUND(I626*H626,2)</f>
        <v>0</v>
      </c>
      <c r="BL626" s="17" t="s">
        <v>351</v>
      </c>
      <c r="BM626" s="149" t="s">
        <v>3521</v>
      </c>
    </row>
    <row r="627" spans="2:65" s="12" customFormat="1" ht="11.25">
      <c r="B627" s="155"/>
      <c r="D627" s="156" t="s">
        <v>265</v>
      </c>
      <c r="E627" s="157" t="s">
        <v>1</v>
      </c>
      <c r="F627" s="158" t="s">
        <v>3522</v>
      </c>
      <c r="H627" s="159">
        <v>3</v>
      </c>
      <c r="I627" s="160"/>
      <c r="L627" s="155"/>
      <c r="M627" s="161"/>
      <c r="T627" s="162"/>
      <c r="AT627" s="157" t="s">
        <v>265</v>
      </c>
      <c r="AU627" s="157" t="s">
        <v>21</v>
      </c>
      <c r="AV627" s="12" t="s">
        <v>21</v>
      </c>
      <c r="AW627" s="12" t="s">
        <v>36</v>
      </c>
      <c r="AX627" s="12" t="s">
        <v>80</v>
      </c>
      <c r="AY627" s="157" t="s">
        <v>250</v>
      </c>
    </row>
    <row r="628" spans="2:65" s="13" customFormat="1" ht="11.25">
      <c r="B628" s="163"/>
      <c r="D628" s="156" t="s">
        <v>265</v>
      </c>
      <c r="E628" s="164" t="s">
        <v>1</v>
      </c>
      <c r="F628" s="165" t="s">
        <v>273</v>
      </c>
      <c r="H628" s="166">
        <v>3</v>
      </c>
      <c r="I628" s="167"/>
      <c r="L628" s="163"/>
      <c r="M628" s="168"/>
      <c r="T628" s="169"/>
      <c r="AT628" s="164" t="s">
        <v>265</v>
      </c>
      <c r="AU628" s="164" t="s">
        <v>21</v>
      </c>
      <c r="AV628" s="13" t="s">
        <v>257</v>
      </c>
      <c r="AW628" s="13" t="s">
        <v>36</v>
      </c>
      <c r="AX628" s="13" t="s">
        <v>88</v>
      </c>
      <c r="AY628" s="164" t="s">
        <v>250</v>
      </c>
    </row>
    <row r="629" spans="2:65" s="11" customFormat="1" ht="22.9" customHeight="1">
      <c r="B629" s="126"/>
      <c r="D629" s="127" t="s">
        <v>79</v>
      </c>
      <c r="E629" s="136" t="s">
        <v>2224</v>
      </c>
      <c r="F629" s="136" t="s">
        <v>2225</v>
      </c>
      <c r="I629" s="129"/>
      <c r="J629" s="137">
        <f>BK629</f>
        <v>0</v>
      </c>
      <c r="L629" s="126"/>
      <c r="M629" s="131"/>
      <c r="P629" s="132">
        <f>SUM(P630:P634)</f>
        <v>0</v>
      </c>
      <c r="R629" s="132">
        <f>SUM(R630:R634)</f>
        <v>4.8322500000000004E-2</v>
      </c>
      <c r="T629" s="133">
        <f>SUM(T630:T634)</f>
        <v>0</v>
      </c>
      <c r="AR629" s="127" t="s">
        <v>21</v>
      </c>
      <c r="AT629" s="134" t="s">
        <v>79</v>
      </c>
      <c r="AU629" s="134" t="s">
        <v>88</v>
      </c>
      <c r="AY629" s="127" t="s">
        <v>250</v>
      </c>
      <c r="BK629" s="135">
        <f>SUM(BK630:BK634)</f>
        <v>0</v>
      </c>
    </row>
    <row r="630" spans="2:65" s="1" customFormat="1" ht="24.2" customHeight="1">
      <c r="B630" s="33"/>
      <c r="C630" s="138" t="s">
        <v>1798</v>
      </c>
      <c r="D630" s="138" t="s">
        <v>252</v>
      </c>
      <c r="E630" s="139" t="s">
        <v>3523</v>
      </c>
      <c r="F630" s="140" t="s">
        <v>3524</v>
      </c>
      <c r="G630" s="141" t="s">
        <v>255</v>
      </c>
      <c r="H630" s="142">
        <v>284.25</v>
      </c>
      <c r="I630" s="143"/>
      <c r="J630" s="144">
        <f>ROUND(I630*H630,2)</f>
        <v>0</v>
      </c>
      <c r="K630" s="140" t="s">
        <v>256</v>
      </c>
      <c r="L630" s="33"/>
      <c r="M630" s="145" t="s">
        <v>1</v>
      </c>
      <c r="N630" s="146" t="s">
        <v>45</v>
      </c>
      <c r="P630" s="147">
        <f>O630*H630</f>
        <v>0</v>
      </c>
      <c r="Q630" s="147">
        <v>1.7000000000000001E-4</v>
      </c>
      <c r="R630" s="147">
        <f>Q630*H630</f>
        <v>4.8322500000000004E-2</v>
      </c>
      <c r="S630" s="147">
        <v>0</v>
      </c>
      <c r="T630" s="148">
        <f>S630*H630</f>
        <v>0</v>
      </c>
      <c r="AR630" s="149" t="s">
        <v>351</v>
      </c>
      <c r="AT630" s="149" t="s">
        <v>252</v>
      </c>
      <c r="AU630" s="149" t="s">
        <v>21</v>
      </c>
      <c r="AY630" s="17" t="s">
        <v>250</v>
      </c>
      <c r="BE630" s="150">
        <f>IF(N630="základní",J630,0)</f>
        <v>0</v>
      </c>
      <c r="BF630" s="150">
        <f>IF(N630="snížená",J630,0)</f>
        <v>0</v>
      </c>
      <c r="BG630" s="150">
        <f>IF(N630="zákl. přenesená",J630,0)</f>
        <v>0</v>
      </c>
      <c r="BH630" s="150">
        <f>IF(N630="sníž. přenesená",J630,0)</f>
        <v>0</v>
      </c>
      <c r="BI630" s="150">
        <f>IF(N630="nulová",J630,0)</f>
        <v>0</v>
      </c>
      <c r="BJ630" s="17" t="s">
        <v>88</v>
      </c>
      <c r="BK630" s="150">
        <f>ROUND(I630*H630,2)</f>
        <v>0</v>
      </c>
      <c r="BL630" s="17" t="s">
        <v>351</v>
      </c>
      <c r="BM630" s="149" t="s">
        <v>3525</v>
      </c>
    </row>
    <row r="631" spans="2:65" s="1" customFormat="1" ht="11.25">
      <c r="B631" s="33"/>
      <c r="D631" s="151" t="s">
        <v>259</v>
      </c>
      <c r="F631" s="152" t="s">
        <v>3526</v>
      </c>
      <c r="I631" s="153"/>
      <c r="L631" s="33"/>
      <c r="M631" s="154"/>
      <c r="T631" s="57"/>
      <c r="AT631" s="17" t="s">
        <v>259</v>
      </c>
      <c r="AU631" s="17" t="s">
        <v>21</v>
      </c>
    </row>
    <row r="632" spans="2:65" s="12" customFormat="1" ht="11.25">
      <c r="B632" s="155"/>
      <c r="D632" s="156" t="s">
        <v>265</v>
      </c>
      <c r="E632" s="157" t="s">
        <v>1</v>
      </c>
      <c r="F632" s="158" t="s">
        <v>3527</v>
      </c>
      <c r="H632" s="159">
        <v>267.75</v>
      </c>
      <c r="I632" s="160"/>
      <c r="L632" s="155"/>
      <c r="M632" s="161"/>
      <c r="T632" s="162"/>
      <c r="AT632" s="157" t="s">
        <v>265</v>
      </c>
      <c r="AU632" s="157" t="s">
        <v>21</v>
      </c>
      <c r="AV632" s="12" t="s">
        <v>21</v>
      </c>
      <c r="AW632" s="12" t="s">
        <v>36</v>
      </c>
      <c r="AX632" s="12" t="s">
        <v>80</v>
      </c>
      <c r="AY632" s="157" t="s">
        <v>250</v>
      </c>
    </row>
    <row r="633" spans="2:65" s="12" customFormat="1" ht="11.25">
      <c r="B633" s="155"/>
      <c r="D633" s="156" t="s">
        <v>265</v>
      </c>
      <c r="E633" s="157" t="s">
        <v>1</v>
      </c>
      <c r="F633" s="158" t="s">
        <v>3528</v>
      </c>
      <c r="H633" s="159">
        <v>16.5</v>
      </c>
      <c r="I633" s="160"/>
      <c r="L633" s="155"/>
      <c r="M633" s="161"/>
      <c r="T633" s="162"/>
      <c r="AT633" s="157" t="s">
        <v>265</v>
      </c>
      <c r="AU633" s="157" t="s">
        <v>21</v>
      </c>
      <c r="AV633" s="12" t="s">
        <v>21</v>
      </c>
      <c r="AW633" s="12" t="s">
        <v>36</v>
      </c>
      <c r="AX633" s="12" t="s">
        <v>80</v>
      </c>
      <c r="AY633" s="157" t="s">
        <v>250</v>
      </c>
    </row>
    <row r="634" spans="2:65" s="13" customFormat="1" ht="11.25">
      <c r="B634" s="163"/>
      <c r="D634" s="156" t="s">
        <v>265</v>
      </c>
      <c r="E634" s="164" t="s">
        <v>1</v>
      </c>
      <c r="F634" s="165" t="s">
        <v>273</v>
      </c>
      <c r="H634" s="166">
        <v>284.25</v>
      </c>
      <c r="I634" s="167"/>
      <c r="L634" s="163"/>
      <c r="M634" s="168"/>
      <c r="T634" s="169"/>
      <c r="AT634" s="164" t="s">
        <v>265</v>
      </c>
      <c r="AU634" s="164" t="s">
        <v>21</v>
      </c>
      <c r="AV634" s="13" t="s">
        <v>257</v>
      </c>
      <c r="AW634" s="13" t="s">
        <v>36</v>
      </c>
      <c r="AX634" s="13" t="s">
        <v>88</v>
      </c>
      <c r="AY634" s="164" t="s">
        <v>250</v>
      </c>
    </row>
    <row r="635" spans="2:65" s="11" customFormat="1" ht="22.9" customHeight="1">
      <c r="B635" s="126"/>
      <c r="D635" s="127" t="s">
        <v>79</v>
      </c>
      <c r="E635" s="136" t="s">
        <v>3529</v>
      </c>
      <c r="F635" s="136" t="s">
        <v>3530</v>
      </c>
      <c r="I635" s="129"/>
      <c r="J635" s="137">
        <f>BK635</f>
        <v>0</v>
      </c>
      <c r="L635" s="126"/>
      <c r="M635" s="131"/>
      <c r="P635" s="132">
        <f>P636</f>
        <v>0</v>
      </c>
      <c r="R635" s="132">
        <f>R636</f>
        <v>7.1223599999999998E-2</v>
      </c>
      <c r="T635" s="133">
        <f>T636</f>
        <v>0</v>
      </c>
      <c r="AR635" s="127" t="s">
        <v>21</v>
      </c>
      <c r="AT635" s="134" t="s">
        <v>79</v>
      </c>
      <c r="AU635" s="134" t="s">
        <v>88</v>
      </c>
      <c r="AY635" s="127" t="s">
        <v>250</v>
      </c>
      <c r="BK635" s="135">
        <f>BK636</f>
        <v>0</v>
      </c>
    </row>
    <row r="636" spans="2:65" s="1" customFormat="1" ht="33" customHeight="1">
      <c r="B636" s="33"/>
      <c r="C636" s="138" t="s">
        <v>3531</v>
      </c>
      <c r="D636" s="138" t="s">
        <v>252</v>
      </c>
      <c r="E636" s="139" t="s">
        <v>3532</v>
      </c>
      <c r="F636" s="140" t="s">
        <v>3533</v>
      </c>
      <c r="G636" s="141" t="s">
        <v>255</v>
      </c>
      <c r="H636" s="142">
        <v>254.37</v>
      </c>
      <c r="I636" s="143"/>
      <c r="J636" s="144">
        <f>ROUND(I636*H636,2)</f>
        <v>0</v>
      </c>
      <c r="K636" s="140" t="s">
        <v>1</v>
      </c>
      <c r="L636" s="33"/>
      <c r="M636" s="145" t="s">
        <v>1</v>
      </c>
      <c r="N636" s="146" t="s">
        <v>45</v>
      </c>
      <c r="P636" s="147">
        <f>O636*H636</f>
        <v>0</v>
      </c>
      <c r="Q636" s="147">
        <v>2.7999999999999998E-4</v>
      </c>
      <c r="R636" s="147">
        <f>Q636*H636</f>
        <v>7.1223599999999998E-2</v>
      </c>
      <c r="S636" s="147">
        <v>0</v>
      </c>
      <c r="T636" s="148">
        <f>S636*H636</f>
        <v>0</v>
      </c>
      <c r="AR636" s="149" t="s">
        <v>351</v>
      </c>
      <c r="AT636" s="149" t="s">
        <v>252</v>
      </c>
      <c r="AU636" s="149" t="s">
        <v>21</v>
      </c>
      <c r="AY636" s="17" t="s">
        <v>250</v>
      </c>
      <c r="BE636" s="150">
        <f>IF(N636="základní",J636,0)</f>
        <v>0</v>
      </c>
      <c r="BF636" s="150">
        <f>IF(N636="snížená",J636,0)</f>
        <v>0</v>
      </c>
      <c r="BG636" s="150">
        <f>IF(N636="zákl. přenesená",J636,0)</f>
        <v>0</v>
      </c>
      <c r="BH636" s="150">
        <f>IF(N636="sníž. přenesená",J636,0)</f>
        <v>0</v>
      </c>
      <c r="BI636" s="150">
        <f>IF(N636="nulová",J636,0)</f>
        <v>0</v>
      </c>
      <c r="BJ636" s="17" t="s">
        <v>88</v>
      </c>
      <c r="BK636" s="150">
        <f>ROUND(I636*H636,2)</f>
        <v>0</v>
      </c>
      <c r="BL636" s="17" t="s">
        <v>351</v>
      </c>
      <c r="BM636" s="149" t="s">
        <v>3534</v>
      </c>
    </row>
    <row r="637" spans="2:65" s="11" customFormat="1" ht="25.9" customHeight="1">
      <c r="B637" s="126"/>
      <c r="D637" s="127" t="s">
        <v>79</v>
      </c>
      <c r="E637" s="128" t="s">
        <v>364</v>
      </c>
      <c r="F637" s="128" t="s">
        <v>748</v>
      </c>
      <c r="I637" s="129"/>
      <c r="J637" s="130">
        <f>BK637</f>
        <v>0</v>
      </c>
      <c r="L637" s="126"/>
      <c r="M637" s="131"/>
      <c r="P637" s="132">
        <f>P638</f>
        <v>0</v>
      </c>
      <c r="R637" s="132">
        <f>R638</f>
        <v>0</v>
      </c>
      <c r="T637" s="133">
        <f>T638</f>
        <v>0</v>
      </c>
      <c r="AR637" s="127" t="s">
        <v>267</v>
      </c>
      <c r="AT637" s="134" t="s">
        <v>79</v>
      </c>
      <c r="AU637" s="134" t="s">
        <v>80</v>
      </c>
      <c r="AY637" s="127" t="s">
        <v>250</v>
      </c>
      <c r="BK637" s="135">
        <f>BK638</f>
        <v>0</v>
      </c>
    </row>
    <row r="638" spans="2:65" s="11" customFormat="1" ht="22.9" customHeight="1">
      <c r="B638" s="126"/>
      <c r="D638" s="127" t="s">
        <v>79</v>
      </c>
      <c r="E638" s="136" t="s">
        <v>3535</v>
      </c>
      <c r="F638" s="136" t="s">
        <v>3536</v>
      </c>
      <c r="I638" s="129"/>
      <c r="J638" s="137">
        <f>BK638</f>
        <v>0</v>
      </c>
      <c r="L638" s="126"/>
      <c r="M638" s="131"/>
      <c r="P638" s="132">
        <f>P639</f>
        <v>0</v>
      </c>
      <c r="R638" s="132">
        <f>R639</f>
        <v>0</v>
      </c>
      <c r="T638" s="133">
        <f>T639</f>
        <v>0</v>
      </c>
      <c r="AR638" s="127" t="s">
        <v>267</v>
      </c>
      <c r="AT638" s="134" t="s">
        <v>79</v>
      </c>
      <c r="AU638" s="134" t="s">
        <v>88</v>
      </c>
      <c r="AY638" s="127" t="s">
        <v>250</v>
      </c>
      <c r="BK638" s="135">
        <f>BK639</f>
        <v>0</v>
      </c>
    </row>
    <row r="639" spans="2:65" s="1" customFormat="1" ht="21.75" customHeight="1">
      <c r="B639" s="33"/>
      <c r="C639" s="138" t="s">
        <v>760</v>
      </c>
      <c r="D639" s="138" t="s">
        <v>252</v>
      </c>
      <c r="E639" s="139" t="s">
        <v>3537</v>
      </c>
      <c r="F639" s="140" t="s">
        <v>3538</v>
      </c>
      <c r="G639" s="141" t="s">
        <v>481</v>
      </c>
      <c r="H639" s="142">
        <v>3</v>
      </c>
      <c r="I639" s="143"/>
      <c r="J639" s="144">
        <f>ROUND(I639*H639,2)</f>
        <v>0</v>
      </c>
      <c r="K639" s="140" t="s">
        <v>1</v>
      </c>
      <c r="L639" s="33"/>
      <c r="M639" s="145" t="s">
        <v>1</v>
      </c>
      <c r="N639" s="146" t="s">
        <v>45</v>
      </c>
      <c r="P639" s="147">
        <f>O639*H639</f>
        <v>0</v>
      </c>
      <c r="Q639" s="147">
        <v>0</v>
      </c>
      <c r="R639" s="147">
        <f>Q639*H639</f>
        <v>0</v>
      </c>
      <c r="S639" s="147">
        <v>0</v>
      </c>
      <c r="T639" s="148">
        <f>S639*H639</f>
        <v>0</v>
      </c>
      <c r="AR639" s="149" t="s">
        <v>630</v>
      </c>
      <c r="AT639" s="149" t="s">
        <v>252</v>
      </c>
      <c r="AU639" s="149" t="s">
        <v>21</v>
      </c>
      <c r="AY639" s="17" t="s">
        <v>250</v>
      </c>
      <c r="BE639" s="150">
        <f>IF(N639="základní",J639,0)</f>
        <v>0</v>
      </c>
      <c r="BF639" s="150">
        <f>IF(N639="snížená",J639,0)</f>
        <v>0</v>
      </c>
      <c r="BG639" s="150">
        <f>IF(N639="zákl. přenesená",J639,0)</f>
        <v>0</v>
      </c>
      <c r="BH639" s="150">
        <f>IF(N639="sníž. přenesená",J639,0)</f>
        <v>0</v>
      </c>
      <c r="BI639" s="150">
        <f>IF(N639="nulová",J639,0)</f>
        <v>0</v>
      </c>
      <c r="BJ639" s="17" t="s">
        <v>88</v>
      </c>
      <c r="BK639" s="150">
        <f>ROUND(I639*H639,2)</f>
        <v>0</v>
      </c>
      <c r="BL639" s="17" t="s">
        <v>630</v>
      </c>
      <c r="BM639" s="149" t="s">
        <v>3539</v>
      </c>
    </row>
    <row r="640" spans="2:65" s="11" customFormat="1" ht="25.9" customHeight="1">
      <c r="B640" s="126"/>
      <c r="D640" s="127" t="s">
        <v>79</v>
      </c>
      <c r="E640" s="128" t="s">
        <v>1796</v>
      </c>
      <c r="F640" s="128" t="s">
        <v>1797</v>
      </c>
      <c r="I640" s="129"/>
      <c r="J640" s="130">
        <f>BK640</f>
        <v>0</v>
      </c>
      <c r="L640" s="126"/>
      <c r="M640" s="131"/>
      <c r="P640" s="132">
        <f>SUM(P641:P644)</f>
        <v>0</v>
      </c>
      <c r="R640" s="132">
        <f>SUM(R641:R644)</f>
        <v>0</v>
      </c>
      <c r="T640" s="133">
        <f>SUM(T641:T644)</f>
        <v>0</v>
      </c>
      <c r="AR640" s="127" t="s">
        <v>257</v>
      </c>
      <c r="AT640" s="134" t="s">
        <v>79</v>
      </c>
      <c r="AU640" s="134" t="s">
        <v>80</v>
      </c>
      <c r="AY640" s="127" t="s">
        <v>250</v>
      </c>
      <c r="BK640" s="135">
        <f>SUM(BK641:BK644)</f>
        <v>0</v>
      </c>
    </row>
    <row r="641" spans="2:65" s="1" customFormat="1" ht="16.5" customHeight="1">
      <c r="B641" s="33"/>
      <c r="C641" s="138" t="s">
        <v>3540</v>
      </c>
      <c r="D641" s="138" t="s">
        <v>252</v>
      </c>
      <c r="E641" s="139" t="s">
        <v>1799</v>
      </c>
      <c r="F641" s="140" t="s">
        <v>2229</v>
      </c>
      <c r="G641" s="141" t="s">
        <v>481</v>
      </c>
      <c r="H641" s="142">
        <v>2</v>
      </c>
      <c r="I641" s="143"/>
      <c r="J641" s="144">
        <f>ROUND(I641*H641,2)</f>
        <v>0</v>
      </c>
      <c r="K641" s="140" t="s">
        <v>1</v>
      </c>
      <c r="L641" s="33"/>
      <c r="M641" s="145" t="s">
        <v>1</v>
      </c>
      <c r="N641" s="146" t="s">
        <v>45</v>
      </c>
      <c r="P641" s="147">
        <f>O641*H641</f>
        <v>0</v>
      </c>
      <c r="Q641" s="147">
        <v>0</v>
      </c>
      <c r="R641" s="147">
        <f>Q641*H641</f>
        <v>0</v>
      </c>
      <c r="S641" s="147">
        <v>0</v>
      </c>
      <c r="T641" s="148">
        <f>S641*H641</f>
        <v>0</v>
      </c>
      <c r="AR641" s="149" t="s">
        <v>2230</v>
      </c>
      <c r="AT641" s="149" t="s">
        <v>252</v>
      </c>
      <c r="AU641" s="149" t="s">
        <v>88</v>
      </c>
      <c r="AY641" s="17" t="s">
        <v>250</v>
      </c>
      <c r="BE641" s="150">
        <f>IF(N641="základní",J641,0)</f>
        <v>0</v>
      </c>
      <c r="BF641" s="150">
        <f>IF(N641="snížená",J641,0)</f>
        <v>0</v>
      </c>
      <c r="BG641" s="150">
        <f>IF(N641="zákl. přenesená",J641,0)</f>
        <v>0</v>
      </c>
      <c r="BH641" s="150">
        <f>IF(N641="sníž. přenesená",J641,0)</f>
        <v>0</v>
      </c>
      <c r="BI641" s="150">
        <f>IF(N641="nulová",J641,0)</f>
        <v>0</v>
      </c>
      <c r="BJ641" s="17" t="s">
        <v>88</v>
      </c>
      <c r="BK641" s="150">
        <f>ROUND(I641*H641,2)</f>
        <v>0</v>
      </c>
      <c r="BL641" s="17" t="s">
        <v>2230</v>
      </c>
      <c r="BM641" s="149" t="s">
        <v>3541</v>
      </c>
    </row>
    <row r="642" spans="2:65" s="1" customFormat="1" ht="19.5">
      <c r="B642" s="33"/>
      <c r="D642" s="156" t="s">
        <v>285</v>
      </c>
      <c r="F642" s="170" t="s">
        <v>2232</v>
      </c>
      <c r="I642" s="153"/>
      <c r="L642" s="33"/>
      <c r="M642" s="154"/>
      <c r="T642" s="57"/>
      <c r="AT642" s="17" t="s">
        <v>285</v>
      </c>
      <c r="AU642" s="17" t="s">
        <v>88</v>
      </c>
    </row>
    <row r="643" spans="2:65" s="1" customFormat="1" ht="16.5" customHeight="1">
      <c r="B643" s="33"/>
      <c r="C643" s="138" t="s">
        <v>3542</v>
      </c>
      <c r="D643" s="138" t="s">
        <v>252</v>
      </c>
      <c r="E643" s="139" t="s">
        <v>2233</v>
      </c>
      <c r="F643" s="140" t="s">
        <v>2234</v>
      </c>
      <c r="G643" s="141" t="s">
        <v>283</v>
      </c>
      <c r="H643" s="142">
        <v>1</v>
      </c>
      <c r="I643" s="143"/>
      <c r="J643" s="144">
        <f>ROUND(I643*H643,2)</f>
        <v>0</v>
      </c>
      <c r="K643" s="140" t="s">
        <v>1</v>
      </c>
      <c r="L643" s="33"/>
      <c r="M643" s="145" t="s">
        <v>1</v>
      </c>
      <c r="N643" s="146" t="s">
        <v>45</v>
      </c>
      <c r="P643" s="147">
        <f>O643*H643</f>
        <v>0</v>
      </c>
      <c r="Q643" s="147">
        <v>0</v>
      </c>
      <c r="R643" s="147">
        <f>Q643*H643</f>
        <v>0</v>
      </c>
      <c r="S643" s="147">
        <v>0</v>
      </c>
      <c r="T643" s="148">
        <f>S643*H643</f>
        <v>0</v>
      </c>
      <c r="AR643" s="149" t="s">
        <v>2230</v>
      </c>
      <c r="AT643" s="149" t="s">
        <v>252</v>
      </c>
      <c r="AU643" s="149" t="s">
        <v>88</v>
      </c>
      <c r="AY643" s="17" t="s">
        <v>250</v>
      </c>
      <c r="BE643" s="150">
        <f>IF(N643="základní",J643,0)</f>
        <v>0</v>
      </c>
      <c r="BF643" s="150">
        <f>IF(N643="snížená",J643,0)</f>
        <v>0</v>
      </c>
      <c r="BG643" s="150">
        <f>IF(N643="zákl. přenesená",J643,0)</f>
        <v>0</v>
      </c>
      <c r="BH643" s="150">
        <f>IF(N643="sníž. přenesená",J643,0)</f>
        <v>0</v>
      </c>
      <c r="BI643" s="150">
        <f>IF(N643="nulová",J643,0)</f>
        <v>0</v>
      </c>
      <c r="BJ643" s="17" t="s">
        <v>88</v>
      </c>
      <c r="BK643" s="150">
        <f>ROUND(I643*H643,2)</f>
        <v>0</v>
      </c>
      <c r="BL643" s="17" t="s">
        <v>2230</v>
      </c>
      <c r="BM643" s="149" t="s">
        <v>3543</v>
      </c>
    </row>
    <row r="644" spans="2:65" s="1" customFormat="1" ht="16.5" customHeight="1">
      <c r="B644" s="33"/>
      <c r="C644" s="138" t="s">
        <v>3544</v>
      </c>
      <c r="D644" s="138" t="s">
        <v>252</v>
      </c>
      <c r="E644" s="139" t="s">
        <v>2236</v>
      </c>
      <c r="F644" s="140" t="s">
        <v>2237</v>
      </c>
      <c r="G644" s="141" t="s">
        <v>283</v>
      </c>
      <c r="H644" s="142">
        <v>1</v>
      </c>
      <c r="I644" s="143"/>
      <c r="J644" s="144">
        <f>ROUND(I644*H644,2)</f>
        <v>0</v>
      </c>
      <c r="K644" s="140" t="s">
        <v>1</v>
      </c>
      <c r="L644" s="33"/>
      <c r="M644" s="201" t="s">
        <v>1</v>
      </c>
      <c r="N644" s="202" t="s">
        <v>45</v>
      </c>
      <c r="O644" s="190"/>
      <c r="P644" s="191">
        <f>O644*H644</f>
        <v>0</v>
      </c>
      <c r="Q644" s="191">
        <v>0</v>
      </c>
      <c r="R644" s="191">
        <f>Q644*H644</f>
        <v>0</v>
      </c>
      <c r="S644" s="191">
        <v>0</v>
      </c>
      <c r="T644" s="192">
        <f>S644*H644</f>
        <v>0</v>
      </c>
      <c r="AR644" s="149" t="s">
        <v>2230</v>
      </c>
      <c r="AT644" s="149" t="s">
        <v>252</v>
      </c>
      <c r="AU644" s="149" t="s">
        <v>88</v>
      </c>
      <c r="AY644" s="17" t="s">
        <v>250</v>
      </c>
      <c r="BE644" s="150">
        <f>IF(N644="základní",J644,0)</f>
        <v>0</v>
      </c>
      <c r="BF644" s="150">
        <f>IF(N644="snížená",J644,0)</f>
        <v>0</v>
      </c>
      <c r="BG644" s="150">
        <f>IF(N644="zákl. přenesená",J644,0)</f>
        <v>0</v>
      </c>
      <c r="BH644" s="150">
        <f>IF(N644="sníž. přenesená",J644,0)</f>
        <v>0</v>
      </c>
      <c r="BI644" s="150">
        <f>IF(N644="nulová",J644,0)</f>
        <v>0</v>
      </c>
      <c r="BJ644" s="17" t="s">
        <v>88</v>
      </c>
      <c r="BK644" s="150">
        <f>ROUND(I644*H644,2)</f>
        <v>0</v>
      </c>
      <c r="BL644" s="17" t="s">
        <v>2230</v>
      </c>
      <c r="BM644" s="149" t="s">
        <v>3545</v>
      </c>
    </row>
    <row r="645" spans="2:65" s="1" customFormat="1" ht="6.95" customHeight="1">
      <c r="B645" s="45"/>
      <c r="C645" s="46"/>
      <c r="D645" s="46"/>
      <c r="E645" s="46"/>
      <c r="F645" s="46"/>
      <c r="G645" s="46"/>
      <c r="H645" s="46"/>
      <c r="I645" s="46"/>
      <c r="J645" s="46"/>
      <c r="K645" s="46"/>
      <c r="L645" s="33"/>
    </row>
  </sheetData>
  <sheetProtection algorithmName="SHA-512" hashValue="kOFuMjsHDiylN98d/cMybdNgq/4vgnC32aBGvZrIC1YZYFwe6Y4Q2fG8aeQ7vDhDxtiNj0pMHIXhzU8cA2t2gA==" saltValue="HDnY+nrZgEZFfHodU/wMKV7b1TV1oK7KQhyLnPit1XNJQTMv9VJjjcJ5ILoGw4ARzvISAyf/9tLUAiLpEEJrhw==" spinCount="100000" sheet="1" objects="1" scenarios="1" formatColumns="0" formatRows="0" autoFilter="0"/>
  <autoFilter ref="C131:K644" xr:uid="{00000000-0009-0000-0000-00000D000000}"/>
  <mergeCells count="9">
    <mergeCell ref="E87:H87"/>
    <mergeCell ref="E122:H122"/>
    <mergeCell ref="E124:H124"/>
    <mergeCell ref="L2:V2"/>
    <mergeCell ref="E7:H7"/>
    <mergeCell ref="E9:H9"/>
    <mergeCell ref="E18:H18"/>
    <mergeCell ref="E27:H27"/>
    <mergeCell ref="E85:H85"/>
  </mergeCells>
  <hyperlinks>
    <hyperlink ref="F136" r:id="rId1" xr:uid="{00000000-0004-0000-0D00-000000000000}"/>
    <hyperlink ref="F140" r:id="rId2" xr:uid="{00000000-0004-0000-0D00-000001000000}"/>
    <hyperlink ref="F144" r:id="rId3" xr:uid="{00000000-0004-0000-0D00-000002000000}"/>
    <hyperlink ref="F146" r:id="rId4" xr:uid="{00000000-0004-0000-0D00-000003000000}"/>
    <hyperlink ref="F151" r:id="rId5" xr:uid="{00000000-0004-0000-0D00-000004000000}"/>
    <hyperlink ref="F154" r:id="rId6" xr:uid="{00000000-0004-0000-0D00-000005000000}"/>
    <hyperlink ref="F159" r:id="rId7" xr:uid="{00000000-0004-0000-0D00-000006000000}"/>
    <hyperlink ref="F164" r:id="rId8" xr:uid="{00000000-0004-0000-0D00-000007000000}"/>
    <hyperlink ref="F168" r:id="rId9" xr:uid="{00000000-0004-0000-0D00-000008000000}"/>
    <hyperlink ref="F171" r:id="rId10" xr:uid="{00000000-0004-0000-0D00-000009000000}"/>
    <hyperlink ref="F178" r:id="rId11" xr:uid="{00000000-0004-0000-0D00-00000A000000}"/>
    <hyperlink ref="F183" r:id="rId12" xr:uid="{00000000-0004-0000-0D00-00000B000000}"/>
    <hyperlink ref="F186" r:id="rId13" xr:uid="{00000000-0004-0000-0D00-00000C000000}"/>
    <hyperlink ref="F191" r:id="rId14" xr:uid="{00000000-0004-0000-0D00-00000D000000}"/>
    <hyperlink ref="F194" r:id="rId15" xr:uid="{00000000-0004-0000-0D00-00000E000000}"/>
    <hyperlink ref="F197" r:id="rId16" xr:uid="{00000000-0004-0000-0D00-00000F000000}"/>
    <hyperlink ref="F202" r:id="rId17" xr:uid="{00000000-0004-0000-0D00-000010000000}"/>
    <hyperlink ref="F211" r:id="rId18" xr:uid="{00000000-0004-0000-0D00-000011000000}"/>
    <hyperlink ref="F229" r:id="rId19" xr:uid="{00000000-0004-0000-0D00-000012000000}"/>
    <hyperlink ref="F232" r:id="rId20" xr:uid="{00000000-0004-0000-0D00-000013000000}"/>
    <hyperlink ref="F237" r:id="rId21" xr:uid="{00000000-0004-0000-0D00-000014000000}"/>
    <hyperlink ref="F239" r:id="rId22" xr:uid="{00000000-0004-0000-0D00-000015000000}"/>
    <hyperlink ref="F241" r:id="rId23" xr:uid="{00000000-0004-0000-0D00-000016000000}"/>
    <hyperlink ref="F244" r:id="rId24" xr:uid="{00000000-0004-0000-0D00-000017000000}"/>
    <hyperlink ref="F257" r:id="rId25" xr:uid="{00000000-0004-0000-0D00-000018000000}"/>
    <hyperlink ref="F262" r:id="rId26" xr:uid="{00000000-0004-0000-0D00-000019000000}"/>
    <hyperlink ref="F267" r:id="rId27" xr:uid="{00000000-0004-0000-0D00-00001A000000}"/>
    <hyperlink ref="F274" r:id="rId28" xr:uid="{00000000-0004-0000-0D00-00001B000000}"/>
    <hyperlink ref="F276" r:id="rId29" xr:uid="{00000000-0004-0000-0D00-00001C000000}"/>
    <hyperlink ref="F281" r:id="rId30" xr:uid="{00000000-0004-0000-0D00-00001D000000}"/>
    <hyperlink ref="F286" r:id="rId31" xr:uid="{00000000-0004-0000-0D00-00001E000000}"/>
    <hyperlink ref="F295" r:id="rId32" xr:uid="{00000000-0004-0000-0D00-00001F000000}"/>
    <hyperlink ref="F298" r:id="rId33" xr:uid="{00000000-0004-0000-0D00-000020000000}"/>
    <hyperlink ref="F300" r:id="rId34" xr:uid="{00000000-0004-0000-0D00-000021000000}"/>
    <hyperlink ref="F306" r:id="rId35" xr:uid="{00000000-0004-0000-0D00-000022000000}"/>
    <hyperlink ref="F311" r:id="rId36" xr:uid="{00000000-0004-0000-0D00-000023000000}"/>
    <hyperlink ref="F314" r:id="rId37" xr:uid="{00000000-0004-0000-0D00-000024000000}"/>
    <hyperlink ref="F319" r:id="rId38" xr:uid="{00000000-0004-0000-0D00-000025000000}"/>
    <hyperlink ref="F321" r:id="rId39" xr:uid="{00000000-0004-0000-0D00-000026000000}"/>
    <hyperlink ref="F326" r:id="rId40" xr:uid="{00000000-0004-0000-0D00-000027000000}"/>
    <hyperlink ref="F342" r:id="rId41" xr:uid="{00000000-0004-0000-0D00-000028000000}"/>
    <hyperlink ref="F351" r:id="rId42" xr:uid="{00000000-0004-0000-0D00-000029000000}"/>
    <hyperlink ref="F353" r:id="rId43" xr:uid="{00000000-0004-0000-0D00-00002A000000}"/>
    <hyperlink ref="F369" r:id="rId44" xr:uid="{00000000-0004-0000-0D00-00002B000000}"/>
    <hyperlink ref="F371" r:id="rId45" xr:uid="{00000000-0004-0000-0D00-00002C000000}"/>
    <hyperlink ref="F377" r:id="rId46" xr:uid="{00000000-0004-0000-0D00-00002D000000}"/>
    <hyperlink ref="F380" r:id="rId47" xr:uid="{00000000-0004-0000-0D00-00002E000000}"/>
    <hyperlink ref="F383" r:id="rId48" xr:uid="{00000000-0004-0000-0D00-00002F000000}"/>
    <hyperlink ref="F385" r:id="rId49" xr:uid="{00000000-0004-0000-0D00-000030000000}"/>
    <hyperlink ref="F387" r:id="rId50" xr:uid="{00000000-0004-0000-0D00-000031000000}"/>
    <hyperlink ref="F394" r:id="rId51" xr:uid="{00000000-0004-0000-0D00-000032000000}"/>
    <hyperlink ref="F403" r:id="rId52" xr:uid="{00000000-0004-0000-0D00-000033000000}"/>
    <hyperlink ref="F410" r:id="rId53" xr:uid="{00000000-0004-0000-0D00-000034000000}"/>
    <hyperlink ref="F412" r:id="rId54" xr:uid="{00000000-0004-0000-0D00-000035000000}"/>
    <hyperlink ref="F414" r:id="rId55" xr:uid="{00000000-0004-0000-0D00-000036000000}"/>
    <hyperlink ref="F417" r:id="rId56" xr:uid="{00000000-0004-0000-0D00-000037000000}"/>
    <hyperlink ref="F422" r:id="rId57" xr:uid="{00000000-0004-0000-0D00-000038000000}"/>
    <hyperlink ref="F424" r:id="rId58" xr:uid="{00000000-0004-0000-0D00-000039000000}"/>
    <hyperlink ref="F445" r:id="rId59" xr:uid="{00000000-0004-0000-0D00-00003A000000}"/>
    <hyperlink ref="F451" r:id="rId60" xr:uid="{00000000-0004-0000-0D00-00003B000000}"/>
    <hyperlink ref="F456" r:id="rId61" xr:uid="{00000000-0004-0000-0D00-00003C000000}"/>
    <hyperlink ref="F461" r:id="rId62" xr:uid="{00000000-0004-0000-0D00-00003D000000}"/>
    <hyperlink ref="F474" r:id="rId63" xr:uid="{00000000-0004-0000-0D00-00003E000000}"/>
    <hyperlink ref="F481" r:id="rId64" xr:uid="{00000000-0004-0000-0D00-00003F000000}"/>
    <hyperlink ref="F486" r:id="rId65" xr:uid="{00000000-0004-0000-0D00-000040000000}"/>
    <hyperlink ref="F488" r:id="rId66" xr:uid="{00000000-0004-0000-0D00-000041000000}"/>
    <hyperlink ref="F490" r:id="rId67" xr:uid="{00000000-0004-0000-0D00-000042000000}"/>
    <hyperlink ref="F496" r:id="rId68" xr:uid="{00000000-0004-0000-0D00-000043000000}"/>
    <hyperlink ref="F501" r:id="rId69" xr:uid="{00000000-0004-0000-0D00-000044000000}"/>
    <hyperlink ref="F503" r:id="rId70" xr:uid="{00000000-0004-0000-0D00-000045000000}"/>
    <hyperlink ref="F508" r:id="rId71" xr:uid="{00000000-0004-0000-0D00-000046000000}"/>
    <hyperlink ref="F514" r:id="rId72" xr:uid="{00000000-0004-0000-0D00-000047000000}"/>
    <hyperlink ref="F523" r:id="rId73" xr:uid="{00000000-0004-0000-0D00-000048000000}"/>
    <hyperlink ref="F525" r:id="rId74" xr:uid="{00000000-0004-0000-0D00-000049000000}"/>
    <hyperlink ref="F528" r:id="rId75" xr:uid="{00000000-0004-0000-0D00-00004A000000}"/>
    <hyperlink ref="F532" r:id="rId76" xr:uid="{00000000-0004-0000-0D00-00004B000000}"/>
    <hyperlink ref="F544" r:id="rId77" xr:uid="{00000000-0004-0000-0D00-00004C000000}"/>
    <hyperlink ref="F548" r:id="rId78" xr:uid="{00000000-0004-0000-0D00-00004D000000}"/>
    <hyperlink ref="F552" r:id="rId79" xr:uid="{00000000-0004-0000-0D00-00004E000000}"/>
    <hyperlink ref="F556" r:id="rId80" xr:uid="{00000000-0004-0000-0D00-00004F000000}"/>
    <hyperlink ref="F560" r:id="rId81" xr:uid="{00000000-0004-0000-0D00-000050000000}"/>
    <hyperlink ref="F576" r:id="rId82" xr:uid="{00000000-0004-0000-0D00-000051000000}"/>
    <hyperlink ref="F592" r:id="rId83" xr:uid="{00000000-0004-0000-0D00-000052000000}"/>
    <hyperlink ref="F599" r:id="rId84" xr:uid="{00000000-0004-0000-0D00-000053000000}"/>
    <hyperlink ref="F608" r:id="rId85" xr:uid="{00000000-0004-0000-0D00-000054000000}"/>
    <hyperlink ref="F624" r:id="rId86" xr:uid="{00000000-0004-0000-0D00-000055000000}"/>
    <hyperlink ref="F631" r:id="rId87" xr:uid="{00000000-0004-0000-0D00-000056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88"/>
  <headerFooter>
    <oddHeader>&amp;R02_040</oddHeader>
    <oddFooter>&amp;CStrana &amp;P z &amp;N&amp;R&amp;A</oddFooter>
  </headerFooter>
  <drawing r:id="rId89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22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129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4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46" ht="6.95" customHeight="1">
      <c r="B5" s="20"/>
      <c r="L5" s="20"/>
    </row>
    <row r="6" spans="2:46" ht="12" customHeight="1">
      <c r="B6" s="20"/>
      <c r="D6" s="27" t="s">
        <v>16</v>
      </c>
      <c r="L6" s="20"/>
    </row>
    <row r="7" spans="2:4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46" ht="12" customHeight="1">
      <c r="B8" s="20"/>
      <c r="D8" s="27" t="s">
        <v>215</v>
      </c>
      <c r="L8" s="20"/>
    </row>
    <row r="9" spans="2:46" s="1" customFormat="1" ht="16.5" customHeight="1">
      <c r="B9" s="33"/>
      <c r="E9" s="259" t="s">
        <v>2966</v>
      </c>
      <c r="F9" s="261"/>
      <c r="G9" s="261"/>
      <c r="H9" s="261"/>
      <c r="L9" s="33"/>
    </row>
    <row r="10" spans="2:46" s="1" customFormat="1" ht="12" customHeight="1">
      <c r="B10" s="33"/>
      <c r="D10" s="27" t="s">
        <v>2252</v>
      </c>
      <c r="L10" s="33"/>
    </row>
    <row r="11" spans="2:46" s="1" customFormat="1" ht="30" customHeight="1">
      <c r="B11" s="33"/>
      <c r="E11" s="241" t="s">
        <v>3546</v>
      </c>
      <c r="F11" s="261"/>
      <c r="G11" s="261"/>
      <c r="H11" s="261"/>
      <c r="L11" s="33"/>
    </row>
    <row r="12" spans="2:46" s="1" customFormat="1" ht="11.25">
      <c r="B12" s="33"/>
      <c r="L12" s="33"/>
    </row>
    <row r="13" spans="2:46" s="1" customFormat="1" ht="12" customHeight="1">
      <c r="B13" s="33"/>
      <c r="D13" s="27" t="s">
        <v>18</v>
      </c>
      <c r="F13" s="25" t="s">
        <v>19</v>
      </c>
      <c r="I13" s="27" t="s">
        <v>20</v>
      </c>
      <c r="J13" s="25" t="s">
        <v>1</v>
      </c>
      <c r="L13" s="33"/>
    </row>
    <row r="14" spans="2:46" s="1" customFormat="1" ht="12" customHeight="1">
      <c r="B14" s="33"/>
      <c r="D14" s="27" t="s">
        <v>22</v>
      </c>
      <c r="F14" s="25" t="s">
        <v>23</v>
      </c>
      <c r="I14" s="27" t="s">
        <v>24</v>
      </c>
      <c r="J14" s="53" t="str">
        <f>'Rekapitulace stavby'!AN8</f>
        <v>15. 11. 2024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7" t="s">
        <v>28</v>
      </c>
      <c r="I16" s="27" t="s">
        <v>29</v>
      </c>
      <c r="J16" s="25" t="s">
        <v>1</v>
      </c>
      <c r="L16" s="33"/>
    </row>
    <row r="17" spans="2:12" s="1" customFormat="1" ht="18" customHeight="1">
      <c r="B17" s="33"/>
      <c r="E17" s="25" t="s">
        <v>30</v>
      </c>
      <c r="I17" s="27" t="s">
        <v>31</v>
      </c>
      <c r="J17" s="25" t="s">
        <v>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7" t="s">
        <v>32</v>
      </c>
      <c r="I19" s="27" t="s">
        <v>29</v>
      </c>
      <c r="J19" s="28" t="str">
        <f>'Rekapitulace stavby'!AN13</f>
        <v>Vyplň údaj</v>
      </c>
      <c r="L19" s="33"/>
    </row>
    <row r="20" spans="2:12" s="1" customFormat="1" ht="18" customHeight="1">
      <c r="B20" s="33"/>
      <c r="E20" s="262" t="str">
        <f>'Rekapitulace stavby'!E14</f>
        <v>Vyplň údaj</v>
      </c>
      <c r="F20" s="220"/>
      <c r="G20" s="220"/>
      <c r="H20" s="220"/>
      <c r="I20" s="27" t="s">
        <v>31</v>
      </c>
      <c r="J20" s="28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7" t="s">
        <v>34</v>
      </c>
      <c r="I22" s="27" t="s">
        <v>29</v>
      </c>
      <c r="J22" s="25" t="s">
        <v>1</v>
      </c>
      <c r="L22" s="33"/>
    </row>
    <row r="23" spans="2:12" s="1" customFormat="1" ht="18" customHeight="1">
      <c r="B23" s="33"/>
      <c r="E23" s="25" t="s">
        <v>35</v>
      </c>
      <c r="I23" s="27" t="s">
        <v>31</v>
      </c>
      <c r="J23" s="25" t="s">
        <v>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7" t="s">
        <v>37</v>
      </c>
      <c r="I25" s="27" t="s">
        <v>29</v>
      </c>
      <c r="J25" s="25" t="s">
        <v>1</v>
      </c>
      <c r="L25" s="33"/>
    </row>
    <row r="26" spans="2:12" s="1" customFormat="1" ht="18" customHeight="1">
      <c r="B26" s="33"/>
      <c r="E26" s="25" t="s">
        <v>38</v>
      </c>
      <c r="I26" s="27" t="s">
        <v>31</v>
      </c>
      <c r="J26" s="25" t="s">
        <v>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7" t="s">
        <v>39</v>
      </c>
      <c r="L28" s="33"/>
    </row>
    <row r="29" spans="2:12" s="7" customFormat="1" ht="16.5" customHeight="1">
      <c r="B29" s="96"/>
      <c r="E29" s="225" t="s">
        <v>1</v>
      </c>
      <c r="F29" s="225"/>
      <c r="G29" s="225"/>
      <c r="H29" s="225"/>
      <c r="L29" s="96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25.35" customHeight="1">
      <c r="B32" s="33"/>
      <c r="D32" s="97" t="s">
        <v>40</v>
      </c>
      <c r="J32" s="67">
        <f>ROUND(J131, 2)</f>
        <v>0</v>
      </c>
      <c r="L32" s="33"/>
    </row>
    <row r="33" spans="2:12" s="1" customFormat="1" ht="6.95" customHeight="1">
      <c r="B33" s="33"/>
      <c r="D33" s="54"/>
      <c r="E33" s="54"/>
      <c r="F33" s="54"/>
      <c r="G33" s="54"/>
      <c r="H33" s="54"/>
      <c r="I33" s="54"/>
      <c r="J33" s="54"/>
      <c r="K33" s="54"/>
      <c r="L33" s="33"/>
    </row>
    <row r="34" spans="2:12" s="1" customFormat="1" ht="14.45" customHeight="1">
      <c r="B34" s="33"/>
      <c r="F34" s="36" t="s">
        <v>42</v>
      </c>
      <c r="I34" s="36" t="s">
        <v>41</v>
      </c>
      <c r="J34" s="36" t="s">
        <v>43</v>
      </c>
      <c r="L34" s="33"/>
    </row>
    <row r="35" spans="2:12" s="1" customFormat="1" ht="14.45" customHeight="1">
      <c r="B35" s="33"/>
      <c r="D35" s="56" t="s">
        <v>44</v>
      </c>
      <c r="E35" s="27" t="s">
        <v>45</v>
      </c>
      <c r="F35" s="87">
        <f>ROUND((SUM(BE131:BE227)),  2)</f>
        <v>0</v>
      </c>
      <c r="I35" s="98">
        <v>0.21</v>
      </c>
      <c r="J35" s="87">
        <f>ROUND(((SUM(BE131:BE227))*I35),  2)</f>
        <v>0</v>
      </c>
      <c r="L35" s="33"/>
    </row>
    <row r="36" spans="2:12" s="1" customFormat="1" ht="14.45" customHeight="1">
      <c r="B36" s="33"/>
      <c r="E36" s="27" t="s">
        <v>46</v>
      </c>
      <c r="F36" s="87">
        <f>ROUND((SUM(BF131:BF227)),  2)</f>
        <v>0</v>
      </c>
      <c r="I36" s="98">
        <v>0.15</v>
      </c>
      <c r="J36" s="87">
        <f>ROUND(((SUM(BF131:BF227))*I36),  2)</f>
        <v>0</v>
      </c>
      <c r="L36" s="33"/>
    </row>
    <row r="37" spans="2:12" s="1" customFormat="1" ht="14.45" hidden="1" customHeight="1">
      <c r="B37" s="33"/>
      <c r="E37" s="27" t="s">
        <v>47</v>
      </c>
      <c r="F37" s="87">
        <f>ROUND((SUM(BG131:BG227)),  2)</f>
        <v>0</v>
      </c>
      <c r="I37" s="98">
        <v>0.21</v>
      </c>
      <c r="J37" s="87">
        <f>0</f>
        <v>0</v>
      </c>
      <c r="L37" s="33"/>
    </row>
    <row r="38" spans="2:12" s="1" customFormat="1" ht="14.45" hidden="1" customHeight="1">
      <c r="B38" s="33"/>
      <c r="E38" s="27" t="s">
        <v>48</v>
      </c>
      <c r="F38" s="87">
        <f>ROUND((SUM(BH131:BH227)),  2)</f>
        <v>0</v>
      </c>
      <c r="I38" s="98">
        <v>0.15</v>
      </c>
      <c r="J38" s="87">
        <f>0</f>
        <v>0</v>
      </c>
      <c r="L38" s="33"/>
    </row>
    <row r="39" spans="2:12" s="1" customFormat="1" ht="14.45" hidden="1" customHeight="1">
      <c r="B39" s="33"/>
      <c r="E39" s="27" t="s">
        <v>49</v>
      </c>
      <c r="F39" s="87">
        <f>ROUND((SUM(BI131:BI227)),  2)</f>
        <v>0</v>
      </c>
      <c r="I39" s="98">
        <v>0</v>
      </c>
      <c r="J39" s="87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9"/>
      <c r="D41" s="100" t="s">
        <v>50</v>
      </c>
      <c r="E41" s="58"/>
      <c r="F41" s="58"/>
      <c r="G41" s="101" t="s">
        <v>51</v>
      </c>
      <c r="H41" s="102" t="s">
        <v>52</v>
      </c>
      <c r="I41" s="58"/>
      <c r="J41" s="103">
        <f>SUM(J32:J39)</f>
        <v>0</v>
      </c>
      <c r="K41" s="104"/>
      <c r="L41" s="33"/>
    </row>
    <row r="42" spans="2:12" s="1" customFormat="1" ht="14.45" customHeight="1">
      <c r="B42" s="33"/>
      <c r="L42" s="33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12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12" s="1" customFormat="1" ht="24.95" customHeight="1">
      <c r="B82" s="33"/>
      <c r="C82" s="21" t="s">
        <v>217</v>
      </c>
      <c r="L82" s="33"/>
    </row>
    <row r="83" spans="2:12" s="1" customFormat="1" ht="6.95" customHeight="1">
      <c r="B83" s="33"/>
      <c r="L83" s="33"/>
    </row>
    <row r="84" spans="2:12" s="1" customFormat="1" ht="12" customHeight="1">
      <c r="B84" s="33"/>
      <c r="C84" s="27" t="s">
        <v>16</v>
      </c>
      <c r="L84" s="33"/>
    </row>
    <row r="85" spans="2:12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12" ht="12" customHeight="1">
      <c r="B86" s="20"/>
      <c r="C86" s="27" t="s">
        <v>215</v>
      </c>
      <c r="L86" s="20"/>
    </row>
    <row r="87" spans="2:12" s="1" customFormat="1" ht="16.5" customHeight="1">
      <c r="B87" s="33"/>
      <c r="E87" s="259" t="s">
        <v>2966</v>
      </c>
      <c r="F87" s="261"/>
      <c r="G87" s="261"/>
      <c r="H87" s="261"/>
      <c r="L87" s="33"/>
    </row>
    <row r="88" spans="2:12" s="1" customFormat="1" ht="12" customHeight="1">
      <c r="B88" s="33"/>
      <c r="C88" s="27" t="s">
        <v>2252</v>
      </c>
      <c r="L88" s="33"/>
    </row>
    <row r="89" spans="2:12" s="1" customFormat="1" ht="30" customHeight="1">
      <c r="B89" s="33"/>
      <c r="E89" s="241" t="str">
        <f>E11</f>
        <v>040.31.3 - Nový silniční most ev. č. 4585-8 v km 1,297 93 - elektro</v>
      </c>
      <c r="F89" s="261"/>
      <c r="G89" s="261"/>
      <c r="H89" s="261"/>
      <c r="L89" s="33"/>
    </row>
    <row r="90" spans="2:12" s="1" customFormat="1" ht="6.95" customHeight="1">
      <c r="B90" s="33"/>
      <c r="L90" s="33"/>
    </row>
    <row r="91" spans="2:12" s="1" customFormat="1" ht="12" customHeight="1">
      <c r="B91" s="33"/>
      <c r="C91" s="27" t="s">
        <v>22</v>
      </c>
      <c r="F91" s="25" t="str">
        <f>F14</f>
        <v>Zátor</v>
      </c>
      <c r="I91" s="27" t="s">
        <v>24</v>
      </c>
      <c r="J91" s="53" t="str">
        <f>IF(J14="","",J14)</f>
        <v>15. 11. 2024</v>
      </c>
      <c r="L91" s="33"/>
    </row>
    <row r="92" spans="2:12" s="1" customFormat="1" ht="6.95" customHeight="1">
      <c r="B92" s="33"/>
      <c r="L92" s="33"/>
    </row>
    <row r="93" spans="2:12" s="1" customFormat="1" ht="15.2" customHeight="1">
      <c r="B93" s="33"/>
      <c r="C93" s="27" t="s">
        <v>28</v>
      </c>
      <c r="F93" s="25" t="str">
        <f>E17</f>
        <v>Povodí Odry, státní podnik</v>
      </c>
      <c r="I93" s="27" t="s">
        <v>34</v>
      </c>
      <c r="J93" s="31" t="str">
        <f>E23</f>
        <v>AQUATIS, a.s.</v>
      </c>
      <c r="L93" s="33"/>
    </row>
    <row r="94" spans="2:12" s="1" customFormat="1" ht="25.7" customHeight="1">
      <c r="B94" s="33"/>
      <c r="C94" s="27" t="s">
        <v>32</v>
      </c>
      <c r="F94" s="25" t="str">
        <f>IF(E20="","",E20)</f>
        <v>Vyplň údaj</v>
      </c>
      <c r="I94" s="27" t="s">
        <v>37</v>
      </c>
      <c r="J94" s="31" t="str">
        <f>E26</f>
        <v>Ing. Michal Jendruščák</v>
      </c>
      <c r="L94" s="33"/>
    </row>
    <row r="95" spans="2:12" s="1" customFormat="1" ht="10.35" customHeight="1">
      <c r="B95" s="33"/>
      <c r="L95" s="33"/>
    </row>
    <row r="96" spans="2:12" s="1" customFormat="1" ht="29.25" customHeight="1">
      <c r="B96" s="33"/>
      <c r="C96" s="107" t="s">
        <v>218</v>
      </c>
      <c r="D96" s="99"/>
      <c r="E96" s="99"/>
      <c r="F96" s="99"/>
      <c r="G96" s="99"/>
      <c r="H96" s="99"/>
      <c r="I96" s="99"/>
      <c r="J96" s="108" t="s">
        <v>219</v>
      </c>
      <c r="K96" s="99"/>
      <c r="L96" s="33"/>
    </row>
    <row r="97" spans="2:47" s="1" customFormat="1" ht="10.35" customHeight="1">
      <c r="B97" s="33"/>
      <c r="L97" s="33"/>
    </row>
    <row r="98" spans="2:47" s="1" customFormat="1" ht="22.9" customHeight="1">
      <c r="B98" s="33"/>
      <c r="C98" s="109" t="s">
        <v>220</v>
      </c>
      <c r="J98" s="67">
        <f>J131</f>
        <v>0</v>
      </c>
      <c r="L98" s="33"/>
      <c r="AU98" s="17" t="s">
        <v>221</v>
      </c>
    </row>
    <row r="99" spans="2:47" s="8" customFormat="1" ht="24.95" customHeight="1">
      <c r="B99" s="110"/>
      <c r="D99" s="111" t="s">
        <v>222</v>
      </c>
      <c r="E99" s="112"/>
      <c r="F99" s="112"/>
      <c r="G99" s="112"/>
      <c r="H99" s="112"/>
      <c r="I99" s="112"/>
      <c r="J99" s="113">
        <f>J132</f>
        <v>0</v>
      </c>
      <c r="L99" s="110"/>
    </row>
    <row r="100" spans="2:47" s="9" customFormat="1" ht="19.899999999999999" customHeight="1">
      <c r="B100" s="114"/>
      <c r="D100" s="115" t="s">
        <v>229</v>
      </c>
      <c r="E100" s="116"/>
      <c r="F100" s="116"/>
      <c r="G100" s="116"/>
      <c r="H100" s="116"/>
      <c r="I100" s="116"/>
      <c r="J100" s="117">
        <f>J133</f>
        <v>0</v>
      </c>
      <c r="L100" s="114"/>
    </row>
    <row r="101" spans="2:47" s="8" customFormat="1" ht="24.95" customHeight="1">
      <c r="B101" s="110"/>
      <c r="D101" s="111" t="s">
        <v>231</v>
      </c>
      <c r="E101" s="112"/>
      <c r="F101" s="112"/>
      <c r="G101" s="112"/>
      <c r="H101" s="112"/>
      <c r="I101" s="112"/>
      <c r="J101" s="113">
        <f>J141</f>
        <v>0</v>
      </c>
      <c r="L101" s="110"/>
    </row>
    <row r="102" spans="2:47" s="9" customFormat="1" ht="19.899999999999999" customHeight="1">
      <c r="B102" s="114"/>
      <c r="D102" s="115" t="s">
        <v>2254</v>
      </c>
      <c r="E102" s="116"/>
      <c r="F102" s="116"/>
      <c r="G102" s="116"/>
      <c r="H102" s="116"/>
      <c r="I102" s="116"/>
      <c r="J102" s="117">
        <f>J142</f>
        <v>0</v>
      </c>
      <c r="L102" s="114"/>
    </row>
    <row r="103" spans="2:47" s="8" customFormat="1" ht="24.95" customHeight="1">
      <c r="B103" s="110"/>
      <c r="D103" s="111" t="s">
        <v>233</v>
      </c>
      <c r="E103" s="112"/>
      <c r="F103" s="112"/>
      <c r="G103" s="112"/>
      <c r="H103" s="112"/>
      <c r="I103" s="112"/>
      <c r="J103" s="113">
        <f>J145</f>
        <v>0</v>
      </c>
      <c r="L103" s="110"/>
    </row>
    <row r="104" spans="2:47" s="9" customFormat="1" ht="19.899999999999999" customHeight="1">
      <c r="B104" s="114"/>
      <c r="D104" s="115" t="s">
        <v>234</v>
      </c>
      <c r="E104" s="116"/>
      <c r="F104" s="116"/>
      <c r="G104" s="116"/>
      <c r="H104" s="116"/>
      <c r="I104" s="116"/>
      <c r="J104" s="117">
        <f>J146</f>
        <v>0</v>
      </c>
      <c r="L104" s="114"/>
    </row>
    <row r="105" spans="2:47" s="9" customFormat="1" ht="19.899999999999999" customHeight="1">
      <c r="B105" s="114"/>
      <c r="D105" s="115" t="s">
        <v>2255</v>
      </c>
      <c r="E105" s="116"/>
      <c r="F105" s="116"/>
      <c r="G105" s="116"/>
      <c r="H105" s="116"/>
      <c r="I105" s="116"/>
      <c r="J105" s="117">
        <f>J184</f>
        <v>0</v>
      </c>
      <c r="L105" s="114"/>
    </row>
    <row r="106" spans="2:47" s="9" customFormat="1" ht="19.899999999999999" customHeight="1">
      <c r="B106" s="114"/>
      <c r="D106" s="115" t="s">
        <v>2256</v>
      </c>
      <c r="E106" s="116"/>
      <c r="F106" s="116"/>
      <c r="G106" s="116"/>
      <c r="H106" s="116"/>
      <c r="I106" s="116"/>
      <c r="J106" s="117">
        <f>J190</f>
        <v>0</v>
      </c>
      <c r="L106" s="114"/>
    </row>
    <row r="107" spans="2:47" s="9" customFormat="1" ht="19.899999999999999" customHeight="1">
      <c r="B107" s="114"/>
      <c r="D107" s="115" t="s">
        <v>2257</v>
      </c>
      <c r="E107" s="116"/>
      <c r="F107" s="116"/>
      <c r="G107" s="116"/>
      <c r="H107" s="116"/>
      <c r="I107" s="116"/>
      <c r="J107" s="117">
        <f>J214</f>
        <v>0</v>
      </c>
      <c r="L107" s="114"/>
    </row>
    <row r="108" spans="2:47" s="9" customFormat="1" ht="19.899999999999999" customHeight="1">
      <c r="B108" s="114"/>
      <c r="D108" s="115" t="s">
        <v>2258</v>
      </c>
      <c r="E108" s="116"/>
      <c r="F108" s="116"/>
      <c r="G108" s="116"/>
      <c r="H108" s="116"/>
      <c r="I108" s="116"/>
      <c r="J108" s="117">
        <f>J222</f>
        <v>0</v>
      </c>
      <c r="L108" s="114"/>
    </row>
    <row r="109" spans="2:47" s="9" customFormat="1" ht="19.899999999999999" customHeight="1">
      <c r="B109" s="114"/>
      <c r="D109" s="115" t="s">
        <v>2259</v>
      </c>
      <c r="E109" s="116"/>
      <c r="F109" s="116"/>
      <c r="G109" s="116"/>
      <c r="H109" s="116"/>
      <c r="I109" s="116"/>
      <c r="J109" s="117">
        <f>J226</f>
        <v>0</v>
      </c>
      <c r="L109" s="114"/>
    </row>
    <row r="110" spans="2:47" s="1" customFormat="1" ht="21.75" customHeight="1">
      <c r="B110" s="33"/>
      <c r="L110" s="33"/>
    </row>
    <row r="111" spans="2:47" s="1" customFormat="1" ht="6.95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33"/>
    </row>
    <row r="115" spans="2:12" s="1" customFormat="1" ht="6.95" customHeight="1">
      <c r="B115" s="47"/>
      <c r="C115" s="48"/>
      <c r="D115" s="48"/>
      <c r="E115" s="48"/>
      <c r="F115" s="48"/>
      <c r="G115" s="48"/>
      <c r="H115" s="48"/>
      <c r="I115" s="48"/>
      <c r="J115" s="48"/>
      <c r="K115" s="48"/>
      <c r="L115" s="33"/>
    </row>
    <row r="116" spans="2:12" s="1" customFormat="1" ht="24.95" customHeight="1">
      <c r="B116" s="33"/>
      <c r="C116" s="21" t="s">
        <v>235</v>
      </c>
      <c r="L116" s="33"/>
    </row>
    <row r="117" spans="2:12" s="1" customFormat="1" ht="6.95" customHeight="1">
      <c r="B117" s="33"/>
      <c r="L117" s="33"/>
    </row>
    <row r="118" spans="2:12" s="1" customFormat="1" ht="12" customHeight="1">
      <c r="B118" s="33"/>
      <c r="C118" s="27" t="s">
        <v>16</v>
      </c>
      <c r="L118" s="33"/>
    </row>
    <row r="119" spans="2:12" s="1" customFormat="1" ht="26.25" customHeight="1">
      <c r="B119" s="33"/>
      <c r="E119" s="259" t="str">
        <f>E7</f>
        <v>Opatření Zátor-Loučky, OHO, Dílčí stavba 02.040 Opatření v úseku Zátor - Loučky</v>
      </c>
      <c r="F119" s="260"/>
      <c r="G119" s="260"/>
      <c r="H119" s="260"/>
      <c r="L119" s="33"/>
    </row>
    <row r="120" spans="2:12" ht="12" customHeight="1">
      <c r="B120" s="20"/>
      <c r="C120" s="27" t="s">
        <v>215</v>
      </c>
      <c r="L120" s="20"/>
    </row>
    <row r="121" spans="2:12" s="1" customFormat="1" ht="16.5" customHeight="1">
      <c r="B121" s="33"/>
      <c r="E121" s="259" t="s">
        <v>2966</v>
      </c>
      <c r="F121" s="261"/>
      <c r="G121" s="261"/>
      <c r="H121" s="261"/>
      <c r="L121" s="33"/>
    </row>
    <row r="122" spans="2:12" s="1" customFormat="1" ht="12" customHeight="1">
      <c r="B122" s="33"/>
      <c r="C122" s="27" t="s">
        <v>2252</v>
      </c>
      <c r="L122" s="33"/>
    </row>
    <row r="123" spans="2:12" s="1" customFormat="1" ht="30" customHeight="1">
      <c r="B123" s="33"/>
      <c r="E123" s="241" t="str">
        <f>E11</f>
        <v>040.31.3 - Nový silniční most ev. č. 4585-8 v km 1,297 93 - elektro</v>
      </c>
      <c r="F123" s="261"/>
      <c r="G123" s="261"/>
      <c r="H123" s="261"/>
      <c r="L123" s="33"/>
    </row>
    <row r="124" spans="2:12" s="1" customFormat="1" ht="6.95" customHeight="1">
      <c r="B124" s="33"/>
      <c r="L124" s="33"/>
    </row>
    <row r="125" spans="2:12" s="1" customFormat="1" ht="12" customHeight="1">
      <c r="B125" s="33"/>
      <c r="C125" s="27" t="s">
        <v>22</v>
      </c>
      <c r="F125" s="25" t="str">
        <f>F14</f>
        <v>Zátor</v>
      </c>
      <c r="I125" s="27" t="s">
        <v>24</v>
      </c>
      <c r="J125" s="53" t="str">
        <f>IF(J14="","",J14)</f>
        <v>15. 11. 2024</v>
      </c>
      <c r="L125" s="33"/>
    </row>
    <row r="126" spans="2:12" s="1" customFormat="1" ht="6.95" customHeight="1">
      <c r="B126" s="33"/>
      <c r="L126" s="33"/>
    </row>
    <row r="127" spans="2:12" s="1" customFormat="1" ht="15.2" customHeight="1">
      <c r="B127" s="33"/>
      <c r="C127" s="27" t="s">
        <v>28</v>
      </c>
      <c r="F127" s="25" t="str">
        <f>E17</f>
        <v>Povodí Odry, státní podnik</v>
      </c>
      <c r="I127" s="27" t="s">
        <v>34</v>
      </c>
      <c r="J127" s="31" t="str">
        <f>E23</f>
        <v>AQUATIS, a.s.</v>
      </c>
      <c r="L127" s="33"/>
    </row>
    <row r="128" spans="2:12" s="1" customFormat="1" ht="25.7" customHeight="1">
      <c r="B128" s="33"/>
      <c r="C128" s="27" t="s">
        <v>32</v>
      </c>
      <c r="F128" s="25" t="str">
        <f>IF(E20="","",E20)</f>
        <v>Vyplň údaj</v>
      </c>
      <c r="I128" s="27" t="s">
        <v>37</v>
      </c>
      <c r="J128" s="31" t="str">
        <f>E26</f>
        <v>Ing. Michal Jendruščák</v>
      </c>
      <c r="L128" s="33"/>
    </row>
    <row r="129" spans="2:65" s="1" customFormat="1" ht="10.35" customHeight="1">
      <c r="B129" s="33"/>
      <c r="L129" s="33"/>
    </row>
    <row r="130" spans="2:65" s="10" customFormat="1" ht="29.25" customHeight="1">
      <c r="B130" s="118"/>
      <c r="C130" s="119" t="s">
        <v>236</v>
      </c>
      <c r="D130" s="120" t="s">
        <v>65</v>
      </c>
      <c r="E130" s="120" t="s">
        <v>61</v>
      </c>
      <c r="F130" s="120" t="s">
        <v>62</v>
      </c>
      <c r="G130" s="120" t="s">
        <v>237</v>
      </c>
      <c r="H130" s="120" t="s">
        <v>238</v>
      </c>
      <c r="I130" s="120" t="s">
        <v>239</v>
      </c>
      <c r="J130" s="120" t="s">
        <v>219</v>
      </c>
      <c r="K130" s="121" t="s">
        <v>240</v>
      </c>
      <c r="L130" s="118"/>
      <c r="M130" s="60" t="s">
        <v>1</v>
      </c>
      <c r="N130" s="61" t="s">
        <v>44</v>
      </c>
      <c r="O130" s="61" t="s">
        <v>241</v>
      </c>
      <c r="P130" s="61" t="s">
        <v>242</v>
      </c>
      <c r="Q130" s="61" t="s">
        <v>243</v>
      </c>
      <c r="R130" s="61" t="s">
        <v>244</v>
      </c>
      <c r="S130" s="61" t="s">
        <v>245</v>
      </c>
      <c r="T130" s="62" t="s">
        <v>246</v>
      </c>
    </row>
    <row r="131" spans="2:65" s="1" customFormat="1" ht="22.9" customHeight="1">
      <c r="B131" s="33"/>
      <c r="C131" s="65" t="s">
        <v>247</v>
      </c>
      <c r="J131" s="122">
        <f>BK131</f>
        <v>0</v>
      </c>
      <c r="L131" s="33"/>
      <c r="M131" s="63"/>
      <c r="N131" s="54"/>
      <c r="O131" s="54"/>
      <c r="P131" s="123">
        <f>P132+P141+P145</f>
        <v>0</v>
      </c>
      <c r="Q131" s="54"/>
      <c r="R131" s="123">
        <f>R132+R141+R145</f>
        <v>33.346560000000004</v>
      </c>
      <c r="S131" s="54"/>
      <c r="T131" s="124">
        <f>T132+T141+T145</f>
        <v>0</v>
      </c>
      <c r="AT131" s="17" t="s">
        <v>79</v>
      </c>
      <c r="AU131" s="17" t="s">
        <v>221</v>
      </c>
      <c r="BK131" s="125">
        <f>BK132+BK141+BK145</f>
        <v>0</v>
      </c>
    </row>
    <row r="132" spans="2:65" s="11" customFormat="1" ht="25.9" customHeight="1">
      <c r="B132" s="126"/>
      <c r="D132" s="127" t="s">
        <v>79</v>
      </c>
      <c r="E132" s="128" t="s">
        <v>248</v>
      </c>
      <c r="F132" s="128" t="s">
        <v>249</v>
      </c>
      <c r="I132" s="129"/>
      <c r="J132" s="130">
        <f>BK132</f>
        <v>0</v>
      </c>
      <c r="L132" s="126"/>
      <c r="M132" s="131"/>
      <c r="P132" s="132">
        <f>P133</f>
        <v>0</v>
      </c>
      <c r="R132" s="132">
        <f>R133</f>
        <v>0</v>
      </c>
      <c r="T132" s="133">
        <f>T133</f>
        <v>0</v>
      </c>
      <c r="AR132" s="127" t="s">
        <v>88</v>
      </c>
      <c r="AT132" s="134" t="s">
        <v>79</v>
      </c>
      <c r="AU132" s="134" t="s">
        <v>80</v>
      </c>
      <c r="AY132" s="127" t="s">
        <v>250</v>
      </c>
      <c r="BK132" s="135">
        <f>BK133</f>
        <v>0</v>
      </c>
    </row>
    <row r="133" spans="2:65" s="11" customFormat="1" ht="22.9" customHeight="1">
      <c r="B133" s="126"/>
      <c r="D133" s="127" t="s">
        <v>79</v>
      </c>
      <c r="E133" s="136" t="s">
        <v>692</v>
      </c>
      <c r="F133" s="136" t="s">
        <v>693</v>
      </c>
      <c r="I133" s="129"/>
      <c r="J133" s="137">
        <f>BK133</f>
        <v>0</v>
      </c>
      <c r="L133" s="126"/>
      <c r="M133" s="131"/>
      <c r="P133" s="132">
        <f>SUM(P134:P140)</f>
        <v>0</v>
      </c>
      <c r="R133" s="132">
        <f>SUM(R134:R140)</f>
        <v>0</v>
      </c>
      <c r="T133" s="133">
        <f>SUM(T134:T140)</f>
        <v>0</v>
      </c>
      <c r="AR133" s="127" t="s">
        <v>88</v>
      </c>
      <c r="AT133" s="134" t="s">
        <v>79</v>
      </c>
      <c r="AU133" s="134" t="s">
        <v>88</v>
      </c>
      <c r="AY133" s="127" t="s">
        <v>250</v>
      </c>
      <c r="BK133" s="135">
        <f>SUM(BK134:BK140)</f>
        <v>0</v>
      </c>
    </row>
    <row r="134" spans="2:65" s="1" customFormat="1" ht="33" customHeight="1">
      <c r="B134" s="33"/>
      <c r="C134" s="138" t="s">
        <v>88</v>
      </c>
      <c r="D134" s="138" t="s">
        <v>252</v>
      </c>
      <c r="E134" s="139" t="s">
        <v>2260</v>
      </c>
      <c r="F134" s="140" t="s">
        <v>2261</v>
      </c>
      <c r="G134" s="141" t="s">
        <v>276</v>
      </c>
      <c r="H134" s="142">
        <v>9</v>
      </c>
      <c r="I134" s="143"/>
      <c r="J134" s="144">
        <f>ROUND(I134*H134,2)</f>
        <v>0</v>
      </c>
      <c r="K134" s="140" t="s">
        <v>1</v>
      </c>
      <c r="L134" s="33"/>
      <c r="M134" s="145" t="s">
        <v>1</v>
      </c>
      <c r="N134" s="146" t="s">
        <v>45</v>
      </c>
      <c r="P134" s="147">
        <f>O134*H134</f>
        <v>0</v>
      </c>
      <c r="Q134" s="147">
        <v>0</v>
      </c>
      <c r="R134" s="147">
        <f>Q134*H134</f>
        <v>0</v>
      </c>
      <c r="S134" s="147">
        <v>0</v>
      </c>
      <c r="T134" s="148">
        <f>S134*H134</f>
        <v>0</v>
      </c>
      <c r="AR134" s="149" t="s">
        <v>630</v>
      </c>
      <c r="AT134" s="149" t="s">
        <v>252</v>
      </c>
      <c r="AU134" s="149" t="s">
        <v>21</v>
      </c>
      <c r="AY134" s="17" t="s">
        <v>250</v>
      </c>
      <c r="BE134" s="150">
        <f>IF(N134="základní",J134,0)</f>
        <v>0</v>
      </c>
      <c r="BF134" s="150">
        <f>IF(N134="snížená",J134,0)</f>
        <v>0</v>
      </c>
      <c r="BG134" s="150">
        <f>IF(N134="zákl. přenesená",J134,0)</f>
        <v>0</v>
      </c>
      <c r="BH134" s="150">
        <f>IF(N134="sníž. přenesená",J134,0)</f>
        <v>0</v>
      </c>
      <c r="BI134" s="150">
        <f>IF(N134="nulová",J134,0)</f>
        <v>0</v>
      </c>
      <c r="BJ134" s="17" t="s">
        <v>88</v>
      </c>
      <c r="BK134" s="150">
        <f>ROUND(I134*H134,2)</f>
        <v>0</v>
      </c>
      <c r="BL134" s="17" t="s">
        <v>630</v>
      </c>
      <c r="BM134" s="149" t="s">
        <v>3547</v>
      </c>
    </row>
    <row r="135" spans="2:65" s="1" customFormat="1" ht="24.2" customHeight="1">
      <c r="B135" s="33"/>
      <c r="C135" s="138" t="s">
        <v>21</v>
      </c>
      <c r="D135" s="138" t="s">
        <v>252</v>
      </c>
      <c r="E135" s="139" t="s">
        <v>2263</v>
      </c>
      <c r="F135" s="140" t="s">
        <v>2264</v>
      </c>
      <c r="G135" s="141" t="s">
        <v>402</v>
      </c>
      <c r="H135" s="142">
        <v>18.899999999999999</v>
      </c>
      <c r="I135" s="143"/>
      <c r="J135" s="144">
        <f>ROUND(I135*H135,2)</f>
        <v>0</v>
      </c>
      <c r="K135" s="140" t="s">
        <v>1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257</v>
      </c>
      <c r="AT135" s="149" t="s">
        <v>252</v>
      </c>
      <c r="AU135" s="149" t="s">
        <v>21</v>
      </c>
      <c r="AY135" s="17" t="s">
        <v>250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257</v>
      </c>
      <c r="BM135" s="149" t="s">
        <v>3548</v>
      </c>
    </row>
    <row r="136" spans="2:65" s="1" customFormat="1" ht="37.9" customHeight="1">
      <c r="B136" s="33"/>
      <c r="C136" s="138" t="s">
        <v>267</v>
      </c>
      <c r="D136" s="138" t="s">
        <v>252</v>
      </c>
      <c r="E136" s="139" t="s">
        <v>2266</v>
      </c>
      <c r="F136" s="140" t="s">
        <v>2267</v>
      </c>
      <c r="G136" s="141" t="s">
        <v>402</v>
      </c>
      <c r="H136" s="142">
        <v>387</v>
      </c>
      <c r="I136" s="143"/>
      <c r="J136" s="144">
        <f>ROUND(I136*H136,2)</f>
        <v>0</v>
      </c>
      <c r="K136" s="140" t="s">
        <v>1</v>
      </c>
      <c r="L136" s="33"/>
      <c r="M136" s="145" t="s">
        <v>1</v>
      </c>
      <c r="N136" s="146" t="s">
        <v>45</v>
      </c>
      <c r="P136" s="147">
        <f>O136*H136</f>
        <v>0</v>
      </c>
      <c r="Q136" s="147">
        <v>0</v>
      </c>
      <c r="R136" s="147">
        <f>Q136*H136</f>
        <v>0</v>
      </c>
      <c r="S136" s="147">
        <v>0</v>
      </c>
      <c r="T136" s="148">
        <f>S136*H136</f>
        <v>0</v>
      </c>
      <c r="AR136" s="149" t="s">
        <v>257</v>
      </c>
      <c r="AT136" s="149" t="s">
        <v>252</v>
      </c>
      <c r="AU136" s="149" t="s">
        <v>21</v>
      </c>
      <c r="AY136" s="17" t="s">
        <v>250</v>
      </c>
      <c r="BE136" s="150">
        <f>IF(N136="základní",J136,0)</f>
        <v>0</v>
      </c>
      <c r="BF136" s="150">
        <f>IF(N136="snížená",J136,0)</f>
        <v>0</v>
      </c>
      <c r="BG136" s="150">
        <f>IF(N136="zákl. přenesená",J136,0)</f>
        <v>0</v>
      </c>
      <c r="BH136" s="150">
        <f>IF(N136="sníž. přenesená",J136,0)</f>
        <v>0</v>
      </c>
      <c r="BI136" s="150">
        <f>IF(N136="nulová",J136,0)</f>
        <v>0</v>
      </c>
      <c r="BJ136" s="17" t="s">
        <v>88</v>
      </c>
      <c r="BK136" s="150">
        <f>ROUND(I136*H136,2)</f>
        <v>0</v>
      </c>
      <c r="BL136" s="17" t="s">
        <v>257</v>
      </c>
      <c r="BM136" s="149" t="s">
        <v>3549</v>
      </c>
    </row>
    <row r="137" spans="2:65" s="1" customFormat="1" ht="24.2" customHeight="1">
      <c r="B137" s="33"/>
      <c r="C137" s="138" t="s">
        <v>257</v>
      </c>
      <c r="D137" s="138" t="s">
        <v>252</v>
      </c>
      <c r="E137" s="139" t="s">
        <v>2269</v>
      </c>
      <c r="F137" s="140" t="s">
        <v>2270</v>
      </c>
      <c r="G137" s="141" t="s">
        <v>402</v>
      </c>
      <c r="H137" s="142">
        <v>18.899999999999999</v>
      </c>
      <c r="I137" s="143"/>
      <c r="J137" s="144">
        <f>ROUND(I137*H137,2)</f>
        <v>0</v>
      </c>
      <c r="K137" s="140" t="s">
        <v>256</v>
      </c>
      <c r="L137" s="33"/>
      <c r="M137" s="145" t="s">
        <v>1</v>
      </c>
      <c r="N137" s="146" t="s">
        <v>45</v>
      </c>
      <c r="P137" s="147">
        <f>O137*H137</f>
        <v>0</v>
      </c>
      <c r="Q137" s="147">
        <v>0</v>
      </c>
      <c r="R137" s="147">
        <f>Q137*H137</f>
        <v>0</v>
      </c>
      <c r="S137" s="147">
        <v>0</v>
      </c>
      <c r="T137" s="148">
        <f>S137*H137</f>
        <v>0</v>
      </c>
      <c r="AR137" s="149" t="s">
        <v>257</v>
      </c>
      <c r="AT137" s="149" t="s">
        <v>252</v>
      </c>
      <c r="AU137" s="149" t="s">
        <v>21</v>
      </c>
      <c r="AY137" s="17" t="s">
        <v>250</v>
      </c>
      <c r="BE137" s="150">
        <f>IF(N137="základní",J137,0)</f>
        <v>0</v>
      </c>
      <c r="BF137" s="150">
        <f>IF(N137="snížená",J137,0)</f>
        <v>0</v>
      </c>
      <c r="BG137" s="150">
        <f>IF(N137="zákl. přenesená",J137,0)</f>
        <v>0</v>
      </c>
      <c r="BH137" s="150">
        <f>IF(N137="sníž. přenesená",J137,0)</f>
        <v>0</v>
      </c>
      <c r="BI137" s="150">
        <f>IF(N137="nulová",J137,0)</f>
        <v>0</v>
      </c>
      <c r="BJ137" s="17" t="s">
        <v>88</v>
      </c>
      <c r="BK137" s="150">
        <f>ROUND(I137*H137,2)</f>
        <v>0</v>
      </c>
      <c r="BL137" s="17" t="s">
        <v>257</v>
      </c>
      <c r="BM137" s="149" t="s">
        <v>3550</v>
      </c>
    </row>
    <row r="138" spans="2:65" s="1" customFormat="1" ht="11.25">
      <c r="B138" s="33"/>
      <c r="D138" s="151" t="s">
        <v>259</v>
      </c>
      <c r="F138" s="152" t="s">
        <v>2272</v>
      </c>
      <c r="I138" s="153"/>
      <c r="L138" s="33"/>
      <c r="M138" s="154"/>
      <c r="T138" s="57"/>
      <c r="AT138" s="17" t="s">
        <v>259</v>
      </c>
      <c r="AU138" s="17" t="s">
        <v>21</v>
      </c>
    </row>
    <row r="139" spans="2:65" s="1" customFormat="1" ht="44.25" customHeight="1">
      <c r="B139" s="33"/>
      <c r="C139" s="138" t="s">
        <v>280</v>
      </c>
      <c r="D139" s="138" t="s">
        <v>252</v>
      </c>
      <c r="E139" s="139" t="s">
        <v>2273</v>
      </c>
      <c r="F139" s="140" t="s">
        <v>2274</v>
      </c>
      <c r="G139" s="141" t="s">
        <v>402</v>
      </c>
      <c r="H139" s="142">
        <v>2.2999999999999998</v>
      </c>
      <c r="I139" s="143"/>
      <c r="J139" s="144">
        <f>ROUND(I139*H139,2)</f>
        <v>0</v>
      </c>
      <c r="K139" s="140" t="s">
        <v>1</v>
      </c>
      <c r="L139" s="33"/>
      <c r="M139" s="145" t="s">
        <v>1</v>
      </c>
      <c r="N139" s="146" t="s">
        <v>45</v>
      </c>
      <c r="P139" s="147">
        <f>O139*H139</f>
        <v>0</v>
      </c>
      <c r="Q139" s="147">
        <v>0</v>
      </c>
      <c r="R139" s="147">
        <f>Q139*H139</f>
        <v>0</v>
      </c>
      <c r="S139" s="147">
        <v>0</v>
      </c>
      <c r="T139" s="148">
        <f>S139*H139</f>
        <v>0</v>
      </c>
      <c r="AR139" s="149" t="s">
        <v>257</v>
      </c>
      <c r="AT139" s="149" t="s">
        <v>252</v>
      </c>
      <c r="AU139" s="149" t="s">
        <v>21</v>
      </c>
      <c r="AY139" s="17" t="s">
        <v>250</v>
      </c>
      <c r="BE139" s="150">
        <f>IF(N139="základní",J139,0)</f>
        <v>0</v>
      </c>
      <c r="BF139" s="150">
        <f>IF(N139="snížená",J139,0)</f>
        <v>0</v>
      </c>
      <c r="BG139" s="150">
        <f>IF(N139="zákl. přenesená",J139,0)</f>
        <v>0</v>
      </c>
      <c r="BH139" s="150">
        <f>IF(N139="sníž. přenesená",J139,0)</f>
        <v>0</v>
      </c>
      <c r="BI139" s="150">
        <f>IF(N139="nulová",J139,0)</f>
        <v>0</v>
      </c>
      <c r="BJ139" s="17" t="s">
        <v>88</v>
      </c>
      <c r="BK139" s="150">
        <f>ROUND(I139*H139,2)</f>
        <v>0</v>
      </c>
      <c r="BL139" s="17" t="s">
        <v>257</v>
      </c>
      <c r="BM139" s="149" t="s">
        <v>3551</v>
      </c>
    </row>
    <row r="140" spans="2:65" s="1" customFormat="1" ht="24.2" customHeight="1">
      <c r="B140" s="33"/>
      <c r="C140" s="138" t="s">
        <v>287</v>
      </c>
      <c r="D140" s="138" t="s">
        <v>252</v>
      </c>
      <c r="E140" s="139" t="s">
        <v>2276</v>
      </c>
      <c r="F140" s="140" t="s">
        <v>2277</v>
      </c>
      <c r="G140" s="141" t="s">
        <v>402</v>
      </c>
      <c r="H140" s="142">
        <v>18.899999999999999</v>
      </c>
      <c r="I140" s="143"/>
      <c r="J140" s="144">
        <f>ROUND(I140*H140,2)</f>
        <v>0</v>
      </c>
      <c r="K140" s="140" t="s">
        <v>1</v>
      </c>
      <c r="L140" s="33"/>
      <c r="M140" s="145" t="s">
        <v>1</v>
      </c>
      <c r="N140" s="146" t="s">
        <v>45</v>
      </c>
      <c r="P140" s="147">
        <f>O140*H140</f>
        <v>0</v>
      </c>
      <c r="Q140" s="147">
        <v>0</v>
      </c>
      <c r="R140" s="147">
        <f>Q140*H140</f>
        <v>0</v>
      </c>
      <c r="S140" s="147">
        <v>0</v>
      </c>
      <c r="T140" s="148">
        <f>S140*H140</f>
        <v>0</v>
      </c>
      <c r="AR140" s="149" t="s">
        <v>257</v>
      </c>
      <c r="AT140" s="149" t="s">
        <v>252</v>
      </c>
      <c r="AU140" s="149" t="s">
        <v>21</v>
      </c>
      <c r="AY140" s="17" t="s">
        <v>250</v>
      </c>
      <c r="BE140" s="150">
        <f>IF(N140="základní",J140,0)</f>
        <v>0</v>
      </c>
      <c r="BF140" s="150">
        <f>IF(N140="snížená",J140,0)</f>
        <v>0</v>
      </c>
      <c r="BG140" s="150">
        <f>IF(N140="zákl. přenesená",J140,0)</f>
        <v>0</v>
      </c>
      <c r="BH140" s="150">
        <f>IF(N140="sníž. přenesená",J140,0)</f>
        <v>0</v>
      </c>
      <c r="BI140" s="150">
        <f>IF(N140="nulová",J140,0)</f>
        <v>0</v>
      </c>
      <c r="BJ140" s="17" t="s">
        <v>88</v>
      </c>
      <c r="BK140" s="150">
        <f>ROUND(I140*H140,2)</f>
        <v>0</v>
      </c>
      <c r="BL140" s="17" t="s">
        <v>257</v>
      </c>
      <c r="BM140" s="149" t="s">
        <v>3552</v>
      </c>
    </row>
    <row r="141" spans="2:65" s="11" customFormat="1" ht="25.9" customHeight="1">
      <c r="B141" s="126"/>
      <c r="D141" s="127" t="s">
        <v>79</v>
      </c>
      <c r="E141" s="128" t="s">
        <v>727</v>
      </c>
      <c r="F141" s="128" t="s">
        <v>728</v>
      </c>
      <c r="I141" s="129"/>
      <c r="J141" s="130">
        <f>BK141</f>
        <v>0</v>
      </c>
      <c r="L141" s="126"/>
      <c r="M141" s="131"/>
      <c r="P141" s="132">
        <f>P142</f>
        <v>0</v>
      </c>
      <c r="R141" s="132">
        <f>R142</f>
        <v>0</v>
      </c>
      <c r="T141" s="133">
        <f>T142</f>
        <v>0</v>
      </c>
      <c r="AR141" s="127" t="s">
        <v>21</v>
      </c>
      <c r="AT141" s="134" t="s">
        <v>79</v>
      </c>
      <c r="AU141" s="134" t="s">
        <v>80</v>
      </c>
      <c r="AY141" s="127" t="s">
        <v>250</v>
      </c>
      <c r="BK141" s="135">
        <f>BK142</f>
        <v>0</v>
      </c>
    </row>
    <row r="142" spans="2:65" s="11" customFormat="1" ht="22.9" customHeight="1">
      <c r="B142" s="126"/>
      <c r="D142" s="127" t="s">
        <v>79</v>
      </c>
      <c r="E142" s="136" t="s">
        <v>2279</v>
      </c>
      <c r="F142" s="136" t="s">
        <v>2280</v>
      </c>
      <c r="I142" s="129"/>
      <c r="J142" s="137">
        <f>BK142</f>
        <v>0</v>
      </c>
      <c r="L142" s="126"/>
      <c r="M142" s="131"/>
      <c r="P142" s="132">
        <f>SUM(P143:P144)</f>
        <v>0</v>
      </c>
      <c r="R142" s="132">
        <f>SUM(R143:R144)</f>
        <v>0</v>
      </c>
      <c r="T142" s="133">
        <f>SUM(T143:T144)</f>
        <v>0</v>
      </c>
      <c r="AR142" s="127" t="s">
        <v>21</v>
      </c>
      <c r="AT142" s="134" t="s">
        <v>79</v>
      </c>
      <c r="AU142" s="134" t="s">
        <v>88</v>
      </c>
      <c r="AY142" s="127" t="s">
        <v>250</v>
      </c>
      <c r="BK142" s="135">
        <f>SUM(BK143:BK144)</f>
        <v>0</v>
      </c>
    </row>
    <row r="143" spans="2:65" s="1" customFormat="1" ht="37.9" customHeight="1">
      <c r="B143" s="33"/>
      <c r="C143" s="138" t="s">
        <v>293</v>
      </c>
      <c r="D143" s="138" t="s">
        <v>252</v>
      </c>
      <c r="E143" s="139" t="s">
        <v>2281</v>
      </c>
      <c r="F143" s="140" t="s">
        <v>2282</v>
      </c>
      <c r="G143" s="141" t="s">
        <v>481</v>
      </c>
      <c r="H143" s="142">
        <v>2</v>
      </c>
      <c r="I143" s="143"/>
      <c r="J143" s="144">
        <f>ROUND(I143*H143,2)</f>
        <v>0</v>
      </c>
      <c r="K143" s="140" t="s">
        <v>1</v>
      </c>
      <c r="L143" s="33"/>
      <c r="M143" s="145" t="s">
        <v>1</v>
      </c>
      <c r="N143" s="146" t="s">
        <v>45</v>
      </c>
      <c r="P143" s="147">
        <f>O143*H143</f>
        <v>0</v>
      </c>
      <c r="Q143" s="147">
        <v>0</v>
      </c>
      <c r="R143" s="147">
        <f>Q143*H143</f>
        <v>0</v>
      </c>
      <c r="S143" s="147">
        <v>0</v>
      </c>
      <c r="T143" s="148">
        <f>S143*H143</f>
        <v>0</v>
      </c>
      <c r="AR143" s="149" t="s">
        <v>257</v>
      </c>
      <c r="AT143" s="149" t="s">
        <v>252</v>
      </c>
      <c r="AU143" s="149" t="s">
        <v>21</v>
      </c>
      <c r="AY143" s="17" t="s">
        <v>250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257</v>
      </c>
      <c r="BM143" s="149" t="s">
        <v>3553</v>
      </c>
    </row>
    <row r="144" spans="2:65" s="1" customFormat="1" ht="21.75" customHeight="1">
      <c r="B144" s="33"/>
      <c r="C144" s="178" t="s">
        <v>299</v>
      </c>
      <c r="D144" s="178" t="s">
        <v>364</v>
      </c>
      <c r="E144" s="179" t="s">
        <v>3554</v>
      </c>
      <c r="F144" s="180" t="s">
        <v>3555</v>
      </c>
      <c r="G144" s="181" t="s">
        <v>481</v>
      </c>
      <c r="H144" s="182">
        <v>2</v>
      </c>
      <c r="I144" s="183"/>
      <c r="J144" s="184">
        <f>ROUND(I144*H144,2)</f>
        <v>0</v>
      </c>
      <c r="K144" s="180" t="s">
        <v>1</v>
      </c>
      <c r="L144" s="185"/>
      <c r="M144" s="186" t="s">
        <v>1</v>
      </c>
      <c r="N144" s="187" t="s">
        <v>45</v>
      </c>
      <c r="P144" s="147">
        <f>O144*H144</f>
        <v>0</v>
      </c>
      <c r="Q144" s="147">
        <v>0</v>
      </c>
      <c r="R144" s="147">
        <f>Q144*H144</f>
        <v>0</v>
      </c>
      <c r="S144" s="147">
        <v>0</v>
      </c>
      <c r="T144" s="148">
        <f>S144*H144</f>
        <v>0</v>
      </c>
      <c r="AR144" s="149" t="s">
        <v>299</v>
      </c>
      <c r="AT144" s="149" t="s">
        <v>364</v>
      </c>
      <c r="AU144" s="149" t="s">
        <v>21</v>
      </c>
      <c r="AY144" s="17" t="s">
        <v>250</v>
      </c>
      <c r="BE144" s="150">
        <f>IF(N144="základní",J144,0)</f>
        <v>0</v>
      </c>
      <c r="BF144" s="150">
        <f>IF(N144="snížená",J144,0)</f>
        <v>0</v>
      </c>
      <c r="BG144" s="150">
        <f>IF(N144="zákl. přenesená",J144,0)</f>
        <v>0</v>
      </c>
      <c r="BH144" s="150">
        <f>IF(N144="sníž. přenesená",J144,0)</f>
        <v>0</v>
      </c>
      <c r="BI144" s="150">
        <f>IF(N144="nulová",J144,0)</f>
        <v>0</v>
      </c>
      <c r="BJ144" s="17" t="s">
        <v>88</v>
      </c>
      <c r="BK144" s="150">
        <f>ROUND(I144*H144,2)</f>
        <v>0</v>
      </c>
      <c r="BL144" s="17" t="s">
        <v>257</v>
      </c>
      <c r="BM144" s="149" t="s">
        <v>3556</v>
      </c>
    </row>
    <row r="145" spans="2:65" s="11" customFormat="1" ht="25.9" customHeight="1">
      <c r="B145" s="126"/>
      <c r="D145" s="127" t="s">
        <v>79</v>
      </c>
      <c r="E145" s="128" t="s">
        <v>364</v>
      </c>
      <c r="F145" s="128" t="s">
        <v>748</v>
      </c>
      <c r="I145" s="129"/>
      <c r="J145" s="130">
        <f>BK145</f>
        <v>0</v>
      </c>
      <c r="L145" s="126"/>
      <c r="M145" s="131"/>
      <c r="P145" s="132">
        <f>P146+P184+P190+P214+P222+P226</f>
        <v>0</v>
      </c>
      <c r="R145" s="132">
        <f>R146+R184+R190+R214+R222+R226</f>
        <v>33.346560000000004</v>
      </c>
      <c r="T145" s="133">
        <f>T146+T184+T190+T214+T222+T226</f>
        <v>0</v>
      </c>
      <c r="AR145" s="127" t="s">
        <v>267</v>
      </c>
      <c r="AT145" s="134" t="s">
        <v>79</v>
      </c>
      <c r="AU145" s="134" t="s">
        <v>80</v>
      </c>
      <c r="AY145" s="127" t="s">
        <v>250</v>
      </c>
      <c r="BK145" s="135">
        <f>BK146+BK184+BK190+BK214+BK222+BK226</f>
        <v>0</v>
      </c>
    </row>
    <row r="146" spans="2:65" s="11" customFormat="1" ht="22.9" customHeight="1">
      <c r="B146" s="126"/>
      <c r="D146" s="127" t="s">
        <v>79</v>
      </c>
      <c r="E146" s="136" t="s">
        <v>749</v>
      </c>
      <c r="F146" s="136" t="s">
        <v>750</v>
      </c>
      <c r="I146" s="129"/>
      <c r="J146" s="137">
        <f>BK146</f>
        <v>0</v>
      </c>
      <c r="L146" s="126"/>
      <c r="M146" s="131"/>
      <c r="P146" s="132">
        <f>SUM(P147:P183)</f>
        <v>0</v>
      </c>
      <c r="R146" s="132">
        <f>SUM(R147:R183)</f>
        <v>0.50266000000000011</v>
      </c>
      <c r="T146" s="133">
        <f>SUM(T147:T183)</f>
        <v>0</v>
      </c>
      <c r="AR146" s="127" t="s">
        <v>267</v>
      </c>
      <c r="AT146" s="134" t="s">
        <v>79</v>
      </c>
      <c r="AU146" s="134" t="s">
        <v>88</v>
      </c>
      <c r="AY146" s="127" t="s">
        <v>250</v>
      </c>
      <c r="BK146" s="135">
        <f>SUM(BK147:BK183)</f>
        <v>0</v>
      </c>
    </row>
    <row r="147" spans="2:65" s="1" customFormat="1" ht="24.2" customHeight="1">
      <c r="B147" s="33"/>
      <c r="C147" s="138" t="s">
        <v>305</v>
      </c>
      <c r="D147" s="138" t="s">
        <v>252</v>
      </c>
      <c r="E147" s="139" t="s">
        <v>2293</v>
      </c>
      <c r="F147" s="140" t="s">
        <v>2294</v>
      </c>
      <c r="G147" s="141" t="s">
        <v>481</v>
      </c>
      <c r="H147" s="142">
        <v>12</v>
      </c>
      <c r="I147" s="143"/>
      <c r="J147" s="144">
        <f>ROUND(I147*H147,2)</f>
        <v>0</v>
      </c>
      <c r="K147" s="140" t="s">
        <v>256</v>
      </c>
      <c r="L147" s="33"/>
      <c r="M147" s="145" t="s">
        <v>1</v>
      </c>
      <c r="N147" s="146" t="s">
        <v>45</v>
      </c>
      <c r="P147" s="147">
        <f>O147*H147</f>
        <v>0</v>
      </c>
      <c r="Q147" s="147">
        <v>0</v>
      </c>
      <c r="R147" s="147">
        <f>Q147*H147</f>
        <v>0</v>
      </c>
      <c r="S147" s="147">
        <v>0</v>
      </c>
      <c r="T147" s="148">
        <f>S147*H147</f>
        <v>0</v>
      </c>
      <c r="AR147" s="149" t="s">
        <v>630</v>
      </c>
      <c r="AT147" s="149" t="s">
        <v>252</v>
      </c>
      <c r="AU147" s="149" t="s">
        <v>21</v>
      </c>
      <c r="AY147" s="17" t="s">
        <v>250</v>
      </c>
      <c r="BE147" s="150">
        <f>IF(N147="základní",J147,0)</f>
        <v>0</v>
      </c>
      <c r="BF147" s="150">
        <f>IF(N147="snížená",J147,0)</f>
        <v>0</v>
      </c>
      <c r="BG147" s="150">
        <f>IF(N147="zákl. přenesená",J147,0)</f>
        <v>0</v>
      </c>
      <c r="BH147" s="150">
        <f>IF(N147="sníž. přenesená",J147,0)</f>
        <v>0</v>
      </c>
      <c r="BI147" s="150">
        <f>IF(N147="nulová",J147,0)</f>
        <v>0</v>
      </c>
      <c r="BJ147" s="17" t="s">
        <v>88</v>
      </c>
      <c r="BK147" s="150">
        <f>ROUND(I147*H147,2)</f>
        <v>0</v>
      </c>
      <c r="BL147" s="17" t="s">
        <v>630</v>
      </c>
      <c r="BM147" s="149" t="s">
        <v>3557</v>
      </c>
    </row>
    <row r="148" spans="2:65" s="1" customFormat="1" ht="11.25">
      <c r="B148" s="33"/>
      <c r="D148" s="151" t="s">
        <v>259</v>
      </c>
      <c r="F148" s="152" t="s">
        <v>2296</v>
      </c>
      <c r="I148" s="153"/>
      <c r="L148" s="33"/>
      <c r="M148" s="154"/>
      <c r="T148" s="57"/>
      <c r="AT148" s="17" t="s">
        <v>259</v>
      </c>
      <c r="AU148" s="17" t="s">
        <v>21</v>
      </c>
    </row>
    <row r="149" spans="2:65" s="1" customFormat="1" ht="33" customHeight="1">
      <c r="B149" s="33"/>
      <c r="C149" s="138" t="s">
        <v>311</v>
      </c>
      <c r="D149" s="138" t="s">
        <v>252</v>
      </c>
      <c r="E149" s="139" t="s">
        <v>2297</v>
      </c>
      <c r="F149" s="140" t="s">
        <v>2298</v>
      </c>
      <c r="G149" s="141" t="s">
        <v>481</v>
      </c>
      <c r="H149" s="142">
        <v>32</v>
      </c>
      <c r="I149" s="143"/>
      <c r="J149" s="144">
        <f>ROUND(I149*H149,2)</f>
        <v>0</v>
      </c>
      <c r="K149" s="140" t="s">
        <v>256</v>
      </c>
      <c r="L149" s="33"/>
      <c r="M149" s="145" t="s">
        <v>1</v>
      </c>
      <c r="N149" s="146" t="s">
        <v>45</v>
      </c>
      <c r="P149" s="147">
        <f>O149*H149</f>
        <v>0</v>
      </c>
      <c r="Q149" s="147">
        <v>0</v>
      </c>
      <c r="R149" s="147">
        <f>Q149*H149</f>
        <v>0</v>
      </c>
      <c r="S149" s="147">
        <v>0</v>
      </c>
      <c r="T149" s="148">
        <f>S149*H149</f>
        <v>0</v>
      </c>
      <c r="AR149" s="149" t="s">
        <v>630</v>
      </c>
      <c r="AT149" s="149" t="s">
        <v>252</v>
      </c>
      <c r="AU149" s="149" t="s">
        <v>21</v>
      </c>
      <c r="AY149" s="17" t="s">
        <v>250</v>
      </c>
      <c r="BE149" s="150">
        <f>IF(N149="základní",J149,0)</f>
        <v>0</v>
      </c>
      <c r="BF149" s="150">
        <f>IF(N149="snížená",J149,0)</f>
        <v>0</v>
      </c>
      <c r="BG149" s="150">
        <f>IF(N149="zákl. přenesená",J149,0)</f>
        <v>0</v>
      </c>
      <c r="BH149" s="150">
        <f>IF(N149="sníž. přenesená",J149,0)</f>
        <v>0</v>
      </c>
      <c r="BI149" s="150">
        <f>IF(N149="nulová",J149,0)</f>
        <v>0</v>
      </c>
      <c r="BJ149" s="17" t="s">
        <v>88</v>
      </c>
      <c r="BK149" s="150">
        <f>ROUND(I149*H149,2)</f>
        <v>0</v>
      </c>
      <c r="BL149" s="17" t="s">
        <v>630</v>
      </c>
      <c r="BM149" s="149" t="s">
        <v>3558</v>
      </c>
    </row>
    <row r="150" spans="2:65" s="1" customFormat="1" ht="11.25">
      <c r="B150" s="33"/>
      <c r="D150" s="151" t="s">
        <v>259</v>
      </c>
      <c r="F150" s="152" t="s">
        <v>2300</v>
      </c>
      <c r="I150" s="153"/>
      <c r="L150" s="33"/>
      <c r="M150" s="154"/>
      <c r="T150" s="57"/>
      <c r="AT150" s="17" t="s">
        <v>259</v>
      </c>
      <c r="AU150" s="17" t="s">
        <v>21</v>
      </c>
    </row>
    <row r="151" spans="2:65" s="1" customFormat="1" ht="24.2" customHeight="1">
      <c r="B151" s="33"/>
      <c r="C151" s="138" t="s">
        <v>320</v>
      </c>
      <c r="D151" s="138" t="s">
        <v>252</v>
      </c>
      <c r="E151" s="139" t="s">
        <v>3559</v>
      </c>
      <c r="F151" s="140" t="s">
        <v>3560</v>
      </c>
      <c r="G151" s="141" t="s">
        <v>481</v>
      </c>
      <c r="H151" s="142">
        <v>2</v>
      </c>
      <c r="I151" s="143"/>
      <c r="J151" s="144">
        <f>ROUND(I151*H151,2)</f>
        <v>0</v>
      </c>
      <c r="K151" s="140" t="s">
        <v>256</v>
      </c>
      <c r="L151" s="33"/>
      <c r="M151" s="145" t="s">
        <v>1</v>
      </c>
      <c r="N151" s="146" t="s">
        <v>45</v>
      </c>
      <c r="P151" s="147">
        <f>O151*H151</f>
        <v>0</v>
      </c>
      <c r="Q151" s="147">
        <v>0</v>
      </c>
      <c r="R151" s="147">
        <f>Q151*H151</f>
        <v>0</v>
      </c>
      <c r="S151" s="147">
        <v>0</v>
      </c>
      <c r="T151" s="148">
        <f>S151*H151</f>
        <v>0</v>
      </c>
      <c r="AR151" s="149" t="s">
        <v>630</v>
      </c>
      <c r="AT151" s="149" t="s">
        <v>252</v>
      </c>
      <c r="AU151" s="149" t="s">
        <v>21</v>
      </c>
      <c r="AY151" s="17" t="s">
        <v>250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630</v>
      </c>
      <c r="BM151" s="149" t="s">
        <v>3561</v>
      </c>
    </row>
    <row r="152" spans="2:65" s="1" customFormat="1" ht="11.25">
      <c r="B152" s="33"/>
      <c r="D152" s="151" t="s">
        <v>259</v>
      </c>
      <c r="F152" s="152" t="s">
        <v>3562</v>
      </c>
      <c r="I152" s="153"/>
      <c r="L152" s="33"/>
      <c r="M152" s="154"/>
      <c r="T152" s="57"/>
      <c r="AT152" s="17" t="s">
        <v>259</v>
      </c>
      <c r="AU152" s="17" t="s">
        <v>21</v>
      </c>
    </row>
    <row r="153" spans="2:65" s="1" customFormat="1" ht="16.5" customHeight="1">
      <c r="B153" s="33"/>
      <c r="C153" s="178" t="s">
        <v>331</v>
      </c>
      <c r="D153" s="178" t="s">
        <v>364</v>
      </c>
      <c r="E153" s="179" t="s">
        <v>3563</v>
      </c>
      <c r="F153" s="180" t="s">
        <v>3564</v>
      </c>
      <c r="G153" s="181" t="s">
        <v>481</v>
      </c>
      <c r="H153" s="182">
        <v>2</v>
      </c>
      <c r="I153" s="183"/>
      <c r="J153" s="184">
        <f>ROUND(I153*H153,2)</f>
        <v>0</v>
      </c>
      <c r="K153" s="180" t="s">
        <v>256</v>
      </c>
      <c r="L153" s="185"/>
      <c r="M153" s="186" t="s">
        <v>1</v>
      </c>
      <c r="N153" s="187" t="s">
        <v>45</v>
      </c>
      <c r="P153" s="147">
        <f>O153*H153</f>
        <v>0</v>
      </c>
      <c r="Q153" s="147">
        <v>0.127</v>
      </c>
      <c r="R153" s="147">
        <f>Q153*H153</f>
        <v>0.254</v>
      </c>
      <c r="S153" s="147">
        <v>0</v>
      </c>
      <c r="T153" s="148">
        <f>S153*H153</f>
        <v>0</v>
      </c>
      <c r="AR153" s="149" t="s">
        <v>760</v>
      </c>
      <c r="AT153" s="149" t="s">
        <v>364</v>
      </c>
      <c r="AU153" s="149" t="s">
        <v>21</v>
      </c>
      <c r="AY153" s="17" t="s">
        <v>250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760</v>
      </c>
      <c r="BM153" s="149" t="s">
        <v>3565</v>
      </c>
    </row>
    <row r="154" spans="2:65" s="1" customFormat="1" ht="49.15" customHeight="1">
      <c r="B154" s="33"/>
      <c r="C154" s="178" t="s">
        <v>335</v>
      </c>
      <c r="D154" s="178" t="s">
        <v>364</v>
      </c>
      <c r="E154" s="179" t="s">
        <v>3566</v>
      </c>
      <c r="F154" s="180" t="s">
        <v>3567</v>
      </c>
      <c r="G154" s="181" t="s">
        <v>557</v>
      </c>
      <c r="H154" s="182">
        <v>8</v>
      </c>
      <c r="I154" s="183"/>
      <c r="J154" s="184">
        <f>ROUND(I154*H154,2)</f>
        <v>0</v>
      </c>
      <c r="K154" s="180" t="s">
        <v>1</v>
      </c>
      <c r="L154" s="185"/>
      <c r="M154" s="186" t="s">
        <v>1</v>
      </c>
      <c r="N154" s="187" t="s">
        <v>45</v>
      </c>
      <c r="P154" s="147">
        <f>O154*H154</f>
        <v>0</v>
      </c>
      <c r="Q154" s="147">
        <v>8.0000000000000007E-5</v>
      </c>
      <c r="R154" s="147">
        <f>Q154*H154</f>
        <v>6.4000000000000005E-4</v>
      </c>
      <c r="S154" s="147">
        <v>0</v>
      </c>
      <c r="T154" s="148">
        <f>S154*H154</f>
        <v>0</v>
      </c>
      <c r="AR154" s="149" t="s">
        <v>760</v>
      </c>
      <c r="AT154" s="149" t="s">
        <v>364</v>
      </c>
      <c r="AU154" s="149" t="s">
        <v>21</v>
      </c>
      <c r="AY154" s="17" t="s">
        <v>250</v>
      </c>
      <c r="BE154" s="150">
        <f>IF(N154="základní",J154,0)</f>
        <v>0</v>
      </c>
      <c r="BF154" s="150">
        <f>IF(N154="snížená",J154,0)</f>
        <v>0</v>
      </c>
      <c r="BG154" s="150">
        <f>IF(N154="zákl. přenesená",J154,0)</f>
        <v>0</v>
      </c>
      <c r="BH154" s="150">
        <f>IF(N154="sníž. přenesená",J154,0)</f>
        <v>0</v>
      </c>
      <c r="BI154" s="150">
        <f>IF(N154="nulová",J154,0)</f>
        <v>0</v>
      </c>
      <c r="BJ154" s="17" t="s">
        <v>88</v>
      </c>
      <c r="BK154" s="150">
        <f>ROUND(I154*H154,2)</f>
        <v>0</v>
      </c>
      <c r="BL154" s="17" t="s">
        <v>760</v>
      </c>
      <c r="BM154" s="149" t="s">
        <v>3568</v>
      </c>
    </row>
    <row r="155" spans="2:65" s="1" customFormat="1" ht="16.5" customHeight="1">
      <c r="B155" s="33"/>
      <c r="C155" s="138" t="s">
        <v>340</v>
      </c>
      <c r="D155" s="138" t="s">
        <v>252</v>
      </c>
      <c r="E155" s="139" t="s">
        <v>3569</v>
      </c>
      <c r="F155" s="140" t="s">
        <v>3570</v>
      </c>
      <c r="G155" s="141" t="s">
        <v>481</v>
      </c>
      <c r="H155" s="142">
        <v>2</v>
      </c>
      <c r="I155" s="143"/>
      <c r="J155" s="144">
        <f>ROUND(I155*H155,2)</f>
        <v>0</v>
      </c>
      <c r="K155" s="140" t="s">
        <v>256</v>
      </c>
      <c r="L155" s="33"/>
      <c r="M155" s="145" t="s">
        <v>1</v>
      </c>
      <c r="N155" s="146" t="s">
        <v>45</v>
      </c>
      <c r="P155" s="147">
        <f>O155*H155</f>
        <v>0</v>
      </c>
      <c r="Q155" s="147">
        <v>0</v>
      </c>
      <c r="R155" s="147">
        <f>Q155*H155</f>
        <v>0</v>
      </c>
      <c r="S155" s="147">
        <v>0</v>
      </c>
      <c r="T155" s="148">
        <f>S155*H155</f>
        <v>0</v>
      </c>
      <c r="AR155" s="149" t="s">
        <v>630</v>
      </c>
      <c r="AT155" s="149" t="s">
        <v>252</v>
      </c>
      <c r="AU155" s="149" t="s">
        <v>21</v>
      </c>
      <c r="AY155" s="17" t="s">
        <v>250</v>
      </c>
      <c r="BE155" s="150">
        <f>IF(N155="základní",J155,0)</f>
        <v>0</v>
      </c>
      <c r="BF155" s="150">
        <f>IF(N155="snížená",J155,0)</f>
        <v>0</v>
      </c>
      <c r="BG155" s="150">
        <f>IF(N155="zákl. přenesená",J155,0)</f>
        <v>0</v>
      </c>
      <c r="BH155" s="150">
        <f>IF(N155="sníž. přenesená",J155,0)</f>
        <v>0</v>
      </c>
      <c r="BI155" s="150">
        <f>IF(N155="nulová",J155,0)</f>
        <v>0</v>
      </c>
      <c r="BJ155" s="17" t="s">
        <v>88</v>
      </c>
      <c r="BK155" s="150">
        <f>ROUND(I155*H155,2)</f>
        <v>0</v>
      </c>
      <c r="BL155" s="17" t="s">
        <v>630</v>
      </c>
      <c r="BM155" s="149" t="s">
        <v>3571</v>
      </c>
    </row>
    <row r="156" spans="2:65" s="1" customFormat="1" ht="11.25">
      <c r="B156" s="33"/>
      <c r="D156" s="151" t="s">
        <v>259</v>
      </c>
      <c r="F156" s="152" t="s">
        <v>3572</v>
      </c>
      <c r="I156" s="153"/>
      <c r="L156" s="33"/>
      <c r="M156" s="154"/>
      <c r="T156" s="57"/>
      <c r="AT156" s="17" t="s">
        <v>259</v>
      </c>
      <c r="AU156" s="17" t="s">
        <v>21</v>
      </c>
    </row>
    <row r="157" spans="2:65" s="1" customFormat="1" ht="16.5" customHeight="1">
      <c r="B157" s="33"/>
      <c r="C157" s="178" t="s">
        <v>8</v>
      </c>
      <c r="D157" s="178" t="s">
        <v>364</v>
      </c>
      <c r="E157" s="179" t="s">
        <v>2363</v>
      </c>
      <c r="F157" s="180" t="s">
        <v>3573</v>
      </c>
      <c r="G157" s="181" t="s">
        <v>481</v>
      </c>
      <c r="H157" s="182">
        <v>2</v>
      </c>
      <c r="I157" s="183"/>
      <c r="J157" s="184">
        <f>ROUND(I157*H157,2)</f>
        <v>0</v>
      </c>
      <c r="K157" s="180" t="s">
        <v>1</v>
      </c>
      <c r="L157" s="185"/>
      <c r="M157" s="186" t="s">
        <v>1</v>
      </c>
      <c r="N157" s="187" t="s">
        <v>45</v>
      </c>
      <c r="P157" s="147">
        <f>O157*H157</f>
        <v>0</v>
      </c>
      <c r="Q157" s="147">
        <v>0</v>
      </c>
      <c r="R157" s="147">
        <f>Q157*H157</f>
        <v>0</v>
      </c>
      <c r="S157" s="147">
        <v>0</v>
      </c>
      <c r="T157" s="148">
        <f>S157*H157</f>
        <v>0</v>
      </c>
      <c r="AR157" s="149" t="s">
        <v>760</v>
      </c>
      <c r="AT157" s="149" t="s">
        <v>364</v>
      </c>
      <c r="AU157" s="149" t="s">
        <v>21</v>
      </c>
      <c r="AY157" s="17" t="s">
        <v>250</v>
      </c>
      <c r="BE157" s="150">
        <f>IF(N157="základní",J157,0)</f>
        <v>0</v>
      </c>
      <c r="BF157" s="150">
        <f>IF(N157="snížená",J157,0)</f>
        <v>0</v>
      </c>
      <c r="BG157" s="150">
        <f>IF(N157="zákl. přenesená",J157,0)</f>
        <v>0</v>
      </c>
      <c r="BH157" s="150">
        <f>IF(N157="sníž. přenesená",J157,0)</f>
        <v>0</v>
      </c>
      <c r="BI157" s="150">
        <f>IF(N157="nulová",J157,0)</f>
        <v>0</v>
      </c>
      <c r="BJ157" s="17" t="s">
        <v>88</v>
      </c>
      <c r="BK157" s="150">
        <f>ROUND(I157*H157,2)</f>
        <v>0</v>
      </c>
      <c r="BL157" s="17" t="s">
        <v>760</v>
      </c>
      <c r="BM157" s="149" t="s">
        <v>3574</v>
      </c>
    </row>
    <row r="158" spans="2:65" s="1" customFormat="1" ht="33" customHeight="1">
      <c r="B158" s="33"/>
      <c r="C158" s="138" t="s">
        <v>351</v>
      </c>
      <c r="D158" s="138" t="s">
        <v>252</v>
      </c>
      <c r="E158" s="139" t="s">
        <v>752</v>
      </c>
      <c r="F158" s="140" t="s">
        <v>753</v>
      </c>
      <c r="G158" s="141" t="s">
        <v>557</v>
      </c>
      <c r="H158" s="142">
        <v>65</v>
      </c>
      <c r="I158" s="143"/>
      <c r="J158" s="144">
        <f>ROUND(I158*H158,2)</f>
        <v>0</v>
      </c>
      <c r="K158" s="140" t="s">
        <v>256</v>
      </c>
      <c r="L158" s="33"/>
      <c r="M158" s="145" t="s">
        <v>1</v>
      </c>
      <c r="N158" s="146" t="s">
        <v>45</v>
      </c>
      <c r="P158" s="147">
        <f>O158*H158</f>
        <v>0</v>
      </c>
      <c r="Q158" s="147">
        <v>0</v>
      </c>
      <c r="R158" s="147">
        <f>Q158*H158</f>
        <v>0</v>
      </c>
      <c r="S158" s="147">
        <v>0</v>
      </c>
      <c r="T158" s="148">
        <f>S158*H158</f>
        <v>0</v>
      </c>
      <c r="AR158" s="149" t="s">
        <v>630</v>
      </c>
      <c r="AT158" s="149" t="s">
        <v>252</v>
      </c>
      <c r="AU158" s="149" t="s">
        <v>21</v>
      </c>
      <c r="AY158" s="17" t="s">
        <v>250</v>
      </c>
      <c r="BE158" s="150">
        <f>IF(N158="základní",J158,0)</f>
        <v>0</v>
      </c>
      <c r="BF158" s="150">
        <f>IF(N158="snížená",J158,0)</f>
        <v>0</v>
      </c>
      <c r="BG158" s="150">
        <f>IF(N158="zákl. přenesená",J158,0)</f>
        <v>0</v>
      </c>
      <c r="BH158" s="150">
        <f>IF(N158="sníž. přenesená",J158,0)</f>
        <v>0</v>
      </c>
      <c r="BI158" s="150">
        <f>IF(N158="nulová",J158,0)</f>
        <v>0</v>
      </c>
      <c r="BJ158" s="17" t="s">
        <v>88</v>
      </c>
      <c r="BK158" s="150">
        <f>ROUND(I158*H158,2)</f>
        <v>0</v>
      </c>
      <c r="BL158" s="17" t="s">
        <v>630</v>
      </c>
      <c r="BM158" s="149" t="s">
        <v>3575</v>
      </c>
    </row>
    <row r="159" spans="2:65" s="1" customFormat="1" ht="11.25">
      <c r="B159" s="33"/>
      <c r="D159" s="151" t="s">
        <v>259</v>
      </c>
      <c r="F159" s="152" t="s">
        <v>755</v>
      </c>
      <c r="I159" s="153"/>
      <c r="L159" s="33"/>
      <c r="M159" s="154"/>
      <c r="T159" s="57"/>
      <c r="AT159" s="17" t="s">
        <v>259</v>
      </c>
      <c r="AU159" s="17" t="s">
        <v>21</v>
      </c>
    </row>
    <row r="160" spans="2:65" s="1" customFormat="1" ht="33" customHeight="1">
      <c r="B160" s="33"/>
      <c r="C160" s="178" t="s">
        <v>357</v>
      </c>
      <c r="D160" s="178" t="s">
        <v>364</v>
      </c>
      <c r="E160" s="179" t="s">
        <v>2302</v>
      </c>
      <c r="F160" s="180" t="s">
        <v>2303</v>
      </c>
      <c r="G160" s="181" t="s">
        <v>557</v>
      </c>
      <c r="H160" s="182">
        <v>65</v>
      </c>
      <c r="I160" s="183"/>
      <c r="J160" s="184">
        <f>ROUND(I160*H160,2)</f>
        <v>0</v>
      </c>
      <c r="K160" s="180" t="s">
        <v>1</v>
      </c>
      <c r="L160" s="185"/>
      <c r="M160" s="186" t="s">
        <v>1</v>
      </c>
      <c r="N160" s="187" t="s">
        <v>45</v>
      </c>
      <c r="P160" s="147">
        <f>O160*H160</f>
        <v>0</v>
      </c>
      <c r="Q160" s="147">
        <v>1E-3</v>
      </c>
      <c r="R160" s="147">
        <f>Q160*H160</f>
        <v>6.5000000000000002E-2</v>
      </c>
      <c r="S160" s="147">
        <v>0</v>
      </c>
      <c r="T160" s="148">
        <f>S160*H160</f>
        <v>0</v>
      </c>
      <c r="AR160" s="149" t="s">
        <v>2304</v>
      </c>
      <c r="AT160" s="149" t="s">
        <v>364</v>
      </c>
      <c r="AU160" s="149" t="s">
        <v>21</v>
      </c>
      <c r="AY160" s="17" t="s">
        <v>250</v>
      </c>
      <c r="BE160" s="150">
        <f>IF(N160="základní",J160,0)</f>
        <v>0</v>
      </c>
      <c r="BF160" s="150">
        <f>IF(N160="snížená",J160,0)</f>
        <v>0</v>
      </c>
      <c r="BG160" s="150">
        <f>IF(N160="zákl. přenesená",J160,0)</f>
        <v>0</v>
      </c>
      <c r="BH160" s="150">
        <f>IF(N160="sníž. přenesená",J160,0)</f>
        <v>0</v>
      </c>
      <c r="BI160" s="150">
        <f>IF(N160="nulová",J160,0)</f>
        <v>0</v>
      </c>
      <c r="BJ160" s="17" t="s">
        <v>88</v>
      </c>
      <c r="BK160" s="150">
        <f>ROUND(I160*H160,2)</f>
        <v>0</v>
      </c>
      <c r="BL160" s="17" t="s">
        <v>630</v>
      </c>
      <c r="BM160" s="149" t="s">
        <v>3576</v>
      </c>
    </row>
    <row r="161" spans="2:65" s="1" customFormat="1" ht="24.2" customHeight="1">
      <c r="B161" s="33"/>
      <c r="C161" s="138" t="s">
        <v>363</v>
      </c>
      <c r="D161" s="138" t="s">
        <v>252</v>
      </c>
      <c r="E161" s="139" t="s">
        <v>2306</v>
      </c>
      <c r="F161" s="140" t="s">
        <v>2307</v>
      </c>
      <c r="G161" s="141" t="s">
        <v>481</v>
      </c>
      <c r="H161" s="142">
        <v>4</v>
      </c>
      <c r="I161" s="143"/>
      <c r="J161" s="144">
        <f>ROUND(I161*H161,2)</f>
        <v>0</v>
      </c>
      <c r="K161" s="140" t="s">
        <v>256</v>
      </c>
      <c r="L161" s="33"/>
      <c r="M161" s="145" t="s">
        <v>1</v>
      </c>
      <c r="N161" s="146" t="s">
        <v>45</v>
      </c>
      <c r="P161" s="147">
        <f>O161*H161</f>
        <v>0</v>
      </c>
      <c r="Q161" s="147">
        <v>0</v>
      </c>
      <c r="R161" s="147">
        <f>Q161*H161</f>
        <v>0</v>
      </c>
      <c r="S161" s="147">
        <v>0</v>
      </c>
      <c r="T161" s="148">
        <f>S161*H161</f>
        <v>0</v>
      </c>
      <c r="AR161" s="149" t="s">
        <v>630</v>
      </c>
      <c r="AT161" s="149" t="s">
        <v>252</v>
      </c>
      <c r="AU161" s="149" t="s">
        <v>21</v>
      </c>
      <c r="AY161" s="17" t="s">
        <v>250</v>
      </c>
      <c r="BE161" s="150">
        <f>IF(N161="základní",J161,0)</f>
        <v>0</v>
      </c>
      <c r="BF161" s="150">
        <f>IF(N161="snížená",J161,0)</f>
        <v>0</v>
      </c>
      <c r="BG161" s="150">
        <f>IF(N161="zákl. přenesená",J161,0)</f>
        <v>0</v>
      </c>
      <c r="BH161" s="150">
        <f>IF(N161="sníž. přenesená",J161,0)</f>
        <v>0</v>
      </c>
      <c r="BI161" s="150">
        <f>IF(N161="nulová",J161,0)</f>
        <v>0</v>
      </c>
      <c r="BJ161" s="17" t="s">
        <v>88</v>
      </c>
      <c r="BK161" s="150">
        <f>ROUND(I161*H161,2)</f>
        <v>0</v>
      </c>
      <c r="BL161" s="17" t="s">
        <v>630</v>
      </c>
      <c r="BM161" s="149" t="s">
        <v>3577</v>
      </c>
    </row>
    <row r="162" spans="2:65" s="1" customFormat="1" ht="11.25">
      <c r="B162" s="33"/>
      <c r="D162" s="151" t="s">
        <v>259</v>
      </c>
      <c r="F162" s="152" t="s">
        <v>2309</v>
      </c>
      <c r="I162" s="153"/>
      <c r="L162" s="33"/>
      <c r="M162" s="154"/>
      <c r="T162" s="57"/>
      <c r="AT162" s="17" t="s">
        <v>259</v>
      </c>
      <c r="AU162" s="17" t="s">
        <v>21</v>
      </c>
    </row>
    <row r="163" spans="2:65" s="1" customFormat="1" ht="33" customHeight="1">
      <c r="B163" s="33"/>
      <c r="C163" s="178" t="s">
        <v>369</v>
      </c>
      <c r="D163" s="178" t="s">
        <v>364</v>
      </c>
      <c r="E163" s="179" t="s">
        <v>2310</v>
      </c>
      <c r="F163" s="180" t="s">
        <v>2311</v>
      </c>
      <c r="G163" s="181" t="s">
        <v>481</v>
      </c>
      <c r="H163" s="182">
        <v>4</v>
      </c>
      <c r="I163" s="183"/>
      <c r="J163" s="184">
        <f>ROUND(I163*H163,2)</f>
        <v>0</v>
      </c>
      <c r="K163" s="180" t="s">
        <v>1</v>
      </c>
      <c r="L163" s="185"/>
      <c r="M163" s="186" t="s">
        <v>1</v>
      </c>
      <c r="N163" s="187" t="s">
        <v>45</v>
      </c>
      <c r="P163" s="147">
        <f>O163*H163</f>
        <v>0</v>
      </c>
      <c r="Q163" s="147">
        <v>9.58E-3</v>
      </c>
      <c r="R163" s="147">
        <f>Q163*H163</f>
        <v>3.832E-2</v>
      </c>
      <c r="S163" s="147">
        <v>0</v>
      </c>
      <c r="T163" s="148">
        <f>S163*H163</f>
        <v>0</v>
      </c>
      <c r="AR163" s="149" t="s">
        <v>760</v>
      </c>
      <c r="AT163" s="149" t="s">
        <v>364</v>
      </c>
      <c r="AU163" s="149" t="s">
        <v>21</v>
      </c>
      <c r="AY163" s="17" t="s">
        <v>250</v>
      </c>
      <c r="BE163" s="150">
        <f>IF(N163="základní",J163,0)</f>
        <v>0</v>
      </c>
      <c r="BF163" s="150">
        <f>IF(N163="snížená",J163,0)</f>
        <v>0</v>
      </c>
      <c r="BG163" s="150">
        <f>IF(N163="zákl. přenesená",J163,0)</f>
        <v>0</v>
      </c>
      <c r="BH163" s="150">
        <f>IF(N163="sníž. přenesená",J163,0)</f>
        <v>0</v>
      </c>
      <c r="BI163" s="150">
        <f>IF(N163="nulová",J163,0)</f>
        <v>0</v>
      </c>
      <c r="BJ163" s="17" t="s">
        <v>88</v>
      </c>
      <c r="BK163" s="150">
        <f>ROUND(I163*H163,2)</f>
        <v>0</v>
      </c>
      <c r="BL163" s="17" t="s">
        <v>760</v>
      </c>
      <c r="BM163" s="149" t="s">
        <v>3578</v>
      </c>
    </row>
    <row r="164" spans="2:65" s="1" customFormat="1" ht="24.2" customHeight="1">
      <c r="B164" s="33"/>
      <c r="C164" s="178" t="s">
        <v>375</v>
      </c>
      <c r="D164" s="178" t="s">
        <v>364</v>
      </c>
      <c r="E164" s="179" t="s">
        <v>2313</v>
      </c>
      <c r="F164" s="180" t="s">
        <v>2314</v>
      </c>
      <c r="G164" s="181" t="s">
        <v>481</v>
      </c>
      <c r="H164" s="182">
        <v>4</v>
      </c>
      <c r="I164" s="183"/>
      <c r="J164" s="184">
        <f>ROUND(I164*H164,2)</f>
        <v>0</v>
      </c>
      <c r="K164" s="180" t="s">
        <v>1</v>
      </c>
      <c r="L164" s="185"/>
      <c r="M164" s="186" t="s">
        <v>1</v>
      </c>
      <c r="N164" s="187" t="s">
        <v>45</v>
      </c>
      <c r="P164" s="147">
        <f>O164*H164</f>
        <v>0</v>
      </c>
      <c r="Q164" s="147">
        <v>4.4999999999999999E-4</v>
      </c>
      <c r="R164" s="147">
        <f>Q164*H164</f>
        <v>1.8E-3</v>
      </c>
      <c r="S164" s="147">
        <v>0</v>
      </c>
      <c r="T164" s="148">
        <f>S164*H164</f>
        <v>0</v>
      </c>
      <c r="AR164" s="149" t="s">
        <v>760</v>
      </c>
      <c r="AT164" s="149" t="s">
        <v>364</v>
      </c>
      <c r="AU164" s="149" t="s">
        <v>21</v>
      </c>
      <c r="AY164" s="17" t="s">
        <v>250</v>
      </c>
      <c r="BE164" s="150">
        <f>IF(N164="základní",J164,0)</f>
        <v>0</v>
      </c>
      <c r="BF164" s="150">
        <f>IF(N164="snížená",J164,0)</f>
        <v>0</v>
      </c>
      <c r="BG164" s="150">
        <f>IF(N164="zákl. přenesená",J164,0)</f>
        <v>0</v>
      </c>
      <c r="BH164" s="150">
        <f>IF(N164="sníž. přenesená",J164,0)</f>
        <v>0</v>
      </c>
      <c r="BI164" s="150">
        <f>IF(N164="nulová",J164,0)</f>
        <v>0</v>
      </c>
      <c r="BJ164" s="17" t="s">
        <v>88</v>
      </c>
      <c r="BK164" s="150">
        <f>ROUND(I164*H164,2)</f>
        <v>0</v>
      </c>
      <c r="BL164" s="17" t="s">
        <v>760</v>
      </c>
      <c r="BM164" s="149" t="s">
        <v>3579</v>
      </c>
    </row>
    <row r="165" spans="2:65" s="1" customFormat="1" ht="37.9" customHeight="1">
      <c r="B165" s="33"/>
      <c r="C165" s="138" t="s">
        <v>7</v>
      </c>
      <c r="D165" s="138" t="s">
        <v>252</v>
      </c>
      <c r="E165" s="139" t="s">
        <v>2316</v>
      </c>
      <c r="F165" s="140" t="s">
        <v>2317</v>
      </c>
      <c r="G165" s="141" t="s">
        <v>481</v>
      </c>
      <c r="H165" s="142">
        <v>1</v>
      </c>
      <c r="I165" s="143"/>
      <c r="J165" s="144">
        <f>ROUND(I165*H165,2)</f>
        <v>0</v>
      </c>
      <c r="K165" s="140" t="s">
        <v>256</v>
      </c>
      <c r="L165" s="33"/>
      <c r="M165" s="145" t="s">
        <v>1</v>
      </c>
      <c r="N165" s="146" t="s">
        <v>45</v>
      </c>
      <c r="P165" s="147">
        <f>O165*H165</f>
        <v>0</v>
      </c>
      <c r="Q165" s="147">
        <v>0</v>
      </c>
      <c r="R165" s="147">
        <f>Q165*H165</f>
        <v>0</v>
      </c>
      <c r="S165" s="147">
        <v>0</v>
      </c>
      <c r="T165" s="148">
        <f>S165*H165</f>
        <v>0</v>
      </c>
      <c r="AR165" s="149" t="s">
        <v>630</v>
      </c>
      <c r="AT165" s="149" t="s">
        <v>252</v>
      </c>
      <c r="AU165" s="149" t="s">
        <v>21</v>
      </c>
      <c r="AY165" s="17" t="s">
        <v>250</v>
      </c>
      <c r="BE165" s="150">
        <f>IF(N165="základní",J165,0)</f>
        <v>0</v>
      </c>
      <c r="BF165" s="150">
        <f>IF(N165="snížená",J165,0)</f>
        <v>0</v>
      </c>
      <c r="BG165" s="150">
        <f>IF(N165="zákl. přenesená",J165,0)</f>
        <v>0</v>
      </c>
      <c r="BH165" s="150">
        <f>IF(N165="sníž. přenesená",J165,0)</f>
        <v>0</v>
      </c>
      <c r="BI165" s="150">
        <f>IF(N165="nulová",J165,0)</f>
        <v>0</v>
      </c>
      <c r="BJ165" s="17" t="s">
        <v>88</v>
      </c>
      <c r="BK165" s="150">
        <f>ROUND(I165*H165,2)</f>
        <v>0</v>
      </c>
      <c r="BL165" s="17" t="s">
        <v>630</v>
      </c>
      <c r="BM165" s="149" t="s">
        <v>3580</v>
      </c>
    </row>
    <row r="166" spans="2:65" s="1" customFormat="1" ht="11.25">
      <c r="B166" s="33"/>
      <c r="D166" s="151" t="s">
        <v>259</v>
      </c>
      <c r="F166" s="152" t="s">
        <v>2319</v>
      </c>
      <c r="I166" s="153"/>
      <c r="L166" s="33"/>
      <c r="M166" s="154"/>
      <c r="T166" s="57"/>
      <c r="AT166" s="17" t="s">
        <v>259</v>
      </c>
      <c r="AU166" s="17" t="s">
        <v>21</v>
      </c>
    </row>
    <row r="167" spans="2:65" s="1" customFormat="1" ht="37.9" customHeight="1">
      <c r="B167" s="33"/>
      <c r="C167" s="138" t="s">
        <v>387</v>
      </c>
      <c r="D167" s="138" t="s">
        <v>252</v>
      </c>
      <c r="E167" s="139" t="s">
        <v>2320</v>
      </c>
      <c r="F167" s="140" t="s">
        <v>2321</v>
      </c>
      <c r="G167" s="141" t="s">
        <v>557</v>
      </c>
      <c r="H167" s="142">
        <v>20</v>
      </c>
      <c r="I167" s="143"/>
      <c r="J167" s="144">
        <f>ROUND(I167*H167,2)</f>
        <v>0</v>
      </c>
      <c r="K167" s="140" t="s">
        <v>256</v>
      </c>
      <c r="L167" s="33"/>
      <c r="M167" s="145" t="s">
        <v>1</v>
      </c>
      <c r="N167" s="146" t="s">
        <v>45</v>
      </c>
      <c r="P167" s="147">
        <f>O167*H167</f>
        <v>0</v>
      </c>
      <c r="Q167" s="147">
        <v>0</v>
      </c>
      <c r="R167" s="147">
        <f>Q167*H167</f>
        <v>0</v>
      </c>
      <c r="S167" s="147">
        <v>0</v>
      </c>
      <c r="T167" s="148">
        <f>S167*H167</f>
        <v>0</v>
      </c>
      <c r="AR167" s="149" t="s">
        <v>630</v>
      </c>
      <c r="AT167" s="149" t="s">
        <v>252</v>
      </c>
      <c r="AU167" s="149" t="s">
        <v>21</v>
      </c>
      <c r="AY167" s="17" t="s">
        <v>250</v>
      </c>
      <c r="BE167" s="150">
        <f>IF(N167="základní",J167,0)</f>
        <v>0</v>
      </c>
      <c r="BF167" s="150">
        <f>IF(N167="snížená",J167,0)</f>
        <v>0</v>
      </c>
      <c r="BG167" s="150">
        <f>IF(N167="zákl. přenesená",J167,0)</f>
        <v>0</v>
      </c>
      <c r="BH167" s="150">
        <f>IF(N167="sníž. přenesená",J167,0)</f>
        <v>0</v>
      </c>
      <c r="BI167" s="150">
        <f>IF(N167="nulová",J167,0)</f>
        <v>0</v>
      </c>
      <c r="BJ167" s="17" t="s">
        <v>88</v>
      </c>
      <c r="BK167" s="150">
        <f>ROUND(I167*H167,2)</f>
        <v>0</v>
      </c>
      <c r="BL167" s="17" t="s">
        <v>630</v>
      </c>
      <c r="BM167" s="149" t="s">
        <v>3581</v>
      </c>
    </row>
    <row r="168" spans="2:65" s="1" customFormat="1" ht="11.25">
      <c r="B168" s="33"/>
      <c r="D168" s="151" t="s">
        <v>259</v>
      </c>
      <c r="F168" s="152" t="s">
        <v>2323</v>
      </c>
      <c r="I168" s="153"/>
      <c r="L168" s="33"/>
      <c r="M168" s="154"/>
      <c r="T168" s="57"/>
      <c r="AT168" s="17" t="s">
        <v>259</v>
      </c>
      <c r="AU168" s="17" t="s">
        <v>21</v>
      </c>
    </row>
    <row r="169" spans="2:65" s="1" customFormat="1" ht="24.2" customHeight="1">
      <c r="B169" s="33"/>
      <c r="C169" s="178" t="s">
        <v>393</v>
      </c>
      <c r="D169" s="178" t="s">
        <v>364</v>
      </c>
      <c r="E169" s="179" t="s">
        <v>2324</v>
      </c>
      <c r="F169" s="180" t="s">
        <v>3582</v>
      </c>
      <c r="G169" s="181" t="s">
        <v>557</v>
      </c>
      <c r="H169" s="182">
        <v>20</v>
      </c>
      <c r="I169" s="183"/>
      <c r="J169" s="184">
        <f>ROUND(I169*H169,2)</f>
        <v>0</v>
      </c>
      <c r="K169" s="180" t="s">
        <v>256</v>
      </c>
      <c r="L169" s="185"/>
      <c r="M169" s="186" t="s">
        <v>1</v>
      </c>
      <c r="N169" s="187" t="s">
        <v>45</v>
      </c>
      <c r="P169" s="147">
        <f>O169*H169</f>
        <v>0</v>
      </c>
      <c r="Q169" s="147">
        <v>1.7000000000000001E-4</v>
      </c>
      <c r="R169" s="147">
        <f>Q169*H169</f>
        <v>3.4000000000000002E-3</v>
      </c>
      <c r="S169" s="147">
        <v>0</v>
      </c>
      <c r="T169" s="148">
        <f>S169*H169</f>
        <v>0</v>
      </c>
      <c r="AR169" s="149" t="s">
        <v>760</v>
      </c>
      <c r="AT169" s="149" t="s">
        <v>364</v>
      </c>
      <c r="AU169" s="149" t="s">
        <v>21</v>
      </c>
      <c r="AY169" s="17" t="s">
        <v>250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760</v>
      </c>
      <c r="BM169" s="149" t="s">
        <v>3583</v>
      </c>
    </row>
    <row r="170" spans="2:65" s="1" customFormat="1" ht="37.9" customHeight="1">
      <c r="B170" s="33"/>
      <c r="C170" s="138" t="s">
        <v>399</v>
      </c>
      <c r="D170" s="138" t="s">
        <v>252</v>
      </c>
      <c r="E170" s="139" t="s">
        <v>2327</v>
      </c>
      <c r="F170" s="140" t="s">
        <v>2328</v>
      </c>
      <c r="G170" s="141" t="s">
        <v>557</v>
      </c>
      <c r="H170" s="142">
        <v>155</v>
      </c>
      <c r="I170" s="143"/>
      <c r="J170" s="144">
        <f>ROUND(I170*H170,2)</f>
        <v>0</v>
      </c>
      <c r="K170" s="140" t="s">
        <v>256</v>
      </c>
      <c r="L170" s="33"/>
      <c r="M170" s="145" t="s">
        <v>1</v>
      </c>
      <c r="N170" s="146" t="s">
        <v>45</v>
      </c>
      <c r="P170" s="147">
        <f>O170*H170</f>
        <v>0</v>
      </c>
      <c r="Q170" s="147">
        <v>0</v>
      </c>
      <c r="R170" s="147">
        <f>Q170*H170</f>
        <v>0</v>
      </c>
      <c r="S170" s="147">
        <v>0</v>
      </c>
      <c r="T170" s="148">
        <f>S170*H170</f>
        <v>0</v>
      </c>
      <c r="AR170" s="149" t="s">
        <v>630</v>
      </c>
      <c r="AT170" s="149" t="s">
        <v>252</v>
      </c>
      <c r="AU170" s="149" t="s">
        <v>21</v>
      </c>
      <c r="AY170" s="17" t="s">
        <v>250</v>
      </c>
      <c r="BE170" s="150">
        <f>IF(N170="základní",J170,0)</f>
        <v>0</v>
      </c>
      <c r="BF170" s="150">
        <f>IF(N170="snížená",J170,0)</f>
        <v>0</v>
      </c>
      <c r="BG170" s="150">
        <f>IF(N170="zákl. přenesená",J170,0)</f>
        <v>0</v>
      </c>
      <c r="BH170" s="150">
        <f>IF(N170="sníž. přenesená",J170,0)</f>
        <v>0</v>
      </c>
      <c r="BI170" s="150">
        <f>IF(N170="nulová",J170,0)</f>
        <v>0</v>
      </c>
      <c r="BJ170" s="17" t="s">
        <v>88</v>
      </c>
      <c r="BK170" s="150">
        <f>ROUND(I170*H170,2)</f>
        <v>0</v>
      </c>
      <c r="BL170" s="17" t="s">
        <v>630</v>
      </c>
      <c r="BM170" s="149" t="s">
        <v>3584</v>
      </c>
    </row>
    <row r="171" spans="2:65" s="1" customFormat="1" ht="11.25">
      <c r="B171" s="33"/>
      <c r="D171" s="151" t="s">
        <v>259</v>
      </c>
      <c r="F171" s="152" t="s">
        <v>2330</v>
      </c>
      <c r="I171" s="153"/>
      <c r="L171" s="33"/>
      <c r="M171" s="154"/>
      <c r="T171" s="57"/>
      <c r="AT171" s="17" t="s">
        <v>259</v>
      </c>
      <c r="AU171" s="17" t="s">
        <v>21</v>
      </c>
    </row>
    <row r="172" spans="2:65" s="1" customFormat="1" ht="16.5" customHeight="1">
      <c r="B172" s="33"/>
      <c r="C172" s="178" t="s">
        <v>406</v>
      </c>
      <c r="D172" s="178" t="s">
        <v>364</v>
      </c>
      <c r="E172" s="179" t="s">
        <v>2331</v>
      </c>
      <c r="F172" s="180" t="s">
        <v>3585</v>
      </c>
      <c r="G172" s="181" t="s">
        <v>2333</v>
      </c>
      <c r="H172" s="182">
        <v>0.155</v>
      </c>
      <c r="I172" s="183"/>
      <c r="J172" s="184">
        <f>ROUND(I172*H172,2)</f>
        <v>0</v>
      </c>
      <c r="K172" s="180" t="s">
        <v>1</v>
      </c>
      <c r="L172" s="185"/>
      <c r="M172" s="186" t="s">
        <v>1</v>
      </c>
      <c r="N172" s="187" t="s">
        <v>45</v>
      </c>
      <c r="P172" s="147">
        <f>O172*H172</f>
        <v>0</v>
      </c>
      <c r="Q172" s="147">
        <v>0.9</v>
      </c>
      <c r="R172" s="147">
        <f>Q172*H172</f>
        <v>0.13950000000000001</v>
      </c>
      <c r="S172" s="147">
        <v>0</v>
      </c>
      <c r="T172" s="148">
        <f>S172*H172</f>
        <v>0</v>
      </c>
      <c r="AR172" s="149" t="s">
        <v>760</v>
      </c>
      <c r="AT172" s="149" t="s">
        <v>364</v>
      </c>
      <c r="AU172" s="149" t="s">
        <v>21</v>
      </c>
      <c r="AY172" s="17" t="s">
        <v>250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760</v>
      </c>
      <c r="BM172" s="149" t="s">
        <v>3586</v>
      </c>
    </row>
    <row r="173" spans="2:65" s="1" customFormat="1" ht="24.2" customHeight="1">
      <c r="B173" s="33"/>
      <c r="C173" s="138" t="s">
        <v>411</v>
      </c>
      <c r="D173" s="138" t="s">
        <v>252</v>
      </c>
      <c r="E173" s="139" t="s">
        <v>2336</v>
      </c>
      <c r="F173" s="140" t="s">
        <v>2337</v>
      </c>
      <c r="G173" s="141" t="s">
        <v>481</v>
      </c>
      <c r="H173" s="142">
        <v>10</v>
      </c>
      <c r="I173" s="143"/>
      <c r="J173" s="144">
        <f>ROUND(I173*H173,2)</f>
        <v>0</v>
      </c>
      <c r="K173" s="140" t="s">
        <v>1</v>
      </c>
      <c r="L173" s="33"/>
      <c r="M173" s="145" t="s">
        <v>1</v>
      </c>
      <c r="N173" s="146" t="s">
        <v>45</v>
      </c>
      <c r="P173" s="147">
        <f>O173*H173</f>
        <v>0</v>
      </c>
      <c r="Q173" s="147">
        <v>0</v>
      </c>
      <c r="R173" s="147">
        <f>Q173*H173</f>
        <v>0</v>
      </c>
      <c r="S173" s="147">
        <v>0</v>
      </c>
      <c r="T173" s="148">
        <f>S173*H173</f>
        <v>0</v>
      </c>
      <c r="AR173" s="149" t="s">
        <v>630</v>
      </c>
      <c r="AT173" s="149" t="s">
        <v>252</v>
      </c>
      <c r="AU173" s="149" t="s">
        <v>21</v>
      </c>
      <c r="AY173" s="17" t="s">
        <v>250</v>
      </c>
      <c r="BE173" s="150">
        <f>IF(N173="základní",J173,0)</f>
        <v>0</v>
      </c>
      <c r="BF173" s="150">
        <f>IF(N173="snížená",J173,0)</f>
        <v>0</v>
      </c>
      <c r="BG173" s="150">
        <f>IF(N173="zákl. přenesená",J173,0)</f>
        <v>0</v>
      </c>
      <c r="BH173" s="150">
        <f>IF(N173="sníž. přenesená",J173,0)</f>
        <v>0</v>
      </c>
      <c r="BI173" s="150">
        <f>IF(N173="nulová",J173,0)</f>
        <v>0</v>
      </c>
      <c r="BJ173" s="17" t="s">
        <v>88</v>
      </c>
      <c r="BK173" s="150">
        <f>ROUND(I173*H173,2)</f>
        <v>0</v>
      </c>
      <c r="BL173" s="17" t="s">
        <v>630</v>
      </c>
      <c r="BM173" s="149" t="s">
        <v>3587</v>
      </c>
    </row>
    <row r="174" spans="2:65" s="1" customFormat="1" ht="21.75" customHeight="1">
      <c r="B174" s="33"/>
      <c r="C174" s="138" t="s">
        <v>417</v>
      </c>
      <c r="D174" s="138" t="s">
        <v>252</v>
      </c>
      <c r="E174" s="139" t="s">
        <v>2339</v>
      </c>
      <c r="F174" s="140" t="s">
        <v>2340</v>
      </c>
      <c r="G174" s="141" t="s">
        <v>481</v>
      </c>
      <c r="H174" s="142">
        <v>2</v>
      </c>
      <c r="I174" s="143"/>
      <c r="J174" s="144">
        <f>ROUND(I174*H174,2)</f>
        <v>0</v>
      </c>
      <c r="K174" s="140" t="s">
        <v>256</v>
      </c>
      <c r="L174" s="33"/>
      <c r="M174" s="145" t="s">
        <v>1</v>
      </c>
      <c r="N174" s="146" t="s">
        <v>45</v>
      </c>
      <c r="P174" s="147">
        <f>O174*H174</f>
        <v>0</v>
      </c>
      <c r="Q174" s="147">
        <v>0</v>
      </c>
      <c r="R174" s="147">
        <f>Q174*H174</f>
        <v>0</v>
      </c>
      <c r="S174" s="147">
        <v>0</v>
      </c>
      <c r="T174" s="148">
        <f>S174*H174</f>
        <v>0</v>
      </c>
      <c r="AR174" s="149" t="s">
        <v>630</v>
      </c>
      <c r="AT174" s="149" t="s">
        <v>252</v>
      </c>
      <c r="AU174" s="149" t="s">
        <v>21</v>
      </c>
      <c r="AY174" s="17" t="s">
        <v>250</v>
      </c>
      <c r="BE174" s="150">
        <f>IF(N174="základní",J174,0)</f>
        <v>0</v>
      </c>
      <c r="BF174" s="150">
        <f>IF(N174="snížená",J174,0)</f>
        <v>0</v>
      </c>
      <c r="BG174" s="150">
        <f>IF(N174="zákl. přenesená",J174,0)</f>
        <v>0</v>
      </c>
      <c r="BH174" s="150">
        <f>IF(N174="sníž. přenesená",J174,0)</f>
        <v>0</v>
      </c>
      <c r="BI174" s="150">
        <f>IF(N174="nulová",J174,0)</f>
        <v>0</v>
      </c>
      <c r="BJ174" s="17" t="s">
        <v>88</v>
      </c>
      <c r="BK174" s="150">
        <f>ROUND(I174*H174,2)</f>
        <v>0</v>
      </c>
      <c r="BL174" s="17" t="s">
        <v>630</v>
      </c>
      <c r="BM174" s="149" t="s">
        <v>3588</v>
      </c>
    </row>
    <row r="175" spans="2:65" s="1" customFormat="1" ht="11.25">
      <c r="B175" s="33"/>
      <c r="D175" s="151" t="s">
        <v>259</v>
      </c>
      <c r="F175" s="152" t="s">
        <v>2342</v>
      </c>
      <c r="I175" s="153"/>
      <c r="L175" s="33"/>
      <c r="M175" s="154"/>
      <c r="T175" s="57"/>
      <c r="AT175" s="17" t="s">
        <v>259</v>
      </c>
      <c r="AU175" s="17" t="s">
        <v>21</v>
      </c>
    </row>
    <row r="176" spans="2:65" s="1" customFormat="1" ht="24.2" customHeight="1">
      <c r="B176" s="33"/>
      <c r="C176" s="138" t="s">
        <v>423</v>
      </c>
      <c r="D176" s="138" t="s">
        <v>252</v>
      </c>
      <c r="E176" s="139" t="s">
        <v>2343</v>
      </c>
      <c r="F176" s="140" t="s">
        <v>2344</v>
      </c>
      <c r="G176" s="141" t="s">
        <v>481</v>
      </c>
      <c r="H176" s="142">
        <v>2</v>
      </c>
      <c r="I176" s="143"/>
      <c r="J176" s="144">
        <f t="shared" ref="J176:J183" si="0">ROUND(I176*H176,2)</f>
        <v>0</v>
      </c>
      <c r="K176" s="140" t="s">
        <v>1</v>
      </c>
      <c r="L176" s="33"/>
      <c r="M176" s="145" t="s">
        <v>1</v>
      </c>
      <c r="N176" s="146" t="s">
        <v>45</v>
      </c>
      <c r="P176" s="147">
        <f t="shared" ref="P176:P183" si="1">O176*H176</f>
        <v>0</v>
      </c>
      <c r="Q176" s="147">
        <v>0</v>
      </c>
      <c r="R176" s="147">
        <f t="shared" ref="R176:R183" si="2">Q176*H176</f>
        <v>0</v>
      </c>
      <c r="S176" s="147">
        <v>0</v>
      </c>
      <c r="T176" s="148">
        <f t="shared" ref="T176:T183" si="3">S176*H176</f>
        <v>0</v>
      </c>
      <c r="AR176" s="149" t="s">
        <v>630</v>
      </c>
      <c r="AT176" s="149" t="s">
        <v>252</v>
      </c>
      <c r="AU176" s="149" t="s">
        <v>21</v>
      </c>
      <c r="AY176" s="17" t="s">
        <v>250</v>
      </c>
      <c r="BE176" s="150">
        <f t="shared" ref="BE176:BE183" si="4">IF(N176="základní",J176,0)</f>
        <v>0</v>
      </c>
      <c r="BF176" s="150">
        <f t="shared" ref="BF176:BF183" si="5">IF(N176="snížená",J176,0)</f>
        <v>0</v>
      </c>
      <c r="BG176" s="150">
        <f t="shared" ref="BG176:BG183" si="6">IF(N176="zákl. přenesená",J176,0)</f>
        <v>0</v>
      </c>
      <c r="BH176" s="150">
        <f t="shared" ref="BH176:BH183" si="7">IF(N176="sníž. přenesená",J176,0)</f>
        <v>0</v>
      </c>
      <c r="BI176" s="150">
        <f t="shared" ref="BI176:BI183" si="8">IF(N176="nulová",J176,0)</f>
        <v>0</v>
      </c>
      <c r="BJ176" s="17" t="s">
        <v>88</v>
      </c>
      <c r="BK176" s="150">
        <f t="shared" ref="BK176:BK183" si="9">ROUND(I176*H176,2)</f>
        <v>0</v>
      </c>
      <c r="BL176" s="17" t="s">
        <v>630</v>
      </c>
      <c r="BM176" s="149" t="s">
        <v>3589</v>
      </c>
    </row>
    <row r="177" spans="2:65" s="1" customFormat="1" ht="16.5" customHeight="1">
      <c r="B177" s="33"/>
      <c r="C177" s="178" t="s">
        <v>429</v>
      </c>
      <c r="D177" s="178" t="s">
        <v>364</v>
      </c>
      <c r="E177" s="179" t="s">
        <v>2920</v>
      </c>
      <c r="F177" s="180" t="s">
        <v>3590</v>
      </c>
      <c r="G177" s="181" t="s">
        <v>481</v>
      </c>
      <c r="H177" s="182">
        <v>2</v>
      </c>
      <c r="I177" s="183"/>
      <c r="J177" s="184">
        <f t="shared" si="0"/>
        <v>0</v>
      </c>
      <c r="K177" s="180" t="s">
        <v>1</v>
      </c>
      <c r="L177" s="185"/>
      <c r="M177" s="186" t="s">
        <v>1</v>
      </c>
      <c r="N177" s="187" t="s">
        <v>45</v>
      </c>
      <c r="P177" s="147">
        <f t="shared" si="1"/>
        <v>0</v>
      </c>
      <c r="Q177" s="147">
        <v>0</v>
      </c>
      <c r="R177" s="147">
        <f t="shared" si="2"/>
        <v>0</v>
      </c>
      <c r="S177" s="147">
        <v>0</v>
      </c>
      <c r="T177" s="148">
        <f t="shared" si="3"/>
        <v>0</v>
      </c>
      <c r="AR177" s="149" t="s">
        <v>2304</v>
      </c>
      <c r="AT177" s="149" t="s">
        <v>364</v>
      </c>
      <c r="AU177" s="149" t="s">
        <v>21</v>
      </c>
      <c r="AY177" s="17" t="s">
        <v>250</v>
      </c>
      <c r="BE177" s="150">
        <f t="shared" si="4"/>
        <v>0</v>
      </c>
      <c r="BF177" s="150">
        <f t="shared" si="5"/>
        <v>0</v>
      </c>
      <c r="BG177" s="150">
        <f t="shared" si="6"/>
        <v>0</v>
      </c>
      <c r="BH177" s="150">
        <f t="shared" si="7"/>
        <v>0</v>
      </c>
      <c r="BI177" s="150">
        <f t="shared" si="8"/>
        <v>0</v>
      </c>
      <c r="BJ177" s="17" t="s">
        <v>88</v>
      </c>
      <c r="BK177" s="150">
        <f t="shared" si="9"/>
        <v>0</v>
      </c>
      <c r="BL177" s="17" t="s">
        <v>630</v>
      </c>
      <c r="BM177" s="149" t="s">
        <v>3591</v>
      </c>
    </row>
    <row r="178" spans="2:65" s="1" customFormat="1" ht="16.5" customHeight="1">
      <c r="B178" s="33"/>
      <c r="C178" s="138" t="s">
        <v>435</v>
      </c>
      <c r="D178" s="138" t="s">
        <v>252</v>
      </c>
      <c r="E178" s="139" t="s">
        <v>2355</v>
      </c>
      <c r="F178" s="140" t="s">
        <v>2356</v>
      </c>
      <c r="G178" s="141" t="s">
        <v>2357</v>
      </c>
      <c r="H178" s="142">
        <v>2</v>
      </c>
      <c r="I178" s="143"/>
      <c r="J178" s="144">
        <f t="shared" si="0"/>
        <v>0</v>
      </c>
      <c r="K178" s="140" t="s">
        <v>1</v>
      </c>
      <c r="L178" s="33"/>
      <c r="M178" s="145" t="s">
        <v>1</v>
      </c>
      <c r="N178" s="146" t="s">
        <v>45</v>
      </c>
      <c r="P178" s="147">
        <f t="shared" si="1"/>
        <v>0</v>
      </c>
      <c r="Q178" s="147">
        <v>0</v>
      </c>
      <c r="R178" s="147">
        <f t="shared" si="2"/>
        <v>0</v>
      </c>
      <c r="S178" s="147">
        <v>0</v>
      </c>
      <c r="T178" s="148">
        <f t="shared" si="3"/>
        <v>0</v>
      </c>
      <c r="AR178" s="149" t="s">
        <v>630</v>
      </c>
      <c r="AT178" s="149" t="s">
        <v>252</v>
      </c>
      <c r="AU178" s="149" t="s">
        <v>21</v>
      </c>
      <c r="AY178" s="17" t="s">
        <v>250</v>
      </c>
      <c r="BE178" s="150">
        <f t="shared" si="4"/>
        <v>0</v>
      </c>
      <c r="BF178" s="150">
        <f t="shared" si="5"/>
        <v>0</v>
      </c>
      <c r="BG178" s="150">
        <f t="shared" si="6"/>
        <v>0</v>
      </c>
      <c r="BH178" s="150">
        <f t="shared" si="7"/>
        <v>0</v>
      </c>
      <c r="BI178" s="150">
        <f t="shared" si="8"/>
        <v>0</v>
      </c>
      <c r="BJ178" s="17" t="s">
        <v>88</v>
      </c>
      <c r="BK178" s="150">
        <f t="shared" si="9"/>
        <v>0</v>
      </c>
      <c r="BL178" s="17" t="s">
        <v>630</v>
      </c>
      <c r="BM178" s="149" t="s">
        <v>3592</v>
      </c>
    </row>
    <row r="179" spans="2:65" s="1" customFormat="1" ht="16.5" customHeight="1">
      <c r="B179" s="33"/>
      <c r="C179" s="138" t="s">
        <v>440</v>
      </c>
      <c r="D179" s="138" t="s">
        <v>252</v>
      </c>
      <c r="E179" s="139" t="s">
        <v>2359</v>
      </c>
      <c r="F179" s="140" t="s">
        <v>2360</v>
      </c>
      <c r="G179" s="141" t="s">
        <v>2361</v>
      </c>
      <c r="H179" s="142">
        <v>1</v>
      </c>
      <c r="I179" s="143"/>
      <c r="J179" s="144">
        <f t="shared" si="0"/>
        <v>0</v>
      </c>
      <c r="K179" s="140" t="s">
        <v>1</v>
      </c>
      <c r="L179" s="33"/>
      <c r="M179" s="145" t="s">
        <v>1</v>
      </c>
      <c r="N179" s="146" t="s">
        <v>45</v>
      </c>
      <c r="P179" s="147">
        <f t="shared" si="1"/>
        <v>0</v>
      </c>
      <c r="Q179" s="147">
        <v>0</v>
      </c>
      <c r="R179" s="147">
        <f t="shared" si="2"/>
        <v>0</v>
      </c>
      <c r="S179" s="147">
        <v>0</v>
      </c>
      <c r="T179" s="148">
        <f t="shared" si="3"/>
        <v>0</v>
      </c>
      <c r="AR179" s="149" t="s">
        <v>630</v>
      </c>
      <c r="AT179" s="149" t="s">
        <v>252</v>
      </c>
      <c r="AU179" s="149" t="s">
        <v>21</v>
      </c>
      <c r="AY179" s="17" t="s">
        <v>250</v>
      </c>
      <c r="BE179" s="150">
        <f t="shared" si="4"/>
        <v>0</v>
      </c>
      <c r="BF179" s="150">
        <f t="shared" si="5"/>
        <v>0</v>
      </c>
      <c r="BG179" s="150">
        <f t="shared" si="6"/>
        <v>0</v>
      </c>
      <c r="BH179" s="150">
        <f t="shared" si="7"/>
        <v>0</v>
      </c>
      <c r="BI179" s="150">
        <f t="shared" si="8"/>
        <v>0</v>
      </c>
      <c r="BJ179" s="17" t="s">
        <v>88</v>
      </c>
      <c r="BK179" s="150">
        <f t="shared" si="9"/>
        <v>0</v>
      </c>
      <c r="BL179" s="17" t="s">
        <v>630</v>
      </c>
      <c r="BM179" s="149" t="s">
        <v>3593</v>
      </c>
    </row>
    <row r="180" spans="2:65" s="1" customFormat="1" ht="21.75" customHeight="1">
      <c r="B180" s="33"/>
      <c r="C180" s="138" t="s">
        <v>447</v>
      </c>
      <c r="D180" s="138" t="s">
        <v>252</v>
      </c>
      <c r="E180" s="139" t="s">
        <v>2363</v>
      </c>
      <c r="F180" s="140" t="s">
        <v>2364</v>
      </c>
      <c r="G180" s="141" t="s">
        <v>481</v>
      </c>
      <c r="H180" s="142">
        <v>1</v>
      </c>
      <c r="I180" s="143"/>
      <c r="J180" s="144">
        <f t="shared" si="0"/>
        <v>0</v>
      </c>
      <c r="K180" s="140" t="s">
        <v>1</v>
      </c>
      <c r="L180" s="33"/>
      <c r="M180" s="145" t="s">
        <v>1</v>
      </c>
      <c r="N180" s="146" t="s">
        <v>45</v>
      </c>
      <c r="P180" s="147">
        <f t="shared" si="1"/>
        <v>0</v>
      </c>
      <c r="Q180" s="147">
        <v>0</v>
      </c>
      <c r="R180" s="147">
        <f t="shared" si="2"/>
        <v>0</v>
      </c>
      <c r="S180" s="147">
        <v>0</v>
      </c>
      <c r="T180" s="148">
        <f t="shared" si="3"/>
        <v>0</v>
      </c>
      <c r="AR180" s="149" t="s">
        <v>630</v>
      </c>
      <c r="AT180" s="149" t="s">
        <v>252</v>
      </c>
      <c r="AU180" s="149" t="s">
        <v>21</v>
      </c>
      <c r="AY180" s="17" t="s">
        <v>250</v>
      </c>
      <c r="BE180" s="150">
        <f t="shared" si="4"/>
        <v>0</v>
      </c>
      <c r="BF180" s="150">
        <f t="shared" si="5"/>
        <v>0</v>
      </c>
      <c r="BG180" s="150">
        <f t="shared" si="6"/>
        <v>0</v>
      </c>
      <c r="BH180" s="150">
        <f t="shared" si="7"/>
        <v>0</v>
      </c>
      <c r="BI180" s="150">
        <f t="shared" si="8"/>
        <v>0</v>
      </c>
      <c r="BJ180" s="17" t="s">
        <v>88</v>
      </c>
      <c r="BK180" s="150">
        <f t="shared" si="9"/>
        <v>0</v>
      </c>
      <c r="BL180" s="17" t="s">
        <v>630</v>
      </c>
      <c r="BM180" s="149" t="s">
        <v>3594</v>
      </c>
    </row>
    <row r="181" spans="2:65" s="1" customFormat="1" ht="21.75" customHeight="1">
      <c r="B181" s="33"/>
      <c r="C181" s="138" t="s">
        <v>454</v>
      </c>
      <c r="D181" s="138" t="s">
        <v>252</v>
      </c>
      <c r="E181" s="139" t="s">
        <v>2366</v>
      </c>
      <c r="F181" s="140" t="s">
        <v>2364</v>
      </c>
      <c r="G181" s="141" t="s">
        <v>481</v>
      </c>
      <c r="H181" s="142">
        <v>2</v>
      </c>
      <c r="I181" s="143"/>
      <c r="J181" s="144">
        <f t="shared" si="0"/>
        <v>0</v>
      </c>
      <c r="K181" s="140" t="s">
        <v>1</v>
      </c>
      <c r="L181" s="33"/>
      <c r="M181" s="145" t="s">
        <v>1</v>
      </c>
      <c r="N181" s="146" t="s">
        <v>45</v>
      </c>
      <c r="P181" s="147">
        <f t="shared" si="1"/>
        <v>0</v>
      </c>
      <c r="Q181" s="147">
        <v>0</v>
      </c>
      <c r="R181" s="147">
        <f t="shared" si="2"/>
        <v>0</v>
      </c>
      <c r="S181" s="147">
        <v>0</v>
      </c>
      <c r="T181" s="148">
        <f t="shared" si="3"/>
        <v>0</v>
      </c>
      <c r="AR181" s="149" t="s">
        <v>630</v>
      </c>
      <c r="AT181" s="149" t="s">
        <v>252</v>
      </c>
      <c r="AU181" s="149" t="s">
        <v>21</v>
      </c>
      <c r="AY181" s="17" t="s">
        <v>250</v>
      </c>
      <c r="BE181" s="150">
        <f t="shared" si="4"/>
        <v>0</v>
      </c>
      <c r="BF181" s="150">
        <f t="shared" si="5"/>
        <v>0</v>
      </c>
      <c r="BG181" s="150">
        <f t="shared" si="6"/>
        <v>0</v>
      </c>
      <c r="BH181" s="150">
        <f t="shared" si="7"/>
        <v>0</v>
      </c>
      <c r="BI181" s="150">
        <f t="shared" si="8"/>
        <v>0</v>
      </c>
      <c r="BJ181" s="17" t="s">
        <v>88</v>
      </c>
      <c r="BK181" s="150">
        <f t="shared" si="9"/>
        <v>0</v>
      </c>
      <c r="BL181" s="17" t="s">
        <v>630</v>
      </c>
      <c r="BM181" s="149" t="s">
        <v>3595</v>
      </c>
    </row>
    <row r="182" spans="2:65" s="1" customFormat="1" ht="24.2" customHeight="1">
      <c r="B182" s="33"/>
      <c r="C182" s="178" t="s">
        <v>460</v>
      </c>
      <c r="D182" s="178" t="s">
        <v>364</v>
      </c>
      <c r="E182" s="179" t="s">
        <v>2368</v>
      </c>
      <c r="F182" s="180" t="s">
        <v>2369</v>
      </c>
      <c r="G182" s="181" t="s">
        <v>2361</v>
      </c>
      <c r="H182" s="182">
        <v>1</v>
      </c>
      <c r="I182" s="183"/>
      <c r="J182" s="184">
        <f t="shared" si="0"/>
        <v>0</v>
      </c>
      <c r="K182" s="180" t="s">
        <v>1</v>
      </c>
      <c r="L182" s="185"/>
      <c r="M182" s="186" t="s">
        <v>1</v>
      </c>
      <c r="N182" s="187" t="s">
        <v>45</v>
      </c>
      <c r="P182" s="147">
        <f t="shared" si="1"/>
        <v>0</v>
      </c>
      <c r="Q182" s="147">
        <v>0</v>
      </c>
      <c r="R182" s="147">
        <f t="shared" si="2"/>
        <v>0</v>
      </c>
      <c r="S182" s="147">
        <v>0</v>
      </c>
      <c r="T182" s="148">
        <f t="shared" si="3"/>
        <v>0</v>
      </c>
      <c r="AR182" s="149" t="s">
        <v>2304</v>
      </c>
      <c r="AT182" s="149" t="s">
        <v>364</v>
      </c>
      <c r="AU182" s="149" t="s">
        <v>21</v>
      </c>
      <c r="AY182" s="17" t="s">
        <v>250</v>
      </c>
      <c r="BE182" s="150">
        <f t="shared" si="4"/>
        <v>0</v>
      </c>
      <c r="BF182" s="150">
        <f t="shared" si="5"/>
        <v>0</v>
      </c>
      <c r="BG182" s="150">
        <f t="shared" si="6"/>
        <v>0</v>
      </c>
      <c r="BH182" s="150">
        <f t="shared" si="7"/>
        <v>0</v>
      </c>
      <c r="BI182" s="150">
        <f t="shared" si="8"/>
        <v>0</v>
      </c>
      <c r="BJ182" s="17" t="s">
        <v>88</v>
      </c>
      <c r="BK182" s="150">
        <f t="shared" si="9"/>
        <v>0</v>
      </c>
      <c r="BL182" s="17" t="s">
        <v>630</v>
      </c>
      <c r="BM182" s="149" t="s">
        <v>3596</v>
      </c>
    </row>
    <row r="183" spans="2:65" s="1" customFormat="1" ht="16.5" customHeight="1">
      <c r="B183" s="33"/>
      <c r="C183" s="178" t="s">
        <v>466</v>
      </c>
      <c r="D183" s="178" t="s">
        <v>364</v>
      </c>
      <c r="E183" s="179" t="s">
        <v>3597</v>
      </c>
      <c r="F183" s="180" t="s">
        <v>3598</v>
      </c>
      <c r="G183" s="181" t="s">
        <v>481</v>
      </c>
      <c r="H183" s="182">
        <v>2</v>
      </c>
      <c r="I183" s="183"/>
      <c r="J183" s="184">
        <f t="shared" si="0"/>
        <v>0</v>
      </c>
      <c r="K183" s="180" t="s">
        <v>1</v>
      </c>
      <c r="L183" s="185"/>
      <c r="M183" s="186" t="s">
        <v>1</v>
      </c>
      <c r="N183" s="187" t="s">
        <v>45</v>
      </c>
      <c r="P183" s="147">
        <f t="shared" si="1"/>
        <v>0</v>
      </c>
      <c r="Q183" s="147">
        <v>0</v>
      </c>
      <c r="R183" s="147">
        <f t="shared" si="2"/>
        <v>0</v>
      </c>
      <c r="S183" s="147">
        <v>0</v>
      </c>
      <c r="T183" s="148">
        <f t="shared" si="3"/>
        <v>0</v>
      </c>
      <c r="AR183" s="149" t="s">
        <v>2304</v>
      </c>
      <c r="AT183" s="149" t="s">
        <v>364</v>
      </c>
      <c r="AU183" s="149" t="s">
        <v>21</v>
      </c>
      <c r="AY183" s="17" t="s">
        <v>250</v>
      </c>
      <c r="BE183" s="150">
        <f t="shared" si="4"/>
        <v>0</v>
      </c>
      <c r="BF183" s="150">
        <f t="shared" si="5"/>
        <v>0</v>
      </c>
      <c r="BG183" s="150">
        <f t="shared" si="6"/>
        <v>0</v>
      </c>
      <c r="BH183" s="150">
        <f t="shared" si="7"/>
        <v>0</v>
      </c>
      <c r="BI183" s="150">
        <f t="shared" si="8"/>
        <v>0</v>
      </c>
      <c r="BJ183" s="17" t="s">
        <v>88</v>
      </c>
      <c r="BK183" s="150">
        <f t="shared" si="9"/>
        <v>0</v>
      </c>
      <c r="BL183" s="17" t="s">
        <v>630</v>
      </c>
      <c r="BM183" s="149" t="s">
        <v>3599</v>
      </c>
    </row>
    <row r="184" spans="2:65" s="11" customFormat="1" ht="22.9" customHeight="1">
      <c r="B184" s="126"/>
      <c r="D184" s="127" t="s">
        <v>79</v>
      </c>
      <c r="E184" s="136" t="s">
        <v>2371</v>
      </c>
      <c r="F184" s="136" t="s">
        <v>2372</v>
      </c>
      <c r="I184" s="129"/>
      <c r="J184" s="137">
        <f>BK184</f>
        <v>0</v>
      </c>
      <c r="L184" s="126"/>
      <c r="M184" s="131"/>
      <c r="P184" s="132">
        <f>SUM(P185:P189)</f>
        <v>0</v>
      </c>
      <c r="R184" s="132">
        <f>SUM(R185:R189)</f>
        <v>2E-3</v>
      </c>
      <c r="T184" s="133">
        <f>SUM(T185:T189)</f>
        <v>0</v>
      </c>
      <c r="AR184" s="127" t="s">
        <v>267</v>
      </c>
      <c r="AT184" s="134" t="s">
        <v>79</v>
      </c>
      <c r="AU184" s="134" t="s">
        <v>88</v>
      </c>
      <c r="AY184" s="127" t="s">
        <v>250</v>
      </c>
      <c r="BK184" s="135">
        <f>SUM(BK185:BK189)</f>
        <v>0</v>
      </c>
    </row>
    <row r="185" spans="2:65" s="1" customFormat="1" ht="16.5" customHeight="1">
      <c r="B185" s="33"/>
      <c r="C185" s="138" t="s">
        <v>472</v>
      </c>
      <c r="D185" s="138" t="s">
        <v>252</v>
      </c>
      <c r="E185" s="139" t="s">
        <v>2373</v>
      </c>
      <c r="F185" s="140" t="s">
        <v>2374</v>
      </c>
      <c r="G185" s="141" t="s">
        <v>481</v>
      </c>
      <c r="H185" s="142">
        <v>2</v>
      </c>
      <c r="I185" s="143"/>
      <c r="J185" s="144">
        <f>ROUND(I185*H185,2)</f>
        <v>0</v>
      </c>
      <c r="K185" s="140" t="s">
        <v>256</v>
      </c>
      <c r="L185" s="33"/>
      <c r="M185" s="145" t="s">
        <v>1</v>
      </c>
      <c r="N185" s="146" t="s">
        <v>45</v>
      </c>
      <c r="P185" s="147">
        <f>O185*H185</f>
        <v>0</v>
      </c>
      <c r="Q185" s="147">
        <v>1E-3</v>
      </c>
      <c r="R185" s="147">
        <f>Q185*H185</f>
        <v>2E-3</v>
      </c>
      <c r="S185" s="147">
        <v>0</v>
      </c>
      <c r="T185" s="148">
        <f>S185*H185</f>
        <v>0</v>
      </c>
      <c r="AR185" s="149" t="s">
        <v>630</v>
      </c>
      <c r="AT185" s="149" t="s">
        <v>252</v>
      </c>
      <c r="AU185" s="149" t="s">
        <v>21</v>
      </c>
      <c r="AY185" s="17" t="s">
        <v>250</v>
      </c>
      <c r="BE185" s="150">
        <f>IF(N185="základní",J185,0)</f>
        <v>0</v>
      </c>
      <c r="BF185" s="150">
        <f>IF(N185="snížená",J185,0)</f>
        <v>0</v>
      </c>
      <c r="BG185" s="150">
        <f>IF(N185="zákl. přenesená",J185,0)</f>
        <v>0</v>
      </c>
      <c r="BH185" s="150">
        <f>IF(N185="sníž. přenesená",J185,0)</f>
        <v>0</v>
      </c>
      <c r="BI185" s="150">
        <f>IF(N185="nulová",J185,0)</f>
        <v>0</v>
      </c>
      <c r="BJ185" s="17" t="s">
        <v>88</v>
      </c>
      <c r="BK185" s="150">
        <f>ROUND(I185*H185,2)</f>
        <v>0</v>
      </c>
      <c r="BL185" s="17" t="s">
        <v>630</v>
      </c>
      <c r="BM185" s="149" t="s">
        <v>3600</v>
      </c>
    </row>
    <row r="186" spans="2:65" s="1" customFormat="1" ht="11.25">
      <c r="B186" s="33"/>
      <c r="D186" s="151" t="s">
        <v>259</v>
      </c>
      <c r="F186" s="152" t="s">
        <v>2376</v>
      </c>
      <c r="I186" s="153"/>
      <c r="L186" s="33"/>
      <c r="M186" s="154"/>
      <c r="T186" s="57"/>
      <c r="AT186" s="17" t="s">
        <v>259</v>
      </c>
      <c r="AU186" s="17" t="s">
        <v>21</v>
      </c>
    </row>
    <row r="187" spans="2:65" s="1" customFormat="1" ht="66.75" customHeight="1">
      <c r="B187" s="33"/>
      <c r="C187" s="138" t="s">
        <v>478</v>
      </c>
      <c r="D187" s="138" t="s">
        <v>252</v>
      </c>
      <c r="E187" s="139" t="s">
        <v>2377</v>
      </c>
      <c r="F187" s="140" t="s">
        <v>2378</v>
      </c>
      <c r="G187" s="141" t="s">
        <v>557</v>
      </c>
      <c r="H187" s="142">
        <v>155</v>
      </c>
      <c r="I187" s="143"/>
      <c r="J187" s="144">
        <f>ROUND(I187*H187,2)</f>
        <v>0</v>
      </c>
      <c r="K187" s="140" t="s">
        <v>1</v>
      </c>
      <c r="L187" s="33"/>
      <c r="M187" s="145" t="s">
        <v>1</v>
      </c>
      <c r="N187" s="146" t="s">
        <v>45</v>
      </c>
      <c r="P187" s="147">
        <f>O187*H187</f>
        <v>0</v>
      </c>
      <c r="Q187" s="147">
        <v>0</v>
      </c>
      <c r="R187" s="147">
        <f>Q187*H187</f>
        <v>0</v>
      </c>
      <c r="S187" s="147">
        <v>0</v>
      </c>
      <c r="T187" s="148">
        <f>S187*H187</f>
        <v>0</v>
      </c>
      <c r="AR187" s="149" t="s">
        <v>630</v>
      </c>
      <c r="AT187" s="149" t="s">
        <v>252</v>
      </c>
      <c r="AU187" s="149" t="s">
        <v>21</v>
      </c>
      <c r="AY187" s="17" t="s">
        <v>250</v>
      </c>
      <c r="BE187" s="150">
        <f>IF(N187="základní",J187,0)</f>
        <v>0</v>
      </c>
      <c r="BF187" s="150">
        <f>IF(N187="snížená",J187,0)</f>
        <v>0</v>
      </c>
      <c r="BG187" s="150">
        <f>IF(N187="zákl. přenesená",J187,0)</f>
        <v>0</v>
      </c>
      <c r="BH187" s="150">
        <f>IF(N187="sníž. přenesená",J187,0)</f>
        <v>0</v>
      </c>
      <c r="BI187" s="150">
        <f>IF(N187="nulová",J187,0)</f>
        <v>0</v>
      </c>
      <c r="BJ187" s="17" t="s">
        <v>88</v>
      </c>
      <c r="BK187" s="150">
        <f>ROUND(I187*H187,2)</f>
        <v>0</v>
      </c>
      <c r="BL187" s="17" t="s">
        <v>630</v>
      </c>
      <c r="BM187" s="149" t="s">
        <v>3601</v>
      </c>
    </row>
    <row r="188" spans="2:65" s="1" customFormat="1" ht="21.75" customHeight="1">
      <c r="B188" s="33"/>
      <c r="C188" s="138" t="s">
        <v>485</v>
      </c>
      <c r="D188" s="138" t="s">
        <v>252</v>
      </c>
      <c r="E188" s="139" t="s">
        <v>2380</v>
      </c>
      <c r="F188" s="140" t="s">
        <v>2381</v>
      </c>
      <c r="G188" s="141" t="s">
        <v>557</v>
      </c>
      <c r="H188" s="142">
        <v>155</v>
      </c>
      <c r="I188" s="143"/>
      <c r="J188" s="144">
        <f>ROUND(I188*H188,2)</f>
        <v>0</v>
      </c>
      <c r="K188" s="140" t="s">
        <v>256</v>
      </c>
      <c r="L188" s="33"/>
      <c r="M188" s="145" t="s">
        <v>1</v>
      </c>
      <c r="N188" s="146" t="s">
        <v>45</v>
      </c>
      <c r="P188" s="147">
        <f>O188*H188</f>
        <v>0</v>
      </c>
      <c r="Q188" s="147">
        <v>0</v>
      </c>
      <c r="R188" s="147">
        <f>Q188*H188</f>
        <v>0</v>
      </c>
      <c r="S188" s="147">
        <v>0</v>
      </c>
      <c r="T188" s="148">
        <f>S188*H188</f>
        <v>0</v>
      </c>
      <c r="AR188" s="149" t="s">
        <v>630</v>
      </c>
      <c r="AT188" s="149" t="s">
        <v>252</v>
      </c>
      <c r="AU188" s="149" t="s">
        <v>21</v>
      </c>
      <c r="AY188" s="17" t="s">
        <v>250</v>
      </c>
      <c r="BE188" s="150">
        <f>IF(N188="základní",J188,0)</f>
        <v>0</v>
      </c>
      <c r="BF188" s="150">
        <f>IF(N188="snížená",J188,0)</f>
        <v>0</v>
      </c>
      <c r="BG188" s="150">
        <f>IF(N188="zákl. přenesená",J188,0)</f>
        <v>0</v>
      </c>
      <c r="BH188" s="150">
        <f>IF(N188="sníž. přenesená",J188,0)</f>
        <v>0</v>
      </c>
      <c r="BI188" s="150">
        <f>IF(N188="nulová",J188,0)</f>
        <v>0</v>
      </c>
      <c r="BJ188" s="17" t="s">
        <v>88</v>
      </c>
      <c r="BK188" s="150">
        <f>ROUND(I188*H188,2)</f>
        <v>0</v>
      </c>
      <c r="BL188" s="17" t="s">
        <v>630</v>
      </c>
      <c r="BM188" s="149" t="s">
        <v>3602</v>
      </c>
    </row>
    <row r="189" spans="2:65" s="1" customFormat="1" ht="11.25">
      <c r="B189" s="33"/>
      <c r="D189" s="151" t="s">
        <v>259</v>
      </c>
      <c r="F189" s="152" t="s">
        <v>2383</v>
      </c>
      <c r="I189" s="153"/>
      <c r="L189" s="33"/>
      <c r="M189" s="154"/>
      <c r="T189" s="57"/>
      <c r="AT189" s="17" t="s">
        <v>259</v>
      </c>
      <c r="AU189" s="17" t="s">
        <v>21</v>
      </c>
    </row>
    <row r="190" spans="2:65" s="11" customFormat="1" ht="22.9" customHeight="1">
      <c r="B190" s="126"/>
      <c r="D190" s="127" t="s">
        <v>79</v>
      </c>
      <c r="E190" s="136" t="s">
        <v>2384</v>
      </c>
      <c r="F190" s="136" t="s">
        <v>2385</v>
      </c>
      <c r="I190" s="129"/>
      <c r="J190" s="137">
        <f>BK190</f>
        <v>0</v>
      </c>
      <c r="L190" s="126"/>
      <c r="M190" s="131"/>
      <c r="P190" s="132">
        <f>SUM(P191:P213)</f>
        <v>0</v>
      </c>
      <c r="R190" s="132">
        <f>SUM(R191:R213)</f>
        <v>32.841900000000003</v>
      </c>
      <c r="T190" s="133">
        <f>SUM(T191:T213)</f>
        <v>0</v>
      </c>
      <c r="AR190" s="127" t="s">
        <v>267</v>
      </c>
      <c r="AT190" s="134" t="s">
        <v>79</v>
      </c>
      <c r="AU190" s="134" t="s">
        <v>88</v>
      </c>
      <c r="AY190" s="127" t="s">
        <v>250</v>
      </c>
      <c r="BK190" s="135">
        <f>SUM(BK191:BK213)</f>
        <v>0</v>
      </c>
    </row>
    <row r="191" spans="2:65" s="1" customFormat="1" ht="24.2" customHeight="1">
      <c r="B191" s="33"/>
      <c r="C191" s="138" t="s">
        <v>491</v>
      </c>
      <c r="D191" s="138" t="s">
        <v>252</v>
      </c>
      <c r="E191" s="139" t="s">
        <v>2386</v>
      </c>
      <c r="F191" s="140" t="s">
        <v>2387</v>
      </c>
      <c r="G191" s="141" t="s">
        <v>276</v>
      </c>
      <c r="H191" s="142">
        <v>1.5</v>
      </c>
      <c r="I191" s="143"/>
      <c r="J191" s="144">
        <f t="shared" ref="J191:J213" si="10">ROUND(I191*H191,2)</f>
        <v>0</v>
      </c>
      <c r="K191" s="140" t="s">
        <v>1</v>
      </c>
      <c r="L191" s="33"/>
      <c r="M191" s="145" t="s">
        <v>1</v>
      </c>
      <c r="N191" s="146" t="s">
        <v>45</v>
      </c>
      <c r="P191" s="147">
        <f t="shared" ref="P191:P213" si="11">O191*H191</f>
        <v>0</v>
      </c>
      <c r="Q191" s="147">
        <v>2.2563399999999998</v>
      </c>
      <c r="R191" s="147">
        <f t="shared" ref="R191:R213" si="12">Q191*H191</f>
        <v>3.3845099999999997</v>
      </c>
      <c r="S191" s="147">
        <v>0</v>
      </c>
      <c r="T191" s="148">
        <f t="shared" ref="T191:T213" si="13">S191*H191</f>
        <v>0</v>
      </c>
      <c r="AR191" s="149" t="s">
        <v>630</v>
      </c>
      <c r="AT191" s="149" t="s">
        <v>252</v>
      </c>
      <c r="AU191" s="149" t="s">
        <v>21</v>
      </c>
      <c r="AY191" s="17" t="s">
        <v>250</v>
      </c>
      <c r="BE191" s="150">
        <f t="shared" ref="BE191:BE213" si="14">IF(N191="základní",J191,0)</f>
        <v>0</v>
      </c>
      <c r="BF191" s="150">
        <f t="shared" ref="BF191:BF213" si="15">IF(N191="snížená",J191,0)</f>
        <v>0</v>
      </c>
      <c r="BG191" s="150">
        <f t="shared" ref="BG191:BG213" si="16">IF(N191="zákl. přenesená",J191,0)</f>
        <v>0</v>
      </c>
      <c r="BH191" s="150">
        <f t="shared" ref="BH191:BH213" si="17">IF(N191="sníž. přenesená",J191,0)</f>
        <v>0</v>
      </c>
      <c r="BI191" s="150">
        <f t="shared" ref="BI191:BI213" si="18">IF(N191="nulová",J191,0)</f>
        <v>0</v>
      </c>
      <c r="BJ191" s="17" t="s">
        <v>88</v>
      </c>
      <c r="BK191" s="150">
        <f t="shared" ref="BK191:BK213" si="19">ROUND(I191*H191,2)</f>
        <v>0</v>
      </c>
      <c r="BL191" s="17" t="s">
        <v>630</v>
      </c>
      <c r="BM191" s="149" t="s">
        <v>3603</v>
      </c>
    </row>
    <row r="192" spans="2:65" s="1" customFormat="1" ht="33" customHeight="1">
      <c r="B192" s="33"/>
      <c r="C192" s="138" t="s">
        <v>495</v>
      </c>
      <c r="D192" s="138" t="s">
        <v>252</v>
      </c>
      <c r="E192" s="139" t="s">
        <v>2389</v>
      </c>
      <c r="F192" s="140" t="s">
        <v>2390</v>
      </c>
      <c r="G192" s="141" t="s">
        <v>276</v>
      </c>
      <c r="H192" s="142">
        <v>1</v>
      </c>
      <c r="I192" s="143"/>
      <c r="J192" s="144">
        <f t="shared" si="10"/>
        <v>0</v>
      </c>
      <c r="K192" s="140" t="s">
        <v>1</v>
      </c>
      <c r="L192" s="33"/>
      <c r="M192" s="145" t="s">
        <v>1</v>
      </c>
      <c r="N192" s="146" t="s">
        <v>45</v>
      </c>
      <c r="P192" s="147">
        <f t="shared" si="11"/>
        <v>0</v>
      </c>
      <c r="Q192" s="147">
        <v>0</v>
      </c>
      <c r="R192" s="147">
        <f t="shared" si="12"/>
        <v>0</v>
      </c>
      <c r="S192" s="147">
        <v>0</v>
      </c>
      <c r="T192" s="148">
        <f t="shared" si="13"/>
        <v>0</v>
      </c>
      <c r="AR192" s="149" t="s">
        <v>630</v>
      </c>
      <c r="AT192" s="149" t="s">
        <v>252</v>
      </c>
      <c r="AU192" s="149" t="s">
        <v>21</v>
      </c>
      <c r="AY192" s="17" t="s">
        <v>250</v>
      </c>
      <c r="BE192" s="150">
        <f t="shared" si="14"/>
        <v>0</v>
      </c>
      <c r="BF192" s="150">
        <f t="shared" si="15"/>
        <v>0</v>
      </c>
      <c r="BG192" s="150">
        <f t="shared" si="16"/>
        <v>0</v>
      </c>
      <c r="BH192" s="150">
        <f t="shared" si="17"/>
        <v>0</v>
      </c>
      <c r="BI192" s="150">
        <f t="shared" si="18"/>
        <v>0</v>
      </c>
      <c r="BJ192" s="17" t="s">
        <v>88</v>
      </c>
      <c r="BK192" s="150">
        <f t="shared" si="19"/>
        <v>0</v>
      </c>
      <c r="BL192" s="17" t="s">
        <v>630</v>
      </c>
      <c r="BM192" s="149" t="s">
        <v>3604</v>
      </c>
    </row>
    <row r="193" spans="2:65" s="1" customFormat="1" ht="62.65" customHeight="1">
      <c r="B193" s="33"/>
      <c r="C193" s="138" t="s">
        <v>503</v>
      </c>
      <c r="D193" s="138" t="s">
        <v>252</v>
      </c>
      <c r="E193" s="139" t="s">
        <v>2392</v>
      </c>
      <c r="F193" s="140" t="s">
        <v>2393</v>
      </c>
      <c r="G193" s="141" t="s">
        <v>557</v>
      </c>
      <c r="H193" s="142">
        <v>40</v>
      </c>
      <c r="I193" s="143"/>
      <c r="J193" s="144">
        <f t="shared" si="10"/>
        <v>0</v>
      </c>
      <c r="K193" s="140" t="s">
        <v>1</v>
      </c>
      <c r="L193" s="33"/>
      <c r="M193" s="145" t="s">
        <v>1</v>
      </c>
      <c r="N193" s="146" t="s">
        <v>45</v>
      </c>
      <c r="P193" s="147">
        <f t="shared" si="11"/>
        <v>0</v>
      </c>
      <c r="Q193" s="147">
        <v>0</v>
      </c>
      <c r="R193" s="147">
        <f t="shared" si="12"/>
        <v>0</v>
      </c>
      <c r="S193" s="147">
        <v>0</v>
      </c>
      <c r="T193" s="148">
        <f t="shared" si="13"/>
        <v>0</v>
      </c>
      <c r="AR193" s="149" t="s">
        <v>630</v>
      </c>
      <c r="AT193" s="149" t="s">
        <v>252</v>
      </c>
      <c r="AU193" s="149" t="s">
        <v>21</v>
      </c>
      <c r="AY193" s="17" t="s">
        <v>250</v>
      </c>
      <c r="BE193" s="150">
        <f t="shared" si="14"/>
        <v>0</v>
      </c>
      <c r="BF193" s="150">
        <f t="shared" si="15"/>
        <v>0</v>
      </c>
      <c r="BG193" s="150">
        <f t="shared" si="16"/>
        <v>0</v>
      </c>
      <c r="BH193" s="150">
        <f t="shared" si="17"/>
        <v>0</v>
      </c>
      <c r="BI193" s="150">
        <f t="shared" si="18"/>
        <v>0</v>
      </c>
      <c r="BJ193" s="17" t="s">
        <v>88</v>
      </c>
      <c r="BK193" s="150">
        <f t="shared" si="19"/>
        <v>0</v>
      </c>
      <c r="BL193" s="17" t="s">
        <v>630</v>
      </c>
      <c r="BM193" s="149" t="s">
        <v>3605</v>
      </c>
    </row>
    <row r="194" spans="2:65" s="1" customFormat="1" ht="62.65" customHeight="1">
      <c r="B194" s="33"/>
      <c r="C194" s="138" t="s">
        <v>507</v>
      </c>
      <c r="D194" s="138" t="s">
        <v>252</v>
      </c>
      <c r="E194" s="139" t="s">
        <v>3606</v>
      </c>
      <c r="F194" s="140" t="s">
        <v>3607</v>
      </c>
      <c r="G194" s="141" t="s">
        <v>557</v>
      </c>
      <c r="H194" s="142">
        <v>20</v>
      </c>
      <c r="I194" s="143"/>
      <c r="J194" s="144">
        <f t="shared" si="10"/>
        <v>0</v>
      </c>
      <c r="K194" s="140" t="s">
        <v>1</v>
      </c>
      <c r="L194" s="33"/>
      <c r="M194" s="145" t="s">
        <v>1</v>
      </c>
      <c r="N194" s="146" t="s">
        <v>45</v>
      </c>
      <c r="P194" s="147">
        <f t="shared" si="11"/>
        <v>0</v>
      </c>
      <c r="Q194" s="147">
        <v>0</v>
      </c>
      <c r="R194" s="147">
        <f t="shared" si="12"/>
        <v>0</v>
      </c>
      <c r="S194" s="147">
        <v>0</v>
      </c>
      <c r="T194" s="148">
        <f t="shared" si="13"/>
        <v>0</v>
      </c>
      <c r="AR194" s="149" t="s">
        <v>630</v>
      </c>
      <c r="AT194" s="149" t="s">
        <v>252</v>
      </c>
      <c r="AU194" s="149" t="s">
        <v>21</v>
      </c>
      <c r="AY194" s="17" t="s">
        <v>250</v>
      </c>
      <c r="BE194" s="150">
        <f t="shared" si="14"/>
        <v>0</v>
      </c>
      <c r="BF194" s="150">
        <f t="shared" si="15"/>
        <v>0</v>
      </c>
      <c r="BG194" s="150">
        <f t="shared" si="16"/>
        <v>0</v>
      </c>
      <c r="BH194" s="150">
        <f t="shared" si="17"/>
        <v>0</v>
      </c>
      <c r="BI194" s="150">
        <f t="shared" si="18"/>
        <v>0</v>
      </c>
      <c r="BJ194" s="17" t="s">
        <v>88</v>
      </c>
      <c r="BK194" s="150">
        <f t="shared" si="19"/>
        <v>0</v>
      </c>
      <c r="BL194" s="17" t="s">
        <v>630</v>
      </c>
      <c r="BM194" s="149" t="s">
        <v>3608</v>
      </c>
    </row>
    <row r="195" spans="2:65" s="1" customFormat="1" ht="44.25" customHeight="1">
      <c r="B195" s="33"/>
      <c r="C195" s="138" t="s">
        <v>511</v>
      </c>
      <c r="D195" s="138" t="s">
        <v>252</v>
      </c>
      <c r="E195" s="139" t="s">
        <v>2395</v>
      </c>
      <c r="F195" s="140" t="s">
        <v>2396</v>
      </c>
      <c r="G195" s="141" t="s">
        <v>557</v>
      </c>
      <c r="H195" s="142">
        <v>60</v>
      </c>
      <c r="I195" s="143"/>
      <c r="J195" s="144">
        <f t="shared" si="10"/>
        <v>0</v>
      </c>
      <c r="K195" s="140" t="s">
        <v>1</v>
      </c>
      <c r="L195" s="33"/>
      <c r="M195" s="145" t="s">
        <v>1</v>
      </c>
      <c r="N195" s="146" t="s">
        <v>45</v>
      </c>
      <c r="P195" s="147">
        <f t="shared" si="11"/>
        <v>0</v>
      </c>
      <c r="Q195" s="147">
        <v>0.20300000000000001</v>
      </c>
      <c r="R195" s="147">
        <f t="shared" si="12"/>
        <v>12.180000000000001</v>
      </c>
      <c r="S195" s="147">
        <v>0</v>
      </c>
      <c r="T195" s="148">
        <f t="shared" si="13"/>
        <v>0</v>
      </c>
      <c r="AR195" s="149" t="s">
        <v>630</v>
      </c>
      <c r="AT195" s="149" t="s">
        <v>252</v>
      </c>
      <c r="AU195" s="149" t="s">
        <v>21</v>
      </c>
      <c r="AY195" s="17" t="s">
        <v>250</v>
      </c>
      <c r="BE195" s="150">
        <f t="shared" si="14"/>
        <v>0</v>
      </c>
      <c r="BF195" s="150">
        <f t="shared" si="15"/>
        <v>0</v>
      </c>
      <c r="BG195" s="150">
        <f t="shared" si="16"/>
        <v>0</v>
      </c>
      <c r="BH195" s="150">
        <f t="shared" si="17"/>
        <v>0</v>
      </c>
      <c r="BI195" s="150">
        <f t="shared" si="18"/>
        <v>0</v>
      </c>
      <c r="BJ195" s="17" t="s">
        <v>88</v>
      </c>
      <c r="BK195" s="150">
        <f t="shared" si="19"/>
        <v>0</v>
      </c>
      <c r="BL195" s="17" t="s">
        <v>630</v>
      </c>
      <c r="BM195" s="149" t="s">
        <v>3609</v>
      </c>
    </row>
    <row r="196" spans="2:65" s="1" customFormat="1" ht="37.9" customHeight="1">
      <c r="B196" s="33"/>
      <c r="C196" s="138" t="s">
        <v>515</v>
      </c>
      <c r="D196" s="138" t="s">
        <v>252</v>
      </c>
      <c r="E196" s="139" t="s">
        <v>2398</v>
      </c>
      <c r="F196" s="140" t="s">
        <v>2399</v>
      </c>
      <c r="G196" s="141" t="s">
        <v>481</v>
      </c>
      <c r="H196" s="142">
        <v>2</v>
      </c>
      <c r="I196" s="143"/>
      <c r="J196" s="144">
        <f t="shared" si="10"/>
        <v>0</v>
      </c>
      <c r="K196" s="140" t="s">
        <v>1</v>
      </c>
      <c r="L196" s="33"/>
      <c r="M196" s="145" t="s">
        <v>1</v>
      </c>
      <c r="N196" s="146" t="s">
        <v>45</v>
      </c>
      <c r="P196" s="147">
        <f t="shared" si="11"/>
        <v>0</v>
      </c>
      <c r="Q196" s="147">
        <v>3.8E-3</v>
      </c>
      <c r="R196" s="147">
        <f t="shared" si="12"/>
        <v>7.6E-3</v>
      </c>
      <c r="S196" s="147">
        <v>0</v>
      </c>
      <c r="T196" s="148">
        <f t="shared" si="13"/>
        <v>0</v>
      </c>
      <c r="AR196" s="149" t="s">
        <v>630</v>
      </c>
      <c r="AT196" s="149" t="s">
        <v>252</v>
      </c>
      <c r="AU196" s="149" t="s">
        <v>21</v>
      </c>
      <c r="AY196" s="17" t="s">
        <v>250</v>
      </c>
      <c r="BE196" s="150">
        <f t="shared" si="14"/>
        <v>0</v>
      </c>
      <c r="BF196" s="150">
        <f t="shared" si="15"/>
        <v>0</v>
      </c>
      <c r="BG196" s="150">
        <f t="shared" si="16"/>
        <v>0</v>
      </c>
      <c r="BH196" s="150">
        <f t="shared" si="17"/>
        <v>0</v>
      </c>
      <c r="BI196" s="150">
        <f t="shared" si="18"/>
        <v>0</v>
      </c>
      <c r="BJ196" s="17" t="s">
        <v>88</v>
      </c>
      <c r="BK196" s="150">
        <f t="shared" si="19"/>
        <v>0</v>
      </c>
      <c r="BL196" s="17" t="s">
        <v>630</v>
      </c>
      <c r="BM196" s="149" t="s">
        <v>3610</v>
      </c>
    </row>
    <row r="197" spans="2:65" s="1" customFormat="1" ht="37.9" customHeight="1">
      <c r="B197" s="33"/>
      <c r="C197" s="138" t="s">
        <v>521</v>
      </c>
      <c r="D197" s="138" t="s">
        <v>252</v>
      </c>
      <c r="E197" s="139" t="s">
        <v>2401</v>
      </c>
      <c r="F197" s="140" t="s">
        <v>2402</v>
      </c>
      <c r="G197" s="141" t="s">
        <v>481</v>
      </c>
      <c r="H197" s="142">
        <v>3</v>
      </c>
      <c r="I197" s="143"/>
      <c r="J197" s="144">
        <f t="shared" si="10"/>
        <v>0</v>
      </c>
      <c r="K197" s="140" t="s">
        <v>1</v>
      </c>
      <c r="L197" s="33"/>
      <c r="M197" s="145" t="s">
        <v>1</v>
      </c>
      <c r="N197" s="146" t="s">
        <v>45</v>
      </c>
      <c r="P197" s="147">
        <f t="shared" si="11"/>
        <v>0</v>
      </c>
      <c r="Q197" s="147">
        <v>7.6E-3</v>
      </c>
      <c r="R197" s="147">
        <f t="shared" si="12"/>
        <v>2.2800000000000001E-2</v>
      </c>
      <c r="S197" s="147">
        <v>0</v>
      </c>
      <c r="T197" s="148">
        <f t="shared" si="13"/>
        <v>0</v>
      </c>
      <c r="AR197" s="149" t="s">
        <v>630</v>
      </c>
      <c r="AT197" s="149" t="s">
        <v>252</v>
      </c>
      <c r="AU197" s="149" t="s">
        <v>21</v>
      </c>
      <c r="AY197" s="17" t="s">
        <v>250</v>
      </c>
      <c r="BE197" s="150">
        <f t="shared" si="14"/>
        <v>0</v>
      </c>
      <c r="BF197" s="150">
        <f t="shared" si="15"/>
        <v>0</v>
      </c>
      <c r="BG197" s="150">
        <f t="shared" si="16"/>
        <v>0</v>
      </c>
      <c r="BH197" s="150">
        <f t="shared" si="17"/>
        <v>0</v>
      </c>
      <c r="BI197" s="150">
        <f t="shared" si="18"/>
        <v>0</v>
      </c>
      <c r="BJ197" s="17" t="s">
        <v>88</v>
      </c>
      <c r="BK197" s="150">
        <f t="shared" si="19"/>
        <v>0</v>
      </c>
      <c r="BL197" s="17" t="s">
        <v>630</v>
      </c>
      <c r="BM197" s="149" t="s">
        <v>3611</v>
      </c>
    </row>
    <row r="198" spans="2:65" s="1" customFormat="1" ht="44.25" customHeight="1">
      <c r="B198" s="33"/>
      <c r="C198" s="138" t="s">
        <v>527</v>
      </c>
      <c r="D198" s="138" t="s">
        <v>252</v>
      </c>
      <c r="E198" s="139" t="s">
        <v>2404</v>
      </c>
      <c r="F198" s="140" t="s">
        <v>2405</v>
      </c>
      <c r="G198" s="141" t="s">
        <v>557</v>
      </c>
      <c r="H198" s="142">
        <v>60</v>
      </c>
      <c r="I198" s="143"/>
      <c r="J198" s="144">
        <f t="shared" si="10"/>
        <v>0</v>
      </c>
      <c r="K198" s="140" t="s">
        <v>1</v>
      </c>
      <c r="L198" s="33"/>
      <c r="M198" s="145" t="s">
        <v>1</v>
      </c>
      <c r="N198" s="146" t="s">
        <v>45</v>
      </c>
      <c r="P198" s="147">
        <f t="shared" si="11"/>
        <v>0</v>
      </c>
      <c r="Q198" s="147">
        <v>9.0000000000000006E-5</v>
      </c>
      <c r="R198" s="147">
        <f t="shared" si="12"/>
        <v>5.4000000000000003E-3</v>
      </c>
      <c r="S198" s="147">
        <v>0</v>
      </c>
      <c r="T198" s="148">
        <f t="shared" si="13"/>
        <v>0</v>
      </c>
      <c r="AR198" s="149" t="s">
        <v>630</v>
      </c>
      <c r="AT198" s="149" t="s">
        <v>252</v>
      </c>
      <c r="AU198" s="149" t="s">
        <v>21</v>
      </c>
      <c r="AY198" s="17" t="s">
        <v>250</v>
      </c>
      <c r="BE198" s="150">
        <f t="shared" si="14"/>
        <v>0</v>
      </c>
      <c r="BF198" s="150">
        <f t="shared" si="15"/>
        <v>0</v>
      </c>
      <c r="BG198" s="150">
        <f t="shared" si="16"/>
        <v>0</v>
      </c>
      <c r="BH198" s="150">
        <f t="shared" si="17"/>
        <v>0</v>
      </c>
      <c r="BI198" s="150">
        <f t="shared" si="18"/>
        <v>0</v>
      </c>
      <c r="BJ198" s="17" t="s">
        <v>88</v>
      </c>
      <c r="BK198" s="150">
        <f t="shared" si="19"/>
        <v>0</v>
      </c>
      <c r="BL198" s="17" t="s">
        <v>630</v>
      </c>
      <c r="BM198" s="149" t="s">
        <v>3612</v>
      </c>
    </row>
    <row r="199" spans="2:65" s="1" customFormat="1" ht="55.5" customHeight="1">
      <c r="B199" s="33"/>
      <c r="C199" s="138" t="s">
        <v>532</v>
      </c>
      <c r="D199" s="138" t="s">
        <v>252</v>
      </c>
      <c r="E199" s="139" t="s">
        <v>2407</v>
      </c>
      <c r="F199" s="140" t="s">
        <v>2408</v>
      </c>
      <c r="G199" s="141" t="s">
        <v>557</v>
      </c>
      <c r="H199" s="142">
        <v>3</v>
      </c>
      <c r="I199" s="143"/>
      <c r="J199" s="144">
        <f t="shared" si="10"/>
        <v>0</v>
      </c>
      <c r="K199" s="140" t="s">
        <v>1</v>
      </c>
      <c r="L199" s="33"/>
      <c r="M199" s="145" t="s">
        <v>1</v>
      </c>
      <c r="N199" s="146" t="s">
        <v>45</v>
      </c>
      <c r="P199" s="147">
        <f t="shared" si="11"/>
        <v>0</v>
      </c>
      <c r="Q199" s="147">
        <v>0.22563</v>
      </c>
      <c r="R199" s="147">
        <f t="shared" si="12"/>
        <v>0.67688999999999999</v>
      </c>
      <c r="S199" s="147">
        <v>0</v>
      </c>
      <c r="T199" s="148">
        <f t="shared" si="13"/>
        <v>0</v>
      </c>
      <c r="AR199" s="149" t="s">
        <v>630</v>
      </c>
      <c r="AT199" s="149" t="s">
        <v>252</v>
      </c>
      <c r="AU199" s="149" t="s">
        <v>21</v>
      </c>
      <c r="AY199" s="17" t="s">
        <v>250</v>
      </c>
      <c r="BE199" s="150">
        <f t="shared" si="14"/>
        <v>0</v>
      </c>
      <c r="BF199" s="150">
        <f t="shared" si="15"/>
        <v>0</v>
      </c>
      <c r="BG199" s="150">
        <f t="shared" si="16"/>
        <v>0</v>
      </c>
      <c r="BH199" s="150">
        <f t="shared" si="17"/>
        <v>0</v>
      </c>
      <c r="BI199" s="150">
        <f t="shared" si="18"/>
        <v>0</v>
      </c>
      <c r="BJ199" s="17" t="s">
        <v>88</v>
      </c>
      <c r="BK199" s="150">
        <f t="shared" si="19"/>
        <v>0</v>
      </c>
      <c r="BL199" s="17" t="s">
        <v>630</v>
      </c>
      <c r="BM199" s="149" t="s">
        <v>3613</v>
      </c>
    </row>
    <row r="200" spans="2:65" s="1" customFormat="1" ht="16.5" customHeight="1">
      <c r="B200" s="33"/>
      <c r="C200" s="178" t="s">
        <v>538</v>
      </c>
      <c r="D200" s="178" t="s">
        <v>364</v>
      </c>
      <c r="E200" s="179" t="s">
        <v>2410</v>
      </c>
      <c r="F200" s="180" t="s">
        <v>2411</v>
      </c>
      <c r="G200" s="181" t="s">
        <v>481</v>
      </c>
      <c r="H200" s="182">
        <v>3</v>
      </c>
      <c r="I200" s="183"/>
      <c r="J200" s="184">
        <f t="shared" si="10"/>
        <v>0</v>
      </c>
      <c r="K200" s="180" t="s">
        <v>1</v>
      </c>
      <c r="L200" s="185"/>
      <c r="M200" s="186" t="s">
        <v>1</v>
      </c>
      <c r="N200" s="187" t="s">
        <v>45</v>
      </c>
      <c r="P200" s="147">
        <f t="shared" si="11"/>
        <v>0</v>
      </c>
      <c r="Q200" s="147">
        <v>3.1E-2</v>
      </c>
      <c r="R200" s="147">
        <f t="shared" si="12"/>
        <v>9.2999999999999999E-2</v>
      </c>
      <c r="S200" s="147">
        <v>0</v>
      </c>
      <c r="T200" s="148">
        <f t="shared" si="13"/>
        <v>0</v>
      </c>
      <c r="AR200" s="149" t="s">
        <v>760</v>
      </c>
      <c r="AT200" s="149" t="s">
        <v>364</v>
      </c>
      <c r="AU200" s="149" t="s">
        <v>21</v>
      </c>
      <c r="AY200" s="17" t="s">
        <v>250</v>
      </c>
      <c r="BE200" s="150">
        <f t="shared" si="14"/>
        <v>0</v>
      </c>
      <c r="BF200" s="150">
        <f t="shared" si="15"/>
        <v>0</v>
      </c>
      <c r="BG200" s="150">
        <f t="shared" si="16"/>
        <v>0</v>
      </c>
      <c r="BH200" s="150">
        <f t="shared" si="17"/>
        <v>0</v>
      </c>
      <c r="BI200" s="150">
        <f t="shared" si="18"/>
        <v>0</v>
      </c>
      <c r="BJ200" s="17" t="s">
        <v>88</v>
      </c>
      <c r="BK200" s="150">
        <f t="shared" si="19"/>
        <v>0</v>
      </c>
      <c r="BL200" s="17" t="s">
        <v>760</v>
      </c>
      <c r="BM200" s="149" t="s">
        <v>3614</v>
      </c>
    </row>
    <row r="201" spans="2:65" s="1" customFormat="1" ht="16.5" customHeight="1">
      <c r="B201" s="33"/>
      <c r="C201" s="178" t="s">
        <v>544</v>
      </c>
      <c r="D201" s="178" t="s">
        <v>364</v>
      </c>
      <c r="E201" s="179" t="s">
        <v>2413</v>
      </c>
      <c r="F201" s="180" t="s">
        <v>2414</v>
      </c>
      <c r="G201" s="181" t="s">
        <v>481</v>
      </c>
      <c r="H201" s="182">
        <v>3</v>
      </c>
      <c r="I201" s="183"/>
      <c r="J201" s="184">
        <f t="shared" si="10"/>
        <v>0</v>
      </c>
      <c r="K201" s="180" t="s">
        <v>1</v>
      </c>
      <c r="L201" s="185"/>
      <c r="M201" s="186" t="s">
        <v>1</v>
      </c>
      <c r="N201" s="187" t="s">
        <v>45</v>
      </c>
      <c r="P201" s="147">
        <f t="shared" si="11"/>
        <v>0</v>
      </c>
      <c r="Q201" s="147">
        <v>6.0000000000000001E-3</v>
      </c>
      <c r="R201" s="147">
        <f t="shared" si="12"/>
        <v>1.8000000000000002E-2</v>
      </c>
      <c r="S201" s="147">
        <v>0</v>
      </c>
      <c r="T201" s="148">
        <f t="shared" si="13"/>
        <v>0</v>
      </c>
      <c r="AR201" s="149" t="s">
        <v>760</v>
      </c>
      <c r="AT201" s="149" t="s">
        <v>364</v>
      </c>
      <c r="AU201" s="149" t="s">
        <v>21</v>
      </c>
      <c r="AY201" s="17" t="s">
        <v>250</v>
      </c>
      <c r="BE201" s="150">
        <f t="shared" si="14"/>
        <v>0</v>
      </c>
      <c r="BF201" s="150">
        <f t="shared" si="15"/>
        <v>0</v>
      </c>
      <c r="BG201" s="150">
        <f t="shared" si="16"/>
        <v>0</v>
      </c>
      <c r="BH201" s="150">
        <f t="shared" si="17"/>
        <v>0</v>
      </c>
      <c r="BI201" s="150">
        <f t="shared" si="18"/>
        <v>0</v>
      </c>
      <c r="BJ201" s="17" t="s">
        <v>88</v>
      </c>
      <c r="BK201" s="150">
        <f t="shared" si="19"/>
        <v>0</v>
      </c>
      <c r="BL201" s="17" t="s">
        <v>760</v>
      </c>
      <c r="BM201" s="149" t="s">
        <v>3615</v>
      </c>
    </row>
    <row r="202" spans="2:65" s="1" customFormat="1" ht="55.5" customHeight="1">
      <c r="B202" s="33"/>
      <c r="C202" s="138" t="s">
        <v>549</v>
      </c>
      <c r="D202" s="138" t="s">
        <v>252</v>
      </c>
      <c r="E202" s="139" t="s">
        <v>2416</v>
      </c>
      <c r="F202" s="140" t="s">
        <v>2417</v>
      </c>
      <c r="G202" s="141" t="s">
        <v>557</v>
      </c>
      <c r="H202" s="142">
        <v>110</v>
      </c>
      <c r="I202" s="143"/>
      <c r="J202" s="144">
        <f t="shared" si="10"/>
        <v>0</v>
      </c>
      <c r="K202" s="140" t="s">
        <v>1</v>
      </c>
      <c r="L202" s="33"/>
      <c r="M202" s="145" t="s">
        <v>1</v>
      </c>
      <c r="N202" s="146" t="s">
        <v>45</v>
      </c>
      <c r="P202" s="147">
        <f t="shared" si="11"/>
        <v>0</v>
      </c>
      <c r="Q202" s="147">
        <v>0.108</v>
      </c>
      <c r="R202" s="147">
        <f t="shared" si="12"/>
        <v>11.879999999999999</v>
      </c>
      <c r="S202" s="147">
        <v>0</v>
      </c>
      <c r="T202" s="148">
        <f t="shared" si="13"/>
        <v>0</v>
      </c>
      <c r="AR202" s="149" t="s">
        <v>630</v>
      </c>
      <c r="AT202" s="149" t="s">
        <v>252</v>
      </c>
      <c r="AU202" s="149" t="s">
        <v>21</v>
      </c>
      <c r="AY202" s="17" t="s">
        <v>250</v>
      </c>
      <c r="BE202" s="150">
        <f t="shared" si="14"/>
        <v>0</v>
      </c>
      <c r="BF202" s="150">
        <f t="shared" si="15"/>
        <v>0</v>
      </c>
      <c r="BG202" s="150">
        <f t="shared" si="16"/>
        <v>0</v>
      </c>
      <c r="BH202" s="150">
        <f t="shared" si="17"/>
        <v>0</v>
      </c>
      <c r="BI202" s="150">
        <f t="shared" si="18"/>
        <v>0</v>
      </c>
      <c r="BJ202" s="17" t="s">
        <v>88</v>
      </c>
      <c r="BK202" s="150">
        <f t="shared" si="19"/>
        <v>0</v>
      </c>
      <c r="BL202" s="17" t="s">
        <v>630</v>
      </c>
      <c r="BM202" s="149" t="s">
        <v>3616</v>
      </c>
    </row>
    <row r="203" spans="2:65" s="1" customFormat="1" ht="55.5" customHeight="1">
      <c r="B203" s="33"/>
      <c r="C203" s="178" t="s">
        <v>554</v>
      </c>
      <c r="D203" s="178" t="s">
        <v>364</v>
      </c>
      <c r="E203" s="179" t="s">
        <v>2419</v>
      </c>
      <c r="F203" s="180" t="s">
        <v>2420</v>
      </c>
      <c r="G203" s="181" t="s">
        <v>557</v>
      </c>
      <c r="H203" s="182">
        <v>110</v>
      </c>
      <c r="I203" s="183"/>
      <c r="J203" s="184">
        <f t="shared" si="10"/>
        <v>0</v>
      </c>
      <c r="K203" s="180" t="s">
        <v>1</v>
      </c>
      <c r="L203" s="185"/>
      <c r="M203" s="186" t="s">
        <v>1</v>
      </c>
      <c r="N203" s="187" t="s">
        <v>45</v>
      </c>
      <c r="P203" s="147">
        <f t="shared" si="11"/>
        <v>0</v>
      </c>
      <c r="Q203" s="147">
        <v>3.5E-4</v>
      </c>
      <c r="R203" s="147">
        <f t="shared" si="12"/>
        <v>3.85E-2</v>
      </c>
      <c r="S203" s="147">
        <v>0</v>
      </c>
      <c r="T203" s="148">
        <f t="shared" si="13"/>
        <v>0</v>
      </c>
      <c r="AR203" s="149" t="s">
        <v>760</v>
      </c>
      <c r="AT203" s="149" t="s">
        <v>364</v>
      </c>
      <c r="AU203" s="149" t="s">
        <v>21</v>
      </c>
      <c r="AY203" s="17" t="s">
        <v>250</v>
      </c>
      <c r="BE203" s="150">
        <f t="shared" si="14"/>
        <v>0</v>
      </c>
      <c r="BF203" s="150">
        <f t="shared" si="15"/>
        <v>0</v>
      </c>
      <c r="BG203" s="150">
        <f t="shared" si="16"/>
        <v>0</v>
      </c>
      <c r="BH203" s="150">
        <f t="shared" si="17"/>
        <v>0</v>
      </c>
      <c r="BI203" s="150">
        <f t="shared" si="18"/>
        <v>0</v>
      </c>
      <c r="BJ203" s="17" t="s">
        <v>88</v>
      </c>
      <c r="BK203" s="150">
        <f t="shared" si="19"/>
        <v>0</v>
      </c>
      <c r="BL203" s="17" t="s">
        <v>760</v>
      </c>
      <c r="BM203" s="149" t="s">
        <v>3617</v>
      </c>
    </row>
    <row r="204" spans="2:65" s="1" customFormat="1" ht="55.5" customHeight="1">
      <c r="B204" s="33"/>
      <c r="C204" s="138" t="s">
        <v>561</v>
      </c>
      <c r="D204" s="138" t="s">
        <v>252</v>
      </c>
      <c r="E204" s="139" t="s">
        <v>2422</v>
      </c>
      <c r="F204" s="140" t="s">
        <v>2423</v>
      </c>
      <c r="G204" s="141" t="s">
        <v>557</v>
      </c>
      <c r="H204" s="142">
        <v>20</v>
      </c>
      <c r="I204" s="143"/>
      <c r="J204" s="144">
        <f t="shared" si="10"/>
        <v>0</v>
      </c>
      <c r="K204" s="140" t="s">
        <v>1</v>
      </c>
      <c r="L204" s="33"/>
      <c r="M204" s="145" t="s">
        <v>1</v>
      </c>
      <c r="N204" s="146" t="s">
        <v>45</v>
      </c>
      <c r="P204" s="147">
        <f t="shared" si="11"/>
        <v>0</v>
      </c>
      <c r="Q204" s="147">
        <v>0.22563</v>
      </c>
      <c r="R204" s="147">
        <f t="shared" si="12"/>
        <v>4.5125999999999999</v>
      </c>
      <c r="S204" s="147">
        <v>0</v>
      </c>
      <c r="T204" s="148">
        <f t="shared" si="13"/>
        <v>0</v>
      </c>
      <c r="AR204" s="149" t="s">
        <v>630</v>
      </c>
      <c r="AT204" s="149" t="s">
        <v>252</v>
      </c>
      <c r="AU204" s="149" t="s">
        <v>21</v>
      </c>
      <c r="AY204" s="17" t="s">
        <v>250</v>
      </c>
      <c r="BE204" s="150">
        <f t="shared" si="14"/>
        <v>0</v>
      </c>
      <c r="BF204" s="150">
        <f t="shared" si="15"/>
        <v>0</v>
      </c>
      <c r="BG204" s="150">
        <f t="shared" si="16"/>
        <v>0</v>
      </c>
      <c r="BH204" s="150">
        <f t="shared" si="17"/>
        <v>0</v>
      </c>
      <c r="BI204" s="150">
        <f t="shared" si="18"/>
        <v>0</v>
      </c>
      <c r="BJ204" s="17" t="s">
        <v>88</v>
      </c>
      <c r="BK204" s="150">
        <f t="shared" si="19"/>
        <v>0</v>
      </c>
      <c r="BL204" s="17" t="s">
        <v>630</v>
      </c>
      <c r="BM204" s="149" t="s">
        <v>3618</v>
      </c>
    </row>
    <row r="205" spans="2:65" s="1" customFormat="1" ht="33" customHeight="1">
      <c r="B205" s="33"/>
      <c r="C205" s="178" t="s">
        <v>566</v>
      </c>
      <c r="D205" s="178" t="s">
        <v>364</v>
      </c>
      <c r="E205" s="179" t="s">
        <v>2425</v>
      </c>
      <c r="F205" s="180" t="s">
        <v>2426</v>
      </c>
      <c r="G205" s="181" t="s">
        <v>557</v>
      </c>
      <c r="H205" s="182">
        <v>20</v>
      </c>
      <c r="I205" s="183"/>
      <c r="J205" s="184">
        <f t="shared" si="10"/>
        <v>0</v>
      </c>
      <c r="K205" s="180" t="s">
        <v>256</v>
      </c>
      <c r="L205" s="185"/>
      <c r="M205" s="186" t="s">
        <v>1</v>
      </c>
      <c r="N205" s="187" t="s">
        <v>45</v>
      </c>
      <c r="P205" s="147">
        <f t="shared" si="11"/>
        <v>0</v>
      </c>
      <c r="Q205" s="147">
        <v>6.8999999999999997E-4</v>
      </c>
      <c r="R205" s="147">
        <f t="shared" si="12"/>
        <v>1.38E-2</v>
      </c>
      <c r="S205" s="147">
        <v>0</v>
      </c>
      <c r="T205" s="148">
        <f t="shared" si="13"/>
        <v>0</v>
      </c>
      <c r="AR205" s="149" t="s">
        <v>760</v>
      </c>
      <c r="AT205" s="149" t="s">
        <v>364</v>
      </c>
      <c r="AU205" s="149" t="s">
        <v>21</v>
      </c>
      <c r="AY205" s="17" t="s">
        <v>250</v>
      </c>
      <c r="BE205" s="150">
        <f t="shared" si="14"/>
        <v>0</v>
      </c>
      <c r="BF205" s="150">
        <f t="shared" si="15"/>
        <v>0</v>
      </c>
      <c r="BG205" s="150">
        <f t="shared" si="16"/>
        <v>0</v>
      </c>
      <c r="BH205" s="150">
        <f t="shared" si="17"/>
        <v>0</v>
      </c>
      <c r="BI205" s="150">
        <f t="shared" si="18"/>
        <v>0</v>
      </c>
      <c r="BJ205" s="17" t="s">
        <v>88</v>
      </c>
      <c r="BK205" s="150">
        <f t="shared" si="19"/>
        <v>0</v>
      </c>
      <c r="BL205" s="17" t="s">
        <v>760</v>
      </c>
      <c r="BM205" s="149" t="s">
        <v>3619</v>
      </c>
    </row>
    <row r="206" spans="2:65" s="1" customFormat="1" ht="37.9" customHeight="1">
      <c r="B206" s="33"/>
      <c r="C206" s="138" t="s">
        <v>572</v>
      </c>
      <c r="D206" s="138" t="s">
        <v>252</v>
      </c>
      <c r="E206" s="139" t="s">
        <v>2428</v>
      </c>
      <c r="F206" s="140" t="s">
        <v>2429</v>
      </c>
      <c r="G206" s="141" t="s">
        <v>557</v>
      </c>
      <c r="H206" s="142">
        <v>40</v>
      </c>
      <c r="I206" s="143"/>
      <c r="J206" s="144">
        <f t="shared" si="10"/>
        <v>0</v>
      </c>
      <c r="K206" s="140" t="s">
        <v>1</v>
      </c>
      <c r="L206" s="33"/>
      <c r="M206" s="145" t="s">
        <v>1</v>
      </c>
      <c r="N206" s="146" t="s">
        <v>45</v>
      </c>
      <c r="P206" s="147">
        <f t="shared" si="11"/>
        <v>0</v>
      </c>
      <c r="Q206" s="147">
        <v>0</v>
      </c>
      <c r="R206" s="147">
        <f t="shared" si="12"/>
        <v>0</v>
      </c>
      <c r="S206" s="147">
        <v>0</v>
      </c>
      <c r="T206" s="148">
        <f t="shared" si="13"/>
        <v>0</v>
      </c>
      <c r="AR206" s="149" t="s">
        <v>630</v>
      </c>
      <c r="AT206" s="149" t="s">
        <v>252</v>
      </c>
      <c r="AU206" s="149" t="s">
        <v>21</v>
      </c>
      <c r="AY206" s="17" t="s">
        <v>250</v>
      </c>
      <c r="BE206" s="150">
        <f t="shared" si="14"/>
        <v>0</v>
      </c>
      <c r="BF206" s="150">
        <f t="shared" si="15"/>
        <v>0</v>
      </c>
      <c r="BG206" s="150">
        <f t="shared" si="16"/>
        <v>0</v>
      </c>
      <c r="BH206" s="150">
        <f t="shared" si="17"/>
        <v>0</v>
      </c>
      <c r="BI206" s="150">
        <f t="shared" si="18"/>
        <v>0</v>
      </c>
      <c r="BJ206" s="17" t="s">
        <v>88</v>
      </c>
      <c r="BK206" s="150">
        <f t="shared" si="19"/>
        <v>0</v>
      </c>
      <c r="BL206" s="17" t="s">
        <v>630</v>
      </c>
      <c r="BM206" s="149" t="s">
        <v>3620</v>
      </c>
    </row>
    <row r="207" spans="2:65" s="1" customFormat="1" ht="37.9" customHeight="1">
      <c r="B207" s="33"/>
      <c r="C207" s="138" t="s">
        <v>577</v>
      </c>
      <c r="D207" s="138" t="s">
        <v>252</v>
      </c>
      <c r="E207" s="139" t="s">
        <v>3621</v>
      </c>
      <c r="F207" s="140" t="s">
        <v>3622</v>
      </c>
      <c r="G207" s="141" t="s">
        <v>557</v>
      </c>
      <c r="H207" s="142">
        <v>20</v>
      </c>
      <c r="I207" s="143"/>
      <c r="J207" s="144">
        <f t="shared" si="10"/>
        <v>0</v>
      </c>
      <c r="K207" s="140" t="s">
        <v>1</v>
      </c>
      <c r="L207" s="33"/>
      <c r="M207" s="145" t="s">
        <v>1</v>
      </c>
      <c r="N207" s="146" t="s">
        <v>45</v>
      </c>
      <c r="P207" s="147">
        <f t="shared" si="11"/>
        <v>0</v>
      </c>
      <c r="Q207" s="147">
        <v>0</v>
      </c>
      <c r="R207" s="147">
        <f t="shared" si="12"/>
        <v>0</v>
      </c>
      <c r="S207" s="147">
        <v>0</v>
      </c>
      <c r="T207" s="148">
        <f t="shared" si="13"/>
        <v>0</v>
      </c>
      <c r="AR207" s="149" t="s">
        <v>630</v>
      </c>
      <c r="AT207" s="149" t="s">
        <v>252</v>
      </c>
      <c r="AU207" s="149" t="s">
        <v>21</v>
      </c>
      <c r="AY207" s="17" t="s">
        <v>250</v>
      </c>
      <c r="BE207" s="150">
        <f t="shared" si="14"/>
        <v>0</v>
      </c>
      <c r="BF207" s="150">
        <f t="shared" si="15"/>
        <v>0</v>
      </c>
      <c r="BG207" s="150">
        <f t="shared" si="16"/>
        <v>0</v>
      </c>
      <c r="BH207" s="150">
        <f t="shared" si="17"/>
        <v>0</v>
      </c>
      <c r="BI207" s="150">
        <f t="shared" si="18"/>
        <v>0</v>
      </c>
      <c r="BJ207" s="17" t="s">
        <v>88</v>
      </c>
      <c r="BK207" s="150">
        <f t="shared" si="19"/>
        <v>0</v>
      </c>
      <c r="BL207" s="17" t="s">
        <v>630</v>
      </c>
      <c r="BM207" s="149" t="s">
        <v>3623</v>
      </c>
    </row>
    <row r="208" spans="2:65" s="1" customFormat="1" ht="90" customHeight="1">
      <c r="B208" s="33"/>
      <c r="C208" s="138" t="s">
        <v>583</v>
      </c>
      <c r="D208" s="138" t="s">
        <v>252</v>
      </c>
      <c r="E208" s="139" t="s">
        <v>2431</v>
      </c>
      <c r="F208" s="140" t="s">
        <v>2432</v>
      </c>
      <c r="G208" s="141" t="s">
        <v>255</v>
      </c>
      <c r="H208" s="142">
        <v>91</v>
      </c>
      <c r="I208" s="143"/>
      <c r="J208" s="144">
        <f t="shared" si="10"/>
        <v>0</v>
      </c>
      <c r="K208" s="140" t="s">
        <v>1</v>
      </c>
      <c r="L208" s="33"/>
      <c r="M208" s="145" t="s">
        <v>1</v>
      </c>
      <c r="N208" s="146" t="s">
        <v>45</v>
      </c>
      <c r="P208" s="147">
        <f t="shared" si="11"/>
        <v>0</v>
      </c>
      <c r="Q208" s="147">
        <v>0</v>
      </c>
      <c r="R208" s="147">
        <f t="shared" si="12"/>
        <v>0</v>
      </c>
      <c r="S208" s="147">
        <v>0</v>
      </c>
      <c r="T208" s="148">
        <f t="shared" si="13"/>
        <v>0</v>
      </c>
      <c r="AR208" s="149" t="s">
        <v>630</v>
      </c>
      <c r="AT208" s="149" t="s">
        <v>252</v>
      </c>
      <c r="AU208" s="149" t="s">
        <v>21</v>
      </c>
      <c r="AY208" s="17" t="s">
        <v>250</v>
      </c>
      <c r="BE208" s="150">
        <f t="shared" si="14"/>
        <v>0</v>
      </c>
      <c r="BF208" s="150">
        <f t="shared" si="15"/>
        <v>0</v>
      </c>
      <c r="BG208" s="150">
        <f t="shared" si="16"/>
        <v>0</v>
      </c>
      <c r="BH208" s="150">
        <f t="shared" si="17"/>
        <v>0</v>
      </c>
      <c r="BI208" s="150">
        <f t="shared" si="18"/>
        <v>0</v>
      </c>
      <c r="BJ208" s="17" t="s">
        <v>88</v>
      </c>
      <c r="BK208" s="150">
        <f t="shared" si="19"/>
        <v>0</v>
      </c>
      <c r="BL208" s="17" t="s">
        <v>630</v>
      </c>
      <c r="BM208" s="149" t="s">
        <v>3624</v>
      </c>
    </row>
    <row r="209" spans="2:65" s="1" customFormat="1" ht="24.2" customHeight="1">
      <c r="B209" s="33"/>
      <c r="C209" s="138" t="s">
        <v>588</v>
      </c>
      <c r="D209" s="138" t="s">
        <v>252</v>
      </c>
      <c r="E209" s="139" t="s">
        <v>2434</v>
      </c>
      <c r="F209" s="140" t="s">
        <v>2435</v>
      </c>
      <c r="G209" s="141" t="s">
        <v>481</v>
      </c>
      <c r="H209" s="142">
        <v>1</v>
      </c>
      <c r="I209" s="143"/>
      <c r="J209" s="144">
        <f t="shared" si="10"/>
        <v>0</v>
      </c>
      <c r="K209" s="140" t="s">
        <v>1</v>
      </c>
      <c r="L209" s="33"/>
      <c r="M209" s="145" t="s">
        <v>1</v>
      </c>
      <c r="N209" s="146" t="s">
        <v>45</v>
      </c>
      <c r="P209" s="147">
        <f t="shared" si="11"/>
        <v>0</v>
      </c>
      <c r="Q209" s="147">
        <v>8.8000000000000005E-3</v>
      </c>
      <c r="R209" s="147">
        <f t="shared" si="12"/>
        <v>8.8000000000000005E-3</v>
      </c>
      <c r="S209" s="147">
        <v>0</v>
      </c>
      <c r="T209" s="148">
        <f t="shared" si="13"/>
        <v>0</v>
      </c>
      <c r="AR209" s="149" t="s">
        <v>630</v>
      </c>
      <c r="AT209" s="149" t="s">
        <v>252</v>
      </c>
      <c r="AU209" s="149" t="s">
        <v>21</v>
      </c>
      <c r="AY209" s="17" t="s">
        <v>250</v>
      </c>
      <c r="BE209" s="150">
        <f t="shared" si="14"/>
        <v>0</v>
      </c>
      <c r="BF209" s="150">
        <f t="shared" si="15"/>
        <v>0</v>
      </c>
      <c r="BG209" s="150">
        <f t="shared" si="16"/>
        <v>0</v>
      </c>
      <c r="BH209" s="150">
        <f t="shared" si="17"/>
        <v>0</v>
      </c>
      <c r="BI209" s="150">
        <f t="shared" si="18"/>
        <v>0</v>
      </c>
      <c r="BJ209" s="17" t="s">
        <v>88</v>
      </c>
      <c r="BK209" s="150">
        <f t="shared" si="19"/>
        <v>0</v>
      </c>
      <c r="BL209" s="17" t="s">
        <v>630</v>
      </c>
      <c r="BM209" s="149" t="s">
        <v>3625</v>
      </c>
    </row>
    <row r="210" spans="2:65" s="1" customFormat="1" ht="24.2" customHeight="1">
      <c r="B210" s="33"/>
      <c r="C210" s="138" t="s">
        <v>594</v>
      </c>
      <c r="D210" s="138" t="s">
        <v>252</v>
      </c>
      <c r="E210" s="139" t="s">
        <v>2437</v>
      </c>
      <c r="F210" s="140" t="s">
        <v>2438</v>
      </c>
      <c r="G210" s="141" t="s">
        <v>481</v>
      </c>
      <c r="H210" s="142">
        <v>1</v>
      </c>
      <c r="I210" s="143"/>
      <c r="J210" s="144">
        <f t="shared" si="10"/>
        <v>0</v>
      </c>
      <c r="K210" s="140" t="s">
        <v>1</v>
      </c>
      <c r="L210" s="33"/>
      <c r="M210" s="145" t="s">
        <v>1</v>
      </c>
      <c r="N210" s="146" t="s">
        <v>45</v>
      </c>
      <c r="P210" s="147">
        <f t="shared" si="11"/>
        <v>0</v>
      </c>
      <c r="Q210" s="147">
        <v>0</v>
      </c>
      <c r="R210" s="147">
        <f t="shared" si="12"/>
        <v>0</v>
      </c>
      <c r="S210" s="147">
        <v>0</v>
      </c>
      <c r="T210" s="148">
        <f t="shared" si="13"/>
        <v>0</v>
      </c>
      <c r="AR210" s="149" t="s">
        <v>630</v>
      </c>
      <c r="AT210" s="149" t="s">
        <v>252</v>
      </c>
      <c r="AU210" s="149" t="s">
        <v>21</v>
      </c>
      <c r="AY210" s="17" t="s">
        <v>250</v>
      </c>
      <c r="BE210" s="150">
        <f t="shared" si="14"/>
        <v>0</v>
      </c>
      <c r="BF210" s="150">
        <f t="shared" si="15"/>
        <v>0</v>
      </c>
      <c r="BG210" s="150">
        <f t="shared" si="16"/>
        <v>0</v>
      </c>
      <c r="BH210" s="150">
        <f t="shared" si="17"/>
        <v>0</v>
      </c>
      <c r="BI210" s="150">
        <f t="shared" si="18"/>
        <v>0</v>
      </c>
      <c r="BJ210" s="17" t="s">
        <v>88</v>
      </c>
      <c r="BK210" s="150">
        <f t="shared" si="19"/>
        <v>0</v>
      </c>
      <c r="BL210" s="17" t="s">
        <v>630</v>
      </c>
      <c r="BM210" s="149" t="s">
        <v>3626</v>
      </c>
    </row>
    <row r="211" spans="2:65" s="1" customFormat="1" ht="16.5" customHeight="1">
      <c r="B211" s="33"/>
      <c r="C211" s="138" t="s">
        <v>601</v>
      </c>
      <c r="D211" s="138" t="s">
        <v>252</v>
      </c>
      <c r="E211" s="139" t="s">
        <v>2440</v>
      </c>
      <c r="F211" s="140" t="s">
        <v>2441</v>
      </c>
      <c r="G211" s="141" t="s">
        <v>481</v>
      </c>
      <c r="H211" s="142">
        <v>5</v>
      </c>
      <c r="I211" s="143"/>
      <c r="J211" s="144">
        <f t="shared" si="10"/>
        <v>0</v>
      </c>
      <c r="K211" s="140" t="s">
        <v>1</v>
      </c>
      <c r="L211" s="33"/>
      <c r="M211" s="145" t="s">
        <v>1</v>
      </c>
      <c r="N211" s="146" t="s">
        <v>45</v>
      </c>
      <c r="P211" s="147">
        <f t="shared" si="11"/>
        <v>0</v>
      </c>
      <c r="Q211" s="147">
        <v>0</v>
      </c>
      <c r="R211" s="147">
        <f t="shared" si="12"/>
        <v>0</v>
      </c>
      <c r="S211" s="147">
        <v>0</v>
      </c>
      <c r="T211" s="148">
        <f t="shared" si="13"/>
        <v>0</v>
      </c>
      <c r="AR211" s="149" t="s">
        <v>630</v>
      </c>
      <c r="AT211" s="149" t="s">
        <v>252</v>
      </c>
      <c r="AU211" s="149" t="s">
        <v>21</v>
      </c>
      <c r="AY211" s="17" t="s">
        <v>250</v>
      </c>
      <c r="BE211" s="150">
        <f t="shared" si="14"/>
        <v>0</v>
      </c>
      <c r="BF211" s="150">
        <f t="shared" si="15"/>
        <v>0</v>
      </c>
      <c r="BG211" s="150">
        <f t="shared" si="16"/>
        <v>0</v>
      </c>
      <c r="BH211" s="150">
        <f t="shared" si="17"/>
        <v>0</v>
      </c>
      <c r="BI211" s="150">
        <f t="shared" si="18"/>
        <v>0</v>
      </c>
      <c r="BJ211" s="17" t="s">
        <v>88</v>
      </c>
      <c r="BK211" s="150">
        <f t="shared" si="19"/>
        <v>0</v>
      </c>
      <c r="BL211" s="17" t="s">
        <v>630</v>
      </c>
      <c r="BM211" s="149" t="s">
        <v>3627</v>
      </c>
    </row>
    <row r="212" spans="2:65" s="1" customFormat="1" ht="21.75" customHeight="1">
      <c r="B212" s="33"/>
      <c r="C212" s="138" t="s">
        <v>607</v>
      </c>
      <c r="D212" s="138" t="s">
        <v>252</v>
      </c>
      <c r="E212" s="139" t="s">
        <v>2443</v>
      </c>
      <c r="F212" s="140" t="s">
        <v>2444</v>
      </c>
      <c r="G212" s="141" t="s">
        <v>481</v>
      </c>
      <c r="H212" s="142">
        <v>6</v>
      </c>
      <c r="I212" s="143"/>
      <c r="J212" s="144">
        <f t="shared" si="10"/>
        <v>0</v>
      </c>
      <c r="K212" s="140" t="s">
        <v>1</v>
      </c>
      <c r="L212" s="33"/>
      <c r="M212" s="145" t="s">
        <v>1</v>
      </c>
      <c r="N212" s="146" t="s">
        <v>45</v>
      </c>
      <c r="P212" s="147">
        <f t="shared" si="11"/>
        <v>0</v>
      </c>
      <c r="Q212" s="147">
        <v>0</v>
      </c>
      <c r="R212" s="147">
        <f t="shared" si="12"/>
        <v>0</v>
      </c>
      <c r="S212" s="147">
        <v>0</v>
      </c>
      <c r="T212" s="148">
        <f t="shared" si="13"/>
        <v>0</v>
      </c>
      <c r="AR212" s="149" t="s">
        <v>630</v>
      </c>
      <c r="AT212" s="149" t="s">
        <v>252</v>
      </c>
      <c r="AU212" s="149" t="s">
        <v>21</v>
      </c>
      <c r="AY212" s="17" t="s">
        <v>250</v>
      </c>
      <c r="BE212" s="150">
        <f t="shared" si="14"/>
        <v>0</v>
      </c>
      <c r="BF212" s="150">
        <f t="shared" si="15"/>
        <v>0</v>
      </c>
      <c r="BG212" s="150">
        <f t="shared" si="16"/>
        <v>0</v>
      </c>
      <c r="BH212" s="150">
        <f t="shared" si="17"/>
        <v>0</v>
      </c>
      <c r="BI212" s="150">
        <f t="shared" si="18"/>
        <v>0</v>
      </c>
      <c r="BJ212" s="17" t="s">
        <v>88</v>
      </c>
      <c r="BK212" s="150">
        <f t="shared" si="19"/>
        <v>0</v>
      </c>
      <c r="BL212" s="17" t="s">
        <v>630</v>
      </c>
      <c r="BM212" s="149" t="s">
        <v>3628</v>
      </c>
    </row>
    <row r="213" spans="2:65" s="1" customFormat="1" ht="24.2" customHeight="1">
      <c r="B213" s="33"/>
      <c r="C213" s="178" t="s">
        <v>612</v>
      </c>
      <c r="D213" s="178" t="s">
        <v>364</v>
      </c>
      <c r="E213" s="179" t="s">
        <v>2446</v>
      </c>
      <c r="F213" s="180" t="s">
        <v>2447</v>
      </c>
      <c r="G213" s="181" t="s">
        <v>481</v>
      </c>
      <c r="H213" s="182">
        <v>6</v>
      </c>
      <c r="I213" s="183"/>
      <c r="J213" s="184">
        <f t="shared" si="10"/>
        <v>0</v>
      </c>
      <c r="K213" s="180" t="s">
        <v>1</v>
      </c>
      <c r="L213" s="185"/>
      <c r="M213" s="186" t="s">
        <v>1</v>
      </c>
      <c r="N213" s="187" t="s">
        <v>45</v>
      </c>
      <c r="P213" s="147">
        <f t="shared" si="11"/>
        <v>0</v>
      </c>
      <c r="Q213" s="147">
        <v>0</v>
      </c>
      <c r="R213" s="147">
        <f t="shared" si="12"/>
        <v>0</v>
      </c>
      <c r="S213" s="147">
        <v>0</v>
      </c>
      <c r="T213" s="148">
        <f t="shared" si="13"/>
        <v>0</v>
      </c>
      <c r="AR213" s="149" t="s">
        <v>2304</v>
      </c>
      <c r="AT213" s="149" t="s">
        <v>364</v>
      </c>
      <c r="AU213" s="149" t="s">
        <v>21</v>
      </c>
      <c r="AY213" s="17" t="s">
        <v>250</v>
      </c>
      <c r="BE213" s="150">
        <f t="shared" si="14"/>
        <v>0</v>
      </c>
      <c r="BF213" s="150">
        <f t="shared" si="15"/>
        <v>0</v>
      </c>
      <c r="BG213" s="150">
        <f t="shared" si="16"/>
        <v>0</v>
      </c>
      <c r="BH213" s="150">
        <f t="shared" si="17"/>
        <v>0</v>
      </c>
      <c r="BI213" s="150">
        <f t="shared" si="18"/>
        <v>0</v>
      </c>
      <c r="BJ213" s="17" t="s">
        <v>88</v>
      </c>
      <c r="BK213" s="150">
        <f t="shared" si="19"/>
        <v>0</v>
      </c>
      <c r="BL213" s="17" t="s">
        <v>630</v>
      </c>
      <c r="BM213" s="149" t="s">
        <v>3629</v>
      </c>
    </row>
    <row r="214" spans="2:65" s="11" customFormat="1" ht="22.9" customHeight="1">
      <c r="B214" s="126"/>
      <c r="D214" s="127" t="s">
        <v>79</v>
      </c>
      <c r="E214" s="136" t="s">
        <v>2449</v>
      </c>
      <c r="F214" s="136" t="s">
        <v>2450</v>
      </c>
      <c r="I214" s="129"/>
      <c r="J214" s="137">
        <f>BK214</f>
        <v>0</v>
      </c>
      <c r="L214" s="126"/>
      <c r="M214" s="131"/>
      <c r="P214" s="132">
        <f>SUM(P215:P221)</f>
        <v>0</v>
      </c>
      <c r="R214" s="132">
        <f>SUM(R215:R221)</f>
        <v>0</v>
      </c>
      <c r="T214" s="133">
        <f>SUM(T215:T221)</f>
        <v>0</v>
      </c>
      <c r="AR214" s="127" t="s">
        <v>267</v>
      </c>
      <c r="AT214" s="134" t="s">
        <v>79</v>
      </c>
      <c r="AU214" s="134" t="s">
        <v>88</v>
      </c>
      <c r="AY214" s="127" t="s">
        <v>250</v>
      </c>
      <c r="BK214" s="135">
        <f>SUM(BK215:BK221)</f>
        <v>0</v>
      </c>
    </row>
    <row r="215" spans="2:65" s="1" customFormat="1" ht="24.2" customHeight="1">
      <c r="B215" s="33"/>
      <c r="C215" s="138" t="s">
        <v>617</v>
      </c>
      <c r="D215" s="138" t="s">
        <v>252</v>
      </c>
      <c r="E215" s="139" t="s">
        <v>2451</v>
      </c>
      <c r="F215" s="140" t="s">
        <v>2452</v>
      </c>
      <c r="G215" s="141" t="s">
        <v>481</v>
      </c>
      <c r="H215" s="142">
        <v>1</v>
      </c>
      <c r="I215" s="143"/>
      <c r="J215" s="144">
        <f>ROUND(I215*H215,2)</f>
        <v>0</v>
      </c>
      <c r="K215" s="140" t="s">
        <v>256</v>
      </c>
      <c r="L215" s="33"/>
      <c r="M215" s="145" t="s">
        <v>1</v>
      </c>
      <c r="N215" s="146" t="s">
        <v>45</v>
      </c>
      <c r="P215" s="147">
        <f>O215*H215</f>
        <v>0</v>
      </c>
      <c r="Q215" s="147">
        <v>0</v>
      </c>
      <c r="R215" s="147">
        <f>Q215*H215</f>
        <v>0</v>
      </c>
      <c r="S215" s="147">
        <v>0</v>
      </c>
      <c r="T215" s="148">
        <f>S215*H215</f>
        <v>0</v>
      </c>
      <c r="AR215" s="149" t="s">
        <v>630</v>
      </c>
      <c r="AT215" s="149" t="s">
        <v>252</v>
      </c>
      <c r="AU215" s="149" t="s">
        <v>21</v>
      </c>
      <c r="AY215" s="17" t="s">
        <v>250</v>
      </c>
      <c r="BE215" s="150">
        <f>IF(N215="základní",J215,0)</f>
        <v>0</v>
      </c>
      <c r="BF215" s="150">
        <f>IF(N215="snížená",J215,0)</f>
        <v>0</v>
      </c>
      <c r="BG215" s="150">
        <f>IF(N215="zákl. přenesená",J215,0)</f>
        <v>0</v>
      </c>
      <c r="BH215" s="150">
        <f>IF(N215="sníž. přenesená",J215,0)</f>
        <v>0</v>
      </c>
      <c r="BI215" s="150">
        <f>IF(N215="nulová",J215,0)</f>
        <v>0</v>
      </c>
      <c r="BJ215" s="17" t="s">
        <v>88</v>
      </c>
      <c r="BK215" s="150">
        <f>ROUND(I215*H215,2)</f>
        <v>0</v>
      </c>
      <c r="BL215" s="17" t="s">
        <v>630</v>
      </c>
      <c r="BM215" s="149" t="s">
        <v>3630</v>
      </c>
    </row>
    <row r="216" spans="2:65" s="1" customFormat="1" ht="11.25">
      <c r="B216" s="33"/>
      <c r="D216" s="151" t="s">
        <v>259</v>
      </c>
      <c r="F216" s="152" t="s">
        <v>2454</v>
      </c>
      <c r="I216" s="153"/>
      <c r="L216" s="33"/>
      <c r="M216" s="154"/>
      <c r="T216" s="57"/>
      <c r="AT216" s="17" t="s">
        <v>259</v>
      </c>
      <c r="AU216" s="17" t="s">
        <v>21</v>
      </c>
    </row>
    <row r="217" spans="2:65" s="1" customFormat="1" ht="21.75" customHeight="1">
      <c r="B217" s="33"/>
      <c r="C217" s="138" t="s">
        <v>623</v>
      </c>
      <c r="D217" s="138" t="s">
        <v>252</v>
      </c>
      <c r="E217" s="139" t="s">
        <v>2455</v>
      </c>
      <c r="F217" s="140" t="s">
        <v>2456</v>
      </c>
      <c r="G217" s="141" t="s">
        <v>2457</v>
      </c>
      <c r="H217" s="142">
        <v>1</v>
      </c>
      <c r="I217" s="143"/>
      <c r="J217" s="144">
        <f>ROUND(I217*H217,2)</f>
        <v>0</v>
      </c>
      <c r="K217" s="140" t="s">
        <v>256</v>
      </c>
      <c r="L217" s="33"/>
      <c r="M217" s="145" t="s">
        <v>1</v>
      </c>
      <c r="N217" s="146" t="s">
        <v>45</v>
      </c>
      <c r="P217" s="147">
        <f>O217*H217</f>
        <v>0</v>
      </c>
      <c r="Q217" s="147">
        <v>0</v>
      </c>
      <c r="R217" s="147">
        <f>Q217*H217</f>
        <v>0</v>
      </c>
      <c r="S217" s="147">
        <v>0</v>
      </c>
      <c r="T217" s="148">
        <f>S217*H217</f>
        <v>0</v>
      </c>
      <c r="AR217" s="149" t="s">
        <v>630</v>
      </c>
      <c r="AT217" s="149" t="s">
        <v>252</v>
      </c>
      <c r="AU217" s="149" t="s">
        <v>21</v>
      </c>
      <c r="AY217" s="17" t="s">
        <v>250</v>
      </c>
      <c r="BE217" s="150">
        <f>IF(N217="základní",J217,0)</f>
        <v>0</v>
      </c>
      <c r="BF217" s="150">
        <f>IF(N217="snížená",J217,0)</f>
        <v>0</v>
      </c>
      <c r="BG217" s="150">
        <f>IF(N217="zákl. přenesená",J217,0)</f>
        <v>0</v>
      </c>
      <c r="BH217" s="150">
        <f>IF(N217="sníž. přenesená",J217,0)</f>
        <v>0</v>
      </c>
      <c r="BI217" s="150">
        <f>IF(N217="nulová",J217,0)</f>
        <v>0</v>
      </c>
      <c r="BJ217" s="17" t="s">
        <v>88</v>
      </c>
      <c r="BK217" s="150">
        <f>ROUND(I217*H217,2)</f>
        <v>0</v>
      </c>
      <c r="BL217" s="17" t="s">
        <v>630</v>
      </c>
      <c r="BM217" s="149" t="s">
        <v>3631</v>
      </c>
    </row>
    <row r="218" spans="2:65" s="1" customFormat="1" ht="11.25">
      <c r="B218" s="33"/>
      <c r="D218" s="151" t="s">
        <v>259</v>
      </c>
      <c r="F218" s="152" t="s">
        <v>2459</v>
      </c>
      <c r="I218" s="153"/>
      <c r="L218" s="33"/>
      <c r="M218" s="154"/>
      <c r="T218" s="57"/>
      <c r="AT218" s="17" t="s">
        <v>259</v>
      </c>
      <c r="AU218" s="17" t="s">
        <v>21</v>
      </c>
    </row>
    <row r="219" spans="2:65" s="1" customFormat="1" ht="24.2" customHeight="1">
      <c r="B219" s="33"/>
      <c r="C219" s="138" t="s">
        <v>630</v>
      </c>
      <c r="D219" s="138" t="s">
        <v>252</v>
      </c>
      <c r="E219" s="139" t="s">
        <v>2460</v>
      </c>
      <c r="F219" s="140" t="s">
        <v>2461</v>
      </c>
      <c r="G219" s="141" t="s">
        <v>2462</v>
      </c>
      <c r="H219" s="142">
        <v>1</v>
      </c>
      <c r="I219" s="143"/>
      <c r="J219" s="144">
        <f>ROUND(I219*H219,2)</f>
        <v>0</v>
      </c>
      <c r="K219" s="140" t="s">
        <v>256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0</v>
      </c>
      <c r="R219" s="147">
        <f>Q219*H219</f>
        <v>0</v>
      </c>
      <c r="S219" s="147">
        <v>0</v>
      </c>
      <c r="T219" s="148">
        <f>S219*H219</f>
        <v>0</v>
      </c>
      <c r="AR219" s="149" t="s">
        <v>630</v>
      </c>
      <c r="AT219" s="149" t="s">
        <v>252</v>
      </c>
      <c r="AU219" s="149" t="s">
        <v>21</v>
      </c>
      <c r="AY219" s="17" t="s">
        <v>250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630</v>
      </c>
      <c r="BM219" s="149" t="s">
        <v>3632</v>
      </c>
    </row>
    <row r="220" spans="2:65" s="1" customFormat="1" ht="11.25">
      <c r="B220" s="33"/>
      <c r="D220" s="151" t="s">
        <v>259</v>
      </c>
      <c r="F220" s="152" t="s">
        <v>2464</v>
      </c>
      <c r="I220" s="153"/>
      <c r="L220" s="33"/>
      <c r="M220" s="154"/>
      <c r="T220" s="57"/>
      <c r="AT220" s="17" t="s">
        <v>259</v>
      </c>
      <c r="AU220" s="17" t="s">
        <v>21</v>
      </c>
    </row>
    <row r="221" spans="2:65" s="1" customFormat="1" ht="16.5" customHeight="1">
      <c r="B221" s="33"/>
      <c r="C221" s="138" t="s">
        <v>636</v>
      </c>
      <c r="D221" s="138" t="s">
        <v>252</v>
      </c>
      <c r="E221" s="139" t="s">
        <v>2465</v>
      </c>
      <c r="F221" s="140" t="s">
        <v>2466</v>
      </c>
      <c r="G221" s="141" t="s">
        <v>481</v>
      </c>
      <c r="H221" s="142">
        <v>1</v>
      </c>
      <c r="I221" s="143"/>
      <c r="J221" s="144">
        <f>ROUND(I221*H221,2)</f>
        <v>0</v>
      </c>
      <c r="K221" s="140" t="s">
        <v>1</v>
      </c>
      <c r="L221" s="33"/>
      <c r="M221" s="145" t="s">
        <v>1</v>
      </c>
      <c r="N221" s="146" t="s">
        <v>45</v>
      </c>
      <c r="P221" s="147">
        <f>O221*H221</f>
        <v>0</v>
      </c>
      <c r="Q221" s="147">
        <v>0</v>
      </c>
      <c r="R221" s="147">
        <f>Q221*H221</f>
        <v>0</v>
      </c>
      <c r="S221" s="147">
        <v>0</v>
      </c>
      <c r="T221" s="148">
        <f>S221*H221</f>
        <v>0</v>
      </c>
      <c r="AR221" s="149" t="s">
        <v>630</v>
      </c>
      <c r="AT221" s="149" t="s">
        <v>252</v>
      </c>
      <c r="AU221" s="149" t="s">
        <v>21</v>
      </c>
      <c r="AY221" s="17" t="s">
        <v>250</v>
      </c>
      <c r="BE221" s="150">
        <f>IF(N221="základní",J221,0)</f>
        <v>0</v>
      </c>
      <c r="BF221" s="150">
        <f>IF(N221="snížená",J221,0)</f>
        <v>0</v>
      </c>
      <c r="BG221" s="150">
        <f>IF(N221="zákl. přenesená",J221,0)</f>
        <v>0</v>
      </c>
      <c r="BH221" s="150">
        <f>IF(N221="sníž. přenesená",J221,0)</f>
        <v>0</v>
      </c>
      <c r="BI221" s="150">
        <f>IF(N221="nulová",J221,0)</f>
        <v>0</v>
      </c>
      <c r="BJ221" s="17" t="s">
        <v>88</v>
      </c>
      <c r="BK221" s="150">
        <f>ROUND(I221*H221,2)</f>
        <v>0</v>
      </c>
      <c r="BL221" s="17" t="s">
        <v>630</v>
      </c>
      <c r="BM221" s="149" t="s">
        <v>3633</v>
      </c>
    </row>
    <row r="222" spans="2:65" s="11" customFormat="1" ht="22.9" customHeight="1">
      <c r="B222" s="126"/>
      <c r="D222" s="127" t="s">
        <v>79</v>
      </c>
      <c r="E222" s="136" t="s">
        <v>2468</v>
      </c>
      <c r="F222" s="136" t="s">
        <v>2469</v>
      </c>
      <c r="I222" s="129"/>
      <c r="J222" s="137">
        <f>BK222</f>
        <v>0</v>
      </c>
      <c r="L222" s="126"/>
      <c r="M222" s="131"/>
      <c r="P222" s="132">
        <f>SUM(P223:P225)</f>
        <v>0</v>
      </c>
      <c r="R222" s="132">
        <f>SUM(R223:R225)</f>
        <v>0</v>
      </c>
      <c r="T222" s="133">
        <f>SUM(T223:T225)</f>
        <v>0</v>
      </c>
      <c r="AR222" s="127" t="s">
        <v>257</v>
      </c>
      <c r="AT222" s="134" t="s">
        <v>79</v>
      </c>
      <c r="AU222" s="134" t="s">
        <v>88</v>
      </c>
      <c r="AY222" s="127" t="s">
        <v>250</v>
      </c>
      <c r="BK222" s="135">
        <f>SUM(BK223:BK225)</f>
        <v>0</v>
      </c>
    </row>
    <row r="223" spans="2:65" s="1" customFormat="1" ht="16.5" customHeight="1">
      <c r="B223" s="33"/>
      <c r="C223" s="138" t="s">
        <v>641</v>
      </c>
      <c r="D223" s="138" t="s">
        <v>252</v>
      </c>
      <c r="E223" s="139" t="s">
        <v>2470</v>
      </c>
      <c r="F223" s="140" t="s">
        <v>2471</v>
      </c>
      <c r="G223" s="141" t="s">
        <v>1272</v>
      </c>
      <c r="H223" s="142">
        <v>32</v>
      </c>
      <c r="I223" s="143"/>
      <c r="J223" s="144">
        <f>ROUND(I223*H223,2)</f>
        <v>0</v>
      </c>
      <c r="K223" s="140" t="s">
        <v>1</v>
      </c>
      <c r="L223" s="33"/>
      <c r="M223" s="145" t="s">
        <v>1</v>
      </c>
      <c r="N223" s="146" t="s">
        <v>45</v>
      </c>
      <c r="P223" s="147">
        <f>O223*H223</f>
        <v>0</v>
      </c>
      <c r="Q223" s="147">
        <v>0</v>
      </c>
      <c r="R223" s="147">
        <f>Q223*H223</f>
        <v>0</v>
      </c>
      <c r="S223" s="147">
        <v>0</v>
      </c>
      <c r="T223" s="148">
        <f>S223*H223</f>
        <v>0</v>
      </c>
      <c r="AR223" s="149" t="s">
        <v>2230</v>
      </c>
      <c r="AT223" s="149" t="s">
        <v>252</v>
      </c>
      <c r="AU223" s="149" t="s">
        <v>21</v>
      </c>
      <c r="AY223" s="17" t="s">
        <v>250</v>
      </c>
      <c r="BE223" s="150">
        <f>IF(N223="základní",J223,0)</f>
        <v>0</v>
      </c>
      <c r="BF223" s="150">
        <f>IF(N223="snížená",J223,0)</f>
        <v>0</v>
      </c>
      <c r="BG223" s="150">
        <f>IF(N223="zákl. přenesená",J223,0)</f>
        <v>0</v>
      </c>
      <c r="BH223" s="150">
        <f>IF(N223="sníž. přenesená",J223,0)</f>
        <v>0</v>
      </c>
      <c r="BI223" s="150">
        <f>IF(N223="nulová",J223,0)</f>
        <v>0</v>
      </c>
      <c r="BJ223" s="17" t="s">
        <v>88</v>
      </c>
      <c r="BK223" s="150">
        <f>ROUND(I223*H223,2)</f>
        <v>0</v>
      </c>
      <c r="BL223" s="17" t="s">
        <v>2230</v>
      </c>
      <c r="BM223" s="149" t="s">
        <v>3634</v>
      </c>
    </row>
    <row r="224" spans="2:65" s="1" customFormat="1" ht="16.5" customHeight="1">
      <c r="B224" s="33"/>
      <c r="C224" s="138" t="s">
        <v>647</v>
      </c>
      <c r="D224" s="138" t="s">
        <v>252</v>
      </c>
      <c r="E224" s="139" t="s">
        <v>2473</v>
      </c>
      <c r="F224" s="140" t="s">
        <v>2474</v>
      </c>
      <c r="G224" s="141" t="s">
        <v>1272</v>
      </c>
      <c r="H224" s="142">
        <v>48</v>
      </c>
      <c r="I224" s="143"/>
      <c r="J224" s="144">
        <f>ROUND(I224*H224,2)</f>
        <v>0</v>
      </c>
      <c r="K224" s="140" t="s">
        <v>1</v>
      </c>
      <c r="L224" s="33"/>
      <c r="M224" s="145" t="s">
        <v>1</v>
      </c>
      <c r="N224" s="146" t="s">
        <v>45</v>
      </c>
      <c r="P224" s="147">
        <f>O224*H224</f>
        <v>0</v>
      </c>
      <c r="Q224" s="147">
        <v>0</v>
      </c>
      <c r="R224" s="147">
        <f>Q224*H224</f>
        <v>0</v>
      </c>
      <c r="S224" s="147">
        <v>0</v>
      </c>
      <c r="T224" s="148">
        <f>S224*H224</f>
        <v>0</v>
      </c>
      <c r="AR224" s="149" t="s">
        <v>2230</v>
      </c>
      <c r="AT224" s="149" t="s">
        <v>252</v>
      </c>
      <c r="AU224" s="149" t="s">
        <v>21</v>
      </c>
      <c r="AY224" s="17" t="s">
        <v>250</v>
      </c>
      <c r="BE224" s="150">
        <f>IF(N224="základní",J224,0)</f>
        <v>0</v>
      </c>
      <c r="BF224" s="150">
        <f>IF(N224="snížená",J224,0)</f>
        <v>0</v>
      </c>
      <c r="BG224" s="150">
        <f>IF(N224="zákl. přenesená",J224,0)</f>
        <v>0</v>
      </c>
      <c r="BH224" s="150">
        <f>IF(N224="sníž. přenesená",J224,0)</f>
        <v>0</v>
      </c>
      <c r="BI224" s="150">
        <f>IF(N224="nulová",J224,0)</f>
        <v>0</v>
      </c>
      <c r="BJ224" s="17" t="s">
        <v>88</v>
      </c>
      <c r="BK224" s="150">
        <f>ROUND(I224*H224,2)</f>
        <v>0</v>
      </c>
      <c r="BL224" s="17" t="s">
        <v>2230</v>
      </c>
      <c r="BM224" s="149" t="s">
        <v>3635</v>
      </c>
    </row>
    <row r="225" spans="2:65" s="1" customFormat="1" ht="16.5" customHeight="1">
      <c r="B225" s="33"/>
      <c r="C225" s="138" t="s">
        <v>653</v>
      </c>
      <c r="D225" s="138" t="s">
        <v>252</v>
      </c>
      <c r="E225" s="139" t="s">
        <v>2476</v>
      </c>
      <c r="F225" s="140" t="s">
        <v>2477</v>
      </c>
      <c r="G225" s="141" t="s">
        <v>1272</v>
      </c>
      <c r="H225" s="142">
        <v>12</v>
      </c>
      <c r="I225" s="143"/>
      <c r="J225" s="144">
        <f>ROUND(I225*H225,2)</f>
        <v>0</v>
      </c>
      <c r="K225" s="140" t="s">
        <v>1</v>
      </c>
      <c r="L225" s="33"/>
      <c r="M225" s="145" t="s">
        <v>1</v>
      </c>
      <c r="N225" s="146" t="s">
        <v>45</v>
      </c>
      <c r="P225" s="147">
        <f>O225*H225</f>
        <v>0</v>
      </c>
      <c r="Q225" s="147">
        <v>0</v>
      </c>
      <c r="R225" s="147">
        <f>Q225*H225</f>
        <v>0</v>
      </c>
      <c r="S225" s="147">
        <v>0</v>
      </c>
      <c r="T225" s="148">
        <f>S225*H225</f>
        <v>0</v>
      </c>
      <c r="AR225" s="149" t="s">
        <v>2230</v>
      </c>
      <c r="AT225" s="149" t="s">
        <v>252</v>
      </c>
      <c r="AU225" s="149" t="s">
        <v>21</v>
      </c>
      <c r="AY225" s="17" t="s">
        <v>250</v>
      </c>
      <c r="BE225" s="150">
        <f>IF(N225="základní",J225,0)</f>
        <v>0</v>
      </c>
      <c r="BF225" s="150">
        <f>IF(N225="snížená",J225,0)</f>
        <v>0</v>
      </c>
      <c r="BG225" s="150">
        <f>IF(N225="zákl. přenesená",J225,0)</f>
        <v>0</v>
      </c>
      <c r="BH225" s="150">
        <f>IF(N225="sníž. přenesená",J225,0)</f>
        <v>0</v>
      </c>
      <c r="BI225" s="150">
        <f>IF(N225="nulová",J225,0)</f>
        <v>0</v>
      </c>
      <c r="BJ225" s="17" t="s">
        <v>88</v>
      </c>
      <c r="BK225" s="150">
        <f>ROUND(I225*H225,2)</f>
        <v>0</v>
      </c>
      <c r="BL225" s="17" t="s">
        <v>2230</v>
      </c>
      <c r="BM225" s="149" t="s">
        <v>3636</v>
      </c>
    </row>
    <row r="226" spans="2:65" s="11" customFormat="1" ht="22.9" customHeight="1">
      <c r="B226" s="126"/>
      <c r="D226" s="127" t="s">
        <v>79</v>
      </c>
      <c r="E226" s="136" t="s">
        <v>2479</v>
      </c>
      <c r="F226" s="136" t="s">
        <v>2480</v>
      </c>
      <c r="I226" s="129"/>
      <c r="J226" s="137">
        <f>BK226</f>
        <v>0</v>
      </c>
      <c r="L226" s="126"/>
      <c r="M226" s="131"/>
      <c r="P226" s="132">
        <f>P227</f>
        <v>0</v>
      </c>
      <c r="R226" s="132">
        <f>R227</f>
        <v>0</v>
      </c>
      <c r="T226" s="133">
        <f>T227</f>
        <v>0</v>
      </c>
      <c r="AR226" s="127" t="s">
        <v>257</v>
      </c>
      <c r="AT226" s="134" t="s">
        <v>79</v>
      </c>
      <c r="AU226" s="134" t="s">
        <v>88</v>
      </c>
      <c r="AY226" s="127" t="s">
        <v>250</v>
      </c>
      <c r="BK226" s="135">
        <f>BK227</f>
        <v>0</v>
      </c>
    </row>
    <row r="227" spans="2:65" s="1" customFormat="1" ht="16.5" customHeight="1">
      <c r="B227" s="33"/>
      <c r="C227" s="178" t="s">
        <v>658</v>
      </c>
      <c r="D227" s="178" t="s">
        <v>364</v>
      </c>
      <c r="E227" s="179" t="s">
        <v>2481</v>
      </c>
      <c r="F227" s="180" t="s">
        <v>2482</v>
      </c>
      <c r="G227" s="181" t="s">
        <v>2361</v>
      </c>
      <c r="H227" s="182">
        <v>1</v>
      </c>
      <c r="I227" s="183"/>
      <c r="J227" s="184">
        <f>ROUND(I227*H227,2)</f>
        <v>0</v>
      </c>
      <c r="K227" s="180" t="s">
        <v>1</v>
      </c>
      <c r="L227" s="185"/>
      <c r="M227" s="188" t="s">
        <v>1</v>
      </c>
      <c r="N227" s="189" t="s">
        <v>45</v>
      </c>
      <c r="O227" s="190"/>
      <c r="P227" s="191">
        <f>O227*H227</f>
        <v>0</v>
      </c>
      <c r="Q227" s="191">
        <v>0</v>
      </c>
      <c r="R227" s="191">
        <f>Q227*H227</f>
        <v>0</v>
      </c>
      <c r="S227" s="191">
        <v>0</v>
      </c>
      <c r="T227" s="192">
        <f>S227*H227</f>
        <v>0</v>
      </c>
      <c r="AR227" s="149" t="s">
        <v>2230</v>
      </c>
      <c r="AT227" s="149" t="s">
        <v>364</v>
      </c>
      <c r="AU227" s="149" t="s">
        <v>21</v>
      </c>
      <c r="AY227" s="17" t="s">
        <v>250</v>
      </c>
      <c r="BE227" s="150">
        <f>IF(N227="základní",J227,0)</f>
        <v>0</v>
      </c>
      <c r="BF227" s="150">
        <f>IF(N227="snížená",J227,0)</f>
        <v>0</v>
      </c>
      <c r="BG227" s="150">
        <f>IF(N227="zákl. přenesená",J227,0)</f>
        <v>0</v>
      </c>
      <c r="BH227" s="150">
        <f>IF(N227="sníž. přenesená",J227,0)</f>
        <v>0</v>
      </c>
      <c r="BI227" s="150">
        <f>IF(N227="nulová",J227,0)</f>
        <v>0</v>
      </c>
      <c r="BJ227" s="17" t="s">
        <v>88</v>
      </c>
      <c r="BK227" s="150">
        <f>ROUND(I227*H227,2)</f>
        <v>0</v>
      </c>
      <c r="BL227" s="17" t="s">
        <v>2230</v>
      </c>
      <c r="BM227" s="149" t="s">
        <v>3637</v>
      </c>
    </row>
    <row r="228" spans="2:65" s="1" customFormat="1" ht="6.95" customHeight="1">
      <c r="B228" s="45"/>
      <c r="C228" s="46"/>
      <c r="D228" s="46"/>
      <c r="E228" s="46"/>
      <c r="F228" s="46"/>
      <c r="G228" s="46"/>
      <c r="H228" s="46"/>
      <c r="I228" s="46"/>
      <c r="J228" s="46"/>
      <c r="K228" s="46"/>
      <c r="L228" s="33"/>
    </row>
  </sheetData>
  <sheetProtection algorithmName="SHA-512" hashValue="ptHLsnoQH8FELK6UySZotrQnFBcePTrx1+dbBcufdOBrPAuE+wv/pHy+cBpn/oSZBoDhjTUtcbb11izP5SrIFw==" saltValue="DB++wI52sdAMQZNmhWGThSwhYYdRQZfJ9PMJYpgrP8m/kLDlrYwf1hq4b14DJ2LkCZGUF0riSM0ulJ0FxFrwZw==" spinCount="100000" sheet="1" objects="1" scenarios="1" formatColumns="0" formatRows="0" autoFilter="0"/>
  <autoFilter ref="C130:K227" xr:uid="{00000000-0009-0000-0000-00000E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hyperlinks>
    <hyperlink ref="F138" r:id="rId1" xr:uid="{00000000-0004-0000-0E00-000000000000}"/>
    <hyperlink ref="F148" r:id="rId2" xr:uid="{00000000-0004-0000-0E00-000001000000}"/>
    <hyperlink ref="F150" r:id="rId3" xr:uid="{00000000-0004-0000-0E00-000002000000}"/>
    <hyperlink ref="F152" r:id="rId4" xr:uid="{00000000-0004-0000-0E00-000003000000}"/>
    <hyperlink ref="F156" r:id="rId5" xr:uid="{00000000-0004-0000-0E00-000004000000}"/>
    <hyperlink ref="F159" r:id="rId6" xr:uid="{00000000-0004-0000-0E00-000005000000}"/>
    <hyperlink ref="F162" r:id="rId7" xr:uid="{00000000-0004-0000-0E00-000006000000}"/>
    <hyperlink ref="F166" r:id="rId8" xr:uid="{00000000-0004-0000-0E00-000007000000}"/>
    <hyperlink ref="F168" r:id="rId9" xr:uid="{00000000-0004-0000-0E00-000008000000}"/>
    <hyperlink ref="F171" r:id="rId10" xr:uid="{00000000-0004-0000-0E00-000009000000}"/>
    <hyperlink ref="F175" r:id="rId11" xr:uid="{00000000-0004-0000-0E00-00000A000000}"/>
    <hyperlink ref="F186" r:id="rId12" xr:uid="{00000000-0004-0000-0E00-00000B000000}"/>
    <hyperlink ref="F189" r:id="rId13" xr:uid="{00000000-0004-0000-0E00-00000C000000}"/>
    <hyperlink ref="F216" r:id="rId14" xr:uid="{00000000-0004-0000-0E00-00000D000000}"/>
    <hyperlink ref="F218" r:id="rId15" xr:uid="{00000000-0004-0000-0E00-00000E000000}"/>
    <hyperlink ref="F220" r:id="rId16" xr:uid="{00000000-0004-0000-0E00-00000F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17"/>
  <headerFooter>
    <oddHeader>&amp;R02_040</oddHeader>
    <oddFooter>&amp;CStrana &amp;P z &amp;N&amp;R&amp;A</oddFooter>
  </headerFooter>
  <drawing r:id="rId1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20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132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4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46" ht="6.95" customHeight="1">
      <c r="B5" s="20"/>
      <c r="L5" s="20"/>
    </row>
    <row r="6" spans="2:46" ht="12" customHeight="1">
      <c r="B6" s="20"/>
      <c r="D6" s="27" t="s">
        <v>16</v>
      </c>
      <c r="L6" s="20"/>
    </row>
    <row r="7" spans="2:4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46" ht="12" customHeight="1">
      <c r="B8" s="20"/>
      <c r="D8" s="27" t="s">
        <v>215</v>
      </c>
      <c r="L8" s="20"/>
    </row>
    <row r="9" spans="2:46" s="1" customFormat="1" ht="16.5" customHeight="1">
      <c r="B9" s="33"/>
      <c r="E9" s="259" t="s">
        <v>2966</v>
      </c>
      <c r="F9" s="261"/>
      <c r="G9" s="261"/>
      <c r="H9" s="261"/>
      <c r="L9" s="33"/>
    </row>
    <row r="10" spans="2:46" s="1" customFormat="1" ht="12" customHeight="1">
      <c r="B10" s="33"/>
      <c r="D10" s="27" t="s">
        <v>2252</v>
      </c>
      <c r="L10" s="33"/>
    </row>
    <row r="11" spans="2:46" s="1" customFormat="1" ht="30" customHeight="1">
      <c r="B11" s="33"/>
      <c r="E11" s="241" t="s">
        <v>3638</v>
      </c>
      <c r="F11" s="261"/>
      <c r="G11" s="261"/>
      <c r="H11" s="261"/>
      <c r="L11" s="33"/>
    </row>
    <row r="12" spans="2:46" s="1" customFormat="1" ht="11.25">
      <c r="B12" s="33"/>
      <c r="L12" s="33"/>
    </row>
    <row r="13" spans="2:46" s="1" customFormat="1" ht="12" customHeight="1">
      <c r="B13" s="33"/>
      <c r="D13" s="27" t="s">
        <v>18</v>
      </c>
      <c r="F13" s="25" t="s">
        <v>1</v>
      </c>
      <c r="I13" s="27" t="s">
        <v>20</v>
      </c>
      <c r="J13" s="25" t="s">
        <v>1</v>
      </c>
      <c r="L13" s="33"/>
    </row>
    <row r="14" spans="2:46" s="1" customFormat="1" ht="12" customHeight="1">
      <c r="B14" s="33"/>
      <c r="D14" s="27" t="s">
        <v>22</v>
      </c>
      <c r="F14" s="25" t="s">
        <v>3639</v>
      </c>
      <c r="I14" s="27" t="s">
        <v>24</v>
      </c>
      <c r="J14" s="53" t="str">
        <f>'Rekapitulace stavby'!AN8</f>
        <v>15. 11. 2024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7" t="s">
        <v>28</v>
      </c>
      <c r="I16" s="27" t="s">
        <v>29</v>
      </c>
      <c r="J16" s="25" t="str">
        <f>IF('Rekapitulace stavby'!AN10="","",'Rekapitulace stavby'!AN10)</f>
        <v/>
      </c>
      <c r="L16" s="33"/>
    </row>
    <row r="17" spans="2:12" s="1" customFormat="1" ht="18" customHeight="1">
      <c r="B17" s="33"/>
      <c r="E17" s="25" t="str">
        <f>IF('Rekapitulace stavby'!E11="","",'Rekapitulace stavby'!E11)</f>
        <v>Povodí Odry, státní podnik</v>
      </c>
      <c r="I17" s="27" t="s">
        <v>31</v>
      </c>
      <c r="J17" s="25" t="str">
        <f>IF('Rekapitulace stavby'!AN11="","",'Rekapitulace stavby'!AN11)</f>
        <v/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7" t="s">
        <v>32</v>
      </c>
      <c r="I19" s="27" t="s">
        <v>29</v>
      </c>
      <c r="J19" s="28" t="str">
        <f>'Rekapitulace stavby'!AN13</f>
        <v>Vyplň údaj</v>
      </c>
      <c r="L19" s="33"/>
    </row>
    <row r="20" spans="2:12" s="1" customFormat="1" ht="18" customHeight="1">
      <c r="B20" s="33"/>
      <c r="E20" s="262" t="str">
        <f>'Rekapitulace stavby'!E14</f>
        <v>Vyplň údaj</v>
      </c>
      <c r="F20" s="220"/>
      <c r="G20" s="220"/>
      <c r="H20" s="220"/>
      <c r="I20" s="27" t="s">
        <v>31</v>
      </c>
      <c r="J20" s="28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7" t="s">
        <v>34</v>
      </c>
      <c r="I22" s="27" t="s">
        <v>29</v>
      </c>
      <c r="J22" s="25" t="str">
        <f>IF('Rekapitulace stavby'!AN16="","",'Rekapitulace stavby'!AN16)</f>
        <v/>
      </c>
      <c r="L22" s="33"/>
    </row>
    <row r="23" spans="2:12" s="1" customFormat="1" ht="18" customHeight="1">
      <c r="B23" s="33"/>
      <c r="E23" s="25" t="str">
        <f>IF('Rekapitulace stavby'!E17="","",'Rekapitulace stavby'!E17)</f>
        <v>AQUATIS, a.s.</v>
      </c>
      <c r="I23" s="27" t="s">
        <v>31</v>
      </c>
      <c r="J23" s="25" t="str">
        <f>IF('Rekapitulace stavby'!AN17="","",'Rekapitulace stavby'!AN17)</f>
        <v/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7" t="s">
        <v>37</v>
      </c>
      <c r="I25" s="27" t="s">
        <v>29</v>
      </c>
      <c r="J25" s="25" t="str">
        <f>IF('Rekapitulace stavby'!AN19="","",'Rekapitulace stavby'!AN19)</f>
        <v/>
      </c>
      <c r="L25" s="33"/>
    </row>
    <row r="26" spans="2:12" s="1" customFormat="1" ht="18" customHeight="1">
      <c r="B26" s="33"/>
      <c r="E26" s="25" t="str">
        <f>IF('Rekapitulace stavby'!E20="","",'Rekapitulace stavby'!E20)</f>
        <v>Ing. Michal Jendruščák</v>
      </c>
      <c r="I26" s="27" t="s">
        <v>31</v>
      </c>
      <c r="J26" s="25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7" t="s">
        <v>39</v>
      </c>
      <c r="L28" s="33"/>
    </row>
    <row r="29" spans="2:12" s="7" customFormat="1" ht="16.5" customHeight="1">
      <c r="B29" s="96"/>
      <c r="E29" s="225" t="s">
        <v>1</v>
      </c>
      <c r="F29" s="225"/>
      <c r="G29" s="225"/>
      <c r="H29" s="225"/>
      <c r="L29" s="96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25.35" customHeight="1">
      <c r="B32" s="33"/>
      <c r="D32" s="97" t="s">
        <v>40</v>
      </c>
      <c r="J32" s="67">
        <f>ROUND(J126, 2)</f>
        <v>0</v>
      </c>
      <c r="L32" s="33"/>
    </row>
    <row r="33" spans="2:12" s="1" customFormat="1" ht="6.95" customHeight="1">
      <c r="B33" s="33"/>
      <c r="D33" s="54"/>
      <c r="E33" s="54"/>
      <c r="F33" s="54"/>
      <c r="G33" s="54"/>
      <c r="H33" s="54"/>
      <c r="I33" s="54"/>
      <c r="J33" s="54"/>
      <c r="K33" s="54"/>
      <c r="L33" s="33"/>
    </row>
    <row r="34" spans="2:12" s="1" customFormat="1" ht="14.45" customHeight="1">
      <c r="B34" s="33"/>
      <c r="F34" s="36" t="s">
        <v>42</v>
      </c>
      <c r="I34" s="36" t="s">
        <v>41</v>
      </c>
      <c r="J34" s="36" t="s">
        <v>43</v>
      </c>
      <c r="L34" s="33"/>
    </row>
    <row r="35" spans="2:12" s="1" customFormat="1" ht="14.45" customHeight="1">
      <c r="B35" s="33"/>
      <c r="D35" s="56" t="s">
        <v>44</v>
      </c>
      <c r="E35" s="27" t="s">
        <v>45</v>
      </c>
      <c r="F35" s="87">
        <f>ROUND((SUM(BE126:BE200)),  2)</f>
        <v>0</v>
      </c>
      <c r="I35" s="98">
        <v>0.21</v>
      </c>
      <c r="J35" s="87">
        <f>ROUND(((SUM(BE126:BE200))*I35),  2)</f>
        <v>0</v>
      </c>
      <c r="L35" s="33"/>
    </row>
    <row r="36" spans="2:12" s="1" customFormat="1" ht="14.45" customHeight="1">
      <c r="B36" s="33"/>
      <c r="E36" s="27" t="s">
        <v>46</v>
      </c>
      <c r="F36" s="87">
        <f>ROUND((SUM(BF126:BF200)),  2)</f>
        <v>0</v>
      </c>
      <c r="I36" s="98">
        <v>0.15</v>
      </c>
      <c r="J36" s="87">
        <f>ROUND(((SUM(BF126:BF200))*I36),  2)</f>
        <v>0</v>
      </c>
      <c r="L36" s="33"/>
    </row>
    <row r="37" spans="2:12" s="1" customFormat="1" ht="14.45" hidden="1" customHeight="1">
      <c r="B37" s="33"/>
      <c r="E37" s="27" t="s">
        <v>47</v>
      </c>
      <c r="F37" s="87">
        <f>ROUND((SUM(BG126:BG200)),  2)</f>
        <v>0</v>
      </c>
      <c r="I37" s="98">
        <v>0.21</v>
      </c>
      <c r="J37" s="87">
        <f>0</f>
        <v>0</v>
      </c>
      <c r="L37" s="33"/>
    </row>
    <row r="38" spans="2:12" s="1" customFormat="1" ht="14.45" hidden="1" customHeight="1">
      <c r="B38" s="33"/>
      <c r="E38" s="27" t="s">
        <v>48</v>
      </c>
      <c r="F38" s="87">
        <f>ROUND((SUM(BH126:BH200)),  2)</f>
        <v>0</v>
      </c>
      <c r="I38" s="98">
        <v>0.15</v>
      </c>
      <c r="J38" s="87">
        <f>0</f>
        <v>0</v>
      </c>
      <c r="L38" s="33"/>
    </row>
    <row r="39" spans="2:12" s="1" customFormat="1" ht="14.45" hidden="1" customHeight="1">
      <c r="B39" s="33"/>
      <c r="E39" s="27" t="s">
        <v>49</v>
      </c>
      <c r="F39" s="87">
        <f>ROUND((SUM(BI126:BI200)),  2)</f>
        <v>0</v>
      </c>
      <c r="I39" s="98">
        <v>0</v>
      </c>
      <c r="J39" s="87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9"/>
      <c r="D41" s="100" t="s">
        <v>50</v>
      </c>
      <c r="E41" s="58"/>
      <c r="F41" s="58"/>
      <c r="G41" s="101" t="s">
        <v>51</v>
      </c>
      <c r="H41" s="102" t="s">
        <v>52</v>
      </c>
      <c r="I41" s="58"/>
      <c r="J41" s="103">
        <f>SUM(J32:J39)</f>
        <v>0</v>
      </c>
      <c r="K41" s="104"/>
      <c r="L41" s="33"/>
    </row>
    <row r="42" spans="2:12" s="1" customFormat="1" ht="14.45" customHeight="1">
      <c r="B42" s="33"/>
      <c r="L42" s="33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12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12" s="1" customFormat="1" ht="24.95" customHeight="1">
      <c r="B82" s="33"/>
      <c r="C82" s="21" t="s">
        <v>217</v>
      </c>
      <c r="L82" s="33"/>
    </row>
    <row r="83" spans="2:12" s="1" customFormat="1" ht="6.95" customHeight="1">
      <c r="B83" s="33"/>
      <c r="L83" s="33"/>
    </row>
    <row r="84" spans="2:12" s="1" customFormat="1" ht="12" customHeight="1">
      <c r="B84" s="33"/>
      <c r="C84" s="27" t="s">
        <v>16</v>
      </c>
      <c r="L84" s="33"/>
    </row>
    <row r="85" spans="2:12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12" ht="12" customHeight="1">
      <c r="B86" s="20"/>
      <c r="C86" s="27" t="s">
        <v>215</v>
      </c>
      <c r="L86" s="20"/>
    </row>
    <row r="87" spans="2:12" s="1" customFormat="1" ht="16.5" customHeight="1">
      <c r="B87" s="33"/>
      <c r="E87" s="259" t="s">
        <v>2966</v>
      </c>
      <c r="F87" s="261"/>
      <c r="G87" s="261"/>
      <c r="H87" s="261"/>
      <c r="L87" s="33"/>
    </row>
    <row r="88" spans="2:12" s="1" customFormat="1" ht="12" customHeight="1">
      <c r="B88" s="33"/>
      <c r="C88" s="27" t="s">
        <v>2252</v>
      </c>
      <c r="L88" s="33"/>
    </row>
    <row r="89" spans="2:12" s="1" customFormat="1" ht="30" customHeight="1">
      <c r="B89" s="33"/>
      <c r="E89" s="241" t="str">
        <f>E11</f>
        <v>040.31.3 B - Nový silniční most ev. č. 4585-8 v km 1,297 93 - bourání</v>
      </c>
      <c r="F89" s="261"/>
      <c r="G89" s="261"/>
      <c r="H89" s="261"/>
      <c r="L89" s="33"/>
    </row>
    <row r="90" spans="2:12" s="1" customFormat="1" ht="6.95" customHeight="1">
      <c r="B90" s="33"/>
      <c r="L90" s="33"/>
    </row>
    <row r="91" spans="2:12" s="1" customFormat="1" ht="12" customHeight="1">
      <c r="B91" s="33"/>
      <c r="C91" s="27" t="s">
        <v>22</v>
      </c>
      <c r="F91" s="25" t="str">
        <f>F14</f>
        <v xml:space="preserve"> </v>
      </c>
      <c r="I91" s="27" t="s">
        <v>24</v>
      </c>
      <c r="J91" s="53" t="str">
        <f>IF(J14="","",J14)</f>
        <v>15. 11. 2024</v>
      </c>
      <c r="L91" s="33"/>
    </row>
    <row r="92" spans="2:12" s="1" customFormat="1" ht="6.95" customHeight="1">
      <c r="B92" s="33"/>
      <c r="L92" s="33"/>
    </row>
    <row r="93" spans="2:12" s="1" customFormat="1" ht="15.2" customHeight="1">
      <c r="B93" s="33"/>
      <c r="C93" s="27" t="s">
        <v>28</v>
      </c>
      <c r="F93" s="25" t="str">
        <f>E17</f>
        <v>Povodí Odry, státní podnik</v>
      </c>
      <c r="I93" s="27" t="s">
        <v>34</v>
      </c>
      <c r="J93" s="31" t="str">
        <f>E23</f>
        <v>AQUATIS, a.s.</v>
      </c>
      <c r="L93" s="33"/>
    </row>
    <row r="94" spans="2:12" s="1" customFormat="1" ht="25.7" customHeight="1">
      <c r="B94" s="33"/>
      <c r="C94" s="27" t="s">
        <v>32</v>
      </c>
      <c r="F94" s="25" t="str">
        <f>IF(E20="","",E20)</f>
        <v>Vyplň údaj</v>
      </c>
      <c r="I94" s="27" t="s">
        <v>37</v>
      </c>
      <c r="J94" s="31" t="str">
        <f>E26</f>
        <v>Ing. Michal Jendruščák</v>
      </c>
      <c r="L94" s="33"/>
    </row>
    <row r="95" spans="2:12" s="1" customFormat="1" ht="10.35" customHeight="1">
      <c r="B95" s="33"/>
      <c r="L95" s="33"/>
    </row>
    <row r="96" spans="2:12" s="1" customFormat="1" ht="29.25" customHeight="1">
      <c r="B96" s="33"/>
      <c r="C96" s="107" t="s">
        <v>218</v>
      </c>
      <c r="D96" s="99"/>
      <c r="E96" s="99"/>
      <c r="F96" s="99"/>
      <c r="G96" s="99"/>
      <c r="H96" s="99"/>
      <c r="I96" s="99"/>
      <c r="J96" s="108" t="s">
        <v>219</v>
      </c>
      <c r="K96" s="99"/>
      <c r="L96" s="33"/>
    </row>
    <row r="97" spans="2:47" s="1" customFormat="1" ht="10.35" customHeight="1">
      <c r="B97" s="33"/>
      <c r="L97" s="33"/>
    </row>
    <row r="98" spans="2:47" s="1" customFormat="1" ht="22.9" customHeight="1">
      <c r="B98" s="33"/>
      <c r="C98" s="109" t="s">
        <v>220</v>
      </c>
      <c r="J98" s="67">
        <f>J126</f>
        <v>0</v>
      </c>
      <c r="L98" s="33"/>
      <c r="AU98" s="17" t="s">
        <v>221</v>
      </c>
    </row>
    <row r="99" spans="2:47" s="8" customFormat="1" ht="24.95" customHeight="1">
      <c r="B99" s="110"/>
      <c r="D99" s="111" t="s">
        <v>3640</v>
      </c>
      <c r="E99" s="112"/>
      <c r="F99" s="112"/>
      <c r="G99" s="112"/>
      <c r="H99" s="112"/>
      <c r="I99" s="112"/>
      <c r="J99" s="113">
        <f>J127</f>
        <v>0</v>
      </c>
      <c r="L99" s="110"/>
    </row>
    <row r="100" spans="2:47" s="9" customFormat="1" ht="19.899999999999999" customHeight="1">
      <c r="B100" s="114"/>
      <c r="D100" s="115" t="s">
        <v>3641</v>
      </c>
      <c r="E100" s="116"/>
      <c r="F100" s="116"/>
      <c r="G100" s="116"/>
      <c r="H100" s="116"/>
      <c r="I100" s="116"/>
      <c r="J100" s="117">
        <f>J128</f>
        <v>0</v>
      </c>
      <c r="L100" s="114"/>
    </row>
    <row r="101" spans="2:47" s="9" customFormat="1" ht="19.899999999999999" customHeight="1">
      <c r="B101" s="114"/>
      <c r="D101" s="115" t="s">
        <v>228</v>
      </c>
      <c r="E101" s="116"/>
      <c r="F101" s="116"/>
      <c r="G101" s="116"/>
      <c r="H101" s="116"/>
      <c r="I101" s="116"/>
      <c r="J101" s="117">
        <f>J144</f>
        <v>0</v>
      </c>
      <c r="L101" s="114"/>
    </row>
    <row r="102" spans="2:47" s="9" customFormat="1" ht="19.899999999999999" customHeight="1">
      <c r="B102" s="114"/>
      <c r="D102" s="115" t="s">
        <v>229</v>
      </c>
      <c r="E102" s="116"/>
      <c r="F102" s="116"/>
      <c r="G102" s="116"/>
      <c r="H102" s="116"/>
      <c r="I102" s="116"/>
      <c r="J102" s="117">
        <f>J175</f>
        <v>0</v>
      </c>
      <c r="L102" s="114"/>
    </row>
    <row r="103" spans="2:47" s="8" customFormat="1" ht="24.95" customHeight="1">
      <c r="B103" s="110"/>
      <c r="D103" s="111" t="s">
        <v>231</v>
      </c>
      <c r="E103" s="112"/>
      <c r="F103" s="112"/>
      <c r="G103" s="112"/>
      <c r="H103" s="112"/>
      <c r="I103" s="112"/>
      <c r="J103" s="113">
        <f>J190</f>
        <v>0</v>
      </c>
      <c r="L103" s="110"/>
    </row>
    <row r="104" spans="2:47" s="9" customFormat="1" ht="19.899999999999999" customHeight="1">
      <c r="B104" s="114"/>
      <c r="D104" s="115" t="s">
        <v>1267</v>
      </c>
      <c r="E104" s="116"/>
      <c r="F104" s="116"/>
      <c r="G104" s="116"/>
      <c r="H104" s="116"/>
      <c r="I104" s="116"/>
      <c r="J104" s="117">
        <f>J191</f>
        <v>0</v>
      </c>
      <c r="L104" s="114"/>
    </row>
    <row r="105" spans="2:47" s="1" customFormat="1" ht="21.75" customHeight="1">
      <c r="B105" s="33"/>
      <c r="L105" s="33"/>
    </row>
    <row r="106" spans="2:47" s="1" customFormat="1" ht="6.95" customHeight="1">
      <c r="B106" s="45"/>
      <c r="C106" s="46"/>
      <c r="D106" s="46"/>
      <c r="E106" s="46"/>
      <c r="F106" s="46"/>
      <c r="G106" s="46"/>
      <c r="H106" s="46"/>
      <c r="I106" s="46"/>
      <c r="J106" s="46"/>
      <c r="K106" s="46"/>
      <c r="L106" s="33"/>
    </row>
    <row r="110" spans="2:47" s="1" customFormat="1" ht="6.95" customHeight="1"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33"/>
    </row>
    <row r="111" spans="2:47" s="1" customFormat="1" ht="24.95" customHeight="1">
      <c r="B111" s="33"/>
      <c r="C111" s="21" t="s">
        <v>235</v>
      </c>
      <c r="L111" s="33"/>
    </row>
    <row r="112" spans="2:47" s="1" customFormat="1" ht="6.95" customHeight="1">
      <c r="B112" s="33"/>
      <c r="L112" s="33"/>
    </row>
    <row r="113" spans="2:63" s="1" customFormat="1" ht="12" customHeight="1">
      <c r="B113" s="33"/>
      <c r="C113" s="27" t="s">
        <v>16</v>
      </c>
      <c r="L113" s="33"/>
    </row>
    <row r="114" spans="2:63" s="1" customFormat="1" ht="26.25" customHeight="1">
      <c r="B114" s="33"/>
      <c r="E114" s="259" t="str">
        <f>E7</f>
        <v>Opatření Zátor-Loučky, OHO, Dílčí stavba 02.040 Opatření v úseku Zátor - Loučky</v>
      </c>
      <c r="F114" s="260"/>
      <c r="G114" s="260"/>
      <c r="H114" s="260"/>
      <c r="L114" s="33"/>
    </row>
    <row r="115" spans="2:63" ht="12" customHeight="1">
      <c r="B115" s="20"/>
      <c r="C115" s="27" t="s">
        <v>215</v>
      </c>
      <c r="L115" s="20"/>
    </row>
    <row r="116" spans="2:63" s="1" customFormat="1" ht="16.5" customHeight="1">
      <c r="B116" s="33"/>
      <c r="E116" s="259" t="s">
        <v>2966</v>
      </c>
      <c r="F116" s="261"/>
      <c r="G116" s="261"/>
      <c r="H116" s="261"/>
      <c r="L116" s="33"/>
    </row>
    <row r="117" spans="2:63" s="1" customFormat="1" ht="12" customHeight="1">
      <c r="B117" s="33"/>
      <c r="C117" s="27" t="s">
        <v>2252</v>
      </c>
      <c r="L117" s="33"/>
    </row>
    <row r="118" spans="2:63" s="1" customFormat="1" ht="30" customHeight="1">
      <c r="B118" s="33"/>
      <c r="E118" s="241" t="str">
        <f>E11</f>
        <v>040.31.3 B - Nový silniční most ev. č. 4585-8 v km 1,297 93 - bourání</v>
      </c>
      <c r="F118" s="261"/>
      <c r="G118" s="261"/>
      <c r="H118" s="261"/>
      <c r="L118" s="33"/>
    </row>
    <row r="119" spans="2:63" s="1" customFormat="1" ht="6.95" customHeight="1">
      <c r="B119" s="33"/>
      <c r="L119" s="33"/>
    </row>
    <row r="120" spans="2:63" s="1" customFormat="1" ht="12" customHeight="1">
      <c r="B120" s="33"/>
      <c r="C120" s="27" t="s">
        <v>22</v>
      </c>
      <c r="F120" s="25" t="str">
        <f>F14</f>
        <v xml:space="preserve"> </v>
      </c>
      <c r="I120" s="27" t="s">
        <v>24</v>
      </c>
      <c r="J120" s="53" t="str">
        <f>IF(J14="","",J14)</f>
        <v>15. 11. 2024</v>
      </c>
      <c r="L120" s="33"/>
    </row>
    <row r="121" spans="2:63" s="1" customFormat="1" ht="6.95" customHeight="1">
      <c r="B121" s="33"/>
      <c r="L121" s="33"/>
    </row>
    <row r="122" spans="2:63" s="1" customFormat="1" ht="15.2" customHeight="1">
      <c r="B122" s="33"/>
      <c r="C122" s="27" t="s">
        <v>28</v>
      </c>
      <c r="F122" s="25" t="str">
        <f>E17</f>
        <v>Povodí Odry, státní podnik</v>
      </c>
      <c r="I122" s="27" t="s">
        <v>34</v>
      </c>
      <c r="J122" s="31" t="str">
        <f>E23</f>
        <v>AQUATIS, a.s.</v>
      </c>
      <c r="L122" s="33"/>
    </row>
    <row r="123" spans="2:63" s="1" customFormat="1" ht="25.7" customHeight="1">
      <c r="B123" s="33"/>
      <c r="C123" s="27" t="s">
        <v>32</v>
      </c>
      <c r="F123" s="25" t="str">
        <f>IF(E20="","",E20)</f>
        <v>Vyplň údaj</v>
      </c>
      <c r="I123" s="27" t="s">
        <v>37</v>
      </c>
      <c r="J123" s="31" t="str">
        <f>E26</f>
        <v>Ing. Michal Jendruščák</v>
      </c>
      <c r="L123" s="33"/>
    </row>
    <row r="124" spans="2:63" s="1" customFormat="1" ht="10.35" customHeight="1">
      <c r="B124" s="33"/>
      <c r="L124" s="33"/>
    </row>
    <row r="125" spans="2:63" s="10" customFormat="1" ht="29.25" customHeight="1">
      <c r="B125" s="118"/>
      <c r="C125" s="119" t="s">
        <v>236</v>
      </c>
      <c r="D125" s="120" t="s">
        <v>65</v>
      </c>
      <c r="E125" s="120" t="s">
        <v>61</v>
      </c>
      <c r="F125" s="120" t="s">
        <v>62</v>
      </c>
      <c r="G125" s="120" t="s">
        <v>237</v>
      </c>
      <c r="H125" s="120" t="s">
        <v>238</v>
      </c>
      <c r="I125" s="120" t="s">
        <v>239</v>
      </c>
      <c r="J125" s="120" t="s">
        <v>219</v>
      </c>
      <c r="K125" s="121" t="s">
        <v>240</v>
      </c>
      <c r="L125" s="118"/>
      <c r="M125" s="60" t="s">
        <v>1</v>
      </c>
      <c r="N125" s="61" t="s">
        <v>44</v>
      </c>
      <c r="O125" s="61" t="s">
        <v>241</v>
      </c>
      <c r="P125" s="61" t="s">
        <v>242</v>
      </c>
      <c r="Q125" s="61" t="s">
        <v>243</v>
      </c>
      <c r="R125" s="61" t="s">
        <v>244</v>
      </c>
      <c r="S125" s="61" t="s">
        <v>245</v>
      </c>
      <c r="T125" s="62" t="s">
        <v>246</v>
      </c>
    </row>
    <row r="126" spans="2:63" s="1" customFormat="1" ht="22.9" customHeight="1">
      <c r="B126" s="33"/>
      <c r="C126" s="65" t="s">
        <v>247</v>
      </c>
      <c r="J126" s="122">
        <f>BK126</f>
        <v>0</v>
      </c>
      <c r="L126" s="33"/>
      <c r="M126" s="63"/>
      <c r="N126" s="54"/>
      <c r="O126" s="54"/>
      <c r="P126" s="123">
        <f>P127+P190</f>
        <v>0</v>
      </c>
      <c r="Q126" s="54"/>
      <c r="R126" s="123">
        <f>R127+R190</f>
        <v>58.32598076</v>
      </c>
      <c r="S126" s="54"/>
      <c r="T126" s="124">
        <f>T127+T190</f>
        <v>1278.5973877000001</v>
      </c>
      <c r="AT126" s="17" t="s">
        <v>79</v>
      </c>
      <c r="AU126" s="17" t="s">
        <v>221</v>
      </c>
      <c r="BK126" s="125">
        <f>BK127+BK190</f>
        <v>0</v>
      </c>
    </row>
    <row r="127" spans="2:63" s="11" customFormat="1" ht="25.9" customHeight="1">
      <c r="B127" s="126"/>
      <c r="D127" s="127" t="s">
        <v>79</v>
      </c>
      <c r="E127" s="128" t="s">
        <v>248</v>
      </c>
      <c r="F127" s="128" t="s">
        <v>3642</v>
      </c>
      <c r="I127" s="129"/>
      <c r="J127" s="130">
        <f>BK127</f>
        <v>0</v>
      </c>
      <c r="L127" s="126"/>
      <c r="M127" s="131"/>
      <c r="P127" s="132">
        <f>P128+P144+P175</f>
        <v>0</v>
      </c>
      <c r="R127" s="132">
        <f>R128+R144+R175</f>
        <v>58.32598076</v>
      </c>
      <c r="T127" s="133">
        <f>T128+T144+T175</f>
        <v>1273.4795750000001</v>
      </c>
      <c r="AR127" s="127" t="s">
        <v>88</v>
      </c>
      <c r="AT127" s="134" t="s">
        <v>79</v>
      </c>
      <c r="AU127" s="134" t="s">
        <v>80</v>
      </c>
      <c r="AY127" s="127" t="s">
        <v>250</v>
      </c>
      <c r="BK127" s="135">
        <f>BK128+BK144+BK175</f>
        <v>0</v>
      </c>
    </row>
    <row r="128" spans="2:63" s="11" customFormat="1" ht="22.9" customHeight="1">
      <c r="B128" s="126"/>
      <c r="D128" s="127" t="s">
        <v>79</v>
      </c>
      <c r="E128" s="136" t="s">
        <v>88</v>
      </c>
      <c r="F128" s="136" t="s">
        <v>3643</v>
      </c>
      <c r="I128" s="129"/>
      <c r="J128" s="137">
        <f>BK128</f>
        <v>0</v>
      </c>
      <c r="L128" s="126"/>
      <c r="M128" s="131"/>
      <c r="P128" s="132">
        <f>SUM(P129:P143)</f>
        <v>0</v>
      </c>
      <c r="R128" s="132">
        <f>SUM(R129:R143)</f>
        <v>9.3412500000000006E-3</v>
      </c>
      <c r="T128" s="133">
        <f>SUM(T129:T143)</f>
        <v>120.09107499999999</v>
      </c>
      <c r="AR128" s="127" t="s">
        <v>88</v>
      </c>
      <c r="AT128" s="134" t="s">
        <v>79</v>
      </c>
      <c r="AU128" s="134" t="s">
        <v>88</v>
      </c>
      <c r="AY128" s="127" t="s">
        <v>250</v>
      </c>
      <c r="BK128" s="135">
        <f>SUM(BK129:BK143)</f>
        <v>0</v>
      </c>
    </row>
    <row r="129" spans="2:65" s="1" customFormat="1" ht="24.2" customHeight="1">
      <c r="B129" s="33"/>
      <c r="C129" s="138" t="s">
        <v>88</v>
      </c>
      <c r="D129" s="138" t="s">
        <v>252</v>
      </c>
      <c r="E129" s="139" t="s">
        <v>3644</v>
      </c>
      <c r="F129" s="140" t="s">
        <v>3645</v>
      </c>
      <c r="G129" s="141" t="s">
        <v>255</v>
      </c>
      <c r="H129" s="142">
        <v>186.82499999999999</v>
      </c>
      <c r="I129" s="143"/>
      <c r="J129" s="144">
        <f>ROUND(I129*H129,2)</f>
        <v>0</v>
      </c>
      <c r="K129" s="140" t="s">
        <v>256</v>
      </c>
      <c r="L129" s="33"/>
      <c r="M129" s="145" t="s">
        <v>1</v>
      </c>
      <c r="N129" s="146" t="s">
        <v>45</v>
      </c>
      <c r="P129" s="147">
        <f>O129*H129</f>
        <v>0</v>
      </c>
      <c r="Q129" s="147">
        <v>1.0000000000000001E-5</v>
      </c>
      <c r="R129" s="147">
        <f>Q129*H129</f>
        <v>1.8682500000000001E-3</v>
      </c>
      <c r="S129" s="147">
        <v>0.10299999999999999</v>
      </c>
      <c r="T129" s="148">
        <f>S129*H129</f>
        <v>19.242974999999998</v>
      </c>
      <c r="AR129" s="149" t="s">
        <v>257</v>
      </c>
      <c r="AT129" s="149" t="s">
        <v>252</v>
      </c>
      <c r="AU129" s="149" t="s">
        <v>21</v>
      </c>
      <c r="AY129" s="17" t="s">
        <v>250</v>
      </c>
      <c r="BE129" s="150">
        <f>IF(N129="základní",J129,0)</f>
        <v>0</v>
      </c>
      <c r="BF129" s="150">
        <f>IF(N129="snížená",J129,0)</f>
        <v>0</v>
      </c>
      <c r="BG129" s="150">
        <f>IF(N129="zákl. přenesená",J129,0)</f>
        <v>0</v>
      </c>
      <c r="BH129" s="150">
        <f>IF(N129="sníž. přenesená",J129,0)</f>
        <v>0</v>
      </c>
      <c r="BI129" s="150">
        <f>IF(N129="nulová",J129,0)</f>
        <v>0</v>
      </c>
      <c r="BJ129" s="17" t="s">
        <v>88</v>
      </c>
      <c r="BK129" s="150">
        <f>ROUND(I129*H129,2)</f>
        <v>0</v>
      </c>
      <c r="BL129" s="17" t="s">
        <v>257</v>
      </c>
      <c r="BM129" s="149" t="s">
        <v>3646</v>
      </c>
    </row>
    <row r="130" spans="2:65" s="1" customFormat="1" ht="11.25">
      <c r="B130" s="33"/>
      <c r="D130" s="151" t="s">
        <v>259</v>
      </c>
      <c r="F130" s="152" t="s">
        <v>3647</v>
      </c>
      <c r="I130" s="153"/>
      <c r="L130" s="33"/>
      <c r="M130" s="154"/>
      <c r="T130" s="57"/>
      <c r="AT130" s="17" t="s">
        <v>259</v>
      </c>
      <c r="AU130" s="17" t="s">
        <v>21</v>
      </c>
    </row>
    <row r="131" spans="2:65" s="12" customFormat="1" ht="11.25">
      <c r="B131" s="155"/>
      <c r="D131" s="156" t="s">
        <v>265</v>
      </c>
      <c r="E131" s="157" t="s">
        <v>1</v>
      </c>
      <c r="F131" s="158" t="s">
        <v>3648</v>
      </c>
      <c r="H131" s="159">
        <v>186.82499999999999</v>
      </c>
      <c r="I131" s="160"/>
      <c r="L131" s="155"/>
      <c r="M131" s="161"/>
      <c r="T131" s="162"/>
      <c r="AT131" s="157" t="s">
        <v>265</v>
      </c>
      <c r="AU131" s="157" t="s">
        <v>21</v>
      </c>
      <c r="AV131" s="12" t="s">
        <v>21</v>
      </c>
      <c r="AW131" s="12" t="s">
        <v>36</v>
      </c>
      <c r="AX131" s="12" t="s">
        <v>88</v>
      </c>
      <c r="AY131" s="157" t="s">
        <v>250</v>
      </c>
    </row>
    <row r="132" spans="2:65" s="1" customFormat="1" ht="24.2" customHeight="1">
      <c r="B132" s="33"/>
      <c r="C132" s="138" t="s">
        <v>21</v>
      </c>
      <c r="D132" s="138" t="s">
        <v>252</v>
      </c>
      <c r="E132" s="139" t="s">
        <v>3649</v>
      </c>
      <c r="F132" s="140" t="s">
        <v>3650</v>
      </c>
      <c r="G132" s="141" t="s">
        <v>255</v>
      </c>
      <c r="H132" s="142">
        <v>373.65</v>
      </c>
      <c r="I132" s="143"/>
      <c r="J132" s="144">
        <f>ROUND(I132*H132,2)</f>
        <v>0</v>
      </c>
      <c r="K132" s="140" t="s">
        <v>256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2.0000000000000002E-5</v>
      </c>
      <c r="R132" s="147">
        <f>Q132*H132</f>
        <v>7.4730000000000005E-3</v>
      </c>
      <c r="S132" s="147">
        <v>0.128</v>
      </c>
      <c r="T132" s="148">
        <f>S132*H132</f>
        <v>47.827199999999998</v>
      </c>
      <c r="AR132" s="149" t="s">
        <v>257</v>
      </c>
      <c r="AT132" s="149" t="s">
        <v>252</v>
      </c>
      <c r="AU132" s="149" t="s">
        <v>21</v>
      </c>
      <c r="AY132" s="17" t="s">
        <v>250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257</v>
      </c>
      <c r="BM132" s="149" t="s">
        <v>3651</v>
      </c>
    </row>
    <row r="133" spans="2:65" s="1" customFormat="1" ht="11.25">
      <c r="B133" s="33"/>
      <c r="D133" s="151" t="s">
        <v>259</v>
      </c>
      <c r="F133" s="152" t="s">
        <v>3652</v>
      </c>
      <c r="I133" s="153"/>
      <c r="L133" s="33"/>
      <c r="M133" s="154"/>
      <c r="T133" s="57"/>
      <c r="AT133" s="17" t="s">
        <v>259</v>
      </c>
      <c r="AU133" s="17" t="s">
        <v>21</v>
      </c>
    </row>
    <row r="134" spans="2:65" s="12" customFormat="1" ht="11.25">
      <c r="B134" s="155"/>
      <c r="D134" s="156" t="s">
        <v>265</v>
      </c>
      <c r="E134" s="157" t="s">
        <v>1</v>
      </c>
      <c r="F134" s="158" t="s">
        <v>3653</v>
      </c>
      <c r="H134" s="159">
        <v>373.65</v>
      </c>
      <c r="I134" s="160"/>
      <c r="L134" s="155"/>
      <c r="M134" s="161"/>
      <c r="T134" s="162"/>
      <c r="AT134" s="157" t="s">
        <v>265</v>
      </c>
      <c r="AU134" s="157" t="s">
        <v>21</v>
      </c>
      <c r="AV134" s="12" t="s">
        <v>21</v>
      </c>
      <c r="AW134" s="12" t="s">
        <v>36</v>
      </c>
      <c r="AX134" s="12" t="s">
        <v>88</v>
      </c>
      <c r="AY134" s="157" t="s">
        <v>250</v>
      </c>
    </row>
    <row r="135" spans="2:65" s="1" customFormat="1" ht="16.5" customHeight="1">
      <c r="B135" s="33"/>
      <c r="C135" s="138" t="s">
        <v>267</v>
      </c>
      <c r="D135" s="138" t="s">
        <v>252</v>
      </c>
      <c r="E135" s="139" t="s">
        <v>3654</v>
      </c>
      <c r="F135" s="140" t="s">
        <v>3655</v>
      </c>
      <c r="G135" s="141" t="s">
        <v>557</v>
      </c>
      <c r="H135" s="142">
        <v>49.5</v>
      </c>
      <c r="I135" s="143"/>
      <c r="J135" s="144">
        <f>ROUND(I135*H135,2)</f>
        <v>0</v>
      </c>
      <c r="K135" s="140" t="s">
        <v>256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0.28999999999999998</v>
      </c>
      <c r="T135" s="148">
        <f>S135*H135</f>
        <v>14.354999999999999</v>
      </c>
      <c r="AR135" s="149" t="s">
        <v>257</v>
      </c>
      <c r="AT135" s="149" t="s">
        <v>252</v>
      </c>
      <c r="AU135" s="149" t="s">
        <v>21</v>
      </c>
      <c r="AY135" s="17" t="s">
        <v>250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257</v>
      </c>
      <c r="BM135" s="149" t="s">
        <v>3656</v>
      </c>
    </row>
    <row r="136" spans="2:65" s="1" customFormat="1" ht="11.25">
      <c r="B136" s="33"/>
      <c r="D136" s="151" t="s">
        <v>259</v>
      </c>
      <c r="F136" s="152" t="s">
        <v>3657</v>
      </c>
      <c r="I136" s="153"/>
      <c r="L136" s="33"/>
      <c r="M136" s="154"/>
      <c r="T136" s="57"/>
      <c r="AT136" s="17" t="s">
        <v>259</v>
      </c>
      <c r="AU136" s="17" t="s">
        <v>21</v>
      </c>
    </row>
    <row r="137" spans="2:65" s="12" customFormat="1" ht="11.25">
      <c r="B137" s="155"/>
      <c r="D137" s="156" t="s">
        <v>265</v>
      </c>
      <c r="E137" s="157" t="s">
        <v>1</v>
      </c>
      <c r="F137" s="158" t="s">
        <v>3658</v>
      </c>
      <c r="H137" s="159">
        <v>49.5</v>
      </c>
      <c r="I137" s="160"/>
      <c r="L137" s="155"/>
      <c r="M137" s="161"/>
      <c r="T137" s="162"/>
      <c r="AT137" s="157" t="s">
        <v>265</v>
      </c>
      <c r="AU137" s="157" t="s">
        <v>21</v>
      </c>
      <c r="AV137" s="12" t="s">
        <v>21</v>
      </c>
      <c r="AW137" s="12" t="s">
        <v>36</v>
      </c>
      <c r="AX137" s="12" t="s">
        <v>88</v>
      </c>
      <c r="AY137" s="157" t="s">
        <v>250</v>
      </c>
    </row>
    <row r="138" spans="2:65" s="1" customFormat="1" ht="16.5" customHeight="1">
      <c r="B138" s="33"/>
      <c r="C138" s="138" t="s">
        <v>257</v>
      </c>
      <c r="D138" s="138" t="s">
        <v>252</v>
      </c>
      <c r="E138" s="139" t="s">
        <v>274</v>
      </c>
      <c r="F138" s="140" t="s">
        <v>275</v>
      </c>
      <c r="G138" s="141" t="s">
        <v>276</v>
      </c>
      <c r="H138" s="142">
        <v>21.245000000000001</v>
      </c>
      <c r="I138" s="143"/>
      <c r="J138" s="144">
        <f>ROUND(I138*H138,2)</f>
        <v>0</v>
      </c>
      <c r="K138" s="140" t="s">
        <v>256</v>
      </c>
      <c r="L138" s="33"/>
      <c r="M138" s="145" t="s">
        <v>1</v>
      </c>
      <c r="N138" s="146" t="s">
        <v>45</v>
      </c>
      <c r="P138" s="147">
        <f>O138*H138</f>
        <v>0</v>
      </c>
      <c r="Q138" s="147">
        <v>0</v>
      </c>
      <c r="R138" s="147">
        <f>Q138*H138</f>
        <v>0</v>
      </c>
      <c r="S138" s="147">
        <v>1.82</v>
      </c>
      <c r="T138" s="148">
        <f>S138*H138</f>
        <v>38.665900000000001</v>
      </c>
      <c r="AR138" s="149" t="s">
        <v>257</v>
      </c>
      <c r="AT138" s="149" t="s">
        <v>252</v>
      </c>
      <c r="AU138" s="149" t="s">
        <v>21</v>
      </c>
      <c r="AY138" s="17" t="s">
        <v>250</v>
      </c>
      <c r="BE138" s="150">
        <f>IF(N138="základní",J138,0)</f>
        <v>0</v>
      </c>
      <c r="BF138" s="150">
        <f>IF(N138="snížená",J138,0)</f>
        <v>0</v>
      </c>
      <c r="BG138" s="150">
        <f>IF(N138="zákl. přenesená",J138,0)</f>
        <v>0</v>
      </c>
      <c r="BH138" s="150">
        <f>IF(N138="sníž. přenesená",J138,0)</f>
        <v>0</v>
      </c>
      <c r="BI138" s="150">
        <f>IF(N138="nulová",J138,0)</f>
        <v>0</v>
      </c>
      <c r="BJ138" s="17" t="s">
        <v>88</v>
      </c>
      <c r="BK138" s="150">
        <f>ROUND(I138*H138,2)</f>
        <v>0</v>
      </c>
      <c r="BL138" s="17" t="s">
        <v>257</v>
      </c>
      <c r="BM138" s="149" t="s">
        <v>3659</v>
      </c>
    </row>
    <row r="139" spans="2:65" s="1" customFormat="1" ht="11.25">
      <c r="B139" s="33"/>
      <c r="D139" s="151" t="s">
        <v>259</v>
      </c>
      <c r="F139" s="152" t="s">
        <v>278</v>
      </c>
      <c r="I139" s="153"/>
      <c r="L139" s="33"/>
      <c r="M139" s="154"/>
      <c r="T139" s="57"/>
      <c r="AT139" s="17" t="s">
        <v>259</v>
      </c>
      <c r="AU139" s="17" t="s">
        <v>21</v>
      </c>
    </row>
    <row r="140" spans="2:65" s="12" customFormat="1" ht="11.25">
      <c r="B140" s="155"/>
      <c r="D140" s="156" t="s">
        <v>265</v>
      </c>
      <c r="E140" s="157" t="s">
        <v>1</v>
      </c>
      <c r="F140" s="158" t="s">
        <v>3660</v>
      </c>
      <c r="H140" s="159">
        <v>21.245000000000001</v>
      </c>
      <c r="I140" s="160"/>
      <c r="L140" s="155"/>
      <c r="M140" s="161"/>
      <c r="T140" s="162"/>
      <c r="AT140" s="157" t="s">
        <v>265</v>
      </c>
      <c r="AU140" s="157" t="s">
        <v>21</v>
      </c>
      <c r="AV140" s="12" t="s">
        <v>21</v>
      </c>
      <c r="AW140" s="12" t="s">
        <v>36</v>
      </c>
      <c r="AX140" s="12" t="s">
        <v>88</v>
      </c>
      <c r="AY140" s="157" t="s">
        <v>250</v>
      </c>
    </row>
    <row r="141" spans="2:65" s="1" customFormat="1" ht="33" customHeight="1">
      <c r="B141" s="33"/>
      <c r="C141" s="138" t="s">
        <v>280</v>
      </c>
      <c r="D141" s="138" t="s">
        <v>252</v>
      </c>
      <c r="E141" s="139" t="s">
        <v>1371</v>
      </c>
      <c r="F141" s="140" t="s">
        <v>1372</v>
      </c>
      <c r="G141" s="141" t="s">
        <v>255</v>
      </c>
      <c r="H141" s="142">
        <v>146.52000000000001</v>
      </c>
      <c r="I141" s="143"/>
      <c r="J141" s="144">
        <f>ROUND(I141*H141,2)</f>
        <v>0</v>
      </c>
      <c r="K141" s="140" t="s">
        <v>256</v>
      </c>
      <c r="L141" s="33"/>
      <c r="M141" s="145" t="s">
        <v>1</v>
      </c>
      <c r="N141" s="146" t="s">
        <v>45</v>
      </c>
      <c r="P141" s="147">
        <f>O141*H141</f>
        <v>0</v>
      </c>
      <c r="Q141" s="147">
        <v>0</v>
      </c>
      <c r="R141" s="147">
        <f>Q141*H141</f>
        <v>0</v>
      </c>
      <c r="S141" s="147">
        <v>0</v>
      </c>
      <c r="T141" s="148">
        <f>S141*H141</f>
        <v>0</v>
      </c>
      <c r="AR141" s="149" t="s">
        <v>257</v>
      </c>
      <c r="AT141" s="149" t="s">
        <v>252</v>
      </c>
      <c r="AU141" s="149" t="s">
        <v>21</v>
      </c>
      <c r="AY141" s="17" t="s">
        <v>250</v>
      </c>
      <c r="BE141" s="150">
        <f>IF(N141="základní",J141,0)</f>
        <v>0</v>
      </c>
      <c r="BF141" s="150">
        <f>IF(N141="snížená",J141,0)</f>
        <v>0</v>
      </c>
      <c r="BG141" s="150">
        <f>IF(N141="zákl. přenesená",J141,0)</f>
        <v>0</v>
      </c>
      <c r="BH141" s="150">
        <f>IF(N141="sníž. přenesená",J141,0)</f>
        <v>0</v>
      </c>
      <c r="BI141" s="150">
        <f>IF(N141="nulová",J141,0)</f>
        <v>0</v>
      </c>
      <c r="BJ141" s="17" t="s">
        <v>88</v>
      </c>
      <c r="BK141" s="150">
        <f>ROUND(I141*H141,2)</f>
        <v>0</v>
      </c>
      <c r="BL141" s="17" t="s">
        <v>257</v>
      </c>
      <c r="BM141" s="149" t="s">
        <v>3661</v>
      </c>
    </row>
    <row r="142" spans="2:65" s="1" customFormat="1" ht="11.25">
      <c r="B142" s="33"/>
      <c r="D142" s="151" t="s">
        <v>259</v>
      </c>
      <c r="F142" s="152" t="s">
        <v>1374</v>
      </c>
      <c r="I142" s="153"/>
      <c r="L142" s="33"/>
      <c r="M142" s="154"/>
      <c r="T142" s="57"/>
      <c r="AT142" s="17" t="s">
        <v>259</v>
      </c>
      <c r="AU142" s="17" t="s">
        <v>21</v>
      </c>
    </row>
    <row r="143" spans="2:65" s="12" customFormat="1" ht="11.25">
      <c r="B143" s="155"/>
      <c r="D143" s="156" t="s">
        <v>265</v>
      </c>
      <c r="E143" s="157" t="s">
        <v>1</v>
      </c>
      <c r="F143" s="158" t="s">
        <v>3662</v>
      </c>
      <c r="H143" s="159">
        <v>146.52000000000001</v>
      </c>
      <c r="I143" s="160"/>
      <c r="L143" s="155"/>
      <c r="M143" s="161"/>
      <c r="T143" s="162"/>
      <c r="AT143" s="157" t="s">
        <v>265</v>
      </c>
      <c r="AU143" s="157" t="s">
        <v>21</v>
      </c>
      <c r="AV143" s="12" t="s">
        <v>21</v>
      </c>
      <c r="AW143" s="12" t="s">
        <v>36</v>
      </c>
      <c r="AX143" s="12" t="s">
        <v>88</v>
      </c>
      <c r="AY143" s="157" t="s">
        <v>250</v>
      </c>
    </row>
    <row r="144" spans="2:65" s="11" customFormat="1" ht="22.9" customHeight="1">
      <c r="B144" s="126"/>
      <c r="D144" s="127" t="s">
        <v>79</v>
      </c>
      <c r="E144" s="136" t="s">
        <v>305</v>
      </c>
      <c r="F144" s="136" t="s">
        <v>629</v>
      </c>
      <c r="I144" s="129"/>
      <c r="J144" s="137">
        <f>BK144</f>
        <v>0</v>
      </c>
      <c r="L144" s="126"/>
      <c r="M144" s="131"/>
      <c r="P144" s="132">
        <f>SUM(P145:P174)</f>
        <v>0</v>
      </c>
      <c r="R144" s="132">
        <f>SUM(R145:R174)</f>
        <v>58.316639510000002</v>
      </c>
      <c r="T144" s="133">
        <f>SUM(T145:T174)</f>
        <v>1153.3885</v>
      </c>
      <c r="AR144" s="127" t="s">
        <v>88</v>
      </c>
      <c r="AT144" s="134" t="s">
        <v>79</v>
      </c>
      <c r="AU144" s="134" t="s">
        <v>88</v>
      </c>
      <c r="AY144" s="127" t="s">
        <v>250</v>
      </c>
      <c r="BK144" s="135">
        <f>SUM(BK145:BK174)</f>
        <v>0</v>
      </c>
    </row>
    <row r="145" spans="2:65" s="1" customFormat="1" ht="24.2" customHeight="1">
      <c r="B145" s="33"/>
      <c r="C145" s="138" t="s">
        <v>287</v>
      </c>
      <c r="D145" s="138" t="s">
        <v>252</v>
      </c>
      <c r="E145" s="139" t="s">
        <v>3663</v>
      </c>
      <c r="F145" s="140" t="s">
        <v>3664</v>
      </c>
      <c r="G145" s="141" t="s">
        <v>557</v>
      </c>
      <c r="H145" s="142">
        <v>186.82499999999999</v>
      </c>
      <c r="I145" s="143"/>
      <c r="J145" s="144">
        <f>ROUND(I145*H145,2)</f>
        <v>0</v>
      </c>
      <c r="K145" s="140" t="s">
        <v>256</v>
      </c>
      <c r="L145" s="33"/>
      <c r="M145" s="145" t="s">
        <v>1</v>
      </c>
      <c r="N145" s="146" t="s">
        <v>45</v>
      </c>
      <c r="P145" s="147">
        <f>O145*H145</f>
        <v>0</v>
      </c>
      <c r="Q145" s="147">
        <v>8.0000000000000007E-5</v>
      </c>
      <c r="R145" s="147">
        <f>Q145*H145</f>
        <v>1.4946000000000001E-2</v>
      </c>
      <c r="S145" s="147">
        <v>0</v>
      </c>
      <c r="T145" s="148">
        <f>S145*H145</f>
        <v>0</v>
      </c>
      <c r="AR145" s="149" t="s">
        <v>257</v>
      </c>
      <c r="AT145" s="149" t="s">
        <v>252</v>
      </c>
      <c r="AU145" s="149" t="s">
        <v>21</v>
      </c>
      <c r="AY145" s="17" t="s">
        <v>250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257</v>
      </c>
      <c r="BM145" s="149" t="s">
        <v>3665</v>
      </c>
    </row>
    <row r="146" spans="2:65" s="1" customFormat="1" ht="11.25">
      <c r="B146" s="33"/>
      <c r="D146" s="151" t="s">
        <v>259</v>
      </c>
      <c r="F146" s="152" t="s">
        <v>3666</v>
      </c>
      <c r="I146" s="153"/>
      <c r="L146" s="33"/>
      <c r="M146" s="154"/>
      <c r="T146" s="57"/>
      <c r="AT146" s="17" t="s">
        <v>259</v>
      </c>
      <c r="AU146" s="17" t="s">
        <v>21</v>
      </c>
    </row>
    <row r="147" spans="2:65" s="12" customFormat="1" ht="11.25">
      <c r="B147" s="155"/>
      <c r="D147" s="156" t="s">
        <v>265</v>
      </c>
      <c r="E147" s="157" t="s">
        <v>1</v>
      </c>
      <c r="F147" s="158" t="s">
        <v>3667</v>
      </c>
      <c r="H147" s="159">
        <v>186.82499999999999</v>
      </c>
      <c r="I147" s="160"/>
      <c r="L147" s="155"/>
      <c r="M147" s="161"/>
      <c r="T147" s="162"/>
      <c r="AT147" s="157" t="s">
        <v>265</v>
      </c>
      <c r="AU147" s="157" t="s">
        <v>21</v>
      </c>
      <c r="AV147" s="12" t="s">
        <v>21</v>
      </c>
      <c r="AW147" s="12" t="s">
        <v>36</v>
      </c>
      <c r="AX147" s="12" t="s">
        <v>88</v>
      </c>
      <c r="AY147" s="157" t="s">
        <v>250</v>
      </c>
    </row>
    <row r="148" spans="2:65" s="1" customFormat="1" ht="16.5" customHeight="1">
      <c r="B148" s="33"/>
      <c r="C148" s="138" t="s">
        <v>293</v>
      </c>
      <c r="D148" s="138" t="s">
        <v>252</v>
      </c>
      <c r="E148" s="139" t="s">
        <v>2161</v>
      </c>
      <c r="F148" s="140" t="s">
        <v>2162</v>
      </c>
      <c r="G148" s="141" t="s">
        <v>276</v>
      </c>
      <c r="H148" s="142">
        <v>120.544</v>
      </c>
      <c r="I148" s="143"/>
      <c r="J148" s="144">
        <f>ROUND(I148*H148,2)</f>
        <v>0</v>
      </c>
      <c r="K148" s="140" t="s">
        <v>256</v>
      </c>
      <c r="L148" s="33"/>
      <c r="M148" s="145" t="s">
        <v>1</v>
      </c>
      <c r="N148" s="146" t="s">
        <v>45</v>
      </c>
      <c r="P148" s="147">
        <f>O148*H148</f>
        <v>0</v>
      </c>
      <c r="Q148" s="147">
        <v>0.12171</v>
      </c>
      <c r="R148" s="147">
        <f>Q148*H148</f>
        <v>14.67141024</v>
      </c>
      <c r="S148" s="147">
        <v>2.4</v>
      </c>
      <c r="T148" s="148">
        <f>S148*H148</f>
        <v>289.30559999999997</v>
      </c>
      <c r="AR148" s="149" t="s">
        <v>257</v>
      </c>
      <c r="AT148" s="149" t="s">
        <v>252</v>
      </c>
      <c r="AU148" s="149" t="s">
        <v>21</v>
      </c>
      <c r="AY148" s="17" t="s">
        <v>250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257</v>
      </c>
      <c r="BM148" s="149" t="s">
        <v>3668</v>
      </c>
    </row>
    <row r="149" spans="2:65" s="1" customFormat="1" ht="11.25">
      <c r="B149" s="33"/>
      <c r="D149" s="151" t="s">
        <v>259</v>
      </c>
      <c r="F149" s="152" t="s">
        <v>2164</v>
      </c>
      <c r="I149" s="153"/>
      <c r="L149" s="33"/>
      <c r="M149" s="154"/>
      <c r="T149" s="57"/>
      <c r="AT149" s="17" t="s">
        <v>259</v>
      </c>
      <c r="AU149" s="17" t="s">
        <v>21</v>
      </c>
    </row>
    <row r="150" spans="2:65" s="12" customFormat="1" ht="11.25">
      <c r="B150" s="155"/>
      <c r="D150" s="156" t="s">
        <v>265</v>
      </c>
      <c r="E150" s="157" t="s">
        <v>1</v>
      </c>
      <c r="F150" s="158" t="s">
        <v>3669</v>
      </c>
      <c r="H150" s="159">
        <v>60.543999999999997</v>
      </c>
      <c r="I150" s="160"/>
      <c r="L150" s="155"/>
      <c r="M150" s="161"/>
      <c r="T150" s="162"/>
      <c r="AT150" s="157" t="s">
        <v>265</v>
      </c>
      <c r="AU150" s="157" t="s">
        <v>21</v>
      </c>
      <c r="AV150" s="12" t="s">
        <v>21</v>
      </c>
      <c r="AW150" s="12" t="s">
        <v>36</v>
      </c>
      <c r="AX150" s="12" t="s">
        <v>80</v>
      </c>
      <c r="AY150" s="157" t="s">
        <v>250</v>
      </c>
    </row>
    <row r="151" spans="2:65" s="12" customFormat="1" ht="11.25">
      <c r="B151" s="155"/>
      <c r="D151" s="156" t="s">
        <v>265</v>
      </c>
      <c r="E151" s="157" t="s">
        <v>1</v>
      </c>
      <c r="F151" s="158" t="s">
        <v>3670</v>
      </c>
      <c r="H151" s="159">
        <v>60</v>
      </c>
      <c r="I151" s="160"/>
      <c r="L151" s="155"/>
      <c r="M151" s="161"/>
      <c r="T151" s="162"/>
      <c r="AT151" s="157" t="s">
        <v>265</v>
      </c>
      <c r="AU151" s="157" t="s">
        <v>21</v>
      </c>
      <c r="AV151" s="12" t="s">
        <v>21</v>
      </c>
      <c r="AW151" s="12" t="s">
        <v>36</v>
      </c>
      <c r="AX151" s="12" t="s">
        <v>80</v>
      </c>
      <c r="AY151" s="157" t="s">
        <v>250</v>
      </c>
    </row>
    <row r="152" spans="2:65" s="13" customFormat="1" ht="11.25">
      <c r="B152" s="163"/>
      <c r="D152" s="156" t="s">
        <v>265</v>
      </c>
      <c r="E152" s="164" t="s">
        <v>1</v>
      </c>
      <c r="F152" s="165" t="s">
        <v>273</v>
      </c>
      <c r="H152" s="166">
        <v>120.544</v>
      </c>
      <c r="I152" s="167"/>
      <c r="L152" s="163"/>
      <c r="M152" s="168"/>
      <c r="T152" s="169"/>
      <c r="AT152" s="164" t="s">
        <v>265</v>
      </c>
      <c r="AU152" s="164" t="s">
        <v>21</v>
      </c>
      <c r="AV152" s="13" t="s">
        <v>257</v>
      </c>
      <c r="AW152" s="13" t="s">
        <v>36</v>
      </c>
      <c r="AX152" s="13" t="s">
        <v>88</v>
      </c>
      <c r="AY152" s="164" t="s">
        <v>250</v>
      </c>
    </row>
    <row r="153" spans="2:65" s="1" customFormat="1" ht="16.5" customHeight="1">
      <c r="B153" s="33"/>
      <c r="C153" s="138" t="s">
        <v>299</v>
      </c>
      <c r="D153" s="138" t="s">
        <v>252</v>
      </c>
      <c r="E153" s="139" t="s">
        <v>3671</v>
      </c>
      <c r="F153" s="140" t="s">
        <v>3672</v>
      </c>
      <c r="G153" s="141" t="s">
        <v>276</v>
      </c>
      <c r="H153" s="142">
        <v>183.047</v>
      </c>
      <c r="I153" s="143"/>
      <c r="J153" s="144">
        <f>ROUND(I153*H153,2)</f>
        <v>0</v>
      </c>
      <c r="K153" s="140" t="s">
        <v>256</v>
      </c>
      <c r="L153" s="33"/>
      <c r="M153" s="145" t="s">
        <v>1</v>
      </c>
      <c r="N153" s="146" t="s">
        <v>45</v>
      </c>
      <c r="P153" s="147">
        <f>O153*H153</f>
        <v>0</v>
      </c>
      <c r="Q153" s="147">
        <v>0.12171</v>
      </c>
      <c r="R153" s="147">
        <f>Q153*H153</f>
        <v>22.278650370000001</v>
      </c>
      <c r="S153" s="147">
        <v>2.4</v>
      </c>
      <c r="T153" s="148">
        <f>S153*H153</f>
        <v>439.31279999999998</v>
      </c>
      <c r="AR153" s="149" t="s">
        <v>257</v>
      </c>
      <c r="AT153" s="149" t="s">
        <v>252</v>
      </c>
      <c r="AU153" s="149" t="s">
        <v>21</v>
      </c>
      <c r="AY153" s="17" t="s">
        <v>250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257</v>
      </c>
      <c r="BM153" s="149" t="s">
        <v>3673</v>
      </c>
    </row>
    <row r="154" spans="2:65" s="1" customFormat="1" ht="11.25">
      <c r="B154" s="33"/>
      <c r="D154" s="151" t="s">
        <v>259</v>
      </c>
      <c r="F154" s="152" t="s">
        <v>3674</v>
      </c>
      <c r="I154" s="153"/>
      <c r="L154" s="33"/>
      <c r="M154" s="154"/>
      <c r="T154" s="57"/>
      <c r="AT154" s="17" t="s">
        <v>259</v>
      </c>
      <c r="AU154" s="17" t="s">
        <v>21</v>
      </c>
    </row>
    <row r="155" spans="2:65" s="15" customFormat="1" ht="11.25">
      <c r="B155" s="195"/>
      <c r="D155" s="156" t="s">
        <v>265</v>
      </c>
      <c r="E155" s="196" t="s">
        <v>1</v>
      </c>
      <c r="F155" s="197" t="s">
        <v>3675</v>
      </c>
      <c r="H155" s="196" t="s">
        <v>1</v>
      </c>
      <c r="I155" s="198"/>
      <c r="L155" s="195"/>
      <c r="M155" s="199"/>
      <c r="T155" s="200"/>
      <c r="AT155" s="196" t="s">
        <v>265</v>
      </c>
      <c r="AU155" s="196" t="s">
        <v>21</v>
      </c>
      <c r="AV155" s="15" t="s">
        <v>88</v>
      </c>
      <c r="AW155" s="15" t="s">
        <v>36</v>
      </c>
      <c r="AX155" s="15" t="s">
        <v>80</v>
      </c>
      <c r="AY155" s="196" t="s">
        <v>250</v>
      </c>
    </row>
    <row r="156" spans="2:65" s="15" customFormat="1" ht="11.25">
      <c r="B156" s="195"/>
      <c r="D156" s="156" t="s">
        <v>265</v>
      </c>
      <c r="E156" s="196" t="s">
        <v>1</v>
      </c>
      <c r="F156" s="197" t="s">
        <v>3676</v>
      </c>
      <c r="H156" s="196" t="s">
        <v>1</v>
      </c>
      <c r="I156" s="198"/>
      <c r="L156" s="195"/>
      <c r="M156" s="199"/>
      <c r="T156" s="200"/>
      <c r="AT156" s="196" t="s">
        <v>265</v>
      </c>
      <c r="AU156" s="196" t="s">
        <v>21</v>
      </c>
      <c r="AV156" s="15" t="s">
        <v>88</v>
      </c>
      <c r="AW156" s="15" t="s">
        <v>36</v>
      </c>
      <c r="AX156" s="15" t="s">
        <v>80</v>
      </c>
      <c r="AY156" s="196" t="s">
        <v>250</v>
      </c>
    </row>
    <row r="157" spans="2:65" s="15" customFormat="1" ht="11.25">
      <c r="B157" s="195"/>
      <c r="D157" s="156" t="s">
        <v>265</v>
      </c>
      <c r="E157" s="196" t="s">
        <v>1</v>
      </c>
      <c r="F157" s="197" t="s">
        <v>3677</v>
      </c>
      <c r="H157" s="196" t="s">
        <v>1</v>
      </c>
      <c r="I157" s="198"/>
      <c r="L157" s="195"/>
      <c r="M157" s="199"/>
      <c r="T157" s="200"/>
      <c r="AT157" s="196" t="s">
        <v>265</v>
      </c>
      <c r="AU157" s="196" t="s">
        <v>21</v>
      </c>
      <c r="AV157" s="15" t="s">
        <v>88</v>
      </c>
      <c r="AW157" s="15" t="s">
        <v>36</v>
      </c>
      <c r="AX157" s="15" t="s">
        <v>80</v>
      </c>
      <c r="AY157" s="196" t="s">
        <v>250</v>
      </c>
    </row>
    <row r="158" spans="2:65" s="15" customFormat="1" ht="11.25">
      <c r="B158" s="195"/>
      <c r="D158" s="156" t="s">
        <v>265</v>
      </c>
      <c r="E158" s="196" t="s">
        <v>1</v>
      </c>
      <c r="F158" s="197" t="s">
        <v>3678</v>
      </c>
      <c r="H158" s="196" t="s">
        <v>1</v>
      </c>
      <c r="I158" s="198"/>
      <c r="L158" s="195"/>
      <c r="M158" s="199"/>
      <c r="T158" s="200"/>
      <c r="AT158" s="196" t="s">
        <v>265</v>
      </c>
      <c r="AU158" s="196" t="s">
        <v>21</v>
      </c>
      <c r="AV158" s="15" t="s">
        <v>88</v>
      </c>
      <c r="AW158" s="15" t="s">
        <v>36</v>
      </c>
      <c r="AX158" s="15" t="s">
        <v>80</v>
      </c>
      <c r="AY158" s="196" t="s">
        <v>250</v>
      </c>
    </row>
    <row r="159" spans="2:65" s="15" customFormat="1" ht="11.25">
      <c r="B159" s="195"/>
      <c r="D159" s="156" t="s">
        <v>265</v>
      </c>
      <c r="E159" s="196" t="s">
        <v>1</v>
      </c>
      <c r="F159" s="197" t="s">
        <v>3679</v>
      </c>
      <c r="H159" s="196" t="s">
        <v>1</v>
      </c>
      <c r="I159" s="198"/>
      <c r="L159" s="195"/>
      <c r="M159" s="199"/>
      <c r="T159" s="200"/>
      <c r="AT159" s="196" t="s">
        <v>265</v>
      </c>
      <c r="AU159" s="196" t="s">
        <v>21</v>
      </c>
      <c r="AV159" s="15" t="s">
        <v>88</v>
      </c>
      <c r="AW159" s="15" t="s">
        <v>36</v>
      </c>
      <c r="AX159" s="15" t="s">
        <v>80</v>
      </c>
      <c r="AY159" s="196" t="s">
        <v>250</v>
      </c>
    </row>
    <row r="160" spans="2:65" s="15" customFormat="1" ht="11.25">
      <c r="B160" s="195"/>
      <c r="D160" s="156" t="s">
        <v>265</v>
      </c>
      <c r="E160" s="196" t="s">
        <v>1</v>
      </c>
      <c r="F160" s="197" t="s">
        <v>3680</v>
      </c>
      <c r="H160" s="196" t="s">
        <v>1</v>
      </c>
      <c r="I160" s="198"/>
      <c r="L160" s="195"/>
      <c r="M160" s="199"/>
      <c r="T160" s="200"/>
      <c r="AT160" s="196" t="s">
        <v>265</v>
      </c>
      <c r="AU160" s="196" t="s">
        <v>21</v>
      </c>
      <c r="AV160" s="15" t="s">
        <v>88</v>
      </c>
      <c r="AW160" s="15" t="s">
        <v>36</v>
      </c>
      <c r="AX160" s="15" t="s">
        <v>80</v>
      </c>
      <c r="AY160" s="196" t="s">
        <v>250</v>
      </c>
    </row>
    <row r="161" spans="2:65" s="12" customFormat="1" ht="11.25">
      <c r="B161" s="155"/>
      <c r="D161" s="156" t="s">
        <v>265</v>
      </c>
      <c r="E161" s="157" t="s">
        <v>1</v>
      </c>
      <c r="F161" s="158" t="s">
        <v>3681</v>
      </c>
      <c r="H161" s="159">
        <v>183.047</v>
      </c>
      <c r="I161" s="160"/>
      <c r="L161" s="155"/>
      <c r="M161" s="161"/>
      <c r="T161" s="162"/>
      <c r="AT161" s="157" t="s">
        <v>265</v>
      </c>
      <c r="AU161" s="157" t="s">
        <v>21</v>
      </c>
      <c r="AV161" s="12" t="s">
        <v>21</v>
      </c>
      <c r="AW161" s="12" t="s">
        <v>36</v>
      </c>
      <c r="AX161" s="12" t="s">
        <v>88</v>
      </c>
      <c r="AY161" s="157" t="s">
        <v>250</v>
      </c>
    </row>
    <row r="162" spans="2:65" s="1" customFormat="1" ht="16.5" customHeight="1">
      <c r="B162" s="33"/>
      <c r="C162" s="138" t="s">
        <v>305</v>
      </c>
      <c r="D162" s="138" t="s">
        <v>252</v>
      </c>
      <c r="E162" s="139" t="s">
        <v>3682</v>
      </c>
      <c r="F162" s="140" t="s">
        <v>3683</v>
      </c>
      <c r="G162" s="141" t="s">
        <v>276</v>
      </c>
      <c r="H162" s="142">
        <v>175.39</v>
      </c>
      <c r="I162" s="143"/>
      <c r="J162" s="144">
        <f>ROUND(I162*H162,2)</f>
        <v>0</v>
      </c>
      <c r="K162" s="140" t="s">
        <v>256</v>
      </c>
      <c r="L162" s="33"/>
      <c r="M162" s="145" t="s">
        <v>1</v>
      </c>
      <c r="N162" s="146" t="s">
        <v>45</v>
      </c>
      <c r="P162" s="147">
        <f>O162*H162</f>
        <v>0</v>
      </c>
      <c r="Q162" s="147">
        <v>0.12171</v>
      </c>
      <c r="R162" s="147">
        <f>Q162*H162</f>
        <v>21.346716899999997</v>
      </c>
      <c r="S162" s="147">
        <v>2.4</v>
      </c>
      <c r="T162" s="148">
        <f>S162*H162</f>
        <v>420.93599999999998</v>
      </c>
      <c r="AR162" s="149" t="s">
        <v>257</v>
      </c>
      <c r="AT162" s="149" t="s">
        <v>252</v>
      </c>
      <c r="AU162" s="149" t="s">
        <v>21</v>
      </c>
      <c r="AY162" s="17" t="s">
        <v>250</v>
      </c>
      <c r="BE162" s="150">
        <f>IF(N162="základní",J162,0)</f>
        <v>0</v>
      </c>
      <c r="BF162" s="150">
        <f>IF(N162="snížená",J162,0)</f>
        <v>0</v>
      </c>
      <c r="BG162" s="150">
        <f>IF(N162="zákl. přenesená",J162,0)</f>
        <v>0</v>
      </c>
      <c r="BH162" s="150">
        <f>IF(N162="sníž. přenesená",J162,0)</f>
        <v>0</v>
      </c>
      <c r="BI162" s="150">
        <f>IF(N162="nulová",J162,0)</f>
        <v>0</v>
      </c>
      <c r="BJ162" s="17" t="s">
        <v>88</v>
      </c>
      <c r="BK162" s="150">
        <f>ROUND(I162*H162,2)</f>
        <v>0</v>
      </c>
      <c r="BL162" s="17" t="s">
        <v>257</v>
      </c>
      <c r="BM162" s="149" t="s">
        <v>3684</v>
      </c>
    </row>
    <row r="163" spans="2:65" s="1" customFormat="1" ht="11.25">
      <c r="B163" s="33"/>
      <c r="D163" s="151" t="s">
        <v>259</v>
      </c>
      <c r="F163" s="152" t="s">
        <v>3685</v>
      </c>
      <c r="I163" s="153"/>
      <c r="L163" s="33"/>
      <c r="M163" s="154"/>
      <c r="T163" s="57"/>
      <c r="AT163" s="17" t="s">
        <v>259</v>
      </c>
      <c r="AU163" s="17" t="s">
        <v>21</v>
      </c>
    </row>
    <row r="164" spans="2:65" s="12" customFormat="1" ht="22.5">
      <c r="B164" s="155"/>
      <c r="D164" s="156" t="s">
        <v>265</v>
      </c>
      <c r="E164" s="157" t="s">
        <v>1</v>
      </c>
      <c r="F164" s="158" t="s">
        <v>3686</v>
      </c>
      <c r="H164" s="159">
        <v>89.26</v>
      </c>
      <c r="I164" s="160"/>
      <c r="L164" s="155"/>
      <c r="M164" s="161"/>
      <c r="T164" s="162"/>
      <c r="AT164" s="157" t="s">
        <v>265</v>
      </c>
      <c r="AU164" s="157" t="s">
        <v>21</v>
      </c>
      <c r="AV164" s="12" t="s">
        <v>21</v>
      </c>
      <c r="AW164" s="12" t="s">
        <v>36</v>
      </c>
      <c r="AX164" s="12" t="s">
        <v>80</v>
      </c>
      <c r="AY164" s="157" t="s">
        <v>250</v>
      </c>
    </row>
    <row r="165" spans="2:65" s="12" customFormat="1" ht="11.25">
      <c r="B165" s="155"/>
      <c r="D165" s="156" t="s">
        <v>265</v>
      </c>
      <c r="E165" s="157" t="s">
        <v>1</v>
      </c>
      <c r="F165" s="158" t="s">
        <v>3687</v>
      </c>
      <c r="H165" s="159">
        <v>6.23</v>
      </c>
      <c r="I165" s="160"/>
      <c r="L165" s="155"/>
      <c r="M165" s="161"/>
      <c r="T165" s="162"/>
      <c r="AT165" s="157" t="s">
        <v>265</v>
      </c>
      <c r="AU165" s="157" t="s">
        <v>21</v>
      </c>
      <c r="AV165" s="12" t="s">
        <v>21</v>
      </c>
      <c r="AW165" s="12" t="s">
        <v>36</v>
      </c>
      <c r="AX165" s="12" t="s">
        <v>80</v>
      </c>
      <c r="AY165" s="157" t="s">
        <v>250</v>
      </c>
    </row>
    <row r="166" spans="2:65" s="12" customFormat="1" ht="11.25">
      <c r="B166" s="155"/>
      <c r="D166" s="156" t="s">
        <v>265</v>
      </c>
      <c r="E166" s="157" t="s">
        <v>1</v>
      </c>
      <c r="F166" s="158" t="s">
        <v>3688</v>
      </c>
      <c r="H166" s="159">
        <v>13.67</v>
      </c>
      <c r="I166" s="160"/>
      <c r="L166" s="155"/>
      <c r="M166" s="161"/>
      <c r="T166" s="162"/>
      <c r="AT166" s="157" t="s">
        <v>265</v>
      </c>
      <c r="AU166" s="157" t="s">
        <v>21</v>
      </c>
      <c r="AV166" s="12" t="s">
        <v>21</v>
      </c>
      <c r="AW166" s="12" t="s">
        <v>36</v>
      </c>
      <c r="AX166" s="12" t="s">
        <v>80</v>
      </c>
      <c r="AY166" s="157" t="s">
        <v>250</v>
      </c>
    </row>
    <row r="167" spans="2:65" s="12" customFormat="1" ht="11.25">
      <c r="B167" s="155"/>
      <c r="D167" s="156" t="s">
        <v>265</v>
      </c>
      <c r="E167" s="157" t="s">
        <v>1</v>
      </c>
      <c r="F167" s="158" t="s">
        <v>3689</v>
      </c>
      <c r="H167" s="159">
        <v>66.23</v>
      </c>
      <c r="I167" s="160"/>
      <c r="L167" s="155"/>
      <c r="M167" s="161"/>
      <c r="T167" s="162"/>
      <c r="AT167" s="157" t="s">
        <v>265</v>
      </c>
      <c r="AU167" s="157" t="s">
        <v>21</v>
      </c>
      <c r="AV167" s="12" t="s">
        <v>21</v>
      </c>
      <c r="AW167" s="12" t="s">
        <v>36</v>
      </c>
      <c r="AX167" s="12" t="s">
        <v>80</v>
      </c>
      <c r="AY167" s="157" t="s">
        <v>250</v>
      </c>
    </row>
    <row r="168" spans="2:65" s="13" customFormat="1" ht="11.25">
      <c r="B168" s="163"/>
      <c r="D168" s="156" t="s">
        <v>265</v>
      </c>
      <c r="E168" s="164" t="s">
        <v>1</v>
      </c>
      <c r="F168" s="165" t="s">
        <v>273</v>
      </c>
      <c r="H168" s="166">
        <v>175.39</v>
      </c>
      <c r="I168" s="167"/>
      <c r="L168" s="163"/>
      <c r="M168" s="168"/>
      <c r="T168" s="169"/>
      <c r="AT168" s="164" t="s">
        <v>265</v>
      </c>
      <c r="AU168" s="164" t="s">
        <v>21</v>
      </c>
      <c r="AV168" s="13" t="s">
        <v>257</v>
      </c>
      <c r="AW168" s="13" t="s">
        <v>36</v>
      </c>
      <c r="AX168" s="13" t="s">
        <v>88</v>
      </c>
      <c r="AY168" s="164" t="s">
        <v>250</v>
      </c>
    </row>
    <row r="169" spans="2:65" s="1" customFormat="1" ht="16.5" customHeight="1">
      <c r="B169" s="33"/>
      <c r="C169" s="138" t="s">
        <v>311</v>
      </c>
      <c r="D169" s="138" t="s">
        <v>252</v>
      </c>
      <c r="E169" s="139" t="s">
        <v>2818</v>
      </c>
      <c r="F169" s="140" t="s">
        <v>2819</v>
      </c>
      <c r="G169" s="141" t="s">
        <v>557</v>
      </c>
      <c r="H169" s="142">
        <v>49.45</v>
      </c>
      <c r="I169" s="143"/>
      <c r="J169" s="144">
        <f>ROUND(I169*H169,2)</f>
        <v>0</v>
      </c>
      <c r="K169" s="140" t="s">
        <v>256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8.0000000000000007E-5</v>
      </c>
      <c r="R169" s="147">
        <f>Q169*H169</f>
        <v>3.9560000000000003E-3</v>
      </c>
      <c r="S169" s="147">
        <v>1.7999999999999999E-2</v>
      </c>
      <c r="T169" s="148">
        <f>S169*H169</f>
        <v>0.8901</v>
      </c>
      <c r="AR169" s="149" t="s">
        <v>257</v>
      </c>
      <c r="AT169" s="149" t="s">
        <v>252</v>
      </c>
      <c r="AU169" s="149" t="s">
        <v>21</v>
      </c>
      <c r="AY169" s="17" t="s">
        <v>250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257</v>
      </c>
      <c r="BM169" s="149" t="s">
        <v>3690</v>
      </c>
    </row>
    <row r="170" spans="2:65" s="1" customFormat="1" ht="11.25">
      <c r="B170" s="33"/>
      <c r="D170" s="151" t="s">
        <v>259</v>
      </c>
      <c r="F170" s="152" t="s">
        <v>2821</v>
      </c>
      <c r="I170" s="153"/>
      <c r="L170" s="33"/>
      <c r="M170" s="154"/>
      <c r="T170" s="57"/>
      <c r="AT170" s="17" t="s">
        <v>259</v>
      </c>
      <c r="AU170" s="17" t="s">
        <v>21</v>
      </c>
    </row>
    <row r="171" spans="2:65" s="12" customFormat="1" ht="11.25">
      <c r="B171" s="155"/>
      <c r="D171" s="156" t="s">
        <v>265</v>
      </c>
      <c r="E171" s="157" t="s">
        <v>1</v>
      </c>
      <c r="F171" s="158" t="s">
        <v>3691</v>
      </c>
      <c r="H171" s="159">
        <v>49.45</v>
      </c>
      <c r="I171" s="160"/>
      <c r="L171" s="155"/>
      <c r="M171" s="161"/>
      <c r="T171" s="162"/>
      <c r="AT171" s="157" t="s">
        <v>265</v>
      </c>
      <c r="AU171" s="157" t="s">
        <v>21</v>
      </c>
      <c r="AV171" s="12" t="s">
        <v>21</v>
      </c>
      <c r="AW171" s="12" t="s">
        <v>36</v>
      </c>
      <c r="AX171" s="12" t="s">
        <v>88</v>
      </c>
      <c r="AY171" s="157" t="s">
        <v>250</v>
      </c>
    </row>
    <row r="172" spans="2:65" s="1" customFormat="1" ht="24.2" customHeight="1">
      <c r="B172" s="33"/>
      <c r="C172" s="138" t="s">
        <v>320</v>
      </c>
      <c r="D172" s="138" t="s">
        <v>252</v>
      </c>
      <c r="E172" s="139" t="s">
        <v>3692</v>
      </c>
      <c r="F172" s="140" t="s">
        <v>3693</v>
      </c>
      <c r="G172" s="141" t="s">
        <v>481</v>
      </c>
      <c r="H172" s="142">
        <v>16</v>
      </c>
      <c r="I172" s="143"/>
      <c r="J172" s="144">
        <f>ROUND(I172*H172,2)</f>
        <v>0</v>
      </c>
      <c r="K172" s="140" t="s">
        <v>256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6.0000000000000002E-5</v>
      </c>
      <c r="R172" s="147">
        <f>Q172*H172</f>
        <v>9.6000000000000002E-4</v>
      </c>
      <c r="S172" s="147">
        <v>0.184</v>
      </c>
      <c r="T172" s="148">
        <f>S172*H172</f>
        <v>2.944</v>
      </c>
      <c r="AR172" s="149" t="s">
        <v>257</v>
      </c>
      <c r="AT172" s="149" t="s">
        <v>252</v>
      </c>
      <c r="AU172" s="149" t="s">
        <v>21</v>
      </c>
      <c r="AY172" s="17" t="s">
        <v>250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257</v>
      </c>
      <c r="BM172" s="149" t="s">
        <v>3694</v>
      </c>
    </row>
    <row r="173" spans="2:65" s="1" customFormat="1" ht="11.25">
      <c r="B173" s="33"/>
      <c r="D173" s="151" t="s">
        <v>259</v>
      </c>
      <c r="F173" s="152" t="s">
        <v>3695</v>
      </c>
      <c r="I173" s="153"/>
      <c r="L173" s="33"/>
      <c r="M173" s="154"/>
      <c r="T173" s="57"/>
      <c r="AT173" s="17" t="s">
        <v>259</v>
      </c>
      <c r="AU173" s="17" t="s">
        <v>21</v>
      </c>
    </row>
    <row r="174" spans="2:65" s="12" customFormat="1" ht="11.25">
      <c r="B174" s="155"/>
      <c r="D174" s="156" t="s">
        <v>265</v>
      </c>
      <c r="E174" s="157" t="s">
        <v>1</v>
      </c>
      <c r="F174" s="158" t="s">
        <v>3696</v>
      </c>
      <c r="H174" s="159">
        <v>16</v>
      </c>
      <c r="I174" s="160"/>
      <c r="L174" s="155"/>
      <c r="M174" s="161"/>
      <c r="T174" s="162"/>
      <c r="AT174" s="157" t="s">
        <v>265</v>
      </c>
      <c r="AU174" s="157" t="s">
        <v>21</v>
      </c>
      <c r="AV174" s="12" t="s">
        <v>21</v>
      </c>
      <c r="AW174" s="12" t="s">
        <v>36</v>
      </c>
      <c r="AX174" s="12" t="s">
        <v>88</v>
      </c>
      <c r="AY174" s="157" t="s">
        <v>250</v>
      </c>
    </row>
    <row r="175" spans="2:65" s="11" customFormat="1" ht="22.9" customHeight="1">
      <c r="B175" s="126"/>
      <c r="D175" s="127" t="s">
        <v>79</v>
      </c>
      <c r="E175" s="136" t="s">
        <v>692</v>
      </c>
      <c r="F175" s="136" t="s">
        <v>693</v>
      </c>
      <c r="I175" s="129"/>
      <c r="J175" s="137">
        <f>BK175</f>
        <v>0</v>
      </c>
      <c r="L175" s="126"/>
      <c r="M175" s="131"/>
      <c r="P175" s="132">
        <f>SUM(P176:P189)</f>
        <v>0</v>
      </c>
      <c r="R175" s="132">
        <f>SUM(R176:R189)</f>
        <v>0</v>
      </c>
      <c r="T175" s="133">
        <f>SUM(T176:T189)</f>
        <v>0</v>
      </c>
      <c r="AR175" s="127" t="s">
        <v>88</v>
      </c>
      <c r="AT175" s="134" t="s">
        <v>79</v>
      </c>
      <c r="AU175" s="134" t="s">
        <v>88</v>
      </c>
      <c r="AY175" s="127" t="s">
        <v>250</v>
      </c>
      <c r="BK175" s="135">
        <f>SUM(BK176:BK189)</f>
        <v>0</v>
      </c>
    </row>
    <row r="176" spans="2:65" s="1" customFormat="1" ht="16.5" customHeight="1">
      <c r="B176" s="33"/>
      <c r="C176" s="138" t="s">
        <v>331</v>
      </c>
      <c r="D176" s="138" t="s">
        <v>252</v>
      </c>
      <c r="E176" s="139" t="s">
        <v>2844</v>
      </c>
      <c r="F176" s="140" t="s">
        <v>2845</v>
      </c>
      <c r="G176" s="141" t="s">
        <v>402</v>
      </c>
      <c r="H176" s="142">
        <v>1273.48</v>
      </c>
      <c r="I176" s="143"/>
      <c r="J176" s="144">
        <f>ROUND(I176*H176,2)</f>
        <v>0</v>
      </c>
      <c r="K176" s="140" t="s">
        <v>256</v>
      </c>
      <c r="L176" s="33"/>
      <c r="M176" s="145" t="s">
        <v>1</v>
      </c>
      <c r="N176" s="146" t="s">
        <v>45</v>
      </c>
      <c r="P176" s="147">
        <f>O176*H176</f>
        <v>0</v>
      </c>
      <c r="Q176" s="147">
        <v>0</v>
      </c>
      <c r="R176" s="147">
        <f>Q176*H176</f>
        <v>0</v>
      </c>
      <c r="S176" s="147">
        <v>0</v>
      </c>
      <c r="T176" s="148">
        <f>S176*H176</f>
        <v>0</v>
      </c>
      <c r="AR176" s="149" t="s">
        <v>257</v>
      </c>
      <c r="AT176" s="149" t="s">
        <v>252</v>
      </c>
      <c r="AU176" s="149" t="s">
        <v>21</v>
      </c>
      <c r="AY176" s="17" t="s">
        <v>250</v>
      </c>
      <c r="BE176" s="150">
        <f>IF(N176="základní",J176,0)</f>
        <v>0</v>
      </c>
      <c r="BF176" s="150">
        <f>IF(N176="snížená",J176,0)</f>
        <v>0</v>
      </c>
      <c r="BG176" s="150">
        <f>IF(N176="zákl. přenesená",J176,0)</f>
        <v>0</v>
      </c>
      <c r="BH176" s="150">
        <f>IF(N176="sníž. přenesená",J176,0)</f>
        <v>0</v>
      </c>
      <c r="BI176" s="150">
        <f>IF(N176="nulová",J176,0)</f>
        <v>0</v>
      </c>
      <c r="BJ176" s="17" t="s">
        <v>88</v>
      </c>
      <c r="BK176" s="150">
        <f>ROUND(I176*H176,2)</f>
        <v>0</v>
      </c>
      <c r="BL176" s="17" t="s">
        <v>257</v>
      </c>
      <c r="BM176" s="149" t="s">
        <v>3697</v>
      </c>
    </row>
    <row r="177" spans="2:65" s="1" customFormat="1" ht="11.25">
      <c r="B177" s="33"/>
      <c r="D177" s="151" t="s">
        <v>259</v>
      </c>
      <c r="F177" s="152" t="s">
        <v>2847</v>
      </c>
      <c r="I177" s="153"/>
      <c r="L177" s="33"/>
      <c r="M177" s="154"/>
      <c r="T177" s="57"/>
      <c r="AT177" s="17" t="s">
        <v>259</v>
      </c>
      <c r="AU177" s="17" t="s">
        <v>21</v>
      </c>
    </row>
    <row r="178" spans="2:65" s="1" customFormat="1" ht="24.2" customHeight="1">
      <c r="B178" s="33"/>
      <c r="C178" s="138" t="s">
        <v>335</v>
      </c>
      <c r="D178" s="138" t="s">
        <v>252</v>
      </c>
      <c r="E178" s="139" t="s">
        <v>2182</v>
      </c>
      <c r="F178" s="140" t="s">
        <v>2183</v>
      </c>
      <c r="G178" s="141" t="s">
        <v>402</v>
      </c>
      <c r="H178" s="142">
        <v>1273.48</v>
      </c>
      <c r="I178" s="143"/>
      <c r="J178" s="144">
        <f>ROUND(I178*H178,2)</f>
        <v>0</v>
      </c>
      <c r="K178" s="140" t="s">
        <v>256</v>
      </c>
      <c r="L178" s="33"/>
      <c r="M178" s="145" t="s">
        <v>1</v>
      </c>
      <c r="N178" s="146" t="s">
        <v>45</v>
      </c>
      <c r="P178" s="147">
        <f>O178*H178</f>
        <v>0</v>
      </c>
      <c r="Q178" s="147">
        <v>0</v>
      </c>
      <c r="R178" s="147">
        <f>Q178*H178</f>
        <v>0</v>
      </c>
      <c r="S178" s="147">
        <v>0</v>
      </c>
      <c r="T178" s="148">
        <f>S178*H178</f>
        <v>0</v>
      </c>
      <c r="AR178" s="149" t="s">
        <v>257</v>
      </c>
      <c r="AT178" s="149" t="s">
        <v>252</v>
      </c>
      <c r="AU178" s="149" t="s">
        <v>21</v>
      </c>
      <c r="AY178" s="17" t="s">
        <v>250</v>
      </c>
      <c r="BE178" s="150">
        <f>IF(N178="základní",J178,0)</f>
        <v>0</v>
      </c>
      <c r="BF178" s="150">
        <f>IF(N178="snížená",J178,0)</f>
        <v>0</v>
      </c>
      <c r="BG178" s="150">
        <f>IF(N178="zákl. přenesená",J178,0)</f>
        <v>0</v>
      </c>
      <c r="BH178" s="150">
        <f>IF(N178="sníž. přenesená",J178,0)</f>
        <v>0</v>
      </c>
      <c r="BI178" s="150">
        <f>IF(N178="nulová",J178,0)</f>
        <v>0</v>
      </c>
      <c r="BJ178" s="17" t="s">
        <v>88</v>
      </c>
      <c r="BK178" s="150">
        <f>ROUND(I178*H178,2)</f>
        <v>0</v>
      </c>
      <c r="BL178" s="17" t="s">
        <v>257</v>
      </c>
      <c r="BM178" s="149" t="s">
        <v>3698</v>
      </c>
    </row>
    <row r="179" spans="2:65" s="1" customFormat="1" ht="11.25">
      <c r="B179" s="33"/>
      <c r="D179" s="151" t="s">
        <v>259</v>
      </c>
      <c r="F179" s="152" t="s">
        <v>2185</v>
      </c>
      <c r="I179" s="153"/>
      <c r="L179" s="33"/>
      <c r="M179" s="154"/>
      <c r="T179" s="57"/>
      <c r="AT179" s="17" t="s">
        <v>259</v>
      </c>
      <c r="AU179" s="17" t="s">
        <v>21</v>
      </c>
    </row>
    <row r="180" spans="2:65" s="1" customFormat="1" ht="16.5" customHeight="1">
      <c r="B180" s="33"/>
      <c r="C180" s="138" t="s">
        <v>340</v>
      </c>
      <c r="D180" s="138" t="s">
        <v>252</v>
      </c>
      <c r="E180" s="139" t="s">
        <v>2186</v>
      </c>
      <c r="F180" s="140" t="s">
        <v>2187</v>
      </c>
      <c r="G180" s="141" t="s">
        <v>402</v>
      </c>
      <c r="H180" s="142">
        <v>24196.12</v>
      </c>
      <c r="I180" s="143"/>
      <c r="J180" s="144">
        <f>ROUND(I180*H180,2)</f>
        <v>0</v>
      </c>
      <c r="K180" s="140" t="s">
        <v>256</v>
      </c>
      <c r="L180" s="33"/>
      <c r="M180" s="145" t="s">
        <v>1</v>
      </c>
      <c r="N180" s="146" t="s">
        <v>45</v>
      </c>
      <c r="P180" s="147">
        <f>O180*H180</f>
        <v>0</v>
      </c>
      <c r="Q180" s="147">
        <v>0</v>
      </c>
      <c r="R180" s="147">
        <f>Q180*H180</f>
        <v>0</v>
      </c>
      <c r="S180" s="147">
        <v>0</v>
      </c>
      <c r="T180" s="148">
        <f>S180*H180</f>
        <v>0</v>
      </c>
      <c r="AR180" s="149" t="s">
        <v>257</v>
      </c>
      <c r="AT180" s="149" t="s">
        <v>252</v>
      </c>
      <c r="AU180" s="149" t="s">
        <v>21</v>
      </c>
      <c r="AY180" s="17" t="s">
        <v>250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257</v>
      </c>
      <c r="BM180" s="149" t="s">
        <v>3699</v>
      </c>
    </row>
    <row r="181" spans="2:65" s="1" customFormat="1" ht="11.25">
      <c r="B181" s="33"/>
      <c r="D181" s="151" t="s">
        <v>259</v>
      </c>
      <c r="F181" s="152" t="s">
        <v>2189</v>
      </c>
      <c r="I181" s="153"/>
      <c r="L181" s="33"/>
      <c r="M181" s="154"/>
      <c r="T181" s="57"/>
      <c r="AT181" s="17" t="s">
        <v>259</v>
      </c>
      <c r="AU181" s="17" t="s">
        <v>21</v>
      </c>
    </row>
    <row r="182" spans="2:65" s="12" customFormat="1" ht="11.25">
      <c r="B182" s="155"/>
      <c r="D182" s="156" t="s">
        <v>265</v>
      </c>
      <c r="E182" s="157" t="s">
        <v>1</v>
      </c>
      <c r="F182" s="158" t="s">
        <v>3700</v>
      </c>
      <c r="H182" s="159">
        <v>24196.12</v>
      </c>
      <c r="I182" s="160"/>
      <c r="L182" s="155"/>
      <c r="M182" s="161"/>
      <c r="T182" s="162"/>
      <c r="AT182" s="157" t="s">
        <v>265</v>
      </c>
      <c r="AU182" s="157" t="s">
        <v>21</v>
      </c>
      <c r="AV182" s="12" t="s">
        <v>21</v>
      </c>
      <c r="AW182" s="12" t="s">
        <v>36</v>
      </c>
      <c r="AX182" s="12" t="s">
        <v>88</v>
      </c>
      <c r="AY182" s="157" t="s">
        <v>250</v>
      </c>
    </row>
    <row r="183" spans="2:65" s="1" customFormat="1" ht="24.2" customHeight="1">
      <c r="B183" s="33"/>
      <c r="C183" s="138" t="s">
        <v>8</v>
      </c>
      <c r="D183" s="138" t="s">
        <v>252</v>
      </c>
      <c r="E183" s="139" t="s">
        <v>3701</v>
      </c>
      <c r="F183" s="140" t="s">
        <v>2270</v>
      </c>
      <c r="G183" s="141" t="s">
        <v>402</v>
      </c>
      <c r="H183" s="142">
        <v>887.79100000000005</v>
      </c>
      <c r="I183" s="143"/>
      <c r="J183" s="144">
        <f>ROUND(I183*H183,2)</f>
        <v>0</v>
      </c>
      <c r="K183" s="140" t="s">
        <v>256</v>
      </c>
      <c r="L183" s="33"/>
      <c r="M183" s="145" t="s">
        <v>1</v>
      </c>
      <c r="N183" s="146" t="s">
        <v>45</v>
      </c>
      <c r="P183" s="147">
        <f>O183*H183</f>
        <v>0</v>
      </c>
      <c r="Q183" s="147">
        <v>0</v>
      </c>
      <c r="R183" s="147">
        <f>Q183*H183</f>
        <v>0</v>
      </c>
      <c r="S183" s="147">
        <v>0</v>
      </c>
      <c r="T183" s="148">
        <f>S183*H183</f>
        <v>0</v>
      </c>
      <c r="AR183" s="149" t="s">
        <v>257</v>
      </c>
      <c r="AT183" s="149" t="s">
        <v>252</v>
      </c>
      <c r="AU183" s="149" t="s">
        <v>21</v>
      </c>
      <c r="AY183" s="17" t="s">
        <v>250</v>
      </c>
      <c r="BE183" s="150">
        <f>IF(N183="základní",J183,0)</f>
        <v>0</v>
      </c>
      <c r="BF183" s="150">
        <f>IF(N183="snížená",J183,0)</f>
        <v>0</v>
      </c>
      <c r="BG183" s="150">
        <f>IF(N183="zákl. přenesená",J183,0)</f>
        <v>0</v>
      </c>
      <c r="BH183" s="150">
        <f>IF(N183="sníž. přenesená",J183,0)</f>
        <v>0</v>
      </c>
      <c r="BI183" s="150">
        <f>IF(N183="nulová",J183,0)</f>
        <v>0</v>
      </c>
      <c r="BJ183" s="17" t="s">
        <v>88</v>
      </c>
      <c r="BK183" s="150">
        <f>ROUND(I183*H183,2)</f>
        <v>0</v>
      </c>
      <c r="BL183" s="17" t="s">
        <v>257</v>
      </c>
      <c r="BM183" s="149" t="s">
        <v>3702</v>
      </c>
    </row>
    <row r="184" spans="2:65" s="1" customFormat="1" ht="11.25">
      <c r="B184" s="33"/>
      <c r="D184" s="151" t="s">
        <v>259</v>
      </c>
      <c r="F184" s="152" t="s">
        <v>3703</v>
      </c>
      <c r="I184" s="153"/>
      <c r="L184" s="33"/>
      <c r="M184" s="154"/>
      <c r="T184" s="57"/>
      <c r="AT184" s="17" t="s">
        <v>259</v>
      </c>
      <c r="AU184" s="17" t="s">
        <v>21</v>
      </c>
    </row>
    <row r="185" spans="2:65" s="1" customFormat="1" ht="24.2" customHeight="1">
      <c r="B185" s="33"/>
      <c r="C185" s="138" t="s">
        <v>351</v>
      </c>
      <c r="D185" s="138" t="s">
        <v>252</v>
      </c>
      <c r="E185" s="139" t="s">
        <v>3704</v>
      </c>
      <c r="F185" s="140" t="s">
        <v>3705</v>
      </c>
      <c r="G185" s="141" t="s">
        <v>402</v>
      </c>
      <c r="H185" s="142">
        <v>1273.49</v>
      </c>
      <c r="I185" s="143"/>
      <c r="J185" s="144">
        <f>ROUND(I185*H185,2)</f>
        <v>0</v>
      </c>
      <c r="K185" s="140" t="s">
        <v>256</v>
      </c>
      <c r="L185" s="33"/>
      <c r="M185" s="145" t="s">
        <v>1</v>
      </c>
      <c r="N185" s="146" t="s">
        <v>45</v>
      </c>
      <c r="P185" s="147">
        <f>O185*H185</f>
        <v>0</v>
      </c>
      <c r="Q185" s="147">
        <v>0</v>
      </c>
      <c r="R185" s="147">
        <f>Q185*H185</f>
        <v>0</v>
      </c>
      <c r="S185" s="147">
        <v>0</v>
      </c>
      <c r="T185" s="148">
        <f>S185*H185</f>
        <v>0</v>
      </c>
      <c r="AR185" s="149" t="s">
        <v>257</v>
      </c>
      <c r="AT185" s="149" t="s">
        <v>252</v>
      </c>
      <c r="AU185" s="149" t="s">
        <v>21</v>
      </c>
      <c r="AY185" s="17" t="s">
        <v>250</v>
      </c>
      <c r="BE185" s="150">
        <f>IF(N185="základní",J185,0)</f>
        <v>0</v>
      </c>
      <c r="BF185" s="150">
        <f>IF(N185="snížená",J185,0)</f>
        <v>0</v>
      </c>
      <c r="BG185" s="150">
        <f>IF(N185="zákl. přenesená",J185,0)</f>
        <v>0</v>
      </c>
      <c r="BH185" s="150">
        <f>IF(N185="sníž. přenesená",J185,0)</f>
        <v>0</v>
      </c>
      <c r="BI185" s="150">
        <f>IF(N185="nulová",J185,0)</f>
        <v>0</v>
      </c>
      <c r="BJ185" s="17" t="s">
        <v>88</v>
      </c>
      <c r="BK185" s="150">
        <f>ROUND(I185*H185,2)</f>
        <v>0</v>
      </c>
      <c r="BL185" s="17" t="s">
        <v>257</v>
      </c>
      <c r="BM185" s="149" t="s">
        <v>3706</v>
      </c>
    </row>
    <row r="186" spans="2:65" s="1" customFormat="1" ht="11.25">
      <c r="B186" s="33"/>
      <c r="D186" s="151" t="s">
        <v>259</v>
      </c>
      <c r="F186" s="152" t="s">
        <v>3707</v>
      </c>
      <c r="I186" s="153"/>
      <c r="L186" s="33"/>
      <c r="M186" s="154"/>
      <c r="T186" s="57"/>
      <c r="AT186" s="17" t="s">
        <v>259</v>
      </c>
      <c r="AU186" s="17" t="s">
        <v>21</v>
      </c>
    </row>
    <row r="187" spans="2:65" s="1" customFormat="1" ht="33" customHeight="1">
      <c r="B187" s="33"/>
      <c r="C187" s="138" t="s">
        <v>357</v>
      </c>
      <c r="D187" s="138" t="s">
        <v>252</v>
      </c>
      <c r="E187" s="139" t="s">
        <v>3708</v>
      </c>
      <c r="F187" s="140" t="s">
        <v>3709</v>
      </c>
      <c r="G187" s="141" t="s">
        <v>402</v>
      </c>
      <c r="H187" s="142">
        <v>1273.48</v>
      </c>
      <c r="I187" s="143"/>
      <c r="J187" s="144">
        <f>ROUND(I187*H187,2)</f>
        <v>0</v>
      </c>
      <c r="K187" s="140" t="s">
        <v>256</v>
      </c>
      <c r="L187" s="33"/>
      <c r="M187" s="145" t="s">
        <v>1</v>
      </c>
      <c r="N187" s="146" t="s">
        <v>45</v>
      </c>
      <c r="P187" s="147">
        <f>O187*H187</f>
        <v>0</v>
      </c>
      <c r="Q187" s="147">
        <v>0</v>
      </c>
      <c r="R187" s="147">
        <f>Q187*H187</f>
        <v>0</v>
      </c>
      <c r="S187" s="147">
        <v>0</v>
      </c>
      <c r="T187" s="148">
        <f>S187*H187</f>
        <v>0</v>
      </c>
      <c r="AR187" s="149" t="s">
        <v>257</v>
      </c>
      <c r="AT187" s="149" t="s">
        <v>252</v>
      </c>
      <c r="AU187" s="149" t="s">
        <v>21</v>
      </c>
      <c r="AY187" s="17" t="s">
        <v>250</v>
      </c>
      <c r="BE187" s="150">
        <f>IF(N187="základní",J187,0)</f>
        <v>0</v>
      </c>
      <c r="BF187" s="150">
        <f>IF(N187="snížená",J187,0)</f>
        <v>0</v>
      </c>
      <c r="BG187" s="150">
        <f>IF(N187="zákl. přenesená",J187,0)</f>
        <v>0</v>
      </c>
      <c r="BH187" s="150">
        <f>IF(N187="sníž. přenesená",J187,0)</f>
        <v>0</v>
      </c>
      <c r="BI187" s="150">
        <f>IF(N187="nulová",J187,0)</f>
        <v>0</v>
      </c>
      <c r="BJ187" s="17" t="s">
        <v>88</v>
      </c>
      <c r="BK187" s="150">
        <f>ROUND(I187*H187,2)</f>
        <v>0</v>
      </c>
      <c r="BL187" s="17" t="s">
        <v>257</v>
      </c>
      <c r="BM187" s="149" t="s">
        <v>3710</v>
      </c>
    </row>
    <row r="188" spans="2:65" s="1" customFormat="1" ht="11.25">
      <c r="B188" s="33"/>
      <c r="D188" s="151" t="s">
        <v>259</v>
      </c>
      <c r="F188" s="152" t="s">
        <v>3711</v>
      </c>
      <c r="I188" s="153"/>
      <c r="L188" s="33"/>
      <c r="M188" s="154"/>
      <c r="T188" s="57"/>
      <c r="AT188" s="17" t="s">
        <v>259</v>
      </c>
      <c r="AU188" s="17" t="s">
        <v>21</v>
      </c>
    </row>
    <row r="189" spans="2:65" s="1" customFormat="1" ht="29.25">
      <c r="B189" s="33"/>
      <c r="D189" s="156" t="s">
        <v>285</v>
      </c>
      <c r="F189" s="170" t="s">
        <v>3712</v>
      </c>
      <c r="I189" s="153"/>
      <c r="L189" s="33"/>
      <c r="M189" s="154"/>
      <c r="T189" s="57"/>
      <c r="AT189" s="17" t="s">
        <v>285</v>
      </c>
      <c r="AU189" s="17" t="s">
        <v>21</v>
      </c>
    </row>
    <row r="190" spans="2:65" s="11" customFormat="1" ht="25.9" customHeight="1">
      <c r="B190" s="126"/>
      <c r="D190" s="127" t="s">
        <v>79</v>
      </c>
      <c r="E190" s="128" t="s">
        <v>727</v>
      </c>
      <c r="F190" s="128" t="s">
        <v>728</v>
      </c>
      <c r="I190" s="129"/>
      <c r="J190" s="130">
        <f>BK190</f>
        <v>0</v>
      </c>
      <c r="L190" s="126"/>
      <c r="M190" s="131"/>
      <c r="P190" s="132">
        <f>P191</f>
        <v>0</v>
      </c>
      <c r="R190" s="132">
        <f>R191</f>
        <v>0</v>
      </c>
      <c r="T190" s="133">
        <f>T191</f>
        <v>5.1178127</v>
      </c>
      <c r="AR190" s="127" t="s">
        <v>21</v>
      </c>
      <c r="AT190" s="134" t="s">
        <v>79</v>
      </c>
      <c r="AU190" s="134" t="s">
        <v>80</v>
      </c>
      <c r="AY190" s="127" t="s">
        <v>250</v>
      </c>
      <c r="BK190" s="135">
        <f>BK191</f>
        <v>0</v>
      </c>
    </row>
    <row r="191" spans="2:65" s="11" customFormat="1" ht="22.9" customHeight="1">
      <c r="B191" s="126"/>
      <c r="D191" s="127" t="s">
        <v>79</v>
      </c>
      <c r="E191" s="136" t="s">
        <v>1754</v>
      </c>
      <c r="F191" s="136" t="s">
        <v>1755</v>
      </c>
      <c r="I191" s="129"/>
      <c r="J191" s="137">
        <f>BK191</f>
        <v>0</v>
      </c>
      <c r="L191" s="126"/>
      <c r="M191" s="131"/>
      <c r="P191" s="132">
        <f>SUM(P192:P200)</f>
        <v>0</v>
      </c>
      <c r="R191" s="132">
        <f>SUM(R192:R200)</f>
        <v>0</v>
      </c>
      <c r="T191" s="133">
        <f>SUM(T192:T200)</f>
        <v>5.1178127</v>
      </c>
      <c r="AR191" s="127" t="s">
        <v>21</v>
      </c>
      <c r="AT191" s="134" t="s">
        <v>79</v>
      </c>
      <c r="AU191" s="134" t="s">
        <v>88</v>
      </c>
      <c r="AY191" s="127" t="s">
        <v>250</v>
      </c>
      <c r="BK191" s="135">
        <f>SUM(BK192:BK200)</f>
        <v>0</v>
      </c>
    </row>
    <row r="192" spans="2:65" s="1" customFormat="1" ht="33" customHeight="1">
      <c r="B192" s="33"/>
      <c r="C192" s="138" t="s">
        <v>363</v>
      </c>
      <c r="D192" s="138" t="s">
        <v>252</v>
      </c>
      <c r="E192" s="139" t="s">
        <v>3713</v>
      </c>
      <c r="F192" s="140" t="s">
        <v>3714</v>
      </c>
      <c r="G192" s="141" t="s">
        <v>255</v>
      </c>
      <c r="H192" s="142">
        <v>289.88400000000001</v>
      </c>
      <c r="I192" s="143"/>
      <c r="J192" s="144">
        <f>ROUND(I192*H192,2)</f>
        <v>0</v>
      </c>
      <c r="K192" s="140" t="s">
        <v>256</v>
      </c>
      <c r="L192" s="33"/>
      <c r="M192" s="145" t="s">
        <v>1</v>
      </c>
      <c r="N192" s="146" t="s">
        <v>45</v>
      </c>
      <c r="P192" s="147">
        <f>O192*H192</f>
        <v>0</v>
      </c>
      <c r="Q192" s="147">
        <v>0</v>
      </c>
      <c r="R192" s="147">
        <f>Q192*H192</f>
        <v>0</v>
      </c>
      <c r="S192" s="147">
        <v>1.0999999999999999E-2</v>
      </c>
      <c r="T192" s="148">
        <f>S192*H192</f>
        <v>3.1887240000000001</v>
      </c>
      <c r="AR192" s="149" t="s">
        <v>351</v>
      </c>
      <c r="AT192" s="149" t="s">
        <v>252</v>
      </c>
      <c r="AU192" s="149" t="s">
        <v>21</v>
      </c>
      <c r="AY192" s="17" t="s">
        <v>250</v>
      </c>
      <c r="BE192" s="150">
        <f>IF(N192="základní",J192,0)</f>
        <v>0</v>
      </c>
      <c r="BF192" s="150">
        <f>IF(N192="snížená",J192,0)</f>
        <v>0</v>
      </c>
      <c r="BG192" s="150">
        <f>IF(N192="zákl. přenesená",J192,0)</f>
        <v>0</v>
      </c>
      <c r="BH192" s="150">
        <f>IF(N192="sníž. přenesená",J192,0)</f>
        <v>0</v>
      </c>
      <c r="BI192" s="150">
        <f>IF(N192="nulová",J192,0)</f>
        <v>0</v>
      </c>
      <c r="BJ192" s="17" t="s">
        <v>88</v>
      </c>
      <c r="BK192" s="150">
        <f>ROUND(I192*H192,2)</f>
        <v>0</v>
      </c>
      <c r="BL192" s="17" t="s">
        <v>351</v>
      </c>
      <c r="BM192" s="149" t="s">
        <v>3715</v>
      </c>
    </row>
    <row r="193" spans="2:65" s="1" customFormat="1" ht="11.25">
      <c r="B193" s="33"/>
      <c r="D193" s="151" t="s">
        <v>259</v>
      </c>
      <c r="F193" s="152" t="s">
        <v>3716</v>
      </c>
      <c r="I193" s="153"/>
      <c r="L193" s="33"/>
      <c r="M193" s="154"/>
      <c r="T193" s="57"/>
      <c r="AT193" s="17" t="s">
        <v>259</v>
      </c>
      <c r="AU193" s="17" t="s">
        <v>21</v>
      </c>
    </row>
    <row r="194" spans="2:65" s="12" customFormat="1" ht="11.25">
      <c r="B194" s="155"/>
      <c r="D194" s="156" t="s">
        <v>265</v>
      </c>
      <c r="E194" s="157" t="s">
        <v>1</v>
      </c>
      <c r="F194" s="158" t="s">
        <v>3717</v>
      </c>
      <c r="H194" s="159">
        <v>289.88400000000001</v>
      </c>
      <c r="I194" s="160"/>
      <c r="L194" s="155"/>
      <c r="M194" s="161"/>
      <c r="T194" s="162"/>
      <c r="AT194" s="157" t="s">
        <v>265</v>
      </c>
      <c r="AU194" s="157" t="s">
        <v>21</v>
      </c>
      <c r="AV194" s="12" t="s">
        <v>21</v>
      </c>
      <c r="AW194" s="12" t="s">
        <v>36</v>
      </c>
      <c r="AX194" s="12" t="s">
        <v>88</v>
      </c>
      <c r="AY194" s="157" t="s">
        <v>250</v>
      </c>
    </row>
    <row r="195" spans="2:65" s="1" customFormat="1" ht="33" customHeight="1">
      <c r="B195" s="33"/>
      <c r="C195" s="138" t="s">
        <v>369</v>
      </c>
      <c r="D195" s="138" t="s">
        <v>252</v>
      </c>
      <c r="E195" s="139" t="s">
        <v>3718</v>
      </c>
      <c r="F195" s="140" t="s">
        <v>3719</v>
      </c>
      <c r="G195" s="141" t="s">
        <v>255</v>
      </c>
      <c r="H195" s="142">
        <v>314.37</v>
      </c>
      <c r="I195" s="143"/>
      <c r="J195" s="144">
        <f>ROUND(I195*H195,2)</f>
        <v>0</v>
      </c>
      <c r="K195" s="140" t="s">
        <v>256</v>
      </c>
      <c r="L195" s="33"/>
      <c r="M195" s="145" t="s">
        <v>1</v>
      </c>
      <c r="N195" s="146" t="s">
        <v>45</v>
      </c>
      <c r="P195" s="147">
        <f>O195*H195</f>
        <v>0</v>
      </c>
      <c r="Q195" s="147">
        <v>0</v>
      </c>
      <c r="R195" s="147">
        <f>Q195*H195</f>
        <v>0</v>
      </c>
      <c r="S195" s="147">
        <v>5.4999999999999997E-3</v>
      </c>
      <c r="T195" s="148">
        <f>S195*H195</f>
        <v>1.7290349999999999</v>
      </c>
      <c r="AR195" s="149" t="s">
        <v>351</v>
      </c>
      <c r="AT195" s="149" t="s">
        <v>252</v>
      </c>
      <c r="AU195" s="149" t="s">
        <v>21</v>
      </c>
      <c r="AY195" s="17" t="s">
        <v>250</v>
      </c>
      <c r="BE195" s="150">
        <f>IF(N195="základní",J195,0)</f>
        <v>0</v>
      </c>
      <c r="BF195" s="150">
        <f>IF(N195="snížená",J195,0)</f>
        <v>0</v>
      </c>
      <c r="BG195" s="150">
        <f>IF(N195="zákl. přenesená",J195,0)</f>
        <v>0</v>
      </c>
      <c r="BH195" s="150">
        <f>IF(N195="sníž. přenesená",J195,0)</f>
        <v>0</v>
      </c>
      <c r="BI195" s="150">
        <f>IF(N195="nulová",J195,0)</f>
        <v>0</v>
      </c>
      <c r="BJ195" s="17" t="s">
        <v>88</v>
      </c>
      <c r="BK195" s="150">
        <f>ROUND(I195*H195,2)</f>
        <v>0</v>
      </c>
      <c r="BL195" s="17" t="s">
        <v>351</v>
      </c>
      <c r="BM195" s="149" t="s">
        <v>3720</v>
      </c>
    </row>
    <row r="196" spans="2:65" s="1" customFormat="1" ht="11.25">
      <c r="B196" s="33"/>
      <c r="D196" s="151" t="s">
        <v>259</v>
      </c>
      <c r="F196" s="152" t="s">
        <v>3721</v>
      </c>
      <c r="I196" s="153"/>
      <c r="L196" s="33"/>
      <c r="M196" s="154"/>
      <c r="T196" s="57"/>
      <c r="AT196" s="17" t="s">
        <v>259</v>
      </c>
      <c r="AU196" s="17" t="s">
        <v>21</v>
      </c>
    </row>
    <row r="197" spans="2:65" s="1" customFormat="1" ht="68.25">
      <c r="B197" s="33"/>
      <c r="D197" s="156" t="s">
        <v>285</v>
      </c>
      <c r="F197" s="170" t="s">
        <v>3722</v>
      </c>
      <c r="I197" s="153"/>
      <c r="L197" s="33"/>
      <c r="M197" s="154"/>
      <c r="T197" s="57"/>
      <c r="AT197" s="17" t="s">
        <v>285</v>
      </c>
      <c r="AU197" s="17" t="s">
        <v>21</v>
      </c>
    </row>
    <row r="198" spans="2:65" s="12" customFormat="1" ht="11.25">
      <c r="B198" s="155"/>
      <c r="D198" s="156" t="s">
        <v>265</v>
      </c>
      <c r="F198" s="158" t="s">
        <v>3723</v>
      </c>
      <c r="H198" s="159">
        <v>314.37</v>
      </c>
      <c r="I198" s="160"/>
      <c r="L198" s="155"/>
      <c r="M198" s="161"/>
      <c r="T198" s="162"/>
      <c r="AT198" s="157" t="s">
        <v>265</v>
      </c>
      <c r="AU198" s="157" t="s">
        <v>21</v>
      </c>
      <c r="AV198" s="12" t="s">
        <v>21</v>
      </c>
      <c r="AW198" s="12" t="s">
        <v>4</v>
      </c>
      <c r="AX198" s="12" t="s">
        <v>88</v>
      </c>
      <c r="AY198" s="157" t="s">
        <v>250</v>
      </c>
    </row>
    <row r="199" spans="2:65" s="1" customFormat="1" ht="24.2" customHeight="1">
      <c r="B199" s="33"/>
      <c r="C199" s="138" t="s">
        <v>375</v>
      </c>
      <c r="D199" s="138" t="s">
        <v>252</v>
      </c>
      <c r="E199" s="139" t="s">
        <v>3724</v>
      </c>
      <c r="F199" s="140" t="s">
        <v>3725</v>
      </c>
      <c r="G199" s="141" t="s">
        <v>255</v>
      </c>
      <c r="H199" s="142">
        <v>285.791</v>
      </c>
      <c r="I199" s="143"/>
      <c r="J199" s="144">
        <f>ROUND(I199*H199,2)</f>
        <v>0</v>
      </c>
      <c r="K199" s="140" t="s">
        <v>256</v>
      </c>
      <c r="L199" s="33"/>
      <c r="M199" s="145" t="s">
        <v>1</v>
      </c>
      <c r="N199" s="146" t="s">
        <v>45</v>
      </c>
      <c r="P199" s="147">
        <f>O199*H199</f>
        <v>0</v>
      </c>
      <c r="Q199" s="147">
        <v>0</v>
      </c>
      <c r="R199" s="147">
        <f>Q199*H199</f>
        <v>0</v>
      </c>
      <c r="S199" s="147">
        <v>6.9999999999999999E-4</v>
      </c>
      <c r="T199" s="148">
        <f>S199*H199</f>
        <v>0.2000537</v>
      </c>
      <c r="AR199" s="149" t="s">
        <v>351</v>
      </c>
      <c r="AT199" s="149" t="s">
        <v>252</v>
      </c>
      <c r="AU199" s="149" t="s">
        <v>21</v>
      </c>
      <c r="AY199" s="17" t="s">
        <v>250</v>
      </c>
      <c r="BE199" s="150">
        <f>IF(N199="základní",J199,0)</f>
        <v>0</v>
      </c>
      <c r="BF199" s="150">
        <f>IF(N199="snížená",J199,0)</f>
        <v>0</v>
      </c>
      <c r="BG199" s="150">
        <f>IF(N199="zákl. přenesená",J199,0)</f>
        <v>0</v>
      </c>
      <c r="BH199" s="150">
        <f>IF(N199="sníž. přenesená",J199,0)</f>
        <v>0</v>
      </c>
      <c r="BI199" s="150">
        <f>IF(N199="nulová",J199,0)</f>
        <v>0</v>
      </c>
      <c r="BJ199" s="17" t="s">
        <v>88</v>
      </c>
      <c r="BK199" s="150">
        <f>ROUND(I199*H199,2)</f>
        <v>0</v>
      </c>
      <c r="BL199" s="17" t="s">
        <v>351</v>
      </c>
      <c r="BM199" s="149" t="s">
        <v>3726</v>
      </c>
    </row>
    <row r="200" spans="2:65" s="1" customFormat="1" ht="11.25">
      <c r="B200" s="33"/>
      <c r="D200" s="151" t="s">
        <v>259</v>
      </c>
      <c r="F200" s="152" t="s">
        <v>3727</v>
      </c>
      <c r="I200" s="153"/>
      <c r="L200" s="33"/>
      <c r="M200" s="193"/>
      <c r="N200" s="190"/>
      <c r="O200" s="190"/>
      <c r="P200" s="190"/>
      <c r="Q200" s="190"/>
      <c r="R200" s="190"/>
      <c r="S200" s="190"/>
      <c r="T200" s="194"/>
      <c r="AT200" s="17" t="s">
        <v>259</v>
      </c>
      <c r="AU200" s="17" t="s">
        <v>21</v>
      </c>
    </row>
    <row r="201" spans="2:65" s="1" customFormat="1" ht="6.95" customHeight="1">
      <c r="B201" s="45"/>
      <c r="C201" s="46"/>
      <c r="D201" s="46"/>
      <c r="E201" s="46"/>
      <c r="F201" s="46"/>
      <c r="G201" s="46"/>
      <c r="H201" s="46"/>
      <c r="I201" s="46"/>
      <c r="J201" s="46"/>
      <c r="K201" s="46"/>
      <c r="L201" s="33"/>
    </row>
  </sheetData>
  <sheetProtection algorithmName="SHA-512" hashValue="A1bacyPlhHqIpWbtC33Eou1rXjzWWjMrsvS0ePs7ISAHqYqXcArKAnWtBsjrsStIs14S4xWrF8nO6kHzEx8SuQ==" saltValue="IvjrO7Ar9CyrCmFAZMrN1aWDtk79wVZTZUXx7Fgn4gZ4Y4hEuaxNqJ3qI5JQi58GJJdFoSbvVz75cO46g8os0Q==" spinCount="100000" sheet="1" objects="1" scenarios="1" formatColumns="0" formatRows="0" autoFilter="0"/>
  <autoFilter ref="C125:K200" xr:uid="{00000000-0009-0000-0000-00000F000000}"/>
  <mergeCells count="12">
    <mergeCell ref="E118:H118"/>
    <mergeCell ref="L2:V2"/>
    <mergeCell ref="E85:H85"/>
    <mergeCell ref="E87:H87"/>
    <mergeCell ref="E89:H89"/>
    <mergeCell ref="E114:H114"/>
    <mergeCell ref="E116:H116"/>
    <mergeCell ref="E7:H7"/>
    <mergeCell ref="E9:H9"/>
    <mergeCell ref="E11:H11"/>
    <mergeCell ref="E20:H20"/>
    <mergeCell ref="E29:H29"/>
  </mergeCells>
  <hyperlinks>
    <hyperlink ref="F130" r:id="rId1" xr:uid="{00000000-0004-0000-0F00-000000000000}"/>
    <hyperlink ref="F133" r:id="rId2" xr:uid="{00000000-0004-0000-0F00-000001000000}"/>
    <hyperlink ref="F136" r:id="rId3" xr:uid="{00000000-0004-0000-0F00-000002000000}"/>
    <hyperlink ref="F139" r:id="rId4" xr:uid="{00000000-0004-0000-0F00-000003000000}"/>
    <hyperlink ref="F142" r:id="rId5" xr:uid="{00000000-0004-0000-0F00-000004000000}"/>
    <hyperlink ref="F146" r:id="rId6" xr:uid="{00000000-0004-0000-0F00-000005000000}"/>
    <hyperlink ref="F149" r:id="rId7" xr:uid="{00000000-0004-0000-0F00-000006000000}"/>
    <hyperlink ref="F154" r:id="rId8" xr:uid="{00000000-0004-0000-0F00-000007000000}"/>
    <hyperlink ref="F163" r:id="rId9" xr:uid="{00000000-0004-0000-0F00-000008000000}"/>
    <hyperlink ref="F170" r:id="rId10" xr:uid="{00000000-0004-0000-0F00-000009000000}"/>
    <hyperlink ref="F173" r:id="rId11" xr:uid="{00000000-0004-0000-0F00-00000A000000}"/>
    <hyperlink ref="F177" r:id="rId12" xr:uid="{00000000-0004-0000-0F00-00000B000000}"/>
    <hyperlink ref="F179" r:id="rId13" xr:uid="{00000000-0004-0000-0F00-00000C000000}"/>
    <hyperlink ref="F181" r:id="rId14" xr:uid="{00000000-0004-0000-0F00-00000D000000}"/>
    <hyperlink ref="F184" r:id="rId15" xr:uid="{00000000-0004-0000-0F00-00000E000000}"/>
    <hyperlink ref="F186" r:id="rId16" xr:uid="{00000000-0004-0000-0F00-00000F000000}"/>
    <hyperlink ref="F188" r:id="rId17" xr:uid="{00000000-0004-0000-0F00-000010000000}"/>
    <hyperlink ref="F193" r:id="rId18" xr:uid="{00000000-0004-0000-0F00-000011000000}"/>
    <hyperlink ref="F196" r:id="rId19" xr:uid="{00000000-0004-0000-0F00-000012000000}"/>
    <hyperlink ref="F200" r:id="rId20" xr:uid="{00000000-0004-0000-0F00-000013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21"/>
  <headerFooter>
    <oddHeader>&amp;R02_040</oddHeader>
    <oddFooter>&amp;CStrana &amp;P z &amp;N&amp;R&amp;A</oddFooter>
  </headerFooter>
  <drawing r:id="rId2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26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135</v>
      </c>
      <c r="AZ2" s="94" t="s">
        <v>3728</v>
      </c>
      <c r="BA2" s="94" t="s">
        <v>1</v>
      </c>
      <c r="BB2" s="94" t="s">
        <v>1</v>
      </c>
      <c r="BC2" s="94" t="s">
        <v>3729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3730</v>
      </c>
      <c r="BA3" s="94" t="s">
        <v>1</v>
      </c>
      <c r="BB3" s="94" t="s">
        <v>1</v>
      </c>
      <c r="BC3" s="94" t="s">
        <v>3731</v>
      </c>
      <c r="BD3" s="94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s="1" customFormat="1" ht="12" customHeight="1">
      <c r="B8" s="33"/>
      <c r="D8" s="27" t="s">
        <v>215</v>
      </c>
      <c r="L8" s="33"/>
    </row>
    <row r="9" spans="2:56" s="1" customFormat="1" ht="16.5" customHeight="1">
      <c r="B9" s="33"/>
      <c r="E9" s="241" t="s">
        <v>3732</v>
      </c>
      <c r="F9" s="261"/>
      <c r="G9" s="261"/>
      <c r="H9" s="261"/>
      <c r="L9" s="33"/>
    </row>
    <row r="10" spans="2:56" s="1" customFormat="1" ht="11.25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56" s="1" customFormat="1" ht="10.9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ROUND(J125,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ROUND((SUM(BE125:BE265)),  2)</f>
        <v>0</v>
      </c>
      <c r="I33" s="98">
        <v>0.21</v>
      </c>
      <c r="J33" s="87">
        <f>ROUND(((SUM(BE125:BE265))*I33),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ROUND((SUM(BF125:BF265)),  2)</f>
        <v>0</v>
      </c>
      <c r="I34" s="98">
        <v>0.15</v>
      </c>
      <c r="J34" s="87">
        <f>ROUND(((SUM(BF125:BF265))*I34),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ROUND((SUM(BG125:BG265)),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ROUND((SUM(BH125:BH265)),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ROUND((SUM(BI125:BI265)),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16.5" customHeight="1">
      <c r="B87" s="33"/>
      <c r="E87" s="241" t="str">
        <f>E9</f>
        <v>040.32.1 - Úprava nájezdů na lávku v km 81,140 TPE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J125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J126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J127</f>
        <v>0</v>
      </c>
      <c r="L98" s="114"/>
    </row>
    <row r="99" spans="2:12" s="9" customFormat="1" ht="19.899999999999999" customHeight="1">
      <c r="B99" s="114"/>
      <c r="D99" s="115" t="s">
        <v>227</v>
      </c>
      <c r="E99" s="116"/>
      <c r="F99" s="116"/>
      <c r="G99" s="116"/>
      <c r="H99" s="116"/>
      <c r="I99" s="116"/>
      <c r="J99" s="117">
        <f>J186</f>
        <v>0</v>
      </c>
      <c r="L99" s="114"/>
    </row>
    <row r="100" spans="2:12" s="9" customFormat="1" ht="19.899999999999999" customHeight="1">
      <c r="B100" s="114"/>
      <c r="D100" s="115" t="s">
        <v>228</v>
      </c>
      <c r="E100" s="116"/>
      <c r="F100" s="116"/>
      <c r="G100" s="116"/>
      <c r="H100" s="116"/>
      <c r="I100" s="116"/>
      <c r="J100" s="117">
        <f>J211</f>
        <v>0</v>
      </c>
      <c r="L100" s="114"/>
    </row>
    <row r="101" spans="2:12" s="9" customFormat="1" ht="19.899999999999999" customHeight="1">
      <c r="B101" s="114"/>
      <c r="D101" s="115" t="s">
        <v>229</v>
      </c>
      <c r="E101" s="116"/>
      <c r="F101" s="116"/>
      <c r="G101" s="116"/>
      <c r="H101" s="116"/>
      <c r="I101" s="116"/>
      <c r="J101" s="117">
        <f>J243</f>
        <v>0</v>
      </c>
      <c r="L101" s="114"/>
    </row>
    <row r="102" spans="2:12" s="9" customFormat="1" ht="19.899999999999999" customHeight="1">
      <c r="B102" s="114"/>
      <c r="D102" s="115" t="s">
        <v>230</v>
      </c>
      <c r="E102" s="116"/>
      <c r="F102" s="116"/>
      <c r="G102" s="116"/>
      <c r="H102" s="116"/>
      <c r="I102" s="116"/>
      <c r="J102" s="117">
        <f>J255</f>
        <v>0</v>
      </c>
      <c r="L102" s="114"/>
    </row>
    <row r="103" spans="2:12" s="8" customFormat="1" ht="24.95" customHeight="1">
      <c r="B103" s="110"/>
      <c r="D103" s="111" t="s">
        <v>231</v>
      </c>
      <c r="E103" s="112"/>
      <c r="F103" s="112"/>
      <c r="G103" s="112"/>
      <c r="H103" s="112"/>
      <c r="I103" s="112"/>
      <c r="J103" s="113">
        <f>J258</f>
        <v>0</v>
      </c>
      <c r="L103" s="110"/>
    </row>
    <row r="104" spans="2:12" s="9" customFormat="1" ht="19.899999999999999" customHeight="1">
      <c r="B104" s="114"/>
      <c r="D104" s="115" t="s">
        <v>232</v>
      </c>
      <c r="E104" s="116"/>
      <c r="F104" s="116"/>
      <c r="G104" s="116"/>
      <c r="H104" s="116"/>
      <c r="I104" s="116"/>
      <c r="J104" s="117">
        <f>J259</f>
        <v>0</v>
      </c>
      <c r="L104" s="114"/>
    </row>
    <row r="105" spans="2:12" s="8" customFormat="1" ht="24.95" customHeight="1">
      <c r="B105" s="110"/>
      <c r="D105" s="111" t="s">
        <v>1269</v>
      </c>
      <c r="E105" s="112"/>
      <c r="F105" s="112"/>
      <c r="G105" s="112"/>
      <c r="H105" s="112"/>
      <c r="I105" s="112"/>
      <c r="J105" s="113">
        <f>J263</f>
        <v>0</v>
      </c>
      <c r="L105" s="110"/>
    </row>
    <row r="106" spans="2:12" s="1" customFormat="1" ht="21.75" customHeight="1">
      <c r="B106" s="33"/>
      <c r="L106" s="33"/>
    </row>
    <row r="107" spans="2:12" s="1" customFormat="1" ht="6.95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33"/>
    </row>
    <row r="111" spans="2:12" s="1" customFormat="1" ht="6.95" customHeight="1"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33"/>
    </row>
    <row r="112" spans="2:12" s="1" customFormat="1" ht="24.95" customHeight="1">
      <c r="B112" s="33"/>
      <c r="C112" s="21" t="s">
        <v>235</v>
      </c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7" t="s">
        <v>16</v>
      </c>
      <c r="L114" s="33"/>
    </row>
    <row r="115" spans="2:65" s="1" customFormat="1" ht="26.25" customHeight="1">
      <c r="B115" s="33"/>
      <c r="E115" s="259" t="str">
        <f>E7</f>
        <v>Opatření Zátor-Loučky, OHO, Dílčí stavba 02.040 Opatření v úseku Zátor - Loučky</v>
      </c>
      <c r="F115" s="260"/>
      <c r="G115" s="260"/>
      <c r="H115" s="260"/>
      <c r="L115" s="33"/>
    </row>
    <row r="116" spans="2:65" s="1" customFormat="1" ht="12" customHeight="1">
      <c r="B116" s="33"/>
      <c r="C116" s="27" t="s">
        <v>215</v>
      </c>
      <c r="L116" s="33"/>
    </row>
    <row r="117" spans="2:65" s="1" customFormat="1" ht="16.5" customHeight="1">
      <c r="B117" s="33"/>
      <c r="E117" s="241" t="str">
        <f>E9</f>
        <v>040.32.1 - Úprava nájezdů na lávku v km 81,140 TPE</v>
      </c>
      <c r="F117" s="261"/>
      <c r="G117" s="261"/>
      <c r="H117" s="261"/>
      <c r="L117" s="33"/>
    </row>
    <row r="118" spans="2:65" s="1" customFormat="1" ht="6.95" customHeight="1">
      <c r="B118" s="33"/>
      <c r="L118" s="33"/>
    </row>
    <row r="119" spans="2:65" s="1" customFormat="1" ht="12" customHeight="1">
      <c r="B119" s="33"/>
      <c r="C119" s="27" t="s">
        <v>22</v>
      </c>
      <c r="F119" s="25" t="str">
        <f>F12</f>
        <v>Zátor</v>
      </c>
      <c r="I119" s="27" t="s">
        <v>24</v>
      </c>
      <c r="J119" s="53" t="str">
        <f>IF(J12="","",J12)</f>
        <v>15. 11. 2024</v>
      </c>
      <c r="L119" s="33"/>
    </row>
    <row r="120" spans="2:65" s="1" customFormat="1" ht="6.95" customHeight="1">
      <c r="B120" s="33"/>
      <c r="L120" s="33"/>
    </row>
    <row r="121" spans="2:65" s="1" customFormat="1" ht="15.2" customHeight="1">
      <c r="B121" s="33"/>
      <c r="C121" s="27" t="s">
        <v>28</v>
      </c>
      <c r="F121" s="25" t="str">
        <f>E15</f>
        <v>Povodí Odry, státní podnik</v>
      </c>
      <c r="I121" s="27" t="s">
        <v>34</v>
      </c>
      <c r="J121" s="31" t="str">
        <f>E21</f>
        <v>AQUATIS, a.s.</v>
      </c>
      <c r="L121" s="33"/>
    </row>
    <row r="122" spans="2:65" s="1" customFormat="1" ht="25.7" customHeight="1">
      <c r="B122" s="33"/>
      <c r="C122" s="27" t="s">
        <v>32</v>
      </c>
      <c r="F122" s="25" t="str">
        <f>IF(E18="","",E18)</f>
        <v>Vyplň údaj</v>
      </c>
      <c r="I122" s="27" t="s">
        <v>37</v>
      </c>
      <c r="J122" s="31" t="str">
        <f>E24</f>
        <v>Ing. Michal Jendruščák</v>
      </c>
      <c r="L122" s="33"/>
    </row>
    <row r="123" spans="2:65" s="1" customFormat="1" ht="10.35" customHeight="1">
      <c r="B123" s="33"/>
      <c r="L123" s="33"/>
    </row>
    <row r="124" spans="2:65" s="10" customFormat="1" ht="29.25" customHeight="1">
      <c r="B124" s="118"/>
      <c r="C124" s="119" t="s">
        <v>236</v>
      </c>
      <c r="D124" s="120" t="s">
        <v>65</v>
      </c>
      <c r="E124" s="120" t="s">
        <v>61</v>
      </c>
      <c r="F124" s="120" t="s">
        <v>62</v>
      </c>
      <c r="G124" s="120" t="s">
        <v>237</v>
      </c>
      <c r="H124" s="120" t="s">
        <v>238</v>
      </c>
      <c r="I124" s="120" t="s">
        <v>239</v>
      </c>
      <c r="J124" s="120" t="s">
        <v>219</v>
      </c>
      <c r="K124" s="121" t="s">
        <v>240</v>
      </c>
      <c r="L124" s="118"/>
      <c r="M124" s="60" t="s">
        <v>1</v>
      </c>
      <c r="N124" s="61" t="s">
        <v>44</v>
      </c>
      <c r="O124" s="61" t="s">
        <v>241</v>
      </c>
      <c r="P124" s="61" t="s">
        <v>242</v>
      </c>
      <c r="Q124" s="61" t="s">
        <v>243</v>
      </c>
      <c r="R124" s="61" t="s">
        <v>244</v>
      </c>
      <c r="S124" s="61" t="s">
        <v>245</v>
      </c>
      <c r="T124" s="62" t="s">
        <v>246</v>
      </c>
    </row>
    <row r="125" spans="2:65" s="1" customFormat="1" ht="22.9" customHeight="1">
      <c r="B125" s="33"/>
      <c r="C125" s="65" t="s">
        <v>247</v>
      </c>
      <c r="J125" s="122">
        <f>BK125</f>
        <v>0</v>
      </c>
      <c r="L125" s="33"/>
      <c r="M125" s="63"/>
      <c r="N125" s="54"/>
      <c r="O125" s="54"/>
      <c r="P125" s="123">
        <f>P126+P258+P263</f>
        <v>0</v>
      </c>
      <c r="Q125" s="54"/>
      <c r="R125" s="123">
        <f>R126+R258+R263</f>
        <v>46.183938000000005</v>
      </c>
      <c r="S125" s="54"/>
      <c r="T125" s="124">
        <f>T126+T258+T263</f>
        <v>309.30610000000001</v>
      </c>
      <c r="AT125" s="17" t="s">
        <v>79</v>
      </c>
      <c r="AU125" s="17" t="s">
        <v>221</v>
      </c>
      <c r="BK125" s="125">
        <f>BK126+BK258+BK263</f>
        <v>0</v>
      </c>
    </row>
    <row r="126" spans="2:65" s="11" customFormat="1" ht="25.9" customHeight="1">
      <c r="B126" s="126"/>
      <c r="D126" s="127" t="s">
        <v>79</v>
      </c>
      <c r="E126" s="128" t="s">
        <v>248</v>
      </c>
      <c r="F126" s="128" t="s">
        <v>249</v>
      </c>
      <c r="I126" s="129"/>
      <c r="J126" s="130">
        <f>BK126</f>
        <v>0</v>
      </c>
      <c r="L126" s="126"/>
      <c r="M126" s="131"/>
      <c r="P126" s="132">
        <f>P127+P186+P211+P243+P255</f>
        <v>0</v>
      </c>
      <c r="R126" s="132">
        <f>R127+R186+R211+R243+R255</f>
        <v>46.183938000000005</v>
      </c>
      <c r="T126" s="133">
        <f>T127+T186+T211+T243+T255</f>
        <v>309.23110000000003</v>
      </c>
      <c r="AR126" s="127" t="s">
        <v>88</v>
      </c>
      <c r="AT126" s="134" t="s">
        <v>79</v>
      </c>
      <c r="AU126" s="134" t="s">
        <v>80</v>
      </c>
      <c r="AY126" s="127" t="s">
        <v>250</v>
      </c>
      <c r="BK126" s="135">
        <f>BK127+BK186+BK211+BK243+BK255</f>
        <v>0</v>
      </c>
    </row>
    <row r="127" spans="2:65" s="11" customFormat="1" ht="22.9" customHeight="1">
      <c r="B127" s="126"/>
      <c r="D127" s="127" t="s">
        <v>79</v>
      </c>
      <c r="E127" s="136" t="s">
        <v>88</v>
      </c>
      <c r="F127" s="136" t="s">
        <v>251</v>
      </c>
      <c r="I127" s="129"/>
      <c r="J127" s="137">
        <f>BK127</f>
        <v>0</v>
      </c>
      <c r="L127" s="126"/>
      <c r="M127" s="131"/>
      <c r="P127" s="132">
        <f>SUM(P128:P185)</f>
        <v>0</v>
      </c>
      <c r="R127" s="132">
        <f>SUM(R128:R185)</f>
        <v>2.2328000000000001E-2</v>
      </c>
      <c r="T127" s="133">
        <f>SUM(T128:T185)</f>
        <v>309.21910000000003</v>
      </c>
      <c r="AR127" s="127" t="s">
        <v>88</v>
      </c>
      <c r="AT127" s="134" t="s">
        <v>79</v>
      </c>
      <c r="AU127" s="134" t="s">
        <v>88</v>
      </c>
      <c r="AY127" s="127" t="s">
        <v>250</v>
      </c>
      <c r="BK127" s="135">
        <f>SUM(BK128:BK185)</f>
        <v>0</v>
      </c>
    </row>
    <row r="128" spans="2:65" s="1" customFormat="1" ht="37.9" customHeight="1">
      <c r="B128" s="33"/>
      <c r="C128" s="138" t="s">
        <v>88</v>
      </c>
      <c r="D128" s="138" t="s">
        <v>252</v>
      </c>
      <c r="E128" s="139" t="s">
        <v>3733</v>
      </c>
      <c r="F128" s="140" t="s">
        <v>3734</v>
      </c>
      <c r="G128" s="141" t="s">
        <v>255</v>
      </c>
      <c r="H128" s="142">
        <v>37</v>
      </c>
      <c r="I128" s="143"/>
      <c r="J128" s="144">
        <f>ROUND(I128*H128,2)</f>
        <v>0</v>
      </c>
      <c r="K128" s="140" t="s">
        <v>256</v>
      </c>
      <c r="L128" s="33"/>
      <c r="M128" s="145" t="s">
        <v>1</v>
      </c>
      <c r="N128" s="146" t="s">
        <v>45</v>
      </c>
      <c r="P128" s="147">
        <f>O128*H128</f>
        <v>0</v>
      </c>
      <c r="Q128" s="147">
        <v>0</v>
      </c>
      <c r="R128" s="147">
        <f>Q128*H128</f>
        <v>0</v>
      </c>
      <c r="S128" s="147">
        <v>0</v>
      </c>
      <c r="T128" s="148">
        <f>S128*H128</f>
        <v>0</v>
      </c>
      <c r="AR128" s="149" t="s">
        <v>257</v>
      </c>
      <c r="AT128" s="149" t="s">
        <v>252</v>
      </c>
      <c r="AU128" s="149" t="s">
        <v>21</v>
      </c>
      <c r="AY128" s="17" t="s">
        <v>250</v>
      </c>
      <c r="BE128" s="150">
        <f>IF(N128="základní",J128,0)</f>
        <v>0</v>
      </c>
      <c r="BF128" s="150">
        <f>IF(N128="snížená",J128,0)</f>
        <v>0</v>
      </c>
      <c r="BG128" s="150">
        <f>IF(N128="zákl. přenesená",J128,0)</f>
        <v>0</v>
      </c>
      <c r="BH128" s="150">
        <f>IF(N128="sníž. přenesená",J128,0)</f>
        <v>0</v>
      </c>
      <c r="BI128" s="150">
        <f>IF(N128="nulová",J128,0)</f>
        <v>0</v>
      </c>
      <c r="BJ128" s="17" t="s">
        <v>88</v>
      </c>
      <c r="BK128" s="150">
        <f>ROUND(I128*H128,2)</f>
        <v>0</v>
      </c>
      <c r="BL128" s="17" t="s">
        <v>257</v>
      </c>
      <c r="BM128" s="149" t="s">
        <v>3735</v>
      </c>
    </row>
    <row r="129" spans="2:65" s="1" customFormat="1" ht="11.25">
      <c r="B129" s="33"/>
      <c r="D129" s="151" t="s">
        <v>259</v>
      </c>
      <c r="F129" s="152" t="s">
        <v>3736</v>
      </c>
      <c r="I129" s="153"/>
      <c r="L129" s="33"/>
      <c r="M129" s="154"/>
      <c r="T129" s="57"/>
      <c r="AT129" s="17" t="s">
        <v>259</v>
      </c>
      <c r="AU129" s="17" t="s">
        <v>21</v>
      </c>
    </row>
    <row r="130" spans="2:65" s="1" customFormat="1" ht="19.5">
      <c r="B130" s="33"/>
      <c r="D130" s="156" t="s">
        <v>285</v>
      </c>
      <c r="F130" s="170" t="s">
        <v>3737</v>
      </c>
      <c r="I130" s="153"/>
      <c r="L130" s="33"/>
      <c r="M130" s="154"/>
      <c r="T130" s="57"/>
      <c r="AT130" s="17" t="s">
        <v>285</v>
      </c>
      <c r="AU130" s="17" t="s">
        <v>21</v>
      </c>
    </row>
    <row r="131" spans="2:65" s="1" customFormat="1" ht="24.2" customHeight="1">
      <c r="B131" s="33"/>
      <c r="C131" s="138" t="s">
        <v>21</v>
      </c>
      <c r="D131" s="138" t="s">
        <v>252</v>
      </c>
      <c r="E131" s="139" t="s">
        <v>3738</v>
      </c>
      <c r="F131" s="140" t="s">
        <v>3739</v>
      </c>
      <c r="G131" s="141" t="s">
        <v>255</v>
      </c>
      <c r="H131" s="142">
        <v>426.7</v>
      </c>
      <c r="I131" s="143"/>
      <c r="J131" s="144">
        <f>ROUND(I131*H131,2)</f>
        <v>0</v>
      </c>
      <c r="K131" s="140" t="s">
        <v>256</v>
      </c>
      <c r="L131" s="33"/>
      <c r="M131" s="145" t="s">
        <v>1</v>
      </c>
      <c r="N131" s="146" t="s">
        <v>45</v>
      </c>
      <c r="P131" s="147">
        <f>O131*H131</f>
        <v>0</v>
      </c>
      <c r="Q131" s="147">
        <v>0</v>
      </c>
      <c r="R131" s="147">
        <f>Q131*H131</f>
        <v>0</v>
      </c>
      <c r="S131" s="147">
        <v>0.28999999999999998</v>
      </c>
      <c r="T131" s="148">
        <f>S131*H131</f>
        <v>123.74299999999999</v>
      </c>
      <c r="AR131" s="149" t="s">
        <v>257</v>
      </c>
      <c r="AT131" s="149" t="s">
        <v>252</v>
      </c>
      <c r="AU131" s="149" t="s">
        <v>21</v>
      </c>
      <c r="AY131" s="17" t="s">
        <v>250</v>
      </c>
      <c r="BE131" s="150">
        <f>IF(N131="základní",J131,0)</f>
        <v>0</v>
      </c>
      <c r="BF131" s="150">
        <f>IF(N131="snížená",J131,0)</f>
        <v>0</v>
      </c>
      <c r="BG131" s="150">
        <f>IF(N131="zákl. přenesená",J131,0)</f>
        <v>0</v>
      </c>
      <c r="BH131" s="150">
        <f>IF(N131="sníž. přenesená",J131,0)</f>
        <v>0</v>
      </c>
      <c r="BI131" s="150">
        <f>IF(N131="nulová",J131,0)</f>
        <v>0</v>
      </c>
      <c r="BJ131" s="17" t="s">
        <v>88</v>
      </c>
      <c r="BK131" s="150">
        <f>ROUND(I131*H131,2)</f>
        <v>0</v>
      </c>
      <c r="BL131" s="17" t="s">
        <v>257</v>
      </c>
      <c r="BM131" s="149" t="s">
        <v>3740</v>
      </c>
    </row>
    <row r="132" spans="2:65" s="1" customFormat="1" ht="11.25">
      <c r="B132" s="33"/>
      <c r="D132" s="151" t="s">
        <v>259</v>
      </c>
      <c r="F132" s="152" t="s">
        <v>3741</v>
      </c>
      <c r="I132" s="153"/>
      <c r="L132" s="33"/>
      <c r="M132" s="154"/>
      <c r="T132" s="57"/>
      <c r="AT132" s="17" t="s">
        <v>259</v>
      </c>
      <c r="AU132" s="17" t="s">
        <v>21</v>
      </c>
    </row>
    <row r="133" spans="2:65" s="12" customFormat="1" ht="11.25">
      <c r="B133" s="155"/>
      <c r="D133" s="156" t="s">
        <v>265</v>
      </c>
      <c r="E133" s="157" t="s">
        <v>1</v>
      </c>
      <c r="F133" s="158" t="s">
        <v>3742</v>
      </c>
      <c r="H133" s="159">
        <v>426.7</v>
      </c>
      <c r="I133" s="160"/>
      <c r="L133" s="155"/>
      <c r="M133" s="161"/>
      <c r="T133" s="162"/>
      <c r="AT133" s="157" t="s">
        <v>265</v>
      </c>
      <c r="AU133" s="157" t="s">
        <v>21</v>
      </c>
      <c r="AV133" s="12" t="s">
        <v>21</v>
      </c>
      <c r="AW133" s="12" t="s">
        <v>36</v>
      </c>
      <c r="AX133" s="12" t="s">
        <v>88</v>
      </c>
      <c r="AY133" s="157" t="s">
        <v>250</v>
      </c>
    </row>
    <row r="134" spans="2:65" s="1" customFormat="1" ht="24.2" customHeight="1">
      <c r="B134" s="33"/>
      <c r="C134" s="138" t="s">
        <v>267</v>
      </c>
      <c r="D134" s="138" t="s">
        <v>252</v>
      </c>
      <c r="E134" s="139" t="s">
        <v>3743</v>
      </c>
      <c r="F134" s="140" t="s">
        <v>3744</v>
      </c>
      <c r="G134" s="141" t="s">
        <v>255</v>
      </c>
      <c r="H134" s="142">
        <v>426.7</v>
      </c>
      <c r="I134" s="143"/>
      <c r="J134" s="144">
        <f>ROUND(I134*H134,2)</f>
        <v>0</v>
      </c>
      <c r="K134" s="140" t="s">
        <v>256</v>
      </c>
      <c r="L134" s="33"/>
      <c r="M134" s="145" t="s">
        <v>1</v>
      </c>
      <c r="N134" s="146" t="s">
        <v>45</v>
      </c>
      <c r="P134" s="147">
        <f>O134*H134</f>
        <v>0</v>
      </c>
      <c r="Q134" s="147">
        <v>0</v>
      </c>
      <c r="R134" s="147">
        <f>Q134*H134</f>
        <v>0</v>
      </c>
      <c r="S134" s="147">
        <v>0.24299999999999999</v>
      </c>
      <c r="T134" s="148">
        <f>S134*H134</f>
        <v>103.68809999999999</v>
      </c>
      <c r="AR134" s="149" t="s">
        <v>257</v>
      </c>
      <c r="AT134" s="149" t="s">
        <v>252</v>
      </c>
      <c r="AU134" s="149" t="s">
        <v>21</v>
      </c>
      <c r="AY134" s="17" t="s">
        <v>250</v>
      </c>
      <c r="BE134" s="150">
        <f>IF(N134="základní",J134,0)</f>
        <v>0</v>
      </c>
      <c r="BF134" s="150">
        <f>IF(N134="snížená",J134,0)</f>
        <v>0</v>
      </c>
      <c r="BG134" s="150">
        <f>IF(N134="zákl. přenesená",J134,0)</f>
        <v>0</v>
      </c>
      <c r="BH134" s="150">
        <f>IF(N134="sníž. přenesená",J134,0)</f>
        <v>0</v>
      </c>
      <c r="BI134" s="150">
        <f>IF(N134="nulová",J134,0)</f>
        <v>0</v>
      </c>
      <c r="BJ134" s="17" t="s">
        <v>88</v>
      </c>
      <c r="BK134" s="150">
        <f>ROUND(I134*H134,2)</f>
        <v>0</v>
      </c>
      <c r="BL134" s="17" t="s">
        <v>257</v>
      </c>
      <c r="BM134" s="149" t="s">
        <v>3745</v>
      </c>
    </row>
    <row r="135" spans="2:65" s="1" customFormat="1" ht="11.25">
      <c r="B135" s="33"/>
      <c r="D135" s="151" t="s">
        <v>259</v>
      </c>
      <c r="F135" s="152" t="s">
        <v>3746</v>
      </c>
      <c r="I135" s="153"/>
      <c r="L135" s="33"/>
      <c r="M135" s="154"/>
      <c r="T135" s="57"/>
      <c r="AT135" s="17" t="s">
        <v>259</v>
      </c>
      <c r="AU135" s="17" t="s">
        <v>21</v>
      </c>
    </row>
    <row r="136" spans="2:65" s="12" customFormat="1" ht="11.25">
      <c r="B136" s="155"/>
      <c r="D136" s="156" t="s">
        <v>265</v>
      </c>
      <c r="E136" s="157" t="s">
        <v>1</v>
      </c>
      <c r="F136" s="158" t="s">
        <v>3747</v>
      </c>
      <c r="H136" s="159">
        <v>426.7</v>
      </c>
      <c r="I136" s="160"/>
      <c r="L136" s="155"/>
      <c r="M136" s="161"/>
      <c r="T136" s="162"/>
      <c r="AT136" s="157" t="s">
        <v>265</v>
      </c>
      <c r="AU136" s="157" t="s">
        <v>21</v>
      </c>
      <c r="AV136" s="12" t="s">
        <v>21</v>
      </c>
      <c r="AW136" s="12" t="s">
        <v>36</v>
      </c>
      <c r="AX136" s="12" t="s">
        <v>88</v>
      </c>
      <c r="AY136" s="157" t="s">
        <v>250</v>
      </c>
    </row>
    <row r="137" spans="2:65" s="1" customFormat="1" ht="24.2" customHeight="1">
      <c r="B137" s="33"/>
      <c r="C137" s="138" t="s">
        <v>257</v>
      </c>
      <c r="D137" s="138" t="s">
        <v>252</v>
      </c>
      <c r="E137" s="139" t="s">
        <v>2495</v>
      </c>
      <c r="F137" s="140" t="s">
        <v>2496</v>
      </c>
      <c r="G137" s="141" t="s">
        <v>255</v>
      </c>
      <c r="H137" s="142">
        <v>355.6</v>
      </c>
      <c r="I137" s="143"/>
      <c r="J137" s="144">
        <f>ROUND(I137*H137,2)</f>
        <v>0</v>
      </c>
      <c r="K137" s="140" t="s">
        <v>256</v>
      </c>
      <c r="L137" s="33"/>
      <c r="M137" s="145" t="s">
        <v>1</v>
      </c>
      <c r="N137" s="146" t="s">
        <v>45</v>
      </c>
      <c r="P137" s="147">
        <f>O137*H137</f>
        <v>0</v>
      </c>
      <c r="Q137" s="147">
        <v>3.0000000000000001E-5</v>
      </c>
      <c r="R137" s="147">
        <f>Q137*H137</f>
        <v>1.0668E-2</v>
      </c>
      <c r="S137" s="147">
        <v>0.23</v>
      </c>
      <c r="T137" s="148">
        <f>S137*H137</f>
        <v>81.788000000000011</v>
      </c>
      <c r="AR137" s="149" t="s">
        <v>257</v>
      </c>
      <c r="AT137" s="149" t="s">
        <v>252</v>
      </c>
      <c r="AU137" s="149" t="s">
        <v>21</v>
      </c>
      <c r="AY137" s="17" t="s">
        <v>250</v>
      </c>
      <c r="BE137" s="150">
        <f>IF(N137="základní",J137,0)</f>
        <v>0</v>
      </c>
      <c r="BF137" s="150">
        <f>IF(N137="snížená",J137,0)</f>
        <v>0</v>
      </c>
      <c r="BG137" s="150">
        <f>IF(N137="zákl. přenesená",J137,0)</f>
        <v>0</v>
      </c>
      <c r="BH137" s="150">
        <f>IF(N137="sníž. přenesená",J137,0)</f>
        <v>0</v>
      </c>
      <c r="BI137" s="150">
        <f>IF(N137="nulová",J137,0)</f>
        <v>0</v>
      </c>
      <c r="BJ137" s="17" t="s">
        <v>88</v>
      </c>
      <c r="BK137" s="150">
        <f>ROUND(I137*H137,2)</f>
        <v>0</v>
      </c>
      <c r="BL137" s="17" t="s">
        <v>257</v>
      </c>
      <c r="BM137" s="149" t="s">
        <v>3748</v>
      </c>
    </row>
    <row r="138" spans="2:65" s="1" customFormat="1" ht="11.25">
      <c r="B138" s="33"/>
      <c r="D138" s="151" t="s">
        <v>259</v>
      </c>
      <c r="F138" s="152" t="s">
        <v>2498</v>
      </c>
      <c r="I138" s="153"/>
      <c r="L138" s="33"/>
      <c r="M138" s="154"/>
      <c r="T138" s="57"/>
      <c r="AT138" s="17" t="s">
        <v>259</v>
      </c>
      <c r="AU138" s="17" t="s">
        <v>21</v>
      </c>
    </row>
    <row r="139" spans="2:65" s="12" customFormat="1" ht="11.25">
      <c r="B139" s="155"/>
      <c r="D139" s="156" t="s">
        <v>265</v>
      </c>
      <c r="E139" s="157" t="s">
        <v>1</v>
      </c>
      <c r="F139" s="158" t="s">
        <v>3749</v>
      </c>
      <c r="H139" s="159">
        <v>355.6</v>
      </c>
      <c r="I139" s="160"/>
      <c r="L139" s="155"/>
      <c r="M139" s="161"/>
      <c r="T139" s="162"/>
      <c r="AT139" s="157" t="s">
        <v>265</v>
      </c>
      <c r="AU139" s="157" t="s">
        <v>21</v>
      </c>
      <c r="AV139" s="12" t="s">
        <v>21</v>
      </c>
      <c r="AW139" s="12" t="s">
        <v>36</v>
      </c>
      <c r="AX139" s="12" t="s">
        <v>88</v>
      </c>
      <c r="AY139" s="157" t="s">
        <v>250</v>
      </c>
    </row>
    <row r="140" spans="2:65" s="1" customFormat="1" ht="24.2" customHeight="1">
      <c r="B140" s="33"/>
      <c r="C140" s="138" t="s">
        <v>280</v>
      </c>
      <c r="D140" s="138" t="s">
        <v>252</v>
      </c>
      <c r="E140" s="139" t="s">
        <v>3750</v>
      </c>
      <c r="F140" s="140" t="s">
        <v>3751</v>
      </c>
      <c r="G140" s="141" t="s">
        <v>255</v>
      </c>
      <c r="H140" s="142">
        <v>378</v>
      </c>
      <c r="I140" s="143"/>
      <c r="J140" s="144">
        <f>ROUND(I140*H140,2)</f>
        <v>0</v>
      </c>
      <c r="K140" s="140" t="s">
        <v>256</v>
      </c>
      <c r="L140" s="33"/>
      <c r="M140" s="145" t="s">
        <v>1</v>
      </c>
      <c r="N140" s="146" t="s">
        <v>45</v>
      </c>
      <c r="P140" s="147">
        <f>O140*H140</f>
        <v>0</v>
      </c>
      <c r="Q140" s="147">
        <v>0</v>
      </c>
      <c r="R140" s="147">
        <f>Q140*H140</f>
        <v>0</v>
      </c>
      <c r="S140" s="147">
        <v>0</v>
      </c>
      <c r="T140" s="148">
        <f>S140*H140</f>
        <v>0</v>
      </c>
      <c r="AR140" s="149" t="s">
        <v>257</v>
      </c>
      <c r="AT140" s="149" t="s">
        <v>252</v>
      </c>
      <c r="AU140" s="149" t="s">
        <v>21</v>
      </c>
      <c r="AY140" s="17" t="s">
        <v>250</v>
      </c>
      <c r="BE140" s="150">
        <f>IF(N140="základní",J140,0)</f>
        <v>0</v>
      </c>
      <c r="BF140" s="150">
        <f>IF(N140="snížená",J140,0)</f>
        <v>0</v>
      </c>
      <c r="BG140" s="150">
        <f>IF(N140="zákl. přenesená",J140,0)</f>
        <v>0</v>
      </c>
      <c r="BH140" s="150">
        <f>IF(N140="sníž. přenesená",J140,0)</f>
        <v>0</v>
      </c>
      <c r="BI140" s="150">
        <f>IF(N140="nulová",J140,0)</f>
        <v>0</v>
      </c>
      <c r="BJ140" s="17" t="s">
        <v>88</v>
      </c>
      <c r="BK140" s="150">
        <f>ROUND(I140*H140,2)</f>
        <v>0</v>
      </c>
      <c r="BL140" s="17" t="s">
        <v>257</v>
      </c>
      <c r="BM140" s="149" t="s">
        <v>3752</v>
      </c>
    </row>
    <row r="141" spans="2:65" s="1" customFormat="1" ht="11.25">
      <c r="B141" s="33"/>
      <c r="D141" s="151" t="s">
        <v>259</v>
      </c>
      <c r="F141" s="152" t="s">
        <v>3753</v>
      </c>
      <c r="I141" s="153"/>
      <c r="L141" s="33"/>
      <c r="M141" s="154"/>
      <c r="T141" s="57"/>
      <c r="AT141" s="17" t="s">
        <v>259</v>
      </c>
      <c r="AU141" s="17" t="s">
        <v>21</v>
      </c>
    </row>
    <row r="142" spans="2:65" s="1" customFormat="1" ht="19.5">
      <c r="B142" s="33"/>
      <c r="D142" s="156" t="s">
        <v>285</v>
      </c>
      <c r="F142" s="170" t="s">
        <v>3754</v>
      </c>
      <c r="I142" s="153"/>
      <c r="L142" s="33"/>
      <c r="M142" s="154"/>
      <c r="T142" s="57"/>
      <c r="AT142" s="17" t="s">
        <v>285</v>
      </c>
      <c r="AU142" s="17" t="s">
        <v>21</v>
      </c>
    </row>
    <row r="143" spans="2:65" s="1" customFormat="1" ht="33" customHeight="1">
      <c r="B143" s="33"/>
      <c r="C143" s="138" t="s">
        <v>287</v>
      </c>
      <c r="D143" s="138" t="s">
        <v>252</v>
      </c>
      <c r="E143" s="139" t="s">
        <v>3755</v>
      </c>
      <c r="F143" s="140" t="s">
        <v>3756</v>
      </c>
      <c r="G143" s="141" t="s">
        <v>276</v>
      </c>
      <c r="H143" s="142">
        <v>47.15</v>
      </c>
      <c r="I143" s="143"/>
      <c r="J143" s="144">
        <f>ROUND(I143*H143,2)</f>
        <v>0</v>
      </c>
      <c r="K143" s="140" t="s">
        <v>256</v>
      </c>
      <c r="L143" s="33"/>
      <c r="M143" s="145" t="s">
        <v>1</v>
      </c>
      <c r="N143" s="146" t="s">
        <v>45</v>
      </c>
      <c r="P143" s="147">
        <f>O143*H143</f>
        <v>0</v>
      </c>
      <c r="Q143" s="147">
        <v>0</v>
      </c>
      <c r="R143" s="147">
        <f>Q143*H143</f>
        <v>0</v>
      </c>
      <c r="S143" s="147">
        <v>0</v>
      </c>
      <c r="T143" s="148">
        <f>S143*H143</f>
        <v>0</v>
      </c>
      <c r="AR143" s="149" t="s">
        <v>257</v>
      </c>
      <c r="AT143" s="149" t="s">
        <v>252</v>
      </c>
      <c r="AU143" s="149" t="s">
        <v>21</v>
      </c>
      <c r="AY143" s="17" t="s">
        <v>250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257</v>
      </c>
      <c r="BM143" s="149" t="s">
        <v>3757</v>
      </c>
    </row>
    <row r="144" spans="2:65" s="1" customFormat="1" ht="11.25">
      <c r="B144" s="33"/>
      <c r="D144" s="151" t="s">
        <v>259</v>
      </c>
      <c r="F144" s="152" t="s">
        <v>3758</v>
      </c>
      <c r="I144" s="153"/>
      <c r="L144" s="33"/>
      <c r="M144" s="154"/>
      <c r="T144" s="57"/>
      <c r="AT144" s="17" t="s">
        <v>259</v>
      </c>
      <c r="AU144" s="17" t="s">
        <v>21</v>
      </c>
    </row>
    <row r="145" spans="2:65" s="1" customFormat="1" ht="19.5">
      <c r="B145" s="33"/>
      <c r="D145" s="156" t="s">
        <v>285</v>
      </c>
      <c r="F145" s="170" t="s">
        <v>3759</v>
      </c>
      <c r="I145" s="153"/>
      <c r="L145" s="33"/>
      <c r="M145" s="154"/>
      <c r="T145" s="57"/>
      <c r="AT145" s="17" t="s">
        <v>285</v>
      </c>
      <c r="AU145" s="17" t="s">
        <v>21</v>
      </c>
    </row>
    <row r="146" spans="2:65" s="1" customFormat="1" ht="37.9" customHeight="1">
      <c r="B146" s="33"/>
      <c r="C146" s="138" t="s">
        <v>293</v>
      </c>
      <c r="D146" s="138" t="s">
        <v>252</v>
      </c>
      <c r="E146" s="139" t="s">
        <v>3760</v>
      </c>
      <c r="F146" s="140" t="s">
        <v>3761</v>
      </c>
      <c r="G146" s="141" t="s">
        <v>276</v>
      </c>
      <c r="H146" s="142">
        <v>169.9</v>
      </c>
      <c r="I146" s="143"/>
      <c r="J146" s="144">
        <f>ROUND(I146*H146,2)</f>
        <v>0</v>
      </c>
      <c r="K146" s="140" t="s">
        <v>256</v>
      </c>
      <c r="L146" s="33"/>
      <c r="M146" s="145" t="s">
        <v>1</v>
      </c>
      <c r="N146" s="146" t="s">
        <v>45</v>
      </c>
      <c r="P146" s="147">
        <f>O146*H146</f>
        <v>0</v>
      </c>
      <c r="Q146" s="147">
        <v>0</v>
      </c>
      <c r="R146" s="147">
        <f>Q146*H146</f>
        <v>0</v>
      </c>
      <c r="S146" s="147">
        <v>0</v>
      </c>
      <c r="T146" s="148">
        <f>S146*H146</f>
        <v>0</v>
      </c>
      <c r="AR146" s="149" t="s">
        <v>257</v>
      </c>
      <c r="AT146" s="149" t="s">
        <v>252</v>
      </c>
      <c r="AU146" s="149" t="s">
        <v>21</v>
      </c>
      <c r="AY146" s="17" t="s">
        <v>250</v>
      </c>
      <c r="BE146" s="150">
        <f>IF(N146="základní",J146,0)</f>
        <v>0</v>
      </c>
      <c r="BF146" s="150">
        <f>IF(N146="snížená",J146,0)</f>
        <v>0</v>
      </c>
      <c r="BG146" s="150">
        <f>IF(N146="zákl. přenesená",J146,0)</f>
        <v>0</v>
      </c>
      <c r="BH146" s="150">
        <f>IF(N146="sníž. přenesená",J146,0)</f>
        <v>0</v>
      </c>
      <c r="BI146" s="150">
        <f>IF(N146="nulová",J146,0)</f>
        <v>0</v>
      </c>
      <c r="BJ146" s="17" t="s">
        <v>88</v>
      </c>
      <c r="BK146" s="150">
        <f>ROUND(I146*H146,2)</f>
        <v>0</v>
      </c>
      <c r="BL146" s="17" t="s">
        <v>257</v>
      </c>
      <c r="BM146" s="149" t="s">
        <v>3762</v>
      </c>
    </row>
    <row r="147" spans="2:65" s="1" customFormat="1" ht="11.25">
      <c r="B147" s="33"/>
      <c r="D147" s="151" t="s">
        <v>259</v>
      </c>
      <c r="F147" s="152" t="s">
        <v>3763</v>
      </c>
      <c r="I147" s="153"/>
      <c r="L147" s="33"/>
      <c r="M147" s="154"/>
      <c r="T147" s="57"/>
      <c r="AT147" s="17" t="s">
        <v>259</v>
      </c>
      <c r="AU147" s="17" t="s">
        <v>21</v>
      </c>
    </row>
    <row r="148" spans="2:65" s="12" customFormat="1" ht="11.25">
      <c r="B148" s="155"/>
      <c r="D148" s="156" t="s">
        <v>265</v>
      </c>
      <c r="E148" s="157" t="s">
        <v>1</v>
      </c>
      <c r="F148" s="158" t="s">
        <v>3764</v>
      </c>
      <c r="H148" s="159">
        <v>37.799999999999997</v>
      </c>
      <c r="I148" s="160"/>
      <c r="L148" s="155"/>
      <c r="M148" s="161"/>
      <c r="T148" s="162"/>
      <c r="AT148" s="157" t="s">
        <v>265</v>
      </c>
      <c r="AU148" s="157" t="s">
        <v>21</v>
      </c>
      <c r="AV148" s="12" t="s">
        <v>21</v>
      </c>
      <c r="AW148" s="12" t="s">
        <v>36</v>
      </c>
      <c r="AX148" s="12" t="s">
        <v>80</v>
      </c>
      <c r="AY148" s="157" t="s">
        <v>250</v>
      </c>
    </row>
    <row r="149" spans="2:65" s="12" customFormat="1" ht="11.25">
      <c r="B149" s="155"/>
      <c r="D149" s="156" t="s">
        <v>265</v>
      </c>
      <c r="E149" s="157" t="s">
        <v>1</v>
      </c>
      <c r="F149" s="158" t="s">
        <v>3765</v>
      </c>
      <c r="H149" s="159">
        <v>47.15</v>
      </c>
      <c r="I149" s="160"/>
      <c r="L149" s="155"/>
      <c r="M149" s="161"/>
      <c r="T149" s="162"/>
      <c r="AT149" s="157" t="s">
        <v>265</v>
      </c>
      <c r="AU149" s="157" t="s">
        <v>21</v>
      </c>
      <c r="AV149" s="12" t="s">
        <v>21</v>
      </c>
      <c r="AW149" s="12" t="s">
        <v>36</v>
      </c>
      <c r="AX149" s="12" t="s">
        <v>80</v>
      </c>
      <c r="AY149" s="157" t="s">
        <v>250</v>
      </c>
    </row>
    <row r="150" spans="2:65" s="14" customFormat="1" ht="11.25">
      <c r="B150" s="171"/>
      <c r="D150" s="156" t="s">
        <v>265</v>
      </c>
      <c r="E150" s="172" t="s">
        <v>1</v>
      </c>
      <c r="F150" s="173" t="s">
        <v>317</v>
      </c>
      <c r="H150" s="174">
        <v>84.95</v>
      </c>
      <c r="I150" s="175"/>
      <c r="L150" s="171"/>
      <c r="M150" s="176"/>
      <c r="T150" s="177"/>
      <c r="AT150" s="172" t="s">
        <v>265</v>
      </c>
      <c r="AU150" s="172" t="s">
        <v>21</v>
      </c>
      <c r="AV150" s="14" t="s">
        <v>267</v>
      </c>
      <c r="AW150" s="14" t="s">
        <v>36</v>
      </c>
      <c r="AX150" s="14" t="s">
        <v>80</v>
      </c>
      <c r="AY150" s="172" t="s">
        <v>250</v>
      </c>
    </row>
    <row r="151" spans="2:65" s="12" customFormat="1" ht="11.25">
      <c r="B151" s="155"/>
      <c r="D151" s="156" t="s">
        <v>265</v>
      </c>
      <c r="E151" s="157" t="s">
        <v>1</v>
      </c>
      <c r="F151" s="158" t="s">
        <v>3766</v>
      </c>
      <c r="H151" s="159">
        <v>37.799999999999997</v>
      </c>
      <c r="I151" s="160"/>
      <c r="L151" s="155"/>
      <c r="M151" s="161"/>
      <c r="T151" s="162"/>
      <c r="AT151" s="157" t="s">
        <v>265</v>
      </c>
      <c r="AU151" s="157" t="s">
        <v>21</v>
      </c>
      <c r="AV151" s="12" t="s">
        <v>21</v>
      </c>
      <c r="AW151" s="12" t="s">
        <v>36</v>
      </c>
      <c r="AX151" s="12" t="s">
        <v>80</v>
      </c>
      <c r="AY151" s="157" t="s">
        <v>250</v>
      </c>
    </row>
    <row r="152" spans="2:65" s="12" customFormat="1" ht="11.25">
      <c r="B152" s="155"/>
      <c r="D152" s="156" t="s">
        <v>265</v>
      </c>
      <c r="E152" s="157" t="s">
        <v>1</v>
      </c>
      <c r="F152" s="158" t="s">
        <v>3767</v>
      </c>
      <c r="H152" s="159">
        <v>47.15</v>
      </c>
      <c r="I152" s="160"/>
      <c r="L152" s="155"/>
      <c r="M152" s="161"/>
      <c r="T152" s="162"/>
      <c r="AT152" s="157" t="s">
        <v>265</v>
      </c>
      <c r="AU152" s="157" t="s">
        <v>21</v>
      </c>
      <c r="AV152" s="12" t="s">
        <v>21</v>
      </c>
      <c r="AW152" s="12" t="s">
        <v>36</v>
      </c>
      <c r="AX152" s="12" t="s">
        <v>80</v>
      </c>
      <c r="AY152" s="157" t="s">
        <v>250</v>
      </c>
    </row>
    <row r="153" spans="2:65" s="14" customFormat="1" ht="11.25">
      <c r="B153" s="171"/>
      <c r="D153" s="156" t="s">
        <v>265</v>
      </c>
      <c r="E153" s="172" t="s">
        <v>3728</v>
      </c>
      <c r="F153" s="173" t="s">
        <v>317</v>
      </c>
      <c r="H153" s="174">
        <v>84.95</v>
      </c>
      <c r="I153" s="175"/>
      <c r="L153" s="171"/>
      <c r="M153" s="176"/>
      <c r="T153" s="177"/>
      <c r="AT153" s="172" t="s">
        <v>265</v>
      </c>
      <c r="AU153" s="172" t="s">
        <v>21</v>
      </c>
      <c r="AV153" s="14" t="s">
        <v>267</v>
      </c>
      <c r="AW153" s="14" t="s">
        <v>36</v>
      </c>
      <c r="AX153" s="14" t="s">
        <v>80</v>
      </c>
      <c r="AY153" s="172" t="s">
        <v>250</v>
      </c>
    </row>
    <row r="154" spans="2:65" s="13" customFormat="1" ht="11.25">
      <c r="B154" s="163"/>
      <c r="D154" s="156" t="s">
        <v>265</v>
      </c>
      <c r="E154" s="164" t="s">
        <v>1</v>
      </c>
      <c r="F154" s="165" t="s">
        <v>273</v>
      </c>
      <c r="H154" s="166">
        <v>169.9</v>
      </c>
      <c r="I154" s="167"/>
      <c r="L154" s="163"/>
      <c r="M154" s="168"/>
      <c r="T154" s="169"/>
      <c r="AT154" s="164" t="s">
        <v>265</v>
      </c>
      <c r="AU154" s="164" t="s">
        <v>21</v>
      </c>
      <c r="AV154" s="13" t="s">
        <v>257</v>
      </c>
      <c r="AW154" s="13" t="s">
        <v>36</v>
      </c>
      <c r="AX154" s="13" t="s">
        <v>88</v>
      </c>
      <c r="AY154" s="164" t="s">
        <v>250</v>
      </c>
    </row>
    <row r="155" spans="2:65" s="1" customFormat="1" ht="37.9" customHeight="1">
      <c r="B155" s="33"/>
      <c r="C155" s="138" t="s">
        <v>299</v>
      </c>
      <c r="D155" s="138" t="s">
        <v>252</v>
      </c>
      <c r="E155" s="139" t="s">
        <v>312</v>
      </c>
      <c r="F155" s="140" t="s">
        <v>313</v>
      </c>
      <c r="G155" s="141" t="s">
        <v>276</v>
      </c>
      <c r="H155" s="142">
        <v>218.85</v>
      </c>
      <c r="I155" s="143"/>
      <c r="J155" s="144">
        <f>ROUND(I155*H155,2)</f>
        <v>0</v>
      </c>
      <c r="K155" s="140" t="s">
        <v>256</v>
      </c>
      <c r="L155" s="33"/>
      <c r="M155" s="145" t="s">
        <v>1</v>
      </c>
      <c r="N155" s="146" t="s">
        <v>45</v>
      </c>
      <c r="P155" s="147">
        <f>O155*H155</f>
        <v>0</v>
      </c>
      <c r="Q155" s="147">
        <v>0</v>
      </c>
      <c r="R155" s="147">
        <f>Q155*H155</f>
        <v>0</v>
      </c>
      <c r="S155" s="147">
        <v>0</v>
      </c>
      <c r="T155" s="148">
        <f>S155*H155</f>
        <v>0</v>
      </c>
      <c r="AR155" s="149" t="s">
        <v>257</v>
      </c>
      <c r="AT155" s="149" t="s">
        <v>252</v>
      </c>
      <c r="AU155" s="149" t="s">
        <v>21</v>
      </c>
      <c r="AY155" s="17" t="s">
        <v>250</v>
      </c>
      <c r="BE155" s="150">
        <f>IF(N155="základní",J155,0)</f>
        <v>0</v>
      </c>
      <c r="BF155" s="150">
        <f>IF(N155="snížená",J155,0)</f>
        <v>0</v>
      </c>
      <c r="BG155" s="150">
        <f>IF(N155="zákl. přenesená",J155,0)</f>
        <v>0</v>
      </c>
      <c r="BH155" s="150">
        <f>IF(N155="sníž. přenesená",J155,0)</f>
        <v>0</v>
      </c>
      <c r="BI155" s="150">
        <f>IF(N155="nulová",J155,0)</f>
        <v>0</v>
      </c>
      <c r="BJ155" s="17" t="s">
        <v>88</v>
      </c>
      <c r="BK155" s="150">
        <f>ROUND(I155*H155,2)</f>
        <v>0</v>
      </c>
      <c r="BL155" s="17" t="s">
        <v>257</v>
      </c>
      <c r="BM155" s="149" t="s">
        <v>3768</v>
      </c>
    </row>
    <row r="156" spans="2:65" s="1" customFormat="1" ht="11.25">
      <c r="B156" s="33"/>
      <c r="D156" s="151" t="s">
        <v>259</v>
      </c>
      <c r="F156" s="152" t="s">
        <v>315</v>
      </c>
      <c r="I156" s="153"/>
      <c r="L156" s="33"/>
      <c r="M156" s="154"/>
      <c r="T156" s="57"/>
      <c r="AT156" s="17" t="s">
        <v>259</v>
      </c>
      <c r="AU156" s="17" t="s">
        <v>21</v>
      </c>
    </row>
    <row r="157" spans="2:65" s="12" customFormat="1" ht="11.25">
      <c r="B157" s="155"/>
      <c r="D157" s="156" t="s">
        <v>265</v>
      </c>
      <c r="E157" s="157" t="s">
        <v>1</v>
      </c>
      <c r="F157" s="158" t="s">
        <v>3769</v>
      </c>
      <c r="H157" s="159">
        <v>20.5</v>
      </c>
      <c r="I157" s="160"/>
      <c r="L157" s="155"/>
      <c r="M157" s="161"/>
      <c r="T157" s="162"/>
      <c r="AT157" s="157" t="s">
        <v>265</v>
      </c>
      <c r="AU157" s="157" t="s">
        <v>21</v>
      </c>
      <c r="AV157" s="12" t="s">
        <v>21</v>
      </c>
      <c r="AW157" s="12" t="s">
        <v>36</v>
      </c>
      <c r="AX157" s="12" t="s">
        <v>80</v>
      </c>
      <c r="AY157" s="157" t="s">
        <v>250</v>
      </c>
    </row>
    <row r="158" spans="2:65" s="12" customFormat="1" ht="11.25">
      <c r="B158" s="155"/>
      <c r="D158" s="156" t="s">
        <v>265</v>
      </c>
      <c r="E158" s="157" t="s">
        <v>1</v>
      </c>
      <c r="F158" s="158" t="s">
        <v>3770</v>
      </c>
      <c r="H158" s="159">
        <v>198.35</v>
      </c>
      <c r="I158" s="160"/>
      <c r="L158" s="155"/>
      <c r="M158" s="161"/>
      <c r="T158" s="162"/>
      <c r="AT158" s="157" t="s">
        <v>265</v>
      </c>
      <c r="AU158" s="157" t="s">
        <v>21</v>
      </c>
      <c r="AV158" s="12" t="s">
        <v>21</v>
      </c>
      <c r="AW158" s="12" t="s">
        <v>36</v>
      </c>
      <c r="AX158" s="12" t="s">
        <v>80</v>
      </c>
      <c r="AY158" s="157" t="s">
        <v>250</v>
      </c>
    </row>
    <row r="159" spans="2:65" s="14" customFormat="1" ht="11.25">
      <c r="B159" s="171"/>
      <c r="D159" s="156" t="s">
        <v>265</v>
      </c>
      <c r="E159" s="172" t="s">
        <v>3730</v>
      </c>
      <c r="F159" s="173" t="s">
        <v>317</v>
      </c>
      <c r="H159" s="174">
        <v>218.85</v>
      </c>
      <c r="I159" s="175"/>
      <c r="L159" s="171"/>
      <c r="M159" s="176"/>
      <c r="T159" s="177"/>
      <c r="AT159" s="172" t="s">
        <v>265</v>
      </c>
      <c r="AU159" s="172" t="s">
        <v>21</v>
      </c>
      <c r="AV159" s="14" t="s">
        <v>267</v>
      </c>
      <c r="AW159" s="14" t="s">
        <v>36</v>
      </c>
      <c r="AX159" s="14" t="s">
        <v>88</v>
      </c>
      <c r="AY159" s="172" t="s">
        <v>250</v>
      </c>
    </row>
    <row r="160" spans="2:65" s="1" customFormat="1" ht="24.2" customHeight="1">
      <c r="B160" s="33"/>
      <c r="C160" s="138" t="s">
        <v>305</v>
      </c>
      <c r="D160" s="138" t="s">
        <v>252</v>
      </c>
      <c r="E160" s="139" t="s">
        <v>336</v>
      </c>
      <c r="F160" s="140" t="s">
        <v>337</v>
      </c>
      <c r="G160" s="141" t="s">
        <v>276</v>
      </c>
      <c r="H160" s="142">
        <v>303.8</v>
      </c>
      <c r="I160" s="143"/>
      <c r="J160" s="144">
        <f>ROUND(I160*H160,2)</f>
        <v>0</v>
      </c>
      <c r="K160" s="140" t="s">
        <v>256</v>
      </c>
      <c r="L160" s="33"/>
      <c r="M160" s="145" t="s">
        <v>1</v>
      </c>
      <c r="N160" s="146" t="s">
        <v>45</v>
      </c>
      <c r="P160" s="147">
        <f>O160*H160</f>
        <v>0</v>
      </c>
      <c r="Q160" s="147">
        <v>0</v>
      </c>
      <c r="R160" s="147">
        <f>Q160*H160</f>
        <v>0</v>
      </c>
      <c r="S160" s="147">
        <v>0</v>
      </c>
      <c r="T160" s="148">
        <f>S160*H160</f>
        <v>0</v>
      </c>
      <c r="AR160" s="149" t="s">
        <v>257</v>
      </c>
      <c r="AT160" s="149" t="s">
        <v>252</v>
      </c>
      <c r="AU160" s="149" t="s">
        <v>21</v>
      </c>
      <c r="AY160" s="17" t="s">
        <v>250</v>
      </c>
      <c r="BE160" s="150">
        <f>IF(N160="základní",J160,0)</f>
        <v>0</v>
      </c>
      <c r="BF160" s="150">
        <f>IF(N160="snížená",J160,0)</f>
        <v>0</v>
      </c>
      <c r="BG160" s="150">
        <f>IF(N160="zákl. přenesená",J160,0)</f>
        <v>0</v>
      </c>
      <c r="BH160" s="150">
        <f>IF(N160="sníž. přenesená",J160,0)</f>
        <v>0</v>
      </c>
      <c r="BI160" s="150">
        <f>IF(N160="nulová",J160,0)</f>
        <v>0</v>
      </c>
      <c r="BJ160" s="17" t="s">
        <v>88</v>
      </c>
      <c r="BK160" s="150">
        <f>ROUND(I160*H160,2)</f>
        <v>0</v>
      </c>
      <c r="BL160" s="17" t="s">
        <v>257</v>
      </c>
      <c r="BM160" s="149" t="s">
        <v>3771</v>
      </c>
    </row>
    <row r="161" spans="2:65" s="1" customFormat="1" ht="11.25">
      <c r="B161" s="33"/>
      <c r="D161" s="151" t="s">
        <v>259</v>
      </c>
      <c r="F161" s="152" t="s">
        <v>339</v>
      </c>
      <c r="I161" s="153"/>
      <c r="L161" s="33"/>
      <c r="M161" s="154"/>
      <c r="T161" s="57"/>
      <c r="AT161" s="17" t="s">
        <v>259</v>
      </c>
      <c r="AU161" s="17" t="s">
        <v>21</v>
      </c>
    </row>
    <row r="162" spans="2:65" s="12" customFormat="1" ht="11.25">
      <c r="B162" s="155"/>
      <c r="D162" s="156" t="s">
        <v>265</v>
      </c>
      <c r="E162" s="157" t="s">
        <v>1</v>
      </c>
      <c r="F162" s="158" t="s">
        <v>3772</v>
      </c>
      <c r="H162" s="159">
        <v>303.8</v>
      </c>
      <c r="I162" s="160"/>
      <c r="L162" s="155"/>
      <c r="M162" s="161"/>
      <c r="T162" s="162"/>
      <c r="AT162" s="157" t="s">
        <v>265</v>
      </c>
      <c r="AU162" s="157" t="s">
        <v>21</v>
      </c>
      <c r="AV162" s="12" t="s">
        <v>21</v>
      </c>
      <c r="AW162" s="12" t="s">
        <v>36</v>
      </c>
      <c r="AX162" s="12" t="s">
        <v>88</v>
      </c>
      <c r="AY162" s="157" t="s">
        <v>250</v>
      </c>
    </row>
    <row r="163" spans="2:65" s="1" customFormat="1" ht="33" customHeight="1">
      <c r="B163" s="33"/>
      <c r="C163" s="138" t="s">
        <v>311</v>
      </c>
      <c r="D163" s="138" t="s">
        <v>252</v>
      </c>
      <c r="E163" s="139" t="s">
        <v>3773</v>
      </c>
      <c r="F163" s="140" t="s">
        <v>3774</v>
      </c>
      <c r="G163" s="141" t="s">
        <v>276</v>
      </c>
      <c r="H163" s="142">
        <v>245.5</v>
      </c>
      <c r="I163" s="143"/>
      <c r="J163" s="144">
        <f>ROUND(I163*H163,2)</f>
        <v>0</v>
      </c>
      <c r="K163" s="140" t="s">
        <v>256</v>
      </c>
      <c r="L163" s="33"/>
      <c r="M163" s="145" t="s">
        <v>1</v>
      </c>
      <c r="N163" s="146" t="s">
        <v>45</v>
      </c>
      <c r="P163" s="147">
        <f>O163*H163</f>
        <v>0</v>
      </c>
      <c r="Q163" s="147">
        <v>0</v>
      </c>
      <c r="R163" s="147">
        <f>Q163*H163</f>
        <v>0</v>
      </c>
      <c r="S163" s="147">
        <v>0</v>
      </c>
      <c r="T163" s="148">
        <f>S163*H163</f>
        <v>0</v>
      </c>
      <c r="AR163" s="149" t="s">
        <v>257</v>
      </c>
      <c r="AT163" s="149" t="s">
        <v>252</v>
      </c>
      <c r="AU163" s="149" t="s">
        <v>21</v>
      </c>
      <c r="AY163" s="17" t="s">
        <v>250</v>
      </c>
      <c r="BE163" s="150">
        <f>IF(N163="základní",J163,0)</f>
        <v>0</v>
      </c>
      <c r="BF163" s="150">
        <f>IF(N163="snížená",J163,0)</f>
        <v>0</v>
      </c>
      <c r="BG163" s="150">
        <f>IF(N163="zákl. přenesená",J163,0)</f>
        <v>0</v>
      </c>
      <c r="BH163" s="150">
        <f>IF(N163="sníž. přenesená",J163,0)</f>
        <v>0</v>
      </c>
      <c r="BI163" s="150">
        <f>IF(N163="nulová",J163,0)</f>
        <v>0</v>
      </c>
      <c r="BJ163" s="17" t="s">
        <v>88</v>
      </c>
      <c r="BK163" s="150">
        <f>ROUND(I163*H163,2)</f>
        <v>0</v>
      </c>
      <c r="BL163" s="17" t="s">
        <v>257</v>
      </c>
      <c r="BM163" s="149" t="s">
        <v>3775</v>
      </c>
    </row>
    <row r="164" spans="2:65" s="1" customFormat="1" ht="11.25">
      <c r="B164" s="33"/>
      <c r="D164" s="151" t="s">
        <v>259</v>
      </c>
      <c r="F164" s="152" t="s">
        <v>3776</v>
      </c>
      <c r="I164" s="153"/>
      <c r="L164" s="33"/>
      <c r="M164" s="154"/>
      <c r="T164" s="57"/>
      <c r="AT164" s="17" t="s">
        <v>259</v>
      </c>
      <c r="AU164" s="17" t="s">
        <v>21</v>
      </c>
    </row>
    <row r="165" spans="2:65" s="12" customFormat="1" ht="11.25">
      <c r="B165" s="155"/>
      <c r="D165" s="156" t="s">
        <v>265</v>
      </c>
      <c r="E165" s="157" t="s">
        <v>1</v>
      </c>
      <c r="F165" s="158" t="s">
        <v>3777</v>
      </c>
      <c r="H165" s="159">
        <v>245.5</v>
      </c>
      <c r="I165" s="160"/>
      <c r="L165" s="155"/>
      <c r="M165" s="161"/>
      <c r="T165" s="162"/>
      <c r="AT165" s="157" t="s">
        <v>265</v>
      </c>
      <c r="AU165" s="157" t="s">
        <v>21</v>
      </c>
      <c r="AV165" s="12" t="s">
        <v>21</v>
      </c>
      <c r="AW165" s="12" t="s">
        <v>36</v>
      </c>
      <c r="AX165" s="12" t="s">
        <v>88</v>
      </c>
      <c r="AY165" s="157" t="s">
        <v>250</v>
      </c>
    </row>
    <row r="166" spans="2:65" s="1" customFormat="1" ht="24.2" customHeight="1">
      <c r="B166" s="33"/>
      <c r="C166" s="138" t="s">
        <v>320</v>
      </c>
      <c r="D166" s="138" t="s">
        <v>252</v>
      </c>
      <c r="E166" s="139" t="s">
        <v>1315</v>
      </c>
      <c r="F166" s="140" t="s">
        <v>1316</v>
      </c>
      <c r="G166" s="141" t="s">
        <v>255</v>
      </c>
      <c r="H166" s="142">
        <v>523</v>
      </c>
      <c r="I166" s="143"/>
      <c r="J166" s="144">
        <f>ROUND(I166*H166,2)</f>
        <v>0</v>
      </c>
      <c r="K166" s="140" t="s">
        <v>256</v>
      </c>
      <c r="L166" s="33"/>
      <c r="M166" s="145" t="s">
        <v>1</v>
      </c>
      <c r="N166" s="146" t="s">
        <v>45</v>
      </c>
      <c r="P166" s="147">
        <f>O166*H166</f>
        <v>0</v>
      </c>
      <c r="Q166" s="147">
        <v>0</v>
      </c>
      <c r="R166" s="147">
        <f>Q166*H166</f>
        <v>0</v>
      </c>
      <c r="S166" s="147">
        <v>0</v>
      </c>
      <c r="T166" s="148">
        <f>S166*H166</f>
        <v>0</v>
      </c>
      <c r="AR166" s="149" t="s">
        <v>257</v>
      </c>
      <c r="AT166" s="149" t="s">
        <v>252</v>
      </c>
      <c r="AU166" s="149" t="s">
        <v>21</v>
      </c>
      <c r="AY166" s="17" t="s">
        <v>250</v>
      </c>
      <c r="BE166" s="150">
        <f>IF(N166="základní",J166,0)</f>
        <v>0</v>
      </c>
      <c r="BF166" s="150">
        <f>IF(N166="snížená",J166,0)</f>
        <v>0</v>
      </c>
      <c r="BG166" s="150">
        <f>IF(N166="zákl. přenesená",J166,0)</f>
        <v>0</v>
      </c>
      <c r="BH166" s="150">
        <f>IF(N166="sníž. přenesená",J166,0)</f>
        <v>0</v>
      </c>
      <c r="BI166" s="150">
        <f>IF(N166="nulová",J166,0)</f>
        <v>0</v>
      </c>
      <c r="BJ166" s="17" t="s">
        <v>88</v>
      </c>
      <c r="BK166" s="150">
        <f>ROUND(I166*H166,2)</f>
        <v>0</v>
      </c>
      <c r="BL166" s="17" t="s">
        <v>257</v>
      </c>
      <c r="BM166" s="149" t="s">
        <v>3778</v>
      </c>
    </row>
    <row r="167" spans="2:65" s="1" customFormat="1" ht="11.25">
      <c r="B167" s="33"/>
      <c r="D167" s="151" t="s">
        <v>259</v>
      </c>
      <c r="F167" s="152" t="s">
        <v>1318</v>
      </c>
      <c r="I167" s="153"/>
      <c r="L167" s="33"/>
      <c r="M167" s="154"/>
      <c r="T167" s="57"/>
      <c r="AT167" s="17" t="s">
        <v>259</v>
      </c>
      <c r="AU167" s="17" t="s">
        <v>21</v>
      </c>
    </row>
    <row r="168" spans="2:65" s="1" customFormat="1" ht="19.5">
      <c r="B168" s="33"/>
      <c r="D168" s="156" t="s">
        <v>285</v>
      </c>
      <c r="F168" s="170" t="s">
        <v>3779</v>
      </c>
      <c r="I168" s="153"/>
      <c r="L168" s="33"/>
      <c r="M168" s="154"/>
      <c r="T168" s="57"/>
      <c r="AT168" s="17" t="s">
        <v>285</v>
      </c>
      <c r="AU168" s="17" t="s">
        <v>21</v>
      </c>
    </row>
    <row r="169" spans="2:65" s="1" customFormat="1" ht="33" customHeight="1">
      <c r="B169" s="33"/>
      <c r="C169" s="138" t="s">
        <v>331</v>
      </c>
      <c r="D169" s="138" t="s">
        <v>252</v>
      </c>
      <c r="E169" s="139" t="s">
        <v>418</v>
      </c>
      <c r="F169" s="140" t="s">
        <v>419</v>
      </c>
      <c r="G169" s="141" t="s">
        <v>255</v>
      </c>
      <c r="H169" s="142">
        <v>387</v>
      </c>
      <c r="I169" s="143"/>
      <c r="J169" s="144">
        <f>ROUND(I169*H169,2)</f>
        <v>0</v>
      </c>
      <c r="K169" s="140" t="s">
        <v>256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0</v>
      </c>
      <c r="R169" s="147">
        <f>Q169*H169</f>
        <v>0</v>
      </c>
      <c r="S169" s="147">
        <v>0</v>
      </c>
      <c r="T169" s="148">
        <f>S169*H169</f>
        <v>0</v>
      </c>
      <c r="AR169" s="149" t="s">
        <v>257</v>
      </c>
      <c r="AT169" s="149" t="s">
        <v>252</v>
      </c>
      <c r="AU169" s="149" t="s">
        <v>21</v>
      </c>
      <c r="AY169" s="17" t="s">
        <v>250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257</v>
      </c>
      <c r="BM169" s="149" t="s">
        <v>3780</v>
      </c>
    </row>
    <row r="170" spans="2:65" s="1" customFormat="1" ht="11.25">
      <c r="B170" s="33"/>
      <c r="D170" s="151" t="s">
        <v>259</v>
      </c>
      <c r="F170" s="152" t="s">
        <v>421</v>
      </c>
      <c r="I170" s="153"/>
      <c r="L170" s="33"/>
      <c r="M170" s="154"/>
      <c r="T170" s="57"/>
      <c r="AT170" s="17" t="s">
        <v>259</v>
      </c>
      <c r="AU170" s="17" t="s">
        <v>21</v>
      </c>
    </row>
    <row r="171" spans="2:65" s="12" customFormat="1" ht="11.25">
      <c r="B171" s="155"/>
      <c r="D171" s="156" t="s">
        <v>265</v>
      </c>
      <c r="E171" s="157" t="s">
        <v>1</v>
      </c>
      <c r="F171" s="158" t="s">
        <v>3781</v>
      </c>
      <c r="H171" s="159">
        <v>387</v>
      </c>
      <c r="I171" s="160"/>
      <c r="L171" s="155"/>
      <c r="M171" s="161"/>
      <c r="T171" s="162"/>
      <c r="AT171" s="157" t="s">
        <v>265</v>
      </c>
      <c r="AU171" s="157" t="s">
        <v>21</v>
      </c>
      <c r="AV171" s="12" t="s">
        <v>21</v>
      </c>
      <c r="AW171" s="12" t="s">
        <v>36</v>
      </c>
      <c r="AX171" s="12" t="s">
        <v>88</v>
      </c>
      <c r="AY171" s="157" t="s">
        <v>250</v>
      </c>
    </row>
    <row r="172" spans="2:65" s="1" customFormat="1" ht="24.2" customHeight="1">
      <c r="B172" s="33"/>
      <c r="C172" s="138" t="s">
        <v>335</v>
      </c>
      <c r="D172" s="138" t="s">
        <v>252</v>
      </c>
      <c r="E172" s="139" t="s">
        <v>352</v>
      </c>
      <c r="F172" s="140" t="s">
        <v>353</v>
      </c>
      <c r="G172" s="141" t="s">
        <v>255</v>
      </c>
      <c r="H172" s="142">
        <v>387</v>
      </c>
      <c r="I172" s="143"/>
      <c r="J172" s="144">
        <f>ROUND(I172*H172,2)</f>
        <v>0</v>
      </c>
      <c r="K172" s="140" t="s">
        <v>256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0</v>
      </c>
      <c r="R172" s="147">
        <f>Q172*H172</f>
        <v>0</v>
      </c>
      <c r="S172" s="147">
        <v>0</v>
      </c>
      <c r="T172" s="148">
        <f>S172*H172</f>
        <v>0</v>
      </c>
      <c r="AR172" s="149" t="s">
        <v>257</v>
      </c>
      <c r="AT172" s="149" t="s">
        <v>252</v>
      </c>
      <c r="AU172" s="149" t="s">
        <v>21</v>
      </c>
      <c r="AY172" s="17" t="s">
        <v>250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257</v>
      </c>
      <c r="BM172" s="149" t="s">
        <v>3782</v>
      </c>
    </row>
    <row r="173" spans="2:65" s="1" customFormat="1" ht="11.25">
      <c r="B173" s="33"/>
      <c r="D173" s="151" t="s">
        <v>259</v>
      </c>
      <c r="F173" s="152" t="s">
        <v>355</v>
      </c>
      <c r="I173" s="153"/>
      <c r="L173" s="33"/>
      <c r="M173" s="154"/>
      <c r="T173" s="57"/>
      <c r="AT173" s="17" t="s">
        <v>259</v>
      </c>
      <c r="AU173" s="17" t="s">
        <v>21</v>
      </c>
    </row>
    <row r="174" spans="2:65" s="1" customFormat="1" ht="24.2" customHeight="1">
      <c r="B174" s="33"/>
      <c r="C174" s="138" t="s">
        <v>340</v>
      </c>
      <c r="D174" s="138" t="s">
        <v>252</v>
      </c>
      <c r="E174" s="139" t="s">
        <v>436</v>
      </c>
      <c r="F174" s="140" t="s">
        <v>437</v>
      </c>
      <c r="G174" s="141" t="s">
        <v>255</v>
      </c>
      <c r="H174" s="142">
        <v>583</v>
      </c>
      <c r="I174" s="143"/>
      <c r="J174" s="144">
        <f>ROUND(I174*H174,2)</f>
        <v>0</v>
      </c>
      <c r="K174" s="140" t="s">
        <v>256</v>
      </c>
      <c r="L174" s="33"/>
      <c r="M174" s="145" t="s">
        <v>1</v>
      </c>
      <c r="N174" s="146" t="s">
        <v>45</v>
      </c>
      <c r="P174" s="147">
        <f>O174*H174</f>
        <v>0</v>
      </c>
      <c r="Q174" s="147">
        <v>0</v>
      </c>
      <c r="R174" s="147">
        <f>Q174*H174</f>
        <v>0</v>
      </c>
      <c r="S174" s="147">
        <v>0</v>
      </c>
      <c r="T174" s="148">
        <f>S174*H174</f>
        <v>0</v>
      </c>
      <c r="AR174" s="149" t="s">
        <v>257</v>
      </c>
      <c r="AT174" s="149" t="s">
        <v>252</v>
      </c>
      <c r="AU174" s="149" t="s">
        <v>21</v>
      </c>
      <c r="AY174" s="17" t="s">
        <v>250</v>
      </c>
      <c r="BE174" s="150">
        <f>IF(N174="základní",J174,0)</f>
        <v>0</v>
      </c>
      <c r="BF174" s="150">
        <f>IF(N174="snížená",J174,0)</f>
        <v>0</v>
      </c>
      <c r="BG174" s="150">
        <f>IF(N174="zákl. přenesená",J174,0)</f>
        <v>0</v>
      </c>
      <c r="BH174" s="150">
        <f>IF(N174="sníž. přenesená",J174,0)</f>
        <v>0</v>
      </c>
      <c r="BI174" s="150">
        <f>IF(N174="nulová",J174,0)</f>
        <v>0</v>
      </c>
      <c r="BJ174" s="17" t="s">
        <v>88</v>
      </c>
      <c r="BK174" s="150">
        <f>ROUND(I174*H174,2)</f>
        <v>0</v>
      </c>
      <c r="BL174" s="17" t="s">
        <v>257</v>
      </c>
      <c r="BM174" s="149" t="s">
        <v>3783</v>
      </c>
    </row>
    <row r="175" spans="2:65" s="1" customFormat="1" ht="11.25">
      <c r="B175" s="33"/>
      <c r="D175" s="151" t="s">
        <v>259</v>
      </c>
      <c r="F175" s="152" t="s">
        <v>439</v>
      </c>
      <c r="I175" s="153"/>
      <c r="L175" s="33"/>
      <c r="M175" s="154"/>
      <c r="T175" s="57"/>
      <c r="AT175" s="17" t="s">
        <v>259</v>
      </c>
      <c r="AU175" s="17" t="s">
        <v>21</v>
      </c>
    </row>
    <row r="176" spans="2:65" s="1" customFormat="1" ht="16.5" customHeight="1">
      <c r="B176" s="33"/>
      <c r="C176" s="178" t="s">
        <v>8</v>
      </c>
      <c r="D176" s="178" t="s">
        <v>364</v>
      </c>
      <c r="E176" s="179" t="s">
        <v>441</v>
      </c>
      <c r="F176" s="180" t="s">
        <v>442</v>
      </c>
      <c r="G176" s="181" t="s">
        <v>443</v>
      </c>
      <c r="H176" s="182">
        <v>11.66</v>
      </c>
      <c r="I176" s="183"/>
      <c r="J176" s="184">
        <f>ROUND(I176*H176,2)</f>
        <v>0</v>
      </c>
      <c r="K176" s="180" t="s">
        <v>256</v>
      </c>
      <c r="L176" s="185"/>
      <c r="M176" s="186" t="s">
        <v>1</v>
      </c>
      <c r="N176" s="187" t="s">
        <v>45</v>
      </c>
      <c r="P176" s="147">
        <f>O176*H176</f>
        <v>0</v>
      </c>
      <c r="Q176" s="147">
        <v>1E-3</v>
      </c>
      <c r="R176" s="147">
        <f>Q176*H176</f>
        <v>1.166E-2</v>
      </c>
      <c r="S176" s="147">
        <v>0</v>
      </c>
      <c r="T176" s="148">
        <f>S176*H176</f>
        <v>0</v>
      </c>
      <c r="AR176" s="149" t="s">
        <v>299</v>
      </c>
      <c r="AT176" s="149" t="s">
        <v>364</v>
      </c>
      <c r="AU176" s="149" t="s">
        <v>21</v>
      </c>
      <c r="AY176" s="17" t="s">
        <v>250</v>
      </c>
      <c r="BE176" s="150">
        <f>IF(N176="základní",J176,0)</f>
        <v>0</v>
      </c>
      <c r="BF176" s="150">
        <f>IF(N176="snížená",J176,0)</f>
        <v>0</v>
      </c>
      <c r="BG176" s="150">
        <f>IF(N176="zákl. přenesená",J176,0)</f>
        <v>0</v>
      </c>
      <c r="BH176" s="150">
        <f>IF(N176="sníž. přenesená",J176,0)</f>
        <v>0</v>
      </c>
      <c r="BI176" s="150">
        <f>IF(N176="nulová",J176,0)</f>
        <v>0</v>
      </c>
      <c r="BJ176" s="17" t="s">
        <v>88</v>
      </c>
      <c r="BK176" s="150">
        <f>ROUND(I176*H176,2)</f>
        <v>0</v>
      </c>
      <c r="BL176" s="17" t="s">
        <v>257</v>
      </c>
      <c r="BM176" s="149" t="s">
        <v>3784</v>
      </c>
    </row>
    <row r="177" spans="2:65" s="12" customFormat="1" ht="11.25">
      <c r="B177" s="155"/>
      <c r="D177" s="156" t="s">
        <v>265</v>
      </c>
      <c r="E177" s="157" t="s">
        <v>1</v>
      </c>
      <c r="F177" s="158" t="s">
        <v>3785</v>
      </c>
      <c r="H177" s="159">
        <v>583</v>
      </c>
      <c r="I177" s="160"/>
      <c r="L177" s="155"/>
      <c r="M177" s="161"/>
      <c r="T177" s="162"/>
      <c r="AT177" s="157" t="s">
        <v>265</v>
      </c>
      <c r="AU177" s="157" t="s">
        <v>21</v>
      </c>
      <c r="AV177" s="12" t="s">
        <v>21</v>
      </c>
      <c r="AW177" s="12" t="s">
        <v>36</v>
      </c>
      <c r="AX177" s="12" t="s">
        <v>88</v>
      </c>
      <c r="AY177" s="157" t="s">
        <v>250</v>
      </c>
    </row>
    <row r="178" spans="2:65" s="12" customFormat="1" ht="11.25">
      <c r="B178" s="155"/>
      <c r="D178" s="156" t="s">
        <v>265</v>
      </c>
      <c r="F178" s="158" t="s">
        <v>3786</v>
      </c>
      <c r="H178" s="159">
        <v>11.66</v>
      </c>
      <c r="I178" s="160"/>
      <c r="L178" s="155"/>
      <c r="M178" s="161"/>
      <c r="T178" s="162"/>
      <c r="AT178" s="157" t="s">
        <v>265</v>
      </c>
      <c r="AU178" s="157" t="s">
        <v>21</v>
      </c>
      <c r="AV178" s="12" t="s">
        <v>21</v>
      </c>
      <c r="AW178" s="12" t="s">
        <v>4</v>
      </c>
      <c r="AX178" s="12" t="s">
        <v>88</v>
      </c>
      <c r="AY178" s="157" t="s">
        <v>250</v>
      </c>
    </row>
    <row r="179" spans="2:65" s="1" customFormat="1" ht="24.2" customHeight="1">
      <c r="B179" s="33"/>
      <c r="C179" s="138" t="s">
        <v>351</v>
      </c>
      <c r="D179" s="138" t="s">
        <v>252</v>
      </c>
      <c r="E179" s="139" t="s">
        <v>448</v>
      </c>
      <c r="F179" s="140" t="s">
        <v>449</v>
      </c>
      <c r="G179" s="141" t="s">
        <v>255</v>
      </c>
      <c r="H179" s="142">
        <v>237</v>
      </c>
      <c r="I179" s="143"/>
      <c r="J179" s="144">
        <f>ROUND(I179*H179,2)</f>
        <v>0</v>
      </c>
      <c r="K179" s="140" t="s">
        <v>256</v>
      </c>
      <c r="L179" s="33"/>
      <c r="M179" s="145" t="s">
        <v>1</v>
      </c>
      <c r="N179" s="146" t="s">
        <v>45</v>
      </c>
      <c r="P179" s="147">
        <f>O179*H179</f>
        <v>0</v>
      </c>
      <c r="Q179" s="147">
        <v>0</v>
      </c>
      <c r="R179" s="147">
        <f>Q179*H179</f>
        <v>0</v>
      </c>
      <c r="S179" s="147">
        <v>0</v>
      </c>
      <c r="T179" s="148">
        <f>S179*H179</f>
        <v>0</v>
      </c>
      <c r="AR179" s="149" t="s">
        <v>257</v>
      </c>
      <c r="AT179" s="149" t="s">
        <v>252</v>
      </c>
      <c r="AU179" s="149" t="s">
        <v>21</v>
      </c>
      <c r="AY179" s="17" t="s">
        <v>250</v>
      </c>
      <c r="BE179" s="150">
        <f>IF(N179="základní",J179,0)</f>
        <v>0</v>
      </c>
      <c r="BF179" s="150">
        <f>IF(N179="snížená",J179,0)</f>
        <v>0</v>
      </c>
      <c r="BG179" s="150">
        <f>IF(N179="zákl. přenesená",J179,0)</f>
        <v>0</v>
      </c>
      <c r="BH179" s="150">
        <f>IF(N179="sníž. přenesená",J179,0)</f>
        <v>0</v>
      </c>
      <c r="BI179" s="150">
        <f>IF(N179="nulová",J179,0)</f>
        <v>0</v>
      </c>
      <c r="BJ179" s="17" t="s">
        <v>88</v>
      </c>
      <c r="BK179" s="150">
        <f>ROUND(I179*H179,2)</f>
        <v>0</v>
      </c>
      <c r="BL179" s="17" t="s">
        <v>257</v>
      </c>
      <c r="BM179" s="149" t="s">
        <v>3787</v>
      </c>
    </row>
    <row r="180" spans="2:65" s="1" customFormat="1" ht="11.25">
      <c r="B180" s="33"/>
      <c r="D180" s="151" t="s">
        <v>259</v>
      </c>
      <c r="F180" s="152" t="s">
        <v>451</v>
      </c>
      <c r="I180" s="153"/>
      <c r="L180" s="33"/>
      <c r="M180" s="154"/>
      <c r="T180" s="57"/>
      <c r="AT180" s="17" t="s">
        <v>259</v>
      </c>
      <c r="AU180" s="17" t="s">
        <v>21</v>
      </c>
    </row>
    <row r="181" spans="2:65" s="1" customFormat="1" ht="24.2" customHeight="1">
      <c r="B181" s="33"/>
      <c r="C181" s="138" t="s">
        <v>357</v>
      </c>
      <c r="D181" s="138" t="s">
        <v>252</v>
      </c>
      <c r="E181" s="139" t="s">
        <v>3788</v>
      </c>
      <c r="F181" s="140" t="s">
        <v>3789</v>
      </c>
      <c r="G181" s="141" t="s">
        <v>255</v>
      </c>
      <c r="H181" s="142">
        <v>196</v>
      </c>
      <c r="I181" s="143"/>
      <c r="J181" s="144">
        <f>ROUND(I181*H181,2)</f>
        <v>0</v>
      </c>
      <c r="K181" s="140" t="s">
        <v>256</v>
      </c>
      <c r="L181" s="33"/>
      <c r="M181" s="145" t="s">
        <v>1</v>
      </c>
      <c r="N181" s="146" t="s">
        <v>45</v>
      </c>
      <c r="P181" s="147">
        <f>O181*H181</f>
        <v>0</v>
      </c>
      <c r="Q181" s="147">
        <v>0</v>
      </c>
      <c r="R181" s="147">
        <f>Q181*H181</f>
        <v>0</v>
      </c>
      <c r="S181" s="147">
        <v>0</v>
      </c>
      <c r="T181" s="148">
        <f>S181*H181</f>
        <v>0</v>
      </c>
      <c r="AR181" s="149" t="s">
        <v>257</v>
      </c>
      <c r="AT181" s="149" t="s">
        <v>252</v>
      </c>
      <c r="AU181" s="149" t="s">
        <v>21</v>
      </c>
      <c r="AY181" s="17" t="s">
        <v>250</v>
      </c>
      <c r="BE181" s="150">
        <f>IF(N181="základní",J181,0)</f>
        <v>0</v>
      </c>
      <c r="BF181" s="150">
        <f>IF(N181="snížená",J181,0)</f>
        <v>0</v>
      </c>
      <c r="BG181" s="150">
        <f>IF(N181="zákl. přenesená",J181,0)</f>
        <v>0</v>
      </c>
      <c r="BH181" s="150">
        <f>IF(N181="sníž. přenesená",J181,0)</f>
        <v>0</v>
      </c>
      <c r="BI181" s="150">
        <f>IF(N181="nulová",J181,0)</f>
        <v>0</v>
      </c>
      <c r="BJ181" s="17" t="s">
        <v>88</v>
      </c>
      <c r="BK181" s="150">
        <f>ROUND(I181*H181,2)</f>
        <v>0</v>
      </c>
      <c r="BL181" s="17" t="s">
        <v>257</v>
      </c>
      <c r="BM181" s="149" t="s">
        <v>3790</v>
      </c>
    </row>
    <row r="182" spans="2:65" s="1" customFormat="1" ht="11.25">
      <c r="B182" s="33"/>
      <c r="D182" s="151" t="s">
        <v>259</v>
      </c>
      <c r="F182" s="152" t="s">
        <v>3791</v>
      </c>
      <c r="I182" s="153"/>
      <c r="L182" s="33"/>
      <c r="M182" s="154"/>
      <c r="T182" s="57"/>
      <c r="AT182" s="17" t="s">
        <v>259</v>
      </c>
      <c r="AU182" s="17" t="s">
        <v>21</v>
      </c>
    </row>
    <row r="183" spans="2:65" s="12" customFormat="1" ht="11.25">
      <c r="B183" s="155"/>
      <c r="D183" s="156" t="s">
        <v>265</v>
      </c>
      <c r="E183" s="157" t="s">
        <v>1</v>
      </c>
      <c r="F183" s="158" t="s">
        <v>3792</v>
      </c>
      <c r="H183" s="159">
        <v>196</v>
      </c>
      <c r="I183" s="160"/>
      <c r="L183" s="155"/>
      <c r="M183" s="161"/>
      <c r="T183" s="162"/>
      <c r="AT183" s="157" t="s">
        <v>265</v>
      </c>
      <c r="AU183" s="157" t="s">
        <v>21</v>
      </c>
      <c r="AV183" s="12" t="s">
        <v>21</v>
      </c>
      <c r="AW183" s="12" t="s">
        <v>36</v>
      </c>
      <c r="AX183" s="12" t="s">
        <v>88</v>
      </c>
      <c r="AY183" s="157" t="s">
        <v>250</v>
      </c>
    </row>
    <row r="184" spans="2:65" s="1" customFormat="1" ht="16.5" customHeight="1">
      <c r="B184" s="33"/>
      <c r="C184" s="138" t="s">
        <v>363</v>
      </c>
      <c r="D184" s="138" t="s">
        <v>252</v>
      </c>
      <c r="E184" s="139" t="s">
        <v>455</v>
      </c>
      <c r="F184" s="140" t="s">
        <v>456</v>
      </c>
      <c r="G184" s="141" t="s">
        <v>276</v>
      </c>
      <c r="H184" s="142">
        <v>11.66</v>
      </c>
      <c r="I184" s="143"/>
      <c r="J184" s="144">
        <f>ROUND(I184*H184,2)</f>
        <v>0</v>
      </c>
      <c r="K184" s="140" t="s">
        <v>256</v>
      </c>
      <c r="L184" s="33"/>
      <c r="M184" s="145" t="s">
        <v>1</v>
      </c>
      <c r="N184" s="146" t="s">
        <v>45</v>
      </c>
      <c r="P184" s="147">
        <f>O184*H184</f>
        <v>0</v>
      </c>
      <c r="Q184" s="147">
        <v>0</v>
      </c>
      <c r="R184" s="147">
        <f>Q184*H184</f>
        <v>0</v>
      </c>
      <c r="S184" s="147">
        <v>0</v>
      </c>
      <c r="T184" s="148">
        <f>S184*H184</f>
        <v>0</v>
      </c>
      <c r="AR184" s="149" t="s">
        <v>257</v>
      </c>
      <c r="AT184" s="149" t="s">
        <v>252</v>
      </c>
      <c r="AU184" s="149" t="s">
        <v>21</v>
      </c>
      <c r="AY184" s="17" t="s">
        <v>250</v>
      </c>
      <c r="BE184" s="150">
        <f>IF(N184="základní",J184,0)</f>
        <v>0</v>
      </c>
      <c r="BF184" s="150">
        <f>IF(N184="snížená",J184,0)</f>
        <v>0</v>
      </c>
      <c r="BG184" s="150">
        <f>IF(N184="zákl. přenesená",J184,0)</f>
        <v>0</v>
      </c>
      <c r="BH184" s="150">
        <f>IF(N184="sníž. přenesená",J184,0)</f>
        <v>0</v>
      </c>
      <c r="BI184" s="150">
        <f>IF(N184="nulová",J184,0)</f>
        <v>0</v>
      </c>
      <c r="BJ184" s="17" t="s">
        <v>88</v>
      </c>
      <c r="BK184" s="150">
        <f>ROUND(I184*H184,2)</f>
        <v>0</v>
      </c>
      <c r="BL184" s="17" t="s">
        <v>257</v>
      </c>
      <c r="BM184" s="149" t="s">
        <v>3793</v>
      </c>
    </row>
    <row r="185" spans="2:65" s="1" customFormat="1" ht="11.25">
      <c r="B185" s="33"/>
      <c r="D185" s="151" t="s">
        <v>259</v>
      </c>
      <c r="F185" s="152" t="s">
        <v>458</v>
      </c>
      <c r="I185" s="153"/>
      <c r="L185" s="33"/>
      <c r="M185" s="154"/>
      <c r="T185" s="57"/>
      <c r="AT185" s="17" t="s">
        <v>259</v>
      </c>
      <c r="AU185" s="17" t="s">
        <v>21</v>
      </c>
    </row>
    <row r="186" spans="2:65" s="11" customFormat="1" ht="22.9" customHeight="1">
      <c r="B186" s="126"/>
      <c r="D186" s="127" t="s">
        <v>79</v>
      </c>
      <c r="E186" s="136" t="s">
        <v>280</v>
      </c>
      <c r="F186" s="136" t="s">
        <v>616</v>
      </c>
      <c r="I186" s="129"/>
      <c r="J186" s="137">
        <f>BK186</f>
        <v>0</v>
      </c>
      <c r="L186" s="126"/>
      <c r="M186" s="131"/>
      <c r="P186" s="132">
        <f>SUM(P187:P210)</f>
        <v>0</v>
      </c>
      <c r="R186" s="132">
        <f>SUM(R187:R210)</f>
        <v>42.147000000000006</v>
      </c>
      <c r="T186" s="133">
        <f>SUM(T187:T210)</f>
        <v>0</v>
      </c>
      <c r="AR186" s="127" t="s">
        <v>88</v>
      </c>
      <c r="AT186" s="134" t="s">
        <v>79</v>
      </c>
      <c r="AU186" s="134" t="s">
        <v>88</v>
      </c>
      <c r="AY186" s="127" t="s">
        <v>250</v>
      </c>
      <c r="BK186" s="135">
        <f>SUM(BK187:BK210)</f>
        <v>0</v>
      </c>
    </row>
    <row r="187" spans="2:65" s="1" customFormat="1" ht="37.9" customHeight="1">
      <c r="B187" s="33"/>
      <c r="C187" s="138" t="s">
        <v>369</v>
      </c>
      <c r="D187" s="138" t="s">
        <v>252</v>
      </c>
      <c r="E187" s="139" t="s">
        <v>3794</v>
      </c>
      <c r="F187" s="140" t="s">
        <v>3795</v>
      </c>
      <c r="G187" s="141" t="s">
        <v>255</v>
      </c>
      <c r="H187" s="142">
        <v>673</v>
      </c>
      <c r="I187" s="143"/>
      <c r="J187" s="144">
        <f>ROUND(I187*H187,2)</f>
        <v>0</v>
      </c>
      <c r="K187" s="140" t="s">
        <v>256</v>
      </c>
      <c r="L187" s="33"/>
      <c r="M187" s="145" t="s">
        <v>1</v>
      </c>
      <c r="N187" s="146" t="s">
        <v>45</v>
      </c>
      <c r="P187" s="147">
        <f>O187*H187</f>
        <v>0</v>
      </c>
      <c r="Q187" s="147">
        <v>0</v>
      </c>
      <c r="R187" s="147">
        <f>Q187*H187</f>
        <v>0</v>
      </c>
      <c r="S187" s="147">
        <v>0</v>
      </c>
      <c r="T187" s="148">
        <f>S187*H187</f>
        <v>0</v>
      </c>
      <c r="AR187" s="149" t="s">
        <v>257</v>
      </c>
      <c r="AT187" s="149" t="s">
        <v>252</v>
      </c>
      <c r="AU187" s="149" t="s">
        <v>21</v>
      </c>
      <c r="AY187" s="17" t="s">
        <v>250</v>
      </c>
      <c r="BE187" s="150">
        <f>IF(N187="základní",J187,0)</f>
        <v>0</v>
      </c>
      <c r="BF187" s="150">
        <f>IF(N187="snížená",J187,0)</f>
        <v>0</v>
      </c>
      <c r="BG187" s="150">
        <f>IF(N187="zákl. přenesená",J187,0)</f>
        <v>0</v>
      </c>
      <c r="BH187" s="150">
        <f>IF(N187="sníž. přenesená",J187,0)</f>
        <v>0</v>
      </c>
      <c r="BI187" s="150">
        <f>IF(N187="nulová",J187,0)</f>
        <v>0</v>
      </c>
      <c r="BJ187" s="17" t="s">
        <v>88</v>
      </c>
      <c r="BK187" s="150">
        <f>ROUND(I187*H187,2)</f>
        <v>0</v>
      </c>
      <c r="BL187" s="17" t="s">
        <v>257</v>
      </c>
      <c r="BM187" s="149" t="s">
        <v>3796</v>
      </c>
    </row>
    <row r="188" spans="2:65" s="1" customFormat="1" ht="11.25">
      <c r="B188" s="33"/>
      <c r="D188" s="151" t="s">
        <v>259</v>
      </c>
      <c r="F188" s="152" t="s">
        <v>3797</v>
      </c>
      <c r="I188" s="153"/>
      <c r="L188" s="33"/>
      <c r="M188" s="154"/>
      <c r="T188" s="57"/>
      <c r="AT188" s="17" t="s">
        <v>259</v>
      </c>
      <c r="AU188" s="17" t="s">
        <v>21</v>
      </c>
    </row>
    <row r="189" spans="2:65" s="12" customFormat="1" ht="11.25">
      <c r="B189" s="155"/>
      <c r="D189" s="156" t="s">
        <v>265</v>
      </c>
      <c r="E189" s="157" t="s">
        <v>1</v>
      </c>
      <c r="F189" s="158" t="s">
        <v>3798</v>
      </c>
      <c r="H189" s="159">
        <v>673</v>
      </c>
      <c r="I189" s="160"/>
      <c r="L189" s="155"/>
      <c r="M189" s="161"/>
      <c r="T189" s="162"/>
      <c r="AT189" s="157" t="s">
        <v>265</v>
      </c>
      <c r="AU189" s="157" t="s">
        <v>21</v>
      </c>
      <c r="AV189" s="12" t="s">
        <v>21</v>
      </c>
      <c r="AW189" s="12" t="s">
        <v>36</v>
      </c>
      <c r="AX189" s="12" t="s">
        <v>88</v>
      </c>
      <c r="AY189" s="157" t="s">
        <v>250</v>
      </c>
    </row>
    <row r="190" spans="2:65" s="1" customFormat="1" ht="21.75" customHeight="1">
      <c r="B190" s="33"/>
      <c r="C190" s="178" t="s">
        <v>375</v>
      </c>
      <c r="D190" s="178" t="s">
        <v>364</v>
      </c>
      <c r="E190" s="179" t="s">
        <v>3799</v>
      </c>
      <c r="F190" s="180" t="s">
        <v>3800</v>
      </c>
      <c r="G190" s="181" t="s">
        <v>402</v>
      </c>
      <c r="H190" s="182">
        <v>9.4220000000000006</v>
      </c>
      <c r="I190" s="183"/>
      <c r="J190" s="184">
        <f>ROUND(I190*H190,2)</f>
        <v>0</v>
      </c>
      <c r="K190" s="180" t="s">
        <v>256</v>
      </c>
      <c r="L190" s="185"/>
      <c r="M190" s="186" t="s">
        <v>1</v>
      </c>
      <c r="N190" s="187" t="s">
        <v>45</v>
      </c>
      <c r="P190" s="147">
        <f>O190*H190</f>
        <v>0</v>
      </c>
      <c r="Q190" s="147">
        <v>1</v>
      </c>
      <c r="R190" s="147">
        <f>Q190*H190</f>
        <v>9.4220000000000006</v>
      </c>
      <c r="S190" s="147">
        <v>0</v>
      </c>
      <c r="T190" s="148">
        <f>S190*H190</f>
        <v>0</v>
      </c>
      <c r="AR190" s="149" t="s">
        <v>299</v>
      </c>
      <c r="AT190" s="149" t="s">
        <v>364</v>
      </c>
      <c r="AU190" s="149" t="s">
        <v>21</v>
      </c>
      <c r="AY190" s="17" t="s">
        <v>250</v>
      </c>
      <c r="BE190" s="150">
        <f>IF(N190="základní",J190,0)</f>
        <v>0</v>
      </c>
      <c r="BF190" s="150">
        <f>IF(N190="snížená",J190,0)</f>
        <v>0</v>
      </c>
      <c r="BG190" s="150">
        <f>IF(N190="zákl. přenesená",J190,0)</f>
        <v>0</v>
      </c>
      <c r="BH190" s="150">
        <f>IF(N190="sníž. přenesená",J190,0)</f>
        <v>0</v>
      </c>
      <c r="BI190" s="150">
        <f>IF(N190="nulová",J190,0)</f>
        <v>0</v>
      </c>
      <c r="BJ190" s="17" t="s">
        <v>88</v>
      </c>
      <c r="BK190" s="150">
        <f>ROUND(I190*H190,2)</f>
        <v>0</v>
      </c>
      <c r="BL190" s="17" t="s">
        <v>257</v>
      </c>
      <c r="BM190" s="149" t="s">
        <v>3801</v>
      </c>
    </row>
    <row r="191" spans="2:65" s="12" customFormat="1" ht="11.25">
      <c r="B191" s="155"/>
      <c r="D191" s="156" t="s">
        <v>265</v>
      </c>
      <c r="E191" s="157" t="s">
        <v>1</v>
      </c>
      <c r="F191" s="158" t="s">
        <v>3802</v>
      </c>
      <c r="H191" s="159">
        <v>9.4220000000000006</v>
      </c>
      <c r="I191" s="160"/>
      <c r="L191" s="155"/>
      <c r="M191" s="161"/>
      <c r="T191" s="162"/>
      <c r="AT191" s="157" t="s">
        <v>265</v>
      </c>
      <c r="AU191" s="157" t="s">
        <v>21</v>
      </c>
      <c r="AV191" s="12" t="s">
        <v>21</v>
      </c>
      <c r="AW191" s="12" t="s">
        <v>36</v>
      </c>
      <c r="AX191" s="12" t="s">
        <v>88</v>
      </c>
      <c r="AY191" s="157" t="s">
        <v>250</v>
      </c>
    </row>
    <row r="192" spans="2:65" s="1" customFormat="1" ht="16.5" customHeight="1">
      <c r="B192" s="33"/>
      <c r="C192" s="178" t="s">
        <v>7</v>
      </c>
      <c r="D192" s="178" t="s">
        <v>364</v>
      </c>
      <c r="E192" s="179" t="s">
        <v>3803</v>
      </c>
      <c r="F192" s="180" t="s">
        <v>3804</v>
      </c>
      <c r="G192" s="181" t="s">
        <v>402</v>
      </c>
      <c r="H192" s="182">
        <v>20.190000000000001</v>
      </c>
      <c r="I192" s="183"/>
      <c r="J192" s="184">
        <f>ROUND(I192*H192,2)</f>
        <v>0</v>
      </c>
      <c r="K192" s="180" t="s">
        <v>256</v>
      </c>
      <c r="L192" s="185"/>
      <c r="M192" s="186" t="s">
        <v>1</v>
      </c>
      <c r="N192" s="187" t="s">
        <v>45</v>
      </c>
      <c r="P192" s="147">
        <f>O192*H192</f>
        <v>0</v>
      </c>
      <c r="Q192" s="147">
        <v>1</v>
      </c>
      <c r="R192" s="147">
        <f>Q192*H192</f>
        <v>20.190000000000001</v>
      </c>
      <c r="S192" s="147">
        <v>0</v>
      </c>
      <c r="T192" s="148">
        <f>S192*H192</f>
        <v>0</v>
      </c>
      <c r="AR192" s="149" t="s">
        <v>299</v>
      </c>
      <c r="AT192" s="149" t="s">
        <v>364</v>
      </c>
      <c r="AU192" s="149" t="s">
        <v>21</v>
      </c>
      <c r="AY192" s="17" t="s">
        <v>250</v>
      </c>
      <c r="BE192" s="150">
        <f>IF(N192="základní",J192,0)</f>
        <v>0</v>
      </c>
      <c r="BF192" s="150">
        <f>IF(N192="snížená",J192,0)</f>
        <v>0</v>
      </c>
      <c r="BG192" s="150">
        <f>IF(N192="zákl. přenesená",J192,0)</f>
        <v>0</v>
      </c>
      <c r="BH192" s="150">
        <f>IF(N192="sníž. přenesená",J192,0)</f>
        <v>0</v>
      </c>
      <c r="BI192" s="150">
        <f>IF(N192="nulová",J192,0)</f>
        <v>0</v>
      </c>
      <c r="BJ192" s="17" t="s">
        <v>88</v>
      </c>
      <c r="BK192" s="150">
        <f>ROUND(I192*H192,2)</f>
        <v>0</v>
      </c>
      <c r="BL192" s="17" t="s">
        <v>257</v>
      </c>
      <c r="BM192" s="149" t="s">
        <v>3805</v>
      </c>
    </row>
    <row r="193" spans="2:65" s="12" customFormat="1" ht="11.25">
      <c r="B193" s="155"/>
      <c r="D193" s="156" t="s">
        <v>265</v>
      </c>
      <c r="E193" s="157" t="s">
        <v>1</v>
      </c>
      <c r="F193" s="158" t="s">
        <v>3806</v>
      </c>
      <c r="H193" s="159">
        <v>20.190000000000001</v>
      </c>
      <c r="I193" s="160"/>
      <c r="L193" s="155"/>
      <c r="M193" s="161"/>
      <c r="T193" s="162"/>
      <c r="AT193" s="157" t="s">
        <v>265</v>
      </c>
      <c r="AU193" s="157" t="s">
        <v>21</v>
      </c>
      <c r="AV193" s="12" t="s">
        <v>21</v>
      </c>
      <c r="AW193" s="12" t="s">
        <v>36</v>
      </c>
      <c r="AX193" s="12" t="s">
        <v>88</v>
      </c>
      <c r="AY193" s="157" t="s">
        <v>250</v>
      </c>
    </row>
    <row r="194" spans="2:65" s="1" customFormat="1" ht="24.2" customHeight="1">
      <c r="B194" s="33"/>
      <c r="C194" s="138" t="s">
        <v>387</v>
      </c>
      <c r="D194" s="138" t="s">
        <v>252</v>
      </c>
      <c r="E194" s="139" t="s">
        <v>3807</v>
      </c>
      <c r="F194" s="140" t="s">
        <v>3808</v>
      </c>
      <c r="G194" s="141" t="s">
        <v>255</v>
      </c>
      <c r="H194" s="142">
        <v>998.5</v>
      </c>
      <c r="I194" s="143"/>
      <c r="J194" s="144">
        <f>ROUND(I194*H194,2)</f>
        <v>0</v>
      </c>
      <c r="K194" s="140" t="s">
        <v>256</v>
      </c>
      <c r="L194" s="33"/>
      <c r="M194" s="145" t="s">
        <v>1</v>
      </c>
      <c r="N194" s="146" t="s">
        <v>45</v>
      </c>
      <c r="P194" s="147">
        <f>O194*H194</f>
        <v>0</v>
      </c>
      <c r="Q194" s="147">
        <v>0</v>
      </c>
      <c r="R194" s="147">
        <f>Q194*H194</f>
        <v>0</v>
      </c>
      <c r="S194" s="147">
        <v>0</v>
      </c>
      <c r="T194" s="148">
        <f>S194*H194</f>
        <v>0</v>
      </c>
      <c r="AR194" s="149" t="s">
        <v>257</v>
      </c>
      <c r="AT194" s="149" t="s">
        <v>252</v>
      </c>
      <c r="AU194" s="149" t="s">
        <v>21</v>
      </c>
      <c r="AY194" s="17" t="s">
        <v>250</v>
      </c>
      <c r="BE194" s="150">
        <f>IF(N194="základní",J194,0)</f>
        <v>0</v>
      </c>
      <c r="BF194" s="150">
        <f>IF(N194="snížená",J194,0)</f>
        <v>0</v>
      </c>
      <c r="BG194" s="150">
        <f>IF(N194="zákl. přenesená",J194,0)</f>
        <v>0</v>
      </c>
      <c r="BH194" s="150">
        <f>IF(N194="sníž. přenesená",J194,0)</f>
        <v>0</v>
      </c>
      <c r="BI194" s="150">
        <f>IF(N194="nulová",J194,0)</f>
        <v>0</v>
      </c>
      <c r="BJ194" s="17" t="s">
        <v>88</v>
      </c>
      <c r="BK194" s="150">
        <f>ROUND(I194*H194,2)</f>
        <v>0</v>
      </c>
      <c r="BL194" s="17" t="s">
        <v>257</v>
      </c>
      <c r="BM194" s="149" t="s">
        <v>3809</v>
      </c>
    </row>
    <row r="195" spans="2:65" s="1" customFormat="1" ht="11.25">
      <c r="B195" s="33"/>
      <c r="D195" s="151" t="s">
        <v>259</v>
      </c>
      <c r="F195" s="152" t="s">
        <v>3810</v>
      </c>
      <c r="I195" s="153"/>
      <c r="L195" s="33"/>
      <c r="M195" s="154"/>
      <c r="T195" s="57"/>
      <c r="AT195" s="17" t="s">
        <v>259</v>
      </c>
      <c r="AU195" s="17" t="s">
        <v>21</v>
      </c>
    </row>
    <row r="196" spans="2:65" s="12" customFormat="1" ht="11.25">
      <c r="B196" s="155"/>
      <c r="D196" s="156" t="s">
        <v>265</v>
      </c>
      <c r="E196" s="157" t="s">
        <v>1</v>
      </c>
      <c r="F196" s="158" t="s">
        <v>3811</v>
      </c>
      <c r="H196" s="159">
        <v>998.5</v>
      </c>
      <c r="I196" s="160"/>
      <c r="L196" s="155"/>
      <c r="M196" s="161"/>
      <c r="T196" s="162"/>
      <c r="AT196" s="157" t="s">
        <v>265</v>
      </c>
      <c r="AU196" s="157" t="s">
        <v>21</v>
      </c>
      <c r="AV196" s="12" t="s">
        <v>21</v>
      </c>
      <c r="AW196" s="12" t="s">
        <v>36</v>
      </c>
      <c r="AX196" s="12" t="s">
        <v>88</v>
      </c>
      <c r="AY196" s="157" t="s">
        <v>250</v>
      </c>
    </row>
    <row r="197" spans="2:65" s="1" customFormat="1" ht="33" customHeight="1">
      <c r="B197" s="33"/>
      <c r="C197" s="138" t="s">
        <v>393</v>
      </c>
      <c r="D197" s="138" t="s">
        <v>252</v>
      </c>
      <c r="E197" s="139" t="s">
        <v>3812</v>
      </c>
      <c r="F197" s="140" t="s">
        <v>3813</v>
      </c>
      <c r="G197" s="141" t="s">
        <v>255</v>
      </c>
      <c r="H197" s="142">
        <v>432.3</v>
      </c>
      <c r="I197" s="143"/>
      <c r="J197" s="144">
        <f>ROUND(I197*H197,2)</f>
        <v>0</v>
      </c>
      <c r="K197" s="140" t="s">
        <v>256</v>
      </c>
      <c r="L197" s="33"/>
      <c r="M197" s="145" t="s">
        <v>1</v>
      </c>
      <c r="N197" s="146" t="s">
        <v>45</v>
      </c>
      <c r="P197" s="147">
        <f>O197*H197</f>
        <v>0</v>
      </c>
      <c r="Q197" s="147">
        <v>0</v>
      </c>
      <c r="R197" s="147">
        <f>Q197*H197</f>
        <v>0</v>
      </c>
      <c r="S197" s="147">
        <v>0</v>
      </c>
      <c r="T197" s="148">
        <f>S197*H197</f>
        <v>0</v>
      </c>
      <c r="AR197" s="149" t="s">
        <v>257</v>
      </c>
      <c r="AT197" s="149" t="s">
        <v>252</v>
      </c>
      <c r="AU197" s="149" t="s">
        <v>21</v>
      </c>
      <c r="AY197" s="17" t="s">
        <v>250</v>
      </c>
      <c r="BE197" s="150">
        <f>IF(N197="základní",J197,0)</f>
        <v>0</v>
      </c>
      <c r="BF197" s="150">
        <f>IF(N197="snížená",J197,0)</f>
        <v>0</v>
      </c>
      <c r="BG197" s="150">
        <f>IF(N197="zákl. přenesená",J197,0)</f>
        <v>0</v>
      </c>
      <c r="BH197" s="150">
        <f>IF(N197="sníž. přenesená",J197,0)</f>
        <v>0</v>
      </c>
      <c r="BI197" s="150">
        <f>IF(N197="nulová",J197,0)</f>
        <v>0</v>
      </c>
      <c r="BJ197" s="17" t="s">
        <v>88</v>
      </c>
      <c r="BK197" s="150">
        <f>ROUND(I197*H197,2)</f>
        <v>0</v>
      </c>
      <c r="BL197" s="17" t="s">
        <v>257</v>
      </c>
      <c r="BM197" s="149" t="s">
        <v>3814</v>
      </c>
    </row>
    <row r="198" spans="2:65" s="1" customFormat="1" ht="11.25">
      <c r="B198" s="33"/>
      <c r="D198" s="151" t="s">
        <v>259</v>
      </c>
      <c r="F198" s="152" t="s">
        <v>3815</v>
      </c>
      <c r="I198" s="153"/>
      <c r="L198" s="33"/>
      <c r="M198" s="154"/>
      <c r="T198" s="57"/>
      <c r="AT198" s="17" t="s">
        <v>259</v>
      </c>
      <c r="AU198" s="17" t="s">
        <v>21</v>
      </c>
    </row>
    <row r="199" spans="2:65" s="1" customFormat="1" ht="16.5" customHeight="1">
      <c r="B199" s="33"/>
      <c r="C199" s="138" t="s">
        <v>399</v>
      </c>
      <c r="D199" s="138" t="s">
        <v>252</v>
      </c>
      <c r="E199" s="139" t="s">
        <v>3816</v>
      </c>
      <c r="F199" s="140" t="s">
        <v>3817</v>
      </c>
      <c r="G199" s="141" t="s">
        <v>255</v>
      </c>
      <c r="H199" s="142">
        <v>54.5</v>
      </c>
      <c r="I199" s="143"/>
      <c r="J199" s="144">
        <f>ROUND(I199*H199,2)</f>
        <v>0</v>
      </c>
      <c r="K199" s="140" t="s">
        <v>256</v>
      </c>
      <c r="L199" s="33"/>
      <c r="M199" s="145" t="s">
        <v>1</v>
      </c>
      <c r="N199" s="146" t="s">
        <v>45</v>
      </c>
      <c r="P199" s="147">
        <f>O199*H199</f>
        <v>0</v>
      </c>
      <c r="Q199" s="147">
        <v>0.23</v>
      </c>
      <c r="R199" s="147">
        <f>Q199*H199</f>
        <v>12.535</v>
      </c>
      <c r="S199" s="147">
        <v>0</v>
      </c>
      <c r="T199" s="148">
        <f>S199*H199</f>
        <v>0</v>
      </c>
      <c r="AR199" s="149" t="s">
        <v>257</v>
      </c>
      <c r="AT199" s="149" t="s">
        <v>252</v>
      </c>
      <c r="AU199" s="149" t="s">
        <v>21</v>
      </c>
      <c r="AY199" s="17" t="s">
        <v>250</v>
      </c>
      <c r="BE199" s="150">
        <f>IF(N199="základní",J199,0)</f>
        <v>0</v>
      </c>
      <c r="BF199" s="150">
        <f>IF(N199="snížená",J199,0)</f>
        <v>0</v>
      </c>
      <c r="BG199" s="150">
        <f>IF(N199="zákl. přenesená",J199,0)</f>
        <v>0</v>
      </c>
      <c r="BH199" s="150">
        <f>IF(N199="sníž. přenesená",J199,0)</f>
        <v>0</v>
      </c>
      <c r="BI199" s="150">
        <f>IF(N199="nulová",J199,0)</f>
        <v>0</v>
      </c>
      <c r="BJ199" s="17" t="s">
        <v>88</v>
      </c>
      <c r="BK199" s="150">
        <f>ROUND(I199*H199,2)</f>
        <v>0</v>
      </c>
      <c r="BL199" s="17" t="s">
        <v>257</v>
      </c>
      <c r="BM199" s="149" t="s">
        <v>3818</v>
      </c>
    </row>
    <row r="200" spans="2:65" s="1" customFormat="1" ht="11.25">
      <c r="B200" s="33"/>
      <c r="D200" s="151" t="s">
        <v>259</v>
      </c>
      <c r="F200" s="152" t="s">
        <v>3819</v>
      </c>
      <c r="I200" s="153"/>
      <c r="L200" s="33"/>
      <c r="M200" s="154"/>
      <c r="T200" s="57"/>
      <c r="AT200" s="17" t="s">
        <v>259</v>
      </c>
      <c r="AU200" s="17" t="s">
        <v>21</v>
      </c>
    </row>
    <row r="201" spans="2:65" s="12" customFormat="1" ht="11.25">
      <c r="B201" s="155"/>
      <c r="D201" s="156" t="s">
        <v>265</v>
      </c>
      <c r="E201" s="157" t="s">
        <v>1</v>
      </c>
      <c r="F201" s="158" t="s">
        <v>3820</v>
      </c>
      <c r="H201" s="159">
        <v>54.5</v>
      </c>
      <c r="I201" s="160"/>
      <c r="L201" s="155"/>
      <c r="M201" s="161"/>
      <c r="T201" s="162"/>
      <c r="AT201" s="157" t="s">
        <v>265</v>
      </c>
      <c r="AU201" s="157" t="s">
        <v>21</v>
      </c>
      <c r="AV201" s="12" t="s">
        <v>21</v>
      </c>
      <c r="AW201" s="12" t="s">
        <v>36</v>
      </c>
      <c r="AX201" s="12" t="s">
        <v>88</v>
      </c>
      <c r="AY201" s="157" t="s">
        <v>250</v>
      </c>
    </row>
    <row r="202" spans="2:65" s="1" customFormat="1" ht="24.2" customHeight="1">
      <c r="B202" s="33"/>
      <c r="C202" s="138" t="s">
        <v>406</v>
      </c>
      <c r="D202" s="138" t="s">
        <v>252</v>
      </c>
      <c r="E202" s="139" t="s">
        <v>3821</v>
      </c>
      <c r="F202" s="140" t="s">
        <v>3822</v>
      </c>
      <c r="G202" s="141" t="s">
        <v>255</v>
      </c>
      <c r="H202" s="142">
        <v>475.5</v>
      </c>
      <c r="I202" s="143"/>
      <c r="J202" s="144">
        <f>ROUND(I202*H202,2)</f>
        <v>0</v>
      </c>
      <c r="K202" s="140" t="s">
        <v>256</v>
      </c>
      <c r="L202" s="33"/>
      <c r="M202" s="145" t="s">
        <v>1</v>
      </c>
      <c r="N202" s="146" t="s">
        <v>45</v>
      </c>
      <c r="P202" s="147">
        <f>O202*H202</f>
        <v>0</v>
      </c>
      <c r="Q202" s="147">
        <v>0</v>
      </c>
      <c r="R202" s="147">
        <f>Q202*H202</f>
        <v>0</v>
      </c>
      <c r="S202" s="147">
        <v>0</v>
      </c>
      <c r="T202" s="148">
        <f>S202*H202</f>
        <v>0</v>
      </c>
      <c r="AR202" s="149" t="s">
        <v>257</v>
      </c>
      <c r="AT202" s="149" t="s">
        <v>252</v>
      </c>
      <c r="AU202" s="149" t="s">
        <v>21</v>
      </c>
      <c r="AY202" s="17" t="s">
        <v>250</v>
      </c>
      <c r="BE202" s="150">
        <f>IF(N202="základní",J202,0)</f>
        <v>0</v>
      </c>
      <c r="BF202" s="150">
        <f>IF(N202="snížená",J202,0)</f>
        <v>0</v>
      </c>
      <c r="BG202" s="150">
        <f>IF(N202="zákl. přenesená",J202,0)</f>
        <v>0</v>
      </c>
      <c r="BH202" s="150">
        <f>IF(N202="sníž. přenesená",J202,0)</f>
        <v>0</v>
      </c>
      <c r="BI202" s="150">
        <f>IF(N202="nulová",J202,0)</f>
        <v>0</v>
      </c>
      <c r="BJ202" s="17" t="s">
        <v>88</v>
      </c>
      <c r="BK202" s="150">
        <f>ROUND(I202*H202,2)</f>
        <v>0</v>
      </c>
      <c r="BL202" s="17" t="s">
        <v>257</v>
      </c>
      <c r="BM202" s="149" t="s">
        <v>3823</v>
      </c>
    </row>
    <row r="203" spans="2:65" s="1" customFormat="1" ht="11.25">
      <c r="B203" s="33"/>
      <c r="D203" s="151" t="s">
        <v>259</v>
      </c>
      <c r="F203" s="152" t="s">
        <v>3824</v>
      </c>
      <c r="I203" s="153"/>
      <c r="L203" s="33"/>
      <c r="M203" s="154"/>
      <c r="T203" s="57"/>
      <c r="AT203" s="17" t="s">
        <v>259</v>
      </c>
      <c r="AU203" s="17" t="s">
        <v>21</v>
      </c>
    </row>
    <row r="204" spans="2:65" s="1" customFormat="1" ht="19.5">
      <c r="B204" s="33"/>
      <c r="D204" s="156" t="s">
        <v>285</v>
      </c>
      <c r="F204" s="170" t="s">
        <v>3825</v>
      </c>
      <c r="I204" s="153"/>
      <c r="L204" s="33"/>
      <c r="M204" s="154"/>
      <c r="T204" s="57"/>
      <c r="AT204" s="17" t="s">
        <v>285</v>
      </c>
      <c r="AU204" s="17" t="s">
        <v>21</v>
      </c>
    </row>
    <row r="205" spans="2:65" s="1" customFormat="1" ht="24.2" customHeight="1">
      <c r="B205" s="33"/>
      <c r="C205" s="138" t="s">
        <v>411</v>
      </c>
      <c r="D205" s="138" t="s">
        <v>252</v>
      </c>
      <c r="E205" s="139" t="s">
        <v>3826</v>
      </c>
      <c r="F205" s="140" t="s">
        <v>3827</v>
      </c>
      <c r="G205" s="141" t="s">
        <v>255</v>
      </c>
      <c r="H205" s="142">
        <v>432.3</v>
      </c>
      <c r="I205" s="143"/>
      <c r="J205" s="144">
        <f>ROUND(I205*H205,2)</f>
        <v>0</v>
      </c>
      <c r="K205" s="140" t="s">
        <v>256</v>
      </c>
      <c r="L205" s="33"/>
      <c r="M205" s="145" t="s">
        <v>1</v>
      </c>
      <c r="N205" s="146" t="s">
        <v>45</v>
      </c>
      <c r="P205" s="147">
        <f>O205*H205</f>
        <v>0</v>
      </c>
      <c r="Q205" s="147">
        <v>0</v>
      </c>
      <c r="R205" s="147">
        <f>Q205*H205</f>
        <v>0</v>
      </c>
      <c r="S205" s="147">
        <v>0</v>
      </c>
      <c r="T205" s="148">
        <f>S205*H205</f>
        <v>0</v>
      </c>
      <c r="AR205" s="149" t="s">
        <v>257</v>
      </c>
      <c r="AT205" s="149" t="s">
        <v>252</v>
      </c>
      <c r="AU205" s="149" t="s">
        <v>21</v>
      </c>
      <c r="AY205" s="17" t="s">
        <v>250</v>
      </c>
      <c r="BE205" s="150">
        <f>IF(N205="základní",J205,0)</f>
        <v>0</v>
      </c>
      <c r="BF205" s="150">
        <f>IF(N205="snížená",J205,0)</f>
        <v>0</v>
      </c>
      <c r="BG205" s="150">
        <f>IF(N205="zákl. přenesená",J205,0)</f>
        <v>0</v>
      </c>
      <c r="BH205" s="150">
        <f>IF(N205="sníž. přenesená",J205,0)</f>
        <v>0</v>
      </c>
      <c r="BI205" s="150">
        <f>IF(N205="nulová",J205,0)</f>
        <v>0</v>
      </c>
      <c r="BJ205" s="17" t="s">
        <v>88</v>
      </c>
      <c r="BK205" s="150">
        <f>ROUND(I205*H205,2)</f>
        <v>0</v>
      </c>
      <c r="BL205" s="17" t="s">
        <v>257</v>
      </c>
      <c r="BM205" s="149" t="s">
        <v>3828</v>
      </c>
    </row>
    <row r="206" spans="2:65" s="1" customFormat="1" ht="11.25">
      <c r="B206" s="33"/>
      <c r="D206" s="151" t="s">
        <v>259</v>
      </c>
      <c r="F206" s="152" t="s">
        <v>3829</v>
      </c>
      <c r="I206" s="153"/>
      <c r="L206" s="33"/>
      <c r="M206" s="154"/>
      <c r="T206" s="57"/>
      <c r="AT206" s="17" t="s">
        <v>259</v>
      </c>
      <c r="AU206" s="17" t="s">
        <v>21</v>
      </c>
    </row>
    <row r="207" spans="2:65" s="1" customFormat="1" ht="19.5">
      <c r="B207" s="33"/>
      <c r="D207" s="156" t="s">
        <v>285</v>
      </c>
      <c r="F207" s="170" t="s">
        <v>3830</v>
      </c>
      <c r="I207" s="153"/>
      <c r="L207" s="33"/>
      <c r="M207" s="154"/>
      <c r="T207" s="57"/>
      <c r="AT207" s="17" t="s">
        <v>285</v>
      </c>
      <c r="AU207" s="17" t="s">
        <v>21</v>
      </c>
    </row>
    <row r="208" spans="2:65" s="1" customFormat="1" ht="33" customHeight="1">
      <c r="B208" s="33"/>
      <c r="C208" s="138" t="s">
        <v>417</v>
      </c>
      <c r="D208" s="138" t="s">
        <v>252</v>
      </c>
      <c r="E208" s="139" t="s">
        <v>3831</v>
      </c>
      <c r="F208" s="140" t="s">
        <v>3832</v>
      </c>
      <c r="G208" s="141" t="s">
        <v>255</v>
      </c>
      <c r="H208" s="142">
        <v>393</v>
      </c>
      <c r="I208" s="143"/>
      <c r="J208" s="144">
        <f>ROUND(I208*H208,2)</f>
        <v>0</v>
      </c>
      <c r="K208" s="140" t="s">
        <v>256</v>
      </c>
      <c r="L208" s="33"/>
      <c r="M208" s="145" t="s">
        <v>1</v>
      </c>
      <c r="N208" s="146" t="s">
        <v>45</v>
      </c>
      <c r="P208" s="147">
        <f>O208*H208</f>
        <v>0</v>
      </c>
      <c r="Q208" s="147">
        <v>0</v>
      </c>
      <c r="R208" s="147">
        <f>Q208*H208</f>
        <v>0</v>
      </c>
      <c r="S208" s="147">
        <v>0</v>
      </c>
      <c r="T208" s="148">
        <f>S208*H208</f>
        <v>0</v>
      </c>
      <c r="AR208" s="149" t="s">
        <v>257</v>
      </c>
      <c r="AT208" s="149" t="s">
        <v>252</v>
      </c>
      <c r="AU208" s="149" t="s">
        <v>21</v>
      </c>
      <c r="AY208" s="17" t="s">
        <v>250</v>
      </c>
      <c r="BE208" s="150">
        <f>IF(N208="základní",J208,0)</f>
        <v>0</v>
      </c>
      <c r="BF208" s="150">
        <f>IF(N208="snížená",J208,0)</f>
        <v>0</v>
      </c>
      <c r="BG208" s="150">
        <f>IF(N208="zákl. přenesená",J208,0)</f>
        <v>0</v>
      </c>
      <c r="BH208" s="150">
        <f>IF(N208="sníž. přenesená",J208,0)</f>
        <v>0</v>
      </c>
      <c r="BI208" s="150">
        <f>IF(N208="nulová",J208,0)</f>
        <v>0</v>
      </c>
      <c r="BJ208" s="17" t="s">
        <v>88</v>
      </c>
      <c r="BK208" s="150">
        <f>ROUND(I208*H208,2)</f>
        <v>0</v>
      </c>
      <c r="BL208" s="17" t="s">
        <v>257</v>
      </c>
      <c r="BM208" s="149" t="s">
        <v>3833</v>
      </c>
    </row>
    <row r="209" spans="2:65" s="1" customFormat="1" ht="11.25">
      <c r="B209" s="33"/>
      <c r="D209" s="151" t="s">
        <v>259</v>
      </c>
      <c r="F209" s="152" t="s">
        <v>3834</v>
      </c>
      <c r="I209" s="153"/>
      <c r="L209" s="33"/>
      <c r="M209" s="154"/>
      <c r="T209" s="57"/>
      <c r="AT209" s="17" t="s">
        <v>259</v>
      </c>
      <c r="AU209" s="17" t="s">
        <v>21</v>
      </c>
    </row>
    <row r="210" spans="2:65" s="1" customFormat="1" ht="19.5">
      <c r="B210" s="33"/>
      <c r="D210" s="156" t="s">
        <v>285</v>
      </c>
      <c r="F210" s="170" t="s">
        <v>3835</v>
      </c>
      <c r="I210" s="153"/>
      <c r="L210" s="33"/>
      <c r="M210" s="154"/>
      <c r="T210" s="57"/>
      <c r="AT210" s="17" t="s">
        <v>285</v>
      </c>
      <c r="AU210" s="17" t="s">
        <v>21</v>
      </c>
    </row>
    <row r="211" spans="2:65" s="11" customFormat="1" ht="22.9" customHeight="1">
      <c r="B211" s="126"/>
      <c r="D211" s="127" t="s">
        <v>79</v>
      </c>
      <c r="E211" s="136" t="s">
        <v>305</v>
      </c>
      <c r="F211" s="136" t="s">
        <v>629</v>
      </c>
      <c r="I211" s="129"/>
      <c r="J211" s="137">
        <f>BK211</f>
        <v>0</v>
      </c>
      <c r="L211" s="126"/>
      <c r="M211" s="131"/>
      <c r="P211" s="132">
        <f>SUM(P212:P242)</f>
        <v>0</v>
      </c>
      <c r="R211" s="132">
        <f>SUM(R212:R242)</f>
        <v>4.0146100000000002</v>
      </c>
      <c r="T211" s="133">
        <f>SUM(T212:T242)</f>
        <v>1.2E-2</v>
      </c>
      <c r="AR211" s="127" t="s">
        <v>88</v>
      </c>
      <c r="AT211" s="134" t="s">
        <v>79</v>
      </c>
      <c r="AU211" s="134" t="s">
        <v>88</v>
      </c>
      <c r="AY211" s="127" t="s">
        <v>250</v>
      </c>
      <c r="BK211" s="135">
        <f>SUM(BK212:BK242)</f>
        <v>0</v>
      </c>
    </row>
    <row r="212" spans="2:65" s="1" customFormat="1" ht="24.2" customHeight="1">
      <c r="B212" s="33"/>
      <c r="C212" s="138" t="s">
        <v>423</v>
      </c>
      <c r="D212" s="138" t="s">
        <v>252</v>
      </c>
      <c r="E212" s="139" t="s">
        <v>3836</v>
      </c>
      <c r="F212" s="140" t="s">
        <v>3837</v>
      </c>
      <c r="G212" s="141" t="s">
        <v>481</v>
      </c>
      <c r="H212" s="142">
        <v>3</v>
      </c>
      <c r="I212" s="143"/>
      <c r="J212" s="144">
        <f>ROUND(I212*H212,2)</f>
        <v>0</v>
      </c>
      <c r="K212" s="140" t="s">
        <v>256</v>
      </c>
      <c r="L212" s="33"/>
      <c r="M212" s="145" t="s">
        <v>1</v>
      </c>
      <c r="N212" s="146" t="s">
        <v>45</v>
      </c>
      <c r="P212" s="147">
        <f>O212*H212</f>
        <v>0</v>
      </c>
      <c r="Q212" s="147">
        <v>6.9999999999999999E-4</v>
      </c>
      <c r="R212" s="147">
        <f>Q212*H212</f>
        <v>2.0999999999999999E-3</v>
      </c>
      <c r="S212" s="147">
        <v>0</v>
      </c>
      <c r="T212" s="148">
        <f>S212*H212</f>
        <v>0</v>
      </c>
      <c r="AR212" s="149" t="s">
        <v>257</v>
      </c>
      <c r="AT212" s="149" t="s">
        <v>252</v>
      </c>
      <c r="AU212" s="149" t="s">
        <v>21</v>
      </c>
      <c r="AY212" s="17" t="s">
        <v>250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257</v>
      </c>
      <c r="BM212" s="149" t="s">
        <v>3838</v>
      </c>
    </row>
    <row r="213" spans="2:65" s="1" customFormat="1" ht="11.25">
      <c r="B213" s="33"/>
      <c r="D213" s="151" t="s">
        <v>259</v>
      </c>
      <c r="F213" s="152" t="s">
        <v>3839</v>
      </c>
      <c r="I213" s="153"/>
      <c r="L213" s="33"/>
      <c r="M213" s="154"/>
      <c r="T213" s="57"/>
      <c r="AT213" s="17" t="s">
        <v>259</v>
      </c>
      <c r="AU213" s="17" t="s">
        <v>21</v>
      </c>
    </row>
    <row r="214" spans="2:65" s="1" customFormat="1" ht="19.5">
      <c r="B214" s="33"/>
      <c r="D214" s="156" t="s">
        <v>285</v>
      </c>
      <c r="F214" s="170" t="s">
        <v>3840</v>
      </c>
      <c r="I214" s="153"/>
      <c r="L214" s="33"/>
      <c r="M214" s="154"/>
      <c r="T214" s="57"/>
      <c r="AT214" s="17" t="s">
        <v>285</v>
      </c>
      <c r="AU214" s="17" t="s">
        <v>21</v>
      </c>
    </row>
    <row r="215" spans="2:65" s="1" customFormat="1" ht="24.2" customHeight="1">
      <c r="B215" s="33"/>
      <c r="C215" s="138" t="s">
        <v>429</v>
      </c>
      <c r="D215" s="138" t="s">
        <v>252</v>
      </c>
      <c r="E215" s="139" t="s">
        <v>3841</v>
      </c>
      <c r="F215" s="140" t="s">
        <v>3842</v>
      </c>
      <c r="G215" s="141" t="s">
        <v>481</v>
      </c>
      <c r="H215" s="142">
        <v>3</v>
      </c>
      <c r="I215" s="143"/>
      <c r="J215" s="144">
        <f>ROUND(I215*H215,2)</f>
        <v>0</v>
      </c>
      <c r="K215" s="140" t="s">
        <v>256</v>
      </c>
      <c r="L215" s="33"/>
      <c r="M215" s="145" t="s">
        <v>1</v>
      </c>
      <c r="N215" s="146" t="s">
        <v>45</v>
      </c>
      <c r="P215" s="147">
        <f>O215*H215</f>
        <v>0</v>
      </c>
      <c r="Q215" s="147">
        <v>0.11276</v>
      </c>
      <c r="R215" s="147">
        <f>Q215*H215</f>
        <v>0.33828000000000003</v>
      </c>
      <c r="S215" s="147">
        <v>0</v>
      </c>
      <c r="T215" s="148">
        <f>S215*H215</f>
        <v>0</v>
      </c>
      <c r="AR215" s="149" t="s">
        <v>257</v>
      </c>
      <c r="AT215" s="149" t="s">
        <v>252</v>
      </c>
      <c r="AU215" s="149" t="s">
        <v>21</v>
      </c>
      <c r="AY215" s="17" t="s">
        <v>250</v>
      </c>
      <c r="BE215" s="150">
        <f>IF(N215="základní",J215,0)</f>
        <v>0</v>
      </c>
      <c r="BF215" s="150">
        <f>IF(N215="snížená",J215,0)</f>
        <v>0</v>
      </c>
      <c r="BG215" s="150">
        <f>IF(N215="zákl. přenesená",J215,0)</f>
        <v>0</v>
      </c>
      <c r="BH215" s="150">
        <f>IF(N215="sníž. přenesená",J215,0)</f>
        <v>0</v>
      </c>
      <c r="BI215" s="150">
        <f>IF(N215="nulová",J215,0)</f>
        <v>0</v>
      </c>
      <c r="BJ215" s="17" t="s">
        <v>88</v>
      </c>
      <c r="BK215" s="150">
        <f>ROUND(I215*H215,2)</f>
        <v>0</v>
      </c>
      <c r="BL215" s="17" t="s">
        <v>257</v>
      </c>
      <c r="BM215" s="149" t="s">
        <v>3843</v>
      </c>
    </row>
    <row r="216" spans="2:65" s="1" customFormat="1" ht="11.25">
      <c r="B216" s="33"/>
      <c r="D216" s="151" t="s">
        <v>259</v>
      </c>
      <c r="F216" s="152" t="s">
        <v>3844</v>
      </c>
      <c r="I216" s="153"/>
      <c r="L216" s="33"/>
      <c r="M216" s="154"/>
      <c r="T216" s="57"/>
      <c r="AT216" s="17" t="s">
        <v>259</v>
      </c>
      <c r="AU216" s="17" t="s">
        <v>21</v>
      </c>
    </row>
    <row r="217" spans="2:65" s="1" customFormat="1" ht="21.75" customHeight="1">
      <c r="B217" s="33"/>
      <c r="C217" s="178" t="s">
        <v>435</v>
      </c>
      <c r="D217" s="178" t="s">
        <v>364</v>
      </c>
      <c r="E217" s="179" t="s">
        <v>3845</v>
      </c>
      <c r="F217" s="180" t="s">
        <v>3846</v>
      </c>
      <c r="G217" s="181" t="s">
        <v>481</v>
      </c>
      <c r="H217" s="182">
        <v>3</v>
      </c>
      <c r="I217" s="183"/>
      <c r="J217" s="184">
        <f>ROUND(I217*H217,2)</f>
        <v>0</v>
      </c>
      <c r="K217" s="180" t="s">
        <v>256</v>
      </c>
      <c r="L217" s="185"/>
      <c r="M217" s="186" t="s">
        <v>1</v>
      </c>
      <c r="N217" s="187" t="s">
        <v>45</v>
      </c>
      <c r="P217" s="147">
        <f>O217*H217</f>
        <v>0</v>
      </c>
      <c r="Q217" s="147">
        <v>6.4999999999999997E-3</v>
      </c>
      <c r="R217" s="147">
        <f>Q217*H217</f>
        <v>1.95E-2</v>
      </c>
      <c r="S217" s="147">
        <v>0</v>
      </c>
      <c r="T217" s="148">
        <f>S217*H217</f>
        <v>0</v>
      </c>
      <c r="AR217" s="149" t="s">
        <v>299</v>
      </c>
      <c r="AT217" s="149" t="s">
        <v>364</v>
      </c>
      <c r="AU217" s="149" t="s">
        <v>21</v>
      </c>
      <c r="AY217" s="17" t="s">
        <v>250</v>
      </c>
      <c r="BE217" s="150">
        <f>IF(N217="základní",J217,0)</f>
        <v>0</v>
      </c>
      <c r="BF217" s="150">
        <f>IF(N217="snížená",J217,0)</f>
        <v>0</v>
      </c>
      <c r="BG217" s="150">
        <f>IF(N217="zákl. přenesená",J217,0)</f>
        <v>0</v>
      </c>
      <c r="BH217" s="150">
        <f>IF(N217="sníž. přenesená",J217,0)</f>
        <v>0</v>
      </c>
      <c r="BI217" s="150">
        <f>IF(N217="nulová",J217,0)</f>
        <v>0</v>
      </c>
      <c r="BJ217" s="17" t="s">
        <v>88</v>
      </c>
      <c r="BK217" s="150">
        <f>ROUND(I217*H217,2)</f>
        <v>0</v>
      </c>
      <c r="BL217" s="17" t="s">
        <v>257</v>
      </c>
      <c r="BM217" s="149" t="s">
        <v>3847</v>
      </c>
    </row>
    <row r="218" spans="2:65" s="1" customFormat="1" ht="24.2" customHeight="1">
      <c r="B218" s="33"/>
      <c r="C218" s="138" t="s">
        <v>440</v>
      </c>
      <c r="D218" s="138" t="s">
        <v>252</v>
      </c>
      <c r="E218" s="139" t="s">
        <v>3848</v>
      </c>
      <c r="F218" s="140" t="s">
        <v>3849</v>
      </c>
      <c r="G218" s="141" t="s">
        <v>481</v>
      </c>
      <c r="H218" s="142">
        <v>3</v>
      </c>
      <c r="I218" s="143"/>
      <c r="J218" s="144">
        <f>ROUND(I218*H218,2)</f>
        <v>0</v>
      </c>
      <c r="K218" s="140" t="s">
        <v>256</v>
      </c>
      <c r="L218" s="33"/>
      <c r="M218" s="145" t="s">
        <v>1</v>
      </c>
      <c r="N218" s="146" t="s">
        <v>45</v>
      </c>
      <c r="P218" s="147">
        <f>O218*H218</f>
        <v>0</v>
      </c>
      <c r="Q218" s="147">
        <v>0</v>
      </c>
      <c r="R218" s="147">
        <f>Q218*H218</f>
        <v>0</v>
      </c>
      <c r="S218" s="147">
        <v>0</v>
      </c>
      <c r="T218" s="148">
        <f>S218*H218</f>
        <v>0</v>
      </c>
      <c r="AR218" s="149" t="s">
        <v>257</v>
      </c>
      <c r="AT218" s="149" t="s">
        <v>252</v>
      </c>
      <c r="AU218" s="149" t="s">
        <v>21</v>
      </c>
      <c r="AY218" s="17" t="s">
        <v>250</v>
      </c>
      <c r="BE218" s="150">
        <f>IF(N218="základní",J218,0)</f>
        <v>0</v>
      </c>
      <c r="BF218" s="150">
        <f>IF(N218="snížená",J218,0)</f>
        <v>0</v>
      </c>
      <c r="BG218" s="150">
        <f>IF(N218="zákl. přenesená",J218,0)</f>
        <v>0</v>
      </c>
      <c r="BH218" s="150">
        <f>IF(N218="sníž. přenesená",J218,0)</f>
        <v>0</v>
      </c>
      <c r="BI218" s="150">
        <f>IF(N218="nulová",J218,0)</f>
        <v>0</v>
      </c>
      <c r="BJ218" s="17" t="s">
        <v>88</v>
      </c>
      <c r="BK218" s="150">
        <f>ROUND(I218*H218,2)</f>
        <v>0</v>
      </c>
      <c r="BL218" s="17" t="s">
        <v>257</v>
      </c>
      <c r="BM218" s="149" t="s">
        <v>3850</v>
      </c>
    </row>
    <row r="219" spans="2:65" s="1" customFormat="1" ht="11.25">
      <c r="B219" s="33"/>
      <c r="D219" s="151" t="s">
        <v>259</v>
      </c>
      <c r="F219" s="152" t="s">
        <v>3851</v>
      </c>
      <c r="I219" s="153"/>
      <c r="L219" s="33"/>
      <c r="M219" s="154"/>
      <c r="T219" s="57"/>
      <c r="AT219" s="17" t="s">
        <v>259</v>
      </c>
      <c r="AU219" s="17" t="s">
        <v>21</v>
      </c>
    </row>
    <row r="220" spans="2:65" s="1" customFormat="1" ht="21.75" customHeight="1">
      <c r="B220" s="33"/>
      <c r="C220" s="178" t="s">
        <v>447</v>
      </c>
      <c r="D220" s="178" t="s">
        <v>364</v>
      </c>
      <c r="E220" s="179" t="s">
        <v>3852</v>
      </c>
      <c r="F220" s="180" t="s">
        <v>3853</v>
      </c>
      <c r="G220" s="181" t="s">
        <v>481</v>
      </c>
      <c r="H220" s="182">
        <v>3</v>
      </c>
      <c r="I220" s="183"/>
      <c r="J220" s="184">
        <f>ROUND(I220*H220,2)</f>
        <v>0</v>
      </c>
      <c r="K220" s="180" t="s">
        <v>2535</v>
      </c>
      <c r="L220" s="185"/>
      <c r="M220" s="186" t="s">
        <v>1</v>
      </c>
      <c r="N220" s="187" t="s">
        <v>45</v>
      </c>
      <c r="P220" s="147">
        <f>O220*H220</f>
        <v>0</v>
      </c>
      <c r="Q220" s="147">
        <v>3.5E-4</v>
      </c>
      <c r="R220" s="147">
        <f>Q220*H220</f>
        <v>1.0499999999999999E-3</v>
      </c>
      <c r="S220" s="147">
        <v>0</v>
      </c>
      <c r="T220" s="148">
        <f>S220*H220</f>
        <v>0</v>
      </c>
      <c r="AR220" s="149" t="s">
        <v>299</v>
      </c>
      <c r="AT220" s="149" t="s">
        <v>364</v>
      </c>
      <c r="AU220" s="149" t="s">
        <v>21</v>
      </c>
      <c r="AY220" s="17" t="s">
        <v>250</v>
      </c>
      <c r="BE220" s="150">
        <f>IF(N220="základní",J220,0)</f>
        <v>0</v>
      </c>
      <c r="BF220" s="150">
        <f>IF(N220="snížená",J220,0)</f>
        <v>0</v>
      </c>
      <c r="BG220" s="150">
        <f>IF(N220="zákl. přenesená",J220,0)</f>
        <v>0</v>
      </c>
      <c r="BH220" s="150">
        <f>IF(N220="sníž. přenesená",J220,0)</f>
        <v>0</v>
      </c>
      <c r="BI220" s="150">
        <f>IF(N220="nulová",J220,0)</f>
        <v>0</v>
      </c>
      <c r="BJ220" s="17" t="s">
        <v>88</v>
      </c>
      <c r="BK220" s="150">
        <f>ROUND(I220*H220,2)</f>
        <v>0</v>
      </c>
      <c r="BL220" s="17" t="s">
        <v>257</v>
      </c>
      <c r="BM220" s="149" t="s">
        <v>3854</v>
      </c>
    </row>
    <row r="221" spans="2:65" s="1" customFormat="1" ht="33" customHeight="1">
      <c r="B221" s="33"/>
      <c r="C221" s="138" t="s">
        <v>454</v>
      </c>
      <c r="D221" s="138" t="s">
        <v>252</v>
      </c>
      <c r="E221" s="139" t="s">
        <v>932</v>
      </c>
      <c r="F221" s="140" t="s">
        <v>933</v>
      </c>
      <c r="G221" s="141" t="s">
        <v>557</v>
      </c>
      <c r="H221" s="142">
        <v>16.75</v>
      </c>
      <c r="I221" s="143"/>
      <c r="J221" s="144">
        <f>ROUND(I221*H221,2)</f>
        <v>0</v>
      </c>
      <c r="K221" s="140" t="s">
        <v>256</v>
      </c>
      <c r="L221" s="33"/>
      <c r="M221" s="145" t="s">
        <v>1</v>
      </c>
      <c r="N221" s="146" t="s">
        <v>45</v>
      </c>
      <c r="P221" s="147">
        <f>O221*H221</f>
        <v>0</v>
      </c>
      <c r="Q221" s="147">
        <v>0.15540000000000001</v>
      </c>
      <c r="R221" s="147">
        <f>Q221*H221</f>
        <v>2.6029500000000003</v>
      </c>
      <c r="S221" s="147">
        <v>0</v>
      </c>
      <c r="T221" s="148">
        <f>S221*H221</f>
        <v>0</v>
      </c>
      <c r="AR221" s="149" t="s">
        <v>257</v>
      </c>
      <c r="AT221" s="149" t="s">
        <v>252</v>
      </c>
      <c r="AU221" s="149" t="s">
        <v>21</v>
      </c>
      <c r="AY221" s="17" t="s">
        <v>250</v>
      </c>
      <c r="BE221" s="150">
        <f>IF(N221="základní",J221,0)</f>
        <v>0</v>
      </c>
      <c r="BF221" s="150">
        <f>IF(N221="snížená",J221,0)</f>
        <v>0</v>
      </c>
      <c r="BG221" s="150">
        <f>IF(N221="zákl. přenesená",J221,0)</f>
        <v>0</v>
      </c>
      <c r="BH221" s="150">
        <f>IF(N221="sníž. přenesená",J221,0)</f>
        <v>0</v>
      </c>
      <c r="BI221" s="150">
        <f>IF(N221="nulová",J221,0)</f>
        <v>0</v>
      </c>
      <c r="BJ221" s="17" t="s">
        <v>88</v>
      </c>
      <c r="BK221" s="150">
        <f>ROUND(I221*H221,2)</f>
        <v>0</v>
      </c>
      <c r="BL221" s="17" t="s">
        <v>257</v>
      </c>
      <c r="BM221" s="149" t="s">
        <v>3855</v>
      </c>
    </row>
    <row r="222" spans="2:65" s="1" customFormat="1" ht="11.25">
      <c r="B222" s="33"/>
      <c r="D222" s="151" t="s">
        <v>259</v>
      </c>
      <c r="F222" s="152" t="s">
        <v>935</v>
      </c>
      <c r="I222" s="153"/>
      <c r="L222" s="33"/>
      <c r="M222" s="154"/>
      <c r="T222" s="57"/>
      <c r="AT222" s="17" t="s">
        <v>259</v>
      </c>
      <c r="AU222" s="17" t="s">
        <v>21</v>
      </c>
    </row>
    <row r="223" spans="2:65" s="12" customFormat="1" ht="11.25">
      <c r="B223" s="155"/>
      <c r="D223" s="156" t="s">
        <v>265</v>
      </c>
      <c r="E223" s="157" t="s">
        <v>1</v>
      </c>
      <c r="F223" s="158" t="s">
        <v>3856</v>
      </c>
      <c r="H223" s="159">
        <v>16.75</v>
      </c>
      <c r="I223" s="160"/>
      <c r="L223" s="155"/>
      <c r="M223" s="161"/>
      <c r="T223" s="162"/>
      <c r="AT223" s="157" t="s">
        <v>265</v>
      </c>
      <c r="AU223" s="157" t="s">
        <v>21</v>
      </c>
      <c r="AV223" s="12" t="s">
        <v>21</v>
      </c>
      <c r="AW223" s="12" t="s">
        <v>36</v>
      </c>
      <c r="AX223" s="12" t="s">
        <v>88</v>
      </c>
      <c r="AY223" s="157" t="s">
        <v>250</v>
      </c>
    </row>
    <row r="224" spans="2:65" s="1" customFormat="1" ht="16.5" customHeight="1">
      <c r="B224" s="33"/>
      <c r="C224" s="178" t="s">
        <v>460</v>
      </c>
      <c r="D224" s="178" t="s">
        <v>364</v>
      </c>
      <c r="E224" s="179" t="s">
        <v>3857</v>
      </c>
      <c r="F224" s="180" t="s">
        <v>3858</v>
      </c>
      <c r="G224" s="181" t="s">
        <v>557</v>
      </c>
      <c r="H224" s="182">
        <v>14.75</v>
      </c>
      <c r="I224" s="183"/>
      <c r="J224" s="184">
        <f>ROUND(I224*H224,2)</f>
        <v>0</v>
      </c>
      <c r="K224" s="180" t="s">
        <v>256</v>
      </c>
      <c r="L224" s="185"/>
      <c r="M224" s="186" t="s">
        <v>1</v>
      </c>
      <c r="N224" s="187" t="s">
        <v>45</v>
      </c>
      <c r="P224" s="147">
        <f>O224*H224</f>
        <v>0</v>
      </c>
      <c r="Q224" s="147">
        <v>0.04</v>
      </c>
      <c r="R224" s="147">
        <f>Q224*H224</f>
        <v>0.59</v>
      </c>
      <c r="S224" s="147">
        <v>0</v>
      </c>
      <c r="T224" s="148">
        <f>S224*H224</f>
        <v>0</v>
      </c>
      <c r="AR224" s="149" t="s">
        <v>299</v>
      </c>
      <c r="AT224" s="149" t="s">
        <v>364</v>
      </c>
      <c r="AU224" s="149" t="s">
        <v>21</v>
      </c>
      <c r="AY224" s="17" t="s">
        <v>250</v>
      </c>
      <c r="BE224" s="150">
        <f>IF(N224="základní",J224,0)</f>
        <v>0</v>
      </c>
      <c r="BF224" s="150">
        <f>IF(N224="snížená",J224,0)</f>
        <v>0</v>
      </c>
      <c r="BG224" s="150">
        <f>IF(N224="zákl. přenesená",J224,0)</f>
        <v>0</v>
      </c>
      <c r="BH224" s="150">
        <f>IF(N224="sníž. přenesená",J224,0)</f>
        <v>0</v>
      </c>
      <c r="BI224" s="150">
        <f>IF(N224="nulová",J224,0)</f>
        <v>0</v>
      </c>
      <c r="BJ224" s="17" t="s">
        <v>88</v>
      </c>
      <c r="BK224" s="150">
        <f>ROUND(I224*H224,2)</f>
        <v>0</v>
      </c>
      <c r="BL224" s="17" t="s">
        <v>257</v>
      </c>
      <c r="BM224" s="149" t="s">
        <v>3859</v>
      </c>
    </row>
    <row r="225" spans="2:65" s="12" customFormat="1" ht="11.25">
      <c r="B225" s="155"/>
      <c r="D225" s="156" t="s">
        <v>265</v>
      </c>
      <c r="F225" s="158" t="s">
        <v>3860</v>
      </c>
      <c r="H225" s="159">
        <v>14.75</v>
      </c>
      <c r="I225" s="160"/>
      <c r="L225" s="155"/>
      <c r="M225" s="161"/>
      <c r="T225" s="162"/>
      <c r="AT225" s="157" t="s">
        <v>265</v>
      </c>
      <c r="AU225" s="157" t="s">
        <v>21</v>
      </c>
      <c r="AV225" s="12" t="s">
        <v>21</v>
      </c>
      <c r="AW225" s="12" t="s">
        <v>4</v>
      </c>
      <c r="AX225" s="12" t="s">
        <v>88</v>
      </c>
      <c r="AY225" s="157" t="s">
        <v>250</v>
      </c>
    </row>
    <row r="226" spans="2:65" s="1" customFormat="1" ht="24.2" customHeight="1">
      <c r="B226" s="33"/>
      <c r="C226" s="178" t="s">
        <v>466</v>
      </c>
      <c r="D226" s="178" t="s">
        <v>364</v>
      </c>
      <c r="E226" s="179" t="s">
        <v>3861</v>
      </c>
      <c r="F226" s="180" t="s">
        <v>3862</v>
      </c>
      <c r="G226" s="181" t="s">
        <v>557</v>
      </c>
      <c r="H226" s="182">
        <v>2</v>
      </c>
      <c r="I226" s="183"/>
      <c r="J226" s="184">
        <f>ROUND(I226*H226,2)</f>
        <v>0</v>
      </c>
      <c r="K226" s="180" t="s">
        <v>256</v>
      </c>
      <c r="L226" s="185"/>
      <c r="M226" s="186" t="s">
        <v>1</v>
      </c>
      <c r="N226" s="187" t="s">
        <v>45</v>
      </c>
      <c r="P226" s="147">
        <f>O226*H226</f>
        <v>0</v>
      </c>
      <c r="Q226" s="147">
        <v>6.5670000000000006E-2</v>
      </c>
      <c r="R226" s="147">
        <f>Q226*H226</f>
        <v>0.13134000000000001</v>
      </c>
      <c r="S226" s="147">
        <v>0</v>
      </c>
      <c r="T226" s="148">
        <f>S226*H226</f>
        <v>0</v>
      </c>
      <c r="AR226" s="149" t="s">
        <v>299</v>
      </c>
      <c r="AT226" s="149" t="s">
        <v>364</v>
      </c>
      <c r="AU226" s="149" t="s">
        <v>21</v>
      </c>
      <c r="AY226" s="17" t="s">
        <v>250</v>
      </c>
      <c r="BE226" s="150">
        <f>IF(N226="základní",J226,0)</f>
        <v>0</v>
      </c>
      <c r="BF226" s="150">
        <f>IF(N226="snížená",J226,0)</f>
        <v>0</v>
      </c>
      <c r="BG226" s="150">
        <f>IF(N226="zákl. přenesená",J226,0)</f>
        <v>0</v>
      </c>
      <c r="BH226" s="150">
        <f>IF(N226="sníž. přenesená",J226,0)</f>
        <v>0</v>
      </c>
      <c r="BI226" s="150">
        <f>IF(N226="nulová",J226,0)</f>
        <v>0</v>
      </c>
      <c r="BJ226" s="17" t="s">
        <v>88</v>
      </c>
      <c r="BK226" s="150">
        <f>ROUND(I226*H226,2)</f>
        <v>0</v>
      </c>
      <c r="BL226" s="17" t="s">
        <v>257</v>
      </c>
      <c r="BM226" s="149" t="s">
        <v>3863</v>
      </c>
    </row>
    <row r="227" spans="2:65" s="1" customFormat="1" ht="24.2" customHeight="1">
      <c r="B227" s="33"/>
      <c r="C227" s="138" t="s">
        <v>472</v>
      </c>
      <c r="D227" s="138" t="s">
        <v>252</v>
      </c>
      <c r="E227" s="139" t="s">
        <v>3864</v>
      </c>
      <c r="F227" s="140" t="s">
        <v>3865</v>
      </c>
      <c r="G227" s="141" t="s">
        <v>557</v>
      </c>
      <c r="H227" s="142">
        <v>11</v>
      </c>
      <c r="I227" s="143"/>
      <c r="J227" s="144">
        <f>ROUND(I227*H227,2)</f>
        <v>0</v>
      </c>
      <c r="K227" s="140" t="s">
        <v>256</v>
      </c>
      <c r="L227" s="33"/>
      <c r="M227" s="145" t="s">
        <v>1</v>
      </c>
      <c r="N227" s="146" t="s">
        <v>45</v>
      </c>
      <c r="P227" s="147">
        <f>O227*H227</f>
        <v>0</v>
      </c>
      <c r="Q227" s="147">
        <v>1.0000000000000001E-5</v>
      </c>
      <c r="R227" s="147">
        <f>Q227*H227</f>
        <v>1.1E-4</v>
      </c>
      <c r="S227" s="147">
        <v>0</v>
      </c>
      <c r="T227" s="148">
        <f>S227*H227</f>
        <v>0</v>
      </c>
      <c r="AR227" s="149" t="s">
        <v>257</v>
      </c>
      <c r="AT227" s="149" t="s">
        <v>252</v>
      </c>
      <c r="AU227" s="149" t="s">
        <v>21</v>
      </c>
      <c r="AY227" s="17" t="s">
        <v>250</v>
      </c>
      <c r="BE227" s="150">
        <f>IF(N227="základní",J227,0)</f>
        <v>0</v>
      </c>
      <c r="BF227" s="150">
        <f>IF(N227="snížená",J227,0)</f>
        <v>0</v>
      </c>
      <c r="BG227" s="150">
        <f>IF(N227="zákl. přenesená",J227,0)</f>
        <v>0</v>
      </c>
      <c r="BH227" s="150">
        <f>IF(N227="sníž. přenesená",J227,0)</f>
        <v>0</v>
      </c>
      <c r="BI227" s="150">
        <f>IF(N227="nulová",J227,0)</f>
        <v>0</v>
      </c>
      <c r="BJ227" s="17" t="s">
        <v>88</v>
      </c>
      <c r="BK227" s="150">
        <f>ROUND(I227*H227,2)</f>
        <v>0</v>
      </c>
      <c r="BL227" s="17" t="s">
        <v>257</v>
      </c>
      <c r="BM227" s="149" t="s">
        <v>3866</v>
      </c>
    </row>
    <row r="228" spans="2:65" s="1" customFormat="1" ht="11.25">
      <c r="B228" s="33"/>
      <c r="D228" s="151" t="s">
        <v>259</v>
      </c>
      <c r="F228" s="152" t="s">
        <v>3867</v>
      </c>
      <c r="I228" s="153"/>
      <c r="L228" s="33"/>
      <c r="M228" s="154"/>
      <c r="T228" s="57"/>
      <c r="AT228" s="17" t="s">
        <v>259</v>
      </c>
      <c r="AU228" s="17" t="s">
        <v>21</v>
      </c>
    </row>
    <row r="229" spans="2:65" s="12" customFormat="1" ht="11.25">
      <c r="B229" s="155"/>
      <c r="D229" s="156" t="s">
        <v>265</v>
      </c>
      <c r="E229" s="157" t="s">
        <v>1</v>
      </c>
      <c r="F229" s="158" t="s">
        <v>3868</v>
      </c>
      <c r="H229" s="159">
        <v>11</v>
      </c>
      <c r="I229" s="160"/>
      <c r="L229" s="155"/>
      <c r="M229" s="161"/>
      <c r="T229" s="162"/>
      <c r="AT229" s="157" t="s">
        <v>265</v>
      </c>
      <c r="AU229" s="157" t="s">
        <v>21</v>
      </c>
      <c r="AV229" s="12" t="s">
        <v>21</v>
      </c>
      <c r="AW229" s="12" t="s">
        <v>36</v>
      </c>
      <c r="AX229" s="12" t="s">
        <v>80</v>
      </c>
      <c r="AY229" s="157" t="s">
        <v>250</v>
      </c>
    </row>
    <row r="230" spans="2:65" s="13" customFormat="1" ht="11.25">
      <c r="B230" s="163"/>
      <c r="D230" s="156" t="s">
        <v>265</v>
      </c>
      <c r="E230" s="164" t="s">
        <v>1</v>
      </c>
      <c r="F230" s="165" t="s">
        <v>273</v>
      </c>
      <c r="H230" s="166">
        <v>11</v>
      </c>
      <c r="I230" s="167"/>
      <c r="L230" s="163"/>
      <c r="M230" s="168"/>
      <c r="T230" s="169"/>
      <c r="AT230" s="164" t="s">
        <v>265</v>
      </c>
      <c r="AU230" s="164" t="s">
        <v>21</v>
      </c>
      <c r="AV230" s="13" t="s">
        <v>257</v>
      </c>
      <c r="AW230" s="13" t="s">
        <v>36</v>
      </c>
      <c r="AX230" s="13" t="s">
        <v>88</v>
      </c>
      <c r="AY230" s="164" t="s">
        <v>250</v>
      </c>
    </row>
    <row r="231" spans="2:65" s="1" customFormat="1" ht="24.2" customHeight="1">
      <c r="B231" s="33"/>
      <c r="C231" s="138" t="s">
        <v>478</v>
      </c>
      <c r="D231" s="138" t="s">
        <v>252</v>
      </c>
      <c r="E231" s="139" t="s">
        <v>3869</v>
      </c>
      <c r="F231" s="140" t="s">
        <v>3870</v>
      </c>
      <c r="G231" s="141" t="s">
        <v>557</v>
      </c>
      <c r="H231" s="142">
        <v>11</v>
      </c>
      <c r="I231" s="143"/>
      <c r="J231" s="144">
        <f>ROUND(I231*H231,2)</f>
        <v>0</v>
      </c>
      <c r="K231" s="140" t="s">
        <v>256</v>
      </c>
      <c r="L231" s="33"/>
      <c r="M231" s="145" t="s">
        <v>1</v>
      </c>
      <c r="N231" s="146" t="s">
        <v>45</v>
      </c>
      <c r="P231" s="147">
        <f>O231*H231</f>
        <v>0</v>
      </c>
      <c r="Q231" s="147">
        <v>8.8000000000000003E-4</v>
      </c>
      <c r="R231" s="147">
        <f>Q231*H231</f>
        <v>9.6800000000000011E-3</v>
      </c>
      <c r="S231" s="147">
        <v>0</v>
      </c>
      <c r="T231" s="148">
        <f>S231*H231</f>
        <v>0</v>
      </c>
      <c r="AR231" s="149" t="s">
        <v>257</v>
      </c>
      <c r="AT231" s="149" t="s">
        <v>252</v>
      </c>
      <c r="AU231" s="149" t="s">
        <v>21</v>
      </c>
      <c r="AY231" s="17" t="s">
        <v>250</v>
      </c>
      <c r="BE231" s="150">
        <f>IF(N231="základní",J231,0)</f>
        <v>0</v>
      </c>
      <c r="BF231" s="150">
        <f>IF(N231="snížená",J231,0)</f>
        <v>0</v>
      </c>
      <c r="BG231" s="150">
        <f>IF(N231="zákl. přenesená",J231,0)</f>
        <v>0</v>
      </c>
      <c r="BH231" s="150">
        <f>IF(N231="sníž. přenesená",J231,0)</f>
        <v>0</v>
      </c>
      <c r="BI231" s="150">
        <f>IF(N231="nulová",J231,0)</f>
        <v>0</v>
      </c>
      <c r="BJ231" s="17" t="s">
        <v>88</v>
      </c>
      <c r="BK231" s="150">
        <f>ROUND(I231*H231,2)</f>
        <v>0</v>
      </c>
      <c r="BL231" s="17" t="s">
        <v>257</v>
      </c>
      <c r="BM231" s="149" t="s">
        <v>3871</v>
      </c>
    </row>
    <row r="232" spans="2:65" s="1" customFormat="1" ht="11.25">
      <c r="B232" s="33"/>
      <c r="D232" s="151" t="s">
        <v>259</v>
      </c>
      <c r="F232" s="152" t="s">
        <v>3872</v>
      </c>
      <c r="I232" s="153"/>
      <c r="L232" s="33"/>
      <c r="M232" s="154"/>
      <c r="T232" s="57"/>
      <c r="AT232" s="17" t="s">
        <v>259</v>
      </c>
      <c r="AU232" s="17" t="s">
        <v>21</v>
      </c>
    </row>
    <row r="233" spans="2:65" s="1" customFormat="1" ht="19.5">
      <c r="B233" s="33"/>
      <c r="D233" s="156" t="s">
        <v>285</v>
      </c>
      <c r="F233" s="170" t="s">
        <v>3873</v>
      </c>
      <c r="I233" s="153"/>
      <c r="L233" s="33"/>
      <c r="M233" s="154"/>
      <c r="T233" s="57"/>
      <c r="AT233" s="17" t="s">
        <v>285</v>
      </c>
      <c r="AU233" s="17" t="s">
        <v>21</v>
      </c>
    </row>
    <row r="234" spans="2:65" s="1" customFormat="1" ht="24.2" customHeight="1">
      <c r="B234" s="33"/>
      <c r="C234" s="138" t="s">
        <v>485</v>
      </c>
      <c r="D234" s="138" t="s">
        <v>252</v>
      </c>
      <c r="E234" s="139" t="s">
        <v>3874</v>
      </c>
      <c r="F234" s="140" t="s">
        <v>3875</v>
      </c>
      <c r="G234" s="141" t="s">
        <v>255</v>
      </c>
      <c r="H234" s="142">
        <v>680</v>
      </c>
      <c r="I234" s="143"/>
      <c r="J234" s="144">
        <f>ROUND(I234*H234,2)</f>
        <v>0</v>
      </c>
      <c r="K234" s="140" t="s">
        <v>256</v>
      </c>
      <c r="L234" s="33"/>
      <c r="M234" s="145" t="s">
        <v>1</v>
      </c>
      <c r="N234" s="146" t="s">
        <v>45</v>
      </c>
      <c r="P234" s="147">
        <f>O234*H234</f>
        <v>0</v>
      </c>
      <c r="Q234" s="147">
        <v>4.6999999999999999E-4</v>
      </c>
      <c r="R234" s="147">
        <f>Q234*H234</f>
        <v>0.3196</v>
      </c>
      <c r="S234" s="147">
        <v>0</v>
      </c>
      <c r="T234" s="148">
        <f>S234*H234</f>
        <v>0</v>
      </c>
      <c r="AR234" s="149" t="s">
        <v>257</v>
      </c>
      <c r="AT234" s="149" t="s">
        <v>252</v>
      </c>
      <c r="AU234" s="149" t="s">
        <v>21</v>
      </c>
      <c r="AY234" s="17" t="s">
        <v>250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257</v>
      </c>
      <c r="BM234" s="149" t="s">
        <v>3876</v>
      </c>
    </row>
    <row r="235" spans="2:65" s="1" customFormat="1" ht="11.25">
      <c r="B235" s="33"/>
      <c r="D235" s="151" t="s">
        <v>259</v>
      </c>
      <c r="F235" s="152" t="s">
        <v>3877</v>
      </c>
      <c r="I235" s="153"/>
      <c r="L235" s="33"/>
      <c r="M235" s="154"/>
      <c r="T235" s="57"/>
      <c r="AT235" s="17" t="s">
        <v>259</v>
      </c>
      <c r="AU235" s="17" t="s">
        <v>21</v>
      </c>
    </row>
    <row r="236" spans="2:65" s="12" customFormat="1" ht="11.25">
      <c r="B236" s="155"/>
      <c r="D236" s="156" t="s">
        <v>265</v>
      </c>
      <c r="E236" s="157" t="s">
        <v>1</v>
      </c>
      <c r="F236" s="158" t="s">
        <v>3878</v>
      </c>
      <c r="H236" s="159">
        <v>680</v>
      </c>
      <c r="I236" s="160"/>
      <c r="L236" s="155"/>
      <c r="M236" s="161"/>
      <c r="T236" s="162"/>
      <c r="AT236" s="157" t="s">
        <v>265</v>
      </c>
      <c r="AU236" s="157" t="s">
        <v>21</v>
      </c>
      <c r="AV236" s="12" t="s">
        <v>21</v>
      </c>
      <c r="AW236" s="12" t="s">
        <v>36</v>
      </c>
      <c r="AX236" s="12" t="s">
        <v>88</v>
      </c>
      <c r="AY236" s="157" t="s">
        <v>250</v>
      </c>
    </row>
    <row r="237" spans="2:65" s="1" customFormat="1" ht="24.2" customHeight="1">
      <c r="B237" s="33"/>
      <c r="C237" s="138" t="s">
        <v>491</v>
      </c>
      <c r="D237" s="138" t="s">
        <v>252</v>
      </c>
      <c r="E237" s="139" t="s">
        <v>3879</v>
      </c>
      <c r="F237" s="140" t="s">
        <v>3880</v>
      </c>
      <c r="G237" s="141" t="s">
        <v>557</v>
      </c>
      <c r="H237" s="142">
        <v>11</v>
      </c>
      <c r="I237" s="143"/>
      <c r="J237" s="144">
        <f>ROUND(I237*H237,2)</f>
        <v>0</v>
      </c>
      <c r="K237" s="140" t="s">
        <v>256</v>
      </c>
      <c r="L237" s="33"/>
      <c r="M237" s="145" t="s">
        <v>1</v>
      </c>
      <c r="N237" s="146" t="s">
        <v>45</v>
      </c>
      <c r="P237" s="147">
        <f>O237*H237</f>
        <v>0</v>
      </c>
      <c r="Q237" s="147">
        <v>0</v>
      </c>
      <c r="R237" s="147">
        <f>Q237*H237</f>
        <v>0</v>
      </c>
      <c r="S237" s="147">
        <v>0</v>
      </c>
      <c r="T237" s="148">
        <f>S237*H237</f>
        <v>0</v>
      </c>
      <c r="AR237" s="149" t="s">
        <v>257</v>
      </c>
      <c r="AT237" s="149" t="s">
        <v>252</v>
      </c>
      <c r="AU237" s="149" t="s">
        <v>21</v>
      </c>
      <c r="AY237" s="17" t="s">
        <v>250</v>
      </c>
      <c r="BE237" s="150">
        <f>IF(N237="základní",J237,0)</f>
        <v>0</v>
      </c>
      <c r="BF237" s="150">
        <f>IF(N237="snížená",J237,0)</f>
        <v>0</v>
      </c>
      <c r="BG237" s="150">
        <f>IF(N237="zákl. přenesená",J237,0)</f>
        <v>0</v>
      </c>
      <c r="BH237" s="150">
        <f>IF(N237="sníž. přenesená",J237,0)</f>
        <v>0</v>
      </c>
      <c r="BI237" s="150">
        <f>IF(N237="nulová",J237,0)</f>
        <v>0</v>
      </c>
      <c r="BJ237" s="17" t="s">
        <v>88</v>
      </c>
      <c r="BK237" s="150">
        <f>ROUND(I237*H237,2)</f>
        <v>0</v>
      </c>
      <c r="BL237" s="17" t="s">
        <v>257</v>
      </c>
      <c r="BM237" s="149" t="s">
        <v>3881</v>
      </c>
    </row>
    <row r="238" spans="2:65" s="1" customFormat="1" ht="11.25">
      <c r="B238" s="33"/>
      <c r="D238" s="151" t="s">
        <v>259</v>
      </c>
      <c r="F238" s="152" t="s">
        <v>3882</v>
      </c>
      <c r="I238" s="153"/>
      <c r="L238" s="33"/>
      <c r="M238" s="154"/>
      <c r="T238" s="57"/>
      <c r="AT238" s="17" t="s">
        <v>259</v>
      </c>
      <c r="AU238" s="17" t="s">
        <v>21</v>
      </c>
    </row>
    <row r="239" spans="2:65" s="1" customFormat="1" ht="19.5">
      <c r="B239" s="33"/>
      <c r="D239" s="156" t="s">
        <v>285</v>
      </c>
      <c r="F239" s="170" t="s">
        <v>3883</v>
      </c>
      <c r="I239" s="153"/>
      <c r="L239" s="33"/>
      <c r="M239" s="154"/>
      <c r="T239" s="57"/>
      <c r="AT239" s="17" t="s">
        <v>285</v>
      </c>
      <c r="AU239" s="17" t="s">
        <v>21</v>
      </c>
    </row>
    <row r="240" spans="2:65" s="1" customFormat="1" ht="24.2" customHeight="1">
      <c r="B240" s="33"/>
      <c r="C240" s="138" t="s">
        <v>495</v>
      </c>
      <c r="D240" s="138" t="s">
        <v>252</v>
      </c>
      <c r="E240" s="139" t="s">
        <v>3884</v>
      </c>
      <c r="F240" s="140" t="s">
        <v>3885</v>
      </c>
      <c r="G240" s="141" t="s">
        <v>481</v>
      </c>
      <c r="H240" s="142">
        <v>3</v>
      </c>
      <c r="I240" s="143"/>
      <c r="J240" s="144">
        <f>ROUND(I240*H240,2)</f>
        <v>0</v>
      </c>
      <c r="K240" s="140" t="s">
        <v>256</v>
      </c>
      <c r="L240" s="33"/>
      <c r="M240" s="145" t="s">
        <v>1</v>
      </c>
      <c r="N240" s="146" t="s">
        <v>45</v>
      </c>
      <c r="P240" s="147">
        <f>O240*H240</f>
        <v>0</v>
      </c>
      <c r="Q240" s="147">
        <v>0</v>
      </c>
      <c r="R240" s="147">
        <f>Q240*H240</f>
        <v>0</v>
      </c>
      <c r="S240" s="147">
        <v>4.0000000000000001E-3</v>
      </c>
      <c r="T240" s="148">
        <f>S240*H240</f>
        <v>1.2E-2</v>
      </c>
      <c r="AR240" s="149" t="s">
        <v>257</v>
      </c>
      <c r="AT240" s="149" t="s">
        <v>252</v>
      </c>
      <c r="AU240" s="149" t="s">
        <v>21</v>
      </c>
      <c r="AY240" s="17" t="s">
        <v>250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257</v>
      </c>
      <c r="BM240" s="149" t="s">
        <v>3886</v>
      </c>
    </row>
    <row r="241" spans="2:65" s="1" customFormat="1" ht="11.25">
      <c r="B241" s="33"/>
      <c r="D241" s="151" t="s">
        <v>259</v>
      </c>
      <c r="F241" s="152" t="s">
        <v>3887</v>
      </c>
      <c r="I241" s="153"/>
      <c r="L241" s="33"/>
      <c r="M241" s="154"/>
      <c r="T241" s="57"/>
      <c r="AT241" s="17" t="s">
        <v>259</v>
      </c>
      <c r="AU241" s="17" t="s">
        <v>21</v>
      </c>
    </row>
    <row r="242" spans="2:65" s="1" customFormat="1" ht="19.5">
      <c r="B242" s="33"/>
      <c r="D242" s="156" t="s">
        <v>285</v>
      </c>
      <c r="F242" s="170" t="s">
        <v>3888</v>
      </c>
      <c r="I242" s="153"/>
      <c r="L242" s="33"/>
      <c r="M242" s="154"/>
      <c r="T242" s="57"/>
      <c r="AT242" s="17" t="s">
        <v>285</v>
      </c>
      <c r="AU242" s="17" t="s">
        <v>21</v>
      </c>
    </row>
    <row r="243" spans="2:65" s="11" customFormat="1" ht="22.9" customHeight="1">
      <c r="B243" s="126"/>
      <c r="D243" s="127" t="s">
        <v>79</v>
      </c>
      <c r="E243" s="136" t="s">
        <v>692</v>
      </c>
      <c r="F243" s="136" t="s">
        <v>693</v>
      </c>
      <c r="I243" s="129"/>
      <c r="J243" s="137">
        <f>BK243</f>
        <v>0</v>
      </c>
      <c r="L243" s="126"/>
      <c r="M243" s="131"/>
      <c r="P243" s="132">
        <f>SUM(P244:P254)</f>
        <v>0</v>
      </c>
      <c r="R243" s="132">
        <f>SUM(R244:R254)</f>
        <v>0</v>
      </c>
      <c r="T243" s="133">
        <f>SUM(T244:T254)</f>
        <v>0</v>
      </c>
      <c r="AR243" s="127" t="s">
        <v>88</v>
      </c>
      <c r="AT243" s="134" t="s">
        <v>79</v>
      </c>
      <c r="AU243" s="134" t="s">
        <v>88</v>
      </c>
      <c r="AY243" s="127" t="s">
        <v>250</v>
      </c>
      <c r="BK243" s="135">
        <f>SUM(BK244:BK254)</f>
        <v>0</v>
      </c>
    </row>
    <row r="244" spans="2:65" s="1" customFormat="1" ht="21.75" customHeight="1">
      <c r="B244" s="33"/>
      <c r="C244" s="138" t="s">
        <v>503</v>
      </c>
      <c r="D244" s="138" t="s">
        <v>252</v>
      </c>
      <c r="E244" s="139" t="s">
        <v>695</v>
      </c>
      <c r="F244" s="140" t="s">
        <v>696</v>
      </c>
      <c r="G244" s="141" t="s">
        <v>402</v>
      </c>
      <c r="H244" s="142">
        <v>309.30599999999998</v>
      </c>
      <c r="I244" s="143"/>
      <c r="J244" s="144">
        <f>ROUND(I244*H244,2)</f>
        <v>0</v>
      </c>
      <c r="K244" s="140" t="s">
        <v>256</v>
      </c>
      <c r="L244" s="33"/>
      <c r="M244" s="145" t="s">
        <v>1</v>
      </c>
      <c r="N244" s="146" t="s">
        <v>45</v>
      </c>
      <c r="P244" s="147">
        <f>O244*H244</f>
        <v>0</v>
      </c>
      <c r="Q244" s="147">
        <v>0</v>
      </c>
      <c r="R244" s="147">
        <f>Q244*H244</f>
        <v>0</v>
      </c>
      <c r="S244" s="147">
        <v>0</v>
      </c>
      <c r="T244" s="148">
        <f>S244*H244</f>
        <v>0</v>
      </c>
      <c r="AR244" s="149" t="s">
        <v>257</v>
      </c>
      <c r="AT244" s="149" t="s">
        <v>252</v>
      </c>
      <c r="AU244" s="149" t="s">
        <v>21</v>
      </c>
      <c r="AY244" s="17" t="s">
        <v>250</v>
      </c>
      <c r="BE244" s="150">
        <f>IF(N244="základní",J244,0)</f>
        <v>0</v>
      </c>
      <c r="BF244" s="150">
        <f>IF(N244="snížená",J244,0)</f>
        <v>0</v>
      </c>
      <c r="BG244" s="150">
        <f>IF(N244="zákl. přenesená",J244,0)</f>
        <v>0</v>
      </c>
      <c r="BH244" s="150">
        <f>IF(N244="sníž. přenesená",J244,0)</f>
        <v>0</v>
      </c>
      <c r="BI244" s="150">
        <f>IF(N244="nulová",J244,0)</f>
        <v>0</v>
      </c>
      <c r="BJ244" s="17" t="s">
        <v>88</v>
      </c>
      <c r="BK244" s="150">
        <f>ROUND(I244*H244,2)</f>
        <v>0</v>
      </c>
      <c r="BL244" s="17" t="s">
        <v>257</v>
      </c>
      <c r="BM244" s="149" t="s">
        <v>3889</v>
      </c>
    </row>
    <row r="245" spans="2:65" s="1" customFormat="1" ht="11.25">
      <c r="B245" s="33"/>
      <c r="D245" s="151" t="s">
        <v>259</v>
      </c>
      <c r="F245" s="152" t="s">
        <v>698</v>
      </c>
      <c r="I245" s="153"/>
      <c r="L245" s="33"/>
      <c r="M245" s="154"/>
      <c r="T245" s="57"/>
      <c r="AT245" s="17" t="s">
        <v>259</v>
      </c>
      <c r="AU245" s="17" t="s">
        <v>21</v>
      </c>
    </row>
    <row r="246" spans="2:65" s="1" customFormat="1" ht="24.2" customHeight="1">
      <c r="B246" s="33"/>
      <c r="C246" s="138" t="s">
        <v>507</v>
      </c>
      <c r="D246" s="138" t="s">
        <v>252</v>
      </c>
      <c r="E246" s="139" t="s">
        <v>700</v>
      </c>
      <c r="F246" s="140" t="s">
        <v>701</v>
      </c>
      <c r="G246" s="141" t="s">
        <v>402</v>
      </c>
      <c r="H246" s="142">
        <v>5409.5789999999997</v>
      </c>
      <c r="I246" s="143"/>
      <c r="J246" s="144">
        <f>ROUND(I246*H246,2)</f>
        <v>0</v>
      </c>
      <c r="K246" s="140" t="s">
        <v>256</v>
      </c>
      <c r="L246" s="33"/>
      <c r="M246" s="145" t="s">
        <v>1</v>
      </c>
      <c r="N246" s="146" t="s">
        <v>45</v>
      </c>
      <c r="P246" s="147">
        <f>O246*H246</f>
        <v>0</v>
      </c>
      <c r="Q246" s="147">
        <v>0</v>
      </c>
      <c r="R246" s="147">
        <f>Q246*H246</f>
        <v>0</v>
      </c>
      <c r="S246" s="147">
        <v>0</v>
      </c>
      <c r="T246" s="148">
        <f>S246*H246</f>
        <v>0</v>
      </c>
      <c r="AR246" s="149" t="s">
        <v>257</v>
      </c>
      <c r="AT246" s="149" t="s">
        <v>252</v>
      </c>
      <c r="AU246" s="149" t="s">
        <v>21</v>
      </c>
      <c r="AY246" s="17" t="s">
        <v>250</v>
      </c>
      <c r="BE246" s="150">
        <f>IF(N246="základní",J246,0)</f>
        <v>0</v>
      </c>
      <c r="BF246" s="150">
        <f>IF(N246="snížená",J246,0)</f>
        <v>0</v>
      </c>
      <c r="BG246" s="150">
        <f>IF(N246="zákl. přenesená",J246,0)</f>
        <v>0</v>
      </c>
      <c r="BH246" s="150">
        <f>IF(N246="sníž. přenesená",J246,0)</f>
        <v>0</v>
      </c>
      <c r="BI246" s="150">
        <f>IF(N246="nulová",J246,0)</f>
        <v>0</v>
      </c>
      <c r="BJ246" s="17" t="s">
        <v>88</v>
      </c>
      <c r="BK246" s="150">
        <f>ROUND(I246*H246,2)</f>
        <v>0</v>
      </c>
      <c r="BL246" s="17" t="s">
        <v>257</v>
      </c>
      <c r="BM246" s="149" t="s">
        <v>3890</v>
      </c>
    </row>
    <row r="247" spans="2:65" s="1" customFormat="1" ht="11.25">
      <c r="B247" s="33"/>
      <c r="D247" s="151" t="s">
        <v>259</v>
      </c>
      <c r="F247" s="152" t="s">
        <v>703</v>
      </c>
      <c r="I247" s="153"/>
      <c r="L247" s="33"/>
      <c r="M247" s="154"/>
      <c r="T247" s="57"/>
      <c r="AT247" s="17" t="s">
        <v>259</v>
      </c>
      <c r="AU247" s="17" t="s">
        <v>21</v>
      </c>
    </row>
    <row r="248" spans="2:65" s="12" customFormat="1" ht="11.25">
      <c r="B248" s="155"/>
      <c r="D248" s="156" t="s">
        <v>265</v>
      </c>
      <c r="E248" s="157" t="s">
        <v>1</v>
      </c>
      <c r="F248" s="158" t="s">
        <v>3891</v>
      </c>
      <c r="H248" s="159">
        <v>5284.9830000000002</v>
      </c>
      <c r="I248" s="160"/>
      <c r="L248" s="155"/>
      <c r="M248" s="161"/>
      <c r="T248" s="162"/>
      <c r="AT248" s="157" t="s">
        <v>265</v>
      </c>
      <c r="AU248" s="157" t="s">
        <v>21</v>
      </c>
      <c r="AV248" s="12" t="s">
        <v>21</v>
      </c>
      <c r="AW248" s="12" t="s">
        <v>36</v>
      </c>
      <c r="AX248" s="12" t="s">
        <v>80</v>
      </c>
      <c r="AY248" s="157" t="s">
        <v>250</v>
      </c>
    </row>
    <row r="249" spans="2:65" s="12" customFormat="1" ht="11.25">
      <c r="B249" s="155"/>
      <c r="D249" s="156" t="s">
        <v>265</v>
      </c>
      <c r="E249" s="157" t="s">
        <v>1</v>
      </c>
      <c r="F249" s="158" t="s">
        <v>3892</v>
      </c>
      <c r="H249" s="159">
        <v>124.596</v>
      </c>
      <c r="I249" s="160"/>
      <c r="L249" s="155"/>
      <c r="M249" s="161"/>
      <c r="T249" s="162"/>
      <c r="AT249" s="157" t="s">
        <v>265</v>
      </c>
      <c r="AU249" s="157" t="s">
        <v>21</v>
      </c>
      <c r="AV249" s="12" t="s">
        <v>21</v>
      </c>
      <c r="AW249" s="12" t="s">
        <v>36</v>
      </c>
      <c r="AX249" s="12" t="s">
        <v>80</v>
      </c>
      <c r="AY249" s="157" t="s">
        <v>250</v>
      </c>
    </row>
    <row r="250" spans="2:65" s="13" customFormat="1" ht="11.25">
      <c r="B250" s="163"/>
      <c r="D250" s="156" t="s">
        <v>265</v>
      </c>
      <c r="E250" s="164" t="s">
        <v>1</v>
      </c>
      <c r="F250" s="165" t="s">
        <v>273</v>
      </c>
      <c r="H250" s="166">
        <v>5409.5789999999997</v>
      </c>
      <c r="I250" s="167"/>
      <c r="L250" s="163"/>
      <c r="M250" s="168"/>
      <c r="T250" s="169"/>
      <c r="AT250" s="164" t="s">
        <v>265</v>
      </c>
      <c r="AU250" s="164" t="s">
        <v>21</v>
      </c>
      <c r="AV250" s="13" t="s">
        <v>257</v>
      </c>
      <c r="AW250" s="13" t="s">
        <v>36</v>
      </c>
      <c r="AX250" s="13" t="s">
        <v>88</v>
      </c>
      <c r="AY250" s="164" t="s">
        <v>250</v>
      </c>
    </row>
    <row r="251" spans="2:65" s="1" customFormat="1" ht="33" customHeight="1">
      <c r="B251" s="33"/>
      <c r="C251" s="138" t="s">
        <v>511</v>
      </c>
      <c r="D251" s="138" t="s">
        <v>252</v>
      </c>
      <c r="E251" s="139" t="s">
        <v>956</v>
      </c>
      <c r="F251" s="140" t="s">
        <v>957</v>
      </c>
      <c r="G251" s="141" t="s">
        <v>402</v>
      </c>
      <c r="H251" s="142">
        <v>103.68</v>
      </c>
      <c r="I251" s="143"/>
      <c r="J251" s="144">
        <f>ROUND(I251*H251,2)</f>
        <v>0</v>
      </c>
      <c r="K251" s="140" t="s">
        <v>256</v>
      </c>
      <c r="L251" s="33"/>
      <c r="M251" s="145" t="s">
        <v>1</v>
      </c>
      <c r="N251" s="146" t="s">
        <v>45</v>
      </c>
      <c r="P251" s="147">
        <f>O251*H251</f>
        <v>0</v>
      </c>
      <c r="Q251" s="147">
        <v>0</v>
      </c>
      <c r="R251" s="147">
        <f>Q251*H251</f>
        <v>0</v>
      </c>
      <c r="S251" s="147">
        <v>0</v>
      </c>
      <c r="T251" s="148">
        <f>S251*H251</f>
        <v>0</v>
      </c>
      <c r="AR251" s="149" t="s">
        <v>257</v>
      </c>
      <c r="AT251" s="149" t="s">
        <v>252</v>
      </c>
      <c r="AU251" s="149" t="s">
        <v>21</v>
      </c>
      <c r="AY251" s="17" t="s">
        <v>250</v>
      </c>
      <c r="BE251" s="150">
        <f>IF(N251="základní",J251,0)</f>
        <v>0</v>
      </c>
      <c r="BF251" s="150">
        <f>IF(N251="snížená",J251,0)</f>
        <v>0</v>
      </c>
      <c r="BG251" s="150">
        <f>IF(N251="zákl. přenesená",J251,0)</f>
        <v>0</v>
      </c>
      <c r="BH251" s="150">
        <f>IF(N251="sníž. přenesená",J251,0)</f>
        <v>0</v>
      </c>
      <c r="BI251" s="150">
        <f>IF(N251="nulová",J251,0)</f>
        <v>0</v>
      </c>
      <c r="BJ251" s="17" t="s">
        <v>88</v>
      </c>
      <c r="BK251" s="150">
        <f>ROUND(I251*H251,2)</f>
        <v>0</v>
      </c>
      <c r="BL251" s="17" t="s">
        <v>257</v>
      </c>
      <c r="BM251" s="149" t="s">
        <v>3893</v>
      </c>
    </row>
    <row r="252" spans="2:65" s="1" customFormat="1" ht="11.25">
      <c r="B252" s="33"/>
      <c r="D252" s="151" t="s">
        <v>259</v>
      </c>
      <c r="F252" s="152" t="s">
        <v>959</v>
      </c>
      <c r="I252" s="153"/>
      <c r="L252" s="33"/>
      <c r="M252" s="154"/>
      <c r="T252" s="57"/>
      <c r="AT252" s="17" t="s">
        <v>259</v>
      </c>
      <c r="AU252" s="17" t="s">
        <v>21</v>
      </c>
    </row>
    <row r="253" spans="2:65" s="1" customFormat="1" ht="33" customHeight="1">
      <c r="B253" s="33"/>
      <c r="C253" s="138" t="s">
        <v>515</v>
      </c>
      <c r="D253" s="138" t="s">
        <v>252</v>
      </c>
      <c r="E253" s="139" t="s">
        <v>964</v>
      </c>
      <c r="F253" s="140" t="s">
        <v>965</v>
      </c>
      <c r="G253" s="141" t="s">
        <v>402</v>
      </c>
      <c r="H253" s="142">
        <v>81.78</v>
      </c>
      <c r="I253" s="143"/>
      <c r="J253" s="144">
        <f>ROUND(I253*H253,2)</f>
        <v>0</v>
      </c>
      <c r="K253" s="140" t="s">
        <v>256</v>
      </c>
      <c r="L253" s="33"/>
      <c r="M253" s="145" t="s">
        <v>1</v>
      </c>
      <c r="N253" s="146" t="s">
        <v>45</v>
      </c>
      <c r="P253" s="147">
        <f>O253*H253</f>
        <v>0</v>
      </c>
      <c r="Q253" s="147">
        <v>0</v>
      </c>
      <c r="R253" s="147">
        <f>Q253*H253</f>
        <v>0</v>
      </c>
      <c r="S253" s="147">
        <v>0</v>
      </c>
      <c r="T253" s="148">
        <f>S253*H253</f>
        <v>0</v>
      </c>
      <c r="AR253" s="149" t="s">
        <v>257</v>
      </c>
      <c r="AT253" s="149" t="s">
        <v>252</v>
      </c>
      <c r="AU253" s="149" t="s">
        <v>21</v>
      </c>
      <c r="AY253" s="17" t="s">
        <v>250</v>
      </c>
      <c r="BE253" s="150">
        <f>IF(N253="základní",J253,0)</f>
        <v>0</v>
      </c>
      <c r="BF253" s="150">
        <f>IF(N253="snížená",J253,0)</f>
        <v>0</v>
      </c>
      <c r="BG253" s="150">
        <f>IF(N253="zákl. přenesená",J253,0)</f>
        <v>0</v>
      </c>
      <c r="BH253" s="150">
        <f>IF(N253="sníž. přenesená",J253,0)</f>
        <v>0</v>
      </c>
      <c r="BI253" s="150">
        <f>IF(N253="nulová",J253,0)</f>
        <v>0</v>
      </c>
      <c r="BJ253" s="17" t="s">
        <v>88</v>
      </c>
      <c r="BK253" s="150">
        <f>ROUND(I253*H253,2)</f>
        <v>0</v>
      </c>
      <c r="BL253" s="17" t="s">
        <v>257</v>
      </c>
      <c r="BM253" s="149" t="s">
        <v>3894</v>
      </c>
    </row>
    <row r="254" spans="2:65" s="1" customFormat="1" ht="11.25">
      <c r="B254" s="33"/>
      <c r="D254" s="151" t="s">
        <v>259</v>
      </c>
      <c r="F254" s="152" t="s">
        <v>967</v>
      </c>
      <c r="I254" s="153"/>
      <c r="L254" s="33"/>
      <c r="M254" s="154"/>
      <c r="T254" s="57"/>
      <c r="AT254" s="17" t="s">
        <v>259</v>
      </c>
      <c r="AU254" s="17" t="s">
        <v>21</v>
      </c>
    </row>
    <row r="255" spans="2:65" s="11" customFormat="1" ht="22.9" customHeight="1">
      <c r="B255" s="126"/>
      <c r="D255" s="127" t="s">
        <v>79</v>
      </c>
      <c r="E255" s="136" t="s">
        <v>720</v>
      </c>
      <c r="F255" s="136" t="s">
        <v>721</v>
      </c>
      <c r="I255" s="129"/>
      <c r="J255" s="137">
        <f>BK255</f>
        <v>0</v>
      </c>
      <c r="L255" s="126"/>
      <c r="M255" s="131"/>
      <c r="P255" s="132">
        <f>SUM(P256:P257)</f>
        <v>0</v>
      </c>
      <c r="R255" s="132">
        <f>SUM(R256:R257)</f>
        <v>0</v>
      </c>
      <c r="T255" s="133">
        <f>SUM(T256:T257)</f>
        <v>0</v>
      </c>
      <c r="AR255" s="127" t="s">
        <v>88</v>
      </c>
      <c r="AT255" s="134" t="s">
        <v>79</v>
      </c>
      <c r="AU255" s="134" t="s">
        <v>88</v>
      </c>
      <c r="AY255" s="127" t="s">
        <v>250</v>
      </c>
      <c r="BK255" s="135">
        <f>SUM(BK256:BK257)</f>
        <v>0</v>
      </c>
    </row>
    <row r="256" spans="2:65" s="1" customFormat="1" ht="33" customHeight="1">
      <c r="B256" s="33"/>
      <c r="C256" s="138" t="s">
        <v>521</v>
      </c>
      <c r="D256" s="138" t="s">
        <v>252</v>
      </c>
      <c r="E256" s="139" t="s">
        <v>3895</v>
      </c>
      <c r="F256" s="140" t="s">
        <v>3896</v>
      </c>
      <c r="G256" s="141" t="s">
        <v>402</v>
      </c>
      <c r="H256" s="142">
        <v>46.183999999999997</v>
      </c>
      <c r="I256" s="143"/>
      <c r="J256" s="144">
        <f>ROUND(I256*H256,2)</f>
        <v>0</v>
      </c>
      <c r="K256" s="140" t="s">
        <v>256</v>
      </c>
      <c r="L256" s="33"/>
      <c r="M256" s="145" t="s">
        <v>1</v>
      </c>
      <c r="N256" s="146" t="s">
        <v>45</v>
      </c>
      <c r="P256" s="147">
        <f>O256*H256</f>
        <v>0</v>
      </c>
      <c r="Q256" s="147">
        <v>0</v>
      </c>
      <c r="R256" s="147">
        <f>Q256*H256</f>
        <v>0</v>
      </c>
      <c r="S256" s="147">
        <v>0</v>
      </c>
      <c r="T256" s="148">
        <f>S256*H256</f>
        <v>0</v>
      </c>
      <c r="AR256" s="149" t="s">
        <v>257</v>
      </c>
      <c r="AT256" s="149" t="s">
        <v>252</v>
      </c>
      <c r="AU256" s="149" t="s">
        <v>21</v>
      </c>
      <c r="AY256" s="17" t="s">
        <v>250</v>
      </c>
      <c r="BE256" s="150">
        <f>IF(N256="základní",J256,0)</f>
        <v>0</v>
      </c>
      <c r="BF256" s="150">
        <f>IF(N256="snížená",J256,0)</f>
        <v>0</v>
      </c>
      <c r="BG256" s="150">
        <f>IF(N256="zákl. přenesená",J256,0)</f>
        <v>0</v>
      </c>
      <c r="BH256" s="150">
        <f>IF(N256="sníž. přenesená",J256,0)</f>
        <v>0</v>
      </c>
      <c r="BI256" s="150">
        <f>IF(N256="nulová",J256,0)</f>
        <v>0</v>
      </c>
      <c r="BJ256" s="17" t="s">
        <v>88</v>
      </c>
      <c r="BK256" s="150">
        <f>ROUND(I256*H256,2)</f>
        <v>0</v>
      </c>
      <c r="BL256" s="17" t="s">
        <v>257</v>
      </c>
      <c r="BM256" s="149" t="s">
        <v>3897</v>
      </c>
    </row>
    <row r="257" spans="2:65" s="1" customFormat="1" ht="11.25">
      <c r="B257" s="33"/>
      <c r="D257" s="151" t="s">
        <v>259</v>
      </c>
      <c r="F257" s="152" t="s">
        <v>3898</v>
      </c>
      <c r="I257" s="153"/>
      <c r="L257" s="33"/>
      <c r="M257" s="154"/>
      <c r="T257" s="57"/>
      <c r="AT257" s="17" t="s">
        <v>259</v>
      </c>
      <c r="AU257" s="17" t="s">
        <v>21</v>
      </c>
    </row>
    <row r="258" spans="2:65" s="11" customFormat="1" ht="25.9" customHeight="1">
      <c r="B258" s="126"/>
      <c r="D258" s="127" t="s">
        <v>79</v>
      </c>
      <c r="E258" s="128" t="s">
        <v>727</v>
      </c>
      <c r="F258" s="128" t="s">
        <v>728</v>
      </c>
      <c r="I258" s="129"/>
      <c r="J258" s="130">
        <f>BK258</f>
        <v>0</v>
      </c>
      <c r="L258" s="126"/>
      <c r="M258" s="131"/>
      <c r="P258" s="132">
        <f>P259</f>
        <v>0</v>
      </c>
      <c r="R258" s="132">
        <f>R259</f>
        <v>0</v>
      </c>
      <c r="T258" s="133">
        <f>T259</f>
        <v>7.5000000000000011E-2</v>
      </c>
      <c r="AR258" s="127" t="s">
        <v>21</v>
      </c>
      <c r="AT258" s="134" t="s">
        <v>79</v>
      </c>
      <c r="AU258" s="134" t="s">
        <v>80</v>
      </c>
      <c r="AY258" s="127" t="s">
        <v>250</v>
      </c>
      <c r="BK258" s="135">
        <f>BK259</f>
        <v>0</v>
      </c>
    </row>
    <row r="259" spans="2:65" s="11" customFormat="1" ht="22.9" customHeight="1">
      <c r="B259" s="126"/>
      <c r="D259" s="127" t="s">
        <v>79</v>
      </c>
      <c r="E259" s="136" t="s">
        <v>729</v>
      </c>
      <c r="F259" s="136" t="s">
        <v>730</v>
      </c>
      <c r="I259" s="129"/>
      <c r="J259" s="137">
        <f>BK259</f>
        <v>0</v>
      </c>
      <c r="L259" s="126"/>
      <c r="M259" s="131"/>
      <c r="P259" s="132">
        <f>SUM(P260:P262)</f>
        <v>0</v>
      </c>
      <c r="R259" s="132">
        <f>SUM(R260:R262)</f>
        <v>0</v>
      </c>
      <c r="T259" s="133">
        <f>SUM(T260:T262)</f>
        <v>7.5000000000000011E-2</v>
      </c>
      <c r="AR259" s="127" t="s">
        <v>21</v>
      </c>
      <c r="AT259" s="134" t="s">
        <v>79</v>
      </c>
      <c r="AU259" s="134" t="s">
        <v>88</v>
      </c>
      <c r="AY259" s="127" t="s">
        <v>250</v>
      </c>
      <c r="BK259" s="135">
        <f>SUM(BK260:BK262)</f>
        <v>0</v>
      </c>
    </row>
    <row r="260" spans="2:65" s="1" customFormat="1" ht="24.2" customHeight="1">
      <c r="B260" s="33"/>
      <c r="C260" s="138" t="s">
        <v>527</v>
      </c>
      <c r="D260" s="138" t="s">
        <v>252</v>
      </c>
      <c r="E260" s="139" t="s">
        <v>3899</v>
      </c>
      <c r="F260" s="140" t="s">
        <v>3900</v>
      </c>
      <c r="G260" s="141" t="s">
        <v>557</v>
      </c>
      <c r="H260" s="142">
        <v>3</v>
      </c>
      <c r="I260" s="143"/>
      <c r="J260" s="144">
        <f>ROUND(I260*H260,2)</f>
        <v>0</v>
      </c>
      <c r="K260" s="140" t="s">
        <v>256</v>
      </c>
      <c r="L260" s="33"/>
      <c r="M260" s="145" t="s">
        <v>1</v>
      </c>
      <c r="N260" s="146" t="s">
        <v>45</v>
      </c>
      <c r="P260" s="147">
        <f>O260*H260</f>
        <v>0</v>
      </c>
      <c r="Q260" s="147">
        <v>0</v>
      </c>
      <c r="R260" s="147">
        <f>Q260*H260</f>
        <v>0</v>
      </c>
      <c r="S260" s="147">
        <v>2.5000000000000001E-2</v>
      </c>
      <c r="T260" s="148">
        <f>S260*H260</f>
        <v>7.5000000000000011E-2</v>
      </c>
      <c r="AR260" s="149" t="s">
        <v>351</v>
      </c>
      <c r="AT260" s="149" t="s">
        <v>252</v>
      </c>
      <c r="AU260" s="149" t="s">
        <v>21</v>
      </c>
      <c r="AY260" s="17" t="s">
        <v>250</v>
      </c>
      <c r="BE260" s="150">
        <f>IF(N260="základní",J260,0)</f>
        <v>0</v>
      </c>
      <c r="BF260" s="150">
        <f>IF(N260="snížená",J260,0)</f>
        <v>0</v>
      </c>
      <c r="BG260" s="150">
        <f>IF(N260="zákl. přenesená",J260,0)</f>
        <v>0</v>
      </c>
      <c r="BH260" s="150">
        <f>IF(N260="sníž. přenesená",J260,0)</f>
        <v>0</v>
      </c>
      <c r="BI260" s="150">
        <f>IF(N260="nulová",J260,0)</f>
        <v>0</v>
      </c>
      <c r="BJ260" s="17" t="s">
        <v>88</v>
      </c>
      <c r="BK260" s="150">
        <f>ROUND(I260*H260,2)</f>
        <v>0</v>
      </c>
      <c r="BL260" s="17" t="s">
        <v>351</v>
      </c>
      <c r="BM260" s="149" t="s">
        <v>3901</v>
      </c>
    </row>
    <row r="261" spans="2:65" s="1" customFormat="1" ht="11.25">
      <c r="B261" s="33"/>
      <c r="D261" s="151" t="s">
        <v>259</v>
      </c>
      <c r="F261" s="152" t="s">
        <v>3902</v>
      </c>
      <c r="I261" s="153"/>
      <c r="L261" s="33"/>
      <c r="M261" s="154"/>
      <c r="T261" s="57"/>
      <c r="AT261" s="17" t="s">
        <v>259</v>
      </c>
      <c r="AU261" s="17" t="s">
        <v>21</v>
      </c>
    </row>
    <row r="262" spans="2:65" s="1" customFormat="1" ht="19.5">
      <c r="B262" s="33"/>
      <c r="D262" s="156" t="s">
        <v>285</v>
      </c>
      <c r="F262" s="170" t="s">
        <v>3903</v>
      </c>
      <c r="I262" s="153"/>
      <c r="L262" s="33"/>
      <c r="M262" s="154"/>
      <c r="T262" s="57"/>
      <c r="AT262" s="17" t="s">
        <v>285</v>
      </c>
      <c r="AU262" s="17" t="s">
        <v>21</v>
      </c>
    </row>
    <row r="263" spans="2:65" s="11" customFormat="1" ht="25.9" customHeight="1">
      <c r="B263" s="126"/>
      <c r="D263" s="127" t="s">
        <v>79</v>
      </c>
      <c r="E263" s="128" t="s">
        <v>1796</v>
      </c>
      <c r="F263" s="128" t="s">
        <v>1797</v>
      </c>
      <c r="I263" s="129"/>
      <c r="J263" s="130">
        <f>BK263</f>
        <v>0</v>
      </c>
      <c r="L263" s="126"/>
      <c r="M263" s="131"/>
      <c r="P263" s="132">
        <f>SUM(P264:P265)</f>
        <v>0</v>
      </c>
      <c r="R263" s="132">
        <f>SUM(R264:R265)</f>
        <v>0</v>
      </c>
      <c r="T263" s="133">
        <f>SUM(T264:T265)</f>
        <v>0</v>
      </c>
      <c r="AR263" s="127" t="s">
        <v>257</v>
      </c>
      <c r="AT263" s="134" t="s">
        <v>79</v>
      </c>
      <c r="AU263" s="134" t="s">
        <v>80</v>
      </c>
      <c r="AY263" s="127" t="s">
        <v>250</v>
      </c>
      <c r="BK263" s="135">
        <f>SUM(BK264:BK265)</f>
        <v>0</v>
      </c>
    </row>
    <row r="264" spans="2:65" s="1" customFormat="1" ht="16.5" customHeight="1">
      <c r="B264" s="33"/>
      <c r="C264" s="138" t="s">
        <v>532</v>
      </c>
      <c r="D264" s="138" t="s">
        <v>252</v>
      </c>
      <c r="E264" s="139" t="s">
        <v>3904</v>
      </c>
      <c r="F264" s="140" t="s">
        <v>3905</v>
      </c>
      <c r="G264" s="141" t="s">
        <v>283</v>
      </c>
      <c r="H264" s="142">
        <v>3</v>
      </c>
      <c r="I264" s="143"/>
      <c r="J264" s="144">
        <f>ROUND(I264*H264,2)</f>
        <v>0</v>
      </c>
      <c r="K264" s="140" t="s">
        <v>1</v>
      </c>
      <c r="L264" s="33"/>
      <c r="M264" s="145" t="s">
        <v>1</v>
      </c>
      <c r="N264" s="146" t="s">
        <v>45</v>
      </c>
      <c r="P264" s="147">
        <f>O264*H264</f>
        <v>0</v>
      </c>
      <c r="Q264" s="147">
        <v>0</v>
      </c>
      <c r="R264" s="147">
        <f>Q264*H264</f>
        <v>0</v>
      </c>
      <c r="S264" s="147">
        <v>0</v>
      </c>
      <c r="T264" s="148">
        <f>S264*H264</f>
        <v>0</v>
      </c>
      <c r="AR264" s="149" t="s">
        <v>2230</v>
      </c>
      <c r="AT264" s="149" t="s">
        <v>252</v>
      </c>
      <c r="AU264" s="149" t="s">
        <v>88</v>
      </c>
      <c r="AY264" s="17" t="s">
        <v>250</v>
      </c>
      <c r="BE264" s="150">
        <f>IF(N264="základní",J264,0)</f>
        <v>0</v>
      </c>
      <c r="BF264" s="150">
        <f>IF(N264="snížená",J264,0)</f>
        <v>0</v>
      </c>
      <c r="BG264" s="150">
        <f>IF(N264="zákl. přenesená",J264,0)</f>
        <v>0</v>
      </c>
      <c r="BH264" s="150">
        <f>IF(N264="sníž. přenesená",J264,0)</f>
        <v>0</v>
      </c>
      <c r="BI264" s="150">
        <f>IF(N264="nulová",J264,0)</f>
        <v>0</v>
      </c>
      <c r="BJ264" s="17" t="s">
        <v>88</v>
      </c>
      <c r="BK264" s="150">
        <f>ROUND(I264*H264,2)</f>
        <v>0</v>
      </c>
      <c r="BL264" s="17" t="s">
        <v>2230</v>
      </c>
      <c r="BM264" s="149" t="s">
        <v>3906</v>
      </c>
    </row>
    <row r="265" spans="2:65" s="1" customFormat="1" ht="19.5">
      <c r="B265" s="33"/>
      <c r="D265" s="156" t="s">
        <v>285</v>
      </c>
      <c r="F265" s="170" t="s">
        <v>3907</v>
      </c>
      <c r="I265" s="153"/>
      <c r="L265" s="33"/>
      <c r="M265" s="193"/>
      <c r="N265" s="190"/>
      <c r="O265" s="190"/>
      <c r="P265" s="190"/>
      <c r="Q265" s="190"/>
      <c r="R265" s="190"/>
      <c r="S265" s="190"/>
      <c r="T265" s="194"/>
      <c r="AT265" s="17" t="s">
        <v>285</v>
      </c>
      <c r="AU265" s="17" t="s">
        <v>88</v>
      </c>
    </row>
    <row r="266" spans="2:65" s="1" customFormat="1" ht="6.95" customHeight="1">
      <c r="B266" s="45"/>
      <c r="C266" s="46"/>
      <c r="D266" s="46"/>
      <c r="E266" s="46"/>
      <c r="F266" s="46"/>
      <c r="G266" s="46"/>
      <c r="H266" s="46"/>
      <c r="I266" s="46"/>
      <c r="J266" s="46"/>
      <c r="K266" s="46"/>
      <c r="L266" s="33"/>
    </row>
  </sheetData>
  <sheetProtection algorithmName="SHA-512" hashValue="X2t4kSkuz1VhLNtzuDN+UERLVqxQahn1KOfip+VgGemuLuZMAPsm4aBgYhzBhKeqgNoEAKxPqZlaXcYlcGUg+w==" saltValue="yysVo7pE6A2pvcR2vEOpHP0X9ifCRKezbWDCXBUqWbBS64Lci60vNN+Fz0kxGo68rY4/HzZ+xL5xlpFiqk4U/Q==" spinCount="100000" sheet="1" objects="1" scenarios="1" formatColumns="0" formatRows="0" autoFilter="0"/>
  <autoFilter ref="C124:K265" xr:uid="{00000000-0009-0000-0000-000010000000}"/>
  <mergeCells count="9">
    <mergeCell ref="E87:H87"/>
    <mergeCell ref="E115:H115"/>
    <mergeCell ref="E117:H117"/>
    <mergeCell ref="L2:V2"/>
    <mergeCell ref="E7:H7"/>
    <mergeCell ref="E9:H9"/>
    <mergeCell ref="E18:H18"/>
    <mergeCell ref="E27:H27"/>
    <mergeCell ref="E85:H85"/>
  </mergeCells>
  <hyperlinks>
    <hyperlink ref="F129" r:id="rId1" xr:uid="{00000000-0004-0000-1000-000000000000}"/>
    <hyperlink ref="F132" r:id="rId2" xr:uid="{00000000-0004-0000-1000-000001000000}"/>
    <hyperlink ref="F135" r:id="rId3" xr:uid="{00000000-0004-0000-1000-000002000000}"/>
    <hyperlink ref="F138" r:id="rId4" xr:uid="{00000000-0004-0000-1000-000003000000}"/>
    <hyperlink ref="F141" r:id="rId5" xr:uid="{00000000-0004-0000-1000-000004000000}"/>
    <hyperlink ref="F144" r:id="rId6" xr:uid="{00000000-0004-0000-1000-000005000000}"/>
    <hyperlink ref="F147" r:id="rId7" xr:uid="{00000000-0004-0000-1000-000006000000}"/>
    <hyperlink ref="F156" r:id="rId8" xr:uid="{00000000-0004-0000-1000-000007000000}"/>
    <hyperlink ref="F161" r:id="rId9" xr:uid="{00000000-0004-0000-1000-000008000000}"/>
    <hyperlink ref="F164" r:id="rId10" xr:uid="{00000000-0004-0000-1000-000009000000}"/>
    <hyperlink ref="F167" r:id="rId11" xr:uid="{00000000-0004-0000-1000-00000A000000}"/>
    <hyperlink ref="F170" r:id="rId12" xr:uid="{00000000-0004-0000-1000-00000B000000}"/>
    <hyperlink ref="F173" r:id="rId13" xr:uid="{00000000-0004-0000-1000-00000C000000}"/>
    <hyperlink ref="F175" r:id="rId14" xr:uid="{00000000-0004-0000-1000-00000D000000}"/>
    <hyperlink ref="F180" r:id="rId15" xr:uid="{00000000-0004-0000-1000-00000E000000}"/>
    <hyperlink ref="F182" r:id="rId16" xr:uid="{00000000-0004-0000-1000-00000F000000}"/>
    <hyperlink ref="F185" r:id="rId17" xr:uid="{00000000-0004-0000-1000-000010000000}"/>
    <hyperlink ref="F188" r:id="rId18" xr:uid="{00000000-0004-0000-1000-000011000000}"/>
    <hyperlink ref="F195" r:id="rId19" xr:uid="{00000000-0004-0000-1000-000012000000}"/>
    <hyperlink ref="F198" r:id="rId20" xr:uid="{00000000-0004-0000-1000-000013000000}"/>
    <hyperlink ref="F200" r:id="rId21" xr:uid="{00000000-0004-0000-1000-000014000000}"/>
    <hyperlink ref="F203" r:id="rId22" xr:uid="{00000000-0004-0000-1000-000015000000}"/>
    <hyperlink ref="F206" r:id="rId23" xr:uid="{00000000-0004-0000-1000-000016000000}"/>
    <hyperlink ref="F209" r:id="rId24" xr:uid="{00000000-0004-0000-1000-000017000000}"/>
    <hyperlink ref="F213" r:id="rId25" xr:uid="{00000000-0004-0000-1000-000018000000}"/>
    <hyperlink ref="F216" r:id="rId26" xr:uid="{00000000-0004-0000-1000-000019000000}"/>
    <hyperlink ref="F219" r:id="rId27" xr:uid="{00000000-0004-0000-1000-00001A000000}"/>
    <hyperlink ref="F222" r:id="rId28" xr:uid="{00000000-0004-0000-1000-00001B000000}"/>
    <hyperlink ref="F228" r:id="rId29" xr:uid="{00000000-0004-0000-1000-00001C000000}"/>
    <hyperlink ref="F232" r:id="rId30" xr:uid="{00000000-0004-0000-1000-00001D000000}"/>
    <hyperlink ref="F235" r:id="rId31" xr:uid="{00000000-0004-0000-1000-00001E000000}"/>
    <hyperlink ref="F238" r:id="rId32" xr:uid="{00000000-0004-0000-1000-00001F000000}"/>
    <hyperlink ref="F241" r:id="rId33" xr:uid="{00000000-0004-0000-1000-000020000000}"/>
    <hyperlink ref="F245" r:id="rId34" xr:uid="{00000000-0004-0000-1000-000021000000}"/>
    <hyperlink ref="F247" r:id="rId35" xr:uid="{00000000-0004-0000-1000-000022000000}"/>
    <hyperlink ref="F252" r:id="rId36" xr:uid="{00000000-0004-0000-1000-000023000000}"/>
    <hyperlink ref="F254" r:id="rId37" xr:uid="{00000000-0004-0000-1000-000024000000}"/>
    <hyperlink ref="F257" r:id="rId38" xr:uid="{00000000-0004-0000-1000-000025000000}"/>
    <hyperlink ref="F261" r:id="rId39" xr:uid="{00000000-0004-0000-1000-000026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40"/>
  <headerFooter>
    <oddHeader>&amp;R02_040</oddHeader>
    <oddFooter>&amp;CStrana &amp;P z &amp;N&amp;R&amp;A</oddFooter>
  </headerFooter>
  <drawing r:id="rId4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32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138</v>
      </c>
      <c r="AZ2" s="94" t="s">
        <v>3728</v>
      </c>
      <c r="BA2" s="94" t="s">
        <v>1</v>
      </c>
      <c r="BB2" s="94" t="s">
        <v>1</v>
      </c>
      <c r="BC2" s="94" t="s">
        <v>3908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s="1" customFormat="1" ht="12" customHeight="1">
      <c r="B8" s="33"/>
      <c r="D8" s="27" t="s">
        <v>215</v>
      </c>
      <c r="L8" s="33"/>
    </row>
    <row r="9" spans="2:56" s="1" customFormat="1" ht="30" customHeight="1">
      <c r="B9" s="33"/>
      <c r="E9" s="241" t="s">
        <v>3909</v>
      </c>
      <c r="F9" s="261"/>
      <c r="G9" s="261"/>
      <c r="H9" s="261"/>
      <c r="L9" s="33"/>
    </row>
    <row r="10" spans="2:56" s="1" customFormat="1" ht="11.25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56" s="1" customFormat="1" ht="10.9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ROUND(J128,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ROUND((SUM(BE128:BE322)),  2)</f>
        <v>0</v>
      </c>
      <c r="I33" s="98">
        <v>0.21</v>
      </c>
      <c r="J33" s="87">
        <f>ROUND(((SUM(BE128:BE322))*I33),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ROUND((SUM(BF128:BF322)),  2)</f>
        <v>0</v>
      </c>
      <c r="I34" s="98">
        <v>0.15</v>
      </c>
      <c r="J34" s="87">
        <f>ROUND(((SUM(BF128:BF322))*I34),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ROUND((SUM(BG128:BG322)),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ROUND((SUM(BH128:BH322)),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ROUND((SUM(BI128:BI322)),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30" customHeight="1">
      <c r="B87" s="33"/>
      <c r="E87" s="241" t="str">
        <f>E9</f>
        <v>040.32.2 - Úprava napojení pěších komunikací na lávku v km 82,150 TPE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J128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J129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J130</f>
        <v>0</v>
      </c>
      <c r="L98" s="114"/>
    </row>
    <row r="99" spans="2:12" s="9" customFormat="1" ht="19.899999999999999" customHeight="1">
      <c r="B99" s="114"/>
      <c r="D99" s="115" t="s">
        <v>224</v>
      </c>
      <c r="E99" s="116"/>
      <c r="F99" s="116"/>
      <c r="G99" s="116"/>
      <c r="H99" s="116"/>
      <c r="I99" s="116"/>
      <c r="J99" s="117">
        <f>J191</f>
        <v>0</v>
      </c>
      <c r="L99" s="114"/>
    </row>
    <row r="100" spans="2:12" s="9" customFormat="1" ht="19.899999999999999" customHeight="1">
      <c r="B100" s="114"/>
      <c r="D100" s="115" t="s">
        <v>225</v>
      </c>
      <c r="E100" s="116"/>
      <c r="F100" s="116"/>
      <c r="G100" s="116"/>
      <c r="H100" s="116"/>
      <c r="I100" s="116"/>
      <c r="J100" s="117">
        <f>J208</f>
        <v>0</v>
      </c>
      <c r="L100" s="114"/>
    </row>
    <row r="101" spans="2:12" s="9" customFormat="1" ht="19.899999999999999" customHeight="1">
      <c r="B101" s="114"/>
      <c r="D101" s="115" t="s">
        <v>226</v>
      </c>
      <c r="E101" s="116"/>
      <c r="F101" s="116"/>
      <c r="G101" s="116"/>
      <c r="H101" s="116"/>
      <c r="I101" s="116"/>
      <c r="J101" s="117">
        <f>J225</f>
        <v>0</v>
      </c>
      <c r="L101" s="114"/>
    </row>
    <row r="102" spans="2:12" s="9" customFormat="1" ht="19.899999999999999" customHeight="1">
      <c r="B102" s="114"/>
      <c r="D102" s="115" t="s">
        <v>227</v>
      </c>
      <c r="E102" s="116"/>
      <c r="F102" s="116"/>
      <c r="G102" s="116"/>
      <c r="H102" s="116"/>
      <c r="I102" s="116"/>
      <c r="J102" s="117">
        <f>J229</f>
        <v>0</v>
      </c>
      <c r="L102" s="114"/>
    </row>
    <row r="103" spans="2:12" s="9" customFormat="1" ht="19.899999999999999" customHeight="1">
      <c r="B103" s="114"/>
      <c r="D103" s="115" t="s">
        <v>228</v>
      </c>
      <c r="E103" s="116"/>
      <c r="F103" s="116"/>
      <c r="G103" s="116"/>
      <c r="H103" s="116"/>
      <c r="I103" s="116"/>
      <c r="J103" s="117">
        <f>J259</f>
        <v>0</v>
      </c>
      <c r="L103" s="114"/>
    </row>
    <row r="104" spans="2:12" s="9" customFormat="1" ht="19.899999999999999" customHeight="1">
      <c r="B104" s="114"/>
      <c r="D104" s="115" t="s">
        <v>229</v>
      </c>
      <c r="E104" s="116"/>
      <c r="F104" s="116"/>
      <c r="G104" s="116"/>
      <c r="H104" s="116"/>
      <c r="I104" s="116"/>
      <c r="J104" s="117">
        <f>J296</f>
        <v>0</v>
      </c>
      <c r="L104" s="114"/>
    </row>
    <row r="105" spans="2:12" s="9" customFormat="1" ht="19.899999999999999" customHeight="1">
      <c r="B105" s="114"/>
      <c r="D105" s="115" t="s">
        <v>230</v>
      </c>
      <c r="E105" s="116"/>
      <c r="F105" s="116"/>
      <c r="G105" s="116"/>
      <c r="H105" s="116"/>
      <c r="I105" s="116"/>
      <c r="J105" s="117">
        <f>J308</f>
        <v>0</v>
      </c>
      <c r="L105" s="114"/>
    </row>
    <row r="106" spans="2:12" s="8" customFormat="1" ht="24.95" customHeight="1">
      <c r="B106" s="110"/>
      <c r="D106" s="111" t="s">
        <v>231</v>
      </c>
      <c r="E106" s="112"/>
      <c r="F106" s="112"/>
      <c r="G106" s="112"/>
      <c r="H106" s="112"/>
      <c r="I106" s="112"/>
      <c r="J106" s="113">
        <f>J311</f>
        <v>0</v>
      </c>
      <c r="L106" s="110"/>
    </row>
    <row r="107" spans="2:12" s="9" customFormat="1" ht="19.899999999999999" customHeight="1">
      <c r="B107" s="114"/>
      <c r="D107" s="115" t="s">
        <v>232</v>
      </c>
      <c r="E107" s="116"/>
      <c r="F107" s="116"/>
      <c r="G107" s="116"/>
      <c r="H107" s="116"/>
      <c r="I107" s="116"/>
      <c r="J107" s="117">
        <f>J312</f>
        <v>0</v>
      </c>
      <c r="L107" s="114"/>
    </row>
    <row r="108" spans="2:12" s="8" customFormat="1" ht="24.95" customHeight="1">
      <c r="B108" s="110"/>
      <c r="D108" s="111" t="s">
        <v>1269</v>
      </c>
      <c r="E108" s="112"/>
      <c r="F108" s="112"/>
      <c r="G108" s="112"/>
      <c r="H108" s="112"/>
      <c r="I108" s="112"/>
      <c r="J108" s="113">
        <f>J320</f>
        <v>0</v>
      </c>
      <c r="L108" s="110"/>
    </row>
    <row r="109" spans="2:12" s="1" customFormat="1" ht="21.75" customHeight="1">
      <c r="B109" s="33"/>
      <c r="L109" s="33"/>
    </row>
    <row r="110" spans="2:12" s="1" customFormat="1" ht="6.95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33"/>
    </row>
    <row r="114" spans="2:63" s="1" customFormat="1" ht="6.95" customHeight="1"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33"/>
    </row>
    <row r="115" spans="2:63" s="1" customFormat="1" ht="24.95" customHeight="1">
      <c r="B115" s="33"/>
      <c r="C115" s="21" t="s">
        <v>235</v>
      </c>
      <c r="L115" s="33"/>
    </row>
    <row r="116" spans="2:63" s="1" customFormat="1" ht="6.95" customHeight="1">
      <c r="B116" s="33"/>
      <c r="L116" s="33"/>
    </row>
    <row r="117" spans="2:63" s="1" customFormat="1" ht="12" customHeight="1">
      <c r="B117" s="33"/>
      <c r="C117" s="27" t="s">
        <v>16</v>
      </c>
      <c r="L117" s="33"/>
    </row>
    <row r="118" spans="2:63" s="1" customFormat="1" ht="26.25" customHeight="1">
      <c r="B118" s="33"/>
      <c r="E118" s="259" t="str">
        <f>E7</f>
        <v>Opatření Zátor-Loučky, OHO, Dílčí stavba 02.040 Opatření v úseku Zátor - Loučky</v>
      </c>
      <c r="F118" s="260"/>
      <c r="G118" s="260"/>
      <c r="H118" s="260"/>
      <c r="L118" s="33"/>
    </row>
    <row r="119" spans="2:63" s="1" customFormat="1" ht="12" customHeight="1">
      <c r="B119" s="33"/>
      <c r="C119" s="27" t="s">
        <v>215</v>
      </c>
      <c r="L119" s="33"/>
    </row>
    <row r="120" spans="2:63" s="1" customFormat="1" ht="30" customHeight="1">
      <c r="B120" s="33"/>
      <c r="E120" s="241" t="str">
        <f>E9</f>
        <v>040.32.2 - Úprava napojení pěších komunikací na lávku v km 82,150 TPE</v>
      </c>
      <c r="F120" s="261"/>
      <c r="G120" s="261"/>
      <c r="H120" s="261"/>
      <c r="L120" s="33"/>
    </row>
    <row r="121" spans="2:63" s="1" customFormat="1" ht="6.95" customHeight="1">
      <c r="B121" s="33"/>
      <c r="L121" s="33"/>
    </row>
    <row r="122" spans="2:63" s="1" customFormat="1" ht="12" customHeight="1">
      <c r="B122" s="33"/>
      <c r="C122" s="27" t="s">
        <v>22</v>
      </c>
      <c r="F122" s="25" t="str">
        <f>F12</f>
        <v>Zátor</v>
      </c>
      <c r="I122" s="27" t="s">
        <v>24</v>
      </c>
      <c r="J122" s="53" t="str">
        <f>IF(J12="","",J12)</f>
        <v>15. 11. 2024</v>
      </c>
      <c r="L122" s="33"/>
    </row>
    <row r="123" spans="2:63" s="1" customFormat="1" ht="6.95" customHeight="1">
      <c r="B123" s="33"/>
      <c r="L123" s="33"/>
    </row>
    <row r="124" spans="2:63" s="1" customFormat="1" ht="15.2" customHeight="1">
      <c r="B124" s="33"/>
      <c r="C124" s="27" t="s">
        <v>28</v>
      </c>
      <c r="F124" s="25" t="str">
        <f>E15</f>
        <v>Povodí Odry, státní podnik</v>
      </c>
      <c r="I124" s="27" t="s">
        <v>34</v>
      </c>
      <c r="J124" s="31" t="str">
        <f>E21</f>
        <v>AQUATIS, a.s.</v>
      </c>
      <c r="L124" s="33"/>
    </row>
    <row r="125" spans="2:63" s="1" customFormat="1" ht="25.7" customHeight="1">
      <c r="B125" s="33"/>
      <c r="C125" s="27" t="s">
        <v>32</v>
      </c>
      <c r="F125" s="25" t="str">
        <f>IF(E18="","",E18)</f>
        <v>Vyplň údaj</v>
      </c>
      <c r="I125" s="27" t="s">
        <v>37</v>
      </c>
      <c r="J125" s="31" t="str">
        <f>E24</f>
        <v>Ing. Michal Jendruščák</v>
      </c>
      <c r="L125" s="33"/>
    </row>
    <row r="126" spans="2:63" s="1" customFormat="1" ht="10.35" customHeight="1">
      <c r="B126" s="33"/>
      <c r="L126" s="33"/>
    </row>
    <row r="127" spans="2:63" s="10" customFormat="1" ht="29.25" customHeight="1">
      <c r="B127" s="118"/>
      <c r="C127" s="119" t="s">
        <v>236</v>
      </c>
      <c r="D127" s="120" t="s">
        <v>65</v>
      </c>
      <c r="E127" s="120" t="s">
        <v>61</v>
      </c>
      <c r="F127" s="120" t="s">
        <v>62</v>
      </c>
      <c r="G127" s="120" t="s">
        <v>237</v>
      </c>
      <c r="H127" s="120" t="s">
        <v>238</v>
      </c>
      <c r="I127" s="120" t="s">
        <v>239</v>
      </c>
      <c r="J127" s="120" t="s">
        <v>219</v>
      </c>
      <c r="K127" s="121" t="s">
        <v>240</v>
      </c>
      <c r="L127" s="118"/>
      <c r="M127" s="60" t="s">
        <v>1</v>
      </c>
      <c r="N127" s="61" t="s">
        <v>44</v>
      </c>
      <c r="O127" s="61" t="s">
        <v>241</v>
      </c>
      <c r="P127" s="61" t="s">
        <v>242</v>
      </c>
      <c r="Q127" s="61" t="s">
        <v>243</v>
      </c>
      <c r="R127" s="61" t="s">
        <v>244</v>
      </c>
      <c r="S127" s="61" t="s">
        <v>245</v>
      </c>
      <c r="T127" s="62" t="s">
        <v>246</v>
      </c>
    </row>
    <row r="128" spans="2:63" s="1" customFormat="1" ht="22.9" customHeight="1">
      <c r="B128" s="33"/>
      <c r="C128" s="65" t="s">
        <v>247</v>
      </c>
      <c r="J128" s="122">
        <f>BK128</f>
        <v>0</v>
      </c>
      <c r="L128" s="33"/>
      <c r="M128" s="63"/>
      <c r="N128" s="54"/>
      <c r="O128" s="54"/>
      <c r="P128" s="123">
        <f>P129+P311+P320</f>
        <v>0</v>
      </c>
      <c r="Q128" s="54"/>
      <c r="R128" s="123">
        <f>R129+R311+R320</f>
        <v>39.420729380000004</v>
      </c>
      <c r="S128" s="54"/>
      <c r="T128" s="124">
        <f>T129+T311+T320</f>
        <v>58.173899999999996</v>
      </c>
      <c r="AT128" s="17" t="s">
        <v>79</v>
      </c>
      <c r="AU128" s="17" t="s">
        <v>221</v>
      </c>
      <c r="BK128" s="125">
        <f>BK129+BK311+BK320</f>
        <v>0</v>
      </c>
    </row>
    <row r="129" spans="2:65" s="11" customFormat="1" ht="25.9" customHeight="1">
      <c r="B129" s="126"/>
      <c r="D129" s="127" t="s">
        <v>79</v>
      </c>
      <c r="E129" s="128" t="s">
        <v>248</v>
      </c>
      <c r="F129" s="128" t="s">
        <v>249</v>
      </c>
      <c r="I129" s="129"/>
      <c r="J129" s="130">
        <f>BK129</f>
        <v>0</v>
      </c>
      <c r="L129" s="126"/>
      <c r="M129" s="131"/>
      <c r="P129" s="132">
        <f>P130+P191+P208+P225+P229+P259+P296+P308</f>
        <v>0</v>
      </c>
      <c r="R129" s="132">
        <f>R130+R191+R208+R225+R229+R259+R296+R308</f>
        <v>39.420729380000004</v>
      </c>
      <c r="T129" s="133">
        <f>T130+T191+T208+T225+T229+T259+T296+T308</f>
        <v>57.989899999999999</v>
      </c>
      <c r="AR129" s="127" t="s">
        <v>88</v>
      </c>
      <c r="AT129" s="134" t="s">
        <v>79</v>
      </c>
      <c r="AU129" s="134" t="s">
        <v>80</v>
      </c>
      <c r="AY129" s="127" t="s">
        <v>250</v>
      </c>
      <c r="BK129" s="135">
        <f>BK130+BK191+BK208+BK225+BK229+BK259+BK296+BK308</f>
        <v>0</v>
      </c>
    </row>
    <row r="130" spans="2:65" s="11" customFormat="1" ht="22.9" customHeight="1">
      <c r="B130" s="126"/>
      <c r="D130" s="127" t="s">
        <v>79</v>
      </c>
      <c r="E130" s="136" t="s">
        <v>88</v>
      </c>
      <c r="F130" s="136" t="s">
        <v>251</v>
      </c>
      <c r="I130" s="129"/>
      <c r="J130" s="137">
        <f>BK130</f>
        <v>0</v>
      </c>
      <c r="L130" s="126"/>
      <c r="M130" s="131"/>
      <c r="P130" s="132">
        <f>SUM(P131:P190)</f>
        <v>0</v>
      </c>
      <c r="R130" s="132">
        <f>SUM(R131:R190)</f>
        <v>3.2599999999999999E-3</v>
      </c>
      <c r="T130" s="133">
        <f>SUM(T131:T190)</f>
        <v>57.445499999999996</v>
      </c>
      <c r="AR130" s="127" t="s">
        <v>88</v>
      </c>
      <c r="AT130" s="134" t="s">
        <v>79</v>
      </c>
      <c r="AU130" s="134" t="s">
        <v>88</v>
      </c>
      <c r="AY130" s="127" t="s">
        <v>250</v>
      </c>
      <c r="BK130" s="135">
        <f>SUM(BK131:BK190)</f>
        <v>0</v>
      </c>
    </row>
    <row r="131" spans="2:65" s="1" customFormat="1" ht="24.2" customHeight="1">
      <c r="B131" s="33"/>
      <c r="C131" s="138" t="s">
        <v>88</v>
      </c>
      <c r="D131" s="138" t="s">
        <v>252</v>
      </c>
      <c r="E131" s="139" t="s">
        <v>3910</v>
      </c>
      <c r="F131" s="140" t="s">
        <v>3911</v>
      </c>
      <c r="G131" s="141" t="s">
        <v>255</v>
      </c>
      <c r="H131" s="142">
        <v>66.599999999999994</v>
      </c>
      <c r="I131" s="143"/>
      <c r="J131" s="144">
        <f>ROUND(I131*H131,2)</f>
        <v>0</v>
      </c>
      <c r="K131" s="140" t="s">
        <v>256</v>
      </c>
      <c r="L131" s="33"/>
      <c r="M131" s="145" t="s">
        <v>1</v>
      </c>
      <c r="N131" s="146" t="s">
        <v>45</v>
      </c>
      <c r="P131" s="147">
        <f>O131*H131</f>
        <v>0</v>
      </c>
      <c r="Q131" s="147">
        <v>0</v>
      </c>
      <c r="R131" s="147">
        <f>Q131*H131</f>
        <v>0</v>
      </c>
      <c r="S131" s="147">
        <v>0.24</v>
      </c>
      <c r="T131" s="148">
        <f>S131*H131</f>
        <v>15.983999999999998</v>
      </c>
      <c r="AR131" s="149" t="s">
        <v>257</v>
      </c>
      <c r="AT131" s="149" t="s">
        <v>252</v>
      </c>
      <c r="AU131" s="149" t="s">
        <v>21</v>
      </c>
      <c r="AY131" s="17" t="s">
        <v>250</v>
      </c>
      <c r="BE131" s="150">
        <f>IF(N131="základní",J131,0)</f>
        <v>0</v>
      </c>
      <c r="BF131" s="150">
        <f>IF(N131="snížená",J131,0)</f>
        <v>0</v>
      </c>
      <c r="BG131" s="150">
        <f>IF(N131="zákl. přenesená",J131,0)</f>
        <v>0</v>
      </c>
      <c r="BH131" s="150">
        <f>IF(N131="sníž. přenesená",J131,0)</f>
        <v>0</v>
      </c>
      <c r="BI131" s="150">
        <f>IF(N131="nulová",J131,0)</f>
        <v>0</v>
      </c>
      <c r="BJ131" s="17" t="s">
        <v>88</v>
      </c>
      <c r="BK131" s="150">
        <f>ROUND(I131*H131,2)</f>
        <v>0</v>
      </c>
      <c r="BL131" s="17" t="s">
        <v>257</v>
      </c>
      <c r="BM131" s="149" t="s">
        <v>3912</v>
      </c>
    </row>
    <row r="132" spans="2:65" s="1" customFormat="1" ht="11.25">
      <c r="B132" s="33"/>
      <c r="D132" s="151" t="s">
        <v>259</v>
      </c>
      <c r="F132" s="152" t="s">
        <v>3913</v>
      </c>
      <c r="I132" s="153"/>
      <c r="L132" s="33"/>
      <c r="M132" s="154"/>
      <c r="T132" s="57"/>
      <c r="AT132" s="17" t="s">
        <v>259</v>
      </c>
      <c r="AU132" s="17" t="s">
        <v>21</v>
      </c>
    </row>
    <row r="133" spans="2:65" s="1" customFormat="1" ht="33" customHeight="1">
      <c r="B133" s="33"/>
      <c r="C133" s="138" t="s">
        <v>21</v>
      </c>
      <c r="D133" s="138" t="s">
        <v>252</v>
      </c>
      <c r="E133" s="139" t="s">
        <v>3914</v>
      </c>
      <c r="F133" s="140" t="s">
        <v>3915</v>
      </c>
      <c r="G133" s="141" t="s">
        <v>255</v>
      </c>
      <c r="H133" s="142">
        <v>88.1</v>
      </c>
      <c r="I133" s="143"/>
      <c r="J133" s="144">
        <f>ROUND(I133*H133,2)</f>
        <v>0</v>
      </c>
      <c r="K133" s="140" t="s">
        <v>256</v>
      </c>
      <c r="L133" s="33"/>
      <c r="M133" s="145" t="s">
        <v>1</v>
      </c>
      <c r="N133" s="146" t="s">
        <v>45</v>
      </c>
      <c r="P133" s="147">
        <f>O133*H133</f>
        <v>0</v>
      </c>
      <c r="Q133" s="147">
        <v>0</v>
      </c>
      <c r="R133" s="147">
        <f>Q133*H133</f>
        <v>0</v>
      </c>
      <c r="S133" s="147">
        <v>0.28999999999999998</v>
      </c>
      <c r="T133" s="148">
        <f>S133*H133</f>
        <v>25.548999999999996</v>
      </c>
      <c r="AR133" s="149" t="s">
        <v>257</v>
      </c>
      <c r="AT133" s="149" t="s">
        <v>252</v>
      </c>
      <c r="AU133" s="149" t="s">
        <v>21</v>
      </c>
      <c r="AY133" s="17" t="s">
        <v>250</v>
      </c>
      <c r="BE133" s="150">
        <f>IF(N133="základní",J133,0)</f>
        <v>0</v>
      </c>
      <c r="BF133" s="150">
        <f>IF(N133="snížená",J133,0)</f>
        <v>0</v>
      </c>
      <c r="BG133" s="150">
        <f>IF(N133="zákl. přenesená",J133,0)</f>
        <v>0</v>
      </c>
      <c r="BH133" s="150">
        <f>IF(N133="sníž. přenesená",J133,0)</f>
        <v>0</v>
      </c>
      <c r="BI133" s="150">
        <f>IF(N133="nulová",J133,0)</f>
        <v>0</v>
      </c>
      <c r="BJ133" s="17" t="s">
        <v>88</v>
      </c>
      <c r="BK133" s="150">
        <f>ROUND(I133*H133,2)</f>
        <v>0</v>
      </c>
      <c r="BL133" s="17" t="s">
        <v>257</v>
      </c>
      <c r="BM133" s="149" t="s">
        <v>3916</v>
      </c>
    </row>
    <row r="134" spans="2:65" s="1" customFormat="1" ht="11.25">
      <c r="B134" s="33"/>
      <c r="D134" s="151" t="s">
        <v>259</v>
      </c>
      <c r="F134" s="152" t="s">
        <v>3917</v>
      </c>
      <c r="I134" s="153"/>
      <c r="L134" s="33"/>
      <c r="M134" s="154"/>
      <c r="T134" s="57"/>
      <c r="AT134" s="17" t="s">
        <v>259</v>
      </c>
      <c r="AU134" s="17" t="s">
        <v>21</v>
      </c>
    </row>
    <row r="135" spans="2:65" s="12" customFormat="1" ht="11.25">
      <c r="B135" s="155"/>
      <c r="D135" s="156" t="s">
        <v>265</v>
      </c>
      <c r="E135" s="157" t="s">
        <v>1</v>
      </c>
      <c r="F135" s="158" t="s">
        <v>3918</v>
      </c>
      <c r="H135" s="159">
        <v>88.1</v>
      </c>
      <c r="I135" s="160"/>
      <c r="L135" s="155"/>
      <c r="M135" s="161"/>
      <c r="T135" s="162"/>
      <c r="AT135" s="157" t="s">
        <v>265</v>
      </c>
      <c r="AU135" s="157" t="s">
        <v>21</v>
      </c>
      <c r="AV135" s="12" t="s">
        <v>21</v>
      </c>
      <c r="AW135" s="12" t="s">
        <v>36</v>
      </c>
      <c r="AX135" s="12" t="s">
        <v>88</v>
      </c>
      <c r="AY135" s="157" t="s">
        <v>250</v>
      </c>
    </row>
    <row r="136" spans="2:65" s="1" customFormat="1" ht="16.5" customHeight="1">
      <c r="B136" s="33"/>
      <c r="C136" s="138" t="s">
        <v>267</v>
      </c>
      <c r="D136" s="138" t="s">
        <v>252</v>
      </c>
      <c r="E136" s="139" t="s">
        <v>2974</v>
      </c>
      <c r="F136" s="140" t="s">
        <v>2975</v>
      </c>
      <c r="G136" s="141" t="s">
        <v>255</v>
      </c>
      <c r="H136" s="142">
        <v>21.5</v>
      </c>
      <c r="I136" s="143"/>
      <c r="J136" s="144">
        <f>ROUND(I136*H136,2)</f>
        <v>0</v>
      </c>
      <c r="K136" s="140" t="s">
        <v>256</v>
      </c>
      <c r="L136" s="33"/>
      <c r="M136" s="145" t="s">
        <v>1</v>
      </c>
      <c r="N136" s="146" t="s">
        <v>45</v>
      </c>
      <c r="P136" s="147">
        <f>O136*H136</f>
        <v>0</v>
      </c>
      <c r="Q136" s="147">
        <v>0</v>
      </c>
      <c r="R136" s="147">
        <f>Q136*H136</f>
        <v>0</v>
      </c>
      <c r="S136" s="147">
        <v>0.35499999999999998</v>
      </c>
      <c r="T136" s="148">
        <f>S136*H136</f>
        <v>7.6324999999999994</v>
      </c>
      <c r="AR136" s="149" t="s">
        <v>257</v>
      </c>
      <c r="AT136" s="149" t="s">
        <v>252</v>
      </c>
      <c r="AU136" s="149" t="s">
        <v>21</v>
      </c>
      <c r="AY136" s="17" t="s">
        <v>250</v>
      </c>
      <c r="BE136" s="150">
        <f>IF(N136="základní",J136,0)</f>
        <v>0</v>
      </c>
      <c r="BF136" s="150">
        <f>IF(N136="snížená",J136,0)</f>
        <v>0</v>
      </c>
      <c r="BG136" s="150">
        <f>IF(N136="zákl. přenesená",J136,0)</f>
        <v>0</v>
      </c>
      <c r="BH136" s="150">
        <f>IF(N136="sníž. přenesená",J136,0)</f>
        <v>0</v>
      </c>
      <c r="BI136" s="150">
        <f>IF(N136="nulová",J136,0)</f>
        <v>0</v>
      </c>
      <c r="BJ136" s="17" t="s">
        <v>88</v>
      </c>
      <c r="BK136" s="150">
        <f>ROUND(I136*H136,2)</f>
        <v>0</v>
      </c>
      <c r="BL136" s="17" t="s">
        <v>257</v>
      </c>
      <c r="BM136" s="149" t="s">
        <v>3919</v>
      </c>
    </row>
    <row r="137" spans="2:65" s="1" customFormat="1" ht="11.25">
      <c r="B137" s="33"/>
      <c r="D137" s="151" t="s">
        <v>259</v>
      </c>
      <c r="F137" s="152" t="s">
        <v>2977</v>
      </c>
      <c r="I137" s="153"/>
      <c r="L137" s="33"/>
      <c r="M137" s="154"/>
      <c r="T137" s="57"/>
      <c r="AT137" s="17" t="s">
        <v>259</v>
      </c>
      <c r="AU137" s="17" t="s">
        <v>21</v>
      </c>
    </row>
    <row r="138" spans="2:65" s="1" customFormat="1" ht="24.2" customHeight="1">
      <c r="B138" s="33"/>
      <c r="C138" s="138" t="s">
        <v>257</v>
      </c>
      <c r="D138" s="138" t="s">
        <v>252</v>
      </c>
      <c r="E138" s="139" t="s">
        <v>2495</v>
      </c>
      <c r="F138" s="140" t="s">
        <v>2496</v>
      </c>
      <c r="G138" s="141" t="s">
        <v>255</v>
      </c>
      <c r="H138" s="142">
        <v>36</v>
      </c>
      <c r="I138" s="143"/>
      <c r="J138" s="144">
        <f>ROUND(I138*H138,2)</f>
        <v>0</v>
      </c>
      <c r="K138" s="140" t="s">
        <v>256</v>
      </c>
      <c r="L138" s="33"/>
      <c r="M138" s="145" t="s">
        <v>1</v>
      </c>
      <c r="N138" s="146" t="s">
        <v>45</v>
      </c>
      <c r="P138" s="147">
        <f>O138*H138</f>
        <v>0</v>
      </c>
      <c r="Q138" s="147">
        <v>3.0000000000000001E-5</v>
      </c>
      <c r="R138" s="147">
        <f>Q138*H138</f>
        <v>1.08E-3</v>
      </c>
      <c r="S138" s="147">
        <v>0.23</v>
      </c>
      <c r="T138" s="148">
        <f>S138*H138</f>
        <v>8.2800000000000011</v>
      </c>
      <c r="AR138" s="149" t="s">
        <v>257</v>
      </c>
      <c r="AT138" s="149" t="s">
        <v>252</v>
      </c>
      <c r="AU138" s="149" t="s">
        <v>21</v>
      </c>
      <c r="AY138" s="17" t="s">
        <v>250</v>
      </c>
      <c r="BE138" s="150">
        <f>IF(N138="základní",J138,0)</f>
        <v>0</v>
      </c>
      <c r="BF138" s="150">
        <f>IF(N138="snížená",J138,0)</f>
        <v>0</v>
      </c>
      <c r="BG138" s="150">
        <f>IF(N138="zákl. přenesená",J138,0)</f>
        <v>0</v>
      </c>
      <c r="BH138" s="150">
        <f>IF(N138="sníž. přenesená",J138,0)</f>
        <v>0</v>
      </c>
      <c r="BI138" s="150">
        <f>IF(N138="nulová",J138,0)</f>
        <v>0</v>
      </c>
      <c r="BJ138" s="17" t="s">
        <v>88</v>
      </c>
      <c r="BK138" s="150">
        <f>ROUND(I138*H138,2)</f>
        <v>0</v>
      </c>
      <c r="BL138" s="17" t="s">
        <v>257</v>
      </c>
      <c r="BM138" s="149" t="s">
        <v>3920</v>
      </c>
    </row>
    <row r="139" spans="2:65" s="1" customFormat="1" ht="11.25">
      <c r="B139" s="33"/>
      <c r="D139" s="151" t="s">
        <v>259</v>
      </c>
      <c r="F139" s="152" t="s">
        <v>2498</v>
      </c>
      <c r="I139" s="153"/>
      <c r="L139" s="33"/>
      <c r="M139" s="154"/>
      <c r="T139" s="57"/>
      <c r="AT139" s="17" t="s">
        <v>259</v>
      </c>
      <c r="AU139" s="17" t="s">
        <v>21</v>
      </c>
    </row>
    <row r="140" spans="2:65" s="1" customFormat="1" ht="19.5">
      <c r="B140" s="33"/>
      <c r="D140" s="156" t="s">
        <v>285</v>
      </c>
      <c r="F140" s="170" t="s">
        <v>3921</v>
      </c>
      <c r="I140" s="153"/>
      <c r="L140" s="33"/>
      <c r="M140" s="154"/>
      <c r="T140" s="57"/>
      <c r="AT140" s="17" t="s">
        <v>285</v>
      </c>
      <c r="AU140" s="17" t="s">
        <v>21</v>
      </c>
    </row>
    <row r="141" spans="2:65" s="1" customFormat="1" ht="24.2" customHeight="1">
      <c r="B141" s="33"/>
      <c r="C141" s="138" t="s">
        <v>280</v>
      </c>
      <c r="D141" s="138" t="s">
        <v>252</v>
      </c>
      <c r="E141" s="139" t="s">
        <v>3750</v>
      </c>
      <c r="F141" s="140" t="s">
        <v>3751</v>
      </c>
      <c r="G141" s="141" t="s">
        <v>255</v>
      </c>
      <c r="H141" s="142">
        <v>174</v>
      </c>
      <c r="I141" s="143"/>
      <c r="J141" s="144">
        <f>ROUND(I141*H141,2)</f>
        <v>0</v>
      </c>
      <c r="K141" s="140" t="s">
        <v>256</v>
      </c>
      <c r="L141" s="33"/>
      <c r="M141" s="145" t="s">
        <v>1</v>
      </c>
      <c r="N141" s="146" t="s">
        <v>45</v>
      </c>
      <c r="P141" s="147">
        <f>O141*H141</f>
        <v>0</v>
      </c>
      <c r="Q141" s="147">
        <v>0</v>
      </c>
      <c r="R141" s="147">
        <f>Q141*H141</f>
        <v>0</v>
      </c>
      <c r="S141" s="147">
        <v>0</v>
      </c>
      <c r="T141" s="148">
        <f>S141*H141</f>
        <v>0</v>
      </c>
      <c r="AR141" s="149" t="s">
        <v>257</v>
      </c>
      <c r="AT141" s="149" t="s">
        <v>252</v>
      </c>
      <c r="AU141" s="149" t="s">
        <v>21</v>
      </c>
      <c r="AY141" s="17" t="s">
        <v>250</v>
      </c>
      <c r="BE141" s="150">
        <f>IF(N141="základní",J141,0)</f>
        <v>0</v>
      </c>
      <c r="BF141" s="150">
        <f>IF(N141="snížená",J141,0)</f>
        <v>0</v>
      </c>
      <c r="BG141" s="150">
        <f>IF(N141="zákl. přenesená",J141,0)</f>
        <v>0</v>
      </c>
      <c r="BH141" s="150">
        <f>IF(N141="sníž. přenesená",J141,0)</f>
        <v>0</v>
      </c>
      <c r="BI141" s="150">
        <f>IF(N141="nulová",J141,0)</f>
        <v>0</v>
      </c>
      <c r="BJ141" s="17" t="s">
        <v>88</v>
      </c>
      <c r="BK141" s="150">
        <f>ROUND(I141*H141,2)</f>
        <v>0</v>
      </c>
      <c r="BL141" s="17" t="s">
        <v>257</v>
      </c>
      <c r="BM141" s="149" t="s">
        <v>3922</v>
      </c>
    </row>
    <row r="142" spans="2:65" s="1" customFormat="1" ht="11.25">
      <c r="B142" s="33"/>
      <c r="D142" s="151" t="s">
        <v>259</v>
      </c>
      <c r="F142" s="152" t="s">
        <v>3753</v>
      </c>
      <c r="I142" s="153"/>
      <c r="L142" s="33"/>
      <c r="M142" s="154"/>
      <c r="T142" s="57"/>
      <c r="AT142" s="17" t="s">
        <v>259</v>
      </c>
      <c r="AU142" s="17" t="s">
        <v>21</v>
      </c>
    </row>
    <row r="143" spans="2:65" s="1" customFormat="1" ht="19.5">
      <c r="B143" s="33"/>
      <c r="D143" s="156" t="s">
        <v>285</v>
      </c>
      <c r="F143" s="170" t="s">
        <v>3754</v>
      </c>
      <c r="I143" s="153"/>
      <c r="L143" s="33"/>
      <c r="M143" s="154"/>
      <c r="T143" s="57"/>
      <c r="AT143" s="17" t="s">
        <v>285</v>
      </c>
      <c r="AU143" s="17" t="s">
        <v>21</v>
      </c>
    </row>
    <row r="144" spans="2:65" s="1" customFormat="1" ht="33" customHeight="1">
      <c r="B144" s="33"/>
      <c r="C144" s="138" t="s">
        <v>287</v>
      </c>
      <c r="D144" s="138" t="s">
        <v>252</v>
      </c>
      <c r="E144" s="139" t="s">
        <v>3923</v>
      </c>
      <c r="F144" s="140" t="s">
        <v>3924</v>
      </c>
      <c r="G144" s="141" t="s">
        <v>276</v>
      </c>
      <c r="H144" s="142">
        <v>8.42</v>
      </c>
      <c r="I144" s="143"/>
      <c r="J144" s="144">
        <f>ROUND(I144*H144,2)</f>
        <v>0</v>
      </c>
      <c r="K144" s="140" t="s">
        <v>256</v>
      </c>
      <c r="L144" s="33"/>
      <c r="M144" s="145" t="s">
        <v>1</v>
      </c>
      <c r="N144" s="146" t="s">
        <v>45</v>
      </c>
      <c r="P144" s="147">
        <f>O144*H144</f>
        <v>0</v>
      </c>
      <c r="Q144" s="147">
        <v>0</v>
      </c>
      <c r="R144" s="147">
        <f>Q144*H144</f>
        <v>0</v>
      </c>
      <c r="S144" s="147">
        <v>0</v>
      </c>
      <c r="T144" s="148">
        <f>S144*H144</f>
        <v>0</v>
      </c>
      <c r="AR144" s="149" t="s">
        <v>257</v>
      </c>
      <c r="AT144" s="149" t="s">
        <v>252</v>
      </c>
      <c r="AU144" s="149" t="s">
        <v>21</v>
      </c>
      <c r="AY144" s="17" t="s">
        <v>250</v>
      </c>
      <c r="BE144" s="150">
        <f>IF(N144="základní",J144,0)</f>
        <v>0</v>
      </c>
      <c r="BF144" s="150">
        <f>IF(N144="snížená",J144,0)</f>
        <v>0</v>
      </c>
      <c r="BG144" s="150">
        <f>IF(N144="zákl. přenesená",J144,0)</f>
        <v>0</v>
      </c>
      <c r="BH144" s="150">
        <f>IF(N144="sníž. přenesená",J144,0)</f>
        <v>0</v>
      </c>
      <c r="BI144" s="150">
        <f>IF(N144="nulová",J144,0)</f>
        <v>0</v>
      </c>
      <c r="BJ144" s="17" t="s">
        <v>88</v>
      </c>
      <c r="BK144" s="150">
        <f>ROUND(I144*H144,2)</f>
        <v>0</v>
      </c>
      <c r="BL144" s="17" t="s">
        <v>257</v>
      </c>
      <c r="BM144" s="149" t="s">
        <v>3925</v>
      </c>
    </row>
    <row r="145" spans="2:65" s="1" customFormat="1" ht="11.25">
      <c r="B145" s="33"/>
      <c r="D145" s="151" t="s">
        <v>259</v>
      </c>
      <c r="F145" s="152" t="s">
        <v>3926</v>
      </c>
      <c r="I145" s="153"/>
      <c r="L145" s="33"/>
      <c r="M145" s="154"/>
      <c r="T145" s="57"/>
      <c r="AT145" s="17" t="s">
        <v>259</v>
      </c>
      <c r="AU145" s="17" t="s">
        <v>21</v>
      </c>
    </row>
    <row r="146" spans="2:65" s="12" customFormat="1" ht="11.25">
      <c r="B146" s="155"/>
      <c r="D146" s="156" t="s">
        <v>265</v>
      </c>
      <c r="E146" s="157" t="s">
        <v>1</v>
      </c>
      <c r="F146" s="158" t="s">
        <v>3927</v>
      </c>
      <c r="H146" s="159">
        <v>8.42</v>
      </c>
      <c r="I146" s="160"/>
      <c r="L146" s="155"/>
      <c r="M146" s="161"/>
      <c r="T146" s="162"/>
      <c r="AT146" s="157" t="s">
        <v>265</v>
      </c>
      <c r="AU146" s="157" t="s">
        <v>21</v>
      </c>
      <c r="AV146" s="12" t="s">
        <v>21</v>
      </c>
      <c r="AW146" s="12" t="s">
        <v>36</v>
      </c>
      <c r="AX146" s="12" t="s">
        <v>88</v>
      </c>
      <c r="AY146" s="157" t="s">
        <v>250</v>
      </c>
    </row>
    <row r="147" spans="2:65" s="1" customFormat="1" ht="33" customHeight="1">
      <c r="B147" s="33"/>
      <c r="C147" s="138" t="s">
        <v>293</v>
      </c>
      <c r="D147" s="138" t="s">
        <v>252</v>
      </c>
      <c r="E147" s="139" t="s">
        <v>3928</v>
      </c>
      <c r="F147" s="140" t="s">
        <v>3929</v>
      </c>
      <c r="G147" s="141" t="s">
        <v>276</v>
      </c>
      <c r="H147" s="142">
        <v>20.190000000000001</v>
      </c>
      <c r="I147" s="143"/>
      <c r="J147" s="144">
        <f>ROUND(I147*H147,2)</f>
        <v>0</v>
      </c>
      <c r="K147" s="140" t="s">
        <v>256</v>
      </c>
      <c r="L147" s="33"/>
      <c r="M147" s="145" t="s">
        <v>1</v>
      </c>
      <c r="N147" s="146" t="s">
        <v>45</v>
      </c>
      <c r="P147" s="147">
        <f>O147*H147</f>
        <v>0</v>
      </c>
      <c r="Q147" s="147">
        <v>0</v>
      </c>
      <c r="R147" s="147">
        <f>Q147*H147</f>
        <v>0</v>
      </c>
      <c r="S147" s="147">
        <v>0</v>
      </c>
      <c r="T147" s="148">
        <f>S147*H147</f>
        <v>0</v>
      </c>
      <c r="AR147" s="149" t="s">
        <v>257</v>
      </c>
      <c r="AT147" s="149" t="s">
        <v>252</v>
      </c>
      <c r="AU147" s="149" t="s">
        <v>21</v>
      </c>
      <c r="AY147" s="17" t="s">
        <v>250</v>
      </c>
      <c r="BE147" s="150">
        <f>IF(N147="základní",J147,0)</f>
        <v>0</v>
      </c>
      <c r="BF147" s="150">
        <f>IF(N147="snížená",J147,0)</f>
        <v>0</v>
      </c>
      <c r="BG147" s="150">
        <f>IF(N147="zákl. přenesená",J147,0)</f>
        <v>0</v>
      </c>
      <c r="BH147" s="150">
        <f>IF(N147="sníž. přenesená",J147,0)</f>
        <v>0</v>
      </c>
      <c r="BI147" s="150">
        <f>IF(N147="nulová",J147,0)</f>
        <v>0</v>
      </c>
      <c r="BJ147" s="17" t="s">
        <v>88</v>
      </c>
      <c r="BK147" s="150">
        <f>ROUND(I147*H147,2)</f>
        <v>0</v>
      </c>
      <c r="BL147" s="17" t="s">
        <v>257</v>
      </c>
      <c r="BM147" s="149" t="s">
        <v>3930</v>
      </c>
    </row>
    <row r="148" spans="2:65" s="1" customFormat="1" ht="11.25">
      <c r="B148" s="33"/>
      <c r="D148" s="151" t="s">
        <v>259</v>
      </c>
      <c r="F148" s="152" t="s">
        <v>3931</v>
      </c>
      <c r="I148" s="153"/>
      <c r="L148" s="33"/>
      <c r="M148" s="154"/>
      <c r="T148" s="57"/>
      <c r="AT148" s="17" t="s">
        <v>259</v>
      </c>
      <c r="AU148" s="17" t="s">
        <v>21</v>
      </c>
    </row>
    <row r="149" spans="2:65" s="12" customFormat="1" ht="11.25">
      <c r="B149" s="155"/>
      <c r="D149" s="156" t="s">
        <v>265</v>
      </c>
      <c r="E149" s="157" t="s">
        <v>1</v>
      </c>
      <c r="F149" s="158" t="s">
        <v>3932</v>
      </c>
      <c r="H149" s="159">
        <v>20.190000000000001</v>
      </c>
      <c r="I149" s="160"/>
      <c r="L149" s="155"/>
      <c r="M149" s="161"/>
      <c r="T149" s="162"/>
      <c r="AT149" s="157" t="s">
        <v>265</v>
      </c>
      <c r="AU149" s="157" t="s">
        <v>21</v>
      </c>
      <c r="AV149" s="12" t="s">
        <v>21</v>
      </c>
      <c r="AW149" s="12" t="s">
        <v>36</v>
      </c>
      <c r="AX149" s="12" t="s">
        <v>88</v>
      </c>
      <c r="AY149" s="157" t="s">
        <v>250</v>
      </c>
    </row>
    <row r="150" spans="2:65" s="1" customFormat="1" ht="37.9" customHeight="1">
      <c r="B150" s="33"/>
      <c r="C150" s="138" t="s">
        <v>299</v>
      </c>
      <c r="D150" s="138" t="s">
        <v>252</v>
      </c>
      <c r="E150" s="139" t="s">
        <v>3760</v>
      </c>
      <c r="F150" s="140" t="s">
        <v>3761</v>
      </c>
      <c r="G150" s="141" t="s">
        <v>276</v>
      </c>
      <c r="H150" s="142">
        <v>64.45</v>
      </c>
      <c r="I150" s="143"/>
      <c r="J150" s="144">
        <f>ROUND(I150*H150,2)</f>
        <v>0</v>
      </c>
      <c r="K150" s="140" t="s">
        <v>256</v>
      </c>
      <c r="L150" s="33"/>
      <c r="M150" s="145" t="s">
        <v>1</v>
      </c>
      <c r="N150" s="146" t="s">
        <v>45</v>
      </c>
      <c r="P150" s="147">
        <f>O150*H150</f>
        <v>0</v>
      </c>
      <c r="Q150" s="147">
        <v>0</v>
      </c>
      <c r="R150" s="147">
        <f>Q150*H150</f>
        <v>0</v>
      </c>
      <c r="S150" s="147">
        <v>0</v>
      </c>
      <c r="T150" s="148">
        <f>S150*H150</f>
        <v>0</v>
      </c>
      <c r="AR150" s="149" t="s">
        <v>257</v>
      </c>
      <c r="AT150" s="149" t="s">
        <v>252</v>
      </c>
      <c r="AU150" s="149" t="s">
        <v>21</v>
      </c>
      <c r="AY150" s="17" t="s">
        <v>250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257</v>
      </c>
      <c r="BM150" s="149" t="s">
        <v>3933</v>
      </c>
    </row>
    <row r="151" spans="2:65" s="1" customFormat="1" ht="11.25">
      <c r="B151" s="33"/>
      <c r="D151" s="151" t="s">
        <v>259</v>
      </c>
      <c r="F151" s="152" t="s">
        <v>3763</v>
      </c>
      <c r="I151" s="153"/>
      <c r="L151" s="33"/>
      <c r="M151" s="154"/>
      <c r="T151" s="57"/>
      <c r="AT151" s="17" t="s">
        <v>259</v>
      </c>
      <c r="AU151" s="17" t="s">
        <v>21</v>
      </c>
    </row>
    <row r="152" spans="2:65" s="12" customFormat="1" ht="11.25">
      <c r="B152" s="155"/>
      <c r="D152" s="156" t="s">
        <v>265</v>
      </c>
      <c r="E152" s="157" t="s">
        <v>1</v>
      </c>
      <c r="F152" s="158" t="s">
        <v>3934</v>
      </c>
      <c r="H152" s="159">
        <v>17.399999999999999</v>
      </c>
      <c r="I152" s="160"/>
      <c r="L152" s="155"/>
      <c r="M152" s="161"/>
      <c r="T152" s="162"/>
      <c r="AT152" s="157" t="s">
        <v>265</v>
      </c>
      <c r="AU152" s="157" t="s">
        <v>21</v>
      </c>
      <c r="AV152" s="12" t="s">
        <v>21</v>
      </c>
      <c r="AW152" s="12" t="s">
        <v>36</v>
      </c>
      <c r="AX152" s="12" t="s">
        <v>80</v>
      </c>
      <c r="AY152" s="157" t="s">
        <v>250</v>
      </c>
    </row>
    <row r="153" spans="2:65" s="12" customFormat="1" ht="11.25">
      <c r="B153" s="155"/>
      <c r="D153" s="156" t="s">
        <v>265</v>
      </c>
      <c r="E153" s="157" t="s">
        <v>1</v>
      </c>
      <c r="F153" s="158" t="s">
        <v>3935</v>
      </c>
      <c r="H153" s="159">
        <v>8.42</v>
      </c>
      <c r="I153" s="160"/>
      <c r="L153" s="155"/>
      <c r="M153" s="161"/>
      <c r="T153" s="162"/>
      <c r="AT153" s="157" t="s">
        <v>265</v>
      </c>
      <c r="AU153" s="157" t="s">
        <v>21</v>
      </c>
      <c r="AV153" s="12" t="s">
        <v>21</v>
      </c>
      <c r="AW153" s="12" t="s">
        <v>36</v>
      </c>
      <c r="AX153" s="12" t="s">
        <v>80</v>
      </c>
      <c r="AY153" s="157" t="s">
        <v>250</v>
      </c>
    </row>
    <row r="154" spans="2:65" s="12" customFormat="1" ht="11.25">
      <c r="B154" s="155"/>
      <c r="D154" s="156" t="s">
        <v>265</v>
      </c>
      <c r="E154" s="157" t="s">
        <v>1</v>
      </c>
      <c r="F154" s="158" t="s">
        <v>3936</v>
      </c>
      <c r="H154" s="159">
        <v>20.190000000000001</v>
      </c>
      <c r="I154" s="160"/>
      <c r="L154" s="155"/>
      <c r="M154" s="161"/>
      <c r="T154" s="162"/>
      <c r="AT154" s="157" t="s">
        <v>265</v>
      </c>
      <c r="AU154" s="157" t="s">
        <v>21</v>
      </c>
      <c r="AV154" s="12" t="s">
        <v>21</v>
      </c>
      <c r="AW154" s="12" t="s">
        <v>36</v>
      </c>
      <c r="AX154" s="12" t="s">
        <v>80</v>
      </c>
      <c r="AY154" s="157" t="s">
        <v>250</v>
      </c>
    </row>
    <row r="155" spans="2:65" s="14" customFormat="1" ht="11.25">
      <c r="B155" s="171"/>
      <c r="D155" s="156" t="s">
        <v>265</v>
      </c>
      <c r="E155" s="172" t="s">
        <v>1</v>
      </c>
      <c r="F155" s="173" t="s">
        <v>317</v>
      </c>
      <c r="H155" s="174">
        <v>46.01</v>
      </c>
      <c r="I155" s="175"/>
      <c r="L155" s="171"/>
      <c r="M155" s="176"/>
      <c r="T155" s="177"/>
      <c r="AT155" s="172" t="s">
        <v>265</v>
      </c>
      <c r="AU155" s="172" t="s">
        <v>21</v>
      </c>
      <c r="AV155" s="14" t="s">
        <v>267</v>
      </c>
      <c r="AW155" s="14" t="s">
        <v>36</v>
      </c>
      <c r="AX155" s="14" t="s">
        <v>80</v>
      </c>
      <c r="AY155" s="172" t="s">
        <v>250</v>
      </c>
    </row>
    <row r="156" spans="2:65" s="12" customFormat="1" ht="11.25">
      <c r="B156" s="155"/>
      <c r="D156" s="156" t="s">
        <v>265</v>
      </c>
      <c r="E156" s="157" t="s">
        <v>1</v>
      </c>
      <c r="F156" s="158" t="s">
        <v>3937</v>
      </c>
      <c r="H156" s="159">
        <v>7.54</v>
      </c>
      <c r="I156" s="160"/>
      <c r="L156" s="155"/>
      <c r="M156" s="161"/>
      <c r="T156" s="162"/>
      <c r="AT156" s="157" t="s">
        <v>265</v>
      </c>
      <c r="AU156" s="157" t="s">
        <v>21</v>
      </c>
      <c r="AV156" s="12" t="s">
        <v>21</v>
      </c>
      <c r="AW156" s="12" t="s">
        <v>36</v>
      </c>
      <c r="AX156" s="12" t="s">
        <v>80</v>
      </c>
      <c r="AY156" s="157" t="s">
        <v>250</v>
      </c>
    </row>
    <row r="157" spans="2:65" s="12" customFormat="1" ht="11.25">
      <c r="B157" s="155"/>
      <c r="D157" s="156" t="s">
        <v>265</v>
      </c>
      <c r="E157" s="157" t="s">
        <v>1</v>
      </c>
      <c r="F157" s="158" t="s">
        <v>3938</v>
      </c>
      <c r="H157" s="159">
        <v>10.9</v>
      </c>
      <c r="I157" s="160"/>
      <c r="L157" s="155"/>
      <c r="M157" s="161"/>
      <c r="T157" s="162"/>
      <c r="AT157" s="157" t="s">
        <v>265</v>
      </c>
      <c r="AU157" s="157" t="s">
        <v>21</v>
      </c>
      <c r="AV157" s="12" t="s">
        <v>21</v>
      </c>
      <c r="AW157" s="12" t="s">
        <v>36</v>
      </c>
      <c r="AX157" s="12" t="s">
        <v>80</v>
      </c>
      <c r="AY157" s="157" t="s">
        <v>250</v>
      </c>
    </row>
    <row r="158" spans="2:65" s="14" customFormat="1" ht="11.25">
      <c r="B158" s="171"/>
      <c r="D158" s="156" t="s">
        <v>265</v>
      </c>
      <c r="E158" s="172" t="s">
        <v>3728</v>
      </c>
      <c r="F158" s="173" t="s">
        <v>317</v>
      </c>
      <c r="H158" s="174">
        <v>18.440000000000001</v>
      </c>
      <c r="I158" s="175"/>
      <c r="L158" s="171"/>
      <c r="M158" s="176"/>
      <c r="T158" s="177"/>
      <c r="AT158" s="172" t="s">
        <v>265</v>
      </c>
      <c r="AU158" s="172" t="s">
        <v>21</v>
      </c>
      <c r="AV158" s="14" t="s">
        <v>267</v>
      </c>
      <c r="AW158" s="14" t="s">
        <v>36</v>
      </c>
      <c r="AX158" s="14" t="s">
        <v>80</v>
      </c>
      <c r="AY158" s="172" t="s">
        <v>250</v>
      </c>
    </row>
    <row r="159" spans="2:65" s="13" customFormat="1" ht="11.25">
      <c r="B159" s="163"/>
      <c r="D159" s="156" t="s">
        <v>265</v>
      </c>
      <c r="E159" s="164" t="s">
        <v>1</v>
      </c>
      <c r="F159" s="165" t="s">
        <v>273</v>
      </c>
      <c r="H159" s="166">
        <v>64.45</v>
      </c>
      <c r="I159" s="167"/>
      <c r="L159" s="163"/>
      <c r="M159" s="168"/>
      <c r="T159" s="169"/>
      <c r="AT159" s="164" t="s">
        <v>265</v>
      </c>
      <c r="AU159" s="164" t="s">
        <v>21</v>
      </c>
      <c r="AV159" s="13" t="s">
        <v>257</v>
      </c>
      <c r="AW159" s="13" t="s">
        <v>36</v>
      </c>
      <c r="AX159" s="13" t="s">
        <v>88</v>
      </c>
      <c r="AY159" s="164" t="s">
        <v>250</v>
      </c>
    </row>
    <row r="160" spans="2:65" s="1" customFormat="1" ht="37.9" customHeight="1">
      <c r="B160" s="33"/>
      <c r="C160" s="138" t="s">
        <v>305</v>
      </c>
      <c r="D160" s="138" t="s">
        <v>252</v>
      </c>
      <c r="E160" s="139" t="s">
        <v>312</v>
      </c>
      <c r="F160" s="140" t="s">
        <v>313</v>
      </c>
      <c r="G160" s="141" t="s">
        <v>276</v>
      </c>
      <c r="H160" s="142">
        <v>159.4</v>
      </c>
      <c r="I160" s="143"/>
      <c r="J160" s="144">
        <f>ROUND(I160*H160,2)</f>
        <v>0</v>
      </c>
      <c r="K160" s="140" t="s">
        <v>256</v>
      </c>
      <c r="L160" s="33"/>
      <c r="M160" s="145" t="s">
        <v>1</v>
      </c>
      <c r="N160" s="146" t="s">
        <v>45</v>
      </c>
      <c r="P160" s="147">
        <f>O160*H160</f>
        <v>0</v>
      </c>
      <c r="Q160" s="147">
        <v>0</v>
      </c>
      <c r="R160" s="147">
        <f>Q160*H160</f>
        <v>0</v>
      </c>
      <c r="S160" s="147">
        <v>0</v>
      </c>
      <c r="T160" s="148">
        <f>S160*H160</f>
        <v>0</v>
      </c>
      <c r="AR160" s="149" t="s">
        <v>257</v>
      </c>
      <c r="AT160" s="149" t="s">
        <v>252</v>
      </c>
      <c r="AU160" s="149" t="s">
        <v>21</v>
      </c>
      <c r="AY160" s="17" t="s">
        <v>250</v>
      </c>
      <c r="BE160" s="150">
        <f>IF(N160="základní",J160,0)</f>
        <v>0</v>
      </c>
      <c r="BF160" s="150">
        <f>IF(N160="snížená",J160,0)</f>
        <v>0</v>
      </c>
      <c r="BG160" s="150">
        <f>IF(N160="zákl. přenesená",J160,0)</f>
        <v>0</v>
      </c>
      <c r="BH160" s="150">
        <f>IF(N160="sníž. přenesená",J160,0)</f>
        <v>0</v>
      </c>
      <c r="BI160" s="150">
        <f>IF(N160="nulová",J160,0)</f>
        <v>0</v>
      </c>
      <c r="BJ160" s="17" t="s">
        <v>88</v>
      </c>
      <c r="BK160" s="150">
        <f>ROUND(I160*H160,2)</f>
        <v>0</v>
      </c>
      <c r="BL160" s="17" t="s">
        <v>257</v>
      </c>
      <c r="BM160" s="149" t="s">
        <v>3939</v>
      </c>
    </row>
    <row r="161" spans="2:65" s="1" customFormat="1" ht="11.25">
      <c r="B161" s="33"/>
      <c r="D161" s="151" t="s">
        <v>259</v>
      </c>
      <c r="F161" s="152" t="s">
        <v>315</v>
      </c>
      <c r="I161" s="153"/>
      <c r="L161" s="33"/>
      <c r="M161" s="154"/>
      <c r="T161" s="57"/>
      <c r="AT161" s="17" t="s">
        <v>259</v>
      </c>
      <c r="AU161" s="17" t="s">
        <v>21</v>
      </c>
    </row>
    <row r="162" spans="2:65" s="12" customFormat="1" ht="11.25">
      <c r="B162" s="155"/>
      <c r="D162" s="156" t="s">
        <v>265</v>
      </c>
      <c r="E162" s="157" t="s">
        <v>1</v>
      </c>
      <c r="F162" s="158" t="s">
        <v>3940</v>
      </c>
      <c r="H162" s="159">
        <v>159.4</v>
      </c>
      <c r="I162" s="160"/>
      <c r="L162" s="155"/>
      <c r="M162" s="161"/>
      <c r="T162" s="162"/>
      <c r="AT162" s="157" t="s">
        <v>265</v>
      </c>
      <c r="AU162" s="157" t="s">
        <v>21</v>
      </c>
      <c r="AV162" s="12" t="s">
        <v>21</v>
      </c>
      <c r="AW162" s="12" t="s">
        <v>36</v>
      </c>
      <c r="AX162" s="12" t="s">
        <v>88</v>
      </c>
      <c r="AY162" s="157" t="s">
        <v>250</v>
      </c>
    </row>
    <row r="163" spans="2:65" s="1" customFormat="1" ht="24.2" customHeight="1">
      <c r="B163" s="33"/>
      <c r="C163" s="138" t="s">
        <v>311</v>
      </c>
      <c r="D163" s="138" t="s">
        <v>252</v>
      </c>
      <c r="E163" s="139" t="s">
        <v>336</v>
      </c>
      <c r="F163" s="140" t="s">
        <v>337</v>
      </c>
      <c r="G163" s="141" t="s">
        <v>276</v>
      </c>
      <c r="H163" s="142">
        <v>164.44</v>
      </c>
      <c r="I163" s="143"/>
      <c r="J163" s="144">
        <f>ROUND(I163*H163,2)</f>
        <v>0</v>
      </c>
      <c r="K163" s="140" t="s">
        <v>256</v>
      </c>
      <c r="L163" s="33"/>
      <c r="M163" s="145" t="s">
        <v>1</v>
      </c>
      <c r="N163" s="146" t="s">
        <v>45</v>
      </c>
      <c r="P163" s="147">
        <f>O163*H163</f>
        <v>0</v>
      </c>
      <c r="Q163" s="147">
        <v>0</v>
      </c>
      <c r="R163" s="147">
        <f>Q163*H163</f>
        <v>0</v>
      </c>
      <c r="S163" s="147">
        <v>0</v>
      </c>
      <c r="T163" s="148">
        <f>S163*H163</f>
        <v>0</v>
      </c>
      <c r="AR163" s="149" t="s">
        <v>257</v>
      </c>
      <c r="AT163" s="149" t="s">
        <v>252</v>
      </c>
      <c r="AU163" s="149" t="s">
        <v>21</v>
      </c>
      <c r="AY163" s="17" t="s">
        <v>250</v>
      </c>
      <c r="BE163" s="150">
        <f>IF(N163="základní",J163,0)</f>
        <v>0</v>
      </c>
      <c r="BF163" s="150">
        <f>IF(N163="snížená",J163,0)</f>
        <v>0</v>
      </c>
      <c r="BG163" s="150">
        <f>IF(N163="zákl. přenesená",J163,0)</f>
        <v>0</v>
      </c>
      <c r="BH163" s="150">
        <f>IF(N163="sníž. přenesená",J163,0)</f>
        <v>0</v>
      </c>
      <c r="BI163" s="150">
        <f>IF(N163="nulová",J163,0)</f>
        <v>0</v>
      </c>
      <c r="BJ163" s="17" t="s">
        <v>88</v>
      </c>
      <c r="BK163" s="150">
        <f>ROUND(I163*H163,2)</f>
        <v>0</v>
      </c>
      <c r="BL163" s="17" t="s">
        <v>257</v>
      </c>
      <c r="BM163" s="149" t="s">
        <v>3941</v>
      </c>
    </row>
    <row r="164" spans="2:65" s="1" customFormat="1" ht="11.25">
      <c r="B164" s="33"/>
      <c r="D164" s="151" t="s">
        <v>259</v>
      </c>
      <c r="F164" s="152" t="s">
        <v>339</v>
      </c>
      <c r="I164" s="153"/>
      <c r="L164" s="33"/>
      <c r="M164" s="154"/>
      <c r="T164" s="57"/>
      <c r="AT164" s="17" t="s">
        <v>259</v>
      </c>
      <c r="AU164" s="17" t="s">
        <v>21</v>
      </c>
    </row>
    <row r="165" spans="2:65" s="12" customFormat="1" ht="11.25">
      <c r="B165" s="155"/>
      <c r="D165" s="156" t="s">
        <v>265</v>
      </c>
      <c r="E165" s="157" t="s">
        <v>1</v>
      </c>
      <c r="F165" s="158" t="s">
        <v>3728</v>
      </c>
      <c r="H165" s="159">
        <v>18.440000000000001</v>
      </c>
      <c r="I165" s="160"/>
      <c r="L165" s="155"/>
      <c r="M165" s="161"/>
      <c r="T165" s="162"/>
      <c r="AT165" s="157" t="s">
        <v>265</v>
      </c>
      <c r="AU165" s="157" t="s">
        <v>21</v>
      </c>
      <c r="AV165" s="12" t="s">
        <v>21</v>
      </c>
      <c r="AW165" s="12" t="s">
        <v>36</v>
      </c>
      <c r="AX165" s="12" t="s">
        <v>80</v>
      </c>
      <c r="AY165" s="157" t="s">
        <v>250</v>
      </c>
    </row>
    <row r="166" spans="2:65" s="12" customFormat="1" ht="11.25">
      <c r="B166" s="155"/>
      <c r="D166" s="156" t="s">
        <v>265</v>
      </c>
      <c r="E166" s="157" t="s">
        <v>1</v>
      </c>
      <c r="F166" s="158" t="s">
        <v>3942</v>
      </c>
      <c r="H166" s="159">
        <v>146</v>
      </c>
      <c r="I166" s="160"/>
      <c r="L166" s="155"/>
      <c r="M166" s="161"/>
      <c r="T166" s="162"/>
      <c r="AT166" s="157" t="s">
        <v>265</v>
      </c>
      <c r="AU166" s="157" t="s">
        <v>21</v>
      </c>
      <c r="AV166" s="12" t="s">
        <v>21</v>
      </c>
      <c r="AW166" s="12" t="s">
        <v>36</v>
      </c>
      <c r="AX166" s="12" t="s">
        <v>80</v>
      </c>
      <c r="AY166" s="157" t="s">
        <v>250</v>
      </c>
    </row>
    <row r="167" spans="2:65" s="13" customFormat="1" ht="11.25">
      <c r="B167" s="163"/>
      <c r="D167" s="156" t="s">
        <v>265</v>
      </c>
      <c r="E167" s="164" t="s">
        <v>1</v>
      </c>
      <c r="F167" s="165" t="s">
        <v>273</v>
      </c>
      <c r="H167" s="166">
        <v>164.44</v>
      </c>
      <c r="I167" s="167"/>
      <c r="L167" s="163"/>
      <c r="M167" s="168"/>
      <c r="T167" s="169"/>
      <c r="AT167" s="164" t="s">
        <v>265</v>
      </c>
      <c r="AU167" s="164" t="s">
        <v>21</v>
      </c>
      <c r="AV167" s="13" t="s">
        <v>257</v>
      </c>
      <c r="AW167" s="13" t="s">
        <v>36</v>
      </c>
      <c r="AX167" s="13" t="s">
        <v>88</v>
      </c>
      <c r="AY167" s="164" t="s">
        <v>250</v>
      </c>
    </row>
    <row r="168" spans="2:65" s="1" customFormat="1" ht="33" customHeight="1">
      <c r="B168" s="33"/>
      <c r="C168" s="138" t="s">
        <v>320</v>
      </c>
      <c r="D168" s="138" t="s">
        <v>252</v>
      </c>
      <c r="E168" s="139" t="s">
        <v>3773</v>
      </c>
      <c r="F168" s="140" t="s">
        <v>3774</v>
      </c>
      <c r="G168" s="141" t="s">
        <v>276</v>
      </c>
      <c r="H168" s="142">
        <v>159.4</v>
      </c>
      <c r="I168" s="143"/>
      <c r="J168" s="144">
        <f>ROUND(I168*H168,2)</f>
        <v>0</v>
      </c>
      <c r="K168" s="140" t="s">
        <v>256</v>
      </c>
      <c r="L168" s="33"/>
      <c r="M168" s="145" t="s">
        <v>1</v>
      </c>
      <c r="N168" s="146" t="s">
        <v>45</v>
      </c>
      <c r="P168" s="147">
        <f>O168*H168</f>
        <v>0</v>
      </c>
      <c r="Q168" s="147">
        <v>0</v>
      </c>
      <c r="R168" s="147">
        <f>Q168*H168</f>
        <v>0</v>
      </c>
      <c r="S168" s="147">
        <v>0</v>
      </c>
      <c r="T168" s="148">
        <f>S168*H168</f>
        <v>0</v>
      </c>
      <c r="AR168" s="149" t="s">
        <v>257</v>
      </c>
      <c r="AT168" s="149" t="s">
        <v>252</v>
      </c>
      <c r="AU168" s="149" t="s">
        <v>21</v>
      </c>
      <c r="AY168" s="17" t="s">
        <v>250</v>
      </c>
      <c r="BE168" s="150">
        <f>IF(N168="základní",J168,0)</f>
        <v>0</v>
      </c>
      <c r="BF168" s="150">
        <f>IF(N168="snížená",J168,0)</f>
        <v>0</v>
      </c>
      <c r="BG168" s="150">
        <f>IF(N168="zákl. přenesená",J168,0)</f>
        <v>0</v>
      </c>
      <c r="BH168" s="150">
        <f>IF(N168="sníž. přenesená",J168,0)</f>
        <v>0</v>
      </c>
      <c r="BI168" s="150">
        <f>IF(N168="nulová",J168,0)</f>
        <v>0</v>
      </c>
      <c r="BJ168" s="17" t="s">
        <v>88</v>
      </c>
      <c r="BK168" s="150">
        <f>ROUND(I168*H168,2)</f>
        <v>0</v>
      </c>
      <c r="BL168" s="17" t="s">
        <v>257</v>
      </c>
      <c r="BM168" s="149" t="s">
        <v>3943</v>
      </c>
    </row>
    <row r="169" spans="2:65" s="1" customFormat="1" ht="11.25">
      <c r="B169" s="33"/>
      <c r="D169" s="151" t="s">
        <v>259</v>
      </c>
      <c r="F169" s="152" t="s">
        <v>3776</v>
      </c>
      <c r="I169" s="153"/>
      <c r="L169" s="33"/>
      <c r="M169" s="154"/>
      <c r="T169" s="57"/>
      <c r="AT169" s="17" t="s">
        <v>259</v>
      </c>
      <c r="AU169" s="17" t="s">
        <v>21</v>
      </c>
    </row>
    <row r="170" spans="2:65" s="12" customFormat="1" ht="11.25">
      <c r="B170" s="155"/>
      <c r="D170" s="156" t="s">
        <v>265</v>
      </c>
      <c r="E170" s="157" t="s">
        <v>1</v>
      </c>
      <c r="F170" s="158" t="s">
        <v>3944</v>
      </c>
      <c r="H170" s="159">
        <v>159.4</v>
      </c>
      <c r="I170" s="160"/>
      <c r="L170" s="155"/>
      <c r="M170" s="161"/>
      <c r="T170" s="162"/>
      <c r="AT170" s="157" t="s">
        <v>265</v>
      </c>
      <c r="AU170" s="157" t="s">
        <v>21</v>
      </c>
      <c r="AV170" s="12" t="s">
        <v>21</v>
      </c>
      <c r="AW170" s="12" t="s">
        <v>36</v>
      </c>
      <c r="AX170" s="12" t="s">
        <v>88</v>
      </c>
      <c r="AY170" s="157" t="s">
        <v>250</v>
      </c>
    </row>
    <row r="171" spans="2:65" s="1" customFormat="1" ht="24.2" customHeight="1">
      <c r="B171" s="33"/>
      <c r="C171" s="138" t="s">
        <v>331</v>
      </c>
      <c r="D171" s="138" t="s">
        <v>252</v>
      </c>
      <c r="E171" s="139" t="s">
        <v>1315</v>
      </c>
      <c r="F171" s="140" t="s">
        <v>1316</v>
      </c>
      <c r="G171" s="141" t="s">
        <v>255</v>
      </c>
      <c r="H171" s="142">
        <v>149.5</v>
      </c>
      <c r="I171" s="143"/>
      <c r="J171" s="144">
        <f>ROUND(I171*H171,2)</f>
        <v>0</v>
      </c>
      <c r="K171" s="140" t="s">
        <v>256</v>
      </c>
      <c r="L171" s="33"/>
      <c r="M171" s="145" t="s">
        <v>1</v>
      </c>
      <c r="N171" s="146" t="s">
        <v>45</v>
      </c>
      <c r="P171" s="147">
        <f>O171*H171</f>
        <v>0</v>
      </c>
      <c r="Q171" s="147">
        <v>0</v>
      </c>
      <c r="R171" s="147">
        <f>Q171*H171</f>
        <v>0</v>
      </c>
      <c r="S171" s="147">
        <v>0</v>
      </c>
      <c r="T171" s="148">
        <f>S171*H171</f>
        <v>0</v>
      </c>
      <c r="AR171" s="149" t="s">
        <v>257</v>
      </c>
      <c r="AT171" s="149" t="s">
        <v>252</v>
      </c>
      <c r="AU171" s="149" t="s">
        <v>21</v>
      </c>
      <c r="AY171" s="17" t="s">
        <v>250</v>
      </c>
      <c r="BE171" s="150">
        <f>IF(N171="základní",J171,0)</f>
        <v>0</v>
      </c>
      <c r="BF171" s="150">
        <f>IF(N171="snížená",J171,0)</f>
        <v>0</v>
      </c>
      <c r="BG171" s="150">
        <f>IF(N171="zákl. přenesená",J171,0)</f>
        <v>0</v>
      </c>
      <c r="BH171" s="150">
        <f>IF(N171="sníž. přenesená",J171,0)</f>
        <v>0</v>
      </c>
      <c r="BI171" s="150">
        <f>IF(N171="nulová",J171,0)</f>
        <v>0</v>
      </c>
      <c r="BJ171" s="17" t="s">
        <v>88</v>
      </c>
      <c r="BK171" s="150">
        <f>ROUND(I171*H171,2)</f>
        <v>0</v>
      </c>
      <c r="BL171" s="17" t="s">
        <v>257</v>
      </c>
      <c r="BM171" s="149" t="s">
        <v>3945</v>
      </c>
    </row>
    <row r="172" spans="2:65" s="1" customFormat="1" ht="11.25">
      <c r="B172" s="33"/>
      <c r="D172" s="151" t="s">
        <v>259</v>
      </c>
      <c r="F172" s="152" t="s">
        <v>1318</v>
      </c>
      <c r="I172" s="153"/>
      <c r="L172" s="33"/>
      <c r="M172" s="154"/>
      <c r="T172" s="57"/>
      <c r="AT172" s="17" t="s">
        <v>259</v>
      </c>
      <c r="AU172" s="17" t="s">
        <v>21</v>
      </c>
    </row>
    <row r="173" spans="2:65" s="1" customFormat="1" ht="19.5">
      <c r="B173" s="33"/>
      <c r="D173" s="156" t="s">
        <v>285</v>
      </c>
      <c r="F173" s="170" t="s">
        <v>3946</v>
      </c>
      <c r="I173" s="153"/>
      <c r="L173" s="33"/>
      <c r="M173" s="154"/>
      <c r="T173" s="57"/>
      <c r="AT173" s="17" t="s">
        <v>285</v>
      </c>
      <c r="AU173" s="17" t="s">
        <v>21</v>
      </c>
    </row>
    <row r="174" spans="2:65" s="1" customFormat="1" ht="33" customHeight="1">
      <c r="B174" s="33"/>
      <c r="C174" s="138" t="s">
        <v>335</v>
      </c>
      <c r="D174" s="138" t="s">
        <v>252</v>
      </c>
      <c r="E174" s="139" t="s">
        <v>418</v>
      </c>
      <c r="F174" s="140" t="s">
        <v>419</v>
      </c>
      <c r="G174" s="141" t="s">
        <v>255</v>
      </c>
      <c r="H174" s="142">
        <v>46</v>
      </c>
      <c r="I174" s="143"/>
      <c r="J174" s="144">
        <f>ROUND(I174*H174,2)</f>
        <v>0</v>
      </c>
      <c r="K174" s="140" t="s">
        <v>256</v>
      </c>
      <c r="L174" s="33"/>
      <c r="M174" s="145" t="s">
        <v>1</v>
      </c>
      <c r="N174" s="146" t="s">
        <v>45</v>
      </c>
      <c r="P174" s="147">
        <f>O174*H174</f>
        <v>0</v>
      </c>
      <c r="Q174" s="147">
        <v>0</v>
      </c>
      <c r="R174" s="147">
        <f>Q174*H174</f>
        <v>0</v>
      </c>
      <c r="S174" s="147">
        <v>0</v>
      </c>
      <c r="T174" s="148">
        <f>S174*H174</f>
        <v>0</v>
      </c>
      <c r="AR174" s="149" t="s">
        <v>257</v>
      </c>
      <c r="AT174" s="149" t="s">
        <v>252</v>
      </c>
      <c r="AU174" s="149" t="s">
        <v>21</v>
      </c>
      <c r="AY174" s="17" t="s">
        <v>250</v>
      </c>
      <c r="BE174" s="150">
        <f>IF(N174="základní",J174,0)</f>
        <v>0</v>
      </c>
      <c r="BF174" s="150">
        <f>IF(N174="snížená",J174,0)</f>
        <v>0</v>
      </c>
      <c r="BG174" s="150">
        <f>IF(N174="zákl. přenesená",J174,0)</f>
        <v>0</v>
      </c>
      <c r="BH174" s="150">
        <f>IF(N174="sníž. přenesená",J174,0)</f>
        <v>0</v>
      </c>
      <c r="BI174" s="150">
        <f>IF(N174="nulová",J174,0)</f>
        <v>0</v>
      </c>
      <c r="BJ174" s="17" t="s">
        <v>88</v>
      </c>
      <c r="BK174" s="150">
        <f>ROUND(I174*H174,2)</f>
        <v>0</v>
      </c>
      <c r="BL174" s="17" t="s">
        <v>257</v>
      </c>
      <c r="BM174" s="149" t="s">
        <v>3947</v>
      </c>
    </row>
    <row r="175" spans="2:65" s="1" customFormat="1" ht="11.25">
      <c r="B175" s="33"/>
      <c r="D175" s="151" t="s">
        <v>259</v>
      </c>
      <c r="F175" s="152" t="s">
        <v>421</v>
      </c>
      <c r="I175" s="153"/>
      <c r="L175" s="33"/>
      <c r="M175" s="154"/>
      <c r="T175" s="57"/>
      <c r="AT175" s="17" t="s">
        <v>259</v>
      </c>
      <c r="AU175" s="17" t="s">
        <v>21</v>
      </c>
    </row>
    <row r="176" spans="2:65" s="12" customFormat="1" ht="11.25">
      <c r="B176" s="155"/>
      <c r="D176" s="156" t="s">
        <v>265</v>
      </c>
      <c r="E176" s="157" t="s">
        <v>1</v>
      </c>
      <c r="F176" s="158" t="s">
        <v>3948</v>
      </c>
      <c r="H176" s="159">
        <v>46</v>
      </c>
      <c r="I176" s="160"/>
      <c r="L176" s="155"/>
      <c r="M176" s="161"/>
      <c r="T176" s="162"/>
      <c r="AT176" s="157" t="s">
        <v>265</v>
      </c>
      <c r="AU176" s="157" t="s">
        <v>21</v>
      </c>
      <c r="AV176" s="12" t="s">
        <v>21</v>
      </c>
      <c r="AW176" s="12" t="s">
        <v>36</v>
      </c>
      <c r="AX176" s="12" t="s">
        <v>88</v>
      </c>
      <c r="AY176" s="157" t="s">
        <v>250</v>
      </c>
    </row>
    <row r="177" spans="2:65" s="1" customFormat="1" ht="24.2" customHeight="1">
      <c r="B177" s="33"/>
      <c r="C177" s="138" t="s">
        <v>340</v>
      </c>
      <c r="D177" s="138" t="s">
        <v>252</v>
      </c>
      <c r="E177" s="139" t="s">
        <v>352</v>
      </c>
      <c r="F177" s="140" t="s">
        <v>353</v>
      </c>
      <c r="G177" s="141" t="s">
        <v>255</v>
      </c>
      <c r="H177" s="142">
        <v>46</v>
      </c>
      <c r="I177" s="143"/>
      <c r="J177" s="144">
        <f>ROUND(I177*H177,2)</f>
        <v>0</v>
      </c>
      <c r="K177" s="140" t="s">
        <v>256</v>
      </c>
      <c r="L177" s="33"/>
      <c r="M177" s="145" t="s">
        <v>1</v>
      </c>
      <c r="N177" s="146" t="s">
        <v>45</v>
      </c>
      <c r="P177" s="147">
        <f>O177*H177</f>
        <v>0</v>
      </c>
      <c r="Q177" s="147">
        <v>0</v>
      </c>
      <c r="R177" s="147">
        <f>Q177*H177</f>
        <v>0</v>
      </c>
      <c r="S177" s="147">
        <v>0</v>
      </c>
      <c r="T177" s="148">
        <f>S177*H177</f>
        <v>0</v>
      </c>
      <c r="AR177" s="149" t="s">
        <v>257</v>
      </c>
      <c r="AT177" s="149" t="s">
        <v>252</v>
      </c>
      <c r="AU177" s="149" t="s">
        <v>21</v>
      </c>
      <c r="AY177" s="17" t="s">
        <v>250</v>
      </c>
      <c r="BE177" s="150">
        <f>IF(N177="základní",J177,0)</f>
        <v>0</v>
      </c>
      <c r="BF177" s="150">
        <f>IF(N177="snížená",J177,0)</f>
        <v>0</v>
      </c>
      <c r="BG177" s="150">
        <f>IF(N177="zákl. přenesená",J177,0)</f>
        <v>0</v>
      </c>
      <c r="BH177" s="150">
        <f>IF(N177="sníž. přenesená",J177,0)</f>
        <v>0</v>
      </c>
      <c r="BI177" s="150">
        <f>IF(N177="nulová",J177,0)</f>
        <v>0</v>
      </c>
      <c r="BJ177" s="17" t="s">
        <v>88</v>
      </c>
      <c r="BK177" s="150">
        <f>ROUND(I177*H177,2)</f>
        <v>0</v>
      </c>
      <c r="BL177" s="17" t="s">
        <v>257</v>
      </c>
      <c r="BM177" s="149" t="s">
        <v>3949</v>
      </c>
    </row>
    <row r="178" spans="2:65" s="1" customFormat="1" ht="11.25">
      <c r="B178" s="33"/>
      <c r="D178" s="151" t="s">
        <v>259</v>
      </c>
      <c r="F178" s="152" t="s">
        <v>355</v>
      </c>
      <c r="I178" s="153"/>
      <c r="L178" s="33"/>
      <c r="M178" s="154"/>
      <c r="T178" s="57"/>
      <c r="AT178" s="17" t="s">
        <v>259</v>
      </c>
      <c r="AU178" s="17" t="s">
        <v>21</v>
      </c>
    </row>
    <row r="179" spans="2:65" s="1" customFormat="1" ht="24.2" customHeight="1">
      <c r="B179" s="33"/>
      <c r="C179" s="138" t="s">
        <v>8</v>
      </c>
      <c r="D179" s="138" t="s">
        <v>252</v>
      </c>
      <c r="E179" s="139" t="s">
        <v>436</v>
      </c>
      <c r="F179" s="140" t="s">
        <v>437</v>
      </c>
      <c r="G179" s="141" t="s">
        <v>255</v>
      </c>
      <c r="H179" s="142">
        <v>63</v>
      </c>
      <c r="I179" s="143"/>
      <c r="J179" s="144">
        <f>ROUND(I179*H179,2)</f>
        <v>0</v>
      </c>
      <c r="K179" s="140" t="s">
        <v>256</v>
      </c>
      <c r="L179" s="33"/>
      <c r="M179" s="145" t="s">
        <v>1</v>
      </c>
      <c r="N179" s="146" t="s">
        <v>45</v>
      </c>
      <c r="P179" s="147">
        <f>O179*H179</f>
        <v>0</v>
      </c>
      <c r="Q179" s="147">
        <v>0</v>
      </c>
      <c r="R179" s="147">
        <f>Q179*H179</f>
        <v>0</v>
      </c>
      <c r="S179" s="147">
        <v>0</v>
      </c>
      <c r="T179" s="148">
        <f>S179*H179</f>
        <v>0</v>
      </c>
      <c r="AR179" s="149" t="s">
        <v>257</v>
      </c>
      <c r="AT179" s="149" t="s">
        <v>252</v>
      </c>
      <c r="AU179" s="149" t="s">
        <v>21</v>
      </c>
      <c r="AY179" s="17" t="s">
        <v>250</v>
      </c>
      <c r="BE179" s="150">
        <f>IF(N179="základní",J179,0)</f>
        <v>0</v>
      </c>
      <c r="BF179" s="150">
        <f>IF(N179="snížená",J179,0)</f>
        <v>0</v>
      </c>
      <c r="BG179" s="150">
        <f>IF(N179="zákl. přenesená",J179,0)</f>
        <v>0</v>
      </c>
      <c r="BH179" s="150">
        <f>IF(N179="sníž. přenesená",J179,0)</f>
        <v>0</v>
      </c>
      <c r="BI179" s="150">
        <f>IF(N179="nulová",J179,0)</f>
        <v>0</v>
      </c>
      <c r="BJ179" s="17" t="s">
        <v>88</v>
      </c>
      <c r="BK179" s="150">
        <f>ROUND(I179*H179,2)</f>
        <v>0</v>
      </c>
      <c r="BL179" s="17" t="s">
        <v>257</v>
      </c>
      <c r="BM179" s="149" t="s">
        <v>3950</v>
      </c>
    </row>
    <row r="180" spans="2:65" s="1" customFormat="1" ht="11.25">
      <c r="B180" s="33"/>
      <c r="D180" s="151" t="s">
        <v>259</v>
      </c>
      <c r="F180" s="152" t="s">
        <v>439</v>
      </c>
      <c r="I180" s="153"/>
      <c r="L180" s="33"/>
      <c r="M180" s="154"/>
      <c r="T180" s="57"/>
      <c r="AT180" s="17" t="s">
        <v>259</v>
      </c>
      <c r="AU180" s="17" t="s">
        <v>21</v>
      </c>
    </row>
    <row r="181" spans="2:65" s="1" customFormat="1" ht="16.5" customHeight="1">
      <c r="B181" s="33"/>
      <c r="C181" s="178" t="s">
        <v>351</v>
      </c>
      <c r="D181" s="178" t="s">
        <v>364</v>
      </c>
      <c r="E181" s="179" t="s">
        <v>441</v>
      </c>
      <c r="F181" s="180" t="s">
        <v>442</v>
      </c>
      <c r="G181" s="181" t="s">
        <v>443</v>
      </c>
      <c r="H181" s="182">
        <v>2.1800000000000002</v>
      </c>
      <c r="I181" s="183"/>
      <c r="J181" s="184">
        <f>ROUND(I181*H181,2)</f>
        <v>0</v>
      </c>
      <c r="K181" s="180" t="s">
        <v>256</v>
      </c>
      <c r="L181" s="185"/>
      <c r="M181" s="186" t="s">
        <v>1</v>
      </c>
      <c r="N181" s="187" t="s">
        <v>45</v>
      </c>
      <c r="P181" s="147">
        <f>O181*H181</f>
        <v>0</v>
      </c>
      <c r="Q181" s="147">
        <v>1E-3</v>
      </c>
      <c r="R181" s="147">
        <f>Q181*H181</f>
        <v>2.1800000000000001E-3</v>
      </c>
      <c r="S181" s="147">
        <v>0</v>
      </c>
      <c r="T181" s="148">
        <f>S181*H181</f>
        <v>0</v>
      </c>
      <c r="AR181" s="149" t="s">
        <v>299</v>
      </c>
      <c r="AT181" s="149" t="s">
        <v>364</v>
      </c>
      <c r="AU181" s="149" t="s">
        <v>21</v>
      </c>
      <c r="AY181" s="17" t="s">
        <v>250</v>
      </c>
      <c r="BE181" s="150">
        <f>IF(N181="základní",J181,0)</f>
        <v>0</v>
      </c>
      <c r="BF181" s="150">
        <f>IF(N181="snížená",J181,0)</f>
        <v>0</v>
      </c>
      <c r="BG181" s="150">
        <f>IF(N181="zákl. přenesená",J181,0)</f>
        <v>0</v>
      </c>
      <c r="BH181" s="150">
        <f>IF(N181="sníž. přenesená",J181,0)</f>
        <v>0</v>
      </c>
      <c r="BI181" s="150">
        <f>IF(N181="nulová",J181,0)</f>
        <v>0</v>
      </c>
      <c r="BJ181" s="17" t="s">
        <v>88</v>
      </c>
      <c r="BK181" s="150">
        <f>ROUND(I181*H181,2)</f>
        <v>0</v>
      </c>
      <c r="BL181" s="17" t="s">
        <v>257</v>
      </c>
      <c r="BM181" s="149" t="s">
        <v>3951</v>
      </c>
    </row>
    <row r="182" spans="2:65" s="12" customFormat="1" ht="11.25">
      <c r="B182" s="155"/>
      <c r="D182" s="156" t="s">
        <v>265</v>
      </c>
      <c r="E182" s="157" t="s">
        <v>1</v>
      </c>
      <c r="F182" s="158" t="s">
        <v>3952</v>
      </c>
      <c r="H182" s="159">
        <v>109</v>
      </c>
      <c r="I182" s="160"/>
      <c r="L182" s="155"/>
      <c r="M182" s="161"/>
      <c r="T182" s="162"/>
      <c r="AT182" s="157" t="s">
        <v>265</v>
      </c>
      <c r="AU182" s="157" t="s">
        <v>21</v>
      </c>
      <c r="AV182" s="12" t="s">
        <v>21</v>
      </c>
      <c r="AW182" s="12" t="s">
        <v>36</v>
      </c>
      <c r="AX182" s="12" t="s">
        <v>88</v>
      </c>
      <c r="AY182" s="157" t="s">
        <v>250</v>
      </c>
    </row>
    <row r="183" spans="2:65" s="12" customFormat="1" ht="11.25">
      <c r="B183" s="155"/>
      <c r="D183" s="156" t="s">
        <v>265</v>
      </c>
      <c r="F183" s="158" t="s">
        <v>3953</v>
      </c>
      <c r="H183" s="159">
        <v>2.1800000000000002</v>
      </c>
      <c r="I183" s="160"/>
      <c r="L183" s="155"/>
      <c r="M183" s="161"/>
      <c r="T183" s="162"/>
      <c r="AT183" s="157" t="s">
        <v>265</v>
      </c>
      <c r="AU183" s="157" t="s">
        <v>21</v>
      </c>
      <c r="AV183" s="12" t="s">
        <v>21</v>
      </c>
      <c r="AW183" s="12" t="s">
        <v>4</v>
      </c>
      <c r="AX183" s="12" t="s">
        <v>88</v>
      </c>
      <c r="AY183" s="157" t="s">
        <v>250</v>
      </c>
    </row>
    <row r="184" spans="2:65" s="1" customFormat="1" ht="16.5" customHeight="1">
      <c r="B184" s="33"/>
      <c r="C184" s="138" t="s">
        <v>357</v>
      </c>
      <c r="D184" s="138" t="s">
        <v>252</v>
      </c>
      <c r="E184" s="139" t="s">
        <v>1210</v>
      </c>
      <c r="F184" s="140" t="s">
        <v>1211</v>
      </c>
      <c r="G184" s="141" t="s">
        <v>255</v>
      </c>
      <c r="H184" s="142">
        <v>63</v>
      </c>
      <c r="I184" s="143"/>
      <c r="J184" s="144">
        <f>ROUND(I184*H184,2)</f>
        <v>0</v>
      </c>
      <c r="K184" s="140" t="s">
        <v>256</v>
      </c>
      <c r="L184" s="33"/>
      <c r="M184" s="145" t="s">
        <v>1</v>
      </c>
      <c r="N184" s="146" t="s">
        <v>45</v>
      </c>
      <c r="P184" s="147">
        <f>O184*H184</f>
        <v>0</v>
      </c>
      <c r="Q184" s="147">
        <v>0</v>
      </c>
      <c r="R184" s="147">
        <f>Q184*H184</f>
        <v>0</v>
      </c>
      <c r="S184" s="147">
        <v>0</v>
      </c>
      <c r="T184" s="148">
        <f>S184*H184</f>
        <v>0</v>
      </c>
      <c r="AR184" s="149" t="s">
        <v>257</v>
      </c>
      <c r="AT184" s="149" t="s">
        <v>252</v>
      </c>
      <c r="AU184" s="149" t="s">
        <v>21</v>
      </c>
      <c r="AY184" s="17" t="s">
        <v>250</v>
      </c>
      <c r="BE184" s="150">
        <f>IF(N184="základní",J184,0)</f>
        <v>0</v>
      </c>
      <c r="BF184" s="150">
        <f>IF(N184="snížená",J184,0)</f>
        <v>0</v>
      </c>
      <c r="BG184" s="150">
        <f>IF(N184="zákl. přenesená",J184,0)</f>
        <v>0</v>
      </c>
      <c r="BH184" s="150">
        <f>IF(N184="sníž. přenesená",J184,0)</f>
        <v>0</v>
      </c>
      <c r="BI184" s="150">
        <f>IF(N184="nulová",J184,0)</f>
        <v>0</v>
      </c>
      <c r="BJ184" s="17" t="s">
        <v>88</v>
      </c>
      <c r="BK184" s="150">
        <f>ROUND(I184*H184,2)</f>
        <v>0</v>
      </c>
      <c r="BL184" s="17" t="s">
        <v>257</v>
      </c>
      <c r="BM184" s="149" t="s">
        <v>3954</v>
      </c>
    </row>
    <row r="185" spans="2:65" s="1" customFormat="1" ht="11.25">
      <c r="B185" s="33"/>
      <c r="D185" s="151" t="s">
        <v>259</v>
      </c>
      <c r="F185" s="152" t="s">
        <v>1213</v>
      </c>
      <c r="I185" s="153"/>
      <c r="L185" s="33"/>
      <c r="M185" s="154"/>
      <c r="T185" s="57"/>
      <c r="AT185" s="17" t="s">
        <v>259</v>
      </c>
      <c r="AU185" s="17" t="s">
        <v>21</v>
      </c>
    </row>
    <row r="186" spans="2:65" s="1" customFormat="1" ht="24.2" customHeight="1">
      <c r="B186" s="33"/>
      <c r="C186" s="138" t="s">
        <v>363</v>
      </c>
      <c r="D186" s="138" t="s">
        <v>252</v>
      </c>
      <c r="E186" s="139" t="s">
        <v>3955</v>
      </c>
      <c r="F186" s="140" t="s">
        <v>3956</v>
      </c>
      <c r="G186" s="141" t="s">
        <v>255</v>
      </c>
      <c r="H186" s="142">
        <v>63</v>
      </c>
      <c r="I186" s="143"/>
      <c r="J186" s="144">
        <f>ROUND(I186*H186,2)</f>
        <v>0</v>
      </c>
      <c r="K186" s="140" t="s">
        <v>256</v>
      </c>
      <c r="L186" s="33"/>
      <c r="M186" s="145" t="s">
        <v>1</v>
      </c>
      <c r="N186" s="146" t="s">
        <v>45</v>
      </c>
      <c r="P186" s="147">
        <f>O186*H186</f>
        <v>0</v>
      </c>
      <c r="Q186" s="147">
        <v>0</v>
      </c>
      <c r="R186" s="147">
        <f>Q186*H186</f>
        <v>0</v>
      </c>
      <c r="S186" s="147">
        <v>0</v>
      </c>
      <c r="T186" s="148">
        <f>S186*H186</f>
        <v>0</v>
      </c>
      <c r="AR186" s="149" t="s">
        <v>257</v>
      </c>
      <c r="AT186" s="149" t="s">
        <v>252</v>
      </c>
      <c r="AU186" s="149" t="s">
        <v>21</v>
      </c>
      <c r="AY186" s="17" t="s">
        <v>250</v>
      </c>
      <c r="BE186" s="150">
        <f>IF(N186="základní",J186,0)</f>
        <v>0</v>
      </c>
      <c r="BF186" s="150">
        <f>IF(N186="snížená",J186,0)</f>
        <v>0</v>
      </c>
      <c r="BG186" s="150">
        <f>IF(N186="zákl. přenesená",J186,0)</f>
        <v>0</v>
      </c>
      <c r="BH186" s="150">
        <f>IF(N186="sníž. přenesená",J186,0)</f>
        <v>0</v>
      </c>
      <c r="BI186" s="150">
        <f>IF(N186="nulová",J186,0)</f>
        <v>0</v>
      </c>
      <c r="BJ186" s="17" t="s">
        <v>88</v>
      </c>
      <c r="BK186" s="150">
        <f>ROUND(I186*H186,2)</f>
        <v>0</v>
      </c>
      <c r="BL186" s="17" t="s">
        <v>257</v>
      </c>
      <c r="BM186" s="149" t="s">
        <v>3957</v>
      </c>
    </row>
    <row r="187" spans="2:65" s="1" customFormat="1" ht="11.25">
      <c r="B187" s="33"/>
      <c r="D187" s="151" t="s">
        <v>259</v>
      </c>
      <c r="F187" s="152" t="s">
        <v>3958</v>
      </c>
      <c r="I187" s="153"/>
      <c r="L187" s="33"/>
      <c r="M187" s="154"/>
      <c r="T187" s="57"/>
      <c r="AT187" s="17" t="s">
        <v>259</v>
      </c>
      <c r="AU187" s="17" t="s">
        <v>21</v>
      </c>
    </row>
    <row r="188" spans="2:65" s="12" customFormat="1" ht="11.25">
      <c r="B188" s="155"/>
      <c r="D188" s="156" t="s">
        <v>265</v>
      </c>
      <c r="E188" s="157" t="s">
        <v>1</v>
      </c>
      <c r="F188" s="158" t="s">
        <v>3959</v>
      </c>
      <c r="H188" s="159">
        <v>63</v>
      </c>
      <c r="I188" s="160"/>
      <c r="L188" s="155"/>
      <c r="M188" s="161"/>
      <c r="T188" s="162"/>
      <c r="AT188" s="157" t="s">
        <v>265</v>
      </c>
      <c r="AU188" s="157" t="s">
        <v>21</v>
      </c>
      <c r="AV188" s="12" t="s">
        <v>21</v>
      </c>
      <c r="AW188" s="12" t="s">
        <v>36</v>
      </c>
      <c r="AX188" s="12" t="s">
        <v>88</v>
      </c>
      <c r="AY188" s="157" t="s">
        <v>250</v>
      </c>
    </row>
    <row r="189" spans="2:65" s="1" customFormat="1" ht="16.5" customHeight="1">
      <c r="B189" s="33"/>
      <c r="C189" s="138" t="s">
        <v>369</v>
      </c>
      <c r="D189" s="138" t="s">
        <v>252</v>
      </c>
      <c r="E189" s="139" t="s">
        <v>455</v>
      </c>
      <c r="F189" s="140" t="s">
        <v>456</v>
      </c>
      <c r="G189" s="141" t="s">
        <v>276</v>
      </c>
      <c r="H189" s="142">
        <v>2.1859999999999999</v>
      </c>
      <c r="I189" s="143"/>
      <c r="J189" s="144">
        <f>ROUND(I189*H189,2)</f>
        <v>0</v>
      </c>
      <c r="K189" s="140" t="s">
        <v>256</v>
      </c>
      <c r="L189" s="33"/>
      <c r="M189" s="145" t="s">
        <v>1</v>
      </c>
      <c r="N189" s="146" t="s">
        <v>45</v>
      </c>
      <c r="P189" s="147">
        <f>O189*H189</f>
        <v>0</v>
      </c>
      <c r="Q189" s="147">
        <v>0</v>
      </c>
      <c r="R189" s="147">
        <f>Q189*H189</f>
        <v>0</v>
      </c>
      <c r="S189" s="147">
        <v>0</v>
      </c>
      <c r="T189" s="148">
        <f>S189*H189</f>
        <v>0</v>
      </c>
      <c r="AR189" s="149" t="s">
        <v>257</v>
      </c>
      <c r="AT189" s="149" t="s">
        <v>252</v>
      </c>
      <c r="AU189" s="149" t="s">
        <v>21</v>
      </c>
      <c r="AY189" s="17" t="s">
        <v>250</v>
      </c>
      <c r="BE189" s="150">
        <f>IF(N189="základní",J189,0)</f>
        <v>0</v>
      </c>
      <c r="BF189" s="150">
        <f>IF(N189="snížená",J189,0)</f>
        <v>0</v>
      </c>
      <c r="BG189" s="150">
        <f>IF(N189="zákl. přenesená",J189,0)</f>
        <v>0</v>
      </c>
      <c r="BH189" s="150">
        <f>IF(N189="sníž. přenesená",J189,0)</f>
        <v>0</v>
      </c>
      <c r="BI189" s="150">
        <f>IF(N189="nulová",J189,0)</f>
        <v>0</v>
      </c>
      <c r="BJ189" s="17" t="s">
        <v>88</v>
      </c>
      <c r="BK189" s="150">
        <f>ROUND(I189*H189,2)</f>
        <v>0</v>
      </c>
      <c r="BL189" s="17" t="s">
        <v>257</v>
      </c>
      <c r="BM189" s="149" t="s">
        <v>3960</v>
      </c>
    </row>
    <row r="190" spans="2:65" s="1" customFormat="1" ht="11.25">
      <c r="B190" s="33"/>
      <c r="D190" s="151" t="s">
        <v>259</v>
      </c>
      <c r="F190" s="152" t="s">
        <v>458</v>
      </c>
      <c r="I190" s="153"/>
      <c r="L190" s="33"/>
      <c r="M190" s="154"/>
      <c r="T190" s="57"/>
      <c r="AT190" s="17" t="s">
        <v>259</v>
      </c>
      <c r="AU190" s="17" t="s">
        <v>21</v>
      </c>
    </row>
    <row r="191" spans="2:65" s="11" customFormat="1" ht="22.9" customHeight="1">
      <c r="B191" s="126"/>
      <c r="D191" s="127" t="s">
        <v>79</v>
      </c>
      <c r="E191" s="136" t="s">
        <v>21</v>
      </c>
      <c r="F191" s="136" t="s">
        <v>459</v>
      </c>
      <c r="I191" s="129"/>
      <c r="J191" s="137">
        <f>BK191</f>
        <v>0</v>
      </c>
      <c r="L191" s="126"/>
      <c r="M191" s="131"/>
      <c r="P191" s="132">
        <f>SUM(P192:P207)</f>
        <v>0</v>
      </c>
      <c r="R191" s="132">
        <f>SUM(R192:R207)</f>
        <v>8.0865870799999993</v>
      </c>
      <c r="T191" s="133">
        <f>SUM(T192:T207)</f>
        <v>0</v>
      </c>
      <c r="AR191" s="127" t="s">
        <v>88</v>
      </c>
      <c r="AT191" s="134" t="s">
        <v>79</v>
      </c>
      <c r="AU191" s="134" t="s">
        <v>88</v>
      </c>
      <c r="AY191" s="127" t="s">
        <v>250</v>
      </c>
      <c r="BK191" s="135">
        <f>SUM(BK192:BK207)</f>
        <v>0</v>
      </c>
    </row>
    <row r="192" spans="2:65" s="1" customFormat="1" ht="24.2" customHeight="1">
      <c r="B192" s="33"/>
      <c r="C192" s="138" t="s">
        <v>375</v>
      </c>
      <c r="D192" s="138" t="s">
        <v>252</v>
      </c>
      <c r="E192" s="139" t="s">
        <v>3961</v>
      </c>
      <c r="F192" s="140" t="s">
        <v>3962</v>
      </c>
      <c r="G192" s="141" t="s">
        <v>276</v>
      </c>
      <c r="H192" s="142">
        <v>1.5</v>
      </c>
      <c r="I192" s="143"/>
      <c r="J192" s="144">
        <f>ROUND(I192*H192,2)</f>
        <v>0</v>
      </c>
      <c r="K192" s="140" t="s">
        <v>256</v>
      </c>
      <c r="L192" s="33"/>
      <c r="M192" s="145" t="s">
        <v>1</v>
      </c>
      <c r="N192" s="146" t="s">
        <v>45</v>
      </c>
      <c r="P192" s="147">
        <f>O192*H192</f>
        <v>0</v>
      </c>
      <c r="Q192" s="147">
        <v>2.5018699999999998</v>
      </c>
      <c r="R192" s="147">
        <f>Q192*H192</f>
        <v>3.7528049999999995</v>
      </c>
      <c r="S192" s="147">
        <v>0</v>
      </c>
      <c r="T192" s="148">
        <f>S192*H192</f>
        <v>0</v>
      </c>
      <c r="AR192" s="149" t="s">
        <v>257</v>
      </c>
      <c r="AT192" s="149" t="s">
        <v>252</v>
      </c>
      <c r="AU192" s="149" t="s">
        <v>21</v>
      </c>
      <c r="AY192" s="17" t="s">
        <v>250</v>
      </c>
      <c r="BE192" s="150">
        <f>IF(N192="základní",J192,0)</f>
        <v>0</v>
      </c>
      <c r="BF192" s="150">
        <f>IF(N192="snížená",J192,0)</f>
        <v>0</v>
      </c>
      <c r="BG192" s="150">
        <f>IF(N192="zákl. přenesená",J192,0)</f>
        <v>0</v>
      </c>
      <c r="BH192" s="150">
        <f>IF(N192="sníž. přenesená",J192,0)</f>
        <v>0</v>
      </c>
      <c r="BI192" s="150">
        <f>IF(N192="nulová",J192,0)</f>
        <v>0</v>
      </c>
      <c r="BJ192" s="17" t="s">
        <v>88</v>
      </c>
      <c r="BK192" s="150">
        <f>ROUND(I192*H192,2)</f>
        <v>0</v>
      </c>
      <c r="BL192" s="17" t="s">
        <v>257</v>
      </c>
      <c r="BM192" s="149" t="s">
        <v>3963</v>
      </c>
    </row>
    <row r="193" spans="2:65" s="1" customFormat="1" ht="11.25">
      <c r="B193" s="33"/>
      <c r="D193" s="151" t="s">
        <v>259</v>
      </c>
      <c r="F193" s="152" t="s">
        <v>3964</v>
      </c>
      <c r="I193" s="153"/>
      <c r="L193" s="33"/>
      <c r="M193" s="154"/>
      <c r="T193" s="57"/>
      <c r="AT193" s="17" t="s">
        <v>259</v>
      </c>
      <c r="AU193" s="17" t="s">
        <v>21</v>
      </c>
    </row>
    <row r="194" spans="2:65" s="1" customFormat="1" ht="24.2" customHeight="1">
      <c r="B194" s="33"/>
      <c r="C194" s="138" t="s">
        <v>7</v>
      </c>
      <c r="D194" s="138" t="s">
        <v>252</v>
      </c>
      <c r="E194" s="139" t="s">
        <v>3965</v>
      </c>
      <c r="F194" s="140" t="s">
        <v>3966</v>
      </c>
      <c r="G194" s="141" t="s">
        <v>276</v>
      </c>
      <c r="H194" s="142">
        <v>1.5</v>
      </c>
      <c r="I194" s="143"/>
      <c r="J194" s="144">
        <f>ROUND(I194*H194,2)</f>
        <v>0</v>
      </c>
      <c r="K194" s="140" t="s">
        <v>256</v>
      </c>
      <c r="L194" s="33"/>
      <c r="M194" s="145" t="s">
        <v>1</v>
      </c>
      <c r="N194" s="146" t="s">
        <v>45</v>
      </c>
      <c r="P194" s="147">
        <f>O194*H194</f>
        <v>0</v>
      </c>
      <c r="Q194" s="147">
        <v>2.5018699999999998</v>
      </c>
      <c r="R194" s="147">
        <f>Q194*H194</f>
        <v>3.7528049999999995</v>
      </c>
      <c r="S194" s="147">
        <v>0</v>
      </c>
      <c r="T194" s="148">
        <f>S194*H194</f>
        <v>0</v>
      </c>
      <c r="AR194" s="149" t="s">
        <v>257</v>
      </c>
      <c r="AT194" s="149" t="s">
        <v>252</v>
      </c>
      <c r="AU194" s="149" t="s">
        <v>21</v>
      </c>
      <c r="AY194" s="17" t="s">
        <v>250</v>
      </c>
      <c r="BE194" s="150">
        <f>IF(N194="základní",J194,0)</f>
        <v>0</v>
      </c>
      <c r="BF194" s="150">
        <f>IF(N194="snížená",J194,0)</f>
        <v>0</v>
      </c>
      <c r="BG194" s="150">
        <f>IF(N194="zákl. přenesená",J194,0)</f>
        <v>0</v>
      </c>
      <c r="BH194" s="150">
        <f>IF(N194="sníž. přenesená",J194,0)</f>
        <v>0</v>
      </c>
      <c r="BI194" s="150">
        <f>IF(N194="nulová",J194,0)</f>
        <v>0</v>
      </c>
      <c r="BJ194" s="17" t="s">
        <v>88</v>
      </c>
      <c r="BK194" s="150">
        <f>ROUND(I194*H194,2)</f>
        <v>0</v>
      </c>
      <c r="BL194" s="17" t="s">
        <v>257</v>
      </c>
      <c r="BM194" s="149" t="s">
        <v>3967</v>
      </c>
    </row>
    <row r="195" spans="2:65" s="1" customFormat="1" ht="11.25">
      <c r="B195" s="33"/>
      <c r="D195" s="151" t="s">
        <v>259</v>
      </c>
      <c r="F195" s="152" t="s">
        <v>3968</v>
      </c>
      <c r="I195" s="153"/>
      <c r="L195" s="33"/>
      <c r="M195" s="154"/>
      <c r="T195" s="57"/>
      <c r="AT195" s="17" t="s">
        <v>259</v>
      </c>
      <c r="AU195" s="17" t="s">
        <v>21</v>
      </c>
    </row>
    <row r="196" spans="2:65" s="1" customFormat="1" ht="19.5">
      <c r="B196" s="33"/>
      <c r="D196" s="156" t="s">
        <v>285</v>
      </c>
      <c r="F196" s="170" t="s">
        <v>3969</v>
      </c>
      <c r="I196" s="153"/>
      <c r="L196" s="33"/>
      <c r="M196" s="154"/>
      <c r="T196" s="57"/>
      <c r="AT196" s="17" t="s">
        <v>285</v>
      </c>
      <c r="AU196" s="17" t="s">
        <v>21</v>
      </c>
    </row>
    <row r="197" spans="2:65" s="1" customFormat="1" ht="16.5" customHeight="1">
      <c r="B197" s="33"/>
      <c r="C197" s="138" t="s">
        <v>387</v>
      </c>
      <c r="D197" s="138" t="s">
        <v>252</v>
      </c>
      <c r="E197" s="139" t="s">
        <v>3970</v>
      </c>
      <c r="F197" s="140" t="s">
        <v>3971</v>
      </c>
      <c r="G197" s="141" t="s">
        <v>255</v>
      </c>
      <c r="H197" s="142">
        <v>10</v>
      </c>
      <c r="I197" s="143"/>
      <c r="J197" s="144">
        <f>ROUND(I197*H197,2)</f>
        <v>0</v>
      </c>
      <c r="K197" s="140" t="s">
        <v>256</v>
      </c>
      <c r="L197" s="33"/>
      <c r="M197" s="145" t="s">
        <v>1</v>
      </c>
      <c r="N197" s="146" t="s">
        <v>45</v>
      </c>
      <c r="P197" s="147">
        <f>O197*H197</f>
        <v>0</v>
      </c>
      <c r="Q197" s="147">
        <v>2.6900000000000001E-3</v>
      </c>
      <c r="R197" s="147">
        <f>Q197*H197</f>
        <v>2.69E-2</v>
      </c>
      <c r="S197" s="147">
        <v>0</v>
      </c>
      <c r="T197" s="148">
        <f>S197*H197</f>
        <v>0</v>
      </c>
      <c r="AR197" s="149" t="s">
        <v>257</v>
      </c>
      <c r="AT197" s="149" t="s">
        <v>252</v>
      </c>
      <c r="AU197" s="149" t="s">
        <v>21</v>
      </c>
      <c r="AY197" s="17" t="s">
        <v>250</v>
      </c>
      <c r="BE197" s="150">
        <f>IF(N197="základní",J197,0)</f>
        <v>0</v>
      </c>
      <c r="BF197" s="150">
        <f>IF(N197="snížená",J197,0)</f>
        <v>0</v>
      </c>
      <c r="BG197" s="150">
        <f>IF(N197="zákl. přenesená",J197,0)</f>
        <v>0</v>
      </c>
      <c r="BH197" s="150">
        <f>IF(N197="sníž. přenesená",J197,0)</f>
        <v>0</v>
      </c>
      <c r="BI197" s="150">
        <f>IF(N197="nulová",J197,0)</f>
        <v>0</v>
      </c>
      <c r="BJ197" s="17" t="s">
        <v>88</v>
      </c>
      <c r="BK197" s="150">
        <f>ROUND(I197*H197,2)</f>
        <v>0</v>
      </c>
      <c r="BL197" s="17" t="s">
        <v>257</v>
      </c>
      <c r="BM197" s="149" t="s">
        <v>3972</v>
      </c>
    </row>
    <row r="198" spans="2:65" s="1" customFormat="1" ht="11.25">
      <c r="B198" s="33"/>
      <c r="D198" s="151" t="s">
        <v>259</v>
      </c>
      <c r="F198" s="152" t="s">
        <v>3973</v>
      </c>
      <c r="I198" s="153"/>
      <c r="L198" s="33"/>
      <c r="M198" s="154"/>
      <c r="T198" s="57"/>
      <c r="AT198" s="17" t="s">
        <v>259</v>
      </c>
      <c r="AU198" s="17" t="s">
        <v>21</v>
      </c>
    </row>
    <row r="199" spans="2:65" s="12" customFormat="1" ht="11.25">
      <c r="B199" s="155"/>
      <c r="D199" s="156" t="s">
        <v>265</v>
      </c>
      <c r="E199" s="157" t="s">
        <v>1</v>
      </c>
      <c r="F199" s="158" t="s">
        <v>311</v>
      </c>
      <c r="H199" s="159">
        <v>10</v>
      </c>
      <c r="I199" s="160"/>
      <c r="L199" s="155"/>
      <c r="M199" s="161"/>
      <c r="T199" s="162"/>
      <c r="AT199" s="157" t="s">
        <v>265</v>
      </c>
      <c r="AU199" s="157" t="s">
        <v>21</v>
      </c>
      <c r="AV199" s="12" t="s">
        <v>21</v>
      </c>
      <c r="AW199" s="12" t="s">
        <v>36</v>
      </c>
      <c r="AX199" s="12" t="s">
        <v>88</v>
      </c>
      <c r="AY199" s="157" t="s">
        <v>250</v>
      </c>
    </row>
    <row r="200" spans="2:65" s="1" customFormat="1" ht="16.5" customHeight="1">
      <c r="B200" s="33"/>
      <c r="C200" s="138" t="s">
        <v>393</v>
      </c>
      <c r="D200" s="138" t="s">
        <v>252</v>
      </c>
      <c r="E200" s="139" t="s">
        <v>3974</v>
      </c>
      <c r="F200" s="140" t="s">
        <v>3975</v>
      </c>
      <c r="G200" s="141" t="s">
        <v>255</v>
      </c>
      <c r="H200" s="142">
        <v>10</v>
      </c>
      <c r="I200" s="143"/>
      <c r="J200" s="144">
        <f>ROUND(I200*H200,2)</f>
        <v>0</v>
      </c>
      <c r="K200" s="140" t="s">
        <v>256</v>
      </c>
      <c r="L200" s="33"/>
      <c r="M200" s="145" t="s">
        <v>1</v>
      </c>
      <c r="N200" s="146" t="s">
        <v>45</v>
      </c>
      <c r="P200" s="147">
        <f>O200*H200</f>
        <v>0</v>
      </c>
      <c r="Q200" s="147">
        <v>0</v>
      </c>
      <c r="R200" s="147">
        <f>Q200*H200</f>
        <v>0</v>
      </c>
      <c r="S200" s="147">
        <v>0</v>
      </c>
      <c r="T200" s="148">
        <f>S200*H200</f>
        <v>0</v>
      </c>
      <c r="AR200" s="149" t="s">
        <v>257</v>
      </c>
      <c r="AT200" s="149" t="s">
        <v>252</v>
      </c>
      <c r="AU200" s="149" t="s">
        <v>21</v>
      </c>
      <c r="AY200" s="17" t="s">
        <v>250</v>
      </c>
      <c r="BE200" s="150">
        <f>IF(N200="základní",J200,0)</f>
        <v>0</v>
      </c>
      <c r="BF200" s="150">
        <f>IF(N200="snížená",J200,0)</f>
        <v>0</v>
      </c>
      <c r="BG200" s="150">
        <f>IF(N200="zákl. přenesená",J200,0)</f>
        <v>0</v>
      </c>
      <c r="BH200" s="150">
        <f>IF(N200="sníž. přenesená",J200,0)</f>
        <v>0</v>
      </c>
      <c r="BI200" s="150">
        <f>IF(N200="nulová",J200,0)</f>
        <v>0</v>
      </c>
      <c r="BJ200" s="17" t="s">
        <v>88</v>
      </c>
      <c r="BK200" s="150">
        <f>ROUND(I200*H200,2)</f>
        <v>0</v>
      </c>
      <c r="BL200" s="17" t="s">
        <v>257</v>
      </c>
      <c r="BM200" s="149" t="s">
        <v>3976</v>
      </c>
    </row>
    <row r="201" spans="2:65" s="1" customFormat="1" ht="11.25">
      <c r="B201" s="33"/>
      <c r="D201" s="151" t="s">
        <v>259</v>
      </c>
      <c r="F201" s="152" t="s">
        <v>3977</v>
      </c>
      <c r="I201" s="153"/>
      <c r="L201" s="33"/>
      <c r="M201" s="154"/>
      <c r="T201" s="57"/>
      <c r="AT201" s="17" t="s">
        <v>259</v>
      </c>
      <c r="AU201" s="17" t="s">
        <v>21</v>
      </c>
    </row>
    <row r="202" spans="2:65" s="1" customFormat="1" ht="21.75" customHeight="1">
      <c r="B202" s="33"/>
      <c r="C202" s="138" t="s">
        <v>399</v>
      </c>
      <c r="D202" s="138" t="s">
        <v>252</v>
      </c>
      <c r="E202" s="139" t="s">
        <v>3978</v>
      </c>
      <c r="F202" s="140" t="s">
        <v>3979</v>
      </c>
      <c r="G202" s="141" t="s">
        <v>402</v>
      </c>
      <c r="H202" s="142">
        <v>0.21</v>
      </c>
      <c r="I202" s="143"/>
      <c r="J202" s="144">
        <f>ROUND(I202*H202,2)</f>
        <v>0</v>
      </c>
      <c r="K202" s="140" t="s">
        <v>256</v>
      </c>
      <c r="L202" s="33"/>
      <c r="M202" s="145" t="s">
        <v>1</v>
      </c>
      <c r="N202" s="146" t="s">
        <v>45</v>
      </c>
      <c r="P202" s="147">
        <f>O202*H202</f>
        <v>0</v>
      </c>
      <c r="Q202" s="147">
        <v>1.0606199999999999</v>
      </c>
      <c r="R202" s="147">
        <f>Q202*H202</f>
        <v>0.22273019999999996</v>
      </c>
      <c r="S202" s="147">
        <v>0</v>
      </c>
      <c r="T202" s="148">
        <f>S202*H202</f>
        <v>0</v>
      </c>
      <c r="AR202" s="149" t="s">
        <v>257</v>
      </c>
      <c r="AT202" s="149" t="s">
        <v>252</v>
      </c>
      <c r="AU202" s="149" t="s">
        <v>21</v>
      </c>
      <c r="AY202" s="17" t="s">
        <v>250</v>
      </c>
      <c r="BE202" s="150">
        <f>IF(N202="základní",J202,0)</f>
        <v>0</v>
      </c>
      <c r="BF202" s="150">
        <f>IF(N202="snížená",J202,0)</f>
        <v>0</v>
      </c>
      <c r="BG202" s="150">
        <f>IF(N202="zákl. přenesená",J202,0)</f>
        <v>0</v>
      </c>
      <c r="BH202" s="150">
        <f>IF(N202="sníž. přenesená",J202,0)</f>
        <v>0</v>
      </c>
      <c r="BI202" s="150">
        <f>IF(N202="nulová",J202,0)</f>
        <v>0</v>
      </c>
      <c r="BJ202" s="17" t="s">
        <v>88</v>
      </c>
      <c r="BK202" s="150">
        <f>ROUND(I202*H202,2)</f>
        <v>0</v>
      </c>
      <c r="BL202" s="17" t="s">
        <v>257</v>
      </c>
      <c r="BM202" s="149" t="s">
        <v>3980</v>
      </c>
    </row>
    <row r="203" spans="2:65" s="1" customFormat="1" ht="11.25">
      <c r="B203" s="33"/>
      <c r="D203" s="151" t="s">
        <v>259</v>
      </c>
      <c r="F203" s="152" t="s">
        <v>3981</v>
      </c>
      <c r="I203" s="153"/>
      <c r="L203" s="33"/>
      <c r="M203" s="154"/>
      <c r="T203" s="57"/>
      <c r="AT203" s="17" t="s">
        <v>259</v>
      </c>
      <c r="AU203" s="17" t="s">
        <v>21</v>
      </c>
    </row>
    <row r="204" spans="2:65" s="12" customFormat="1" ht="11.25">
      <c r="B204" s="155"/>
      <c r="D204" s="156" t="s">
        <v>265</v>
      </c>
      <c r="E204" s="157" t="s">
        <v>1</v>
      </c>
      <c r="F204" s="158" t="s">
        <v>3982</v>
      </c>
      <c r="H204" s="159">
        <v>0.21</v>
      </c>
      <c r="I204" s="160"/>
      <c r="L204" s="155"/>
      <c r="M204" s="161"/>
      <c r="T204" s="162"/>
      <c r="AT204" s="157" t="s">
        <v>265</v>
      </c>
      <c r="AU204" s="157" t="s">
        <v>21</v>
      </c>
      <c r="AV204" s="12" t="s">
        <v>21</v>
      </c>
      <c r="AW204" s="12" t="s">
        <v>36</v>
      </c>
      <c r="AX204" s="12" t="s">
        <v>88</v>
      </c>
      <c r="AY204" s="157" t="s">
        <v>250</v>
      </c>
    </row>
    <row r="205" spans="2:65" s="1" customFormat="1" ht="24.2" customHeight="1">
      <c r="B205" s="33"/>
      <c r="C205" s="138" t="s">
        <v>406</v>
      </c>
      <c r="D205" s="138" t="s">
        <v>252</v>
      </c>
      <c r="E205" s="139" t="s">
        <v>3983</v>
      </c>
      <c r="F205" s="140" t="s">
        <v>3984</v>
      </c>
      <c r="G205" s="141" t="s">
        <v>276</v>
      </c>
      <c r="H205" s="142">
        <v>0.14399999999999999</v>
      </c>
      <c r="I205" s="143"/>
      <c r="J205" s="144">
        <f>ROUND(I205*H205,2)</f>
        <v>0</v>
      </c>
      <c r="K205" s="140" t="s">
        <v>256</v>
      </c>
      <c r="L205" s="33"/>
      <c r="M205" s="145" t="s">
        <v>1</v>
      </c>
      <c r="N205" s="146" t="s">
        <v>45</v>
      </c>
      <c r="P205" s="147">
        <f>O205*H205</f>
        <v>0</v>
      </c>
      <c r="Q205" s="147">
        <v>2.3010199999999998</v>
      </c>
      <c r="R205" s="147">
        <f>Q205*H205</f>
        <v>0.33134687999999995</v>
      </c>
      <c r="S205" s="147">
        <v>0</v>
      </c>
      <c r="T205" s="148">
        <f>S205*H205</f>
        <v>0</v>
      </c>
      <c r="AR205" s="149" t="s">
        <v>257</v>
      </c>
      <c r="AT205" s="149" t="s">
        <v>252</v>
      </c>
      <c r="AU205" s="149" t="s">
        <v>21</v>
      </c>
      <c r="AY205" s="17" t="s">
        <v>250</v>
      </c>
      <c r="BE205" s="150">
        <f>IF(N205="základní",J205,0)</f>
        <v>0</v>
      </c>
      <c r="BF205" s="150">
        <f>IF(N205="snížená",J205,0)</f>
        <v>0</v>
      </c>
      <c r="BG205" s="150">
        <f>IF(N205="zákl. přenesená",J205,0)</f>
        <v>0</v>
      </c>
      <c r="BH205" s="150">
        <f>IF(N205="sníž. přenesená",J205,0)</f>
        <v>0</v>
      </c>
      <c r="BI205" s="150">
        <f>IF(N205="nulová",J205,0)</f>
        <v>0</v>
      </c>
      <c r="BJ205" s="17" t="s">
        <v>88</v>
      </c>
      <c r="BK205" s="150">
        <f>ROUND(I205*H205,2)</f>
        <v>0</v>
      </c>
      <c r="BL205" s="17" t="s">
        <v>257</v>
      </c>
      <c r="BM205" s="149" t="s">
        <v>3985</v>
      </c>
    </row>
    <row r="206" spans="2:65" s="1" customFormat="1" ht="11.25">
      <c r="B206" s="33"/>
      <c r="D206" s="151" t="s">
        <v>259</v>
      </c>
      <c r="F206" s="152" t="s">
        <v>3986</v>
      </c>
      <c r="I206" s="153"/>
      <c r="L206" s="33"/>
      <c r="M206" s="154"/>
      <c r="T206" s="57"/>
      <c r="AT206" s="17" t="s">
        <v>259</v>
      </c>
      <c r="AU206" s="17" t="s">
        <v>21</v>
      </c>
    </row>
    <row r="207" spans="2:65" s="12" customFormat="1" ht="11.25">
      <c r="B207" s="155"/>
      <c r="D207" s="156" t="s">
        <v>265</v>
      </c>
      <c r="E207" s="157" t="s">
        <v>1</v>
      </c>
      <c r="F207" s="158" t="s">
        <v>3987</v>
      </c>
      <c r="H207" s="159">
        <v>0.14399999999999999</v>
      </c>
      <c r="I207" s="160"/>
      <c r="L207" s="155"/>
      <c r="M207" s="161"/>
      <c r="T207" s="162"/>
      <c r="AT207" s="157" t="s">
        <v>265</v>
      </c>
      <c r="AU207" s="157" t="s">
        <v>21</v>
      </c>
      <c r="AV207" s="12" t="s">
        <v>21</v>
      </c>
      <c r="AW207" s="12" t="s">
        <v>36</v>
      </c>
      <c r="AX207" s="12" t="s">
        <v>88</v>
      </c>
      <c r="AY207" s="157" t="s">
        <v>250</v>
      </c>
    </row>
    <row r="208" spans="2:65" s="11" customFormat="1" ht="22.9" customHeight="1">
      <c r="B208" s="126"/>
      <c r="D208" s="127" t="s">
        <v>79</v>
      </c>
      <c r="E208" s="136" t="s">
        <v>267</v>
      </c>
      <c r="F208" s="136" t="s">
        <v>484</v>
      </c>
      <c r="I208" s="129"/>
      <c r="J208" s="137">
        <f>BK208</f>
        <v>0</v>
      </c>
      <c r="L208" s="126"/>
      <c r="M208" s="131"/>
      <c r="P208" s="132">
        <f>SUM(P209:P224)</f>
        <v>0</v>
      </c>
      <c r="R208" s="132">
        <f>SUM(R209:R224)</f>
        <v>11.710607299999999</v>
      </c>
      <c r="T208" s="133">
        <f>SUM(T209:T224)</f>
        <v>0</v>
      </c>
      <c r="AR208" s="127" t="s">
        <v>88</v>
      </c>
      <c r="AT208" s="134" t="s">
        <v>79</v>
      </c>
      <c r="AU208" s="134" t="s">
        <v>88</v>
      </c>
      <c r="AY208" s="127" t="s">
        <v>250</v>
      </c>
      <c r="BK208" s="135">
        <f>SUM(BK209:BK224)</f>
        <v>0</v>
      </c>
    </row>
    <row r="209" spans="2:65" s="1" customFormat="1" ht="16.5" customHeight="1">
      <c r="B209" s="33"/>
      <c r="C209" s="138" t="s">
        <v>411</v>
      </c>
      <c r="D209" s="138" t="s">
        <v>252</v>
      </c>
      <c r="E209" s="139" t="s">
        <v>3988</v>
      </c>
      <c r="F209" s="140" t="s">
        <v>3989</v>
      </c>
      <c r="G209" s="141" t="s">
        <v>276</v>
      </c>
      <c r="H209" s="142">
        <v>1.2</v>
      </c>
      <c r="I209" s="143"/>
      <c r="J209" s="144">
        <f>ROUND(I209*H209,2)</f>
        <v>0</v>
      </c>
      <c r="K209" s="140" t="s">
        <v>256</v>
      </c>
      <c r="L209" s="33"/>
      <c r="M209" s="145" t="s">
        <v>1</v>
      </c>
      <c r="N209" s="146" t="s">
        <v>45</v>
      </c>
      <c r="P209" s="147">
        <f>O209*H209</f>
        <v>0</v>
      </c>
      <c r="Q209" s="147">
        <v>0</v>
      </c>
      <c r="R209" s="147">
        <f>Q209*H209</f>
        <v>0</v>
      </c>
      <c r="S209" s="147">
        <v>0</v>
      </c>
      <c r="T209" s="148">
        <f>S209*H209</f>
        <v>0</v>
      </c>
      <c r="AR209" s="149" t="s">
        <v>257</v>
      </c>
      <c r="AT209" s="149" t="s">
        <v>252</v>
      </c>
      <c r="AU209" s="149" t="s">
        <v>21</v>
      </c>
      <c r="AY209" s="17" t="s">
        <v>250</v>
      </c>
      <c r="BE209" s="150">
        <f>IF(N209="základní",J209,0)</f>
        <v>0</v>
      </c>
      <c r="BF209" s="150">
        <f>IF(N209="snížená",J209,0)</f>
        <v>0</v>
      </c>
      <c r="BG209" s="150">
        <f>IF(N209="zákl. přenesená",J209,0)</f>
        <v>0</v>
      </c>
      <c r="BH209" s="150">
        <f>IF(N209="sníž. přenesená",J209,0)</f>
        <v>0</v>
      </c>
      <c r="BI209" s="150">
        <f>IF(N209="nulová",J209,0)</f>
        <v>0</v>
      </c>
      <c r="BJ209" s="17" t="s">
        <v>88</v>
      </c>
      <c r="BK209" s="150">
        <f>ROUND(I209*H209,2)</f>
        <v>0</v>
      </c>
      <c r="BL209" s="17" t="s">
        <v>257</v>
      </c>
      <c r="BM209" s="149" t="s">
        <v>3990</v>
      </c>
    </row>
    <row r="210" spans="2:65" s="1" customFormat="1" ht="11.25">
      <c r="B210" s="33"/>
      <c r="D210" s="151" t="s">
        <v>259</v>
      </c>
      <c r="F210" s="152" t="s">
        <v>3991</v>
      </c>
      <c r="I210" s="153"/>
      <c r="L210" s="33"/>
      <c r="M210" s="154"/>
      <c r="T210" s="57"/>
      <c r="AT210" s="17" t="s">
        <v>259</v>
      </c>
      <c r="AU210" s="17" t="s">
        <v>21</v>
      </c>
    </row>
    <row r="211" spans="2:65" s="12" customFormat="1" ht="11.25">
      <c r="B211" s="155"/>
      <c r="D211" s="156" t="s">
        <v>265</v>
      </c>
      <c r="E211" s="157" t="s">
        <v>1</v>
      </c>
      <c r="F211" s="158" t="s">
        <v>3992</v>
      </c>
      <c r="H211" s="159">
        <v>1.2</v>
      </c>
      <c r="I211" s="160"/>
      <c r="L211" s="155"/>
      <c r="M211" s="161"/>
      <c r="T211" s="162"/>
      <c r="AT211" s="157" t="s">
        <v>265</v>
      </c>
      <c r="AU211" s="157" t="s">
        <v>21</v>
      </c>
      <c r="AV211" s="12" t="s">
        <v>21</v>
      </c>
      <c r="AW211" s="12" t="s">
        <v>36</v>
      </c>
      <c r="AX211" s="12" t="s">
        <v>88</v>
      </c>
      <c r="AY211" s="157" t="s">
        <v>250</v>
      </c>
    </row>
    <row r="212" spans="2:65" s="1" customFormat="1" ht="16.5" customHeight="1">
      <c r="B212" s="33"/>
      <c r="C212" s="138" t="s">
        <v>417</v>
      </c>
      <c r="D212" s="138" t="s">
        <v>252</v>
      </c>
      <c r="E212" s="139" t="s">
        <v>3143</v>
      </c>
      <c r="F212" s="140" t="s">
        <v>3144</v>
      </c>
      <c r="G212" s="141" t="s">
        <v>255</v>
      </c>
      <c r="H212" s="142">
        <v>23.5</v>
      </c>
      <c r="I212" s="143"/>
      <c r="J212" s="144">
        <f>ROUND(I212*H212,2)</f>
        <v>0</v>
      </c>
      <c r="K212" s="140" t="s">
        <v>256</v>
      </c>
      <c r="L212" s="33"/>
      <c r="M212" s="145" t="s">
        <v>1</v>
      </c>
      <c r="N212" s="146" t="s">
        <v>45</v>
      </c>
      <c r="P212" s="147">
        <f>O212*H212</f>
        <v>0</v>
      </c>
      <c r="Q212" s="147">
        <v>4.1259999999999998E-2</v>
      </c>
      <c r="R212" s="147">
        <f>Q212*H212</f>
        <v>0.96960999999999997</v>
      </c>
      <c r="S212" s="147">
        <v>0</v>
      </c>
      <c r="T212" s="148">
        <f>S212*H212</f>
        <v>0</v>
      </c>
      <c r="AR212" s="149" t="s">
        <v>257</v>
      </c>
      <c r="AT212" s="149" t="s">
        <v>252</v>
      </c>
      <c r="AU212" s="149" t="s">
        <v>21</v>
      </c>
      <c r="AY212" s="17" t="s">
        <v>250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257</v>
      </c>
      <c r="BM212" s="149" t="s">
        <v>3993</v>
      </c>
    </row>
    <row r="213" spans="2:65" s="1" customFormat="1" ht="11.25">
      <c r="B213" s="33"/>
      <c r="D213" s="151" t="s">
        <v>259</v>
      </c>
      <c r="F213" s="152" t="s">
        <v>3146</v>
      </c>
      <c r="I213" s="153"/>
      <c r="L213" s="33"/>
      <c r="M213" s="154"/>
      <c r="T213" s="57"/>
      <c r="AT213" s="17" t="s">
        <v>259</v>
      </c>
      <c r="AU213" s="17" t="s">
        <v>21</v>
      </c>
    </row>
    <row r="214" spans="2:65" s="12" customFormat="1" ht="11.25">
      <c r="B214" s="155"/>
      <c r="D214" s="156" t="s">
        <v>265</v>
      </c>
      <c r="E214" s="157" t="s">
        <v>1</v>
      </c>
      <c r="F214" s="158" t="s">
        <v>3994</v>
      </c>
      <c r="H214" s="159">
        <v>23.5</v>
      </c>
      <c r="I214" s="160"/>
      <c r="L214" s="155"/>
      <c r="M214" s="161"/>
      <c r="T214" s="162"/>
      <c r="AT214" s="157" t="s">
        <v>265</v>
      </c>
      <c r="AU214" s="157" t="s">
        <v>21</v>
      </c>
      <c r="AV214" s="12" t="s">
        <v>21</v>
      </c>
      <c r="AW214" s="12" t="s">
        <v>36</v>
      </c>
      <c r="AX214" s="12" t="s">
        <v>88</v>
      </c>
      <c r="AY214" s="157" t="s">
        <v>250</v>
      </c>
    </row>
    <row r="215" spans="2:65" s="1" customFormat="1" ht="16.5" customHeight="1">
      <c r="B215" s="33"/>
      <c r="C215" s="138" t="s">
        <v>423</v>
      </c>
      <c r="D215" s="138" t="s">
        <v>252</v>
      </c>
      <c r="E215" s="139" t="s">
        <v>3149</v>
      </c>
      <c r="F215" s="140" t="s">
        <v>3150</v>
      </c>
      <c r="G215" s="141" t="s">
        <v>255</v>
      </c>
      <c r="H215" s="142">
        <v>23.5</v>
      </c>
      <c r="I215" s="143"/>
      <c r="J215" s="144">
        <f>ROUND(I215*H215,2)</f>
        <v>0</v>
      </c>
      <c r="K215" s="140" t="s">
        <v>256</v>
      </c>
      <c r="L215" s="33"/>
      <c r="M215" s="145" t="s">
        <v>1</v>
      </c>
      <c r="N215" s="146" t="s">
        <v>45</v>
      </c>
      <c r="P215" s="147">
        <f>O215*H215</f>
        <v>0</v>
      </c>
      <c r="Q215" s="147">
        <v>2.0000000000000002E-5</v>
      </c>
      <c r="R215" s="147">
        <f>Q215*H215</f>
        <v>4.7000000000000004E-4</v>
      </c>
      <c r="S215" s="147">
        <v>0</v>
      </c>
      <c r="T215" s="148">
        <f>S215*H215</f>
        <v>0</v>
      </c>
      <c r="AR215" s="149" t="s">
        <v>257</v>
      </c>
      <c r="AT215" s="149" t="s">
        <v>252</v>
      </c>
      <c r="AU215" s="149" t="s">
        <v>21</v>
      </c>
      <c r="AY215" s="17" t="s">
        <v>250</v>
      </c>
      <c r="BE215" s="150">
        <f>IF(N215="základní",J215,0)</f>
        <v>0</v>
      </c>
      <c r="BF215" s="150">
        <f>IF(N215="snížená",J215,0)</f>
        <v>0</v>
      </c>
      <c r="BG215" s="150">
        <f>IF(N215="zákl. přenesená",J215,0)</f>
        <v>0</v>
      </c>
      <c r="BH215" s="150">
        <f>IF(N215="sníž. přenesená",J215,0)</f>
        <v>0</v>
      </c>
      <c r="BI215" s="150">
        <f>IF(N215="nulová",J215,0)</f>
        <v>0</v>
      </c>
      <c r="BJ215" s="17" t="s">
        <v>88</v>
      </c>
      <c r="BK215" s="150">
        <f>ROUND(I215*H215,2)</f>
        <v>0</v>
      </c>
      <c r="BL215" s="17" t="s">
        <v>257</v>
      </c>
      <c r="BM215" s="149" t="s">
        <v>3995</v>
      </c>
    </row>
    <row r="216" spans="2:65" s="1" customFormat="1" ht="11.25">
      <c r="B216" s="33"/>
      <c r="D216" s="151" t="s">
        <v>259</v>
      </c>
      <c r="F216" s="152" t="s">
        <v>3152</v>
      </c>
      <c r="I216" s="153"/>
      <c r="L216" s="33"/>
      <c r="M216" s="154"/>
      <c r="T216" s="57"/>
      <c r="AT216" s="17" t="s">
        <v>259</v>
      </c>
      <c r="AU216" s="17" t="s">
        <v>21</v>
      </c>
    </row>
    <row r="217" spans="2:65" s="1" customFormat="1" ht="16.5" customHeight="1">
      <c r="B217" s="33"/>
      <c r="C217" s="138" t="s">
        <v>429</v>
      </c>
      <c r="D217" s="138" t="s">
        <v>252</v>
      </c>
      <c r="E217" s="139" t="s">
        <v>3153</v>
      </c>
      <c r="F217" s="140" t="s">
        <v>3154</v>
      </c>
      <c r="G217" s="141" t="s">
        <v>402</v>
      </c>
      <c r="H217" s="142">
        <v>0.09</v>
      </c>
      <c r="I217" s="143"/>
      <c r="J217" s="144">
        <f>ROUND(I217*H217,2)</f>
        <v>0</v>
      </c>
      <c r="K217" s="140" t="s">
        <v>256</v>
      </c>
      <c r="L217" s="33"/>
      <c r="M217" s="145" t="s">
        <v>1</v>
      </c>
      <c r="N217" s="146" t="s">
        <v>45</v>
      </c>
      <c r="P217" s="147">
        <f>O217*H217</f>
        <v>0</v>
      </c>
      <c r="Q217" s="147">
        <v>1.04877</v>
      </c>
      <c r="R217" s="147">
        <f>Q217*H217</f>
        <v>9.4389299999999995E-2</v>
      </c>
      <c r="S217" s="147">
        <v>0</v>
      </c>
      <c r="T217" s="148">
        <f>S217*H217</f>
        <v>0</v>
      </c>
      <c r="AR217" s="149" t="s">
        <v>257</v>
      </c>
      <c r="AT217" s="149" t="s">
        <v>252</v>
      </c>
      <c r="AU217" s="149" t="s">
        <v>21</v>
      </c>
      <c r="AY217" s="17" t="s">
        <v>250</v>
      </c>
      <c r="BE217" s="150">
        <f>IF(N217="základní",J217,0)</f>
        <v>0</v>
      </c>
      <c r="BF217" s="150">
        <f>IF(N217="snížená",J217,0)</f>
        <v>0</v>
      </c>
      <c r="BG217" s="150">
        <f>IF(N217="zákl. přenesená",J217,0)</f>
        <v>0</v>
      </c>
      <c r="BH217" s="150">
        <f>IF(N217="sníž. přenesená",J217,0)</f>
        <v>0</v>
      </c>
      <c r="BI217" s="150">
        <f>IF(N217="nulová",J217,0)</f>
        <v>0</v>
      </c>
      <c r="BJ217" s="17" t="s">
        <v>88</v>
      </c>
      <c r="BK217" s="150">
        <f>ROUND(I217*H217,2)</f>
        <v>0</v>
      </c>
      <c r="BL217" s="17" t="s">
        <v>257</v>
      </c>
      <c r="BM217" s="149" t="s">
        <v>3996</v>
      </c>
    </row>
    <row r="218" spans="2:65" s="1" customFormat="1" ht="11.25">
      <c r="B218" s="33"/>
      <c r="D218" s="151" t="s">
        <v>259</v>
      </c>
      <c r="F218" s="152" t="s">
        <v>3156</v>
      </c>
      <c r="I218" s="153"/>
      <c r="L218" s="33"/>
      <c r="M218" s="154"/>
      <c r="T218" s="57"/>
      <c r="AT218" s="17" t="s">
        <v>259</v>
      </c>
      <c r="AU218" s="17" t="s">
        <v>21</v>
      </c>
    </row>
    <row r="219" spans="2:65" s="1" customFormat="1" ht="19.5">
      <c r="B219" s="33"/>
      <c r="D219" s="156" t="s">
        <v>285</v>
      </c>
      <c r="F219" s="170" t="s">
        <v>3997</v>
      </c>
      <c r="I219" s="153"/>
      <c r="L219" s="33"/>
      <c r="M219" s="154"/>
      <c r="T219" s="57"/>
      <c r="AT219" s="17" t="s">
        <v>285</v>
      </c>
      <c r="AU219" s="17" t="s">
        <v>21</v>
      </c>
    </row>
    <row r="220" spans="2:65" s="1" customFormat="1" ht="24.2" customHeight="1">
      <c r="B220" s="33"/>
      <c r="C220" s="138" t="s">
        <v>435</v>
      </c>
      <c r="D220" s="138" t="s">
        <v>252</v>
      </c>
      <c r="E220" s="139" t="s">
        <v>3998</v>
      </c>
      <c r="F220" s="140" t="s">
        <v>3999</v>
      </c>
      <c r="G220" s="141" t="s">
        <v>557</v>
      </c>
      <c r="H220" s="142">
        <v>19.399999999999999</v>
      </c>
      <c r="I220" s="143"/>
      <c r="J220" s="144">
        <f>ROUND(I220*H220,2)</f>
        <v>0</v>
      </c>
      <c r="K220" s="140" t="s">
        <v>256</v>
      </c>
      <c r="L220" s="33"/>
      <c r="M220" s="145" t="s">
        <v>1</v>
      </c>
      <c r="N220" s="146" t="s">
        <v>45</v>
      </c>
      <c r="P220" s="147">
        <f>O220*H220</f>
        <v>0</v>
      </c>
      <c r="Q220" s="147">
        <v>0.24127000000000001</v>
      </c>
      <c r="R220" s="147">
        <f>Q220*H220</f>
        <v>4.6806380000000001</v>
      </c>
      <c r="S220" s="147">
        <v>0</v>
      </c>
      <c r="T220" s="148">
        <f>S220*H220</f>
        <v>0</v>
      </c>
      <c r="AR220" s="149" t="s">
        <v>257</v>
      </c>
      <c r="AT220" s="149" t="s">
        <v>252</v>
      </c>
      <c r="AU220" s="149" t="s">
        <v>21</v>
      </c>
      <c r="AY220" s="17" t="s">
        <v>250</v>
      </c>
      <c r="BE220" s="150">
        <f>IF(N220="základní",J220,0)</f>
        <v>0</v>
      </c>
      <c r="BF220" s="150">
        <f>IF(N220="snížená",J220,0)</f>
        <v>0</v>
      </c>
      <c r="BG220" s="150">
        <f>IF(N220="zákl. přenesená",J220,0)</f>
        <v>0</v>
      </c>
      <c r="BH220" s="150">
        <f>IF(N220="sníž. přenesená",J220,0)</f>
        <v>0</v>
      </c>
      <c r="BI220" s="150">
        <f>IF(N220="nulová",J220,0)</f>
        <v>0</v>
      </c>
      <c r="BJ220" s="17" t="s">
        <v>88</v>
      </c>
      <c r="BK220" s="150">
        <f>ROUND(I220*H220,2)</f>
        <v>0</v>
      </c>
      <c r="BL220" s="17" t="s">
        <v>257</v>
      </c>
      <c r="BM220" s="149" t="s">
        <v>4000</v>
      </c>
    </row>
    <row r="221" spans="2:65" s="1" customFormat="1" ht="11.25">
      <c r="B221" s="33"/>
      <c r="D221" s="151" t="s">
        <v>259</v>
      </c>
      <c r="F221" s="152" t="s">
        <v>4001</v>
      </c>
      <c r="I221" s="153"/>
      <c r="L221" s="33"/>
      <c r="M221" s="154"/>
      <c r="T221" s="57"/>
      <c r="AT221" s="17" t="s">
        <v>259</v>
      </c>
      <c r="AU221" s="17" t="s">
        <v>21</v>
      </c>
    </row>
    <row r="222" spans="2:65" s="12" customFormat="1" ht="11.25">
      <c r="B222" s="155"/>
      <c r="D222" s="156" t="s">
        <v>265</v>
      </c>
      <c r="E222" s="157" t="s">
        <v>1</v>
      </c>
      <c r="F222" s="158" t="s">
        <v>4002</v>
      </c>
      <c r="H222" s="159">
        <v>19.399999999999999</v>
      </c>
      <c r="I222" s="160"/>
      <c r="L222" s="155"/>
      <c r="M222" s="161"/>
      <c r="T222" s="162"/>
      <c r="AT222" s="157" t="s">
        <v>265</v>
      </c>
      <c r="AU222" s="157" t="s">
        <v>21</v>
      </c>
      <c r="AV222" s="12" t="s">
        <v>21</v>
      </c>
      <c r="AW222" s="12" t="s">
        <v>36</v>
      </c>
      <c r="AX222" s="12" t="s">
        <v>88</v>
      </c>
      <c r="AY222" s="157" t="s">
        <v>250</v>
      </c>
    </row>
    <row r="223" spans="2:65" s="1" customFormat="1" ht="24.2" customHeight="1">
      <c r="B223" s="33"/>
      <c r="C223" s="178" t="s">
        <v>440</v>
      </c>
      <c r="D223" s="178" t="s">
        <v>364</v>
      </c>
      <c r="E223" s="179" t="s">
        <v>4003</v>
      </c>
      <c r="F223" s="180" t="s">
        <v>4004</v>
      </c>
      <c r="G223" s="181" t="s">
        <v>481</v>
      </c>
      <c r="H223" s="182">
        <v>97</v>
      </c>
      <c r="I223" s="183"/>
      <c r="J223" s="184">
        <f>ROUND(I223*H223,2)</f>
        <v>0</v>
      </c>
      <c r="K223" s="180" t="s">
        <v>1</v>
      </c>
      <c r="L223" s="185"/>
      <c r="M223" s="186" t="s">
        <v>1</v>
      </c>
      <c r="N223" s="187" t="s">
        <v>45</v>
      </c>
      <c r="P223" s="147">
        <f>O223*H223</f>
        <v>0</v>
      </c>
      <c r="Q223" s="147">
        <v>6.1499999999999999E-2</v>
      </c>
      <c r="R223" s="147">
        <f>Q223*H223</f>
        <v>5.9654999999999996</v>
      </c>
      <c r="S223" s="147">
        <v>0</v>
      </c>
      <c r="T223" s="148">
        <f>S223*H223</f>
        <v>0</v>
      </c>
      <c r="AR223" s="149" t="s">
        <v>299</v>
      </c>
      <c r="AT223" s="149" t="s">
        <v>364</v>
      </c>
      <c r="AU223" s="149" t="s">
        <v>21</v>
      </c>
      <c r="AY223" s="17" t="s">
        <v>250</v>
      </c>
      <c r="BE223" s="150">
        <f>IF(N223="základní",J223,0)</f>
        <v>0</v>
      </c>
      <c r="BF223" s="150">
        <f>IF(N223="snížená",J223,0)</f>
        <v>0</v>
      </c>
      <c r="BG223" s="150">
        <f>IF(N223="zákl. přenesená",J223,0)</f>
        <v>0</v>
      </c>
      <c r="BH223" s="150">
        <f>IF(N223="sníž. přenesená",J223,0)</f>
        <v>0</v>
      </c>
      <c r="BI223" s="150">
        <f>IF(N223="nulová",J223,0)</f>
        <v>0</v>
      </c>
      <c r="BJ223" s="17" t="s">
        <v>88</v>
      </c>
      <c r="BK223" s="150">
        <f>ROUND(I223*H223,2)</f>
        <v>0</v>
      </c>
      <c r="BL223" s="17" t="s">
        <v>257</v>
      </c>
      <c r="BM223" s="149" t="s">
        <v>4005</v>
      </c>
    </row>
    <row r="224" spans="2:65" s="12" customFormat="1" ht="11.25">
      <c r="B224" s="155"/>
      <c r="D224" s="156" t="s">
        <v>265</v>
      </c>
      <c r="E224" s="157" t="s">
        <v>1</v>
      </c>
      <c r="F224" s="158" t="s">
        <v>4006</v>
      </c>
      <c r="H224" s="159">
        <v>97</v>
      </c>
      <c r="I224" s="160"/>
      <c r="L224" s="155"/>
      <c r="M224" s="161"/>
      <c r="T224" s="162"/>
      <c r="AT224" s="157" t="s">
        <v>265</v>
      </c>
      <c r="AU224" s="157" t="s">
        <v>21</v>
      </c>
      <c r="AV224" s="12" t="s">
        <v>21</v>
      </c>
      <c r="AW224" s="12" t="s">
        <v>36</v>
      </c>
      <c r="AX224" s="12" t="s">
        <v>88</v>
      </c>
      <c r="AY224" s="157" t="s">
        <v>250</v>
      </c>
    </row>
    <row r="225" spans="2:65" s="11" customFormat="1" ht="22.9" customHeight="1">
      <c r="B225" s="126"/>
      <c r="D225" s="127" t="s">
        <v>79</v>
      </c>
      <c r="E225" s="136" t="s">
        <v>257</v>
      </c>
      <c r="F225" s="136" t="s">
        <v>553</v>
      </c>
      <c r="I225" s="129"/>
      <c r="J225" s="137">
        <f>BK225</f>
        <v>0</v>
      </c>
      <c r="L225" s="126"/>
      <c r="M225" s="131"/>
      <c r="P225" s="132">
        <f>SUM(P226:P228)</f>
        <v>0</v>
      </c>
      <c r="R225" s="132">
        <f>SUM(R226:R228)</f>
        <v>2.5224000000000002</v>
      </c>
      <c r="T225" s="133">
        <f>SUM(T226:T228)</f>
        <v>0</v>
      </c>
      <c r="AR225" s="127" t="s">
        <v>88</v>
      </c>
      <c r="AT225" s="134" t="s">
        <v>79</v>
      </c>
      <c r="AU225" s="134" t="s">
        <v>88</v>
      </c>
      <c r="AY225" s="127" t="s">
        <v>250</v>
      </c>
      <c r="BK225" s="135">
        <f>SUM(BK226:BK228)</f>
        <v>0</v>
      </c>
    </row>
    <row r="226" spans="2:65" s="1" customFormat="1" ht="24.2" customHeight="1">
      <c r="B226" s="33"/>
      <c r="C226" s="138" t="s">
        <v>447</v>
      </c>
      <c r="D226" s="138" t="s">
        <v>252</v>
      </c>
      <c r="E226" s="139" t="s">
        <v>4007</v>
      </c>
      <c r="F226" s="140" t="s">
        <v>4008</v>
      </c>
      <c r="G226" s="141" t="s">
        <v>557</v>
      </c>
      <c r="H226" s="142">
        <v>6</v>
      </c>
      <c r="I226" s="143"/>
      <c r="J226" s="144">
        <f>ROUND(I226*H226,2)</f>
        <v>0</v>
      </c>
      <c r="K226" s="140" t="s">
        <v>256</v>
      </c>
      <c r="L226" s="33"/>
      <c r="M226" s="145" t="s">
        <v>1</v>
      </c>
      <c r="N226" s="146" t="s">
        <v>45</v>
      </c>
      <c r="P226" s="147">
        <f>O226*H226</f>
        <v>0</v>
      </c>
      <c r="Q226" s="147">
        <v>0.4204</v>
      </c>
      <c r="R226" s="147">
        <f>Q226*H226</f>
        <v>2.5224000000000002</v>
      </c>
      <c r="S226" s="147">
        <v>0</v>
      </c>
      <c r="T226" s="148">
        <f>S226*H226</f>
        <v>0</v>
      </c>
      <c r="AR226" s="149" t="s">
        <v>257</v>
      </c>
      <c r="AT226" s="149" t="s">
        <v>252</v>
      </c>
      <c r="AU226" s="149" t="s">
        <v>21</v>
      </c>
      <c r="AY226" s="17" t="s">
        <v>250</v>
      </c>
      <c r="BE226" s="150">
        <f>IF(N226="základní",J226,0)</f>
        <v>0</v>
      </c>
      <c r="BF226" s="150">
        <f>IF(N226="snížená",J226,0)</f>
        <v>0</v>
      </c>
      <c r="BG226" s="150">
        <f>IF(N226="zákl. přenesená",J226,0)</f>
        <v>0</v>
      </c>
      <c r="BH226" s="150">
        <f>IF(N226="sníž. přenesená",J226,0)</f>
        <v>0</v>
      </c>
      <c r="BI226" s="150">
        <f>IF(N226="nulová",J226,0)</f>
        <v>0</v>
      </c>
      <c r="BJ226" s="17" t="s">
        <v>88</v>
      </c>
      <c r="BK226" s="150">
        <f>ROUND(I226*H226,2)</f>
        <v>0</v>
      </c>
      <c r="BL226" s="17" t="s">
        <v>257</v>
      </c>
      <c r="BM226" s="149" t="s">
        <v>4009</v>
      </c>
    </row>
    <row r="227" spans="2:65" s="1" customFormat="1" ht="11.25">
      <c r="B227" s="33"/>
      <c r="D227" s="151" t="s">
        <v>259</v>
      </c>
      <c r="F227" s="152" t="s">
        <v>4010</v>
      </c>
      <c r="I227" s="153"/>
      <c r="L227" s="33"/>
      <c r="M227" s="154"/>
      <c r="T227" s="57"/>
      <c r="AT227" s="17" t="s">
        <v>259</v>
      </c>
      <c r="AU227" s="17" t="s">
        <v>21</v>
      </c>
    </row>
    <row r="228" spans="2:65" s="12" customFormat="1" ht="11.25">
      <c r="B228" s="155"/>
      <c r="D228" s="156" t="s">
        <v>265</v>
      </c>
      <c r="E228" s="157" t="s">
        <v>1</v>
      </c>
      <c r="F228" s="158" t="s">
        <v>4011</v>
      </c>
      <c r="H228" s="159">
        <v>6</v>
      </c>
      <c r="I228" s="160"/>
      <c r="L228" s="155"/>
      <c r="M228" s="161"/>
      <c r="T228" s="162"/>
      <c r="AT228" s="157" t="s">
        <v>265</v>
      </c>
      <c r="AU228" s="157" t="s">
        <v>21</v>
      </c>
      <c r="AV228" s="12" t="s">
        <v>21</v>
      </c>
      <c r="AW228" s="12" t="s">
        <v>36</v>
      </c>
      <c r="AX228" s="12" t="s">
        <v>88</v>
      </c>
      <c r="AY228" s="157" t="s">
        <v>250</v>
      </c>
    </row>
    <row r="229" spans="2:65" s="11" customFormat="1" ht="22.9" customHeight="1">
      <c r="B229" s="126"/>
      <c r="D229" s="127" t="s">
        <v>79</v>
      </c>
      <c r="E229" s="136" t="s">
        <v>280</v>
      </c>
      <c r="F229" s="136" t="s">
        <v>616</v>
      </c>
      <c r="I229" s="129"/>
      <c r="J229" s="137">
        <f>BK229</f>
        <v>0</v>
      </c>
      <c r="L229" s="126"/>
      <c r="M229" s="131"/>
      <c r="P229" s="132">
        <f>SUM(P230:P258)</f>
        <v>0</v>
      </c>
      <c r="R229" s="132">
        <f>SUM(R230:R258)</f>
        <v>11.528275000000001</v>
      </c>
      <c r="T229" s="133">
        <f>SUM(T230:T258)</f>
        <v>0</v>
      </c>
      <c r="AR229" s="127" t="s">
        <v>88</v>
      </c>
      <c r="AT229" s="134" t="s">
        <v>79</v>
      </c>
      <c r="AU229" s="134" t="s">
        <v>88</v>
      </c>
      <c r="AY229" s="127" t="s">
        <v>250</v>
      </c>
      <c r="BK229" s="135">
        <f>SUM(BK230:BK258)</f>
        <v>0</v>
      </c>
    </row>
    <row r="230" spans="2:65" s="1" customFormat="1" ht="37.9" customHeight="1">
      <c r="B230" s="33"/>
      <c r="C230" s="138" t="s">
        <v>454</v>
      </c>
      <c r="D230" s="138" t="s">
        <v>252</v>
      </c>
      <c r="E230" s="139" t="s">
        <v>3794</v>
      </c>
      <c r="F230" s="140" t="s">
        <v>3795</v>
      </c>
      <c r="G230" s="141" t="s">
        <v>255</v>
      </c>
      <c r="H230" s="142">
        <v>197.2</v>
      </c>
      <c r="I230" s="143"/>
      <c r="J230" s="144">
        <f>ROUND(I230*H230,2)</f>
        <v>0</v>
      </c>
      <c r="K230" s="140" t="s">
        <v>256</v>
      </c>
      <c r="L230" s="33"/>
      <c r="M230" s="145" t="s">
        <v>1</v>
      </c>
      <c r="N230" s="146" t="s">
        <v>45</v>
      </c>
      <c r="P230" s="147">
        <f>O230*H230</f>
        <v>0</v>
      </c>
      <c r="Q230" s="147">
        <v>0</v>
      </c>
      <c r="R230" s="147">
        <f>Q230*H230</f>
        <v>0</v>
      </c>
      <c r="S230" s="147">
        <v>0</v>
      </c>
      <c r="T230" s="148">
        <f>S230*H230</f>
        <v>0</v>
      </c>
      <c r="AR230" s="149" t="s">
        <v>257</v>
      </c>
      <c r="AT230" s="149" t="s">
        <v>252</v>
      </c>
      <c r="AU230" s="149" t="s">
        <v>21</v>
      </c>
      <c r="AY230" s="17" t="s">
        <v>250</v>
      </c>
      <c r="BE230" s="150">
        <f>IF(N230="základní",J230,0)</f>
        <v>0</v>
      </c>
      <c r="BF230" s="150">
        <f>IF(N230="snížená",J230,0)</f>
        <v>0</v>
      </c>
      <c r="BG230" s="150">
        <f>IF(N230="zákl. přenesená",J230,0)</f>
        <v>0</v>
      </c>
      <c r="BH230" s="150">
        <f>IF(N230="sníž. přenesená",J230,0)</f>
        <v>0</v>
      </c>
      <c r="BI230" s="150">
        <f>IF(N230="nulová",J230,0)</f>
        <v>0</v>
      </c>
      <c r="BJ230" s="17" t="s">
        <v>88</v>
      </c>
      <c r="BK230" s="150">
        <f>ROUND(I230*H230,2)</f>
        <v>0</v>
      </c>
      <c r="BL230" s="17" t="s">
        <v>257</v>
      </c>
      <c r="BM230" s="149" t="s">
        <v>4012</v>
      </c>
    </row>
    <row r="231" spans="2:65" s="1" customFormat="1" ht="11.25">
      <c r="B231" s="33"/>
      <c r="D231" s="151" t="s">
        <v>259</v>
      </c>
      <c r="F231" s="152" t="s">
        <v>3797</v>
      </c>
      <c r="I231" s="153"/>
      <c r="L231" s="33"/>
      <c r="M231" s="154"/>
      <c r="T231" s="57"/>
      <c r="AT231" s="17" t="s">
        <v>259</v>
      </c>
      <c r="AU231" s="17" t="s">
        <v>21</v>
      </c>
    </row>
    <row r="232" spans="2:65" s="12" customFormat="1" ht="11.25">
      <c r="B232" s="155"/>
      <c r="D232" s="156" t="s">
        <v>265</v>
      </c>
      <c r="E232" s="157" t="s">
        <v>1</v>
      </c>
      <c r="F232" s="158" t="s">
        <v>4013</v>
      </c>
      <c r="H232" s="159">
        <v>197.2</v>
      </c>
      <c r="I232" s="160"/>
      <c r="L232" s="155"/>
      <c r="M232" s="161"/>
      <c r="T232" s="162"/>
      <c r="AT232" s="157" t="s">
        <v>265</v>
      </c>
      <c r="AU232" s="157" t="s">
        <v>21</v>
      </c>
      <c r="AV232" s="12" t="s">
        <v>21</v>
      </c>
      <c r="AW232" s="12" t="s">
        <v>36</v>
      </c>
      <c r="AX232" s="12" t="s">
        <v>88</v>
      </c>
      <c r="AY232" s="157" t="s">
        <v>250</v>
      </c>
    </row>
    <row r="233" spans="2:65" s="1" customFormat="1" ht="21.75" customHeight="1">
      <c r="B233" s="33"/>
      <c r="C233" s="178" t="s">
        <v>460</v>
      </c>
      <c r="D233" s="178" t="s">
        <v>364</v>
      </c>
      <c r="E233" s="179" t="s">
        <v>3799</v>
      </c>
      <c r="F233" s="180" t="s">
        <v>3800</v>
      </c>
      <c r="G233" s="181" t="s">
        <v>402</v>
      </c>
      <c r="H233" s="182">
        <v>2.7610000000000001</v>
      </c>
      <c r="I233" s="183"/>
      <c r="J233" s="184">
        <f>ROUND(I233*H233,2)</f>
        <v>0</v>
      </c>
      <c r="K233" s="180" t="s">
        <v>256</v>
      </c>
      <c r="L233" s="185"/>
      <c r="M233" s="186" t="s">
        <v>1</v>
      </c>
      <c r="N233" s="187" t="s">
        <v>45</v>
      </c>
      <c r="P233" s="147">
        <f>O233*H233</f>
        <v>0</v>
      </c>
      <c r="Q233" s="147">
        <v>1</v>
      </c>
      <c r="R233" s="147">
        <f>Q233*H233</f>
        <v>2.7610000000000001</v>
      </c>
      <c r="S233" s="147">
        <v>0</v>
      </c>
      <c r="T233" s="148">
        <f>S233*H233</f>
        <v>0</v>
      </c>
      <c r="AR233" s="149" t="s">
        <v>299</v>
      </c>
      <c r="AT233" s="149" t="s">
        <v>364</v>
      </c>
      <c r="AU233" s="149" t="s">
        <v>21</v>
      </c>
      <c r="AY233" s="17" t="s">
        <v>250</v>
      </c>
      <c r="BE233" s="150">
        <f>IF(N233="základní",J233,0)</f>
        <v>0</v>
      </c>
      <c r="BF233" s="150">
        <f>IF(N233="snížená",J233,0)</f>
        <v>0</v>
      </c>
      <c r="BG233" s="150">
        <f>IF(N233="zákl. přenesená",J233,0)</f>
        <v>0</v>
      </c>
      <c r="BH233" s="150">
        <f>IF(N233="sníž. přenesená",J233,0)</f>
        <v>0</v>
      </c>
      <c r="BI233" s="150">
        <f>IF(N233="nulová",J233,0)</f>
        <v>0</v>
      </c>
      <c r="BJ233" s="17" t="s">
        <v>88</v>
      </c>
      <c r="BK233" s="150">
        <f>ROUND(I233*H233,2)</f>
        <v>0</v>
      </c>
      <c r="BL233" s="17" t="s">
        <v>257</v>
      </c>
      <c r="BM233" s="149" t="s">
        <v>4014</v>
      </c>
    </row>
    <row r="234" spans="2:65" s="1" customFormat="1" ht="16.5" customHeight="1">
      <c r="B234" s="33"/>
      <c r="C234" s="178" t="s">
        <v>466</v>
      </c>
      <c r="D234" s="178" t="s">
        <v>364</v>
      </c>
      <c r="E234" s="179" t="s">
        <v>3803</v>
      </c>
      <c r="F234" s="180" t="s">
        <v>3804</v>
      </c>
      <c r="G234" s="181" t="s">
        <v>402</v>
      </c>
      <c r="H234" s="182">
        <v>5.9160000000000004</v>
      </c>
      <c r="I234" s="183"/>
      <c r="J234" s="184">
        <f>ROUND(I234*H234,2)</f>
        <v>0</v>
      </c>
      <c r="K234" s="180" t="s">
        <v>256</v>
      </c>
      <c r="L234" s="185"/>
      <c r="M234" s="186" t="s">
        <v>1</v>
      </c>
      <c r="N234" s="187" t="s">
        <v>45</v>
      </c>
      <c r="P234" s="147">
        <f>O234*H234</f>
        <v>0</v>
      </c>
      <c r="Q234" s="147">
        <v>1</v>
      </c>
      <c r="R234" s="147">
        <f>Q234*H234</f>
        <v>5.9160000000000004</v>
      </c>
      <c r="S234" s="147">
        <v>0</v>
      </c>
      <c r="T234" s="148">
        <f>S234*H234</f>
        <v>0</v>
      </c>
      <c r="AR234" s="149" t="s">
        <v>299</v>
      </c>
      <c r="AT234" s="149" t="s">
        <v>364</v>
      </c>
      <c r="AU234" s="149" t="s">
        <v>21</v>
      </c>
      <c r="AY234" s="17" t="s">
        <v>250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257</v>
      </c>
      <c r="BM234" s="149" t="s">
        <v>4015</v>
      </c>
    </row>
    <row r="235" spans="2:65" s="1" customFormat="1" ht="24.2" customHeight="1">
      <c r="B235" s="33"/>
      <c r="C235" s="138" t="s">
        <v>472</v>
      </c>
      <c r="D235" s="138" t="s">
        <v>252</v>
      </c>
      <c r="E235" s="139" t="s">
        <v>3807</v>
      </c>
      <c r="F235" s="140" t="s">
        <v>3808</v>
      </c>
      <c r="G235" s="141" t="s">
        <v>255</v>
      </c>
      <c r="H235" s="142">
        <v>273.87</v>
      </c>
      <c r="I235" s="143"/>
      <c r="J235" s="144">
        <f>ROUND(I235*H235,2)</f>
        <v>0</v>
      </c>
      <c r="K235" s="140" t="s">
        <v>256</v>
      </c>
      <c r="L235" s="33"/>
      <c r="M235" s="145" t="s">
        <v>1</v>
      </c>
      <c r="N235" s="146" t="s">
        <v>45</v>
      </c>
      <c r="P235" s="147">
        <f>O235*H235</f>
        <v>0</v>
      </c>
      <c r="Q235" s="147">
        <v>0</v>
      </c>
      <c r="R235" s="147">
        <f>Q235*H235</f>
        <v>0</v>
      </c>
      <c r="S235" s="147">
        <v>0</v>
      </c>
      <c r="T235" s="148">
        <f>S235*H235</f>
        <v>0</v>
      </c>
      <c r="AR235" s="149" t="s">
        <v>257</v>
      </c>
      <c r="AT235" s="149" t="s">
        <v>252</v>
      </c>
      <c r="AU235" s="149" t="s">
        <v>21</v>
      </c>
      <c r="AY235" s="17" t="s">
        <v>250</v>
      </c>
      <c r="BE235" s="150">
        <f>IF(N235="základní",J235,0)</f>
        <v>0</v>
      </c>
      <c r="BF235" s="150">
        <f>IF(N235="snížená",J235,0)</f>
        <v>0</v>
      </c>
      <c r="BG235" s="150">
        <f>IF(N235="zákl. přenesená",J235,0)</f>
        <v>0</v>
      </c>
      <c r="BH235" s="150">
        <f>IF(N235="sníž. přenesená",J235,0)</f>
        <v>0</v>
      </c>
      <c r="BI235" s="150">
        <f>IF(N235="nulová",J235,0)</f>
        <v>0</v>
      </c>
      <c r="BJ235" s="17" t="s">
        <v>88</v>
      </c>
      <c r="BK235" s="150">
        <f>ROUND(I235*H235,2)</f>
        <v>0</v>
      </c>
      <c r="BL235" s="17" t="s">
        <v>257</v>
      </c>
      <c r="BM235" s="149" t="s">
        <v>4016</v>
      </c>
    </row>
    <row r="236" spans="2:65" s="1" customFormat="1" ht="11.25">
      <c r="B236" s="33"/>
      <c r="D236" s="151" t="s">
        <v>259</v>
      </c>
      <c r="F236" s="152" t="s">
        <v>3810</v>
      </c>
      <c r="I236" s="153"/>
      <c r="L236" s="33"/>
      <c r="M236" s="154"/>
      <c r="T236" s="57"/>
      <c r="AT236" s="17" t="s">
        <v>259</v>
      </c>
      <c r="AU236" s="17" t="s">
        <v>21</v>
      </c>
    </row>
    <row r="237" spans="2:65" s="12" customFormat="1" ht="11.25">
      <c r="B237" s="155"/>
      <c r="D237" s="156" t="s">
        <v>265</v>
      </c>
      <c r="E237" s="157" t="s">
        <v>1</v>
      </c>
      <c r="F237" s="158" t="s">
        <v>4017</v>
      </c>
      <c r="H237" s="159">
        <v>273.87</v>
      </c>
      <c r="I237" s="160"/>
      <c r="L237" s="155"/>
      <c r="M237" s="161"/>
      <c r="T237" s="162"/>
      <c r="AT237" s="157" t="s">
        <v>265</v>
      </c>
      <c r="AU237" s="157" t="s">
        <v>21</v>
      </c>
      <c r="AV237" s="12" t="s">
        <v>21</v>
      </c>
      <c r="AW237" s="12" t="s">
        <v>36</v>
      </c>
      <c r="AX237" s="12" t="s">
        <v>88</v>
      </c>
      <c r="AY237" s="157" t="s">
        <v>250</v>
      </c>
    </row>
    <row r="238" spans="2:65" s="1" customFormat="1" ht="33" customHeight="1">
      <c r="B238" s="33"/>
      <c r="C238" s="138" t="s">
        <v>478</v>
      </c>
      <c r="D238" s="138" t="s">
        <v>252</v>
      </c>
      <c r="E238" s="139" t="s">
        <v>4018</v>
      </c>
      <c r="F238" s="140" t="s">
        <v>4019</v>
      </c>
      <c r="G238" s="141" t="s">
        <v>255</v>
      </c>
      <c r="H238" s="142">
        <v>111.87</v>
      </c>
      <c r="I238" s="143"/>
      <c r="J238" s="144">
        <f>ROUND(I238*H238,2)</f>
        <v>0</v>
      </c>
      <c r="K238" s="140" t="s">
        <v>256</v>
      </c>
      <c r="L238" s="33"/>
      <c r="M238" s="145" t="s">
        <v>1</v>
      </c>
      <c r="N238" s="146" t="s">
        <v>45</v>
      </c>
      <c r="P238" s="147">
        <f>O238*H238</f>
        <v>0</v>
      </c>
      <c r="Q238" s="147">
        <v>0</v>
      </c>
      <c r="R238" s="147">
        <f>Q238*H238</f>
        <v>0</v>
      </c>
      <c r="S238" s="147">
        <v>0</v>
      </c>
      <c r="T238" s="148">
        <f>S238*H238</f>
        <v>0</v>
      </c>
      <c r="AR238" s="149" t="s">
        <v>257</v>
      </c>
      <c r="AT238" s="149" t="s">
        <v>252</v>
      </c>
      <c r="AU238" s="149" t="s">
        <v>21</v>
      </c>
      <c r="AY238" s="17" t="s">
        <v>250</v>
      </c>
      <c r="BE238" s="150">
        <f>IF(N238="základní",J238,0)</f>
        <v>0</v>
      </c>
      <c r="BF238" s="150">
        <f>IF(N238="snížená",J238,0)</f>
        <v>0</v>
      </c>
      <c r="BG238" s="150">
        <f>IF(N238="zákl. přenesená",J238,0)</f>
        <v>0</v>
      </c>
      <c r="BH238" s="150">
        <f>IF(N238="sníž. přenesená",J238,0)</f>
        <v>0</v>
      </c>
      <c r="BI238" s="150">
        <f>IF(N238="nulová",J238,0)</f>
        <v>0</v>
      </c>
      <c r="BJ238" s="17" t="s">
        <v>88</v>
      </c>
      <c r="BK238" s="150">
        <f>ROUND(I238*H238,2)</f>
        <v>0</v>
      </c>
      <c r="BL238" s="17" t="s">
        <v>257</v>
      </c>
      <c r="BM238" s="149" t="s">
        <v>4020</v>
      </c>
    </row>
    <row r="239" spans="2:65" s="1" customFormat="1" ht="11.25">
      <c r="B239" s="33"/>
      <c r="D239" s="151" t="s">
        <v>259</v>
      </c>
      <c r="F239" s="152" t="s">
        <v>4021</v>
      </c>
      <c r="I239" s="153"/>
      <c r="L239" s="33"/>
      <c r="M239" s="154"/>
      <c r="T239" s="57"/>
      <c r="AT239" s="17" t="s">
        <v>259</v>
      </c>
      <c r="AU239" s="17" t="s">
        <v>21</v>
      </c>
    </row>
    <row r="240" spans="2:65" s="1" customFormat="1" ht="19.5">
      <c r="B240" s="33"/>
      <c r="D240" s="156" t="s">
        <v>285</v>
      </c>
      <c r="F240" s="170" t="s">
        <v>4022</v>
      </c>
      <c r="I240" s="153"/>
      <c r="L240" s="33"/>
      <c r="M240" s="154"/>
      <c r="T240" s="57"/>
      <c r="AT240" s="17" t="s">
        <v>285</v>
      </c>
      <c r="AU240" s="17" t="s">
        <v>21</v>
      </c>
    </row>
    <row r="241" spans="2:65" s="1" customFormat="1" ht="16.5" customHeight="1">
      <c r="B241" s="33"/>
      <c r="C241" s="138" t="s">
        <v>485</v>
      </c>
      <c r="D241" s="138" t="s">
        <v>252</v>
      </c>
      <c r="E241" s="139" t="s">
        <v>3816</v>
      </c>
      <c r="F241" s="140" t="s">
        <v>3817</v>
      </c>
      <c r="G241" s="141" t="s">
        <v>255</v>
      </c>
      <c r="H241" s="142">
        <v>11.2</v>
      </c>
      <c r="I241" s="143"/>
      <c r="J241" s="144">
        <f>ROUND(I241*H241,2)</f>
        <v>0</v>
      </c>
      <c r="K241" s="140" t="s">
        <v>256</v>
      </c>
      <c r="L241" s="33"/>
      <c r="M241" s="145" t="s">
        <v>1</v>
      </c>
      <c r="N241" s="146" t="s">
        <v>45</v>
      </c>
      <c r="P241" s="147">
        <f>O241*H241</f>
        <v>0</v>
      </c>
      <c r="Q241" s="147">
        <v>0.23</v>
      </c>
      <c r="R241" s="147">
        <f>Q241*H241</f>
        <v>2.5760000000000001</v>
      </c>
      <c r="S241" s="147">
        <v>0</v>
      </c>
      <c r="T241" s="148">
        <f>S241*H241</f>
        <v>0</v>
      </c>
      <c r="AR241" s="149" t="s">
        <v>257</v>
      </c>
      <c r="AT241" s="149" t="s">
        <v>252</v>
      </c>
      <c r="AU241" s="149" t="s">
        <v>21</v>
      </c>
      <c r="AY241" s="17" t="s">
        <v>250</v>
      </c>
      <c r="BE241" s="150">
        <f>IF(N241="základní",J241,0)</f>
        <v>0</v>
      </c>
      <c r="BF241" s="150">
        <f>IF(N241="snížená",J241,0)</f>
        <v>0</v>
      </c>
      <c r="BG241" s="150">
        <f>IF(N241="zákl. přenesená",J241,0)</f>
        <v>0</v>
      </c>
      <c r="BH241" s="150">
        <f>IF(N241="sníž. přenesená",J241,0)</f>
        <v>0</v>
      </c>
      <c r="BI241" s="150">
        <f>IF(N241="nulová",J241,0)</f>
        <v>0</v>
      </c>
      <c r="BJ241" s="17" t="s">
        <v>88</v>
      </c>
      <c r="BK241" s="150">
        <f>ROUND(I241*H241,2)</f>
        <v>0</v>
      </c>
      <c r="BL241" s="17" t="s">
        <v>257</v>
      </c>
      <c r="BM241" s="149" t="s">
        <v>4023</v>
      </c>
    </row>
    <row r="242" spans="2:65" s="1" customFormat="1" ht="11.25">
      <c r="B242" s="33"/>
      <c r="D242" s="151" t="s">
        <v>259</v>
      </c>
      <c r="F242" s="152" t="s">
        <v>3819</v>
      </c>
      <c r="I242" s="153"/>
      <c r="L242" s="33"/>
      <c r="M242" s="154"/>
      <c r="T242" s="57"/>
      <c r="AT242" s="17" t="s">
        <v>259</v>
      </c>
      <c r="AU242" s="17" t="s">
        <v>21</v>
      </c>
    </row>
    <row r="243" spans="2:65" s="12" customFormat="1" ht="11.25">
      <c r="B243" s="155"/>
      <c r="D243" s="156" t="s">
        <v>265</v>
      </c>
      <c r="E243" s="157" t="s">
        <v>1</v>
      </c>
      <c r="F243" s="158" t="s">
        <v>4024</v>
      </c>
      <c r="H243" s="159">
        <v>11.2</v>
      </c>
      <c r="I243" s="160"/>
      <c r="L243" s="155"/>
      <c r="M243" s="161"/>
      <c r="T243" s="162"/>
      <c r="AT243" s="157" t="s">
        <v>265</v>
      </c>
      <c r="AU243" s="157" t="s">
        <v>21</v>
      </c>
      <c r="AV243" s="12" t="s">
        <v>21</v>
      </c>
      <c r="AW243" s="12" t="s">
        <v>36</v>
      </c>
      <c r="AX243" s="12" t="s">
        <v>88</v>
      </c>
      <c r="AY243" s="157" t="s">
        <v>250</v>
      </c>
    </row>
    <row r="244" spans="2:65" s="1" customFormat="1" ht="24.2" customHeight="1">
      <c r="B244" s="33"/>
      <c r="C244" s="138" t="s">
        <v>491</v>
      </c>
      <c r="D244" s="138" t="s">
        <v>252</v>
      </c>
      <c r="E244" s="139" t="s">
        <v>3821</v>
      </c>
      <c r="F244" s="140" t="s">
        <v>3822</v>
      </c>
      <c r="G244" s="141" t="s">
        <v>255</v>
      </c>
      <c r="H244" s="142">
        <v>124.56</v>
      </c>
      <c r="I244" s="143"/>
      <c r="J244" s="144">
        <f>ROUND(I244*H244,2)</f>
        <v>0</v>
      </c>
      <c r="K244" s="140" t="s">
        <v>256</v>
      </c>
      <c r="L244" s="33"/>
      <c r="M244" s="145" t="s">
        <v>1</v>
      </c>
      <c r="N244" s="146" t="s">
        <v>45</v>
      </c>
      <c r="P244" s="147">
        <f>O244*H244</f>
        <v>0</v>
      </c>
      <c r="Q244" s="147">
        <v>0</v>
      </c>
      <c r="R244" s="147">
        <f>Q244*H244</f>
        <v>0</v>
      </c>
      <c r="S244" s="147">
        <v>0</v>
      </c>
      <c r="T244" s="148">
        <f>S244*H244</f>
        <v>0</v>
      </c>
      <c r="AR244" s="149" t="s">
        <v>257</v>
      </c>
      <c r="AT244" s="149" t="s">
        <v>252</v>
      </c>
      <c r="AU244" s="149" t="s">
        <v>21</v>
      </c>
      <c r="AY244" s="17" t="s">
        <v>250</v>
      </c>
      <c r="BE244" s="150">
        <f>IF(N244="základní",J244,0)</f>
        <v>0</v>
      </c>
      <c r="BF244" s="150">
        <f>IF(N244="snížená",J244,0)</f>
        <v>0</v>
      </c>
      <c r="BG244" s="150">
        <f>IF(N244="zákl. přenesená",J244,0)</f>
        <v>0</v>
      </c>
      <c r="BH244" s="150">
        <f>IF(N244="sníž. přenesená",J244,0)</f>
        <v>0</v>
      </c>
      <c r="BI244" s="150">
        <f>IF(N244="nulová",J244,0)</f>
        <v>0</v>
      </c>
      <c r="BJ244" s="17" t="s">
        <v>88</v>
      </c>
      <c r="BK244" s="150">
        <f>ROUND(I244*H244,2)</f>
        <v>0</v>
      </c>
      <c r="BL244" s="17" t="s">
        <v>257</v>
      </c>
      <c r="BM244" s="149" t="s">
        <v>4025</v>
      </c>
    </row>
    <row r="245" spans="2:65" s="1" customFormat="1" ht="11.25">
      <c r="B245" s="33"/>
      <c r="D245" s="151" t="s">
        <v>259</v>
      </c>
      <c r="F245" s="152" t="s">
        <v>3824</v>
      </c>
      <c r="I245" s="153"/>
      <c r="L245" s="33"/>
      <c r="M245" s="154"/>
      <c r="T245" s="57"/>
      <c r="AT245" s="17" t="s">
        <v>259</v>
      </c>
      <c r="AU245" s="17" t="s">
        <v>21</v>
      </c>
    </row>
    <row r="246" spans="2:65" s="1" customFormat="1" ht="19.5">
      <c r="B246" s="33"/>
      <c r="D246" s="156" t="s">
        <v>285</v>
      </c>
      <c r="F246" s="170" t="s">
        <v>3825</v>
      </c>
      <c r="I246" s="153"/>
      <c r="L246" s="33"/>
      <c r="M246" s="154"/>
      <c r="T246" s="57"/>
      <c r="AT246" s="17" t="s">
        <v>285</v>
      </c>
      <c r="AU246" s="17" t="s">
        <v>21</v>
      </c>
    </row>
    <row r="247" spans="2:65" s="1" customFormat="1" ht="24.2" customHeight="1">
      <c r="B247" s="33"/>
      <c r="C247" s="138" t="s">
        <v>495</v>
      </c>
      <c r="D247" s="138" t="s">
        <v>252</v>
      </c>
      <c r="E247" s="139" t="s">
        <v>3826</v>
      </c>
      <c r="F247" s="140" t="s">
        <v>3827</v>
      </c>
      <c r="G247" s="141" t="s">
        <v>255</v>
      </c>
      <c r="H247" s="142">
        <v>111.87</v>
      </c>
      <c r="I247" s="143"/>
      <c r="J247" s="144">
        <f>ROUND(I247*H247,2)</f>
        <v>0</v>
      </c>
      <c r="K247" s="140" t="s">
        <v>256</v>
      </c>
      <c r="L247" s="33"/>
      <c r="M247" s="145" t="s">
        <v>1</v>
      </c>
      <c r="N247" s="146" t="s">
        <v>45</v>
      </c>
      <c r="P247" s="147">
        <f>O247*H247</f>
        <v>0</v>
      </c>
      <c r="Q247" s="147">
        <v>0</v>
      </c>
      <c r="R247" s="147">
        <f>Q247*H247</f>
        <v>0</v>
      </c>
      <c r="S247" s="147">
        <v>0</v>
      </c>
      <c r="T247" s="148">
        <f>S247*H247</f>
        <v>0</v>
      </c>
      <c r="AR247" s="149" t="s">
        <v>257</v>
      </c>
      <c r="AT247" s="149" t="s">
        <v>252</v>
      </c>
      <c r="AU247" s="149" t="s">
        <v>21</v>
      </c>
      <c r="AY247" s="17" t="s">
        <v>250</v>
      </c>
      <c r="BE247" s="150">
        <f>IF(N247="základní",J247,0)</f>
        <v>0</v>
      </c>
      <c r="BF247" s="150">
        <f>IF(N247="snížená",J247,0)</f>
        <v>0</v>
      </c>
      <c r="BG247" s="150">
        <f>IF(N247="zákl. přenesená",J247,0)</f>
        <v>0</v>
      </c>
      <c r="BH247" s="150">
        <f>IF(N247="sníž. přenesená",J247,0)</f>
        <v>0</v>
      </c>
      <c r="BI247" s="150">
        <f>IF(N247="nulová",J247,0)</f>
        <v>0</v>
      </c>
      <c r="BJ247" s="17" t="s">
        <v>88</v>
      </c>
      <c r="BK247" s="150">
        <f>ROUND(I247*H247,2)</f>
        <v>0</v>
      </c>
      <c r="BL247" s="17" t="s">
        <v>257</v>
      </c>
      <c r="BM247" s="149" t="s">
        <v>4026</v>
      </c>
    </row>
    <row r="248" spans="2:65" s="1" customFormat="1" ht="11.25">
      <c r="B248" s="33"/>
      <c r="D248" s="151" t="s">
        <v>259</v>
      </c>
      <c r="F248" s="152" t="s">
        <v>3829</v>
      </c>
      <c r="I248" s="153"/>
      <c r="L248" s="33"/>
      <c r="M248" s="154"/>
      <c r="T248" s="57"/>
      <c r="AT248" s="17" t="s">
        <v>259</v>
      </c>
      <c r="AU248" s="17" t="s">
        <v>21</v>
      </c>
    </row>
    <row r="249" spans="2:65" s="1" customFormat="1" ht="19.5">
      <c r="B249" s="33"/>
      <c r="D249" s="156" t="s">
        <v>285</v>
      </c>
      <c r="F249" s="170" t="s">
        <v>3830</v>
      </c>
      <c r="I249" s="153"/>
      <c r="L249" s="33"/>
      <c r="M249" s="154"/>
      <c r="T249" s="57"/>
      <c r="AT249" s="17" t="s">
        <v>285</v>
      </c>
      <c r="AU249" s="17" t="s">
        <v>21</v>
      </c>
    </row>
    <row r="250" spans="2:65" s="12" customFormat="1" ht="11.25">
      <c r="B250" s="155"/>
      <c r="D250" s="156" t="s">
        <v>265</v>
      </c>
      <c r="E250" s="157" t="s">
        <v>1</v>
      </c>
      <c r="F250" s="158" t="s">
        <v>4027</v>
      </c>
      <c r="H250" s="159">
        <v>111.87</v>
      </c>
      <c r="I250" s="160"/>
      <c r="L250" s="155"/>
      <c r="M250" s="161"/>
      <c r="T250" s="162"/>
      <c r="AT250" s="157" t="s">
        <v>265</v>
      </c>
      <c r="AU250" s="157" t="s">
        <v>21</v>
      </c>
      <c r="AV250" s="12" t="s">
        <v>21</v>
      </c>
      <c r="AW250" s="12" t="s">
        <v>36</v>
      </c>
      <c r="AX250" s="12" t="s">
        <v>88</v>
      </c>
      <c r="AY250" s="157" t="s">
        <v>250</v>
      </c>
    </row>
    <row r="251" spans="2:65" s="1" customFormat="1" ht="33" customHeight="1">
      <c r="B251" s="33"/>
      <c r="C251" s="138" t="s">
        <v>503</v>
      </c>
      <c r="D251" s="138" t="s">
        <v>252</v>
      </c>
      <c r="E251" s="139" t="s">
        <v>4028</v>
      </c>
      <c r="F251" s="140" t="s">
        <v>4029</v>
      </c>
      <c r="G251" s="141" t="s">
        <v>255</v>
      </c>
      <c r="H251" s="142">
        <v>101.7</v>
      </c>
      <c r="I251" s="143"/>
      <c r="J251" s="144">
        <f>ROUND(I251*H251,2)</f>
        <v>0</v>
      </c>
      <c r="K251" s="140" t="s">
        <v>256</v>
      </c>
      <c r="L251" s="33"/>
      <c r="M251" s="145" t="s">
        <v>1</v>
      </c>
      <c r="N251" s="146" t="s">
        <v>45</v>
      </c>
      <c r="P251" s="147">
        <f>O251*H251</f>
        <v>0</v>
      </c>
      <c r="Q251" s="147">
        <v>0</v>
      </c>
      <c r="R251" s="147">
        <f>Q251*H251</f>
        <v>0</v>
      </c>
      <c r="S251" s="147">
        <v>0</v>
      </c>
      <c r="T251" s="148">
        <f>S251*H251</f>
        <v>0</v>
      </c>
      <c r="AR251" s="149" t="s">
        <v>257</v>
      </c>
      <c r="AT251" s="149" t="s">
        <v>252</v>
      </c>
      <c r="AU251" s="149" t="s">
        <v>21</v>
      </c>
      <c r="AY251" s="17" t="s">
        <v>250</v>
      </c>
      <c r="BE251" s="150">
        <f>IF(N251="základní",J251,0)</f>
        <v>0</v>
      </c>
      <c r="BF251" s="150">
        <f>IF(N251="snížená",J251,0)</f>
        <v>0</v>
      </c>
      <c r="BG251" s="150">
        <f>IF(N251="zákl. přenesená",J251,0)</f>
        <v>0</v>
      </c>
      <c r="BH251" s="150">
        <f>IF(N251="sníž. přenesená",J251,0)</f>
        <v>0</v>
      </c>
      <c r="BI251" s="150">
        <f>IF(N251="nulová",J251,0)</f>
        <v>0</v>
      </c>
      <c r="BJ251" s="17" t="s">
        <v>88</v>
      </c>
      <c r="BK251" s="150">
        <f>ROUND(I251*H251,2)</f>
        <v>0</v>
      </c>
      <c r="BL251" s="17" t="s">
        <v>257</v>
      </c>
      <c r="BM251" s="149" t="s">
        <v>4030</v>
      </c>
    </row>
    <row r="252" spans="2:65" s="1" customFormat="1" ht="11.25">
      <c r="B252" s="33"/>
      <c r="D252" s="151" t="s">
        <v>259</v>
      </c>
      <c r="F252" s="152" t="s">
        <v>4031</v>
      </c>
      <c r="I252" s="153"/>
      <c r="L252" s="33"/>
      <c r="M252" s="154"/>
      <c r="T252" s="57"/>
      <c r="AT252" s="17" t="s">
        <v>259</v>
      </c>
      <c r="AU252" s="17" t="s">
        <v>21</v>
      </c>
    </row>
    <row r="253" spans="2:65" s="1" customFormat="1" ht="19.5">
      <c r="B253" s="33"/>
      <c r="D253" s="156" t="s">
        <v>285</v>
      </c>
      <c r="F253" s="170" t="s">
        <v>4032</v>
      </c>
      <c r="I253" s="153"/>
      <c r="L253" s="33"/>
      <c r="M253" s="154"/>
      <c r="T253" s="57"/>
      <c r="AT253" s="17" t="s">
        <v>285</v>
      </c>
      <c r="AU253" s="17" t="s">
        <v>21</v>
      </c>
    </row>
    <row r="254" spans="2:65" s="12" customFormat="1" ht="11.25">
      <c r="B254" s="155"/>
      <c r="D254" s="156" t="s">
        <v>265</v>
      </c>
      <c r="E254" s="157" t="s">
        <v>1</v>
      </c>
      <c r="F254" s="158" t="s">
        <v>4033</v>
      </c>
      <c r="H254" s="159">
        <v>101.7</v>
      </c>
      <c r="I254" s="160"/>
      <c r="L254" s="155"/>
      <c r="M254" s="161"/>
      <c r="T254" s="162"/>
      <c r="AT254" s="157" t="s">
        <v>265</v>
      </c>
      <c r="AU254" s="157" t="s">
        <v>21</v>
      </c>
      <c r="AV254" s="12" t="s">
        <v>21</v>
      </c>
      <c r="AW254" s="12" t="s">
        <v>36</v>
      </c>
      <c r="AX254" s="12" t="s">
        <v>88</v>
      </c>
      <c r="AY254" s="157" t="s">
        <v>250</v>
      </c>
    </row>
    <row r="255" spans="2:65" s="1" customFormat="1" ht="33" customHeight="1">
      <c r="B255" s="33"/>
      <c r="C255" s="138" t="s">
        <v>507</v>
      </c>
      <c r="D255" s="138" t="s">
        <v>252</v>
      </c>
      <c r="E255" s="139" t="s">
        <v>4034</v>
      </c>
      <c r="F255" s="140" t="s">
        <v>4035</v>
      </c>
      <c r="G255" s="141" t="s">
        <v>255</v>
      </c>
      <c r="H255" s="142">
        <v>1.25</v>
      </c>
      <c r="I255" s="143"/>
      <c r="J255" s="144">
        <f>ROUND(I255*H255,2)</f>
        <v>0</v>
      </c>
      <c r="K255" s="140" t="s">
        <v>256</v>
      </c>
      <c r="L255" s="33"/>
      <c r="M255" s="145" t="s">
        <v>1</v>
      </c>
      <c r="N255" s="146" t="s">
        <v>45</v>
      </c>
      <c r="P255" s="147">
        <f>O255*H255</f>
        <v>0</v>
      </c>
      <c r="Q255" s="147">
        <v>8.9219999999999994E-2</v>
      </c>
      <c r="R255" s="147">
        <f>Q255*H255</f>
        <v>0.11152499999999999</v>
      </c>
      <c r="S255" s="147">
        <v>0</v>
      </c>
      <c r="T255" s="148">
        <f>S255*H255</f>
        <v>0</v>
      </c>
      <c r="AR255" s="149" t="s">
        <v>257</v>
      </c>
      <c r="AT255" s="149" t="s">
        <v>252</v>
      </c>
      <c r="AU255" s="149" t="s">
        <v>21</v>
      </c>
      <c r="AY255" s="17" t="s">
        <v>250</v>
      </c>
      <c r="BE255" s="150">
        <f>IF(N255="základní",J255,0)</f>
        <v>0</v>
      </c>
      <c r="BF255" s="150">
        <f>IF(N255="snížená",J255,0)</f>
        <v>0</v>
      </c>
      <c r="BG255" s="150">
        <f>IF(N255="zákl. přenesená",J255,0)</f>
        <v>0</v>
      </c>
      <c r="BH255" s="150">
        <f>IF(N255="sníž. přenesená",J255,0)</f>
        <v>0</v>
      </c>
      <c r="BI255" s="150">
        <f>IF(N255="nulová",J255,0)</f>
        <v>0</v>
      </c>
      <c r="BJ255" s="17" t="s">
        <v>88</v>
      </c>
      <c r="BK255" s="150">
        <f>ROUND(I255*H255,2)</f>
        <v>0</v>
      </c>
      <c r="BL255" s="17" t="s">
        <v>257</v>
      </c>
      <c r="BM255" s="149" t="s">
        <v>4036</v>
      </c>
    </row>
    <row r="256" spans="2:65" s="1" customFormat="1" ht="11.25">
      <c r="B256" s="33"/>
      <c r="D256" s="151" t="s">
        <v>259</v>
      </c>
      <c r="F256" s="152" t="s">
        <v>4037</v>
      </c>
      <c r="I256" s="153"/>
      <c r="L256" s="33"/>
      <c r="M256" s="154"/>
      <c r="T256" s="57"/>
      <c r="AT256" s="17" t="s">
        <v>259</v>
      </c>
      <c r="AU256" s="17" t="s">
        <v>21</v>
      </c>
    </row>
    <row r="257" spans="2:65" s="1" customFormat="1" ht="19.5">
      <c r="B257" s="33"/>
      <c r="D257" s="156" t="s">
        <v>285</v>
      </c>
      <c r="F257" s="170" t="s">
        <v>4038</v>
      </c>
      <c r="I257" s="153"/>
      <c r="L257" s="33"/>
      <c r="M257" s="154"/>
      <c r="T257" s="57"/>
      <c r="AT257" s="17" t="s">
        <v>285</v>
      </c>
      <c r="AU257" s="17" t="s">
        <v>21</v>
      </c>
    </row>
    <row r="258" spans="2:65" s="1" customFormat="1" ht="24.2" customHeight="1">
      <c r="B258" s="33"/>
      <c r="C258" s="178" t="s">
        <v>511</v>
      </c>
      <c r="D258" s="178" t="s">
        <v>364</v>
      </c>
      <c r="E258" s="179" t="s">
        <v>4039</v>
      </c>
      <c r="F258" s="180" t="s">
        <v>4040</v>
      </c>
      <c r="G258" s="181" t="s">
        <v>255</v>
      </c>
      <c r="H258" s="182">
        <v>1.25</v>
      </c>
      <c r="I258" s="183"/>
      <c r="J258" s="184">
        <f>ROUND(I258*H258,2)</f>
        <v>0</v>
      </c>
      <c r="K258" s="180" t="s">
        <v>256</v>
      </c>
      <c r="L258" s="185"/>
      <c r="M258" s="186" t="s">
        <v>1</v>
      </c>
      <c r="N258" s="187" t="s">
        <v>45</v>
      </c>
      <c r="P258" s="147">
        <f>O258*H258</f>
        <v>0</v>
      </c>
      <c r="Q258" s="147">
        <v>0.13100000000000001</v>
      </c>
      <c r="R258" s="147">
        <f>Q258*H258</f>
        <v>0.16375000000000001</v>
      </c>
      <c r="S258" s="147">
        <v>0</v>
      </c>
      <c r="T258" s="148">
        <f>S258*H258</f>
        <v>0</v>
      </c>
      <c r="AR258" s="149" t="s">
        <v>299</v>
      </c>
      <c r="AT258" s="149" t="s">
        <v>364</v>
      </c>
      <c r="AU258" s="149" t="s">
        <v>21</v>
      </c>
      <c r="AY258" s="17" t="s">
        <v>250</v>
      </c>
      <c r="BE258" s="150">
        <f>IF(N258="základní",J258,0)</f>
        <v>0</v>
      </c>
      <c r="BF258" s="150">
        <f>IF(N258="snížená",J258,0)</f>
        <v>0</v>
      </c>
      <c r="BG258" s="150">
        <f>IF(N258="zákl. přenesená",J258,0)</f>
        <v>0</v>
      </c>
      <c r="BH258" s="150">
        <f>IF(N258="sníž. přenesená",J258,0)</f>
        <v>0</v>
      </c>
      <c r="BI258" s="150">
        <f>IF(N258="nulová",J258,0)</f>
        <v>0</v>
      </c>
      <c r="BJ258" s="17" t="s">
        <v>88</v>
      </c>
      <c r="BK258" s="150">
        <f>ROUND(I258*H258,2)</f>
        <v>0</v>
      </c>
      <c r="BL258" s="17" t="s">
        <v>257</v>
      </c>
      <c r="BM258" s="149" t="s">
        <v>4041</v>
      </c>
    </row>
    <row r="259" spans="2:65" s="11" customFormat="1" ht="22.9" customHeight="1">
      <c r="B259" s="126"/>
      <c r="D259" s="127" t="s">
        <v>79</v>
      </c>
      <c r="E259" s="136" t="s">
        <v>305</v>
      </c>
      <c r="F259" s="136" t="s">
        <v>629</v>
      </c>
      <c r="I259" s="129"/>
      <c r="J259" s="137">
        <f>BK259</f>
        <v>0</v>
      </c>
      <c r="L259" s="126"/>
      <c r="M259" s="131"/>
      <c r="P259" s="132">
        <f>SUM(P260:P295)</f>
        <v>0</v>
      </c>
      <c r="R259" s="132">
        <f>SUM(R260:R295)</f>
        <v>5.5696000000000003</v>
      </c>
      <c r="T259" s="133">
        <f>SUM(T260:T295)</f>
        <v>0.5444</v>
      </c>
      <c r="AR259" s="127" t="s">
        <v>88</v>
      </c>
      <c r="AT259" s="134" t="s">
        <v>79</v>
      </c>
      <c r="AU259" s="134" t="s">
        <v>88</v>
      </c>
      <c r="AY259" s="127" t="s">
        <v>250</v>
      </c>
      <c r="BK259" s="135">
        <f>SUM(BK260:BK295)</f>
        <v>0</v>
      </c>
    </row>
    <row r="260" spans="2:65" s="1" customFormat="1" ht="16.5" customHeight="1">
      <c r="B260" s="33"/>
      <c r="C260" s="138" t="s">
        <v>515</v>
      </c>
      <c r="D260" s="138" t="s">
        <v>252</v>
      </c>
      <c r="E260" s="139" t="s">
        <v>4042</v>
      </c>
      <c r="F260" s="140" t="s">
        <v>4043</v>
      </c>
      <c r="G260" s="141" t="s">
        <v>283</v>
      </c>
      <c r="H260" s="142">
        <v>1</v>
      </c>
      <c r="I260" s="143"/>
      <c r="J260" s="144">
        <f>ROUND(I260*H260,2)</f>
        <v>0</v>
      </c>
      <c r="K260" s="140" t="s">
        <v>1</v>
      </c>
      <c r="L260" s="33"/>
      <c r="M260" s="145" t="s">
        <v>1</v>
      </c>
      <c r="N260" s="146" t="s">
        <v>45</v>
      </c>
      <c r="P260" s="147">
        <f>O260*H260</f>
        <v>0</v>
      </c>
      <c r="Q260" s="147">
        <v>0</v>
      </c>
      <c r="R260" s="147">
        <f>Q260*H260</f>
        <v>0</v>
      </c>
      <c r="S260" s="147">
        <v>0</v>
      </c>
      <c r="T260" s="148">
        <f>S260*H260</f>
        <v>0</v>
      </c>
      <c r="AR260" s="149" t="s">
        <v>257</v>
      </c>
      <c r="AT260" s="149" t="s">
        <v>252</v>
      </c>
      <c r="AU260" s="149" t="s">
        <v>21</v>
      </c>
      <c r="AY260" s="17" t="s">
        <v>250</v>
      </c>
      <c r="BE260" s="150">
        <f>IF(N260="základní",J260,0)</f>
        <v>0</v>
      </c>
      <c r="BF260" s="150">
        <f>IF(N260="snížená",J260,0)</f>
        <v>0</v>
      </c>
      <c r="BG260" s="150">
        <f>IF(N260="zákl. přenesená",J260,0)</f>
        <v>0</v>
      </c>
      <c r="BH260" s="150">
        <f>IF(N260="sníž. přenesená",J260,0)</f>
        <v>0</v>
      </c>
      <c r="BI260" s="150">
        <f>IF(N260="nulová",J260,0)</f>
        <v>0</v>
      </c>
      <c r="BJ260" s="17" t="s">
        <v>88</v>
      </c>
      <c r="BK260" s="150">
        <f>ROUND(I260*H260,2)</f>
        <v>0</v>
      </c>
      <c r="BL260" s="17" t="s">
        <v>257</v>
      </c>
      <c r="BM260" s="149" t="s">
        <v>4044</v>
      </c>
    </row>
    <row r="261" spans="2:65" s="1" customFormat="1" ht="19.5">
      <c r="B261" s="33"/>
      <c r="D261" s="156" t="s">
        <v>285</v>
      </c>
      <c r="F261" s="170" t="s">
        <v>4045</v>
      </c>
      <c r="I261" s="153"/>
      <c r="L261" s="33"/>
      <c r="M261" s="154"/>
      <c r="T261" s="57"/>
      <c r="AT261" s="17" t="s">
        <v>285</v>
      </c>
      <c r="AU261" s="17" t="s">
        <v>21</v>
      </c>
    </row>
    <row r="262" spans="2:65" s="1" customFormat="1" ht="24.2" customHeight="1">
      <c r="B262" s="33"/>
      <c r="C262" s="138" t="s">
        <v>521</v>
      </c>
      <c r="D262" s="138" t="s">
        <v>252</v>
      </c>
      <c r="E262" s="139" t="s">
        <v>732</v>
      </c>
      <c r="F262" s="140" t="s">
        <v>733</v>
      </c>
      <c r="G262" s="141" t="s">
        <v>557</v>
      </c>
      <c r="H262" s="142">
        <v>16</v>
      </c>
      <c r="I262" s="143"/>
      <c r="J262" s="144">
        <f>ROUND(I262*H262,2)</f>
        <v>0</v>
      </c>
      <c r="K262" s="140" t="s">
        <v>256</v>
      </c>
      <c r="L262" s="33"/>
      <c r="M262" s="145" t="s">
        <v>1</v>
      </c>
      <c r="N262" s="146" t="s">
        <v>45</v>
      </c>
      <c r="P262" s="147">
        <f>O262*H262</f>
        <v>0</v>
      </c>
      <c r="Q262" s="147">
        <v>2.9999999999999997E-4</v>
      </c>
      <c r="R262" s="147">
        <f>Q262*H262</f>
        <v>4.7999999999999996E-3</v>
      </c>
      <c r="S262" s="147">
        <v>0</v>
      </c>
      <c r="T262" s="148">
        <f>S262*H262</f>
        <v>0</v>
      </c>
      <c r="AR262" s="149" t="s">
        <v>257</v>
      </c>
      <c r="AT262" s="149" t="s">
        <v>252</v>
      </c>
      <c r="AU262" s="149" t="s">
        <v>21</v>
      </c>
      <c r="AY262" s="17" t="s">
        <v>250</v>
      </c>
      <c r="BE262" s="150">
        <f>IF(N262="základní",J262,0)</f>
        <v>0</v>
      </c>
      <c r="BF262" s="150">
        <f>IF(N262="snížená",J262,0)</f>
        <v>0</v>
      </c>
      <c r="BG262" s="150">
        <f>IF(N262="zákl. přenesená",J262,0)</f>
        <v>0</v>
      </c>
      <c r="BH262" s="150">
        <f>IF(N262="sníž. přenesená",J262,0)</f>
        <v>0</v>
      </c>
      <c r="BI262" s="150">
        <f>IF(N262="nulová",J262,0)</f>
        <v>0</v>
      </c>
      <c r="BJ262" s="17" t="s">
        <v>88</v>
      </c>
      <c r="BK262" s="150">
        <f>ROUND(I262*H262,2)</f>
        <v>0</v>
      </c>
      <c r="BL262" s="17" t="s">
        <v>257</v>
      </c>
      <c r="BM262" s="149" t="s">
        <v>4046</v>
      </c>
    </row>
    <row r="263" spans="2:65" s="1" customFormat="1" ht="11.25">
      <c r="B263" s="33"/>
      <c r="D263" s="151" t="s">
        <v>259</v>
      </c>
      <c r="F263" s="152" t="s">
        <v>735</v>
      </c>
      <c r="I263" s="153"/>
      <c r="L263" s="33"/>
      <c r="M263" s="154"/>
      <c r="T263" s="57"/>
      <c r="AT263" s="17" t="s">
        <v>259</v>
      </c>
      <c r="AU263" s="17" t="s">
        <v>21</v>
      </c>
    </row>
    <row r="264" spans="2:65" s="1" customFormat="1" ht="16.5" customHeight="1">
      <c r="B264" s="33"/>
      <c r="C264" s="138" t="s">
        <v>527</v>
      </c>
      <c r="D264" s="138" t="s">
        <v>252</v>
      </c>
      <c r="E264" s="139" t="s">
        <v>4047</v>
      </c>
      <c r="F264" s="140" t="s">
        <v>4048</v>
      </c>
      <c r="G264" s="141" t="s">
        <v>557</v>
      </c>
      <c r="H264" s="142">
        <v>16</v>
      </c>
      <c r="I264" s="143"/>
      <c r="J264" s="144">
        <f>ROUND(I264*H264,2)</f>
        <v>0</v>
      </c>
      <c r="K264" s="140" t="s">
        <v>1</v>
      </c>
      <c r="L264" s="33"/>
      <c r="M264" s="145" t="s">
        <v>1</v>
      </c>
      <c r="N264" s="146" t="s">
        <v>45</v>
      </c>
      <c r="P264" s="147">
        <f>O264*H264</f>
        <v>0</v>
      </c>
      <c r="Q264" s="147">
        <v>0.05</v>
      </c>
      <c r="R264" s="147">
        <f>Q264*H264</f>
        <v>0.8</v>
      </c>
      <c r="S264" s="147">
        <v>0</v>
      </c>
      <c r="T264" s="148">
        <f>S264*H264</f>
        <v>0</v>
      </c>
      <c r="AR264" s="149" t="s">
        <v>257</v>
      </c>
      <c r="AT264" s="149" t="s">
        <v>252</v>
      </c>
      <c r="AU264" s="149" t="s">
        <v>21</v>
      </c>
      <c r="AY264" s="17" t="s">
        <v>250</v>
      </c>
      <c r="BE264" s="150">
        <f>IF(N264="základní",J264,0)</f>
        <v>0</v>
      </c>
      <c r="BF264" s="150">
        <f>IF(N264="snížená",J264,0)</f>
        <v>0</v>
      </c>
      <c r="BG264" s="150">
        <f>IF(N264="zákl. přenesená",J264,0)</f>
        <v>0</v>
      </c>
      <c r="BH264" s="150">
        <f>IF(N264="sníž. přenesená",J264,0)</f>
        <v>0</v>
      </c>
      <c r="BI264" s="150">
        <f>IF(N264="nulová",J264,0)</f>
        <v>0</v>
      </c>
      <c r="BJ264" s="17" t="s">
        <v>88</v>
      </c>
      <c r="BK264" s="150">
        <f>ROUND(I264*H264,2)</f>
        <v>0</v>
      </c>
      <c r="BL264" s="17" t="s">
        <v>257</v>
      </c>
      <c r="BM264" s="149" t="s">
        <v>4049</v>
      </c>
    </row>
    <row r="265" spans="2:65" s="1" customFormat="1" ht="19.5">
      <c r="B265" s="33"/>
      <c r="D265" s="156" t="s">
        <v>285</v>
      </c>
      <c r="F265" s="170" t="s">
        <v>4050</v>
      </c>
      <c r="I265" s="153"/>
      <c r="L265" s="33"/>
      <c r="M265" s="154"/>
      <c r="T265" s="57"/>
      <c r="AT265" s="17" t="s">
        <v>285</v>
      </c>
      <c r="AU265" s="17" t="s">
        <v>21</v>
      </c>
    </row>
    <row r="266" spans="2:65" s="1" customFormat="1" ht="33" customHeight="1">
      <c r="B266" s="33"/>
      <c r="C266" s="138" t="s">
        <v>532</v>
      </c>
      <c r="D266" s="138" t="s">
        <v>252</v>
      </c>
      <c r="E266" s="139" t="s">
        <v>932</v>
      </c>
      <c r="F266" s="140" t="s">
        <v>933</v>
      </c>
      <c r="G266" s="141" t="s">
        <v>557</v>
      </c>
      <c r="H266" s="142">
        <v>19</v>
      </c>
      <c r="I266" s="143"/>
      <c r="J266" s="144">
        <f>ROUND(I266*H266,2)</f>
        <v>0</v>
      </c>
      <c r="K266" s="140" t="s">
        <v>256</v>
      </c>
      <c r="L266" s="33"/>
      <c r="M266" s="145" t="s">
        <v>1</v>
      </c>
      <c r="N266" s="146" t="s">
        <v>45</v>
      </c>
      <c r="P266" s="147">
        <f>O266*H266</f>
        <v>0</v>
      </c>
      <c r="Q266" s="147">
        <v>0.15540000000000001</v>
      </c>
      <c r="R266" s="147">
        <f>Q266*H266</f>
        <v>2.9526000000000003</v>
      </c>
      <c r="S266" s="147">
        <v>0</v>
      </c>
      <c r="T266" s="148">
        <f>S266*H266</f>
        <v>0</v>
      </c>
      <c r="AR266" s="149" t="s">
        <v>257</v>
      </c>
      <c r="AT266" s="149" t="s">
        <v>252</v>
      </c>
      <c r="AU266" s="149" t="s">
        <v>21</v>
      </c>
      <c r="AY266" s="17" t="s">
        <v>250</v>
      </c>
      <c r="BE266" s="150">
        <f>IF(N266="základní",J266,0)</f>
        <v>0</v>
      </c>
      <c r="BF266" s="150">
        <f>IF(N266="snížená",J266,0)</f>
        <v>0</v>
      </c>
      <c r="BG266" s="150">
        <f>IF(N266="zákl. přenesená",J266,0)</f>
        <v>0</v>
      </c>
      <c r="BH266" s="150">
        <f>IF(N266="sníž. přenesená",J266,0)</f>
        <v>0</v>
      </c>
      <c r="BI266" s="150">
        <f>IF(N266="nulová",J266,0)</f>
        <v>0</v>
      </c>
      <c r="BJ266" s="17" t="s">
        <v>88</v>
      </c>
      <c r="BK266" s="150">
        <f>ROUND(I266*H266,2)</f>
        <v>0</v>
      </c>
      <c r="BL266" s="17" t="s">
        <v>257</v>
      </c>
      <c r="BM266" s="149" t="s">
        <v>4051</v>
      </c>
    </row>
    <row r="267" spans="2:65" s="1" customFormat="1" ht="11.25">
      <c r="B267" s="33"/>
      <c r="D267" s="151" t="s">
        <v>259</v>
      </c>
      <c r="F267" s="152" t="s">
        <v>935</v>
      </c>
      <c r="I267" s="153"/>
      <c r="L267" s="33"/>
      <c r="M267" s="154"/>
      <c r="T267" s="57"/>
      <c r="AT267" s="17" t="s">
        <v>259</v>
      </c>
      <c r="AU267" s="17" t="s">
        <v>21</v>
      </c>
    </row>
    <row r="268" spans="2:65" s="12" customFormat="1" ht="11.25">
      <c r="B268" s="155"/>
      <c r="D268" s="156" t="s">
        <v>265</v>
      </c>
      <c r="E268" s="157" t="s">
        <v>1</v>
      </c>
      <c r="F268" s="158" t="s">
        <v>4052</v>
      </c>
      <c r="H268" s="159">
        <v>19</v>
      </c>
      <c r="I268" s="160"/>
      <c r="L268" s="155"/>
      <c r="M268" s="161"/>
      <c r="T268" s="162"/>
      <c r="AT268" s="157" t="s">
        <v>265</v>
      </c>
      <c r="AU268" s="157" t="s">
        <v>21</v>
      </c>
      <c r="AV268" s="12" t="s">
        <v>21</v>
      </c>
      <c r="AW268" s="12" t="s">
        <v>36</v>
      </c>
      <c r="AX268" s="12" t="s">
        <v>88</v>
      </c>
      <c r="AY268" s="157" t="s">
        <v>250</v>
      </c>
    </row>
    <row r="269" spans="2:65" s="1" customFormat="1" ht="16.5" customHeight="1">
      <c r="B269" s="33"/>
      <c r="C269" s="178" t="s">
        <v>538</v>
      </c>
      <c r="D269" s="178" t="s">
        <v>364</v>
      </c>
      <c r="E269" s="179" t="s">
        <v>2776</v>
      </c>
      <c r="F269" s="180" t="s">
        <v>2777</v>
      </c>
      <c r="G269" s="181" t="s">
        <v>557</v>
      </c>
      <c r="H269" s="182">
        <v>1</v>
      </c>
      <c r="I269" s="183"/>
      <c r="J269" s="184">
        <f>ROUND(I269*H269,2)</f>
        <v>0</v>
      </c>
      <c r="K269" s="180" t="s">
        <v>256</v>
      </c>
      <c r="L269" s="185"/>
      <c r="M269" s="186" t="s">
        <v>1</v>
      </c>
      <c r="N269" s="187" t="s">
        <v>45</v>
      </c>
      <c r="P269" s="147">
        <f>O269*H269</f>
        <v>0</v>
      </c>
      <c r="Q269" s="147">
        <v>0.08</v>
      </c>
      <c r="R269" s="147">
        <f>Q269*H269</f>
        <v>0.08</v>
      </c>
      <c r="S269" s="147">
        <v>0</v>
      </c>
      <c r="T269" s="148">
        <f>S269*H269</f>
        <v>0</v>
      </c>
      <c r="AR269" s="149" t="s">
        <v>299</v>
      </c>
      <c r="AT269" s="149" t="s">
        <v>364</v>
      </c>
      <c r="AU269" s="149" t="s">
        <v>21</v>
      </c>
      <c r="AY269" s="17" t="s">
        <v>250</v>
      </c>
      <c r="BE269" s="150">
        <f>IF(N269="základní",J269,0)</f>
        <v>0</v>
      </c>
      <c r="BF269" s="150">
        <f>IF(N269="snížená",J269,0)</f>
        <v>0</v>
      </c>
      <c r="BG269" s="150">
        <f>IF(N269="zákl. přenesená",J269,0)</f>
        <v>0</v>
      </c>
      <c r="BH269" s="150">
        <f>IF(N269="sníž. přenesená",J269,0)</f>
        <v>0</v>
      </c>
      <c r="BI269" s="150">
        <f>IF(N269="nulová",J269,0)</f>
        <v>0</v>
      </c>
      <c r="BJ269" s="17" t="s">
        <v>88</v>
      </c>
      <c r="BK269" s="150">
        <f>ROUND(I269*H269,2)</f>
        <v>0</v>
      </c>
      <c r="BL269" s="17" t="s">
        <v>257</v>
      </c>
      <c r="BM269" s="149" t="s">
        <v>4053</v>
      </c>
    </row>
    <row r="270" spans="2:65" s="12" customFormat="1" ht="22.5">
      <c r="B270" s="155"/>
      <c r="D270" s="156" t="s">
        <v>265</v>
      </c>
      <c r="F270" s="158" t="s">
        <v>4054</v>
      </c>
      <c r="H270" s="159">
        <v>1</v>
      </c>
      <c r="I270" s="160"/>
      <c r="L270" s="155"/>
      <c r="M270" s="161"/>
      <c r="T270" s="162"/>
      <c r="AT270" s="157" t="s">
        <v>265</v>
      </c>
      <c r="AU270" s="157" t="s">
        <v>21</v>
      </c>
      <c r="AV270" s="12" t="s">
        <v>21</v>
      </c>
      <c r="AW270" s="12" t="s">
        <v>4</v>
      </c>
      <c r="AX270" s="12" t="s">
        <v>88</v>
      </c>
      <c r="AY270" s="157" t="s">
        <v>250</v>
      </c>
    </row>
    <row r="271" spans="2:65" s="1" customFormat="1" ht="24.2" customHeight="1">
      <c r="B271" s="33"/>
      <c r="C271" s="178" t="s">
        <v>544</v>
      </c>
      <c r="D271" s="178" t="s">
        <v>364</v>
      </c>
      <c r="E271" s="179" t="s">
        <v>4055</v>
      </c>
      <c r="F271" s="180" t="s">
        <v>4056</v>
      </c>
      <c r="G271" s="181" t="s">
        <v>557</v>
      </c>
      <c r="H271" s="182">
        <v>1</v>
      </c>
      <c r="I271" s="183"/>
      <c r="J271" s="184">
        <f>ROUND(I271*H271,2)</f>
        <v>0</v>
      </c>
      <c r="K271" s="180" t="s">
        <v>256</v>
      </c>
      <c r="L271" s="185"/>
      <c r="M271" s="186" t="s">
        <v>1</v>
      </c>
      <c r="N271" s="187" t="s">
        <v>45</v>
      </c>
      <c r="P271" s="147">
        <f>O271*H271</f>
        <v>0</v>
      </c>
      <c r="Q271" s="147">
        <v>4.8300000000000003E-2</v>
      </c>
      <c r="R271" s="147">
        <f>Q271*H271</f>
        <v>4.8300000000000003E-2</v>
      </c>
      <c r="S271" s="147">
        <v>0</v>
      </c>
      <c r="T271" s="148">
        <f>S271*H271</f>
        <v>0</v>
      </c>
      <c r="AR271" s="149" t="s">
        <v>299</v>
      </c>
      <c r="AT271" s="149" t="s">
        <v>364</v>
      </c>
      <c r="AU271" s="149" t="s">
        <v>21</v>
      </c>
      <c r="AY271" s="17" t="s">
        <v>250</v>
      </c>
      <c r="BE271" s="150">
        <f>IF(N271="základní",J271,0)</f>
        <v>0</v>
      </c>
      <c r="BF271" s="150">
        <f>IF(N271="snížená",J271,0)</f>
        <v>0</v>
      </c>
      <c r="BG271" s="150">
        <f>IF(N271="zákl. přenesená",J271,0)</f>
        <v>0</v>
      </c>
      <c r="BH271" s="150">
        <f>IF(N271="sníž. přenesená",J271,0)</f>
        <v>0</v>
      </c>
      <c r="BI271" s="150">
        <f>IF(N271="nulová",J271,0)</f>
        <v>0</v>
      </c>
      <c r="BJ271" s="17" t="s">
        <v>88</v>
      </c>
      <c r="BK271" s="150">
        <f>ROUND(I271*H271,2)</f>
        <v>0</v>
      </c>
      <c r="BL271" s="17" t="s">
        <v>257</v>
      </c>
      <c r="BM271" s="149" t="s">
        <v>4057</v>
      </c>
    </row>
    <row r="272" spans="2:65" s="1" customFormat="1" ht="24.2" customHeight="1">
      <c r="B272" s="33"/>
      <c r="C272" s="178" t="s">
        <v>549</v>
      </c>
      <c r="D272" s="178" t="s">
        <v>364</v>
      </c>
      <c r="E272" s="179" t="s">
        <v>4058</v>
      </c>
      <c r="F272" s="180" t="s">
        <v>4059</v>
      </c>
      <c r="G272" s="181" t="s">
        <v>557</v>
      </c>
      <c r="H272" s="182">
        <v>17</v>
      </c>
      <c r="I272" s="183"/>
      <c r="J272" s="184">
        <f>ROUND(I272*H272,2)</f>
        <v>0</v>
      </c>
      <c r="K272" s="180" t="s">
        <v>256</v>
      </c>
      <c r="L272" s="185"/>
      <c r="M272" s="186" t="s">
        <v>1</v>
      </c>
      <c r="N272" s="187" t="s">
        <v>45</v>
      </c>
      <c r="P272" s="147">
        <f>O272*H272</f>
        <v>0</v>
      </c>
      <c r="Q272" s="147">
        <v>8.5999999999999993E-2</v>
      </c>
      <c r="R272" s="147">
        <f>Q272*H272</f>
        <v>1.462</v>
      </c>
      <c r="S272" s="147">
        <v>0</v>
      </c>
      <c r="T272" s="148">
        <f>S272*H272</f>
        <v>0</v>
      </c>
      <c r="AR272" s="149" t="s">
        <v>299</v>
      </c>
      <c r="AT272" s="149" t="s">
        <v>364</v>
      </c>
      <c r="AU272" s="149" t="s">
        <v>21</v>
      </c>
      <c r="AY272" s="17" t="s">
        <v>250</v>
      </c>
      <c r="BE272" s="150">
        <f>IF(N272="základní",J272,0)</f>
        <v>0</v>
      </c>
      <c r="BF272" s="150">
        <f>IF(N272="snížená",J272,0)</f>
        <v>0</v>
      </c>
      <c r="BG272" s="150">
        <f>IF(N272="zákl. přenesená",J272,0)</f>
        <v>0</v>
      </c>
      <c r="BH272" s="150">
        <f>IF(N272="sníž. přenesená",J272,0)</f>
        <v>0</v>
      </c>
      <c r="BI272" s="150">
        <f>IF(N272="nulová",J272,0)</f>
        <v>0</v>
      </c>
      <c r="BJ272" s="17" t="s">
        <v>88</v>
      </c>
      <c r="BK272" s="150">
        <f>ROUND(I272*H272,2)</f>
        <v>0</v>
      </c>
      <c r="BL272" s="17" t="s">
        <v>257</v>
      </c>
      <c r="BM272" s="149" t="s">
        <v>4060</v>
      </c>
    </row>
    <row r="273" spans="2:65" s="1" customFormat="1" ht="24.2" customHeight="1">
      <c r="B273" s="33"/>
      <c r="C273" s="138" t="s">
        <v>554</v>
      </c>
      <c r="D273" s="138" t="s">
        <v>252</v>
      </c>
      <c r="E273" s="139" t="s">
        <v>3864</v>
      </c>
      <c r="F273" s="140" t="s">
        <v>3865</v>
      </c>
      <c r="G273" s="141" t="s">
        <v>557</v>
      </c>
      <c r="H273" s="142">
        <v>36.700000000000003</v>
      </c>
      <c r="I273" s="143"/>
      <c r="J273" s="144">
        <f>ROUND(I273*H273,2)</f>
        <v>0</v>
      </c>
      <c r="K273" s="140" t="s">
        <v>256</v>
      </c>
      <c r="L273" s="33"/>
      <c r="M273" s="145" t="s">
        <v>1</v>
      </c>
      <c r="N273" s="146" t="s">
        <v>45</v>
      </c>
      <c r="P273" s="147">
        <f>O273*H273</f>
        <v>0</v>
      </c>
      <c r="Q273" s="147">
        <v>1.0000000000000001E-5</v>
      </c>
      <c r="R273" s="147">
        <f>Q273*H273</f>
        <v>3.6700000000000008E-4</v>
      </c>
      <c r="S273" s="147">
        <v>0</v>
      </c>
      <c r="T273" s="148">
        <f>S273*H273</f>
        <v>0</v>
      </c>
      <c r="AR273" s="149" t="s">
        <v>257</v>
      </c>
      <c r="AT273" s="149" t="s">
        <v>252</v>
      </c>
      <c r="AU273" s="149" t="s">
        <v>21</v>
      </c>
      <c r="AY273" s="17" t="s">
        <v>250</v>
      </c>
      <c r="BE273" s="150">
        <f>IF(N273="základní",J273,0)</f>
        <v>0</v>
      </c>
      <c r="BF273" s="150">
        <f>IF(N273="snížená",J273,0)</f>
        <v>0</v>
      </c>
      <c r="BG273" s="150">
        <f>IF(N273="zákl. přenesená",J273,0)</f>
        <v>0</v>
      </c>
      <c r="BH273" s="150">
        <f>IF(N273="sníž. přenesená",J273,0)</f>
        <v>0</v>
      </c>
      <c r="BI273" s="150">
        <f>IF(N273="nulová",J273,0)</f>
        <v>0</v>
      </c>
      <c r="BJ273" s="17" t="s">
        <v>88</v>
      </c>
      <c r="BK273" s="150">
        <f>ROUND(I273*H273,2)</f>
        <v>0</v>
      </c>
      <c r="BL273" s="17" t="s">
        <v>257</v>
      </c>
      <c r="BM273" s="149" t="s">
        <v>4061</v>
      </c>
    </row>
    <row r="274" spans="2:65" s="1" customFormat="1" ht="11.25">
      <c r="B274" s="33"/>
      <c r="D274" s="151" t="s">
        <v>259</v>
      </c>
      <c r="F274" s="152" t="s">
        <v>3867</v>
      </c>
      <c r="I274" s="153"/>
      <c r="L274" s="33"/>
      <c r="M274" s="154"/>
      <c r="T274" s="57"/>
      <c r="AT274" s="17" t="s">
        <v>259</v>
      </c>
      <c r="AU274" s="17" t="s">
        <v>21</v>
      </c>
    </row>
    <row r="275" spans="2:65" s="1" customFormat="1" ht="19.5">
      <c r="B275" s="33"/>
      <c r="D275" s="156" t="s">
        <v>285</v>
      </c>
      <c r="F275" s="170" t="s">
        <v>4062</v>
      </c>
      <c r="I275" s="153"/>
      <c r="L275" s="33"/>
      <c r="M275" s="154"/>
      <c r="T275" s="57"/>
      <c r="AT275" s="17" t="s">
        <v>285</v>
      </c>
      <c r="AU275" s="17" t="s">
        <v>21</v>
      </c>
    </row>
    <row r="276" spans="2:65" s="1" customFormat="1" ht="24.2" customHeight="1">
      <c r="B276" s="33"/>
      <c r="C276" s="138" t="s">
        <v>561</v>
      </c>
      <c r="D276" s="138" t="s">
        <v>252</v>
      </c>
      <c r="E276" s="139" t="s">
        <v>3374</v>
      </c>
      <c r="F276" s="140" t="s">
        <v>3375</v>
      </c>
      <c r="G276" s="141" t="s">
        <v>557</v>
      </c>
      <c r="H276" s="142">
        <v>13.5</v>
      </c>
      <c r="I276" s="143"/>
      <c r="J276" s="144">
        <f>ROUND(I276*H276,2)</f>
        <v>0</v>
      </c>
      <c r="K276" s="140" t="s">
        <v>256</v>
      </c>
      <c r="L276" s="33"/>
      <c r="M276" s="145" t="s">
        <v>1</v>
      </c>
      <c r="N276" s="146" t="s">
        <v>45</v>
      </c>
      <c r="P276" s="147">
        <f>O276*H276</f>
        <v>0</v>
      </c>
      <c r="Q276" s="147">
        <v>3.4000000000000002E-4</v>
      </c>
      <c r="R276" s="147">
        <f>Q276*H276</f>
        <v>4.5900000000000003E-3</v>
      </c>
      <c r="S276" s="147">
        <v>0</v>
      </c>
      <c r="T276" s="148">
        <f>S276*H276</f>
        <v>0</v>
      </c>
      <c r="AR276" s="149" t="s">
        <v>257</v>
      </c>
      <c r="AT276" s="149" t="s">
        <v>252</v>
      </c>
      <c r="AU276" s="149" t="s">
        <v>21</v>
      </c>
      <c r="AY276" s="17" t="s">
        <v>250</v>
      </c>
      <c r="BE276" s="150">
        <f>IF(N276="základní",J276,0)</f>
        <v>0</v>
      </c>
      <c r="BF276" s="150">
        <f>IF(N276="snížená",J276,0)</f>
        <v>0</v>
      </c>
      <c r="BG276" s="150">
        <f>IF(N276="zákl. přenesená",J276,0)</f>
        <v>0</v>
      </c>
      <c r="BH276" s="150">
        <f>IF(N276="sníž. přenesená",J276,0)</f>
        <v>0</v>
      </c>
      <c r="BI276" s="150">
        <f>IF(N276="nulová",J276,0)</f>
        <v>0</v>
      </c>
      <c r="BJ276" s="17" t="s">
        <v>88</v>
      </c>
      <c r="BK276" s="150">
        <f>ROUND(I276*H276,2)</f>
        <v>0</v>
      </c>
      <c r="BL276" s="17" t="s">
        <v>257</v>
      </c>
      <c r="BM276" s="149" t="s">
        <v>4063</v>
      </c>
    </row>
    <row r="277" spans="2:65" s="1" customFormat="1" ht="11.25">
      <c r="B277" s="33"/>
      <c r="D277" s="151" t="s">
        <v>259</v>
      </c>
      <c r="F277" s="152" t="s">
        <v>3377</v>
      </c>
      <c r="I277" s="153"/>
      <c r="L277" s="33"/>
      <c r="M277" s="154"/>
      <c r="T277" s="57"/>
      <c r="AT277" s="17" t="s">
        <v>259</v>
      </c>
      <c r="AU277" s="17" t="s">
        <v>21</v>
      </c>
    </row>
    <row r="278" spans="2:65" s="1" customFormat="1" ht="24.2" customHeight="1">
      <c r="B278" s="33"/>
      <c r="C278" s="138" t="s">
        <v>566</v>
      </c>
      <c r="D278" s="138" t="s">
        <v>252</v>
      </c>
      <c r="E278" s="139" t="s">
        <v>3869</v>
      </c>
      <c r="F278" s="140" t="s">
        <v>3870</v>
      </c>
      <c r="G278" s="141" t="s">
        <v>557</v>
      </c>
      <c r="H278" s="142">
        <v>36.700000000000003</v>
      </c>
      <c r="I278" s="143"/>
      <c r="J278" s="144">
        <f>ROUND(I278*H278,2)</f>
        <v>0</v>
      </c>
      <c r="K278" s="140" t="s">
        <v>256</v>
      </c>
      <c r="L278" s="33"/>
      <c r="M278" s="145" t="s">
        <v>1</v>
      </c>
      <c r="N278" s="146" t="s">
        <v>45</v>
      </c>
      <c r="P278" s="147">
        <f>O278*H278</f>
        <v>0</v>
      </c>
      <c r="Q278" s="147">
        <v>8.8000000000000003E-4</v>
      </c>
      <c r="R278" s="147">
        <f>Q278*H278</f>
        <v>3.2296000000000005E-2</v>
      </c>
      <c r="S278" s="147">
        <v>0</v>
      </c>
      <c r="T278" s="148">
        <f>S278*H278</f>
        <v>0</v>
      </c>
      <c r="AR278" s="149" t="s">
        <v>257</v>
      </c>
      <c r="AT278" s="149" t="s">
        <v>252</v>
      </c>
      <c r="AU278" s="149" t="s">
        <v>21</v>
      </c>
      <c r="AY278" s="17" t="s">
        <v>250</v>
      </c>
      <c r="BE278" s="150">
        <f>IF(N278="základní",J278,0)</f>
        <v>0</v>
      </c>
      <c r="BF278" s="150">
        <f>IF(N278="snížená",J278,0)</f>
        <v>0</v>
      </c>
      <c r="BG278" s="150">
        <f>IF(N278="zákl. přenesená",J278,0)</f>
        <v>0</v>
      </c>
      <c r="BH278" s="150">
        <f>IF(N278="sníž. přenesená",J278,0)</f>
        <v>0</v>
      </c>
      <c r="BI278" s="150">
        <f>IF(N278="nulová",J278,0)</f>
        <v>0</v>
      </c>
      <c r="BJ278" s="17" t="s">
        <v>88</v>
      </c>
      <c r="BK278" s="150">
        <f>ROUND(I278*H278,2)</f>
        <v>0</v>
      </c>
      <c r="BL278" s="17" t="s">
        <v>257</v>
      </c>
      <c r="BM278" s="149" t="s">
        <v>4064</v>
      </c>
    </row>
    <row r="279" spans="2:65" s="1" customFormat="1" ht="11.25">
      <c r="B279" s="33"/>
      <c r="D279" s="151" t="s">
        <v>259</v>
      </c>
      <c r="F279" s="152" t="s">
        <v>3872</v>
      </c>
      <c r="I279" s="153"/>
      <c r="L279" s="33"/>
      <c r="M279" s="154"/>
      <c r="T279" s="57"/>
      <c r="AT279" s="17" t="s">
        <v>259</v>
      </c>
      <c r="AU279" s="17" t="s">
        <v>21</v>
      </c>
    </row>
    <row r="280" spans="2:65" s="12" customFormat="1" ht="11.25">
      <c r="B280" s="155"/>
      <c r="D280" s="156" t="s">
        <v>265</v>
      </c>
      <c r="E280" s="157" t="s">
        <v>1</v>
      </c>
      <c r="F280" s="158" t="s">
        <v>4065</v>
      </c>
      <c r="H280" s="159">
        <v>36.700000000000003</v>
      </c>
      <c r="I280" s="160"/>
      <c r="L280" s="155"/>
      <c r="M280" s="161"/>
      <c r="T280" s="162"/>
      <c r="AT280" s="157" t="s">
        <v>265</v>
      </c>
      <c r="AU280" s="157" t="s">
        <v>21</v>
      </c>
      <c r="AV280" s="12" t="s">
        <v>21</v>
      </c>
      <c r="AW280" s="12" t="s">
        <v>36</v>
      </c>
      <c r="AX280" s="12" t="s">
        <v>88</v>
      </c>
      <c r="AY280" s="157" t="s">
        <v>250</v>
      </c>
    </row>
    <row r="281" spans="2:65" s="1" customFormat="1" ht="24.2" customHeight="1">
      <c r="B281" s="33"/>
      <c r="C281" s="138" t="s">
        <v>572</v>
      </c>
      <c r="D281" s="138" t="s">
        <v>252</v>
      </c>
      <c r="E281" s="139" t="s">
        <v>3874</v>
      </c>
      <c r="F281" s="140" t="s">
        <v>3875</v>
      </c>
      <c r="G281" s="141" t="s">
        <v>255</v>
      </c>
      <c r="H281" s="142">
        <v>194.3</v>
      </c>
      <c r="I281" s="143"/>
      <c r="J281" s="144">
        <f>ROUND(I281*H281,2)</f>
        <v>0</v>
      </c>
      <c r="K281" s="140" t="s">
        <v>256</v>
      </c>
      <c r="L281" s="33"/>
      <c r="M281" s="145" t="s">
        <v>1</v>
      </c>
      <c r="N281" s="146" t="s">
        <v>45</v>
      </c>
      <c r="P281" s="147">
        <f>O281*H281</f>
        <v>0</v>
      </c>
      <c r="Q281" s="147">
        <v>4.6999999999999999E-4</v>
      </c>
      <c r="R281" s="147">
        <f>Q281*H281</f>
        <v>9.1320999999999999E-2</v>
      </c>
      <c r="S281" s="147">
        <v>0</v>
      </c>
      <c r="T281" s="148">
        <f>S281*H281</f>
        <v>0</v>
      </c>
      <c r="AR281" s="149" t="s">
        <v>257</v>
      </c>
      <c r="AT281" s="149" t="s">
        <v>252</v>
      </c>
      <c r="AU281" s="149" t="s">
        <v>21</v>
      </c>
      <c r="AY281" s="17" t="s">
        <v>250</v>
      </c>
      <c r="BE281" s="150">
        <f>IF(N281="základní",J281,0)</f>
        <v>0</v>
      </c>
      <c r="BF281" s="150">
        <f>IF(N281="snížená",J281,0)</f>
        <v>0</v>
      </c>
      <c r="BG281" s="150">
        <f>IF(N281="zákl. přenesená",J281,0)</f>
        <v>0</v>
      </c>
      <c r="BH281" s="150">
        <f>IF(N281="sníž. přenesená",J281,0)</f>
        <v>0</v>
      </c>
      <c r="BI281" s="150">
        <f>IF(N281="nulová",J281,0)</f>
        <v>0</v>
      </c>
      <c r="BJ281" s="17" t="s">
        <v>88</v>
      </c>
      <c r="BK281" s="150">
        <f>ROUND(I281*H281,2)</f>
        <v>0</v>
      </c>
      <c r="BL281" s="17" t="s">
        <v>257</v>
      </c>
      <c r="BM281" s="149" t="s">
        <v>4066</v>
      </c>
    </row>
    <row r="282" spans="2:65" s="1" customFormat="1" ht="11.25">
      <c r="B282" s="33"/>
      <c r="D282" s="151" t="s">
        <v>259</v>
      </c>
      <c r="F282" s="152" t="s">
        <v>3877</v>
      </c>
      <c r="I282" s="153"/>
      <c r="L282" s="33"/>
      <c r="M282" s="154"/>
      <c r="T282" s="57"/>
      <c r="AT282" s="17" t="s">
        <v>259</v>
      </c>
      <c r="AU282" s="17" t="s">
        <v>21</v>
      </c>
    </row>
    <row r="283" spans="2:65" s="12" customFormat="1" ht="11.25">
      <c r="B283" s="155"/>
      <c r="D283" s="156" t="s">
        <v>265</v>
      </c>
      <c r="E283" s="157" t="s">
        <v>1</v>
      </c>
      <c r="F283" s="158" t="s">
        <v>4067</v>
      </c>
      <c r="H283" s="159">
        <v>194.3</v>
      </c>
      <c r="I283" s="160"/>
      <c r="L283" s="155"/>
      <c r="M283" s="161"/>
      <c r="T283" s="162"/>
      <c r="AT283" s="157" t="s">
        <v>265</v>
      </c>
      <c r="AU283" s="157" t="s">
        <v>21</v>
      </c>
      <c r="AV283" s="12" t="s">
        <v>21</v>
      </c>
      <c r="AW283" s="12" t="s">
        <v>36</v>
      </c>
      <c r="AX283" s="12" t="s">
        <v>88</v>
      </c>
      <c r="AY283" s="157" t="s">
        <v>250</v>
      </c>
    </row>
    <row r="284" spans="2:65" s="1" customFormat="1" ht="24.2" customHeight="1">
      <c r="B284" s="33"/>
      <c r="C284" s="138" t="s">
        <v>577</v>
      </c>
      <c r="D284" s="138" t="s">
        <v>252</v>
      </c>
      <c r="E284" s="139" t="s">
        <v>3879</v>
      </c>
      <c r="F284" s="140" t="s">
        <v>3880</v>
      </c>
      <c r="G284" s="141" t="s">
        <v>557</v>
      </c>
      <c r="H284" s="142">
        <v>15.2</v>
      </c>
      <c r="I284" s="143"/>
      <c r="J284" s="144">
        <f>ROUND(I284*H284,2)</f>
        <v>0</v>
      </c>
      <c r="K284" s="140" t="s">
        <v>256</v>
      </c>
      <c r="L284" s="33"/>
      <c r="M284" s="145" t="s">
        <v>1</v>
      </c>
      <c r="N284" s="146" t="s">
        <v>45</v>
      </c>
      <c r="P284" s="147">
        <f>O284*H284</f>
        <v>0</v>
      </c>
      <c r="Q284" s="147">
        <v>0</v>
      </c>
      <c r="R284" s="147">
        <f>Q284*H284</f>
        <v>0</v>
      </c>
      <c r="S284" s="147">
        <v>0</v>
      </c>
      <c r="T284" s="148">
        <f>S284*H284</f>
        <v>0</v>
      </c>
      <c r="AR284" s="149" t="s">
        <v>257</v>
      </c>
      <c r="AT284" s="149" t="s">
        <v>252</v>
      </c>
      <c r="AU284" s="149" t="s">
        <v>21</v>
      </c>
      <c r="AY284" s="17" t="s">
        <v>250</v>
      </c>
      <c r="BE284" s="150">
        <f>IF(N284="základní",J284,0)</f>
        <v>0</v>
      </c>
      <c r="BF284" s="150">
        <f>IF(N284="snížená",J284,0)</f>
        <v>0</v>
      </c>
      <c r="BG284" s="150">
        <f>IF(N284="zákl. přenesená",J284,0)</f>
        <v>0</v>
      </c>
      <c r="BH284" s="150">
        <f>IF(N284="sníž. přenesená",J284,0)</f>
        <v>0</v>
      </c>
      <c r="BI284" s="150">
        <f>IF(N284="nulová",J284,0)</f>
        <v>0</v>
      </c>
      <c r="BJ284" s="17" t="s">
        <v>88</v>
      </c>
      <c r="BK284" s="150">
        <f>ROUND(I284*H284,2)</f>
        <v>0</v>
      </c>
      <c r="BL284" s="17" t="s">
        <v>257</v>
      </c>
      <c r="BM284" s="149" t="s">
        <v>4068</v>
      </c>
    </row>
    <row r="285" spans="2:65" s="1" customFormat="1" ht="11.25">
      <c r="B285" s="33"/>
      <c r="D285" s="151" t="s">
        <v>259</v>
      </c>
      <c r="F285" s="152" t="s">
        <v>3882</v>
      </c>
      <c r="I285" s="153"/>
      <c r="L285" s="33"/>
      <c r="M285" s="154"/>
      <c r="T285" s="57"/>
      <c r="AT285" s="17" t="s">
        <v>259</v>
      </c>
      <c r="AU285" s="17" t="s">
        <v>21</v>
      </c>
    </row>
    <row r="286" spans="2:65" s="12" customFormat="1" ht="11.25">
      <c r="B286" s="155"/>
      <c r="D286" s="156" t="s">
        <v>265</v>
      </c>
      <c r="E286" s="157" t="s">
        <v>1</v>
      </c>
      <c r="F286" s="158" t="s">
        <v>4069</v>
      </c>
      <c r="H286" s="159">
        <v>15.2</v>
      </c>
      <c r="I286" s="160"/>
      <c r="L286" s="155"/>
      <c r="M286" s="161"/>
      <c r="T286" s="162"/>
      <c r="AT286" s="157" t="s">
        <v>265</v>
      </c>
      <c r="AU286" s="157" t="s">
        <v>21</v>
      </c>
      <c r="AV286" s="12" t="s">
        <v>21</v>
      </c>
      <c r="AW286" s="12" t="s">
        <v>36</v>
      </c>
      <c r="AX286" s="12" t="s">
        <v>88</v>
      </c>
      <c r="AY286" s="157" t="s">
        <v>250</v>
      </c>
    </row>
    <row r="287" spans="2:65" s="1" customFormat="1" ht="24.2" customHeight="1">
      <c r="B287" s="33"/>
      <c r="C287" s="138" t="s">
        <v>583</v>
      </c>
      <c r="D287" s="138" t="s">
        <v>252</v>
      </c>
      <c r="E287" s="139" t="s">
        <v>4070</v>
      </c>
      <c r="F287" s="140" t="s">
        <v>4071</v>
      </c>
      <c r="G287" s="141" t="s">
        <v>557</v>
      </c>
      <c r="H287" s="142">
        <v>7.5</v>
      </c>
      <c r="I287" s="143"/>
      <c r="J287" s="144">
        <f>ROUND(I287*H287,2)</f>
        <v>0</v>
      </c>
      <c r="K287" s="140" t="s">
        <v>256</v>
      </c>
      <c r="L287" s="33"/>
      <c r="M287" s="145" t="s">
        <v>1</v>
      </c>
      <c r="N287" s="146" t="s">
        <v>45</v>
      </c>
      <c r="P287" s="147">
        <f>O287*H287</f>
        <v>0</v>
      </c>
      <c r="Q287" s="147">
        <v>0</v>
      </c>
      <c r="R287" s="147">
        <f>Q287*H287</f>
        <v>0</v>
      </c>
      <c r="S287" s="147">
        <v>7.0000000000000007E-2</v>
      </c>
      <c r="T287" s="148">
        <f>S287*H287</f>
        <v>0.52500000000000002</v>
      </c>
      <c r="AR287" s="149" t="s">
        <v>257</v>
      </c>
      <c r="AT287" s="149" t="s">
        <v>252</v>
      </c>
      <c r="AU287" s="149" t="s">
        <v>21</v>
      </c>
      <c r="AY287" s="17" t="s">
        <v>250</v>
      </c>
      <c r="BE287" s="150">
        <f>IF(N287="základní",J287,0)</f>
        <v>0</v>
      </c>
      <c r="BF287" s="150">
        <f>IF(N287="snížená",J287,0)</f>
        <v>0</v>
      </c>
      <c r="BG287" s="150">
        <f>IF(N287="zákl. přenesená",J287,0)</f>
        <v>0</v>
      </c>
      <c r="BH287" s="150">
        <f>IF(N287="sníž. přenesená",J287,0)</f>
        <v>0</v>
      </c>
      <c r="BI287" s="150">
        <f>IF(N287="nulová",J287,0)</f>
        <v>0</v>
      </c>
      <c r="BJ287" s="17" t="s">
        <v>88</v>
      </c>
      <c r="BK287" s="150">
        <f>ROUND(I287*H287,2)</f>
        <v>0</v>
      </c>
      <c r="BL287" s="17" t="s">
        <v>257</v>
      </c>
      <c r="BM287" s="149" t="s">
        <v>4072</v>
      </c>
    </row>
    <row r="288" spans="2:65" s="1" customFormat="1" ht="11.25">
      <c r="B288" s="33"/>
      <c r="D288" s="151" t="s">
        <v>259</v>
      </c>
      <c r="F288" s="152" t="s">
        <v>4073</v>
      </c>
      <c r="I288" s="153"/>
      <c r="L288" s="33"/>
      <c r="M288" s="154"/>
      <c r="T288" s="57"/>
      <c r="AT288" s="17" t="s">
        <v>259</v>
      </c>
      <c r="AU288" s="17" t="s">
        <v>21</v>
      </c>
    </row>
    <row r="289" spans="2:65" s="12" customFormat="1" ht="11.25">
      <c r="B289" s="155"/>
      <c r="D289" s="156" t="s">
        <v>265</v>
      </c>
      <c r="E289" s="157" t="s">
        <v>1</v>
      </c>
      <c r="F289" s="158" t="s">
        <v>4074</v>
      </c>
      <c r="H289" s="159">
        <v>7.5</v>
      </c>
      <c r="I289" s="160"/>
      <c r="L289" s="155"/>
      <c r="M289" s="161"/>
      <c r="T289" s="162"/>
      <c r="AT289" s="157" t="s">
        <v>265</v>
      </c>
      <c r="AU289" s="157" t="s">
        <v>21</v>
      </c>
      <c r="AV289" s="12" t="s">
        <v>21</v>
      </c>
      <c r="AW289" s="12" t="s">
        <v>36</v>
      </c>
      <c r="AX289" s="12" t="s">
        <v>88</v>
      </c>
      <c r="AY289" s="157" t="s">
        <v>250</v>
      </c>
    </row>
    <row r="290" spans="2:65" s="1" customFormat="1" ht="24.2" customHeight="1">
      <c r="B290" s="33"/>
      <c r="C290" s="138" t="s">
        <v>588</v>
      </c>
      <c r="D290" s="138" t="s">
        <v>252</v>
      </c>
      <c r="E290" s="139" t="s">
        <v>4075</v>
      </c>
      <c r="F290" s="140" t="s">
        <v>4076</v>
      </c>
      <c r="G290" s="141" t="s">
        <v>557</v>
      </c>
      <c r="H290" s="142">
        <v>19.399999999999999</v>
      </c>
      <c r="I290" s="143"/>
      <c r="J290" s="144">
        <f>ROUND(I290*H290,2)</f>
        <v>0</v>
      </c>
      <c r="K290" s="140" t="s">
        <v>256</v>
      </c>
      <c r="L290" s="33"/>
      <c r="M290" s="145" t="s">
        <v>1</v>
      </c>
      <c r="N290" s="146" t="s">
        <v>45</v>
      </c>
      <c r="P290" s="147">
        <f>O290*H290</f>
        <v>0</v>
      </c>
      <c r="Q290" s="147">
        <v>7.9000000000000001E-4</v>
      </c>
      <c r="R290" s="147">
        <f>Q290*H290</f>
        <v>1.5325999999999999E-2</v>
      </c>
      <c r="S290" s="147">
        <v>1E-3</v>
      </c>
      <c r="T290" s="148">
        <f>S290*H290</f>
        <v>1.9400000000000001E-2</v>
      </c>
      <c r="AR290" s="149" t="s">
        <v>257</v>
      </c>
      <c r="AT290" s="149" t="s">
        <v>252</v>
      </c>
      <c r="AU290" s="149" t="s">
        <v>21</v>
      </c>
      <c r="AY290" s="17" t="s">
        <v>250</v>
      </c>
      <c r="BE290" s="150">
        <f>IF(N290="základní",J290,0)</f>
        <v>0</v>
      </c>
      <c r="BF290" s="150">
        <f>IF(N290="snížená",J290,0)</f>
        <v>0</v>
      </c>
      <c r="BG290" s="150">
        <f>IF(N290="zákl. přenesená",J290,0)</f>
        <v>0</v>
      </c>
      <c r="BH290" s="150">
        <f>IF(N290="sníž. přenesená",J290,0)</f>
        <v>0</v>
      </c>
      <c r="BI290" s="150">
        <f>IF(N290="nulová",J290,0)</f>
        <v>0</v>
      </c>
      <c r="BJ290" s="17" t="s">
        <v>88</v>
      </c>
      <c r="BK290" s="150">
        <f>ROUND(I290*H290,2)</f>
        <v>0</v>
      </c>
      <c r="BL290" s="17" t="s">
        <v>257</v>
      </c>
      <c r="BM290" s="149" t="s">
        <v>4077</v>
      </c>
    </row>
    <row r="291" spans="2:65" s="1" customFormat="1" ht="11.25">
      <c r="B291" s="33"/>
      <c r="D291" s="151" t="s">
        <v>259</v>
      </c>
      <c r="F291" s="152" t="s">
        <v>4078</v>
      </c>
      <c r="I291" s="153"/>
      <c r="L291" s="33"/>
      <c r="M291" s="154"/>
      <c r="T291" s="57"/>
      <c r="AT291" s="17" t="s">
        <v>259</v>
      </c>
      <c r="AU291" s="17" t="s">
        <v>21</v>
      </c>
    </row>
    <row r="292" spans="2:65" s="12" customFormat="1" ht="11.25">
      <c r="B292" s="155"/>
      <c r="D292" s="156" t="s">
        <v>265</v>
      </c>
      <c r="E292" s="157" t="s">
        <v>1</v>
      </c>
      <c r="F292" s="158" t="s">
        <v>4079</v>
      </c>
      <c r="H292" s="159">
        <v>19.399999999999999</v>
      </c>
      <c r="I292" s="160"/>
      <c r="L292" s="155"/>
      <c r="M292" s="161"/>
      <c r="T292" s="162"/>
      <c r="AT292" s="157" t="s">
        <v>265</v>
      </c>
      <c r="AU292" s="157" t="s">
        <v>21</v>
      </c>
      <c r="AV292" s="12" t="s">
        <v>21</v>
      </c>
      <c r="AW292" s="12" t="s">
        <v>36</v>
      </c>
      <c r="AX292" s="12" t="s">
        <v>88</v>
      </c>
      <c r="AY292" s="157" t="s">
        <v>250</v>
      </c>
    </row>
    <row r="293" spans="2:65" s="1" customFormat="1" ht="24.2" customHeight="1">
      <c r="B293" s="33"/>
      <c r="C293" s="178" t="s">
        <v>594</v>
      </c>
      <c r="D293" s="178" t="s">
        <v>364</v>
      </c>
      <c r="E293" s="179" t="s">
        <v>4080</v>
      </c>
      <c r="F293" s="180" t="s">
        <v>4081</v>
      </c>
      <c r="G293" s="181" t="s">
        <v>402</v>
      </c>
      <c r="H293" s="182">
        <v>7.8E-2</v>
      </c>
      <c r="I293" s="183"/>
      <c r="J293" s="184">
        <f>ROUND(I293*H293,2)</f>
        <v>0</v>
      </c>
      <c r="K293" s="180" t="s">
        <v>256</v>
      </c>
      <c r="L293" s="185"/>
      <c r="M293" s="186" t="s">
        <v>1</v>
      </c>
      <c r="N293" s="187" t="s">
        <v>45</v>
      </c>
      <c r="P293" s="147">
        <f>O293*H293</f>
        <v>0</v>
      </c>
      <c r="Q293" s="147">
        <v>1</v>
      </c>
      <c r="R293" s="147">
        <f>Q293*H293</f>
        <v>7.8E-2</v>
      </c>
      <c r="S293" s="147">
        <v>0</v>
      </c>
      <c r="T293" s="148">
        <f>S293*H293</f>
        <v>0</v>
      </c>
      <c r="AR293" s="149" t="s">
        <v>299</v>
      </c>
      <c r="AT293" s="149" t="s">
        <v>364</v>
      </c>
      <c r="AU293" s="149" t="s">
        <v>21</v>
      </c>
      <c r="AY293" s="17" t="s">
        <v>250</v>
      </c>
      <c r="BE293" s="150">
        <f>IF(N293="základní",J293,0)</f>
        <v>0</v>
      </c>
      <c r="BF293" s="150">
        <f>IF(N293="snížená",J293,0)</f>
        <v>0</v>
      </c>
      <c r="BG293" s="150">
        <f>IF(N293="zákl. přenesená",J293,0)</f>
        <v>0</v>
      </c>
      <c r="BH293" s="150">
        <f>IF(N293="sníž. přenesená",J293,0)</f>
        <v>0</v>
      </c>
      <c r="BI293" s="150">
        <f>IF(N293="nulová",J293,0)</f>
        <v>0</v>
      </c>
      <c r="BJ293" s="17" t="s">
        <v>88</v>
      </c>
      <c r="BK293" s="150">
        <f>ROUND(I293*H293,2)</f>
        <v>0</v>
      </c>
      <c r="BL293" s="17" t="s">
        <v>257</v>
      </c>
      <c r="BM293" s="149" t="s">
        <v>4082</v>
      </c>
    </row>
    <row r="294" spans="2:65" s="1" customFormat="1" ht="19.5">
      <c r="B294" s="33"/>
      <c r="D294" s="156" t="s">
        <v>285</v>
      </c>
      <c r="F294" s="170" t="s">
        <v>4083</v>
      </c>
      <c r="I294" s="153"/>
      <c r="L294" s="33"/>
      <c r="M294" s="154"/>
      <c r="T294" s="57"/>
      <c r="AT294" s="17" t="s">
        <v>285</v>
      </c>
      <c r="AU294" s="17" t="s">
        <v>21</v>
      </c>
    </row>
    <row r="295" spans="2:65" s="12" customFormat="1" ht="11.25">
      <c r="B295" s="155"/>
      <c r="D295" s="156" t="s">
        <v>265</v>
      </c>
      <c r="E295" s="157" t="s">
        <v>1</v>
      </c>
      <c r="F295" s="158" t="s">
        <v>4084</v>
      </c>
      <c r="H295" s="159">
        <v>7.8E-2</v>
      </c>
      <c r="I295" s="160"/>
      <c r="L295" s="155"/>
      <c r="M295" s="161"/>
      <c r="T295" s="162"/>
      <c r="AT295" s="157" t="s">
        <v>265</v>
      </c>
      <c r="AU295" s="157" t="s">
        <v>21</v>
      </c>
      <c r="AV295" s="12" t="s">
        <v>21</v>
      </c>
      <c r="AW295" s="12" t="s">
        <v>36</v>
      </c>
      <c r="AX295" s="12" t="s">
        <v>88</v>
      </c>
      <c r="AY295" s="157" t="s">
        <v>250</v>
      </c>
    </row>
    <row r="296" spans="2:65" s="11" customFormat="1" ht="22.9" customHeight="1">
      <c r="B296" s="126"/>
      <c r="D296" s="127" t="s">
        <v>79</v>
      </c>
      <c r="E296" s="136" t="s">
        <v>692</v>
      </c>
      <c r="F296" s="136" t="s">
        <v>693</v>
      </c>
      <c r="I296" s="129"/>
      <c r="J296" s="137">
        <f>BK296</f>
        <v>0</v>
      </c>
      <c r="L296" s="126"/>
      <c r="M296" s="131"/>
      <c r="P296" s="132">
        <f>SUM(P297:P307)</f>
        <v>0</v>
      </c>
      <c r="R296" s="132">
        <f>SUM(R297:R307)</f>
        <v>0</v>
      </c>
      <c r="T296" s="133">
        <f>SUM(T297:T307)</f>
        <v>0</v>
      </c>
      <c r="AR296" s="127" t="s">
        <v>88</v>
      </c>
      <c r="AT296" s="134" t="s">
        <v>79</v>
      </c>
      <c r="AU296" s="134" t="s">
        <v>88</v>
      </c>
      <c r="AY296" s="127" t="s">
        <v>250</v>
      </c>
      <c r="BK296" s="135">
        <f>SUM(BK297:BK307)</f>
        <v>0</v>
      </c>
    </row>
    <row r="297" spans="2:65" s="1" customFormat="1" ht="21.75" customHeight="1">
      <c r="B297" s="33"/>
      <c r="C297" s="138" t="s">
        <v>601</v>
      </c>
      <c r="D297" s="138" t="s">
        <v>252</v>
      </c>
      <c r="E297" s="139" t="s">
        <v>695</v>
      </c>
      <c r="F297" s="140" t="s">
        <v>696</v>
      </c>
      <c r="G297" s="141" t="s">
        <v>402</v>
      </c>
      <c r="H297" s="142">
        <v>58.173999999999999</v>
      </c>
      <c r="I297" s="143"/>
      <c r="J297" s="144">
        <f>ROUND(I297*H297,2)</f>
        <v>0</v>
      </c>
      <c r="K297" s="140" t="s">
        <v>256</v>
      </c>
      <c r="L297" s="33"/>
      <c r="M297" s="145" t="s">
        <v>1</v>
      </c>
      <c r="N297" s="146" t="s">
        <v>45</v>
      </c>
      <c r="P297" s="147">
        <f>O297*H297</f>
        <v>0</v>
      </c>
      <c r="Q297" s="147">
        <v>0</v>
      </c>
      <c r="R297" s="147">
        <f>Q297*H297</f>
        <v>0</v>
      </c>
      <c r="S297" s="147">
        <v>0</v>
      </c>
      <c r="T297" s="148">
        <f>S297*H297</f>
        <v>0</v>
      </c>
      <c r="AR297" s="149" t="s">
        <v>257</v>
      </c>
      <c r="AT297" s="149" t="s">
        <v>252</v>
      </c>
      <c r="AU297" s="149" t="s">
        <v>21</v>
      </c>
      <c r="AY297" s="17" t="s">
        <v>250</v>
      </c>
      <c r="BE297" s="150">
        <f>IF(N297="základní",J297,0)</f>
        <v>0</v>
      </c>
      <c r="BF297" s="150">
        <f>IF(N297="snížená",J297,0)</f>
        <v>0</v>
      </c>
      <c r="BG297" s="150">
        <f>IF(N297="zákl. přenesená",J297,0)</f>
        <v>0</v>
      </c>
      <c r="BH297" s="150">
        <f>IF(N297="sníž. přenesená",J297,0)</f>
        <v>0</v>
      </c>
      <c r="BI297" s="150">
        <f>IF(N297="nulová",J297,0)</f>
        <v>0</v>
      </c>
      <c r="BJ297" s="17" t="s">
        <v>88</v>
      </c>
      <c r="BK297" s="150">
        <f>ROUND(I297*H297,2)</f>
        <v>0</v>
      </c>
      <c r="BL297" s="17" t="s">
        <v>257</v>
      </c>
      <c r="BM297" s="149" t="s">
        <v>4085</v>
      </c>
    </row>
    <row r="298" spans="2:65" s="1" customFormat="1" ht="11.25">
      <c r="B298" s="33"/>
      <c r="D298" s="151" t="s">
        <v>259</v>
      </c>
      <c r="F298" s="152" t="s">
        <v>698</v>
      </c>
      <c r="I298" s="153"/>
      <c r="L298" s="33"/>
      <c r="M298" s="154"/>
      <c r="T298" s="57"/>
      <c r="AT298" s="17" t="s">
        <v>259</v>
      </c>
      <c r="AU298" s="17" t="s">
        <v>21</v>
      </c>
    </row>
    <row r="299" spans="2:65" s="1" customFormat="1" ht="24.2" customHeight="1">
      <c r="B299" s="33"/>
      <c r="C299" s="138" t="s">
        <v>607</v>
      </c>
      <c r="D299" s="138" t="s">
        <v>252</v>
      </c>
      <c r="E299" s="139" t="s">
        <v>700</v>
      </c>
      <c r="F299" s="140" t="s">
        <v>701</v>
      </c>
      <c r="G299" s="141" t="s">
        <v>402</v>
      </c>
      <c r="H299" s="142">
        <v>459.15</v>
      </c>
      <c r="I299" s="143"/>
      <c r="J299" s="144">
        <f>ROUND(I299*H299,2)</f>
        <v>0</v>
      </c>
      <c r="K299" s="140" t="s">
        <v>256</v>
      </c>
      <c r="L299" s="33"/>
      <c r="M299" s="145" t="s">
        <v>1</v>
      </c>
      <c r="N299" s="146" t="s">
        <v>45</v>
      </c>
      <c r="P299" s="147">
        <f>O299*H299</f>
        <v>0</v>
      </c>
      <c r="Q299" s="147">
        <v>0</v>
      </c>
      <c r="R299" s="147">
        <f>Q299*H299</f>
        <v>0</v>
      </c>
      <c r="S299" s="147">
        <v>0</v>
      </c>
      <c r="T299" s="148">
        <f>S299*H299</f>
        <v>0</v>
      </c>
      <c r="AR299" s="149" t="s">
        <v>257</v>
      </c>
      <c r="AT299" s="149" t="s">
        <v>252</v>
      </c>
      <c r="AU299" s="149" t="s">
        <v>21</v>
      </c>
      <c r="AY299" s="17" t="s">
        <v>250</v>
      </c>
      <c r="BE299" s="150">
        <f>IF(N299="základní",J299,0)</f>
        <v>0</v>
      </c>
      <c r="BF299" s="150">
        <f>IF(N299="snížená",J299,0)</f>
        <v>0</v>
      </c>
      <c r="BG299" s="150">
        <f>IF(N299="zákl. přenesená",J299,0)</f>
        <v>0</v>
      </c>
      <c r="BH299" s="150">
        <f>IF(N299="sníž. přenesená",J299,0)</f>
        <v>0</v>
      </c>
      <c r="BI299" s="150">
        <f>IF(N299="nulová",J299,0)</f>
        <v>0</v>
      </c>
      <c r="BJ299" s="17" t="s">
        <v>88</v>
      </c>
      <c r="BK299" s="150">
        <f>ROUND(I299*H299,2)</f>
        <v>0</v>
      </c>
      <c r="BL299" s="17" t="s">
        <v>257</v>
      </c>
      <c r="BM299" s="149" t="s">
        <v>4086</v>
      </c>
    </row>
    <row r="300" spans="2:65" s="1" customFormat="1" ht="11.25">
      <c r="B300" s="33"/>
      <c r="D300" s="151" t="s">
        <v>259</v>
      </c>
      <c r="F300" s="152" t="s">
        <v>703</v>
      </c>
      <c r="I300" s="153"/>
      <c r="L300" s="33"/>
      <c r="M300" s="154"/>
      <c r="T300" s="57"/>
      <c r="AT300" s="17" t="s">
        <v>259</v>
      </c>
      <c r="AU300" s="17" t="s">
        <v>21</v>
      </c>
    </row>
    <row r="301" spans="2:65" s="12" customFormat="1" ht="11.25">
      <c r="B301" s="155"/>
      <c r="D301" s="156" t="s">
        <v>265</v>
      </c>
      <c r="E301" s="157" t="s">
        <v>1</v>
      </c>
      <c r="F301" s="158" t="s">
        <v>4087</v>
      </c>
      <c r="H301" s="159">
        <v>293.55</v>
      </c>
      <c r="I301" s="160"/>
      <c r="L301" s="155"/>
      <c r="M301" s="161"/>
      <c r="T301" s="162"/>
      <c r="AT301" s="157" t="s">
        <v>265</v>
      </c>
      <c r="AU301" s="157" t="s">
        <v>21</v>
      </c>
      <c r="AV301" s="12" t="s">
        <v>21</v>
      </c>
      <c r="AW301" s="12" t="s">
        <v>36</v>
      </c>
      <c r="AX301" s="12" t="s">
        <v>80</v>
      </c>
      <c r="AY301" s="157" t="s">
        <v>250</v>
      </c>
    </row>
    <row r="302" spans="2:65" s="12" customFormat="1" ht="11.25">
      <c r="B302" s="155"/>
      <c r="D302" s="156" t="s">
        <v>265</v>
      </c>
      <c r="E302" s="157" t="s">
        <v>1</v>
      </c>
      <c r="F302" s="158" t="s">
        <v>4088</v>
      </c>
      <c r="H302" s="159">
        <v>165.6</v>
      </c>
      <c r="I302" s="160"/>
      <c r="L302" s="155"/>
      <c r="M302" s="161"/>
      <c r="T302" s="162"/>
      <c r="AT302" s="157" t="s">
        <v>265</v>
      </c>
      <c r="AU302" s="157" t="s">
        <v>21</v>
      </c>
      <c r="AV302" s="12" t="s">
        <v>21</v>
      </c>
      <c r="AW302" s="12" t="s">
        <v>36</v>
      </c>
      <c r="AX302" s="12" t="s">
        <v>80</v>
      </c>
      <c r="AY302" s="157" t="s">
        <v>250</v>
      </c>
    </row>
    <row r="303" spans="2:65" s="13" customFormat="1" ht="11.25">
      <c r="B303" s="163"/>
      <c r="D303" s="156" t="s">
        <v>265</v>
      </c>
      <c r="E303" s="164" t="s">
        <v>1</v>
      </c>
      <c r="F303" s="165" t="s">
        <v>273</v>
      </c>
      <c r="H303" s="166">
        <v>459.15</v>
      </c>
      <c r="I303" s="167"/>
      <c r="L303" s="163"/>
      <c r="M303" s="168"/>
      <c r="T303" s="169"/>
      <c r="AT303" s="164" t="s">
        <v>265</v>
      </c>
      <c r="AU303" s="164" t="s">
        <v>21</v>
      </c>
      <c r="AV303" s="13" t="s">
        <v>257</v>
      </c>
      <c r="AW303" s="13" t="s">
        <v>36</v>
      </c>
      <c r="AX303" s="13" t="s">
        <v>88</v>
      </c>
      <c r="AY303" s="164" t="s">
        <v>250</v>
      </c>
    </row>
    <row r="304" spans="2:65" s="1" customFormat="1" ht="37.9" customHeight="1">
      <c r="B304" s="33"/>
      <c r="C304" s="138" t="s">
        <v>612</v>
      </c>
      <c r="D304" s="138" t="s">
        <v>252</v>
      </c>
      <c r="E304" s="139" t="s">
        <v>706</v>
      </c>
      <c r="F304" s="140" t="s">
        <v>707</v>
      </c>
      <c r="G304" s="141" t="s">
        <v>402</v>
      </c>
      <c r="H304" s="142">
        <v>7.63</v>
      </c>
      <c r="I304" s="143"/>
      <c r="J304" s="144">
        <f>ROUND(I304*H304,2)</f>
        <v>0</v>
      </c>
      <c r="K304" s="140" t="s">
        <v>256</v>
      </c>
      <c r="L304" s="33"/>
      <c r="M304" s="145" t="s">
        <v>1</v>
      </c>
      <c r="N304" s="146" t="s">
        <v>45</v>
      </c>
      <c r="P304" s="147">
        <f>O304*H304</f>
        <v>0</v>
      </c>
      <c r="Q304" s="147">
        <v>0</v>
      </c>
      <c r="R304" s="147">
        <f>Q304*H304</f>
        <v>0</v>
      </c>
      <c r="S304" s="147">
        <v>0</v>
      </c>
      <c r="T304" s="148">
        <f>S304*H304</f>
        <v>0</v>
      </c>
      <c r="AR304" s="149" t="s">
        <v>257</v>
      </c>
      <c r="AT304" s="149" t="s">
        <v>252</v>
      </c>
      <c r="AU304" s="149" t="s">
        <v>21</v>
      </c>
      <c r="AY304" s="17" t="s">
        <v>250</v>
      </c>
      <c r="BE304" s="150">
        <f>IF(N304="základní",J304,0)</f>
        <v>0</v>
      </c>
      <c r="BF304" s="150">
        <f>IF(N304="snížená",J304,0)</f>
        <v>0</v>
      </c>
      <c r="BG304" s="150">
        <f>IF(N304="zákl. přenesená",J304,0)</f>
        <v>0</v>
      </c>
      <c r="BH304" s="150">
        <f>IF(N304="sníž. přenesená",J304,0)</f>
        <v>0</v>
      </c>
      <c r="BI304" s="150">
        <f>IF(N304="nulová",J304,0)</f>
        <v>0</v>
      </c>
      <c r="BJ304" s="17" t="s">
        <v>88</v>
      </c>
      <c r="BK304" s="150">
        <f>ROUND(I304*H304,2)</f>
        <v>0</v>
      </c>
      <c r="BL304" s="17" t="s">
        <v>257</v>
      </c>
      <c r="BM304" s="149" t="s">
        <v>4089</v>
      </c>
    </row>
    <row r="305" spans="2:65" s="1" customFormat="1" ht="11.25">
      <c r="B305" s="33"/>
      <c r="D305" s="151" t="s">
        <v>259</v>
      </c>
      <c r="F305" s="152" t="s">
        <v>709</v>
      </c>
      <c r="I305" s="153"/>
      <c r="L305" s="33"/>
      <c r="M305" s="154"/>
      <c r="T305" s="57"/>
      <c r="AT305" s="17" t="s">
        <v>259</v>
      </c>
      <c r="AU305" s="17" t="s">
        <v>21</v>
      </c>
    </row>
    <row r="306" spans="2:65" s="1" customFormat="1" ht="44.25" customHeight="1">
      <c r="B306" s="33"/>
      <c r="C306" s="138" t="s">
        <v>617</v>
      </c>
      <c r="D306" s="138" t="s">
        <v>252</v>
      </c>
      <c r="E306" s="139" t="s">
        <v>716</v>
      </c>
      <c r="F306" s="140" t="s">
        <v>717</v>
      </c>
      <c r="G306" s="141" t="s">
        <v>402</v>
      </c>
      <c r="H306" s="142">
        <v>7.82</v>
      </c>
      <c r="I306" s="143"/>
      <c r="J306" s="144">
        <f>ROUND(I306*H306,2)</f>
        <v>0</v>
      </c>
      <c r="K306" s="140" t="s">
        <v>256</v>
      </c>
      <c r="L306" s="33"/>
      <c r="M306" s="145" t="s">
        <v>1</v>
      </c>
      <c r="N306" s="146" t="s">
        <v>45</v>
      </c>
      <c r="P306" s="147">
        <f>O306*H306</f>
        <v>0</v>
      </c>
      <c r="Q306" s="147">
        <v>0</v>
      </c>
      <c r="R306" s="147">
        <f>Q306*H306</f>
        <v>0</v>
      </c>
      <c r="S306" s="147">
        <v>0</v>
      </c>
      <c r="T306" s="148">
        <f>S306*H306</f>
        <v>0</v>
      </c>
      <c r="AR306" s="149" t="s">
        <v>257</v>
      </c>
      <c r="AT306" s="149" t="s">
        <v>252</v>
      </c>
      <c r="AU306" s="149" t="s">
        <v>21</v>
      </c>
      <c r="AY306" s="17" t="s">
        <v>250</v>
      </c>
      <c r="BE306" s="150">
        <f>IF(N306="základní",J306,0)</f>
        <v>0</v>
      </c>
      <c r="BF306" s="150">
        <f>IF(N306="snížená",J306,0)</f>
        <v>0</v>
      </c>
      <c r="BG306" s="150">
        <f>IF(N306="zákl. přenesená",J306,0)</f>
        <v>0</v>
      </c>
      <c r="BH306" s="150">
        <f>IF(N306="sníž. přenesená",J306,0)</f>
        <v>0</v>
      </c>
      <c r="BI306" s="150">
        <f>IF(N306="nulová",J306,0)</f>
        <v>0</v>
      </c>
      <c r="BJ306" s="17" t="s">
        <v>88</v>
      </c>
      <c r="BK306" s="150">
        <f>ROUND(I306*H306,2)</f>
        <v>0</v>
      </c>
      <c r="BL306" s="17" t="s">
        <v>257</v>
      </c>
      <c r="BM306" s="149" t="s">
        <v>4090</v>
      </c>
    </row>
    <row r="307" spans="2:65" s="1" customFormat="1" ht="11.25">
      <c r="B307" s="33"/>
      <c r="D307" s="151" t="s">
        <v>259</v>
      </c>
      <c r="F307" s="152" t="s">
        <v>719</v>
      </c>
      <c r="I307" s="153"/>
      <c r="L307" s="33"/>
      <c r="M307" s="154"/>
      <c r="T307" s="57"/>
      <c r="AT307" s="17" t="s">
        <v>259</v>
      </c>
      <c r="AU307" s="17" t="s">
        <v>21</v>
      </c>
    </row>
    <row r="308" spans="2:65" s="11" customFormat="1" ht="22.9" customHeight="1">
      <c r="B308" s="126"/>
      <c r="D308" s="127" t="s">
        <v>79</v>
      </c>
      <c r="E308" s="136" t="s">
        <v>720</v>
      </c>
      <c r="F308" s="136" t="s">
        <v>721</v>
      </c>
      <c r="I308" s="129"/>
      <c r="J308" s="137">
        <f>BK308</f>
        <v>0</v>
      </c>
      <c r="L308" s="126"/>
      <c r="M308" s="131"/>
      <c r="P308" s="132">
        <f>SUM(P309:P310)</f>
        <v>0</v>
      </c>
      <c r="R308" s="132">
        <f>SUM(R309:R310)</f>
        <v>0</v>
      </c>
      <c r="T308" s="133">
        <f>SUM(T309:T310)</f>
        <v>0</v>
      </c>
      <c r="AR308" s="127" t="s">
        <v>88</v>
      </c>
      <c r="AT308" s="134" t="s">
        <v>79</v>
      </c>
      <c r="AU308" s="134" t="s">
        <v>88</v>
      </c>
      <c r="AY308" s="127" t="s">
        <v>250</v>
      </c>
      <c r="BK308" s="135">
        <f>SUM(BK309:BK310)</f>
        <v>0</v>
      </c>
    </row>
    <row r="309" spans="2:65" s="1" customFormat="1" ht="33" customHeight="1">
      <c r="B309" s="33"/>
      <c r="C309" s="138" t="s">
        <v>623</v>
      </c>
      <c r="D309" s="138" t="s">
        <v>252</v>
      </c>
      <c r="E309" s="139" t="s">
        <v>3895</v>
      </c>
      <c r="F309" s="140" t="s">
        <v>3896</v>
      </c>
      <c r="G309" s="141" t="s">
        <v>402</v>
      </c>
      <c r="H309" s="142">
        <v>39.420999999999999</v>
      </c>
      <c r="I309" s="143"/>
      <c r="J309" s="144">
        <f>ROUND(I309*H309,2)</f>
        <v>0</v>
      </c>
      <c r="K309" s="140" t="s">
        <v>256</v>
      </c>
      <c r="L309" s="33"/>
      <c r="M309" s="145" t="s">
        <v>1</v>
      </c>
      <c r="N309" s="146" t="s">
        <v>45</v>
      </c>
      <c r="P309" s="147">
        <f>O309*H309</f>
        <v>0</v>
      </c>
      <c r="Q309" s="147">
        <v>0</v>
      </c>
      <c r="R309" s="147">
        <f>Q309*H309</f>
        <v>0</v>
      </c>
      <c r="S309" s="147">
        <v>0</v>
      </c>
      <c r="T309" s="148">
        <f>S309*H309</f>
        <v>0</v>
      </c>
      <c r="AR309" s="149" t="s">
        <v>257</v>
      </c>
      <c r="AT309" s="149" t="s">
        <v>252</v>
      </c>
      <c r="AU309" s="149" t="s">
        <v>21</v>
      </c>
      <c r="AY309" s="17" t="s">
        <v>250</v>
      </c>
      <c r="BE309" s="150">
        <f>IF(N309="základní",J309,0)</f>
        <v>0</v>
      </c>
      <c r="BF309" s="150">
        <f>IF(N309="snížená",J309,0)</f>
        <v>0</v>
      </c>
      <c r="BG309" s="150">
        <f>IF(N309="zákl. přenesená",J309,0)</f>
        <v>0</v>
      </c>
      <c r="BH309" s="150">
        <f>IF(N309="sníž. přenesená",J309,0)</f>
        <v>0</v>
      </c>
      <c r="BI309" s="150">
        <f>IF(N309="nulová",J309,0)</f>
        <v>0</v>
      </c>
      <c r="BJ309" s="17" t="s">
        <v>88</v>
      </c>
      <c r="BK309" s="150">
        <f>ROUND(I309*H309,2)</f>
        <v>0</v>
      </c>
      <c r="BL309" s="17" t="s">
        <v>257</v>
      </c>
      <c r="BM309" s="149" t="s">
        <v>4091</v>
      </c>
    </row>
    <row r="310" spans="2:65" s="1" customFormat="1" ht="11.25">
      <c r="B310" s="33"/>
      <c r="D310" s="151" t="s">
        <v>259</v>
      </c>
      <c r="F310" s="152" t="s">
        <v>3898</v>
      </c>
      <c r="I310" s="153"/>
      <c r="L310" s="33"/>
      <c r="M310" s="154"/>
      <c r="T310" s="57"/>
      <c r="AT310" s="17" t="s">
        <v>259</v>
      </c>
      <c r="AU310" s="17" t="s">
        <v>21</v>
      </c>
    </row>
    <row r="311" spans="2:65" s="11" customFormat="1" ht="25.9" customHeight="1">
      <c r="B311" s="126"/>
      <c r="D311" s="127" t="s">
        <v>79</v>
      </c>
      <c r="E311" s="128" t="s">
        <v>727</v>
      </c>
      <c r="F311" s="128" t="s">
        <v>728</v>
      </c>
      <c r="I311" s="129"/>
      <c r="J311" s="130">
        <f>BK311</f>
        <v>0</v>
      </c>
      <c r="L311" s="126"/>
      <c r="M311" s="131"/>
      <c r="P311" s="132">
        <f>P312</f>
        <v>0</v>
      </c>
      <c r="R311" s="132">
        <f>R312</f>
        <v>0</v>
      </c>
      <c r="T311" s="133">
        <f>T312</f>
        <v>0.184</v>
      </c>
      <c r="AR311" s="127" t="s">
        <v>21</v>
      </c>
      <c r="AT311" s="134" t="s">
        <v>79</v>
      </c>
      <c r="AU311" s="134" t="s">
        <v>80</v>
      </c>
      <c r="AY311" s="127" t="s">
        <v>250</v>
      </c>
      <c r="BK311" s="135">
        <f>BK312</f>
        <v>0</v>
      </c>
    </row>
    <row r="312" spans="2:65" s="11" customFormat="1" ht="22.9" customHeight="1">
      <c r="B312" s="126"/>
      <c r="D312" s="127" t="s">
        <v>79</v>
      </c>
      <c r="E312" s="136" t="s">
        <v>729</v>
      </c>
      <c r="F312" s="136" t="s">
        <v>730</v>
      </c>
      <c r="I312" s="129"/>
      <c r="J312" s="137">
        <f>BK312</f>
        <v>0</v>
      </c>
      <c r="L312" s="126"/>
      <c r="M312" s="131"/>
      <c r="P312" s="132">
        <f>SUM(P313:P319)</f>
        <v>0</v>
      </c>
      <c r="R312" s="132">
        <f>SUM(R313:R319)</f>
        <v>0</v>
      </c>
      <c r="T312" s="133">
        <f>SUM(T313:T319)</f>
        <v>0.184</v>
      </c>
      <c r="AR312" s="127" t="s">
        <v>21</v>
      </c>
      <c r="AT312" s="134" t="s">
        <v>79</v>
      </c>
      <c r="AU312" s="134" t="s">
        <v>88</v>
      </c>
      <c r="AY312" s="127" t="s">
        <v>250</v>
      </c>
      <c r="BK312" s="135">
        <f>SUM(BK313:BK319)</f>
        <v>0</v>
      </c>
    </row>
    <row r="313" spans="2:65" s="1" customFormat="1" ht="24.2" customHeight="1">
      <c r="B313" s="33"/>
      <c r="C313" s="138" t="s">
        <v>630</v>
      </c>
      <c r="D313" s="138" t="s">
        <v>252</v>
      </c>
      <c r="E313" s="139" t="s">
        <v>4092</v>
      </c>
      <c r="F313" s="140" t="s">
        <v>4093</v>
      </c>
      <c r="G313" s="141" t="s">
        <v>557</v>
      </c>
      <c r="H313" s="142">
        <v>11.5</v>
      </c>
      <c r="I313" s="143"/>
      <c r="J313" s="144">
        <f>ROUND(I313*H313,2)</f>
        <v>0</v>
      </c>
      <c r="K313" s="140" t="s">
        <v>256</v>
      </c>
      <c r="L313" s="33"/>
      <c r="M313" s="145" t="s">
        <v>1</v>
      </c>
      <c r="N313" s="146" t="s">
        <v>45</v>
      </c>
      <c r="P313" s="147">
        <f>O313*H313</f>
        <v>0</v>
      </c>
      <c r="Q313" s="147">
        <v>0</v>
      </c>
      <c r="R313" s="147">
        <f>Q313*H313</f>
        <v>0</v>
      </c>
      <c r="S313" s="147">
        <v>1.6E-2</v>
      </c>
      <c r="T313" s="148">
        <f>S313*H313</f>
        <v>0.184</v>
      </c>
      <c r="AR313" s="149" t="s">
        <v>351</v>
      </c>
      <c r="AT313" s="149" t="s">
        <v>252</v>
      </c>
      <c r="AU313" s="149" t="s">
        <v>21</v>
      </c>
      <c r="AY313" s="17" t="s">
        <v>250</v>
      </c>
      <c r="BE313" s="150">
        <f>IF(N313="základní",J313,0)</f>
        <v>0</v>
      </c>
      <c r="BF313" s="150">
        <f>IF(N313="snížená",J313,0)</f>
        <v>0</v>
      </c>
      <c r="BG313" s="150">
        <f>IF(N313="zákl. přenesená",J313,0)</f>
        <v>0</v>
      </c>
      <c r="BH313" s="150">
        <f>IF(N313="sníž. přenesená",J313,0)</f>
        <v>0</v>
      </c>
      <c r="BI313" s="150">
        <f>IF(N313="nulová",J313,0)</f>
        <v>0</v>
      </c>
      <c r="BJ313" s="17" t="s">
        <v>88</v>
      </c>
      <c r="BK313" s="150">
        <f>ROUND(I313*H313,2)</f>
        <v>0</v>
      </c>
      <c r="BL313" s="17" t="s">
        <v>351</v>
      </c>
      <c r="BM313" s="149" t="s">
        <v>4094</v>
      </c>
    </row>
    <row r="314" spans="2:65" s="1" customFormat="1" ht="11.25">
      <c r="B314" s="33"/>
      <c r="D314" s="151" t="s">
        <v>259</v>
      </c>
      <c r="F314" s="152" t="s">
        <v>4095</v>
      </c>
      <c r="I314" s="153"/>
      <c r="L314" s="33"/>
      <c r="M314" s="154"/>
      <c r="T314" s="57"/>
      <c r="AT314" s="17" t="s">
        <v>259</v>
      </c>
      <c r="AU314" s="17" t="s">
        <v>21</v>
      </c>
    </row>
    <row r="315" spans="2:65" s="1" customFormat="1" ht="19.5">
      <c r="B315" s="33"/>
      <c r="D315" s="156" t="s">
        <v>285</v>
      </c>
      <c r="F315" s="170" t="s">
        <v>3737</v>
      </c>
      <c r="I315" s="153"/>
      <c r="L315" s="33"/>
      <c r="M315" s="154"/>
      <c r="T315" s="57"/>
      <c r="AT315" s="17" t="s">
        <v>285</v>
      </c>
      <c r="AU315" s="17" t="s">
        <v>21</v>
      </c>
    </row>
    <row r="316" spans="2:65" s="1" customFormat="1" ht="16.5" customHeight="1">
      <c r="B316" s="33"/>
      <c r="C316" s="138" t="s">
        <v>636</v>
      </c>
      <c r="D316" s="138" t="s">
        <v>252</v>
      </c>
      <c r="E316" s="139" t="s">
        <v>4096</v>
      </c>
      <c r="F316" s="140" t="s">
        <v>4097</v>
      </c>
      <c r="G316" s="141" t="s">
        <v>557</v>
      </c>
      <c r="H316" s="142">
        <v>1</v>
      </c>
      <c r="I316" s="143"/>
      <c r="J316" s="144">
        <f>ROUND(I316*H316,2)</f>
        <v>0</v>
      </c>
      <c r="K316" s="140" t="s">
        <v>256</v>
      </c>
      <c r="L316" s="33"/>
      <c r="M316" s="145" t="s">
        <v>1</v>
      </c>
      <c r="N316" s="146" t="s">
        <v>45</v>
      </c>
      <c r="P316" s="147">
        <f>O316*H316</f>
        <v>0</v>
      </c>
      <c r="Q316" s="147">
        <v>0</v>
      </c>
      <c r="R316" s="147">
        <f>Q316*H316</f>
        <v>0</v>
      </c>
      <c r="S316" s="147">
        <v>0</v>
      </c>
      <c r="T316" s="148">
        <f>S316*H316</f>
        <v>0</v>
      </c>
      <c r="AR316" s="149" t="s">
        <v>351</v>
      </c>
      <c r="AT316" s="149" t="s">
        <v>252</v>
      </c>
      <c r="AU316" s="149" t="s">
        <v>21</v>
      </c>
      <c r="AY316" s="17" t="s">
        <v>250</v>
      </c>
      <c r="BE316" s="150">
        <f>IF(N316="základní",J316,0)</f>
        <v>0</v>
      </c>
      <c r="BF316" s="150">
        <f>IF(N316="snížená",J316,0)</f>
        <v>0</v>
      </c>
      <c r="BG316" s="150">
        <f>IF(N316="zákl. přenesená",J316,0)</f>
        <v>0</v>
      </c>
      <c r="BH316" s="150">
        <f>IF(N316="sníž. přenesená",J316,0)</f>
        <v>0</v>
      </c>
      <c r="BI316" s="150">
        <f>IF(N316="nulová",J316,0)</f>
        <v>0</v>
      </c>
      <c r="BJ316" s="17" t="s">
        <v>88</v>
      </c>
      <c r="BK316" s="150">
        <f>ROUND(I316*H316,2)</f>
        <v>0</v>
      </c>
      <c r="BL316" s="17" t="s">
        <v>351</v>
      </c>
      <c r="BM316" s="149" t="s">
        <v>4098</v>
      </c>
    </row>
    <row r="317" spans="2:65" s="1" customFormat="1" ht="11.25">
      <c r="B317" s="33"/>
      <c r="D317" s="151" t="s">
        <v>259</v>
      </c>
      <c r="F317" s="152" t="s">
        <v>4099</v>
      </c>
      <c r="I317" s="153"/>
      <c r="L317" s="33"/>
      <c r="M317" s="154"/>
      <c r="T317" s="57"/>
      <c r="AT317" s="17" t="s">
        <v>259</v>
      </c>
      <c r="AU317" s="17" t="s">
        <v>21</v>
      </c>
    </row>
    <row r="318" spans="2:65" s="1" customFormat="1" ht="16.5" customHeight="1">
      <c r="B318" s="33"/>
      <c r="C318" s="138" t="s">
        <v>641</v>
      </c>
      <c r="D318" s="138" t="s">
        <v>252</v>
      </c>
      <c r="E318" s="139" t="s">
        <v>4100</v>
      </c>
      <c r="F318" s="140" t="s">
        <v>4101</v>
      </c>
      <c r="G318" s="141" t="s">
        <v>481</v>
      </c>
      <c r="H318" s="142">
        <v>1</v>
      </c>
      <c r="I318" s="143"/>
      <c r="J318" s="144">
        <f>ROUND(I318*H318,2)</f>
        <v>0</v>
      </c>
      <c r="K318" s="140" t="s">
        <v>1</v>
      </c>
      <c r="L318" s="33"/>
      <c r="M318" s="145" t="s">
        <v>1</v>
      </c>
      <c r="N318" s="146" t="s">
        <v>45</v>
      </c>
      <c r="P318" s="147">
        <f>O318*H318</f>
        <v>0</v>
      </c>
      <c r="Q318" s="147">
        <v>0</v>
      </c>
      <c r="R318" s="147">
        <f>Q318*H318</f>
        <v>0</v>
      </c>
      <c r="S318" s="147">
        <v>0</v>
      </c>
      <c r="T318" s="148">
        <f>S318*H318</f>
        <v>0</v>
      </c>
      <c r="AR318" s="149" t="s">
        <v>351</v>
      </c>
      <c r="AT318" s="149" t="s">
        <v>252</v>
      </c>
      <c r="AU318" s="149" t="s">
        <v>21</v>
      </c>
      <c r="AY318" s="17" t="s">
        <v>250</v>
      </c>
      <c r="BE318" s="150">
        <f>IF(N318="základní",J318,0)</f>
        <v>0</v>
      </c>
      <c r="BF318" s="150">
        <f>IF(N318="snížená",J318,0)</f>
        <v>0</v>
      </c>
      <c r="BG318" s="150">
        <f>IF(N318="zákl. přenesená",J318,0)</f>
        <v>0</v>
      </c>
      <c r="BH318" s="150">
        <f>IF(N318="sníž. přenesená",J318,0)</f>
        <v>0</v>
      </c>
      <c r="BI318" s="150">
        <f>IF(N318="nulová",J318,0)</f>
        <v>0</v>
      </c>
      <c r="BJ318" s="17" t="s">
        <v>88</v>
      </c>
      <c r="BK318" s="150">
        <f>ROUND(I318*H318,2)</f>
        <v>0</v>
      </c>
      <c r="BL318" s="17" t="s">
        <v>351</v>
      </c>
      <c r="BM318" s="149" t="s">
        <v>4102</v>
      </c>
    </row>
    <row r="319" spans="2:65" s="1" customFormat="1" ht="19.5">
      <c r="B319" s="33"/>
      <c r="D319" s="156" t="s">
        <v>285</v>
      </c>
      <c r="F319" s="170" t="s">
        <v>4103</v>
      </c>
      <c r="I319" s="153"/>
      <c r="L319" s="33"/>
      <c r="M319" s="154"/>
      <c r="T319" s="57"/>
      <c r="AT319" s="17" t="s">
        <v>285</v>
      </c>
      <c r="AU319" s="17" t="s">
        <v>21</v>
      </c>
    </row>
    <row r="320" spans="2:65" s="11" customFormat="1" ht="25.9" customHeight="1">
      <c r="B320" s="126"/>
      <c r="D320" s="127" t="s">
        <v>79</v>
      </c>
      <c r="E320" s="128" t="s">
        <v>1796</v>
      </c>
      <c r="F320" s="128" t="s">
        <v>1797</v>
      </c>
      <c r="I320" s="129"/>
      <c r="J320" s="130">
        <f>BK320</f>
        <v>0</v>
      </c>
      <c r="L320" s="126"/>
      <c r="M320" s="131"/>
      <c r="P320" s="132">
        <f>SUM(P321:P322)</f>
        <v>0</v>
      </c>
      <c r="R320" s="132">
        <f>SUM(R321:R322)</f>
        <v>0</v>
      </c>
      <c r="T320" s="133">
        <f>SUM(T321:T322)</f>
        <v>0</v>
      </c>
      <c r="AR320" s="127" t="s">
        <v>257</v>
      </c>
      <c r="AT320" s="134" t="s">
        <v>79</v>
      </c>
      <c r="AU320" s="134" t="s">
        <v>80</v>
      </c>
      <c r="AY320" s="127" t="s">
        <v>250</v>
      </c>
      <c r="BK320" s="135">
        <f>SUM(BK321:BK322)</f>
        <v>0</v>
      </c>
    </row>
    <row r="321" spans="2:65" s="1" customFormat="1" ht="16.5" customHeight="1">
      <c r="B321" s="33"/>
      <c r="C321" s="138" t="s">
        <v>647</v>
      </c>
      <c r="D321" s="138" t="s">
        <v>252</v>
      </c>
      <c r="E321" s="139" t="s">
        <v>3904</v>
      </c>
      <c r="F321" s="140" t="s">
        <v>3905</v>
      </c>
      <c r="G321" s="141" t="s">
        <v>283</v>
      </c>
      <c r="H321" s="142">
        <v>2</v>
      </c>
      <c r="I321" s="143"/>
      <c r="J321" s="144">
        <f>ROUND(I321*H321,2)</f>
        <v>0</v>
      </c>
      <c r="K321" s="140" t="s">
        <v>1</v>
      </c>
      <c r="L321" s="33"/>
      <c r="M321" s="145" t="s">
        <v>1</v>
      </c>
      <c r="N321" s="146" t="s">
        <v>45</v>
      </c>
      <c r="P321" s="147">
        <f>O321*H321</f>
        <v>0</v>
      </c>
      <c r="Q321" s="147">
        <v>0</v>
      </c>
      <c r="R321" s="147">
        <f>Q321*H321</f>
        <v>0</v>
      </c>
      <c r="S321" s="147">
        <v>0</v>
      </c>
      <c r="T321" s="148">
        <f>S321*H321</f>
        <v>0</v>
      </c>
      <c r="AR321" s="149" t="s">
        <v>2230</v>
      </c>
      <c r="AT321" s="149" t="s">
        <v>252</v>
      </c>
      <c r="AU321" s="149" t="s">
        <v>88</v>
      </c>
      <c r="AY321" s="17" t="s">
        <v>250</v>
      </c>
      <c r="BE321" s="150">
        <f>IF(N321="základní",J321,0)</f>
        <v>0</v>
      </c>
      <c r="BF321" s="150">
        <f>IF(N321="snížená",J321,0)</f>
        <v>0</v>
      </c>
      <c r="BG321" s="150">
        <f>IF(N321="zákl. přenesená",J321,0)</f>
        <v>0</v>
      </c>
      <c r="BH321" s="150">
        <f>IF(N321="sníž. přenesená",J321,0)</f>
        <v>0</v>
      </c>
      <c r="BI321" s="150">
        <f>IF(N321="nulová",J321,0)</f>
        <v>0</v>
      </c>
      <c r="BJ321" s="17" t="s">
        <v>88</v>
      </c>
      <c r="BK321" s="150">
        <f>ROUND(I321*H321,2)</f>
        <v>0</v>
      </c>
      <c r="BL321" s="17" t="s">
        <v>2230</v>
      </c>
      <c r="BM321" s="149" t="s">
        <v>4104</v>
      </c>
    </row>
    <row r="322" spans="2:65" s="1" customFormat="1" ht="19.5">
      <c r="B322" s="33"/>
      <c r="D322" s="156" t="s">
        <v>285</v>
      </c>
      <c r="F322" s="170" t="s">
        <v>4105</v>
      </c>
      <c r="I322" s="153"/>
      <c r="L322" s="33"/>
      <c r="M322" s="193"/>
      <c r="N322" s="190"/>
      <c r="O322" s="190"/>
      <c r="P322" s="190"/>
      <c r="Q322" s="190"/>
      <c r="R322" s="190"/>
      <c r="S322" s="190"/>
      <c r="T322" s="194"/>
      <c r="AT322" s="17" t="s">
        <v>285</v>
      </c>
      <c r="AU322" s="17" t="s">
        <v>88</v>
      </c>
    </row>
    <row r="323" spans="2:65" s="1" customFormat="1" ht="6.95" customHeight="1">
      <c r="B323" s="45"/>
      <c r="C323" s="46"/>
      <c r="D323" s="46"/>
      <c r="E323" s="46"/>
      <c r="F323" s="46"/>
      <c r="G323" s="46"/>
      <c r="H323" s="46"/>
      <c r="I323" s="46"/>
      <c r="J323" s="46"/>
      <c r="K323" s="46"/>
      <c r="L323" s="33"/>
    </row>
  </sheetData>
  <sheetProtection algorithmName="SHA-512" hashValue="688NTTwESfOoCnq8EOp6iBDZvbXocn0arx7JNR+ELMRvrVfmHJCXJ12zQvn+iekW17mJsZfyeTuAwEAwctUn1w==" saltValue="ir45rdqDAUdE5z25c1jEWugnVOUsctQFmL5v2nujCCBFeCNyVpq+em7PD1iyNguedOGor16cugMhFURT5unKIw==" spinCount="100000" sheet="1" objects="1" scenarios="1" formatColumns="0" formatRows="0" autoFilter="0"/>
  <autoFilter ref="C127:K322" xr:uid="{00000000-0009-0000-0000-000011000000}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hyperlinks>
    <hyperlink ref="F132" r:id="rId1" xr:uid="{00000000-0004-0000-1100-000000000000}"/>
    <hyperlink ref="F134" r:id="rId2" xr:uid="{00000000-0004-0000-1100-000001000000}"/>
    <hyperlink ref="F137" r:id="rId3" xr:uid="{00000000-0004-0000-1100-000002000000}"/>
    <hyperlink ref="F139" r:id="rId4" xr:uid="{00000000-0004-0000-1100-000003000000}"/>
    <hyperlink ref="F142" r:id="rId5" xr:uid="{00000000-0004-0000-1100-000004000000}"/>
    <hyperlink ref="F145" r:id="rId6" xr:uid="{00000000-0004-0000-1100-000005000000}"/>
    <hyperlink ref="F148" r:id="rId7" xr:uid="{00000000-0004-0000-1100-000006000000}"/>
    <hyperlink ref="F151" r:id="rId8" xr:uid="{00000000-0004-0000-1100-000007000000}"/>
    <hyperlink ref="F161" r:id="rId9" xr:uid="{00000000-0004-0000-1100-000008000000}"/>
    <hyperlink ref="F164" r:id="rId10" xr:uid="{00000000-0004-0000-1100-000009000000}"/>
    <hyperlink ref="F169" r:id="rId11" xr:uid="{00000000-0004-0000-1100-00000A000000}"/>
    <hyperlink ref="F172" r:id="rId12" xr:uid="{00000000-0004-0000-1100-00000B000000}"/>
    <hyperlink ref="F175" r:id="rId13" xr:uid="{00000000-0004-0000-1100-00000C000000}"/>
    <hyperlink ref="F178" r:id="rId14" xr:uid="{00000000-0004-0000-1100-00000D000000}"/>
    <hyperlink ref="F180" r:id="rId15" xr:uid="{00000000-0004-0000-1100-00000E000000}"/>
    <hyperlink ref="F185" r:id="rId16" xr:uid="{00000000-0004-0000-1100-00000F000000}"/>
    <hyperlink ref="F187" r:id="rId17" xr:uid="{00000000-0004-0000-1100-000010000000}"/>
    <hyperlink ref="F190" r:id="rId18" xr:uid="{00000000-0004-0000-1100-000011000000}"/>
    <hyperlink ref="F193" r:id="rId19" xr:uid="{00000000-0004-0000-1100-000012000000}"/>
    <hyperlink ref="F195" r:id="rId20" xr:uid="{00000000-0004-0000-1100-000013000000}"/>
    <hyperlink ref="F198" r:id="rId21" xr:uid="{00000000-0004-0000-1100-000014000000}"/>
    <hyperlink ref="F201" r:id="rId22" xr:uid="{00000000-0004-0000-1100-000015000000}"/>
    <hyperlink ref="F203" r:id="rId23" xr:uid="{00000000-0004-0000-1100-000016000000}"/>
    <hyperlink ref="F206" r:id="rId24" xr:uid="{00000000-0004-0000-1100-000017000000}"/>
    <hyperlink ref="F210" r:id="rId25" xr:uid="{00000000-0004-0000-1100-000018000000}"/>
    <hyperlink ref="F213" r:id="rId26" xr:uid="{00000000-0004-0000-1100-000019000000}"/>
    <hyperlink ref="F216" r:id="rId27" xr:uid="{00000000-0004-0000-1100-00001A000000}"/>
    <hyperlink ref="F218" r:id="rId28" xr:uid="{00000000-0004-0000-1100-00001B000000}"/>
    <hyperlink ref="F221" r:id="rId29" xr:uid="{00000000-0004-0000-1100-00001C000000}"/>
    <hyperlink ref="F227" r:id="rId30" xr:uid="{00000000-0004-0000-1100-00001D000000}"/>
    <hyperlink ref="F231" r:id="rId31" xr:uid="{00000000-0004-0000-1100-00001E000000}"/>
    <hyperlink ref="F236" r:id="rId32" xr:uid="{00000000-0004-0000-1100-00001F000000}"/>
    <hyperlink ref="F239" r:id="rId33" xr:uid="{00000000-0004-0000-1100-000020000000}"/>
    <hyperlink ref="F242" r:id="rId34" xr:uid="{00000000-0004-0000-1100-000021000000}"/>
    <hyperlink ref="F245" r:id="rId35" xr:uid="{00000000-0004-0000-1100-000022000000}"/>
    <hyperlink ref="F248" r:id="rId36" xr:uid="{00000000-0004-0000-1100-000023000000}"/>
    <hyperlink ref="F252" r:id="rId37" xr:uid="{00000000-0004-0000-1100-000024000000}"/>
    <hyperlink ref="F256" r:id="rId38" xr:uid="{00000000-0004-0000-1100-000025000000}"/>
    <hyperlink ref="F263" r:id="rId39" xr:uid="{00000000-0004-0000-1100-000026000000}"/>
    <hyperlink ref="F267" r:id="rId40" xr:uid="{00000000-0004-0000-1100-000027000000}"/>
    <hyperlink ref="F274" r:id="rId41" xr:uid="{00000000-0004-0000-1100-000028000000}"/>
    <hyperlink ref="F277" r:id="rId42" xr:uid="{00000000-0004-0000-1100-000029000000}"/>
    <hyperlink ref="F279" r:id="rId43" xr:uid="{00000000-0004-0000-1100-00002A000000}"/>
    <hyperlink ref="F282" r:id="rId44" xr:uid="{00000000-0004-0000-1100-00002B000000}"/>
    <hyperlink ref="F285" r:id="rId45" xr:uid="{00000000-0004-0000-1100-00002C000000}"/>
    <hyperlink ref="F288" r:id="rId46" xr:uid="{00000000-0004-0000-1100-00002D000000}"/>
    <hyperlink ref="F291" r:id="rId47" xr:uid="{00000000-0004-0000-1100-00002E000000}"/>
    <hyperlink ref="F298" r:id="rId48" xr:uid="{00000000-0004-0000-1100-00002F000000}"/>
    <hyperlink ref="F300" r:id="rId49" xr:uid="{00000000-0004-0000-1100-000030000000}"/>
    <hyperlink ref="F305" r:id="rId50" xr:uid="{00000000-0004-0000-1100-000031000000}"/>
    <hyperlink ref="F307" r:id="rId51" xr:uid="{00000000-0004-0000-1100-000032000000}"/>
    <hyperlink ref="F310" r:id="rId52" xr:uid="{00000000-0004-0000-1100-000033000000}"/>
    <hyperlink ref="F314" r:id="rId53" xr:uid="{00000000-0004-0000-1100-000034000000}"/>
    <hyperlink ref="F317" r:id="rId54" xr:uid="{00000000-0004-0000-1100-000035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55"/>
  <headerFooter>
    <oddHeader>&amp;R02_040</oddHeader>
    <oddFooter>&amp;CStrana &amp;P z &amp;N&amp;R&amp;A</oddFooter>
  </headerFooter>
  <drawing r:id="rId56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BM32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141</v>
      </c>
      <c r="AZ2" s="94" t="s">
        <v>4106</v>
      </c>
      <c r="BA2" s="94" t="s">
        <v>1</v>
      </c>
      <c r="BB2" s="94" t="s">
        <v>1</v>
      </c>
      <c r="BC2" s="94" t="s">
        <v>4107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3730</v>
      </c>
      <c r="BA3" s="94" t="s">
        <v>1</v>
      </c>
      <c r="BB3" s="94" t="s">
        <v>1</v>
      </c>
      <c r="BC3" s="94" t="s">
        <v>4108</v>
      </c>
      <c r="BD3" s="94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s="1" customFormat="1" ht="12" customHeight="1">
      <c r="B8" s="33"/>
      <c r="D8" s="27" t="s">
        <v>215</v>
      </c>
      <c r="L8" s="33"/>
    </row>
    <row r="9" spans="2:56" s="1" customFormat="1" ht="30" customHeight="1">
      <c r="B9" s="33"/>
      <c r="E9" s="241" t="s">
        <v>4109</v>
      </c>
      <c r="F9" s="261"/>
      <c r="G9" s="261"/>
      <c r="H9" s="261"/>
      <c r="L9" s="33"/>
    </row>
    <row r="10" spans="2:56" s="1" customFormat="1" ht="11.25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56" s="1" customFormat="1" ht="10.9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ROUND(J125,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ROUND((SUM(BE125:BE328)),  2)</f>
        <v>0</v>
      </c>
      <c r="I33" s="98">
        <v>0.21</v>
      </c>
      <c r="J33" s="87">
        <f>ROUND(((SUM(BE125:BE328))*I33),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ROUND((SUM(BF125:BF328)),  2)</f>
        <v>0</v>
      </c>
      <c r="I34" s="98">
        <v>0.15</v>
      </c>
      <c r="J34" s="87">
        <f>ROUND(((SUM(BF125:BF328))*I34),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ROUND((SUM(BG125:BG328)),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ROUND((SUM(BH125:BH328)),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ROUND((SUM(BI125:BI328)),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30" customHeight="1">
      <c r="B87" s="33"/>
      <c r="E87" s="241" t="str">
        <f>E9</f>
        <v xml:space="preserve">040.32.3 - Sjezdy  ze silnice III/4585 u mostu 4585-8 (TPE km 82,510) 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J125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J126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J127</f>
        <v>0</v>
      </c>
      <c r="L98" s="114"/>
    </row>
    <row r="99" spans="2:12" s="9" customFormat="1" ht="19.899999999999999" customHeight="1">
      <c r="B99" s="114"/>
      <c r="D99" s="115" t="s">
        <v>224</v>
      </c>
      <c r="E99" s="116"/>
      <c r="F99" s="116"/>
      <c r="G99" s="116"/>
      <c r="H99" s="116"/>
      <c r="I99" s="116"/>
      <c r="J99" s="117">
        <f>J192</f>
        <v>0</v>
      </c>
      <c r="L99" s="114"/>
    </row>
    <row r="100" spans="2:12" s="9" customFormat="1" ht="19.899999999999999" customHeight="1">
      <c r="B100" s="114"/>
      <c r="D100" s="115" t="s">
        <v>227</v>
      </c>
      <c r="E100" s="116"/>
      <c r="F100" s="116"/>
      <c r="G100" s="116"/>
      <c r="H100" s="116"/>
      <c r="I100" s="116"/>
      <c r="J100" s="117">
        <f>J204</f>
        <v>0</v>
      </c>
      <c r="L100" s="114"/>
    </row>
    <row r="101" spans="2:12" s="9" customFormat="1" ht="19.899999999999999" customHeight="1">
      <c r="B101" s="114"/>
      <c r="D101" s="115" t="s">
        <v>1266</v>
      </c>
      <c r="E101" s="116"/>
      <c r="F101" s="116"/>
      <c r="G101" s="116"/>
      <c r="H101" s="116"/>
      <c r="I101" s="116"/>
      <c r="J101" s="117">
        <f>J248</f>
        <v>0</v>
      </c>
      <c r="L101" s="114"/>
    </row>
    <row r="102" spans="2:12" s="9" customFormat="1" ht="19.899999999999999" customHeight="1">
      <c r="B102" s="114"/>
      <c r="D102" s="115" t="s">
        <v>228</v>
      </c>
      <c r="E102" s="116"/>
      <c r="F102" s="116"/>
      <c r="G102" s="116"/>
      <c r="H102" s="116"/>
      <c r="I102" s="116"/>
      <c r="J102" s="117">
        <f>J273</f>
        <v>0</v>
      </c>
      <c r="L102" s="114"/>
    </row>
    <row r="103" spans="2:12" s="9" customFormat="1" ht="19.899999999999999" customHeight="1">
      <c r="B103" s="114"/>
      <c r="D103" s="115" t="s">
        <v>229</v>
      </c>
      <c r="E103" s="116"/>
      <c r="F103" s="116"/>
      <c r="G103" s="116"/>
      <c r="H103" s="116"/>
      <c r="I103" s="116"/>
      <c r="J103" s="117">
        <f>J314</f>
        <v>0</v>
      </c>
      <c r="L103" s="114"/>
    </row>
    <row r="104" spans="2:12" s="9" customFormat="1" ht="19.899999999999999" customHeight="1">
      <c r="B104" s="114"/>
      <c r="D104" s="115" t="s">
        <v>230</v>
      </c>
      <c r="E104" s="116"/>
      <c r="F104" s="116"/>
      <c r="G104" s="116"/>
      <c r="H104" s="116"/>
      <c r="I104" s="116"/>
      <c r="J104" s="117">
        <f>J324</f>
        <v>0</v>
      </c>
      <c r="L104" s="114"/>
    </row>
    <row r="105" spans="2:12" s="8" customFormat="1" ht="24.95" customHeight="1">
      <c r="B105" s="110"/>
      <c r="D105" s="111" t="s">
        <v>1269</v>
      </c>
      <c r="E105" s="112"/>
      <c r="F105" s="112"/>
      <c r="G105" s="112"/>
      <c r="H105" s="112"/>
      <c r="I105" s="112"/>
      <c r="J105" s="113">
        <f>J327</f>
        <v>0</v>
      </c>
      <c r="L105" s="110"/>
    </row>
    <row r="106" spans="2:12" s="1" customFormat="1" ht="21.75" customHeight="1">
      <c r="B106" s="33"/>
      <c r="L106" s="33"/>
    </row>
    <row r="107" spans="2:12" s="1" customFormat="1" ht="6.95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33"/>
    </row>
    <row r="111" spans="2:12" s="1" customFormat="1" ht="6.95" customHeight="1"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33"/>
    </row>
    <row r="112" spans="2:12" s="1" customFormat="1" ht="24.95" customHeight="1">
      <c r="B112" s="33"/>
      <c r="C112" s="21" t="s">
        <v>235</v>
      </c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7" t="s">
        <v>16</v>
      </c>
      <c r="L114" s="33"/>
    </row>
    <row r="115" spans="2:65" s="1" customFormat="1" ht="26.25" customHeight="1">
      <c r="B115" s="33"/>
      <c r="E115" s="259" t="str">
        <f>E7</f>
        <v>Opatření Zátor-Loučky, OHO, Dílčí stavba 02.040 Opatření v úseku Zátor - Loučky</v>
      </c>
      <c r="F115" s="260"/>
      <c r="G115" s="260"/>
      <c r="H115" s="260"/>
      <c r="L115" s="33"/>
    </row>
    <row r="116" spans="2:65" s="1" customFormat="1" ht="12" customHeight="1">
      <c r="B116" s="33"/>
      <c r="C116" s="27" t="s">
        <v>215</v>
      </c>
      <c r="L116" s="33"/>
    </row>
    <row r="117" spans="2:65" s="1" customFormat="1" ht="30" customHeight="1">
      <c r="B117" s="33"/>
      <c r="E117" s="241" t="str">
        <f>E9</f>
        <v xml:space="preserve">040.32.3 - Sjezdy  ze silnice III/4585 u mostu 4585-8 (TPE km 82,510) </v>
      </c>
      <c r="F117" s="261"/>
      <c r="G117" s="261"/>
      <c r="H117" s="261"/>
      <c r="L117" s="33"/>
    </row>
    <row r="118" spans="2:65" s="1" customFormat="1" ht="6.95" customHeight="1">
      <c r="B118" s="33"/>
      <c r="L118" s="33"/>
    </row>
    <row r="119" spans="2:65" s="1" customFormat="1" ht="12" customHeight="1">
      <c r="B119" s="33"/>
      <c r="C119" s="27" t="s">
        <v>22</v>
      </c>
      <c r="F119" s="25" t="str">
        <f>F12</f>
        <v>Zátor</v>
      </c>
      <c r="I119" s="27" t="s">
        <v>24</v>
      </c>
      <c r="J119" s="53" t="str">
        <f>IF(J12="","",J12)</f>
        <v>15. 11. 2024</v>
      </c>
      <c r="L119" s="33"/>
    </row>
    <row r="120" spans="2:65" s="1" customFormat="1" ht="6.95" customHeight="1">
      <c r="B120" s="33"/>
      <c r="L120" s="33"/>
    </row>
    <row r="121" spans="2:65" s="1" customFormat="1" ht="15.2" customHeight="1">
      <c r="B121" s="33"/>
      <c r="C121" s="27" t="s">
        <v>28</v>
      </c>
      <c r="F121" s="25" t="str">
        <f>E15</f>
        <v>Povodí Odry, státní podnik</v>
      </c>
      <c r="I121" s="27" t="s">
        <v>34</v>
      </c>
      <c r="J121" s="31" t="str">
        <f>E21</f>
        <v>AQUATIS, a.s.</v>
      </c>
      <c r="L121" s="33"/>
    </row>
    <row r="122" spans="2:65" s="1" customFormat="1" ht="25.7" customHeight="1">
      <c r="B122" s="33"/>
      <c r="C122" s="27" t="s">
        <v>32</v>
      </c>
      <c r="F122" s="25" t="str">
        <f>IF(E18="","",E18)</f>
        <v>Vyplň údaj</v>
      </c>
      <c r="I122" s="27" t="s">
        <v>37</v>
      </c>
      <c r="J122" s="31" t="str">
        <f>E24</f>
        <v>Ing. Michal Jendruščák</v>
      </c>
      <c r="L122" s="33"/>
    </row>
    <row r="123" spans="2:65" s="1" customFormat="1" ht="10.35" customHeight="1">
      <c r="B123" s="33"/>
      <c r="L123" s="33"/>
    </row>
    <row r="124" spans="2:65" s="10" customFormat="1" ht="29.25" customHeight="1">
      <c r="B124" s="118"/>
      <c r="C124" s="119" t="s">
        <v>236</v>
      </c>
      <c r="D124" s="120" t="s">
        <v>65</v>
      </c>
      <c r="E124" s="120" t="s">
        <v>61</v>
      </c>
      <c r="F124" s="120" t="s">
        <v>62</v>
      </c>
      <c r="G124" s="120" t="s">
        <v>237</v>
      </c>
      <c r="H124" s="120" t="s">
        <v>238</v>
      </c>
      <c r="I124" s="120" t="s">
        <v>239</v>
      </c>
      <c r="J124" s="120" t="s">
        <v>219</v>
      </c>
      <c r="K124" s="121" t="s">
        <v>240</v>
      </c>
      <c r="L124" s="118"/>
      <c r="M124" s="60" t="s">
        <v>1</v>
      </c>
      <c r="N124" s="61" t="s">
        <v>44</v>
      </c>
      <c r="O124" s="61" t="s">
        <v>241</v>
      </c>
      <c r="P124" s="61" t="s">
        <v>242</v>
      </c>
      <c r="Q124" s="61" t="s">
        <v>243</v>
      </c>
      <c r="R124" s="61" t="s">
        <v>244</v>
      </c>
      <c r="S124" s="61" t="s">
        <v>245</v>
      </c>
      <c r="T124" s="62" t="s">
        <v>246</v>
      </c>
    </row>
    <row r="125" spans="2:65" s="1" customFormat="1" ht="22.9" customHeight="1">
      <c r="B125" s="33"/>
      <c r="C125" s="65" t="s">
        <v>247</v>
      </c>
      <c r="J125" s="122">
        <f>BK125</f>
        <v>0</v>
      </c>
      <c r="L125" s="33"/>
      <c r="M125" s="63"/>
      <c r="N125" s="54"/>
      <c r="O125" s="54"/>
      <c r="P125" s="123">
        <f>P126+P327</f>
        <v>0</v>
      </c>
      <c r="Q125" s="54"/>
      <c r="R125" s="123">
        <f>R126+R327</f>
        <v>104.14787230000002</v>
      </c>
      <c r="S125" s="54"/>
      <c r="T125" s="124">
        <f>T126+T327</f>
        <v>547.91555999999991</v>
      </c>
      <c r="AT125" s="17" t="s">
        <v>79</v>
      </c>
      <c r="AU125" s="17" t="s">
        <v>221</v>
      </c>
      <c r="BK125" s="125">
        <f>BK126+BK327</f>
        <v>0</v>
      </c>
    </row>
    <row r="126" spans="2:65" s="11" customFormat="1" ht="25.9" customHeight="1">
      <c r="B126" s="126"/>
      <c r="D126" s="127" t="s">
        <v>79</v>
      </c>
      <c r="E126" s="128" t="s">
        <v>248</v>
      </c>
      <c r="F126" s="128" t="s">
        <v>249</v>
      </c>
      <c r="I126" s="129"/>
      <c r="J126" s="130">
        <f>BK126</f>
        <v>0</v>
      </c>
      <c r="L126" s="126"/>
      <c r="M126" s="131"/>
      <c r="P126" s="132">
        <f>P127+P192+P204+P248+P273+P314+P324</f>
        <v>0</v>
      </c>
      <c r="R126" s="132">
        <f>R127+R192+R204+R248+R273+R314+R324</f>
        <v>104.14787230000002</v>
      </c>
      <c r="T126" s="133">
        <f>T127+T192+T204+T248+T273+T314+T324</f>
        <v>547.91555999999991</v>
      </c>
      <c r="AR126" s="127" t="s">
        <v>88</v>
      </c>
      <c r="AT126" s="134" t="s">
        <v>79</v>
      </c>
      <c r="AU126" s="134" t="s">
        <v>80</v>
      </c>
      <c r="AY126" s="127" t="s">
        <v>250</v>
      </c>
      <c r="BK126" s="135">
        <f>BK127+BK192+BK204+BK248+BK273+BK314+BK324</f>
        <v>0</v>
      </c>
    </row>
    <row r="127" spans="2:65" s="11" customFormat="1" ht="22.9" customHeight="1">
      <c r="B127" s="126"/>
      <c r="D127" s="127" t="s">
        <v>79</v>
      </c>
      <c r="E127" s="136" t="s">
        <v>88</v>
      </c>
      <c r="F127" s="136" t="s">
        <v>251</v>
      </c>
      <c r="I127" s="129"/>
      <c r="J127" s="137">
        <f>BK127</f>
        <v>0</v>
      </c>
      <c r="L127" s="126"/>
      <c r="M127" s="131"/>
      <c r="P127" s="132">
        <f>SUM(P128:P191)</f>
        <v>0</v>
      </c>
      <c r="R127" s="132">
        <f>SUM(R128:R191)</f>
        <v>5.8259280000000002</v>
      </c>
      <c r="T127" s="133">
        <f>SUM(T128:T191)</f>
        <v>547.55020000000002</v>
      </c>
      <c r="AR127" s="127" t="s">
        <v>88</v>
      </c>
      <c r="AT127" s="134" t="s">
        <v>79</v>
      </c>
      <c r="AU127" s="134" t="s">
        <v>88</v>
      </c>
      <c r="AY127" s="127" t="s">
        <v>250</v>
      </c>
      <c r="BK127" s="135">
        <f>SUM(BK128:BK191)</f>
        <v>0</v>
      </c>
    </row>
    <row r="128" spans="2:65" s="1" customFormat="1" ht="37.9" customHeight="1">
      <c r="B128" s="33"/>
      <c r="C128" s="138" t="s">
        <v>88</v>
      </c>
      <c r="D128" s="138" t="s">
        <v>252</v>
      </c>
      <c r="E128" s="139" t="s">
        <v>3733</v>
      </c>
      <c r="F128" s="140" t="s">
        <v>3734</v>
      </c>
      <c r="G128" s="141" t="s">
        <v>255</v>
      </c>
      <c r="H128" s="142">
        <v>22</v>
      </c>
      <c r="I128" s="143"/>
      <c r="J128" s="144">
        <f>ROUND(I128*H128,2)</f>
        <v>0</v>
      </c>
      <c r="K128" s="140" t="s">
        <v>256</v>
      </c>
      <c r="L128" s="33"/>
      <c r="M128" s="145" t="s">
        <v>1</v>
      </c>
      <c r="N128" s="146" t="s">
        <v>45</v>
      </c>
      <c r="P128" s="147">
        <f>O128*H128</f>
        <v>0</v>
      </c>
      <c r="Q128" s="147">
        <v>0</v>
      </c>
      <c r="R128" s="147">
        <f>Q128*H128</f>
        <v>0</v>
      </c>
      <c r="S128" s="147">
        <v>0</v>
      </c>
      <c r="T128" s="148">
        <f>S128*H128</f>
        <v>0</v>
      </c>
      <c r="AR128" s="149" t="s">
        <v>257</v>
      </c>
      <c r="AT128" s="149" t="s">
        <v>252</v>
      </c>
      <c r="AU128" s="149" t="s">
        <v>21</v>
      </c>
      <c r="AY128" s="17" t="s">
        <v>250</v>
      </c>
      <c r="BE128" s="150">
        <f>IF(N128="základní",J128,0)</f>
        <v>0</v>
      </c>
      <c r="BF128" s="150">
        <f>IF(N128="snížená",J128,0)</f>
        <v>0</v>
      </c>
      <c r="BG128" s="150">
        <f>IF(N128="zákl. přenesená",J128,0)</f>
        <v>0</v>
      </c>
      <c r="BH128" s="150">
        <f>IF(N128="sníž. přenesená",J128,0)</f>
        <v>0</v>
      </c>
      <c r="BI128" s="150">
        <f>IF(N128="nulová",J128,0)</f>
        <v>0</v>
      </c>
      <c r="BJ128" s="17" t="s">
        <v>88</v>
      </c>
      <c r="BK128" s="150">
        <f>ROUND(I128*H128,2)</f>
        <v>0</v>
      </c>
      <c r="BL128" s="17" t="s">
        <v>257</v>
      </c>
      <c r="BM128" s="149" t="s">
        <v>4110</v>
      </c>
    </row>
    <row r="129" spans="2:65" s="1" customFormat="1" ht="11.25">
      <c r="B129" s="33"/>
      <c r="D129" s="151" t="s">
        <v>259</v>
      </c>
      <c r="F129" s="152" t="s">
        <v>3736</v>
      </c>
      <c r="I129" s="153"/>
      <c r="L129" s="33"/>
      <c r="M129" s="154"/>
      <c r="T129" s="57"/>
      <c r="AT129" s="17" t="s">
        <v>259</v>
      </c>
      <c r="AU129" s="17" t="s">
        <v>21</v>
      </c>
    </row>
    <row r="130" spans="2:65" s="1" customFormat="1" ht="19.5">
      <c r="B130" s="33"/>
      <c r="D130" s="156" t="s">
        <v>285</v>
      </c>
      <c r="F130" s="170" t="s">
        <v>4111</v>
      </c>
      <c r="I130" s="153"/>
      <c r="L130" s="33"/>
      <c r="M130" s="154"/>
      <c r="T130" s="57"/>
      <c r="AT130" s="17" t="s">
        <v>285</v>
      </c>
      <c r="AU130" s="17" t="s">
        <v>21</v>
      </c>
    </row>
    <row r="131" spans="2:65" s="1" customFormat="1" ht="33" customHeight="1">
      <c r="B131" s="33"/>
      <c r="C131" s="138" t="s">
        <v>21</v>
      </c>
      <c r="D131" s="138" t="s">
        <v>252</v>
      </c>
      <c r="E131" s="139" t="s">
        <v>3914</v>
      </c>
      <c r="F131" s="140" t="s">
        <v>3915</v>
      </c>
      <c r="G131" s="141" t="s">
        <v>255</v>
      </c>
      <c r="H131" s="142">
        <v>63.18</v>
      </c>
      <c r="I131" s="143"/>
      <c r="J131" s="144">
        <f>ROUND(I131*H131,2)</f>
        <v>0</v>
      </c>
      <c r="K131" s="140" t="s">
        <v>256</v>
      </c>
      <c r="L131" s="33"/>
      <c r="M131" s="145" t="s">
        <v>1</v>
      </c>
      <c r="N131" s="146" t="s">
        <v>45</v>
      </c>
      <c r="P131" s="147">
        <f>O131*H131</f>
        <v>0</v>
      </c>
      <c r="Q131" s="147">
        <v>0</v>
      </c>
      <c r="R131" s="147">
        <f>Q131*H131</f>
        <v>0</v>
      </c>
      <c r="S131" s="147">
        <v>0.28999999999999998</v>
      </c>
      <c r="T131" s="148">
        <f>S131*H131</f>
        <v>18.322199999999999</v>
      </c>
      <c r="AR131" s="149" t="s">
        <v>257</v>
      </c>
      <c r="AT131" s="149" t="s">
        <v>252</v>
      </c>
      <c r="AU131" s="149" t="s">
        <v>21</v>
      </c>
      <c r="AY131" s="17" t="s">
        <v>250</v>
      </c>
      <c r="BE131" s="150">
        <f>IF(N131="základní",J131,0)</f>
        <v>0</v>
      </c>
      <c r="BF131" s="150">
        <f>IF(N131="snížená",J131,0)</f>
        <v>0</v>
      </c>
      <c r="BG131" s="150">
        <f>IF(N131="zákl. přenesená",J131,0)</f>
        <v>0</v>
      </c>
      <c r="BH131" s="150">
        <f>IF(N131="sníž. přenesená",J131,0)</f>
        <v>0</v>
      </c>
      <c r="BI131" s="150">
        <f>IF(N131="nulová",J131,0)</f>
        <v>0</v>
      </c>
      <c r="BJ131" s="17" t="s">
        <v>88</v>
      </c>
      <c r="BK131" s="150">
        <f>ROUND(I131*H131,2)</f>
        <v>0</v>
      </c>
      <c r="BL131" s="17" t="s">
        <v>257</v>
      </c>
      <c r="BM131" s="149" t="s">
        <v>4112</v>
      </c>
    </row>
    <row r="132" spans="2:65" s="1" customFormat="1" ht="11.25">
      <c r="B132" s="33"/>
      <c r="D132" s="151" t="s">
        <v>259</v>
      </c>
      <c r="F132" s="152" t="s">
        <v>3917</v>
      </c>
      <c r="I132" s="153"/>
      <c r="L132" s="33"/>
      <c r="M132" s="154"/>
      <c r="T132" s="57"/>
      <c r="AT132" s="17" t="s">
        <v>259</v>
      </c>
      <c r="AU132" s="17" t="s">
        <v>21</v>
      </c>
    </row>
    <row r="133" spans="2:65" s="12" customFormat="1" ht="11.25">
      <c r="B133" s="155"/>
      <c r="D133" s="156" t="s">
        <v>265</v>
      </c>
      <c r="E133" s="157" t="s">
        <v>1</v>
      </c>
      <c r="F133" s="158" t="s">
        <v>4113</v>
      </c>
      <c r="H133" s="159">
        <v>63.18</v>
      </c>
      <c r="I133" s="160"/>
      <c r="L133" s="155"/>
      <c r="M133" s="161"/>
      <c r="T133" s="162"/>
      <c r="AT133" s="157" t="s">
        <v>265</v>
      </c>
      <c r="AU133" s="157" t="s">
        <v>21</v>
      </c>
      <c r="AV133" s="12" t="s">
        <v>21</v>
      </c>
      <c r="AW133" s="12" t="s">
        <v>36</v>
      </c>
      <c r="AX133" s="12" t="s">
        <v>88</v>
      </c>
      <c r="AY133" s="157" t="s">
        <v>250</v>
      </c>
    </row>
    <row r="134" spans="2:65" s="1" customFormat="1" ht="24.2" customHeight="1">
      <c r="B134" s="33"/>
      <c r="C134" s="138" t="s">
        <v>267</v>
      </c>
      <c r="D134" s="138" t="s">
        <v>252</v>
      </c>
      <c r="E134" s="139" t="s">
        <v>769</v>
      </c>
      <c r="F134" s="140" t="s">
        <v>770</v>
      </c>
      <c r="G134" s="141" t="s">
        <v>255</v>
      </c>
      <c r="H134" s="142">
        <v>248.3</v>
      </c>
      <c r="I134" s="143"/>
      <c r="J134" s="144">
        <f>ROUND(I134*H134,2)</f>
        <v>0</v>
      </c>
      <c r="K134" s="140" t="s">
        <v>256</v>
      </c>
      <c r="L134" s="33"/>
      <c r="M134" s="145" t="s">
        <v>1</v>
      </c>
      <c r="N134" s="146" t="s">
        <v>45</v>
      </c>
      <c r="P134" s="147">
        <f>O134*H134</f>
        <v>0</v>
      </c>
      <c r="Q134" s="147">
        <v>0</v>
      </c>
      <c r="R134" s="147">
        <f>Q134*H134</f>
        <v>0</v>
      </c>
      <c r="S134" s="147">
        <v>0.44</v>
      </c>
      <c r="T134" s="148">
        <f>S134*H134</f>
        <v>109.25200000000001</v>
      </c>
      <c r="AR134" s="149" t="s">
        <v>257</v>
      </c>
      <c r="AT134" s="149" t="s">
        <v>252</v>
      </c>
      <c r="AU134" s="149" t="s">
        <v>21</v>
      </c>
      <c r="AY134" s="17" t="s">
        <v>250</v>
      </c>
      <c r="BE134" s="150">
        <f>IF(N134="základní",J134,0)</f>
        <v>0</v>
      </c>
      <c r="BF134" s="150">
        <f>IF(N134="snížená",J134,0)</f>
        <v>0</v>
      </c>
      <c r="BG134" s="150">
        <f>IF(N134="zákl. přenesená",J134,0)</f>
        <v>0</v>
      </c>
      <c r="BH134" s="150">
        <f>IF(N134="sníž. přenesená",J134,0)</f>
        <v>0</v>
      </c>
      <c r="BI134" s="150">
        <f>IF(N134="nulová",J134,0)</f>
        <v>0</v>
      </c>
      <c r="BJ134" s="17" t="s">
        <v>88</v>
      </c>
      <c r="BK134" s="150">
        <f>ROUND(I134*H134,2)</f>
        <v>0</v>
      </c>
      <c r="BL134" s="17" t="s">
        <v>257</v>
      </c>
      <c r="BM134" s="149" t="s">
        <v>4114</v>
      </c>
    </row>
    <row r="135" spans="2:65" s="1" customFormat="1" ht="11.25">
      <c r="B135" s="33"/>
      <c r="D135" s="151" t="s">
        <v>259</v>
      </c>
      <c r="F135" s="152" t="s">
        <v>772</v>
      </c>
      <c r="I135" s="153"/>
      <c r="L135" s="33"/>
      <c r="M135" s="154"/>
      <c r="T135" s="57"/>
      <c r="AT135" s="17" t="s">
        <v>259</v>
      </c>
      <c r="AU135" s="17" t="s">
        <v>21</v>
      </c>
    </row>
    <row r="136" spans="2:65" s="12" customFormat="1" ht="11.25">
      <c r="B136" s="155"/>
      <c r="D136" s="156" t="s">
        <v>265</v>
      </c>
      <c r="E136" s="157" t="s">
        <v>1</v>
      </c>
      <c r="F136" s="158" t="s">
        <v>4115</v>
      </c>
      <c r="H136" s="159">
        <v>248.3</v>
      </c>
      <c r="I136" s="160"/>
      <c r="L136" s="155"/>
      <c r="M136" s="161"/>
      <c r="T136" s="162"/>
      <c r="AT136" s="157" t="s">
        <v>265</v>
      </c>
      <c r="AU136" s="157" t="s">
        <v>21</v>
      </c>
      <c r="AV136" s="12" t="s">
        <v>21</v>
      </c>
      <c r="AW136" s="12" t="s">
        <v>36</v>
      </c>
      <c r="AX136" s="12" t="s">
        <v>88</v>
      </c>
      <c r="AY136" s="157" t="s">
        <v>250</v>
      </c>
    </row>
    <row r="137" spans="2:65" s="1" customFormat="1" ht="24.2" customHeight="1">
      <c r="B137" s="33"/>
      <c r="C137" s="138" t="s">
        <v>257</v>
      </c>
      <c r="D137" s="138" t="s">
        <v>252</v>
      </c>
      <c r="E137" s="139" t="s">
        <v>253</v>
      </c>
      <c r="F137" s="140" t="s">
        <v>254</v>
      </c>
      <c r="G137" s="141" t="s">
        <v>255</v>
      </c>
      <c r="H137" s="142">
        <v>431.6</v>
      </c>
      <c r="I137" s="143"/>
      <c r="J137" s="144">
        <f>ROUND(I137*H137,2)</f>
        <v>0</v>
      </c>
      <c r="K137" s="140" t="s">
        <v>256</v>
      </c>
      <c r="L137" s="33"/>
      <c r="M137" s="145" t="s">
        <v>1</v>
      </c>
      <c r="N137" s="146" t="s">
        <v>45</v>
      </c>
      <c r="P137" s="147">
        <f>O137*H137</f>
        <v>0</v>
      </c>
      <c r="Q137" s="147">
        <v>0</v>
      </c>
      <c r="R137" s="147">
        <f>Q137*H137</f>
        <v>0</v>
      </c>
      <c r="S137" s="147">
        <v>0.57999999999999996</v>
      </c>
      <c r="T137" s="148">
        <f>S137*H137</f>
        <v>250.328</v>
      </c>
      <c r="AR137" s="149" t="s">
        <v>257</v>
      </c>
      <c r="AT137" s="149" t="s">
        <v>252</v>
      </c>
      <c r="AU137" s="149" t="s">
        <v>21</v>
      </c>
      <c r="AY137" s="17" t="s">
        <v>250</v>
      </c>
      <c r="BE137" s="150">
        <f>IF(N137="základní",J137,0)</f>
        <v>0</v>
      </c>
      <c r="BF137" s="150">
        <f>IF(N137="snížená",J137,0)</f>
        <v>0</v>
      </c>
      <c r="BG137" s="150">
        <f>IF(N137="zákl. přenesená",J137,0)</f>
        <v>0</v>
      </c>
      <c r="BH137" s="150">
        <f>IF(N137="sníž. přenesená",J137,0)</f>
        <v>0</v>
      </c>
      <c r="BI137" s="150">
        <f>IF(N137="nulová",J137,0)</f>
        <v>0</v>
      </c>
      <c r="BJ137" s="17" t="s">
        <v>88</v>
      </c>
      <c r="BK137" s="150">
        <f>ROUND(I137*H137,2)</f>
        <v>0</v>
      </c>
      <c r="BL137" s="17" t="s">
        <v>257</v>
      </c>
      <c r="BM137" s="149" t="s">
        <v>4116</v>
      </c>
    </row>
    <row r="138" spans="2:65" s="1" customFormat="1" ht="11.25">
      <c r="B138" s="33"/>
      <c r="D138" s="151" t="s">
        <v>259</v>
      </c>
      <c r="F138" s="152" t="s">
        <v>260</v>
      </c>
      <c r="I138" s="153"/>
      <c r="L138" s="33"/>
      <c r="M138" s="154"/>
      <c r="T138" s="57"/>
      <c r="AT138" s="17" t="s">
        <v>259</v>
      </c>
      <c r="AU138" s="17" t="s">
        <v>21</v>
      </c>
    </row>
    <row r="139" spans="2:65" s="12" customFormat="1" ht="11.25">
      <c r="B139" s="155"/>
      <c r="D139" s="156" t="s">
        <v>265</v>
      </c>
      <c r="E139" s="157" t="s">
        <v>1</v>
      </c>
      <c r="F139" s="158" t="s">
        <v>4117</v>
      </c>
      <c r="H139" s="159">
        <v>431.6</v>
      </c>
      <c r="I139" s="160"/>
      <c r="L139" s="155"/>
      <c r="M139" s="161"/>
      <c r="T139" s="162"/>
      <c r="AT139" s="157" t="s">
        <v>265</v>
      </c>
      <c r="AU139" s="157" t="s">
        <v>21</v>
      </c>
      <c r="AV139" s="12" t="s">
        <v>21</v>
      </c>
      <c r="AW139" s="12" t="s">
        <v>36</v>
      </c>
      <c r="AX139" s="12" t="s">
        <v>88</v>
      </c>
      <c r="AY139" s="157" t="s">
        <v>250</v>
      </c>
    </row>
    <row r="140" spans="2:65" s="1" customFormat="1" ht="24.2" customHeight="1">
      <c r="B140" s="33"/>
      <c r="C140" s="138" t="s">
        <v>280</v>
      </c>
      <c r="D140" s="138" t="s">
        <v>252</v>
      </c>
      <c r="E140" s="139" t="s">
        <v>2491</v>
      </c>
      <c r="F140" s="140" t="s">
        <v>2492</v>
      </c>
      <c r="G140" s="141" t="s">
        <v>255</v>
      </c>
      <c r="H140" s="142">
        <v>332</v>
      </c>
      <c r="I140" s="143"/>
      <c r="J140" s="144">
        <f>ROUND(I140*H140,2)</f>
        <v>0</v>
      </c>
      <c r="K140" s="140" t="s">
        <v>256</v>
      </c>
      <c r="L140" s="33"/>
      <c r="M140" s="145" t="s">
        <v>1</v>
      </c>
      <c r="N140" s="146" t="s">
        <v>45</v>
      </c>
      <c r="P140" s="147">
        <f>O140*H140</f>
        <v>0</v>
      </c>
      <c r="Q140" s="147">
        <v>1.0000000000000001E-5</v>
      </c>
      <c r="R140" s="147">
        <f>Q140*H140</f>
        <v>3.3200000000000005E-3</v>
      </c>
      <c r="S140" s="147">
        <v>0.115</v>
      </c>
      <c r="T140" s="148">
        <f>S140*H140</f>
        <v>38.18</v>
      </c>
      <c r="AR140" s="149" t="s">
        <v>257</v>
      </c>
      <c r="AT140" s="149" t="s">
        <v>252</v>
      </c>
      <c r="AU140" s="149" t="s">
        <v>21</v>
      </c>
      <c r="AY140" s="17" t="s">
        <v>250</v>
      </c>
      <c r="BE140" s="150">
        <f>IF(N140="základní",J140,0)</f>
        <v>0</v>
      </c>
      <c r="BF140" s="150">
        <f>IF(N140="snížená",J140,0)</f>
        <v>0</v>
      </c>
      <c r="BG140" s="150">
        <f>IF(N140="zákl. přenesená",J140,0)</f>
        <v>0</v>
      </c>
      <c r="BH140" s="150">
        <f>IF(N140="sníž. přenesená",J140,0)</f>
        <v>0</v>
      </c>
      <c r="BI140" s="150">
        <f>IF(N140="nulová",J140,0)</f>
        <v>0</v>
      </c>
      <c r="BJ140" s="17" t="s">
        <v>88</v>
      </c>
      <c r="BK140" s="150">
        <f>ROUND(I140*H140,2)</f>
        <v>0</v>
      </c>
      <c r="BL140" s="17" t="s">
        <v>257</v>
      </c>
      <c r="BM140" s="149" t="s">
        <v>4118</v>
      </c>
    </row>
    <row r="141" spans="2:65" s="1" customFormat="1" ht="11.25">
      <c r="B141" s="33"/>
      <c r="D141" s="151" t="s">
        <v>259</v>
      </c>
      <c r="F141" s="152" t="s">
        <v>2494</v>
      </c>
      <c r="I141" s="153"/>
      <c r="L141" s="33"/>
      <c r="M141" s="154"/>
      <c r="T141" s="57"/>
      <c r="AT141" s="17" t="s">
        <v>259</v>
      </c>
      <c r="AU141" s="17" t="s">
        <v>21</v>
      </c>
    </row>
    <row r="142" spans="2:65" s="1" customFormat="1" ht="24.2" customHeight="1">
      <c r="B142" s="33"/>
      <c r="C142" s="138" t="s">
        <v>287</v>
      </c>
      <c r="D142" s="138" t="s">
        <v>252</v>
      </c>
      <c r="E142" s="139" t="s">
        <v>2495</v>
      </c>
      <c r="F142" s="140" t="s">
        <v>2496</v>
      </c>
      <c r="G142" s="141" t="s">
        <v>255</v>
      </c>
      <c r="H142" s="142">
        <v>571.6</v>
      </c>
      <c r="I142" s="143"/>
      <c r="J142" s="144">
        <f>ROUND(I142*H142,2)</f>
        <v>0</v>
      </c>
      <c r="K142" s="140" t="s">
        <v>256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3.0000000000000001E-5</v>
      </c>
      <c r="R142" s="147">
        <f>Q142*H142</f>
        <v>1.7148E-2</v>
      </c>
      <c r="S142" s="147">
        <v>0.23</v>
      </c>
      <c r="T142" s="148">
        <f>S142*H142</f>
        <v>131.46800000000002</v>
      </c>
      <c r="AR142" s="149" t="s">
        <v>257</v>
      </c>
      <c r="AT142" s="149" t="s">
        <v>252</v>
      </c>
      <c r="AU142" s="149" t="s">
        <v>21</v>
      </c>
      <c r="AY142" s="17" t="s">
        <v>250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257</v>
      </c>
      <c r="BM142" s="149" t="s">
        <v>4119</v>
      </c>
    </row>
    <row r="143" spans="2:65" s="1" customFormat="1" ht="11.25">
      <c r="B143" s="33"/>
      <c r="D143" s="151" t="s">
        <v>259</v>
      </c>
      <c r="F143" s="152" t="s">
        <v>2498</v>
      </c>
      <c r="I143" s="153"/>
      <c r="L143" s="33"/>
      <c r="M143" s="154"/>
      <c r="T143" s="57"/>
      <c r="AT143" s="17" t="s">
        <v>259</v>
      </c>
      <c r="AU143" s="17" t="s">
        <v>21</v>
      </c>
    </row>
    <row r="144" spans="2:65" s="12" customFormat="1" ht="11.25">
      <c r="B144" s="155"/>
      <c r="D144" s="156" t="s">
        <v>265</v>
      </c>
      <c r="E144" s="157" t="s">
        <v>1</v>
      </c>
      <c r="F144" s="158" t="s">
        <v>4120</v>
      </c>
      <c r="H144" s="159">
        <v>48.6</v>
      </c>
      <c r="I144" s="160"/>
      <c r="L144" s="155"/>
      <c r="M144" s="161"/>
      <c r="T144" s="162"/>
      <c r="AT144" s="157" t="s">
        <v>265</v>
      </c>
      <c r="AU144" s="157" t="s">
        <v>21</v>
      </c>
      <c r="AV144" s="12" t="s">
        <v>21</v>
      </c>
      <c r="AW144" s="12" t="s">
        <v>36</v>
      </c>
      <c r="AX144" s="12" t="s">
        <v>80</v>
      </c>
      <c r="AY144" s="157" t="s">
        <v>250</v>
      </c>
    </row>
    <row r="145" spans="2:65" s="12" customFormat="1" ht="11.25">
      <c r="B145" s="155"/>
      <c r="D145" s="156" t="s">
        <v>265</v>
      </c>
      <c r="E145" s="157" t="s">
        <v>1</v>
      </c>
      <c r="F145" s="158" t="s">
        <v>4121</v>
      </c>
      <c r="H145" s="159">
        <v>191</v>
      </c>
      <c r="I145" s="160"/>
      <c r="L145" s="155"/>
      <c r="M145" s="161"/>
      <c r="T145" s="162"/>
      <c r="AT145" s="157" t="s">
        <v>265</v>
      </c>
      <c r="AU145" s="157" t="s">
        <v>21</v>
      </c>
      <c r="AV145" s="12" t="s">
        <v>21</v>
      </c>
      <c r="AW145" s="12" t="s">
        <v>36</v>
      </c>
      <c r="AX145" s="12" t="s">
        <v>80</v>
      </c>
      <c r="AY145" s="157" t="s">
        <v>250</v>
      </c>
    </row>
    <row r="146" spans="2:65" s="12" customFormat="1" ht="11.25">
      <c r="B146" s="155"/>
      <c r="D146" s="156" t="s">
        <v>265</v>
      </c>
      <c r="E146" s="157" t="s">
        <v>1</v>
      </c>
      <c r="F146" s="158" t="s">
        <v>4122</v>
      </c>
      <c r="H146" s="159">
        <v>332</v>
      </c>
      <c r="I146" s="160"/>
      <c r="L146" s="155"/>
      <c r="M146" s="161"/>
      <c r="T146" s="162"/>
      <c r="AT146" s="157" t="s">
        <v>265</v>
      </c>
      <c r="AU146" s="157" t="s">
        <v>21</v>
      </c>
      <c r="AV146" s="12" t="s">
        <v>21</v>
      </c>
      <c r="AW146" s="12" t="s">
        <v>36</v>
      </c>
      <c r="AX146" s="12" t="s">
        <v>80</v>
      </c>
      <c r="AY146" s="157" t="s">
        <v>250</v>
      </c>
    </row>
    <row r="147" spans="2:65" s="13" customFormat="1" ht="11.25">
      <c r="B147" s="163"/>
      <c r="D147" s="156" t="s">
        <v>265</v>
      </c>
      <c r="E147" s="164" t="s">
        <v>1</v>
      </c>
      <c r="F147" s="165" t="s">
        <v>273</v>
      </c>
      <c r="H147" s="166">
        <v>571.6</v>
      </c>
      <c r="I147" s="167"/>
      <c r="L147" s="163"/>
      <c r="M147" s="168"/>
      <c r="T147" s="169"/>
      <c r="AT147" s="164" t="s">
        <v>265</v>
      </c>
      <c r="AU147" s="164" t="s">
        <v>21</v>
      </c>
      <c r="AV147" s="13" t="s">
        <v>257</v>
      </c>
      <c r="AW147" s="13" t="s">
        <v>36</v>
      </c>
      <c r="AX147" s="13" t="s">
        <v>88</v>
      </c>
      <c r="AY147" s="164" t="s">
        <v>250</v>
      </c>
    </row>
    <row r="148" spans="2:65" s="1" customFormat="1" ht="24.2" customHeight="1">
      <c r="B148" s="33"/>
      <c r="C148" s="138" t="s">
        <v>293</v>
      </c>
      <c r="D148" s="138" t="s">
        <v>252</v>
      </c>
      <c r="E148" s="139" t="s">
        <v>3750</v>
      </c>
      <c r="F148" s="140" t="s">
        <v>3751</v>
      </c>
      <c r="G148" s="141" t="s">
        <v>255</v>
      </c>
      <c r="H148" s="142">
        <v>604</v>
      </c>
      <c r="I148" s="143"/>
      <c r="J148" s="144">
        <f>ROUND(I148*H148,2)</f>
        <v>0</v>
      </c>
      <c r="K148" s="140" t="s">
        <v>256</v>
      </c>
      <c r="L148" s="33"/>
      <c r="M148" s="145" t="s">
        <v>1</v>
      </c>
      <c r="N148" s="146" t="s">
        <v>45</v>
      </c>
      <c r="P148" s="147">
        <f>O148*H148</f>
        <v>0</v>
      </c>
      <c r="Q148" s="147">
        <v>0</v>
      </c>
      <c r="R148" s="147">
        <f>Q148*H148</f>
        <v>0</v>
      </c>
      <c r="S148" s="147">
        <v>0</v>
      </c>
      <c r="T148" s="148">
        <f>S148*H148</f>
        <v>0</v>
      </c>
      <c r="AR148" s="149" t="s">
        <v>257</v>
      </c>
      <c r="AT148" s="149" t="s">
        <v>252</v>
      </c>
      <c r="AU148" s="149" t="s">
        <v>21</v>
      </c>
      <c r="AY148" s="17" t="s">
        <v>250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257</v>
      </c>
      <c r="BM148" s="149" t="s">
        <v>4123</v>
      </c>
    </row>
    <row r="149" spans="2:65" s="1" customFormat="1" ht="11.25">
      <c r="B149" s="33"/>
      <c r="D149" s="151" t="s">
        <v>259</v>
      </c>
      <c r="F149" s="152" t="s">
        <v>3753</v>
      </c>
      <c r="I149" s="153"/>
      <c r="L149" s="33"/>
      <c r="M149" s="154"/>
      <c r="T149" s="57"/>
      <c r="AT149" s="17" t="s">
        <v>259</v>
      </c>
      <c r="AU149" s="17" t="s">
        <v>21</v>
      </c>
    </row>
    <row r="150" spans="2:65" s="1" customFormat="1" ht="19.5">
      <c r="B150" s="33"/>
      <c r="D150" s="156" t="s">
        <v>285</v>
      </c>
      <c r="F150" s="170" t="s">
        <v>4124</v>
      </c>
      <c r="I150" s="153"/>
      <c r="L150" s="33"/>
      <c r="M150" s="154"/>
      <c r="T150" s="57"/>
      <c r="AT150" s="17" t="s">
        <v>285</v>
      </c>
      <c r="AU150" s="17" t="s">
        <v>21</v>
      </c>
    </row>
    <row r="151" spans="2:65" s="1" customFormat="1" ht="33" customHeight="1">
      <c r="B151" s="33"/>
      <c r="C151" s="138" t="s">
        <v>299</v>
      </c>
      <c r="D151" s="138" t="s">
        <v>252</v>
      </c>
      <c r="E151" s="139" t="s">
        <v>4125</v>
      </c>
      <c r="F151" s="140" t="s">
        <v>4126</v>
      </c>
      <c r="G151" s="141" t="s">
        <v>276</v>
      </c>
      <c r="H151" s="142">
        <v>47</v>
      </c>
      <c r="I151" s="143"/>
      <c r="J151" s="144">
        <f>ROUND(I151*H151,2)</f>
        <v>0</v>
      </c>
      <c r="K151" s="140" t="s">
        <v>256</v>
      </c>
      <c r="L151" s="33"/>
      <c r="M151" s="145" t="s">
        <v>1</v>
      </c>
      <c r="N151" s="146" t="s">
        <v>45</v>
      </c>
      <c r="P151" s="147">
        <f>O151*H151</f>
        <v>0</v>
      </c>
      <c r="Q151" s="147">
        <v>0</v>
      </c>
      <c r="R151" s="147">
        <f>Q151*H151</f>
        <v>0</v>
      </c>
      <c r="S151" s="147">
        <v>0</v>
      </c>
      <c r="T151" s="148">
        <f>S151*H151</f>
        <v>0</v>
      </c>
      <c r="AR151" s="149" t="s">
        <v>257</v>
      </c>
      <c r="AT151" s="149" t="s">
        <v>252</v>
      </c>
      <c r="AU151" s="149" t="s">
        <v>21</v>
      </c>
      <c r="AY151" s="17" t="s">
        <v>250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257</v>
      </c>
      <c r="BM151" s="149" t="s">
        <v>4127</v>
      </c>
    </row>
    <row r="152" spans="2:65" s="1" customFormat="1" ht="11.25">
      <c r="B152" s="33"/>
      <c r="D152" s="151" t="s">
        <v>259</v>
      </c>
      <c r="F152" s="152" t="s">
        <v>4128</v>
      </c>
      <c r="I152" s="153"/>
      <c r="L152" s="33"/>
      <c r="M152" s="154"/>
      <c r="T152" s="57"/>
      <c r="AT152" s="17" t="s">
        <v>259</v>
      </c>
      <c r="AU152" s="17" t="s">
        <v>21</v>
      </c>
    </row>
    <row r="153" spans="2:65" s="12" customFormat="1" ht="11.25">
      <c r="B153" s="155"/>
      <c r="D153" s="156" t="s">
        <v>265</v>
      </c>
      <c r="E153" s="157" t="s">
        <v>1</v>
      </c>
      <c r="F153" s="158" t="s">
        <v>4129</v>
      </c>
      <c r="H153" s="159">
        <v>47</v>
      </c>
      <c r="I153" s="160"/>
      <c r="L153" s="155"/>
      <c r="M153" s="161"/>
      <c r="T153" s="162"/>
      <c r="AT153" s="157" t="s">
        <v>265</v>
      </c>
      <c r="AU153" s="157" t="s">
        <v>21</v>
      </c>
      <c r="AV153" s="12" t="s">
        <v>21</v>
      </c>
      <c r="AW153" s="12" t="s">
        <v>36</v>
      </c>
      <c r="AX153" s="12" t="s">
        <v>88</v>
      </c>
      <c r="AY153" s="157" t="s">
        <v>250</v>
      </c>
    </row>
    <row r="154" spans="2:65" s="1" customFormat="1" ht="37.9" customHeight="1">
      <c r="B154" s="33"/>
      <c r="C154" s="138" t="s">
        <v>305</v>
      </c>
      <c r="D154" s="138" t="s">
        <v>252</v>
      </c>
      <c r="E154" s="139" t="s">
        <v>3760</v>
      </c>
      <c r="F154" s="140" t="s">
        <v>3761</v>
      </c>
      <c r="G154" s="141" t="s">
        <v>276</v>
      </c>
      <c r="H154" s="142">
        <v>134.69999999999999</v>
      </c>
      <c r="I154" s="143"/>
      <c r="J154" s="144">
        <f>ROUND(I154*H154,2)</f>
        <v>0</v>
      </c>
      <c r="K154" s="140" t="s">
        <v>256</v>
      </c>
      <c r="L154" s="33"/>
      <c r="M154" s="145" t="s">
        <v>1</v>
      </c>
      <c r="N154" s="146" t="s">
        <v>45</v>
      </c>
      <c r="P154" s="147">
        <f>O154*H154</f>
        <v>0</v>
      </c>
      <c r="Q154" s="147">
        <v>0</v>
      </c>
      <c r="R154" s="147">
        <f>Q154*H154</f>
        <v>0</v>
      </c>
      <c r="S154" s="147">
        <v>0</v>
      </c>
      <c r="T154" s="148">
        <f>S154*H154</f>
        <v>0</v>
      </c>
      <c r="AR154" s="149" t="s">
        <v>257</v>
      </c>
      <c r="AT154" s="149" t="s">
        <v>252</v>
      </c>
      <c r="AU154" s="149" t="s">
        <v>21</v>
      </c>
      <c r="AY154" s="17" t="s">
        <v>250</v>
      </c>
      <c r="BE154" s="150">
        <f>IF(N154="základní",J154,0)</f>
        <v>0</v>
      </c>
      <c r="BF154" s="150">
        <f>IF(N154="snížená",J154,0)</f>
        <v>0</v>
      </c>
      <c r="BG154" s="150">
        <f>IF(N154="zákl. přenesená",J154,0)</f>
        <v>0</v>
      </c>
      <c r="BH154" s="150">
        <f>IF(N154="sníž. přenesená",J154,0)</f>
        <v>0</v>
      </c>
      <c r="BI154" s="150">
        <f>IF(N154="nulová",J154,0)</f>
        <v>0</v>
      </c>
      <c r="BJ154" s="17" t="s">
        <v>88</v>
      </c>
      <c r="BK154" s="150">
        <f>ROUND(I154*H154,2)</f>
        <v>0</v>
      </c>
      <c r="BL154" s="17" t="s">
        <v>257</v>
      </c>
      <c r="BM154" s="149" t="s">
        <v>4130</v>
      </c>
    </row>
    <row r="155" spans="2:65" s="1" customFormat="1" ht="11.25">
      <c r="B155" s="33"/>
      <c r="D155" s="151" t="s">
        <v>259</v>
      </c>
      <c r="F155" s="152" t="s">
        <v>3763</v>
      </c>
      <c r="I155" s="153"/>
      <c r="L155" s="33"/>
      <c r="M155" s="154"/>
      <c r="T155" s="57"/>
      <c r="AT155" s="17" t="s">
        <v>259</v>
      </c>
      <c r="AU155" s="17" t="s">
        <v>21</v>
      </c>
    </row>
    <row r="156" spans="2:65" s="12" customFormat="1" ht="11.25">
      <c r="B156" s="155"/>
      <c r="D156" s="156" t="s">
        <v>265</v>
      </c>
      <c r="E156" s="157" t="s">
        <v>1</v>
      </c>
      <c r="F156" s="158" t="s">
        <v>4131</v>
      </c>
      <c r="H156" s="159">
        <v>60.4</v>
      </c>
      <c r="I156" s="160"/>
      <c r="L156" s="155"/>
      <c r="M156" s="161"/>
      <c r="T156" s="162"/>
      <c r="AT156" s="157" t="s">
        <v>265</v>
      </c>
      <c r="AU156" s="157" t="s">
        <v>21</v>
      </c>
      <c r="AV156" s="12" t="s">
        <v>21</v>
      </c>
      <c r="AW156" s="12" t="s">
        <v>36</v>
      </c>
      <c r="AX156" s="12" t="s">
        <v>80</v>
      </c>
      <c r="AY156" s="157" t="s">
        <v>250</v>
      </c>
    </row>
    <row r="157" spans="2:65" s="12" customFormat="1" ht="11.25">
      <c r="B157" s="155"/>
      <c r="D157" s="156" t="s">
        <v>265</v>
      </c>
      <c r="E157" s="157" t="s">
        <v>1</v>
      </c>
      <c r="F157" s="158" t="s">
        <v>4132</v>
      </c>
      <c r="H157" s="159">
        <v>47</v>
      </c>
      <c r="I157" s="160"/>
      <c r="L157" s="155"/>
      <c r="M157" s="161"/>
      <c r="T157" s="162"/>
      <c r="AT157" s="157" t="s">
        <v>265</v>
      </c>
      <c r="AU157" s="157" t="s">
        <v>21</v>
      </c>
      <c r="AV157" s="12" t="s">
        <v>21</v>
      </c>
      <c r="AW157" s="12" t="s">
        <v>36</v>
      </c>
      <c r="AX157" s="12" t="s">
        <v>80</v>
      </c>
      <c r="AY157" s="157" t="s">
        <v>250</v>
      </c>
    </row>
    <row r="158" spans="2:65" s="14" customFormat="1" ht="11.25">
      <c r="B158" s="171"/>
      <c r="D158" s="156" t="s">
        <v>265</v>
      </c>
      <c r="E158" s="172" t="s">
        <v>1</v>
      </c>
      <c r="F158" s="173" t="s">
        <v>317</v>
      </c>
      <c r="H158" s="174">
        <v>107.4</v>
      </c>
      <c r="I158" s="175"/>
      <c r="L158" s="171"/>
      <c r="M158" s="176"/>
      <c r="T158" s="177"/>
      <c r="AT158" s="172" t="s">
        <v>265</v>
      </c>
      <c r="AU158" s="172" t="s">
        <v>21</v>
      </c>
      <c r="AV158" s="14" t="s">
        <v>267</v>
      </c>
      <c r="AW158" s="14" t="s">
        <v>36</v>
      </c>
      <c r="AX158" s="14" t="s">
        <v>80</v>
      </c>
      <c r="AY158" s="172" t="s">
        <v>250</v>
      </c>
    </row>
    <row r="159" spans="2:65" s="12" customFormat="1" ht="11.25">
      <c r="B159" s="155"/>
      <c r="D159" s="156" t="s">
        <v>265</v>
      </c>
      <c r="E159" s="157" t="s">
        <v>1</v>
      </c>
      <c r="F159" s="158" t="s">
        <v>4133</v>
      </c>
      <c r="H159" s="159">
        <v>27.3</v>
      </c>
      <c r="I159" s="160"/>
      <c r="L159" s="155"/>
      <c r="M159" s="161"/>
      <c r="T159" s="162"/>
      <c r="AT159" s="157" t="s">
        <v>265</v>
      </c>
      <c r="AU159" s="157" t="s">
        <v>21</v>
      </c>
      <c r="AV159" s="12" t="s">
        <v>21</v>
      </c>
      <c r="AW159" s="12" t="s">
        <v>36</v>
      </c>
      <c r="AX159" s="12" t="s">
        <v>80</v>
      </c>
      <c r="AY159" s="157" t="s">
        <v>250</v>
      </c>
    </row>
    <row r="160" spans="2:65" s="14" customFormat="1" ht="11.25">
      <c r="B160" s="171"/>
      <c r="D160" s="156" t="s">
        <v>265</v>
      </c>
      <c r="E160" s="172" t="s">
        <v>4106</v>
      </c>
      <c r="F160" s="173" t="s">
        <v>317</v>
      </c>
      <c r="H160" s="174">
        <v>27.3</v>
      </c>
      <c r="I160" s="175"/>
      <c r="L160" s="171"/>
      <c r="M160" s="176"/>
      <c r="T160" s="177"/>
      <c r="AT160" s="172" t="s">
        <v>265</v>
      </c>
      <c r="AU160" s="172" t="s">
        <v>21</v>
      </c>
      <c r="AV160" s="14" t="s">
        <v>267</v>
      </c>
      <c r="AW160" s="14" t="s">
        <v>36</v>
      </c>
      <c r="AX160" s="14" t="s">
        <v>80</v>
      </c>
      <c r="AY160" s="172" t="s">
        <v>250</v>
      </c>
    </row>
    <row r="161" spans="2:65" s="13" customFormat="1" ht="11.25">
      <c r="B161" s="163"/>
      <c r="D161" s="156" t="s">
        <v>265</v>
      </c>
      <c r="E161" s="164" t="s">
        <v>1</v>
      </c>
      <c r="F161" s="165" t="s">
        <v>273</v>
      </c>
      <c r="H161" s="166">
        <v>134.69999999999999</v>
      </c>
      <c r="I161" s="167"/>
      <c r="L161" s="163"/>
      <c r="M161" s="168"/>
      <c r="T161" s="169"/>
      <c r="AT161" s="164" t="s">
        <v>265</v>
      </c>
      <c r="AU161" s="164" t="s">
        <v>21</v>
      </c>
      <c r="AV161" s="13" t="s">
        <v>257</v>
      </c>
      <c r="AW161" s="13" t="s">
        <v>36</v>
      </c>
      <c r="AX161" s="13" t="s">
        <v>88</v>
      </c>
      <c r="AY161" s="164" t="s">
        <v>250</v>
      </c>
    </row>
    <row r="162" spans="2:65" s="1" customFormat="1" ht="37.9" customHeight="1">
      <c r="B162" s="33"/>
      <c r="C162" s="138" t="s">
        <v>311</v>
      </c>
      <c r="D162" s="138" t="s">
        <v>252</v>
      </c>
      <c r="E162" s="139" t="s">
        <v>312</v>
      </c>
      <c r="F162" s="140" t="s">
        <v>313</v>
      </c>
      <c r="G162" s="141" t="s">
        <v>276</v>
      </c>
      <c r="H162" s="142">
        <v>157</v>
      </c>
      <c r="I162" s="143"/>
      <c r="J162" s="144">
        <f>ROUND(I162*H162,2)</f>
        <v>0</v>
      </c>
      <c r="K162" s="140" t="s">
        <v>256</v>
      </c>
      <c r="L162" s="33"/>
      <c r="M162" s="145" t="s">
        <v>1</v>
      </c>
      <c r="N162" s="146" t="s">
        <v>45</v>
      </c>
      <c r="P162" s="147">
        <f>O162*H162</f>
        <v>0</v>
      </c>
      <c r="Q162" s="147">
        <v>0</v>
      </c>
      <c r="R162" s="147">
        <f>Q162*H162</f>
        <v>0</v>
      </c>
      <c r="S162" s="147">
        <v>0</v>
      </c>
      <c r="T162" s="148">
        <f>S162*H162</f>
        <v>0</v>
      </c>
      <c r="AR162" s="149" t="s">
        <v>257</v>
      </c>
      <c r="AT162" s="149" t="s">
        <v>252</v>
      </c>
      <c r="AU162" s="149" t="s">
        <v>21</v>
      </c>
      <c r="AY162" s="17" t="s">
        <v>250</v>
      </c>
      <c r="BE162" s="150">
        <f>IF(N162="základní",J162,0)</f>
        <v>0</v>
      </c>
      <c r="BF162" s="150">
        <f>IF(N162="snížená",J162,0)</f>
        <v>0</v>
      </c>
      <c r="BG162" s="150">
        <f>IF(N162="zákl. přenesená",J162,0)</f>
        <v>0</v>
      </c>
      <c r="BH162" s="150">
        <f>IF(N162="sníž. přenesená",J162,0)</f>
        <v>0</v>
      </c>
      <c r="BI162" s="150">
        <f>IF(N162="nulová",J162,0)</f>
        <v>0</v>
      </c>
      <c r="BJ162" s="17" t="s">
        <v>88</v>
      </c>
      <c r="BK162" s="150">
        <f>ROUND(I162*H162,2)</f>
        <v>0</v>
      </c>
      <c r="BL162" s="17" t="s">
        <v>257</v>
      </c>
      <c r="BM162" s="149" t="s">
        <v>4134</v>
      </c>
    </row>
    <row r="163" spans="2:65" s="1" customFormat="1" ht="11.25">
      <c r="B163" s="33"/>
      <c r="D163" s="151" t="s">
        <v>259</v>
      </c>
      <c r="F163" s="152" t="s">
        <v>315</v>
      </c>
      <c r="I163" s="153"/>
      <c r="L163" s="33"/>
      <c r="M163" s="154"/>
      <c r="T163" s="57"/>
      <c r="AT163" s="17" t="s">
        <v>259</v>
      </c>
      <c r="AU163" s="17" t="s">
        <v>21</v>
      </c>
    </row>
    <row r="164" spans="2:65" s="12" customFormat="1" ht="11.25">
      <c r="B164" s="155"/>
      <c r="D164" s="156" t="s">
        <v>265</v>
      </c>
      <c r="E164" s="157" t="s">
        <v>3730</v>
      </c>
      <c r="F164" s="158" t="s">
        <v>4135</v>
      </c>
      <c r="H164" s="159">
        <v>157</v>
      </c>
      <c r="I164" s="160"/>
      <c r="L164" s="155"/>
      <c r="M164" s="161"/>
      <c r="T164" s="162"/>
      <c r="AT164" s="157" t="s">
        <v>265</v>
      </c>
      <c r="AU164" s="157" t="s">
        <v>21</v>
      </c>
      <c r="AV164" s="12" t="s">
        <v>21</v>
      </c>
      <c r="AW164" s="12" t="s">
        <v>36</v>
      </c>
      <c r="AX164" s="12" t="s">
        <v>88</v>
      </c>
      <c r="AY164" s="157" t="s">
        <v>250</v>
      </c>
    </row>
    <row r="165" spans="2:65" s="1" customFormat="1" ht="24.2" customHeight="1">
      <c r="B165" s="33"/>
      <c r="C165" s="138" t="s">
        <v>320</v>
      </c>
      <c r="D165" s="138" t="s">
        <v>252</v>
      </c>
      <c r="E165" s="139" t="s">
        <v>336</v>
      </c>
      <c r="F165" s="140" t="s">
        <v>337</v>
      </c>
      <c r="G165" s="141" t="s">
        <v>276</v>
      </c>
      <c r="H165" s="142">
        <v>184.3</v>
      </c>
      <c r="I165" s="143"/>
      <c r="J165" s="144">
        <f>ROUND(I165*H165,2)</f>
        <v>0</v>
      </c>
      <c r="K165" s="140" t="s">
        <v>256</v>
      </c>
      <c r="L165" s="33"/>
      <c r="M165" s="145" t="s">
        <v>1</v>
      </c>
      <c r="N165" s="146" t="s">
        <v>45</v>
      </c>
      <c r="P165" s="147">
        <f>O165*H165</f>
        <v>0</v>
      </c>
      <c r="Q165" s="147">
        <v>0</v>
      </c>
      <c r="R165" s="147">
        <f>Q165*H165</f>
        <v>0</v>
      </c>
      <c r="S165" s="147">
        <v>0</v>
      </c>
      <c r="T165" s="148">
        <f>S165*H165</f>
        <v>0</v>
      </c>
      <c r="AR165" s="149" t="s">
        <v>257</v>
      </c>
      <c r="AT165" s="149" t="s">
        <v>252</v>
      </c>
      <c r="AU165" s="149" t="s">
        <v>21</v>
      </c>
      <c r="AY165" s="17" t="s">
        <v>250</v>
      </c>
      <c r="BE165" s="150">
        <f>IF(N165="základní",J165,0)</f>
        <v>0</v>
      </c>
      <c r="BF165" s="150">
        <f>IF(N165="snížená",J165,0)</f>
        <v>0</v>
      </c>
      <c r="BG165" s="150">
        <f>IF(N165="zákl. přenesená",J165,0)</f>
        <v>0</v>
      </c>
      <c r="BH165" s="150">
        <f>IF(N165="sníž. přenesená",J165,0)</f>
        <v>0</v>
      </c>
      <c r="BI165" s="150">
        <f>IF(N165="nulová",J165,0)</f>
        <v>0</v>
      </c>
      <c r="BJ165" s="17" t="s">
        <v>88</v>
      </c>
      <c r="BK165" s="150">
        <f>ROUND(I165*H165,2)</f>
        <v>0</v>
      </c>
      <c r="BL165" s="17" t="s">
        <v>257</v>
      </c>
      <c r="BM165" s="149" t="s">
        <v>4136</v>
      </c>
    </row>
    <row r="166" spans="2:65" s="1" customFormat="1" ht="11.25">
      <c r="B166" s="33"/>
      <c r="D166" s="151" t="s">
        <v>259</v>
      </c>
      <c r="F166" s="152" t="s">
        <v>339</v>
      </c>
      <c r="I166" s="153"/>
      <c r="L166" s="33"/>
      <c r="M166" s="154"/>
      <c r="T166" s="57"/>
      <c r="AT166" s="17" t="s">
        <v>259</v>
      </c>
      <c r="AU166" s="17" t="s">
        <v>21</v>
      </c>
    </row>
    <row r="167" spans="2:65" s="12" customFormat="1" ht="11.25">
      <c r="B167" s="155"/>
      <c r="D167" s="156" t="s">
        <v>265</v>
      </c>
      <c r="E167" s="157" t="s">
        <v>1</v>
      </c>
      <c r="F167" s="158" t="s">
        <v>4137</v>
      </c>
      <c r="H167" s="159">
        <v>184.3</v>
      </c>
      <c r="I167" s="160"/>
      <c r="L167" s="155"/>
      <c r="M167" s="161"/>
      <c r="T167" s="162"/>
      <c r="AT167" s="157" t="s">
        <v>265</v>
      </c>
      <c r="AU167" s="157" t="s">
        <v>21</v>
      </c>
      <c r="AV167" s="12" t="s">
        <v>21</v>
      </c>
      <c r="AW167" s="12" t="s">
        <v>36</v>
      </c>
      <c r="AX167" s="12" t="s">
        <v>88</v>
      </c>
      <c r="AY167" s="157" t="s">
        <v>250</v>
      </c>
    </row>
    <row r="168" spans="2:65" s="1" customFormat="1" ht="33" customHeight="1">
      <c r="B168" s="33"/>
      <c r="C168" s="138" t="s">
        <v>331</v>
      </c>
      <c r="D168" s="138" t="s">
        <v>252</v>
      </c>
      <c r="E168" s="139" t="s">
        <v>3773</v>
      </c>
      <c r="F168" s="140" t="s">
        <v>3774</v>
      </c>
      <c r="G168" s="141" t="s">
        <v>276</v>
      </c>
      <c r="H168" s="142">
        <v>157</v>
      </c>
      <c r="I168" s="143"/>
      <c r="J168" s="144">
        <f>ROUND(I168*H168,2)</f>
        <v>0</v>
      </c>
      <c r="K168" s="140" t="s">
        <v>256</v>
      </c>
      <c r="L168" s="33"/>
      <c r="M168" s="145" t="s">
        <v>1</v>
      </c>
      <c r="N168" s="146" t="s">
        <v>45</v>
      </c>
      <c r="P168" s="147">
        <f>O168*H168</f>
        <v>0</v>
      </c>
      <c r="Q168" s="147">
        <v>0</v>
      </c>
      <c r="R168" s="147">
        <f>Q168*H168</f>
        <v>0</v>
      </c>
      <c r="S168" s="147">
        <v>0</v>
      </c>
      <c r="T168" s="148">
        <f>S168*H168</f>
        <v>0</v>
      </c>
      <c r="AR168" s="149" t="s">
        <v>257</v>
      </c>
      <c r="AT168" s="149" t="s">
        <v>252</v>
      </c>
      <c r="AU168" s="149" t="s">
        <v>21</v>
      </c>
      <c r="AY168" s="17" t="s">
        <v>250</v>
      </c>
      <c r="BE168" s="150">
        <f>IF(N168="základní",J168,0)</f>
        <v>0</v>
      </c>
      <c r="BF168" s="150">
        <f>IF(N168="snížená",J168,0)</f>
        <v>0</v>
      </c>
      <c r="BG168" s="150">
        <f>IF(N168="zákl. přenesená",J168,0)</f>
        <v>0</v>
      </c>
      <c r="BH168" s="150">
        <f>IF(N168="sníž. přenesená",J168,0)</f>
        <v>0</v>
      </c>
      <c r="BI168" s="150">
        <f>IF(N168="nulová",J168,0)</f>
        <v>0</v>
      </c>
      <c r="BJ168" s="17" t="s">
        <v>88</v>
      </c>
      <c r="BK168" s="150">
        <f>ROUND(I168*H168,2)</f>
        <v>0</v>
      </c>
      <c r="BL168" s="17" t="s">
        <v>257</v>
      </c>
      <c r="BM168" s="149" t="s">
        <v>4138</v>
      </c>
    </row>
    <row r="169" spans="2:65" s="1" customFormat="1" ht="11.25">
      <c r="B169" s="33"/>
      <c r="D169" s="151" t="s">
        <v>259</v>
      </c>
      <c r="F169" s="152" t="s">
        <v>3776</v>
      </c>
      <c r="I169" s="153"/>
      <c r="L169" s="33"/>
      <c r="M169" s="154"/>
      <c r="T169" s="57"/>
      <c r="AT169" s="17" t="s">
        <v>259</v>
      </c>
      <c r="AU169" s="17" t="s">
        <v>21</v>
      </c>
    </row>
    <row r="170" spans="2:65" s="12" customFormat="1" ht="11.25">
      <c r="B170" s="155"/>
      <c r="D170" s="156" t="s">
        <v>265</v>
      </c>
      <c r="E170" s="157" t="s">
        <v>1</v>
      </c>
      <c r="F170" s="158" t="s">
        <v>4139</v>
      </c>
      <c r="H170" s="159">
        <v>157</v>
      </c>
      <c r="I170" s="160"/>
      <c r="L170" s="155"/>
      <c r="M170" s="161"/>
      <c r="T170" s="162"/>
      <c r="AT170" s="157" t="s">
        <v>265</v>
      </c>
      <c r="AU170" s="157" t="s">
        <v>21</v>
      </c>
      <c r="AV170" s="12" t="s">
        <v>21</v>
      </c>
      <c r="AW170" s="12" t="s">
        <v>36</v>
      </c>
      <c r="AX170" s="12" t="s">
        <v>88</v>
      </c>
      <c r="AY170" s="157" t="s">
        <v>250</v>
      </c>
    </row>
    <row r="171" spans="2:65" s="1" customFormat="1" ht="24.2" customHeight="1">
      <c r="B171" s="33"/>
      <c r="C171" s="138" t="s">
        <v>335</v>
      </c>
      <c r="D171" s="138" t="s">
        <v>252</v>
      </c>
      <c r="E171" s="139" t="s">
        <v>1315</v>
      </c>
      <c r="F171" s="140" t="s">
        <v>1316</v>
      </c>
      <c r="G171" s="141" t="s">
        <v>255</v>
      </c>
      <c r="H171" s="142">
        <v>873.72</v>
      </c>
      <c r="I171" s="143"/>
      <c r="J171" s="144">
        <f>ROUND(I171*H171,2)</f>
        <v>0</v>
      </c>
      <c r="K171" s="140" t="s">
        <v>256</v>
      </c>
      <c r="L171" s="33"/>
      <c r="M171" s="145" t="s">
        <v>1</v>
      </c>
      <c r="N171" s="146" t="s">
        <v>45</v>
      </c>
      <c r="P171" s="147">
        <f>O171*H171</f>
        <v>0</v>
      </c>
      <c r="Q171" s="147">
        <v>0</v>
      </c>
      <c r="R171" s="147">
        <f>Q171*H171</f>
        <v>0</v>
      </c>
      <c r="S171" s="147">
        <v>0</v>
      </c>
      <c r="T171" s="148">
        <f>S171*H171</f>
        <v>0</v>
      </c>
      <c r="AR171" s="149" t="s">
        <v>257</v>
      </c>
      <c r="AT171" s="149" t="s">
        <v>252</v>
      </c>
      <c r="AU171" s="149" t="s">
        <v>21</v>
      </c>
      <c r="AY171" s="17" t="s">
        <v>250</v>
      </c>
      <c r="BE171" s="150">
        <f>IF(N171="základní",J171,0)</f>
        <v>0</v>
      </c>
      <c r="BF171" s="150">
        <f>IF(N171="snížená",J171,0)</f>
        <v>0</v>
      </c>
      <c r="BG171" s="150">
        <f>IF(N171="zákl. přenesená",J171,0)</f>
        <v>0</v>
      </c>
      <c r="BH171" s="150">
        <f>IF(N171="sníž. přenesená",J171,0)</f>
        <v>0</v>
      </c>
      <c r="BI171" s="150">
        <f>IF(N171="nulová",J171,0)</f>
        <v>0</v>
      </c>
      <c r="BJ171" s="17" t="s">
        <v>88</v>
      </c>
      <c r="BK171" s="150">
        <f>ROUND(I171*H171,2)</f>
        <v>0</v>
      </c>
      <c r="BL171" s="17" t="s">
        <v>257</v>
      </c>
      <c r="BM171" s="149" t="s">
        <v>4140</v>
      </c>
    </row>
    <row r="172" spans="2:65" s="1" customFormat="1" ht="11.25">
      <c r="B172" s="33"/>
      <c r="D172" s="151" t="s">
        <v>259</v>
      </c>
      <c r="F172" s="152" t="s">
        <v>1318</v>
      </c>
      <c r="I172" s="153"/>
      <c r="L172" s="33"/>
      <c r="M172" s="154"/>
      <c r="T172" s="57"/>
      <c r="AT172" s="17" t="s">
        <v>259</v>
      </c>
      <c r="AU172" s="17" t="s">
        <v>21</v>
      </c>
    </row>
    <row r="173" spans="2:65" s="12" customFormat="1" ht="11.25">
      <c r="B173" s="155"/>
      <c r="D173" s="156" t="s">
        <v>265</v>
      </c>
      <c r="E173" s="157" t="s">
        <v>1</v>
      </c>
      <c r="F173" s="158" t="s">
        <v>4141</v>
      </c>
      <c r="H173" s="159">
        <v>773.52</v>
      </c>
      <c r="I173" s="160"/>
      <c r="L173" s="155"/>
      <c r="M173" s="161"/>
      <c r="T173" s="162"/>
      <c r="AT173" s="157" t="s">
        <v>265</v>
      </c>
      <c r="AU173" s="157" t="s">
        <v>21</v>
      </c>
      <c r="AV173" s="12" t="s">
        <v>21</v>
      </c>
      <c r="AW173" s="12" t="s">
        <v>36</v>
      </c>
      <c r="AX173" s="12" t="s">
        <v>80</v>
      </c>
      <c r="AY173" s="157" t="s">
        <v>250</v>
      </c>
    </row>
    <row r="174" spans="2:65" s="12" customFormat="1" ht="11.25">
      <c r="B174" s="155"/>
      <c r="D174" s="156" t="s">
        <v>265</v>
      </c>
      <c r="E174" s="157" t="s">
        <v>1</v>
      </c>
      <c r="F174" s="158" t="s">
        <v>4142</v>
      </c>
      <c r="H174" s="159">
        <v>100.2</v>
      </c>
      <c r="I174" s="160"/>
      <c r="L174" s="155"/>
      <c r="M174" s="161"/>
      <c r="T174" s="162"/>
      <c r="AT174" s="157" t="s">
        <v>265</v>
      </c>
      <c r="AU174" s="157" t="s">
        <v>21</v>
      </c>
      <c r="AV174" s="12" t="s">
        <v>21</v>
      </c>
      <c r="AW174" s="12" t="s">
        <v>36</v>
      </c>
      <c r="AX174" s="12" t="s">
        <v>80</v>
      </c>
      <c r="AY174" s="157" t="s">
        <v>250</v>
      </c>
    </row>
    <row r="175" spans="2:65" s="13" customFormat="1" ht="11.25">
      <c r="B175" s="163"/>
      <c r="D175" s="156" t="s">
        <v>265</v>
      </c>
      <c r="E175" s="164" t="s">
        <v>1</v>
      </c>
      <c r="F175" s="165" t="s">
        <v>273</v>
      </c>
      <c r="H175" s="166">
        <v>873.72</v>
      </c>
      <c r="I175" s="167"/>
      <c r="L175" s="163"/>
      <c r="M175" s="168"/>
      <c r="T175" s="169"/>
      <c r="AT175" s="164" t="s">
        <v>265</v>
      </c>
      <c r="AU175" s="164" t="s">
        <v>21</v>
      </c>
      <c r="AV175" s="13" t="s">
        <v>257</v>
      </c>
      <c r="AW175" s="13" t="s">
        <v>36</v>
      </c>
      <c r="AX175" s="13" t="s">
        <v>88</v>
      </c>
      <c r="AY175" s="164" t="s">
        <v>250</v>
      </c>
    </row>
    <row r="176" spans="2:65" s="1" customFormat="1" ht="24.2" customHeight="1">
      <c r="B176" s="33"/>
      <c r="C176" s="138" t="s">
        <v>340</v>
      </c>
      <c r="D176" s="138" t="s">
        <v>252</v>
      </c>
      <c r="E176" s="139" t="s">
        <v>1422</v>
      </c>
      <c r="F176" s="140" t="s">
        <v>1423</v>
      </c>
      <c r="G176" s="141" t="s">
        <v>276</v>
      </c>
      <c r="H176" s="142">
        <v>2.9</v>
      </c>
      <c r="I176" s="143"/>
      <c r="J176" s="144">
        <f>ROUND(I176*H176,2)</f>
        <v>0</v>
      </c>
      <c r="K176" s="140" t="s">
        <v>256</v>
      </c>
      <c r="L176" s="33"/>
      <c r="M176" s="145" t="s">
        <v>1</v>
      </c>
      <c r="N176" s="146" t="s">
        <v>45</v>
      </c>
      <c r="P176" s="147">
        <f>O176*H176</f>
        <v>0</v>
      </c>
      <c r="Q176" s="147">
        <v>0</v>
      </c>
      <c r="R176" s="147">
        <f>Q176*H176</f>
        <v>0</v>
      </c>
      <c r="S176" s="147">
        <v>0</v>
      </c>
      <c r="T176" s="148">
        <f>S176*H176</f>
        <v>0</v>
      </c>
      <c r="AR176" s="149" t="s">
        <v>257</v>
      </c>
      <c r="AT176" s="149" t="s">
        <v>252</v>
      </c>
      <c r="AU176" s="149" t="s">
        <v>21</v>
      </c>
      <c r="AY176" s="17" t="s">
        <v>250</v>
      </c>
      <c r="BE176" s="150">
        <f>IF(N176="základní",J176,0)</f>
        <v>0</v>
      </c>
      <c r="BF176" s="150">
        <f>IF(N176="snížená",J176,0)</f>
        <v>0</v>
      </c>
      <c r="BG176" s="150">
        <f>IF(N176="zákl. přenesená",J176,0)</f>
        <v>0</v>
      </c>
      <c r="BH176" s="150">
        <f>IF(N176="sníž. přenesená",J176,0)</f>
        <v>0</v>
      </c>
      <c r="BI176" s="150">
        <f>IF(N176="nulová",J176,0)</f>
        <v>0</v>
      </c>
      <c r="BJ176" s="17" t="s">
        <v>88</v>
      </c>
      <c r="BK176" s="150">
        <f>ROUND(I176*H176,2)</f>
        <v>0</v>
      </c>
      <c r="BL176" s="17" t="s">
        <v>257</v>
      </c>
      <c r="BM176" s="149" t="s">
        <v>4143</v>
      </c>
    </row>
    <row r="177" spans="2:65" s="1" customFormat="1" ht="11.25">
      <c r="B177" s="33"/>
      <c r="D177" s="151" t="s">
        <v>259</v>
      </c>
      <c r="F177" s="152" t="s">
        <v>1425</v>
      </c>
      <c r="I177" s="153"/>
      <c r="L177" s="33"/>
      <c r="M177" s="154"/>
      <c r="T177" s="57"/>
      <c r="AT177" s="17" t="s">
        <v>259</v>
      </c>
      <c r="AU177" s="17" t="s">
        <v>21</v>
      </c>
    </row>
    <row r="178" spans="2:65" s="12" customFormat="1" ht="11.25">
      <c r="B178" s="155"/>
      <c r="D178" s="156" t="s">
        <v>265</v>
      </c>
      <c r="E178" s="157" t="s">
        <v>1</v>
      </c>
      <c r="F178" s="158" t="s">
        <v>4144</v>
      </c>
      <c r="H178" s="159">
        <v>2.9</v>
      </c>
      <c r="I178" s="160"/>
      <c r="L178" s="155"/>
      <c r="M178" s="161"/>
      <c r="T178" s="162"/>
      <c r="AT178" s="157" t="s">
        <v>265</v>
      </c>
      <c r="AU178" s="157" t="s">
        <v>21</v>
      </c>
      <c r="AV178" s="12" t="s">
        <v>21</v>
      </c>
      <c r="AW178" s="12" t="s">
        <v>36</v>
      </c>
      <c r="AX178" s="12" t="s">
        <v>88</v>
      </c>
      <c r="AY178" s="157" t="s">
        <v>250</v>
      </c>
    </row>
    <row r="179" spans="2:65" s="1" customFormat="1" ht="16.5" customHeight="1">
      <c r="B179" s="33"/>
      <c r="C179" s="178" t="s">
        <v>8</v>
      </c>
      <c r="D179" s="178" t="s">
        <v>364</v>
      </c>
      <c r="E179" s="179" t="s">
        <v>4145</v>
      </c>
      <c r="F179" s="180" t="s">
        <v>4146</v>
      </c>
      <c r="G179" s="181" t="s">
        <v>402</v>
      </c>
      <c r="H179" s="182">
        <v>5.8</v>
      </c>
      <c r="I179" s="183"/>
      <c r="J179" s="184">
        <f>ROUND(I179*H179,2)</f>
        <v>0</v>
      </c>
      <c r="K179" s="180" t="s">
        <v>256</v>
      </c>
      <c r="L179" s="185"/>
      <c r="M179" s="186" t="s">
        <v>1</v>
      </c>
      <c r="N179" s="187" t="s">
        <v>45</v>
      </c>
      <c r="P179" s="147">
        <f>O179*H179</f>
        <v>0</v>
      </c>
      <c r="Q179" s="147">
        <v>1</v>
      </c>
      <c r="R179" s="147">
        <f>Q179*H179</f>
        <v>5.8</v>
      </c>
      <c r="S179" s="147">
        <v>0</v>
      </c>
      <c r="T179" s="148">
        <f>S179*H179</f>
        <v>0</v>
      </c>
      <c r="AR179" s="149" t="s">
        <v>299</v>
      </c>
      <c r="AT179" s="149" t="s">
        <v>364</v>
      </c>
      <c r="AU179" s="149" t="s">
        <v>21</v>
      </c>
      <c r="AY179" s="17" t="s">
        <v>250</v>
      </c>
      <c r="BE179" s="150">
        <f>IF(N179="základní",J179,0)</f>
        <v>0</v>
      </c>
      <c r="BF179" s="150">
        <f>IF(N179="snížená",J179,0)</f>
        <v>0</v>
      </c>
      <c r="BG179" s="150">
        <f>IF(N179="zákl. přenesená",J179,0)</f>
        <v>0</v>
      </c>
      <c r="BH179" s="150">
        <f>IF(N179="sníž. přenesená",J179,0)</f>
        <v>0</v>
      </c>
      <c r="BI179" s="150">
        <f>IF(N179="nulová",J179,0)</f>
        <v>0</v>
      </c>
      <c r="BJ179" s="17" t="s">
        <v>88</v>
      </c>
      <c r="BK179" s="150">
        <f>ROUND(I179*H179,2)</f>
        <v>0</v>
      </c>
      <c r="BL179" s="17" t="s">
        <v>257</v>
      </c>
      <c r="BM179" s="149" t="s">
        <v>4147</v>
      </c>
    </row>
    <row r="180" spans="2:65" s="12" customFormat="1" ht="11.25">
      <c r="B180" s="155"/>
      <c r="D180" s="156" t="s">
        <v>265</v>
      </c>
      <c r="F180" s="158" t="s">
        <v>4148</v>
      </c>
      <c r="H180" s="159">
        <v>5.8</v>
      </c>
      <c r="I180" s="160"/>
      <c r="L180" s="155"/>
      <c r="M180" s="161"/>
      <c r="T180" s="162"/>
      <c r="AT180" s="157" t="s">
        <v>265</v>
      </c>
      <c r="AU180" s="157" t="s">
        <v>21</v>
      </c>
      <c r="AV180" s="12" t="s">
        <v>21</v>
      </c>
      <c r="AW180" s="12" t="s">
        <v>4</v>
      </c>
      <c r="AX180" s="12" t="s">
        <v>88</v>
      </c>
      <c r="AY180" s="157" t="s">
        <v>250</v>
      </c>
    </row>
    <row r="181" spans="2:65" s="1" customFormat="1" ht="33" customHeight="1">
      <c r="B181" s="33"/>
      <c r="C181" s="138" t="s">
        <v>351</v>
      </c>
      <c r="D181" s="138" t="s">
        <v>252</v>
      </c>
      <c r="E181" s="139" t="s">
        <v>418</v>
      </c>
      <c r="F181" s="140" t="s">
        <v>419</v>
      </c>
      <c r="G181" s="141" t="s">
        <v>255</v>
      </c>
      <c r="H181" s="142">
        <v>273</v>
      </c>
      <c r="I181" s="143"/>
      <c r="J181" s="144">
        <f>ROUND(I181*H181,2)</f>
        <v>0</v>
      </c>
      <c r="K181" s="140" t="s">
        <v>256</v>
      </c>
      <c r="L181" s="33"/>
      <c r="M181" s="145" t="s">
        <v>1</v>
      </c>
      <c r="N181" s="146" t="s">
        <v>45</v>
      </c>
      <c r="P181" s="147">
        <f>O181*H181</f>
        <v>0</v>
      </c>
      <c r="Q181" s="147">
        <v>0</v>
      </c>
      <c r="R181" s="147">
        <f>Q181*H181</f>
        <v>0</v>
      </c>
      <c r="S181" s="147">
        <v>0</v>
      </c>
      <c r="T181" s="148">
        <f>S181*H181</f>
        <v>0</v>
      </c>
      <c r="AR181" s="149" t="s">
        <v>257</v>
      </c>
      <c r="AT181" s="149" t="s">
        <v>252</v>
      </c>
      <c r="AU181" s="149" t="s">
        <v>21</v>
      </c>
      <c r="AY181" s="17" t="s">
        <v>250</v>
      </c>
      <c r="BE181" s="150">
        <f>IF(N181="základní",J181,0)</f>
        <v>0</v>
      </c>
      <c r="BF181" s="150">
        <f>IF(N181="snížená",J181,0)</f>
        <v>0</v>
      </c>
      <c r="BG181" s="150">
        <f>IF(N181="zákl. přenesená",J181,0)</f>
        <v>0</v>
      </c>
      <c r="BH181" s="150">
        <f>IF(N181="sníž. přenesená",J181,0)</f>
        <v>0</v>
      </c>
      <c r="BI181" s="150">
        <f>IF(N181="nulová",J181,0)</f>
        <v>0</v>
      </c>
      <c r="BJ181" s="17" t="s">
        <v>88</v>
      </c>
      <c r="BK181" s="150">
        <f>ROUND(I181*H181,2)</f>
        <v>0</v>
      </c>
      <c r="BL181" s="17" t="s">
        <v>257</v>
      </c>
      <c r="BM181" s="149" t="s">
        <v>4149</v>
      </c>
    </row>
    <row r="182" spans="2:65" s="1" customFormat="1" ht="11.25">
      <c r="B182" s="33"/>
      <c r="D182" s="151" t="s">
        <v>259</v>
      </c>
      <c r="F182" s="152" t="s">
        <v>421</v>
      </c>
      <c r="I182" s="153"/>
      <c r="L182" s="33"/>
      <c r="M182" s="154"/>
      <c r="T182" s="57"/>
      <c r="AT182" s="17" t="s">
        <v>259</v>
      </c>
      <c r="AU182" s="17" t="s">
        <v>21</v>
      </c>
    </row>
    <row r="183" spans="2:65" s="12" customFormat="1" ht="11.25">
      <c r="B183" s="155"/>
      <c r="D183" s="156" t="s">
        <v>265</v>
      </c>
      <c r="E183" s="157" t="s">
        <v>1</v>
      </c>
      <c r="F183" s="158" t="s">
        <v>4150</v>
      </c>
      <c r="H183" s="159">
        <v>273</v>
      </c>
      <c r="I183" s="160"/>
      <c r="L183" s="155"/>
      <c r="M183" s="161"/>
      <c r="T183" s="162"/>
      <c r="AT183" s="157" t="s">
        <v>265</v>
      </c>
      <c r="AU183" s="157" t="s">
        <v>21</v>
      </c>
      <c r="AV183" s="12" t="s">
        <v>21</v>
      </c>
      <c r="AW183" s="12" t="s">
        <v>36</v>
      </c>
      <c r="AX183" s="12" t="s">
        <v>88</v>
      </c>
      <c r="AY183" s="157" t="s">
        <v>250</v>
      </c>
    </row>
    <row r="184" spans="2:65" s="1" customFormat="1" ht="24.2" customHeight="1">
      <c r="B184" s="33"/>
      <c r="C184" s="138" t="s">
        <v>357</v>
      </c>
      <c r="D184" s="138" t="s">
        <v>252</v>
      </c>
      <c r="E184" s="139" t="s">
        <v>436</v>
      </c>
      <c r="F184" s="140" t="s">
        <v>437</v>
      </c>
      <c r="G184" s="141" t="s">
        <v>255</v>
      </c>
      <c r="H184" s="142">
        <v>273</v>
      </c>
      <c r="I184" s="143"/>
      <c r="J184" s="144">
        <f>ROUND(I184*H184,2)</f>
        <v>0</v>
      </c>
      <c r="K184" s="140" t="s">
        <v>256</v>
      </c>
      <c r="L184" s="33"/>
      <c r="M184" s="145" t="s">
        <v>1</v>
      </c>
      <c r="N184" s="146" t="s">
        <v>45</v>
      </c>
      <c r="P184" s="147">
        <f>O184*H184</f>
        <v>0</v>
      </c>
      <c r="Q184" s="147">
        <v>0</v>
      </c>
      <c r="R184" s="147">
        <f>Q184*H184</f>
        <v>0</v>
      </c>
      <c r="S184" s="147">
        <v>0</v>
      </c>
      <c r="T184" s="148">
        <f>S184*H184</f>
        <v>0</v>
      </c>
      <c r="AR184" s="149" t="s">
        <v>257</v>
      </c>
      <c r="AT184" s="149" t="s">
        <v>252</v>
      </c>
      <c r="AU184" s="149" t="s">
        <v>21</v>
      </c>
      <c r="AY184" s="17" t="s">
        <v>250</v>
      </c>
      <c r="BE184" s="150">
        <f>IF(N184="základní",J184,0)</f>
        <v>0</v>
      </c>
      <c r="BF184" s="150">
        <f>IF(N184="snížená",J184,0)</f>
        <v>0</v>
      </c>
      <c r="BG184" s="150">
        <f>IF(N184="zákl. přenesená",J184,0)</f>
        <v>0</v>
      </c>
      <c r="BH184" s="150">
        <f>IF(N184="sníž. přenesená",J184,0)</f>
        <v>0</v>
      </c>
      <c r="BI184" s="150">
        <f>IF(N184="nulová",J184,0)</f>
        <v>0</v>
      </c>
      <c r="BJ184" s="17" t="s">
        <v>88</v>
      </c>
      <c r="BK184" s="150">
        <f>ROUND(I184*H184,2)</f>
        <v>0</v>
      </c>
      <c r="BL184" s="17" t="s">
        <v>257</v>
      </c>
      <c r="BM184" s="149" t="s">
        <v>4151</v>
      </c>
    </row>
    <row r="185" spans="2:65" s="1" customFormat="1" ht="11.25">
      <c r="B185" s="33"/>
      <c r="D185" s="151" t="s">
        <v>259</v>
      </c>
      <c r="F185" s="152" t="s">
        <v>439</v>
      </c>
      <c r="I185" s="153"/>
      <c r="L185" s="33"/>
      <c r="M185" s="154"/>
      <c r="T185" s="57"/>
      <c r="AT185" s="17" t="s">
        <v>259</v>
      </c>
      <c r="AU185" s="17" t="s">
        <v>21</v>
      </c>
    </row>
    <row r="186" spans="2:65" s="1" customFormat="1" ht="16.5" customHeight="1">
      <c r="B186" s="33"/>
      <c r="C186" s="178" t="s">
        <v>363</v>
      </c>
      <c r="D186" s="178" t="s">
        <v>364</v>
      </c>
      <c r="E186" s="179" t="s">
        <v>441</v>
      </c>
      <c r="F186" s="180" t="s">
        <v>442</v>
      </c>
      <c r="G186" s="181" t="s">
        <v>443</v>
      </c>
      <c r="H186" s="182">
        <v>5.46</v>
      </c>
      <c r="I186" s="183"/>
      <c r="J186" s="184">
        <f>ROUND(I186*H186,2)</f>
        <v>0</v>
      </c>
      <c r="K186" s="180" t="s">
        <v>256</v>
      </c>
      <c r="L186" s="185"/>
      <c r="M186" s="186" t="s">
        <v>1</v>
      </c>
      <c r="N186" s="187" t="s">
        <v>45</v>
      </c>
      <c r="P186" s="147">
        <f>O186*H186</f>
        <v>0</v>
      </c>
      <c r="Q186" s="147">
        <v>1E-3</v>
      </c>
      <c r="R186" s="147">
        <f>Q186*H186</f>
        <v>5.4600000000000004E-3</v>
      </c>
      <c r="S186" s="147">
        <v>0</v>
      </c>
      <c r="T186" s="148">
        <f>S186*H186</f>
        <v>0</v>
      </c>
      <c r="AR186" s="149" t="s">
        <v>299</v>
      </c>
      <c r="AT186" s="149" t="s">
        <v>364</v>
      </c>
      <c r="AU186" s="149" t="s">
        <v>21</v>
      </c>
      <c r="AY186" s="17" t="s">
        <v>250</v>
      </c>
      <c r="BE186" s="150">
        <f>IF(N186="základní",J186,0)</f>
        <v>0</v>
      </c>
      <c r="BF186" s="150">
        <f>IF(N186="snížená",J186,0)</f>
        <v>0</v>
      </c>
      <c r="BG186" s="150">
        <f>IF(N186="zákl. přenesená",J186,0)</f>
        <v>0</v>
      </c>
      <c r="BH186" s="150">
        <f>IF(N186="sníž. přenesená",J186,0)</f>
        <v>0</v>
      </c>
      <c r="BI186" s="150">
        <f>IF(N186="nulová",J186,0)</f>
        <v>0</v>
      </c>
      <c r="BJ186" s="17" t="s">
        <v>88</v>
      </c>
      <c r="BK186" s="150">
        <f>ROUND(I186*H186,2)</f>
        <v>0</v>
      </c>
      <c r="BL186" s="17" t="s">
        <v>257</v>
      </c>
      <c r="BM186" s="149" t="s">
        <v>4152</v>
      </c>
    </row>
    <row r="187" spans="2:65" s="12" customFormat="1" ht="11.25">
      <c r="B187" s="155"/>
      <c r="D187" s="156" t="s">
        <v>265</v>
      </c>
      <c r="F187" s="158" t="s">
        <v>4153</v>
      </c>
      <c r="H187" s="159">
        <v>5.46</v>
      </c>
      <c r="I187" s="160"/>
      <c r="L187" s="155"/>
      <c r="M187" s="161"/>
      <c r="T187" s="162"/>
      <c r="AT187" s="157" t="s">
        <v>265</v>
      </c>
      <c r="AU187" s="157" t="s">
        <v>21</v>
      </c>
      <c r="AV187" s="12" t="s">
        <v>21</v>
      </c>
      <c r="AW187" s="12" t="s">
        <v>4</v>
      </c>
      <c r="AX187" s="12" t="s">
        <v>88</v>
      </c>
      <c r="AY187" s="157" t="s">
        <v>250</v>
      </c>
    </row>
    <row r="188" spans="2:65" s="1" customFormat="1" ht="24.2" customHeight="1">
      <c r="B188" s="33"/>
      <c r="C188" s="138" t="s">
        <v>369</v>
      </c>
      <c r="D188" s="138" t="s">
        <v>252</v>
      </c>
      <c r="E188" s="139" t="s">
        <v>448</v>
      </c>
      <c r="F188" s="140" t="s">
        <v>449</v>
      </c>
      <c r="G188" s="141" t="s">
        <v>255</v>
      </c>
      <c r="H188" s="142">
        <v>384.6</v>
      </c>
      <c r="I188" s="143"/>
      <c r="J188" s="144">
        <f>ROUND(I188*H188,2)</f>
        <v>0</v>
      </c>
      <c r="K188" s="140" t="s">
        <v>256</v>
      </c>
      <c r="L188" s="33"/>
      <c r="M188" s="145" t="s">
        <v>1</v>
      </c>
      <c r="N188" s="146" t="s">
        <v>45</v>
      </c>
      <c r="P188" s="147">
        <f>O188*H188</f>
        <v>0</v>
      </c>
      <c r="Q188" s="147">
        <v>0</v>
      </c>
      <c r="R188" s="147">
        <f>Q188*H188</f>
        <v>0</v>
      </c>
      <c r="S188" s="147">
        <v>0</v>
      </c>
      <c r="T188" s="148">
        <f>S188*H188</f>
        <v>0</v>
      </c>
      <c r="AR188" s="149" t="s">
        <v>257</v>
      </c>
      <c r="AT188" s="149" t="s">
        <v>252</v>
      </c>
      <c r="AU188" s="149" t="s">
        <v>21</v>
      </c>
      <c r="AY188" s="17" t="s">
        <v>250</v>
      </c>
      <c r="BE188" s="150">
        <f>IF(N188="základní",J188,0)</f>
        <v>0</v>
      </c>
      <c r="BF188" s="150">
        <f>IF(N188="snížená",J188,0)</f>
        <v>0</v>
      </c>
      <c r="BG188" s="150">
        <f>IF(N188="zákl. přenesená",J188,0)</f>
        <v>0</v>
      </c>
      <c r="BH188" s="150">
        <f>IF(N188="sníž. přenesená",J188,0)</f>
        <v>0</v>
      </c>
      <c r="BI188" s="150">
        <f>IF(N188="nulová",J188,0)</f>
        <v>0</v>
      </c>
      <c r="BJ188" s="17" t="s">
        <v>88</v>
      </c>
      <c r="BK188" s="150">
        <f>ROUND(I188*H188,2)</f>
        <v>0</v>
      </c>
      <c r="BL188" s="17" t="s">
        <v>257</v>
      </c>
      <c r="BM188" s="149" t="s">
        <v>4154</v>
      </c>
    </row>
    <row r="189" spans="2:65" s="1" customFormat="1" ht="11.25">
      <c r="B189" s="33"/>
      <c r="D189" s="151" t="s">
        <v>259</v>
      </c>
      <c r="F189" s="152" t="s">
        <v>451</v>
      </c>
      <c r="I189" s="153"/>
      <c r="L189" s="33"/>
      <c r="M189" s="154"/>
      <c r="T189" s="57"/>
      <c r="AT189" s="17" t="s">
        <v>259</v>
      </c>
      <c r="AU189" s="17" t="s">
        <v>21</v>
      </c>
    </row>
    <row r="190" spans="2:65" s="1" customFormat="1" ht="16.5" customHeight="1">
      <c r="B190" s="33"/>
      <c r="C190" s="138" t="s">
        <v>375</v>
      </c>
      <c r="D190" s="138" t="s">
        <v>252</v>
      </c>
      <c r="E190" s="139" t="s">
        <v>455</v>
      </c>
      <c r="F190" s="140" t="s">
        <v>456</v>
      </c>
      <c r="G190" s="141" t="s">
        <v>276</v>
      </c>
      <c r="H190" s="142">
        <v>5.46</v>
      </c>
      <c r="I190" s="143"/>
      <c r="J190" s="144">
        <f>ROUND(I190*H190,2)</f>
        <v>0</v>
      </c>
      <c r="K190" s="140" t="s">
        <v>256</v>
      </c>
      <c r="L190" s="33"/>
      <c r="M190" s="145" t="s">
        <v>1</v>
      </c>
      <c r="N190" s="146" t="s">
        <v>45</v>
      </c>
      <c r="P190" s="147">
        <f>O190*H190</f>
        <v>0</v>
      </c>
      <c r="Q190" s="147">
        <v>0</v>
      </c>
      <c r="R190" s="147">
        <f>Q190*H190</f>
        <v>0</v>
      </c>
      <c r="S190" s="147">
        <v>0</v>
      </c>
      <c r="T190" s="148">
        <f>S190*H190</f>
        <v>0</v>
      </c>
      <c r="AR190" s="149" t="s">
        <v>257</v>
      </c>
      <c r="AT190" s="149" t="s">
        <v>252</v>
      </c>
      <c r="AU190" s="149" t="s">
        <v>21</v>
      </c>
      <c r="AY190" s="17" t="s">
        <v>250</v>
      </c>
      <c r="BE190" s="150">
        <f>IF(N190="základní",J190,0)</f>
        <v>0</v>
      </c>
      <c r="BF190" s="150">
        <f>IF(N190="snížená",J190,0)</f>
        <v>0</v>
      </c>
      <c r="BG190" s="150">
        <f>IF(N190="zákl. přenesená",J190,0)</f>
        <v>0</v>
      </c>
      <c r="BH190" s="150">
        <f>IF(N190="sníž. přenesená",J190,0)</f>
        <v>0</v>
      </c>
      <c r="BI190" s="150">
        <f>IF(N190="nulová",J190,0)</f>
        <v>0</v>
      </c>
      <c r="BJ190" s="17" t="s">
        <v>88</v>
      </c>
      <c r="BK190" s="150">
        <f>ROUND(I190*H190,2)</f>
        <v>0</v>
      </c>
      <c r="BL190" s="17" t="s">
        <v>257</v>
      </c>
      <c r="BM190" s="149" t="s">
        <v>4155</v>
      </c>
    </row>
    <row r="191" spans="2:65" s="1" customFormat="1" ht="11.25">
      <c r="B191" s="33"/>
      <c r="D191" s="151" t="s">
        <v>259</v>
      </c>
      <c r="F191" s="152" t="s">
        <v>458</v>
      </c>
      <c r="I191" s="153"/>
      <c r="L191" s="33"/>
      <c r="M191" s="154"/>
      <c r="T191" s="57"/>
      <c r="AT191" s="17" t="s">
        <v>259</v>
      </c>
      <c r="AU191" s="17" t="s">
        <v>21</v>
      </c>
    </row>
    <row r="192" spans="2:65" s="11" customFormat="1" ht="22.9" customHeight="1">
      <c r="B192" s="126"/>
      <c r="D192" s="127" t="s">
        <v>79</v>
      </c>
      <c r="E192" s="136" t="s">
        <v>21</v>
      </c>
      <c r="F192" s="136" t="s">
        <v>459</v>
      </c>
      <c r="I192" s="129"/>
      <c r="J192" s="137">
        <f>BK192</f>
        <v>0</v>
      </c>
      <c r="L192" s="126"/>
      <c r="M192" s="131"/>
      <c r="P192" s="132">
        <f>SUM(P193:P203)</f>
        <v>0</v>
      </c>
      <c r="R192" s="132">
        <f>SUM(R193:R203)</f>
        <v>5.9148099999999995E-2</v>
      </c>
      <c r="T192" s="133">
        <f>SUM(T193:T203)</f>
        <v>0</v>
      </c>
      <c r="AR192" s="127" t="s">
        <v>88</v>
      </c>
      <c r="AT192" s="134" t="s">
        <v>79</v>
      </c>
      <c r="AU192" s="134" t="s">
        <v>88</v>
      </c>
      <c r="AY192" s="127" t="s">
        <v>250</v>
      </c>
      <c r="BK192" s="135">
        <f>SUM(BK193:BK203)</f>
        <v>0</v>
      </c>
    </row>
    <row r="193" spans="2:65" s="1" customFormat="1" ht="33" customHeight="1">
      <c r="B193" s="33"/>
      <c r="C193" s="138" t="s">
        <v>7</v>
      </c>
      <c r="D193" s="138" t="s">
        <v>252</v>
      </c>
      <c r="E193" s="139" t="s">
        <v>4156</v>
      </c>
      <c r="F193" s="140" t="s">
        <v>4157</v>
      </c>
      <c r="G193" s="141" t="s">
        <v>276</v>
      </c>
      <c r="H193" s="142">
        <v>5.3559999999999999</v>
      </c>
      <c r="I193" s="143"/>
      <c r="J193" s="144">
        <f>ROUND(I193*H193,2)</f>
        <v>0</v>
      </c>
      <c r="K193" s="140" t="s">
        <v>256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0</v>
      </c>
      <c r="R193" s="147">
        <f>Q193*H193</f>
        <v>0</v>
      </c>
      <c r="S193" s="147">
        <v>0</v>
      </c>
      <c r="T193" s="148">
        <f>S193*H193</f>
        <v>0</v>
      </c>
      <c r="AR193" s="149" t="s">
        <v>257</v>
      </c>
      <c r="AT193" s="149" t="s">
        <v>252</v>
      </c>
      <c r="AU193" s="149" t="s">
        <v>21</v>
      </c>
      <c r="AY193" s="17" t="s">
        <v>250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257</v>
      </c>
      <c r="BM193" s="149" t="s">
        <v>4158</v>
      </c>
    </row>
    <row r="194" spans="2:65" s="1" customFormat="1" ht="11.25">
      <c r="B194" s="33"/>
      <c r="D194" s="151" t="s">
        <v>259</v>
      </c>
      <c r="F194" s="152" t="s">
        <v>4159</v>
      </c>
      <c r="I194" s="153"/>
      <c r="L194" s="33"/>
      <c r="M194" s="154"/>
      <c r="T194" s="57"/>
      <c r="AT194" s="17" t="s">
        <v>259</v>
      </c>
      <c r="AU194" s="17" t="s">
        <v>21</v>
      </c>
    </row>
    <row r="195" spans="2:65" s="12" customFormat="1" ht="11.25">
      <c r="B195" s="155"/>
      <c r="D195" s="156" t="s">
        <v>265</v>
      </c>
      <c r="E195" s="157" t="s">
        <v>1</v>
      </c>
      <c r="F195" s="158" t="s">
        <v>4160</v>
      </c>
      <c r="H195" s="159">
        <v>5.3559999999999999</v>
      </c>
      <c r="I195" s="160"/>
      <c r="L195" s="155"/>
      <c r="M195" s="161"/>
      <c r="T195" s="162"/>
      <c r="AT195" s="157" t="s">
        <v>265</v>
      </c>
      <c r="AU195" s="157" t="s">
        <v>21</v>
      </c>
      <c r="AV195" s="12" t="s">
        <v>21</v>
      </c>
      <c r="AW195" s="12" t="s">
        <v>36</v>
      </c>
      <c r="AX195" s="12" t="s">
        <v>88</v>
      </c>
      <c r="AY195" s="157" t="s">
        <v>250</v>
      </c>
    </row>
    <row r="196" spans="2:65" s="1" customFormat="1" ht="24.2" customHeight="1">
      <c r="B196" s="33"/>
      <c r="C196" s="138" t="s">
        <v>387</v>
      </c>
      <c r="D196" s="138" t="s">
        <v>252</v>
      </c>
      <c r="E196" s="139" t="s">
        <v>4161</v>
      </c>
      <c r="F196" s="140" t="s">
        <v>4162</v>
      </c>
      <c r="G196" s="141" t="s">
        <v>255</v>
      </c>
      <c r="H196" s="142">
        <v>74.16</v>
      </c>
      <c r="I196" s="143"/>
      <c r="J196" s="144">
        <f>ROUND(I196*H196,2)</f>
        <v>0</v>
      </c>
      <c r="K196" s="140" t="s">
        <v>256</v>
      </c>
      <c r="L196" s="33"/>
      <c r="M196" s="145" t="s">
        <v>1</v>
      </c>
      <c r="N196" s="146" t="s">
        <v>45</v>
      </c>
      <c r="P196" s="147">
        <f>O196*H196</f>
        <v>0</v>
      </c>
      <c r="Q196" s="147">
        <v>1.7000000000000001E-4</v>
      </c>
      <c r="R196" s="147">
        <f>Q196*H196</f>
        <v>1.2607200000000001E-2</v>
      </c>
      <c r="S196" s="147">
        <v>0</v>
      </c>
      <c r="T196" s="148">
        <f>S196*H196</f>
        <v>0</v>
      </c>
      <c r="AR196" s="149" t="s">
        <v>257</v>
      </c>
      <c r="AT196" s="149" t="s">
        <v>252</v>
      </c>
      <c r="AU196" s="149" t="s">
        <v>21</v>
      </c>
      <c r="AY196" s="17" t="s">
        <v>250</v>
      </c>
      <c r="BE196" s="150">
        <f>IF(N196="základní",J196,0)</f>
        <v>0</v>
      </c>
      <c r="BF196" s="150">
        <f>IF(N196="snížená",J196,0)</f>
        <v>0</v>
      </c>
      <c r="BG196" s="150">
        <f>IF(N196="zákl. přenesená",J196,0)</f>
        <v>0</v>
      </c>
      <c r="BH196" s="150">
        <f>IF(N196="sníž. přenesená",J196,0)</f>
        <v>0</v>
      </c>
      <c r="BI196" s="150">
        <f>IF(N196="nulová",J196,0)</f>
        <v>0</v>
      </c>
      <c r="BJ196" s="17" t="s">
        <v>88</v>
      </c>
      <c r="BK196" s="150">
        <f>ROUND(I196*H196,2)</f>
        <v>0</v>
      </c>
      <c r="BL196" s="17" t="s">
        <v>257</v>
      </c>
      <c r="BM196" s="149" t="s">
        <v>4163</v>
      </c>
    </row>
    <row r="197" spans="2:65" s="1" customFormat="1" ht="11.25">
      <c r="B197" s="33"/>
      <c r="D197" s="151" t="s">
        <v>259</v>
      </c>
      <c r="F197" s="152" t="s">
        <v>4164</v>
      </c>
      <c r="I197" s="153"/>
      <c r="L197" s="33"/>
      <c r="M197" s="154"/>
      <c r="T197" s="57"/>
      <c r="AT197" s="17" t="s">
        <v>259</v>
      </c>
      <c r="AU197" s="17" t="s">
        <v>21</v>
      </c>
    </row>
    <row r="198" spans="2:65" s="1" customFormat="1" ht="19.5">
      <c r="B198" s="33"/>
      <c r="D198" s="156" t="s">
        <v>285</v>
      </c>
      <c r="F198" s="170" t="s">
        <v>4165</v>
      </c>
      <c r="I198" s="153"/>
      <c r="L198" s="33"/>
      <c r="M198" s="154"/>
      <c r="T198" s="57"/>
      <c r="AT198" s="17" t="s">
        <v>285</v>
      </c>
      <c r="AU198" s="17" t="s">
        <v>21</v>
      </c>
    </row>
    <row r="199" spans="2:65" s="1" customFormat="1" ht="24.2" customHeight="1">
      <c r="B199" s="33"/>
      <c r="C199" s="178" t="s">
        <v>393</v>
      </c>
      <c r="D199" s="178" t="s">
        <v>364</v>
      </c>
      <c r="E199" s="179" t="s">
        <v>855</v>
      </c>
      <c r="F199" s="180" t="s">
        <v>856</v>
      </c>
      <c r="G199" s="181" t="s">
        <v>255</v>
      </c>
      <c r="H199" s="182">
        <v>87.843000000000004</v>
      </c>
      <c r="I199" s="183"/>
      <c r="J199" s="184">
        <f>ROUND(I199*H199,2)</f>
        <v>0</v>
      </c>
      <c r="K199" s="180" t="s">
        <v>256</v>
      </c>
      <c r="L199" s="185"/>
      <c r="M199" s="186" t="s">
        <v>1</v>
      </c>
      <c r="N199" s="187" t="s">
        <v>45</v>
      </c>
      <c r="P199" s="147">
        <f>O199*H199</f>
        <v>0</v>
      </c>
      <c r="Q199" s="147">
        <v>2.9999999999999997E-4</v>
      </c>
      <c r="R199" s="147">
        <f>Q199*H199</f>
        <v>2.6352899999999999E-2</v>
      </c>
      <c r="S199" s="147">
        <v>0</v>
      </c>
      <c r="T199" s="148">
        <f>S199*H199</f>
        <v>0</v>
      </c>
      <c r="AR199" s="149" t="s">
        <v>299</v>
      </c>
      <c r="AT199" s="149" t="s">
        <v>364</v>
      </c>
      <c r="AU199" s="149" t="s">
        <v>21</v>
      </c>
      <c r="AY199" s="17" t="s">
        <v>250</v>
      </c>
      <c r="BE199" s="150">
        <f>IF(N199="základní",J199,0)</f>
        <v>0</v>
      </c>
      <c r="BF199" s="150">
        <f>IF(N199="snížená",J199,0)</f>
        <v>0</v>
      </c>
      <c r="BG199" s="150">
        <f>IF(N199="zákl. přenesená",J199,0)</f>
        <v>0</v>
      </c>
      <c r="BH199" s="150">
        <f>IF(N199="sníž. přenesená",J199,0)</f>
        <v>0</v>
      </c>
      <c r="BI199" s="150">
        <f>IF(N199="nulová",J199,0)</f>
        <v>0</v>
      </c>
      <c r="BJ199" s="17" t="s">
        <v>88</v>
      </c>
      <c r="BK199" s="150">
        <f>ROUND(I199*H199,2)</f>
        <v>0</v>
      </c>
      <c r="BL199" s="17" t="s">
        <v>257</v>
      </c>
      <c r="BM199" s="149" t="s">
        <v>4166</v>
      </c>
    </row>
    <row r="200" spans="2:65" s="12" customFormat="1" ht="11.25">
      <c r="B200" s="155"/>
      <c r="D200" s="156" t="s">
        <v>265</v>
      </c>
      <c r="F200" s="158" t="s">
        <v>4167</v>
      </c>
      <c r="H200" s="159">
        <v>87.843000000000004</v>
      </c>
      <c r="I200" s="160"/>
      <c r="L200" s="155"/>
      <c r="M200" s="161"/>
      <c r="T200" s="162"/>
      <c r="AT200" s="157" t="s">
        <v>265</v>
      </c>
      <c r="AU200" s="157" t="s">
        <v>21</v>
      </c>
      <c r="AV200" s="12" t="s">
        <v>21</v>
      </c>
      <c r="AW200" s="12" t="s">
        <v>4</v>
      </c>
      <c r="AX200" s="12" t="s">
        <v>88</v>
      </c>
      <c r="AY200" s="157" t="s">
        <v>250</v>
      </c>
    </row>
    <row r="201" spans="2:65" s="1" customFormat="1" ht="24.2" customHeight="1">
      <c r="B201" s="33"/>
      <c r="C201" s="138" t="s">
        <v>399</v>
      </c>
      <c r="D201" s="138" t="s">
        <v>252</v>
      </c>
      <c r="E201" s="139" t="s">
        <v>4168</v>
      </c>
      <c r="F201" s="140" t="s">
        <v>4169</v>
      </c>
      <c r="G201" s="141" t="s">
        <v>557</v>
      </c>
      <c r="H201" s="142">
        <v>41.2</v>
      </c>
      <c r="I201" s="143"/>
      <c r="J201" s="144">
        <f>ROUND(I201*H201,2)</f>
        <v>0</v>
      </c>
      <c r="K201" s="140" t="s">
        <v>256</v>
      </c>
      <c r="L201" s="33"/>
      <c r="M201" s="145" t="s">
        <v>1</v>
      </c>
      <c r="N201" s="146" t="s">
        <v>45</v>
      </c>
      <c r="P201" s="147">
        <f>O201*H201</f>
        <v>0</v>
      </c>
      <c r="Q201" s="147">
        <v>4.8999999999999998E-4</v>
      </c>
      <c r="R201" s="147">
        <f>Q201*H201</f>
        <v>2.0188000000000001E-2</v>
      </c>
      <c r="S201" s="147">
        <v>0</v>
      </c>
      <c r="T201" s="148">
        <f>S201*H201</f>
        <v>0</v>
      </c>
      <c r="AR201" s="149" t="s">
        <v>257</v>
      </c>
      <c r="AT201" s="149" t="s">
        <v>252</v>
      </c>
      <c r="AU201" s="149" t="s">
        <v>21</v>
      </c>
      <c r="AY201" s="17" t="s">
        <v>250</v>
      </c>
      <c r="BE201" s="150">
        <f>IF(N201="základní",J201,0)</f>
        <v>0</v>
      </c>
      <c r="BF201" s="150">
        <f>IF(N201="snížená",J201,0)</f>
        <v>0</v>
      </c>
      <c r="BG201" s="150">
        <f>IF(N201="zákl. přenesená",J201,0)</f>
        <v>0</v>
      </c>
      <c r="BH201" s="150">
        <f>IF(N201="sníž. přenesená",J201,0)</f>
        <v>0</v>
      </c>
      <c r="BI201" s="150">
        <f>IF(N201="nulová",J201,0)</f>
        <v>0</v>
      </c>
      <c r="BJ201" s="17" t="s">
        <v>88</v>
      </c>
      <c r="BK201" s="150">
        <f>ROUND(I201*H201,2)</f>
        <v>0</v>
      </c>
      <c r="BL201" s="17" t="s">
        <v>257</v>
      </c>
      <c r="BM201" s="149" t="s">
        <v>4170</v>
      </c>
    </row>
    <row r="202" spans="2:65" s="1" customFormat="1" ht="11.25">
      <c r="B202" s="33"/>
      <c r="D202" s="151" t="s">
        <v>259</v>
      </c>
      <c r="F202" s="152" t="s">
        <v>4171</v>
      </c>
      <c r="I202" s="153"/>
      <c r="L202" s="33"/>
      <c r="M202" s="154"/>
      <c r="T202" s="57"/>
      <c r="AT202" s="17" t="s">
        <v>259</v>
      </c>
      <c r="AU202" s="17" t="s">
        <v>21</v>
      </c>
    </row>
    <row r="203" spans="2:65" s="1" customFormat="1" ht="19.5">
      <c r="B203" s="33"/>
      <c r="D203" s="156" t="s">
        <v>285</v>
      </c>
      <c r="F203" s="170" t="s">
        <v>4172</v>
      </c>
      <c r="I203" s="153"/>
      <c r="L203" s="33"/>
      <c r="M203" s="154"/>
      <c r="T203" s="57"/>
      <c r="AT203" s="17" t="s">
        <v>285</v>
      </c>
      <c r="AU203" s="17" t="s">
        <v>21</v>
      </c>
    </row>
    <row r="204" spans="2:65" s="11" customFormat="1" ht="22.9" customHeight="1">
      <c r="B204" s="126"/>
      <c r="D204" s="127" t="s">
        <v>79</v>
      </c>
      <c r="E204" s="136" t="s">
        <v>280</v>
      </c>
      <c r="F204" s="136" t="s">
        <v>616</v>
      </c>
      <c r="I204" s="129"/>
      <c r="J204" s="137">
        <f>BK204</f>
        <v>0</v>
      </c>
      <c r="L204" s="126"/>
      <c r="M204" s="131"/>
      <c r="P204" s="132">
        <f>SUM(P205:P247)</f>
        <v>0</v>
      </c>
      <c r="R204" s="132">
        <f>SUM(R205:R247)</f>
        <v>75.119240000000005</v>
      </c>
      <c r="T204" s="133">
        <f>SUM(T205:T247)</f>
        <v>0</v>
      </c>
      <c r="AR204" s="127" t="s">
        <v>88</v>
      </c>
      <c r="AT204" s="134" t="s">
        <v>79</v>
      </c>
      <c r="AU204" s="134" t="s">
        <v>88</v>
      </c>
      <c r="AY204" s="127" t="s">
        <v>250</v>
      </c>
      <c r="BK204" s="135">
        <f>SUM(BK205:BK247)</f>
        <v>0</v>
      </c>
    </row>
    <row r="205" spans="2:65" s="1" customFormat="1" ht="37.9" customHeight="1">
      <c r="B205" s="33"/>
      <c r="C205" s="138" t="s">
        <v>406</v>
      </c>
      <c r="D205" s="138" t="s">
        <v>252</v>
      </c>
      <c r="E205" s="139" t="s">
        <v>3794</v>
      </c>
      <c r="F205" s="140" t="s">
        <v>3795</v>
      </c>
      <c r="G205" s="141" t="s">
        <v>255</v>
      </c>
      <c r="H205" s="142">
        <v>867.3</v>
      </c>
      <c r="I205" s="143"/>
      <c r="J205" s="144">
        <f>ROUND(I205*H205,2)</f>
        <v>0</v>
      </c>
      <c r="K205" s="140" t="s">
        <v>256</v>
      </c>
      <c r="L205" s="33"/>
      <c r="M205" s="145" t="s">
        <v>1</v>
      </c>
      <c r="N205" s="146" t="s">
        <v>45</v>
      </c>
      <c r="P205" s="147">
        <f>O205*H205</f>
        <v>0</v>
      </c>
      <c r="Q205" s="147">
        <v>0</v>
      </c>
      <c r="R205" s="147">
        <f>Q205*H205</f>
        <v>0</v>
      </c>
      <c r="S205" s="147">
        <v>0</v>
      </c>
      <c r="T205" s="148">
        <f>S205*H205</f>
        <v>0</v>
      </c>
      <c r="AR205" s="149" t="s">
        <v>257</v>
      </c>
      <c r="AT205" s="149" t="s">
        <v>252</v>
      </c>
      <c r="AU205" s="149" t="s">
        <v>21</v>
      </c>
      <c r="AY205" s="17" t="s">
        <v>250</v>
      </c>
      <c r="BE205" s="150">
        <f>IF(N205="základní",J205,0)</f>
        <v>0</v>
      </c>
      <c r="BF205" s="150">
        <f>IF(N205="snížená",J205,0)</f>
        <v>0</v>
      </c>
      <c r="BG205" s="150">
        <f>IF(N205="zákl. přenesená",J205,0)</f>
        <v>0</v>
      </c>
      <c r="BH205" s="150">
        <f>IF(N205="sníž. přenesená",J205,0)</f>
        <v>0</v>
      </c>
      <c r="BI205" s="150">
        <f>IF(N205="nulová",J205,0)</f>
        <v>0</v>
      </c>
      <c r="BJ205" s="17" t="s">
        <v>88</v>
      </c>
      <c r="BK205" s="150">
        <f>ROUND(I205*H205,2)</f>
        <v>0</v>
      </c>
      <c r="BL205" s="17" t="s">
        <v>257</v>
      </c>
      <c r="BM205" s="149" t="s">
        <v>4173</v>
      </c>
    </row>
    <row r="206" spans="2:65" s="1" customFormat="1" ht="11.25">
      <c r="B206" s="33"/>
      <c r="D206" s="151" t="s">
        <v>259</v>
      </c>
      <c r="F206" s="152" t="s">
        <v>3797</v>
      </c>
      <c r="I206" s="153"/>
      <c r="L206" s="33"/>
      <c r="M206" s="154"/>
      <c r="T206" s="57"/>
      <c r="AT206" s="17" t="s">
        <v>259</v>
      </c>
      <c r="AU206" s="17" t="s">
        <v>21</v>
      </c>
    </row>
    <row r="207" spans="2:65" s="12" customFormat="1" ht="11.25">
      <c r="B207" s="155"/>
      <c r="D207" s="156" t="s">
        <v>265</v>
      </c>
      <c r="E207" s="157" t="s">
        <v>1</v>
      </c>
      <c r="F207" s="158" t="s">
        <v>4174</v>
      </c>
      <c r="H207" s="159">
        <v>867.3</v>
      </c>
      <c r="I207" s="160"/>
      <c r="L207" s="155"/>
      <c r="M207" s="161"/>
      <c r="T207" s="162"/>
      <c r="AT207" s="157" t="s">
        <v>265</v>
      </c>
      <c r="AU207" s="157" t="s">
        <v>21</v>
      </c>
      <c r="AV207" s="12" t="s">
        <v>21</v>
      </c>
      <c r="AW207" s="12" t="s">
        <v>36</v>
      </c>
      <c r="AX207" s="12" t="s">
        <v>88</v>
      </c>
      <c r="AY207" s="157" t="s">
        <v>250</v>
      </c>
    </row>
    <row r="208" spans="2:65" s="1" customFormat="1" ht="21.75" customHeight="1">
      <c r="B208" s="33"/>
      <c r="C208" s="178" t="s">
        <v>411</v>
      </c>
      <c r="D208" s="178" t="s">
        <v>364</v>
      </c>
      <c r="E208" s="179" t="s">
        <v>3799</v>
      </c>
      <c r="F208" s="180" t="s">
        <v>3800</v>
      </c>
      <c r="G208" s="181" t="s">
        <v>402</v>
      </c>
      <c r="H208" s="182">
        <v>12.141999999999999</v>
      </c>
      <c r="I208" s="183"/>
      <c r="J208" s="184">
        <f>ROUND(I208*H208,2)</f>
        <v>0</v>
      </c>
      <c r="K208" s="180" t="s">
        <v>256</v>
      </c>
      <c r="L208" s="185"/>
      <c r="M208" s="186" t="s">
        <v>1</v>
      </c>
      <c r="N208" s="187" t="s">
        <v>45</v>
      </c>
      <c r="P208" s="147">
        <f>O208*H208</f>
        <v>0</v>
      </c>
      <c r="Q208" s="147">
        <v>1</v>
      </c>
      <c r="R208" s="147">
        <f>Q208*H208</f>
        <v>12.141999999999999</v>
      </c>
      <c r="S208" s="147">
        <v>0</v>
      </c>
      <c r="T208" s="148">
        <f>S208*H208</f>
        <v>0</v>
      </c>
      <c r="AR208" s="149" t="s">
        <v>299</v>
      </c>
      <c r="AT208" s="149" t="s">
        <v>364</v>
      </c>
      <c r="AU208" s="149" t="s">
        <v>21</v>
      </c>
      <c r="AY208" s="17" t="s">
        <v>250</v>
      </c>
      <c r="BE208" s="150">
        <f>IF(N208="základní",J208,0)</f>
        <v>0</v>
      </c>
      <c r="BF208" s="150">
        <f>IF(N208="snížená",J208,0)</f>
        <v>0</v>
      </c>
      <c r="BG208" s="150">
        <f>IF(N208="zákl. přenesená",J208,0)</f>
        <v>0</v>
      </c>
      <c r="BH208" s="150">
        <f>IF(N208="sníž. přenesená",J208,0)</f>
        <v>0</v>
      </c>
      <c r="BI208" s="150">
        <f>IF(N208="nulová",J208,0)</f>
        <v>0</v>
      </c>
      <c r="BJ208" s="17" t="s">
        <v>88</v>
      </c>
      <c r="BK208" s="150">
        <f>ROUND(I208*H208,2)</f>
        <v>0</v>
      </c>
      <c r="BL208" s="17" t="s">
        <v>257</v>
      </c>
      <c r="BM208" s="149" t="s">
        <v>4175</v>
      </c>
    </row>
    <row r="209" spans="2:65" s="1" customFormat="1" ht="16.5" customHeight="1">
      <c r="B209" s="33"/>
      <c r="C209" s="178" t="s">
        <v>417</v>
      </c>
      <c r="D209" s="178" t="s">
        <v>364</v>
      </c>
      <c r="E209" s="179" t="s">
        <v>3803</v>
      </c>
      <c r="F209" s="180" t="s">
        <v>3804</v>
      </c>
      <c r="G209" s="181" t="s">
        <v>402</v>
      </c>
      <c r="H209" s="182">
        <v>26.018999999999998</v>
      </c>
      <c r="I209" s="183"/>
      <c r="J209" s="184">
        <f>ROUND(I209*H209,2)</f>
        <v>0</v>
      </c>
      <c r="K209" s="180" t="s">
        <v>256</v>
      </c>
      <c r="L209" s="185"/>
      <c r="M209" s="186" t="s">
        <v>1</v>
      </c>
      <c r="N209" s="187" t="s">
        <v>45</v>
      </c>
      <c r="P209" s="147">
        <f>O209*H209</f>
        <v>0</v>
      </c>
      <c r="Q209" s="147">
        <v>1</v>
      </c>
      <c r="R209" s="147">
        <f>Q209*H209</f>
        <v>26.018999999999998</v>
      </c>
      <c r="S209" s="147">
        <v>0</v>
      </c>
      <c r="T209" s="148">
        <f>S209*H209</f>
        <v>0</v>
      </c>
      <c r="AR209" s="149" t="s">
        <v>299</v>
      </c>
      <c r="AT209" s="149" t="s">
        <v>364</v>
      </c>
      <c r="AU209" s="149" t="s">
        <v>21</v>
      </c>
      <c r="AY209" s="17" t="s">
        <v>250</v>
      </c>
      <c r="BE209" s="150">
        <f>IF(N209="základní",J209,0)</f>
        <v>0</v>
      </c>
      <c r="BF209" s="150">
        <f>IF(N209="snížená",J209,0)</f>
        <v>0</v>
      </c>
      <c r="BG209" s="150">
        <f>IF(N209="zákl. přenesená",J209,0)</f>
        <v>0</v>
      </c>
      <c r="BH209" s="150">
        <f>IF(N209="sníž. přenesená",J209,0)</f>
        <v>0</v>
      </c>
      <c r="BI209" s="150">
        <f>IF(N209="nulová",J209,0)</f>
        <v>0</v>
      </c>
      <c r="BJ209" s="17" t="s">
        <v>88</v>
      </c>
      <c r="BK209" s="150">
        <f>ROUND(I209*H209,2)</f>
        <v>0</v>
      </c>
      <c r="BL209" s="17" t="s">
        <v>257</v>
      </c>
      <c r="BM209" s="149" t="s">
        <v>4176</v>
      </c>
    </row>
    <row r="210" spans="2:65" s="1" customFormat="1" ht="24.2" customHeight="1">
      <c r="B210" s="33"/>
      <c r="C210" s="138" t="s">
        <v>423</v>
      </c>
      <c r="D210" s="138" t="s">
        <v>252</v>
      </c>
      <c r="E210" s="139" t="s">
        <v>4177</v>
      </c>
      <c r="F210" s="140" t="s">
        <v>4178</v>
      </c>
      <c r="G210" s="141" t="s">
        <v>255</v>
      </c>
      <c r="H210" s="142">
        <v>83.5</v>
      </c>
      <c r="I210" s="143"/>
      <c r="J210" s="144">
        <f>ROUND(I210*H210,2)</f>
        <v>0</v>
      </c>
      <c r="K210" s="140" t="s">
        <v>256</v>
      </c>
      <c r="L210" s="33"/>
      <c r="M210" s="145" t="s">
        <v>1</v>
      </c>
      <c r="N210" s="146" t="s">
        <v>45</v>
      </c>
      <c r="P210" s="147">
        <f>O210*H210</f>
        <v>0</v>
      </c>
      <c r="Q210" s="147">
        <v>0</v>
      </c>
      <c r="R210" s="147">
        <f>Q210*H210</f>
        <v>0</v>
      </c>
      <c r="S210" s="147">
        <v>0</v>
      </c>
      <c r="T210" s="148">
        <f>S210*H210</f>
        <v>0</v>
      </c>
      <c r="AR210" s="149" t="s">
        <v>257</v>
      </c>
      <c r="AT210" s="149" t="s">
        <v>252</v>
      </c>
      <c r="AU210" s="149" t="s">
        <v>21</v>
      </c>
      <c r="AY210" s="17" t="s">
        <v>250</v>
      </c>
      <c r="BE210" s="150">
        <f>IF(N210="základní",J210,0)</f>
        <v>0</v>
      </c>
      <c r="BF210" s="150">
        <f>IF(N210="snížená",J210,0)</f>
        <v>0</v>
      </c>
      <c r="BG210" s="150">
        <f>IF(N210="zákl. přenesená",J210,0)</f>
        <v>0</v>
      </c>
      <c r="BH210" s="150">
        <f>IF(N210="sníž. přenesená",J210,0)</f>
        <v>0</v>
      </c>
      <c r="BI210" s="150">
        <f>IF(N210="nulová",J210,0)</f>
        <v>0</v>
      </c>
      <c r="BJ210" s="17" t="s">
        <v>88</v>
      </c>
      <c r="BK210" s="150">
        <f>ROUND(I210*H210,2)</f>
        <v>0</v>
      </c>
      <c r="BL210" s="17" t="s">
        <v>257</v>
      </c>
      <c r="BM210" s="149" t="s">
        <v>4179</v>
      </c>
    </row>
    <row r="211" spans="2:65" s="1" customFormat="1" ht="11.25">
      <c r="B211" s="33"/>
      <c r="D211" s="151" t="s">
        <v>259</v>
      </c>
      <c r="F211" s="152" t="s">
        <v>4180</v>
      </c>
      <c r="I211" s="153"/>
      <c r="L211" s="33"/>
      <c r="M211" s="154"/>
      <c r="T211" s="57"/>
      <c r="AT211" s="17" t="s">
        <v>259</v>
      </c>
      <c r="AU211" s="17" t="s">
        <v>21</v>
      </c>
    </row>
    <row r="212" spans="2:65" s="12" customFormat="1" ht="11.25">
      <c r="B212" s="155"/>
      <c r="D212" s="156" t="s">
        <v>265</v>
      </c>
      <c r="E212" s="157" t="s">
        <v>1</v>
      </c>
      <c r="F212" s="158" t="s">
        <v>4181</v>
      </c>
      <c r="H212" s="159">
        <v>83.5</v>
      </c>
      <c r="I212" s="160"/>
      <c r="L212" s="155"/>
      <c r="M212" s="161"/>
      <c r="T212" s="162"/>
      <c r="AT212" s="157" t="s">
        <v>265</v>
      </c>
      <c r="AU212" s="157" t="s">
        <v>21</v>
      </c>
      <c r="AV212" s="12" t="s">
        <v>21</v>
      </c>
      <c r="AW212" s="12" t="s">
        <v>36</v>
      </c>
      <c r="AX212" s="12" t="s">
        <v>88</v>
      </c>
      <c r="AY212" s="157" t="s">
        <v>250</v>
      </c>
    </row>
    <row r="213" spans="2:65" s="1" customFormat="1" ht="24.2" customHeight="1">
      <c r="B213" s="33"/>
      <c r="C213" s="138" t="s">
        <v>429</v>
      </c>
      <c r="D213" s="138" t="s">
        <v>252</v>
      </c>
      <c r="E213" s="139" t="s">
        <v>618</v>
      </c>
      <c r="F213" s="140" t="s">
        <v>619</v>
      </c>
      <c r="G213" s="141" t="s">
        <v>255</v>
      </c>
      <c r="H213" s="142">
        <v>83.5</v>
      </c>
      <c r="I213" s="143"/>
      <c r="J213" s="144">
        <f>ROUND(I213*H213,2)</f>
        <v>0</v>
      </c>
      <c r="K213" s="140" t="s">
        <v>256</v>
      </c>
      <c r="L213" s="33"/>
      <c r="M213" s="145" t="s">
        <v>1</v>
      </c>
      <c r="N213" s="146" t="s">
        <v>45</v>
      </c>
      <c r="P213" s="147">
        <f>O213*H213</f>
        <v>0</v>
      </c>
      <c r="Q213" s="147">
        <v>0</v>
      </c>
      <c r="R213" s="147">
        <f>Q213*H213</f>
        <v>0</v>
      </c>
      <c r="S213" s="147">
        <v>0</v>
      </c>
      <c r="T213" s="148">
        <f>S213*H213</f>
        <v>0</v>
      </c>
      <c r="AR213" s="149" t="s">
        <v>257</v>
      </c>
      <c r="AT213" s="149" t="s">
        <v>252</v>
      </c>
      <c r="AU213" s="149" t="s">
        <v>21</v>
      </c>
      <c r="AY213" s="17" t="s">
        <v>250</v>
      </c>
      <c r="BE213" s="150">
        <f>IF(N213="základní",J213,0)</f>
        <v>0</v>
      </c>
      <c r="BF213" s="150">
        <f>IF(N213="snížená",J213,0)</f>
        <v>0</v>
      </c>
      <c r="BG213" s="150">
        <f>IF(N213="zákl. přenesená",J213,0)</f>
        <v>0</v>
      </c>
      <c r="BH213" s="150">
        <f>IF(N213="sníž. přenesená",J213,0)</f>
        <v>0</v>
      </c>
      <c r="BI213" s="150">
        <f>IF(N213="nulová",J213,0)</f>
        <v>0</v>
      </c>
      <c r="BJ213" s="17" t="s">
        <v>88</v>
      </c>
      <c r="BK213" s="150">
        <f>ROUND(I213*H213,2)</f>
        <v>0</v>
      </c>
      <c r="BL213" s="17" t="s">
        <v>257</v>
      </c>
      <c r="BM213" s="149" t="s">
        <v>4182</v>
      </c>
    </row>
    <row r="214" spans="2:65" s="1" customFormat="1" ht="11.25">
      <c r="B214" s="33"/>
      <c r="D214" s="151" t="s">
        <v>259</v>
      </c>
      <c r="F214" s="152" t="s">
        <v>621</v>
      </c>
      <c r="I214" s="153"/>
      <c r="L214" s="33"/>
      <c r="M214" s="154"/>
      <c r="T214" s="57"/>
      <c r="AT214" s="17" t="s">
        <v>259</v>
      </c>
      <c r="AU214" s="17" t="s">
        <v>21</v>
      </c>
    </row>
    <row r="215" spans="2:65" s="1" customFormat="1" ht="19.5">
      <c r="B215" s="33"/>
      <c r="D215" s="156" t="s">
        <v>285</v>
      </c>
      <c r="F215" s="170" t="s">
        <v>3873</v>
      </c>
      <c r="I215" s="153"/>
      <c r="L215" s="33"/>
      <c r="M215" s="154"/>
      <c r="T215" s="57"/>
      <c r="AT215" s="17" t="s">
        <v>285</v>
      </c>
      <c r="AU215" s="17" t="s">
        <v>21</v>
      </c>
    </row>
    <row r="216" spans="2:65" s="1" customFormat="1" ht="24.2" customHeight="1">
      <c r="B216" s="33"/>
      <c r="C216" s="138" t="s">
        <v>435</v>
      </c>
      <c r="D216" s="138" t="s">
        <v>252</v>
      </c>
      <c r="E216" s="139" t="s">
        <v>3807</v>
      </c>
      <c r="F216" s="140" t="s">
        <v>3808</v>
      </c>
      <c r="G216" s="141" t="s">
        <v>255</v>
      </c>
      <c r="H216" s="142">
        <v>1052.7</v>
      </c>
      <c r="I216" s="143"/>
      <c r="J216" s="144">
        <f>ROUND(I216*H216,2)</f>
        <v>0</v>
      </c>
      <c r="K216" s="140" t="s">
        <v>256</v>
      </c>
      <c r="L216" s="33"/>
      <c r="M216" s="145" t="s">
        <v>1</v>
      </c>
      <c r="N216" s="146" t="s">
        <v>45</v>
      </c>
      <c r="P216" s="147">
        <f>O216*H216</f>
        <v>0</v>
      </c>
      <c r="Q216" s="147">
        <v>0</v>
      </c>
      <c r="R216" s="147">
        <f>Q216*H216</f>
        <v>0</v>
      </c>
      <c r="S216" s="147">
        <v>0</v>
      </c>
      <c r="T216" s="148">
        <f>S216*H216</f>
        <v>0</v>
      </c>
      <c r="AR216" s="149" t="s">
        <v>257</v>
      </c>
      <c r="AT216" s="149" t="s">
        <v>252</v>
      </c>
      <c r="AU216" s="149" t="s">
        <v>21</v>
      </c>
      <c r="AY216" s="17" t="s">
        <v>250</v>
      </c>
      <c r="BE216" s="150">
        <f>IF(N216="základní",J216,0)</f>
        <v>0</v>
      </c>
      <c r="BF216" s="150">
        <f>IF(N216="snížená",J216,0)</f>
        <v>0</v>
      </c>
      <c r="BG216" s="150">
        <f>IF(N216="zákl. přenesená",J216,0)</f>
        <v>0</v>
      </c>
      <c r="BH216" s="150">
        <f>IF(N216="sníž. přenesená",J216,0)</f>
        <v>0</v>
      </c>
      <c r="BI216" s="150">
        <f>IF(N216="nulová",J216,0)</f>
        <v>0</v>
      </c>
      <c r="BJ216" s="17" t="s">
        <v>88</v>
      </c>
      <c r="BK216" s="150">
        <f>ROUND(I216*H216,2)</f>
        <v>0</v>
      </c>
      <c r="BL216" s="17" t="s">
        <v>257</v>
      </c>
      <c r="BM216" s="149" t="s">
        <v>4183</v>
      </c>
    </row>
    <row r="217" spans="2:65" s="1" customFormat="1" ht="11.25">
      <c r="B217" s="33"/>
      <c r="D217" s="151" t="s">
        <v>259</v>
      </c>
      <c r="F217" s="152" t="s">
        <v>3810</v>
      </c>
      <c r="I217" s="153"/>
      <c r="L217" s="33"/>
      <c r="M217" s="154"/>
      <c r="T217" s="57"/>
      <c r="AT217" s="17" t="s">
        <v>259</v>
      </c>
      <c r="AU217" s="17" t="s">
        <v>21</v>
      </c>
    </row>
    <row r="218" spans="2:65" s="12" customFormat="1" ht="11.25">
      <c r="B218" s="155"/>
      <c r="D218" s="156" t="s">
        <v>265</v>
      </c>
      <c r="E218" s="157" t="s">
        <v>1</v>
      </c>
      <c r="F218" s="158" t="s">
        <v>4184</v>
      </c>
      <c r="H218" s="159">
        <v>1052.7</v>
      </c>
      <c r="I218" s="160"/>
      <c r="L218" s="155"/>
      <c r="M218" s="161"/>
      <c r="T218" s="162"/>
      <c r="AT218" s="157" t="s">
        <v>265</v>
      </c>
      <c r="AU218" s="157" t="s">
        <v>21</v>
      </c>
      <c r="AV218" s="12" t="s">
        <v>21</v>
      </c>
      <c r="AW218" s="12" t="s">
        <v>36</v>
      </c>
      <c r="AX218" s="12" t="s">
        <v>88</v>
      </c>
      <c r="AY218" s="157" t="s">
        <v>250</v>
      </c>
    </row>
    <row r="219" spans="2:65" s="1" customFormat="1" ht="24.2" customHeight="1">
      <c r="B219" s="33"/>
      <c r="C219" s="138" t="s">
        <v>440</v>
      </c>
      <c r="D219" s="138" t="s">
        <v>252</v>
      </c>
      <c r="E219" s="139" t="s">
        <v>4185</v>
      </c>
      <c r="F219" s="140" t="s">
        <v>4186</v>
      </c>
      <c r="G219" s="141" t="s">
        <v>255</v>
      </c>
      <c r="H219" s="142">
        <v>423.72</v>
      </c>
      <c r="I219" s="143"/>
      <c r="J219" s="144">
        <f>ROUND(I219*H219,2)</f>
        <v>0</v>
      </c>
      <c r="K219" s="140" t="s">
        <v>256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0</v>
      </c>
      <c r="R219" s="147">
        <f>Q219*H219</f>
        <v>0</v>
      </c>
      <c r="S219" s="147">
        <v>0</v>
      </c>
      <c r="T219" s="148">
        <f>S219*H219</f>
        <v>0</v>
      </c>
      <c r="AR219" s="149" t="s">
        <v>257</v>
      </c>
      <c r="AT219" s="149" t="s">
        <v>252</v>
      </c>
      <c r="AU219" s="149" t="s">
        <v>21</v>
      </c>
      <c r="AY219" s="17" t="s">
        <v>250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257</v>
      </c>
      <c r="BM219" s="149" t="s">
        <v>4187</v>
      </c>
    </row>
    <row r="220" spans="2:65" s="1" customFormat="1" ht="11.25">
      <c r="B220" s="33"/>
      <c r="D220" s="151" t="s">
        <v>259</v>
      </c>
      <c r="F220" s="152" t="s">
        <v>4188</v>
      </c>
      <c r="I220" s="153"/>
      <c r="L220" s="33"/>
      <c r="M220" s="154"/>
      <c r="T220" s="57"/>
      <c r="AT220" s="17" t="s">
        <v>259</v>
      </c>
      <c r="AU220" s="17" t="s">
        <v>21</v>
      </c>
    </row>
    <row r="221" spans="2:65" s="12" customFormat="1" ht="11.25">
      <c r="B221" s="155"/>
      <c r="D221" s="156" t="s">
        <v>265</v>
      </c>
      <c r="E221" s="157" t="s">
        <v>1</v>
      </c>
      <c r="F221" s="158" t="s">
        <v>4189</v>
      </c>
      <c r="H221" s="159">
        <v>423.72</v>
      </c>
      <c r="I221" s="160"/>
      <c r="L221" s="155"/>
      <c r="M221" s="161"/>
      <c r="T221" s="162"/>
      <c r="AT221" s="157" t="s">
        <v>265</v>
      </c>
      <c r="AU221" s="157" t="s">
        <v>21</v>
      </c>
      <c r="AV221" s="12" t="s">
        <v>21</v>
      </c>
      <c r="AW221" s="12" t="s">
        <v>36</v>
      </c>
      <c r="AX221" s="12" t="s">
        <v>88</v>
      </c>
      <c r="AY221" s="157" t="s">
        <v>250</v>
      </c>
    </row>
    <row r="222" spans="2:65" s="1" customFormat="1" ht="33" customHeight="1">
      <c r="B222" s="33"/>
      <c r="C222" s="138" t="s">
        <v>447</v>
      </c>
      <c r="D222" s="138" t="s">
        <v>252</v>
      </c>
      <c r="E222" s="139" t="s">
        <v>3812</v>
      </c>
      <c r="F222" s="140" t="s">
        <v>3813</v>
      </c>
      <c r="G222" s="141" t="s">
        <v>255</v>
      </c>
      <c r="H222" s="142">
        <v>291.5</v>
      </c>
      <c r="I222" s="143"/>
      <c r="J222" s="144">
        <f>ROUND(I222*H222,2)</f>
        <v>0</v>
      </c>
      <c r="K222" s="140" t="s">
        <v>256</v>
      </c>
      <c r="L222" s="33"/>
      <c r="M222" s="145" t="s">
        <v>1</v>
      </c>
      <c r="N222" s="146" t="s">
        <v>45</v>
      </c>
      <c r="P222" s="147">
        <f>O222*H222</f>
        <v>0</v>
      </c>
      <c r="Q222" s="147">
        <v>0</v>
      </c>
      <c r="R222" s="147">
        <f>Q222*H222</f>
        <v>0</v>
      </c>
      <c r="S222" s="147">
        <v>0</v>
      </c>
      <c r="T222" s="148">
        <f>S222*H222</f>
        <v>0</v>
      </c>
      <c r="AR222" s="149" t="s">
        <v>257</v>
      </c>
      <c r="AT222" s="149" t="s">
        <v>252</v>
      </c>
      <c r="AU222" s="149" t="s">
        <v>21</v>
      </c>
      <c r="AY222" s="17" t="s">
        <v>250</v>
      </c>
      <c r="BE222" s="150">
        <f>IF(N222="základní",J222,0)</f>
        <v>0</v>
      </c>
      <c r="BF222" s="150">
        <f>IF(N222="snížená",J222,0)</f>
        <v>0</v>
      </c>
      <c r="BG222" s="150">
        <f>IF(N222="zákl. přenesená",J222,0)</f>
        <v>0</v>
      </c>
      <c r="BH222" s="150">
        <f>IF(N222="sníž. přenesená",J222,0)</f>
        <v>0</v>
      </c>
      <c r="BI222" s="150">
        <f>IF(N222="nulová",J222,0)</f>
        <v>0</v>
      </c>
      <c r="BJ222" s="17" t="s">
        <v>88</v>
      </c>
      <c r="BK222" s="150">
        <f>ROUND(I222*H222,2)</f>
        <v>0</v>
      </c>
      <c r="BL222" s="17" t="s">
        <v>257</v>
      </c>
      <c r="BM222" s="149" t="s">
        <v>4190</v>
      </c>
    </row>
    <row r="223" spans="2:65" s="1" customFormat="1" ht="11.25">
      <c r="B223" s="33"/>
      <c r="D223" s="151" t="s">
        <v>259</v>
      </c>
      <c r="F223" s="152" t="s">
        <v>3815</v>
      </c>
      <c r="I223" s="153"/>
      <c r="L223" s="33"/>
      <c r="M223" s="154"/>
      <c r="T223" s="57"/>
      <c r="AT223" s="17" t="s">
        <v>259</v>
      </c>
      <c r="AU223" s="17" t="s">
        <v>21</v>
      </c>
    </row>
    <row r="224" spans="2:65" s="12" customFormat="1" ht="11.25">
      <c r="B224" s="155"/>
      <c r="D224" s="156" t="s">
        <v>265</v>
      </c>
      <c r="E224" s="157" t="s">
        <v>1</v>
      </c>
      <c r="F224" s="158" t="s">
        <v>4191</v>
      </c>
      <c r="H224" s="159">
        <v>291.5</v>
      </c>
      <c r="I224" s="160"/>
      <c r="L224" s="155"/>
      <c r="M224" s="161"/>
      <c r="T224" s="162"/>
      <c r="AT224" s="157" t="s">
        <v>265</v>
      </c>
      <c r="AU224" s="157" t="s">
        <v>21</v>
      </c>
      <c r="AV224" s="12" t="s">
        <v>21</v>
      </c>
      <c r="AW224" s="12" t="s">
        <v>36</v>
      </c>
      <c r="AX224" s="12" t="s">
        <v>88</v>
      </c>
      <c r="AY224" s="157" t="s">
        <v>250</v>
      </c>
    </row>
    <row r="225" spans="2:65" s="1" customFormat="1" ht="33" customHeight="1">
      <c r="B225" s="33"/>
      <c r="C225" s="138" t="s">
        <v>454</v>
      </c>
      <c r="D225" s="138" t="s">
        <v>252</v>
      </c>
      <c r="E225" s="139" t="s">
        <v>4192</v>
      </c>
      <c r="F225" s="140" t="s">
        <v>4193</v>
      </c>
      <c r="G225" s="141" t="s">
        <v>255</v>
      </c>
      <c r="H225" s="142">
        <v>321</v>
      </c>
      <c r="I225" s="143"/>
      <c r="J225" s="144">
        <f>ROUND(I225*H225,2)</f>
        <v>0</v>
      </c>
      <c r="K225" s="140" t="s">
        <v>256</v>
      </c>
      <c r="L225" s="33"/>
      <c r="M225" s="145" t="s">
        <v>1</v>
      </c>
      <c r="N225" s="146" t="s">
        <v>45</v>
      </c>
      <c r="P225" s="147">
        <f>O225*H225</f>
        <v>0</v>
      </c>
      <c r="Q225" s="147">
        <v>0</v>
      </c>
      <c r="R225" s="147">
        <f>Q225*H225</f>
        <v>0</v>
      </c>
      <c r="S225" s="147">
        <v>0</v>
      </c>
      <c r="T225" s="148">
        <f>S225*H225</f>
        <v>0</v>
      </c>
      <c r="AR225" s="149" t="s">
        <v>257</v>
      </c>
      <c r="AT225" s="149" t="s">
        <v>252</v>
      </c>
      <c r="AU225" s="149" t="s">
        <v>21</v>
      </c>
      <c r="AY225" s="17" t="s">
        <v>250</v>
      </c>
      <c r="BE225" s="150">
        <f>IF(N225="základní",J225,0)</f>
        <v>0</v>
      </c>
      <c r="BF225" s="150">
        <f>IF(N225="snížená",J225,0)</f>
        <v>0</v>
      </c>
      <c r="BG225" s="150">
        <f>IF(N225="zákl. přenesená",J225,0)</f>
        <v>0</v>
      </c>
      <c r="BH225" s="150">
        <f>IF(N225="sníž. přenesená",J225,0)</f>
        <v>0</v>
      </c>
      <c r="BI225" s="150">
        <f>IF(N225="nulová",J225,0)</f>
        <v>0</v>
      </c>
      <c r="BJ225" s="17" t="s">
        <v>88</v>
      </c>
      <c r="BK225" s="150">
        <f>ROUND(I225*H225,2)</f>
        <v>0</v>
      </c>
      <c r="BL225" s="17" t="s">
        <v>257</v>
      </c>
      <c r="BM225" s="149" t="s">
        <v>4194</v>
      </c>
    </row>
    <row r="226" spans="2:65" s="1" customFormat="1" ht="11.25">
      <c r="B226" s="33"/>
      <c r="D226" s="151" t="s">
        <v>259</v>
      </c>
      <c r="F226" s="152" t="s">
        <v>4195</v>
      </c>
      <c r="I226" s="153"/>
      <c r="L226" s="33"/>
      <c r="M226" s="154"/>
      <c r="T226" s="57"/>
      <c r="AT226" s="17" t="s">
        <v>259</v>
      </c>
      <c r="AU226" s="17" t="s">
        <v>21</v>
      </c>
    </row>
    <row r="227" spans="2:65" s="12" customFormat="1" ht="11.25">
      <c r="B227" s="155"/>
      <c r="D227" s="156" t="s">
        <v>265</v>
      </c>
      <c r="E227" s="157" t="s">
        <v>1</v>
      </c>
      <c r="F227" s="158" t="s">
        <v>4196</v>
      </c>
      <c r="H227" s="159">
        <v>321</v>
      </c>
      <c r="I227" s="160"/>
      <c r="L227" s="155"/>
      <c r="M227" s="161"/>
      <c r="T227" s="162"/>
      <c r="AT227" s="157" t="s">
        <v>265</v>
      </c>
      <c r="AU227" s="157" t="s">
        <v>21</v>
      </c>
      <c r="AV227" s="12" t="s">
        <v>21</v>
      </c>
      <c r="AW227" s="12" t="s">
        <v>36</v>
      </c>
      <c r="AX227" s="12" t="s">
        <v>88</v>
      </c>
      <c r="AY227" s="157" t="s">
        <v>250</v>
      </c>
    </row>
    <row r="228" spans="2:65" s="1" customFormat="1" ht="16.5" customHeight="1">
      <c r="B228" s="33"/>
      <c r="C228" s="138" t="s">
        <v>460</v>
      </c>
      <c r="D228" s="138" t="s">
        <v>252</v>
      </c>
      <c r="E228" s="139" t="s">
        <v>3816</v>
      </c>
      <c r="F228" s="140" t="s">
        <v>3817</v>
      </c>
      <c r="G228" s="141" t="s">
        <v>255</v>
      </c>
      <c r="H228" s="142">
        <v>78</v>
      </c>
      <c r="I228" s="143"/>
      <c r="J228" s="144">
        <f>ROUND(I228*H228,2)</f>
        <v>0</v>
      </c>
      <c r="K228" s="140" t="s">
        <v>256</v>
      </c>
      <c r="L228" s="33"/>
      <c r="M228" s="145" t="s">
        <v>1</v>
      </c>
      <c r="N228" s="146" t="s">
        <v>45</v>
      </c>
      <c r="P228" s="147">
        <f>O228*H228</f>
        <v>0</v>
      </c>
      <c r="Q228" s="147">
        <v>0.23</v>
      </c>
      <c r="R228" s="147">
        <f>Q228*H228</f>
        <v>17.940000000000001</v>
      </c>
      <c r="S228" s="147">
        <v>0</v>
      </c>
      <c r="T228" s="148">
        <f>S228*H228</f>
        <v>0</v>
      </c>
      <c r="AR228" s="149" t="s">
        <v>257</v>
      </c>
      <c r="AT228" s="149" t="s">
        <v>252</v>
      </c>
      <c r="AU228" s="149" t="s">
        <v>21</v>
      </c>
      <c r="AY228" s="17" t="s">
        <v>250</v>
      </c>
      <c r="BE228" s="150">
        <f>IF(N228="základní",J228,0)</f>
        <v>0</v>
      </c>
      <c r="BF228" s="150">
        <f>IF(N228="snížená",J228,0)</f>
        <v>0</v>
      </c>
      <c r="BG228" s="150">
        <f>IF(N228="zákl. přenesená",J228,0)</f>
        <v>0</v>
      </c>
      <c r="BH228" s="150">
        <f>IF(N228="sníž. přenesená",J228,0)</f>
        <v>0</v>
      </c>
      <c r="BI228" s="150">
        <f>IF(N228="nulová",J228,0)</f>
        <v>0</v>
      </c>
      <c r="BJ228" s="17" t="s">
        <v>88</v>
      </c>
      <c r="BK228" s="150">
        <f>ROUND(I228*H228,2)</f>
        <v>0</v>
      </c>
      <c r="BL228" s="17" t="s">
        <v>257</v>
      </c>
      <c r="BM228" s="149" t="s">
        <v>4197</v>
      </c>
    </row>
    <row r="229" spans="2:65" s="1" customFormat="1" ht="11.25">
      <c r="B229" s="33"/>
      <c r="D229" s="151" t="s">
        <v>259</v>
      </c>
      <c r="F229" s="152" t="s">
        <v>3819</v>
      </c>
      <c r="I229" s="153"/>
      <c r="L229" s="33"/>
      <c r="M229" s="154"/>
      <c r="T229" s="57"/>
      <c r="AT229" s="17" t="s">
        <v>259</v>
      </c>
      <c r="AU229" s="17" t="s">
        <v>21</v>
      </c>
    </row>
    <row r="230" spans="2:65" s="1" customFormat="1" ht="19.5">
      <c r="B230" s="33"/>
      <c r="D230" s="156" t="s">
        <v>285</v>
      </c>
      <c r="F230" s="170" t="s">
        <v>4198</v>
      </c>
      <c r="I230" s="153"/>
      <c r="L230" s="33"/>
      <c r="M230" s="154"/>
      <c r="T230" s="57"/>
      <c r="AT230" s="17" t="s">
        <v>285</v>
      </c>
      <c r="AU230" s="17" t="s">
        <v>21</v>
      </c>
    </row>
    <row r="231" spans="2:65" s="1" customFormat="1" ht="24.2" customHeight="1">
      <c r="B231" s="33"/>
      <c r="C231" s="138" t="s">
        <v>466</v>
      </c>
      <c r="D231" s="138" t="s">
        <v>252</v>
      </c>
      <c r="E231" s="139" t="s">
        <v>3821</v>
      </c>
      <c r="F231" s="140" t="s">
        <v>3822</v>
      </c>
      <c r="G231" s="141" t="s">
        <v>255</v>
      </c>
      <c r="H231" s="142">
        <v>673.75</v>
      </c>
      <c r="I231" s="143"/>
      <c r="J231" s="144">
        <f>ROUND(I231*H231,2)</f>
        <v>0</v>
      </c>
      <c r="K231" s="140" t="s">
        <v>256</v>
      </c>
      <c r="L231" s="33"/>
      <c r="M231" s="145" t="s">
        <v>1</v>
      </c>
      <c r="N231" s="146" t="s">
        <v>45</v>
      </c>
      <c r="P231" s="147">
        <f>O231*H231</f>
        <v>0</v>
      </c>
      <c r="Q231" s="147">
        <v>0</v>
      </c>
      <c r="R231" s="147">
        <f>Q231*H231</f>
        <v>0</v>
      </c>
      <c r="S231" s="147">
        <v>0</v>
      </c>
      <c r="T231" s="148">
        <f>S231*H231</f>
        <v>0</v>
      </c>
      <c r="AR231" s="149" t="s">
        <v>257</v>
      </c>
      <c r="AT231" s="149" t="s">
        <v>252</v>
      </c>
      <c r="AU231" s="149" t="s">
        <v>21</v>
      </c>
      <c r="AY231" s="17" t="s">
        <v>250</v>
      </c>
      <c r="BE231" s="150">
        <f>IF(N231="základní",J231,0)</f>
        <v>0</v>
      </c>
      <c r="BF231" s="150">
        <f>IF(N231="snížená",J231,0)</f>
        <v>0</v>
      </c>
      <c r="BG231" s="150">
        <f>IF(N231="zákl. přenesená",J231,0)</f>
        <v>0</v>
      </c>
      <c r="BH231" s="150">
        <f>IF(N231="sníž. přenesená",J231,0)</f>
        <v>0</v>
      </c>
      <c r="BI231" s="150">
        <f>IF(N231="nulová",J231,0)</f>
        <v>0</v>
      </c>
      <c r="BJ231" s="17" t="s">
        <v>88</v>
      </c>
      <c r="BK231" s="150">
        <f>ROUND(I231*H231,2)</f>
        <v>0</v>
      </c>
      <c r="BL231" s="17" t="s">
        <v>257</v>
      </c>
      <c r="BM231" s="149" t="s">
        <v>4199</v>
      </c>
    </row>
    <row r="232" spans="2:65" s="1" customFormat="1" ht="11.25">
      <c r="B232" s="33"/>
      <c r="D232" s="151" t="s">
        <v>259</v>
      </c>
      <c r="F232" s="152" t="s">
        <v>3824</v>
      </c>
      <c r="I232" s="153"/>
      <c r="L232" s="33"/>
      <c r="M232" s="154"/>
      <c r="T232" s="57"/>
      <c r="AT232" s="17" t="s">
        <v>259</v>
      </c>
      <c r="AU232" s="17" t="s">
        <v>21</v>
      </c>
    </row>
    <row r="233" spans="2:65" s="12" customFormat="1" ht="11.25">
      <c r="B233" s="155"/>
      <c r="D233" s="156" t="s">
        <v>265</v>
      </c>
      <c r="E233" s="157" t="s">
        <v>1</v>
      </c>
      <c r="F233" s="158" t="s">
        <v>4200</v>
      </c>
      <c r="H233" s="159">
        <v>673.75</v>
      </c>
      <c r="I233" s="160"/>
      <c r="L233" s="155"/>
      <c r="M233" s="161"/>
      <c r="T233" s="162"/>
      <c r="AT233" s="157" t="s">
        <v>265</v>
      </c>
      <c r="AU233" s="157" t="s">
        <v>21</v>
      </c>
      <c r="AV233" s="12" t="s">
        <v>21</v>
      </c>
      <c r="AW233" s="12" t="s">
        <v>36</v>
      </c>
      <c r="AX233" s="12" t="s">
        <v>88</v>
      </c>
      <c r="AY233" s="157" t="s">
        <v>250</v>
      </c>
    </row>
    <row r="234" spans="2:65" s="1" customFormat="1" ht="24.2" customHeight="1">
      <c r="B234" s="33"/>
      <c r="C234" s="138" t="s">
        <v>472</v>
      </c>
      <c r="D234" s="138" t="s">
        <v>252</v>
      </c>
      <c r="E234" s="139" t="s">
        <v>3344</v>
      </c>
      <c r="F234" s="140" t="s">
        <v>3345</v>
      </c>
      <c r="G234" s="141" t="s">
        <v>255</v>
      </c>
      <c r="H234" s="142">
        <v>612.5</v>
      </c>
      <c r="I234" s="143"/>
      <c r="J234" s="144">
        <f>ROUND(I234*H234,2)</f>
        <v>0</v>
      </c>
      <c r="K234" s="140" t="s">
        <v>256</v>
      </c>
      <c r="L234" s="33"/>
      <c r="M234" s="145" t="s">
        <v>1</v>
      </c>
      <c r="N234" s="146" t="s">
        <v>45</v>
      </c>
      <c r="P234" s="147">
        <f>O234*H234</f>
        <v>0</v>
      </c>
      <c r="Q234" s="147">
        <v>0</v>
      </c>
      <c r="R234" s="147">
        <f>Q234*H234</f>
        <v>0</v>
      </c>
      <c r="S234" s="147">
        <v>0</v>
      </c>
      <c r="T234" s="148">
        <f>S234*H234</f>
        <v>0</v>
      </c>
      <c r="AR234" s="149" t="s">
        <v>257</v>
      </c>
      <c r="AT234" s="149" t="s">
        <v>252</v>
      </c>
      <c r="AU234" s="149" t="s">
        <v>21</v>
      </c>
      <c r="AY234" s="17" t="s">
        <v>250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257</v>
      </c>
      <c r="BM234" s="149" t="s">
        <v>4201</v>
      </c>
    </row>
    <row r="235" spans="2:65" s="1" customFormat="1" ht="11.25">
      <c r="B235" s="33"/>
      <c r="D235" s="151" t="s">
        <v>259</v>
      </c>
      <c r="F235" s="152" t="s">
        <v>3347</v>
      </c>
      <c r="I235" s="153"/>
      <c r="L235" s="33"/>
      <c r="M235" s="154"/>
      <c r="T235" s="57"/>
      <c r="AT235" s="17" t="s">
        <v>259</v>
      </c>
      <c r="AU235" s="17" t="s">
        <v>21</v>
      </c>
    </row>
    <row r="236" spans="2:65" s="12" customFormat="1" ht="11.25">
      <c r="B236" s="155"/>
      <c r="D236" s="156" t="s">
        <v>265</v>
      </c>
      <c r="E236" s="157" t="s">
        <v>1</v>
      </c>
      <c r="F236" s="158" t="s">
        <v>4202</v>
      </c>
      <c r="H236" s="159">
        <v>612.5</v>
      </c>
      <c r="I236" s="160"/>
      <c r="L236" s="155"/>
      <c r="M236" s="161"/>
      <c r="T236" s="162"/>
      <c r="AT236" s="157" t="s">
        <v>265</v>
      </c>
      <c r="AU236" s="157" t="s">
        <v>21</v>
      </c>
      <c r="AV236" s="12" t="s">
        <v>21</v>
      </c>
      <c r="AW236" s="12" t="s">
        <v>36</v>
      </c>
      <c r="AX236" s="12" t="s">
        <v>88</v>
      </c>
      <c r="AY236" s="157" t="s">
        <v>250</v>
      </c>
    </row>
    <row r="237" spans="2:65" s="1" customFormat="1" ht="33" customHeight="1">
      <c r="B237" s="33"/>
      <c r="C237" s="138" t="s">
        <v>478</v>
      </c>
      <c r="D237" s="138" t="s">
        <v>252</v>
      </c>
      <c r="E237" s="139" t="s">
        <v>4028</v>
      </c>
      <c r="F237" s="140" t="s">
        <v>4029</v>
      </c>
      <c r="G237" s="141" t="s">
        <v>255</v>
      </c>
      <c r="H237" s="142">
        <v>586</v>
      </c>
      <c r="I237" s="143"/>
      <c r="J237" s="144">
        <f>ROUND(I237*H237,2)</f>
        <v>0</v>
      </c>
      <c r="K237" s="140" t="s">
        <v>256</v>
      </c>
      <c r="L237" s="33"/>
      <c r="M237" s="145" t="s">
        <v>1</v>
      </c>
      <c r="N237" s="146" t="s">
        <v>45</v>
      </c>
      <c r="P237" s="147">
        <f>O237*H237</f>
        <v>0</v>
      </c>
      <c r="Q237" s="147">
        <v>0</v>
      </c>
      <c r="R237" s="147">
        <f>Q237*H237</f>
        <v>0</v>
      </c>
      <c r="S237" s="147">
        <v>0</v>
      </c>
      <c r="T237" s="148">
        <f>S237*H237</f>
        <v>0</v>
      </c>
      <c r="AR237" s="149" t="s">
        <v>257</v>
      </c>
      <c r="AT237" s="149" t="s">
        <v>252</v>
      </c>
      <c r="AU237" s="149" t="s">
        <v>21</v>
      </c>
      <c r="AY237" s="17" t="s">
        <v>250</v>
      </c>
      <c r="BE237" s="150">
        <f>IF(N237="základní",J237,0)</f>
        <v>0</v>
      </c>
      <c r="BF237" s="150">
        <f>IF(N237="snížená",J237,0)</f>
        <v>0</v>
      </c>
      <c r="BG237" s="150">
        <f>IF(N237="zákl. přenesená",J237,0)</f>
        <v>0</v>
      </c>
      <c r="BH237" s="150">
        <f>IF(N237="sníž. přenesená",J237,0)</f>
        <v>0</v>
      </c>
      <c r="BI237" s="150">
        <f>IF(N237="nulová",J237,0)</f>
        <v>0</v>
      </c>
      <c r="BJ237" s="17" t="s">
        <v>88</v>
      </c>
      <c r="BK237" s="150">
        <f>ROUND(I237*H237,2)</f>
        <v>0</v>
      </c>
      <c r="BL237" s="17" t="s">
        <v>257</v>
      </c>
      <c r="BM237" s="149" t="s">
        <v>4203</v>
      </c>
    </row>
    <row r="238" spans="2:65" s="1" customFormat="1" ht="11.25">
      <c r="B238" s="33"/>
      <c r="D238" s="151" t="s">
        <v>259</v>
      </c>
      <c r="F238" s="152" t="s">
        <v>4031</v>
      </c>
      <c r="I238" s="153"/>
      <c r="L238" s="33"/>
      <c r="M238" s="154"/>
      <c r="T238" s="57"/>
      <c r="AT238" s="17" t="s">
        <v>259</v>
      </c>
      <c r="AU238" s="17" t="s">
        <v>21</v>
      </c>
    </row>
    <row r="239" spans="2:65" s="12" customFormat="1" ht="11.25">
      <c r="B239" s="155"/>
      <c r="D239" s="156" t="s">
        <v>265</v>
      </c>
      <c r="E239" s="157" t="s">
        <v>1</v>
      </c>
      <c r="F239" s="158" t="s">
        <v>4204</v>
      </c>
      <c r="H239" s="159">
        <v>586</v>
      </c>
      <c r="I239" s="160"/>
      <c r="L239" s="155"/>
      <c r="M239" s="161"/>
      <c r="T239" s="162"/>
      <c r="AT239" s="157" t="s">
        <v>265</v>
      </c>
      <c r="AU239" s="157" t="s">
        <v>21</v>
      </c>
      <c r="AV239" s="12" t="s">
        <v>21</v>
      </c>
      <c r="AW239" s="12" t="s">
        <v>36</v>
      </c>
      <c r="AX239" s="12" t="s">
        <v>88</v>
      </c>
      <c r="AY239" s="157" t="s">
        <v>250</v>
      </c>
    </row>
    <row r="240" spans="2:65" s="1" customFormat="1" ht="33" customHeight="1">
      <c r="B240" s="33"/>
      <c r="C240" s="138" t="s">
        <v>485</v>
      </c>
      <c r="D240" s="138" t="s">
        <v>252</v>
      </c>
      <c r="E240" s="139" t="s">
        <v>4034</v>
      </c>
      <c r="F240" s="140" t="s">
        <v>4035</v>
      </c>
      <c r="G240" s="141" t="s">
        <v>255</v>
      </c>
      <c r="H240" s="142">
        <v>83.5</v>
      </c>
      <c r="I240" s="143"/>
      <c r="J240" s="144">
        <f>ROUND(I240*H240,2)</f>
        <v>0</v>
      </c>
      <c r="K240" s="140" t="s">
        <v>256</v>
      </c>
      <c r="L240" s="33"/>
      <c r="M240" s="145" t="s">
        <v>1</v>
      </c>
      <c r="N240" s="146" t="s">
        <v>45</v>
      </c>
      <c r="P240" s="147">
        <f>O240*H240</f>
        <v>0</v>
      </c>
      <c r="Q240" s="147">
        <v>8.9219999999999994E-2</v>
      </c>
      <c r="R240" s="147">
        <f>Q240*H240</f>
        <v>7.4498699999999998</v>
      </c>
      <c r="S240" s="147">
        <v>0</v>
      </c>
      <c r="T240" s="148">
        <f>S240*H240</f>
        <v>0</v>
      </c>
      <c r="AR240" s="149" t="s">
        <v>257</v>
      </c>
      <c r="AT240" s="149" t="s">
        <v>252</v>
      </c>
      <c r="AU240" s="149" t="s">
        <v>21</v>
      </c>
      <c r="AY240" s="17" t="s">
        <v>250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257</v>
      </c>
      <c r="BM240" s="149" t="s">
        <v>4205</v>
      </c>
    </row>
    <row r="241" spans="2:65" s="1" customFormat="1" ht="11.25">
      <c r="B241" s="33"/>
      <c r="D241" s="151" t="s">
        <v>259</v>
      </c>
      <c r="F241" s="152" t="s">
        <v>4037</v>
      </c>
      <c r="I241" s="153"/>
      <c r="L241" s="33"/>
      <c r="M241" s="154"/>
      <c r="T241" s="57"/>
      <c r="AT241" s="17" t="s">
        <v>259</v>
      </c>
      <c r="AU241" s="17" t="s">
        <v>21</v>
      </c>
    </row>
    <row r="242" spans="2:65" s="1" customFormat="1" ht="19.5">
      <c r="B242" s="33"/>
      <c r="D242" s="156" t="s">
        <v>285</v>
      </c>
      <c r="F242" s="170" t="s">
        <v>4206</v>
      </c>
      <c r="I242" s="153"/>
      <c r="L242" s="33"/>
      <c r="M242" s="154"/>
      <c r="T242" s="57"/>
      <c r="AT242" s="17" t="s">
        <v>285</v>
      </c>
      <c r="AU242" s="17" t="s">
        <v>21</v>
      </c>
    </row>
    <row r="243" spans="2:65" s="12" customFormat="1" ht="11.25">
      <c r="B243" s="155"/>
      <c r="D243" s="156" t="s">
        <v>265</v>
      </c>
      <c r="E243" s="157" t="s">
        <v>1</v>
      </c>
      <c r="F243" s="158" t="s">
        <v>4207</v>
      </c>
      <c r="H243" s="159">
        <v>83.5</v>
      </c>
      <c r="I243" s="160"/>
      <c r="L243" s="155"/>
      <c r="M243" s="161"/>
      <c r="T243" s="162"/>
      <c r="AT243" s="157" t="s">
        <v>265</v>
      </c>
      <c r="AU243" s="157" t="s">
        <v>21</v>
      </c>
      <c r="AV243" s="12" t="s">
        <v>21</v>
      </c>
      <c r="AW243" s="12" t="s">
        <v>36</v>
      </c>
      <c r="AX243" s="12" t="s">
        <v>88</v>
      </c>
      <c r="AY243" s="157" t="s">
        <v>250</v>
      </c>
    </row>
    <row r="244" spans="2:65" s="1" customFormat="1" ht="24.2" customHeight="1">
      <c r="B244" s="33"/>
      <c r="C244" s="178" t="s">
        <v>491</v>
      </c>
      <c r="D244" s="178" t="s">
        <v>364</v>
      </c>
      <c r="E244" s="179" t="s">
        <v>4208</v>
      </c>
      <c r="F244" s="180" t="s">
        <v>4209</v>
      </c>
      <c r="G244" s="181" t="s">
        <v>255</v>
      </c>
      <c r="H244" s="182">
        <v>78.36</v>
      </c>
      <c r="I244" s="183"/>
      <c r="J244" s="184">
        <f>ROUND(I244*H244,2)</f>
        <v>0</v>
      </c>
      <c r="K244" s="180" t="s">
        <v>256</v>
      </c>
      <c r="L244" s="185"/>
      <c r="M244" s="186" t="s">
        <v>1</v>
      </c>
      <c r="N244" s="187" t="s">
        <v>45</v>
      </c>
      <c r="P244" s="147">
        <f>O244*H244</f>
        <v>0</v>
      </c>
      <c r="Q244" s="147">
        <v>0.13200000000000001</v>
      </c>
      <c r="R244" s="147">
        <f>Q244*H244</f>
        <v>10.34352</v>
      </c>
      <c r="S244" s="147">
        <v>0</v>
      </c>
      <c r="T244" s="148">
        <f>S244*H244</f>
        <v>0</v>
      </c>
      <c r="AR244" s="149" t="s">
        <v>299</v>
      </c>
      <c r="AT244" s="149" t="s">
        <v>364</v>
      </c>
      <c r="AU244" s="149" t="s">
        <v>21</v>
      </c>
      <c r="AY244" s="17" t="s">
        <v>250</v>
      </c>
      <c r="BE244" s="150">
        <f>IF(N244="základní",J244,0)</f>
        <v>0</v>
      </c>
      <c r="BF244" s="150">
        <f>IF(N244="snížená",J244,0)</f>
        <v>0</v>
      </c>
      <c r="BG244" s="150">
        <f>IF(N244="zákl. přenesená",J244,0)</f>
        <v>0</v>
      </c>
      <c r="BH244" s="150">
        <f>IF(N244="sníž. přenesená",J244,0)</f>
        <v>0</v>
      </c>
      <c r="BI244" s="150">
        <f>IF(N244="nulová",J244,0)</f>
        <v>0</v>
      </c>
      <c r="BJ244" s="17" t="s">
        <v>88</v>
      </c>
      <c r="BK244" s="150">
        <f>ROUND(I244*H244,2)</f>
        <v>0</v>
      </c>
      <c r="BL244" s="17" t="s">
        <v>257</v>
      </c>
      <c r="BM244" s="149" t="s">
        <v>4210</v>
      </c>
    </row>
    <row r="245" spans="2:65" s="12" customFormat="1" ht="11.25">
      <c r="B245" s="155"/>
      <c r="D245" s="156" t="s">
        <v>265</v>
      </c>
      <c r="F245" s="158" t="s">
        <v>4211</v>
      </c>
      <c r="H245" s="159">
        <v>78.36</v>
      </c>
      <c r="I245" s="160"/>
      <c r="L245" s="155"/>
      <c r="M245" s="161"/>
      <c r="T245" s="162"/>
      <c r="AT245" s="157" t="s">
        <v>265</v>
      </c>
      <c r="AU245" s="157" t="s">
        <v>21</v>
      </c>
      <c r="AV245" s="12" t="s">
        <v>21</v>
      </c>
      <c r="AW245" s="12" t="s">
        <v>4</v>
      </c>
      <c r="AX245" s="12" t="s">
        <v>88</v>
      </c>
      <c r="AY245" s="157" t="s">
        <v>250</v>
      </c>
    </row>
    <row r="246" spans="2:65" s="1" customFormat="1" ht="24.2" customHeight="1">
      <c r="B246" s="33"/>
      <c r="C246" s="178" t="s">
        <v>495</v>
      </c>
      <c r="D246" s="178" t="s">
        <v>364</v>
      </c>
      <c r="E246" s="179" t="s">
        <v>4039</v>
      </c>
      <c r="F246" s="180" t="s">
        <v>4040</v>
      </c>
      <c r="G246" s="181" t="s">
        <v>255</v>
      </c>
      <c r="H246" s="182">
        <v>9.35</v>
      </c>
      <c r="I246" s="183"/>
      <c r="J246" s="184">
        <f>ROUND(I246*H246,2)</f>
        <v>0</v>
      </c>
      <c r="K246" s="180" t="s">
        <v>256</v>
      </c>
      <c r="L246" s="185"/>
      <c r="M246" s="186" t="s">
        <v>1</v>
      </c>
      <c r="N246" s="187" t="s">
        <v>45</v>
      </c>
      <c r="P246" s="147">
        <f>O246*H246</f>
        <v>0</v>
      </c>
      <c r="Q246" s="147">
        <v>0.13100000000000001</v>
      </c>
      <c r="R246" s="147">
        <f>Q246*H246</f>
        <v>1.22485</v>
      </c>
      <c r="S246" s="147">
        <v>0</v>
      </c>
      <c r="T246" s="148">
        <f>S246*H246</f>
        <v>0</v>
      </c>
      <c r="AR246" s="149" t="s">
        <v>299</v>
      </c>
      <c r="AT246" s="149" t="s">
        <v>364</v>
      </c>
      <c r="AU246" s="149" t="s">
        <v>21</v>
      </c>
      <c r="AY246" s="17" t="s">
        <v>250</v>
      </c>
      <c r="BE246" s="150">
        <f>IF(N246="základní",J246,0)</f>
        <v>0</v>
      </c>
      <c r="BF246" s="150">
        <f>IF(N246="snížená",J246,0)</f>
        <v>0</v>
      </c>
      <c r="BG246" s="150">
        <f>IF(N246="zákl. přenesená",J246,0)</f>
        <v>0</v>
      </c>
      <c r="BH246" s="150">
        <f>IF(N246="sníž. přenesená",J246,0)</f>
        <v>0</v>
      </c>
      <c r="BI246" s="150">
        <f>IF(N246="nulová",J246,0)</f>
        <v>0</v>
      </c>
      <c r="BJ246" s="17" t="s">
        <v>88</v>
      </c>
      <c r="BK246" s="150">
        <f>ROUND(I246*H246,2)</f>
        <v>0</v>
      </c>
      <c r="BL246" s="17" t="s">
        <v>257</v>
      </c>
      <c r="BM246" s="149" t="s">
        <v>4212</v>
      </c>
    </row>
    <row r="247" spans="2:65" s="12" customFormat="1" ht="11.25">
      <c r="B247" s="155"/>
      <c r="D247" s="156" t="s">
        <v>265</v>
      </c>
      <c r="F247" s="158" t="s">
        <v>4213</v>
      </c>
      <c r="H247" s="159">
        <v>9.35</v>
      </c>
      <c r="I247" s="160"/>
      <c r="L247" s="155"/>
      <c r="M247" s="161"/>
      <c r="T247" s="162"/>
      <c r="AT247" s="157" t="s">
        <v>265</v>
      </c>
      <c r="AU247" s="157" t="s">
        <v>21</v>
      </c>
      <c r="AV247" s="12" t="s">
        <v>21</v>
      </c>
      <c r="AW247" s="12" t="s">
        <v>4</v>
      </c>
      <c r="AX247" s="12" t="s">
        <v>88</v>
      </c>
      <c r="AY247" s="157" t="s">
        <v>250</v>
      </c>
    </row>
    <row r="248" spans="2:65" s="11" customFormat="1" ht="22.9" customHeight="1">
      <c r="B248" s="126"/>
      <c r="D248" s="127" t="s">
        <v>79</v>
      </c>
      <c r="E248" s="136" t="s">
        <v>299</v>
      </c>
      <c r="F248" s="136" t="s">
        <v>1560</v>
      </c>
      <c r="I248" s="129"/>
      <c r="J248" s="137">
        <f>BK248</f>
        <v>0</v>
      </c>
      <c r="L248" s="126"/>
      <c r="M248" s="131"/>
      <c r="P248" s="132">
        <f>SUM(P249:P272)</f>
        <v>0</v>
      </c>
      <c r="R248" s="132">
        <f>SUM(R249:R272)</f>
        <v>1.0076992</v>
      </c>
      <c r="T248" s="133">
        <f>SUM(T249:T272)</f>
        <v>0.35336000000000001</v>
      </c>
      <c r="AR248" s="127" t="s">
        <v>88</v>
      </c>
      <c r="AT248" s="134" t="s">
        <v>79</v>
      </c>
      <c r="AU248" s="134" t="s">
        <v>88</v>
      </c>
      <c r="AY248" s="127" t="s">
        <v>250</v>
      </c>
      <c r="BK248" s="135">
        <f>SUM(BK249:BK272)</f>
        <v>0</v>
      </c>
    </row>
    <row r="249" spans="2:65" s="1" customFormat="1" ht="24.2" customHeight="1">
      <c r="B249" s="33"/>
      <c r="C249" s="138" t="s">
        <v>503</v>
      </c>
      <c r="D249" s="138" t="s">
        <v>252</v>
      </c>
      <c r="E249" s="139" t="s">
        <v>4214</v>
      </c>
      <c r="F249" s="140" t="s">
        <v>4215</v>
      </c>
      <c r="G249" s="141" t="s">
        <v>557</v>
      </c>
      <c r="H249" s="142">
        <v>6</v>
      </c>
      <c r="I249" s="143"/>
      <c r="J249" s="144">
        <f>ROUND(I249*H249,2)</f>
        <v>0</v>
      </c>
      <c r="K249" s="140" t="s">
        <v>256</v>
      </c>
      <c r="L249" s="33"/>
      <c r="M249" s="145" t="s">
        <v>1</v>
      </c>
      <c r="N249" s="146" t="s">
        <v>45</v>
      </c>
      <c r="P249" s="147">
        <f>O249*H249</f>
        <v>0</v>
      </c>
      <c r="Q249" s="147">
        <v>1.0000000000000001E-5</v>
      </c>
      <c r="R249" s="147">
        <f>Q249*H249</f>
        <v>6.0000000000000008E-5</v>
      </c>
      <c r="S249" s="147">
        <v>0</v>
      </c>
      <c r="T249" s="148">
        <f>S249*H249</f>
        <v>0</v>
      </c>
      <c r="AR249" s="149" t="s">
        <v>257</v>
      </c>
      <c r="AT249" s="149" t="s">
        <v>252</v>
      </c>
      <c r="AU249" s="149" t="s">
        <v>21</v>
      </c>
      <c r="AY249" s="17" t="s">
        <v>250</v>
      </c>
      <c r="BE249" s="150">
        <f>IF(N249="základní",J249,0)</f>
        <v>0</v>
      </c>
      <c r="BF249" s="150">
        <f>IF(N249="snížená",J249,0)</f>
        <v>0</v>
      </c>
      <c r="BG249" s="150">
        <f>IF(N249="zákl. přenesená",J249,0)</f>
        <v>0</v>
      </c>
      <c r="BH249" s="150">
        <f>IF(N249="sníž. přenesená",J249,0)</f>
        <v>0</v>
      </c>
      <c r="BI249" s="150">
        <f>IF(N249="nulová",J249,0)</f>
        <v>0</v>
      </c>
      <c r="BJ249" s="17" t="s">
        <v>88</v>
      </c>
      <c r="BK249" s="150">
        <f>ROUND(I249*H249,2)</f>
        <v>0</v>
      </c>
      <c r="BL249" s="17" t="s">
        <v>257</v>
      </c>
      <c r="BM249" s="149" t="s">
        <v>4216</v>
      </c>
    </row>
    <row r="250" spans="2:65" s="1" customFormat="1" ht="11.25">
      <c r="B250" s="33"/>
      <c r="D250" s="151" t="s">
        <v>259</v>
      </c>
      <c r="F250" s="152" t="s">
        <v>4217</v>
      </c>
      <c r="I250" s="153"/>
      <c r="L250" s="33"/>
      <c r="M250" s="154"/>
      <c r="T250" s="57"/>
      <c r="AT250" s="17" t="s">
        <v>259</v>
      </c>
      <c r="AU250" s="17" t="s">
        <v>21</v>
      </c>
    </row>
    <row r="251" spans="2:65" s="12" customFormat="1" ht="11.25">
      <c r="B251" s="155"/>
      <c r="D251" s="156" t="s">
        <v>265</v>
      </c>
      <c r="E251" s="157" t="s">
        <v>1</v>
      </c>
      <c r="F251" s="158" t="s">
        <v>4218</v>
      </c>
      <c r="H251" s="159">
        <v>6</v>
      </c>
      <c r="I251" s="160"/>
      <c r="L251" s="155"/>
      <c r="M251" s="161"/>
      <c r="T251" s="162"/>
      <c r="AT251" s="157" t="s">
        <v>265</v>
      </c>
      <c r="AU251" s="157" t="s">
        <v>21</v>
      </c>
      <c r="AV251" s="12" t="s">
        <v>21</v>
      </c>
      <c r="AW251" s="12" t="s">
        <v>36</v>
      </c>
      <c r="AX251" s="12" t="s">
        <v>88</v>
      </c>
      <c r="AY251" s="157" t="s">
        <v>250</v>
      </c>
    </row>
    <row r="252" spans="2:65" s="1" customFormat="1" ht="24.2" customHeight="1">
      <c r="B252" s="33"/>
      <c r="C252" s="178" t="s">
        <v>507</v>
      </c>
      <c r="D252" s="178" t="s">
        <v>364</v>
      </c>
      <c r="E252" s="179" t="s">
        <v>4219</v>
      </c>
      <c r="F252" s="180" t="s">
        <v>4220</v>
      </c>
      <c r="G252" s="181" t="s">
        <v>557</v>
      </c>
      <c r="H252" s="182">
        <v>6.18</v>
      </c>
      <c r="I252" s="183"/>
      <c r="J252" s="184">
        <f>ROUND(I252*H252,2)</f>
        <v>0</v>
      </c>
      <c r="K252" s="180" t="s">
        <v>256</v>
      </c>
      <c r="L252" s="185"/>
      <c r="M252" s="186" t="s">
        <v>1</v>
      </c>
      <c r="N252" s="187" t="s">
        <v>45</v>
      </c>
      <c r="P252" s="147">
        <f>O252*H252</f>
        <v>0</v>
      </c>
      <c r="Q252" s="147">
        <v>2.6700000000000001E-3</v>
      </c>
      <c r="R252" s="147">
        <f>Q252*H252</f>
        <v>1.6500600000000001E-2</v>
      </c>
      <c r="S252" s="147">
        <v>0</v>
      </c>
      <c r="T252" s="148">
        <f>S252*H252</f>
        <v>0</v>
      </c>
      <c r="AR252" s="149" t="s">
        <v>299</v>
      </c>
      <c r="AT252" s="149" t="s">
        <v>364</v>
      </c>
      <c r="AU252" s="149" t="s">
        <v>21</v>
      </c>
      <c r="AY252" s="17" t="s">
        <v>250</v>
      </c>
      <c r="BE252" s="150">
        <f>IF(N252="základní",J252,0)</f>
        <v>0</v>
      </c>
      <c r="BF252" s="150">
        <f>IF(N252="snížená",J252,0)</f>
        <v>0</v>
      </c>
      <c r="BG252" s="150">
        <f>IF(N252="zákl. přenesená",J252,0)</f>
        <v>0</v>
      </c>
      <c r="BH252" s="150">
        <f>IF(N252="sníž. přenesená",J252,0)</f>
        <v>0</v>
      </c>
      <c r="BI252" s="150">
        <f>IF(N252="nulová",J252,0)</f>
        <v>0</v>
      </c>
      <c r="BJ252" s="17" t="s">
        <v>88</v>
      </c>
      <c r="BK252" s="150">
        <f>ROUND(I252*H252,2)</f>
        <v>0</v>
      </c>
      <c r="BL252" s="17" t="s">
        <v>257</v>
      </c>
      <c r="BM252" s="149" t="s">
        <v>4221</v>
      </c>
    </row>
    <row r="253" spans="2:65" s="12" customFormat="1" ht="11.25">
      <c r="B253" s="155"/>
      <c r="D253" s="156" t="s">
        <v>265</v>
      </c>
      <c r="F253" s="158" t="s">
        <v>4222</v>
      </c>
      <c r="H253" s="159">
        <v>6.18</v>
      </c>
      <c r="I253" s="160"/>
      <c r="L253" s="155"/>
      <c r="M253" s="161"/>
      <c r="T253" s="162"/>
      <c r="AT253" s="157" t="s">
        <v>265</v>
      </c>
      <c r="AU253" s="157" t="s">
        <v>21</v>
      </c>
      <c r="AV253" s="12" t="s">
        <v>21</v>
      </c>
      <c r="AW253" s="12" t="s">
        <v>4</v>
      </c>
      <c r="AX253" s="12" t="s">
        <v>88</v>
      </c>
      <c r="AY253" s="157" t="s">
        <v>250</v>
      </c>
    </row>
    <row r="254" spans="2:65" s="1" customFormat="1" ht="24.2" customHeight="1">
      <c r="B254" s="33"/>
      <c r="C254" s="138" t="s">
        <v>511</v>
      </c>
      <c r="D254" s="138" t="s">
        <v>252</v>
      </c>
      <c r="E254" s="139" t="s">
        <v>4223</v>
      </c>
      <c r="F254" s="140" t="s">
        <v>4224</v>
      </c>
      <c r="G254" s="141" t="s">
        <v>276</v>
      </c>
      <c r="H254" s="142">
        <v>0.158</v>
      </c>
      <c r="I254" s="143"/>
      <c r="J254" s="144">
        <f>ROUND(I254*H254,2)</f>
        <v>0</v>
      </c>
      <c r="K254" s="140" t="s">
        <v>256</v>
      </c>
      <c r="L254" s="33"/>
      <c r="M254" s="145" t="s">
        <v>1</v>
      </c>
      <c r="N254" s="146" t="s">
        <v>45</v>
      </c>
      <c r="P254" s="147">
        <f>O254*H254</f>
        <v>0</v>
      </c>
      <c r="Q254" s="147">
        <v>0</v>
      </c>
      <c r="R254" s="147">
        <f>Q254*H254</f>
        <v>0</v>
      </c>
      <c r="S254" s="147">
        <v>1.92</v>
      </c>
      <c r="T254" s="148">
        <f>S254*H254</f>
        <v>0.30336000000000002</v>
      </c>
      <c r="AR254" s="149" t="s">
        <v>257</v>
      </c>
      <c r="AT254" s="149" t="s">
        <v>252</v>
      </c>
      <c r="AU254" s="149" t="s">
        <v>21</v>
      </c>
      <c r="AY254" s="17" t="s">
        <v>250</v>
      </c>
      <c r="BE254" s="150">
        <f>IF(N254="základní",J254,0)</f>
        <v>0</v>
      </c>
      <c r="BF254" s="150">
        <f>IF(N254="snížená",J254,0)</f>
        <v>0</v>
      </c>
      <c r="BG254" s="150">
        <f>IF(N254="zákl. přenesená",J254,0)</f>
        <v>0</v>
      </c>
      <c r="BH254" s="150">
        <f>IF(N254="sníž. přenesená",J254,0)</f>
        <v>0</v>
      </c>
      <c r="BI254" s="150">
        <f>IF(N254="nulová",J254,0)</f>
        <v>0</v>
      </c>
      <c r="BJ254" s="17" t="s">
        <v>88</v>
      </c>
      <c r="BK254" s="150">
        <f>ROUND(I254*H254,2)</f>
        <v>0</v>
      </c>
      <c r="BL254" s="17" t="s">
        <v>257</v>
      </c>
      <c r="BM254" s="149" t="s">
        <v>4225</v>
      </c>
    </row>
    <row r="255" spans="2:65" s="1" customFormat="1" ht="11.25">
      <c r="B255" s="33"/>
      <c r="D255" s="151" t="s">
        <v>259</v>
      </c>
      <c r="F255" s="152" t="s">
        <v>4226</v>
      </c>
      <c r="I255" s="153"/>
      <c r="L255" s="33"/>
      <c r="M255" s="154"/>
      <c r="T255" s="57"/>
      <c r="AT255" s="17" t="s">
        <v>259</v>
      </c>
      <c r="AU255" s="17" t="s">
        <v>21</v>
      </c>
    </row>
    <row r="256" spans="2:65" s="1" customFormat="1" ht="19.5">
      <c r="B256" s="33"/>
      <c r="D256" s="156" t="s">
        <v>285</v>
      </c>
      <c r="F256" s="170" t="s">
        <v>4227</v>
      </c>
      <c r="I256" s="153"/>
      <c r="L256" s="33"/>
      <c r="M256" s="154"/>
      <c r="T256" s="57"/>
      <c r="AT256" s="17" t="s">
        <v>285</v>
      </c>
      <c r="AU256" s="17" t="s">
        <v>21</v>
      </c>
    </row>
    <row r="257" spans="2:65" s="12" customFormat="1" ht="11.25">
      <c r="B257" s="155"/>
      <c r="D257" s="156" t="s">
        <v>265</v>
      </c>
      <c r="E257" s="157" t="s">
        <v>1</v>
      </c>
      <c r="F257" s="158" t="s">
        <v>4228</v>
      </c>
      <c r="H257" s="159">
        <v>0.158</v>
      </c>
      <c r="I257" s="160"/>
      <c r="L257" s="155"/>
      <c r="M257" s="161"/>
      <c r="T257" s="162"/>
      <c r="AT257" s="157" t="s">
        <v>265</v>
      </c>
      <c r="AU257" s="157" t="s">
        <v>21</v>
      </c>
      <c r="AV257" s="12" t="s">
        <v>21</v>
      </c>
      <c r="AW257" s="12" t="s">
        <v>36</v>
      </c>
      <c r="AX257" s="12" t="s">
        <v>88</v>
      </c>
      <c r="AY257" s="157" t="s">
        <v>250</v>
      </c>
    </row>
    <row r="258" spans="2:65" s="1" customFormat="1" ht="24.2" customHeight="1">
      <c r="B258" s="33"/>
      <c r="C258" s="138" t="s">
        <v>515</v>
      </c>
      <c r="D258" s="138" t="s">
        <v>252</v>
      </c>
      <c r="E258" s="139" t="s">
        <v>4229</v>
      </c>
      <c r="F258" s="140" t="s">
        <v>4230</v>
      </c>
      <c r="G258" s="141" t="s">
        <v>481</v>
      </c>
      <c r="H258" s="142">
        <v>1</v>
      </c>
      <c r="I258" s="143"/>
      <c r="J258" s="144">
        <f>ROUND(I258*H258,2)</f>
        <v>0</v>
      </c>
      <c r="K258" s="140" t="s">
        <v>256</v>
      </c>
      <c r="L258" s="33"/>
      <c r="M258" s="145" t="s">
        <v>1</v>
      </c>
      <c r="N258" s="146" t="s">
        <v>45</v>
      </c>
      <c r="P258" s="147">
        <f>O258*H258</f>
        <v>0</v>
      </c>
      <c r="Q258" s="147">
        <v>0.12526000000000001</v>
      </c>
      <c r="R258" s="147">
        <f>Q258*H258</f>
        <v>0.12526000000000001</v>
      </c>
      <c r="S258" s="147">
        <v>0</v>
      </c>
      <c r="T258" s="148">
        <f>S258*H258</f>
        <v>0</v>
      </c>
      <c r="AR258" s="149" t="s">
        <v>257</v>
      </c>
      <c r="AT258" s="149" t="s">
        <v>252</v>
      </c>
      <c r="AU258" s="149" t="s">
        <v>21</v>
      </c>
      <c r="AY258" s="17" t="s">
        <v>250</v>
      </c>
      <c r="BE258" s="150">
        <f>IF(N258="základní",J258,0)</f>
        <v>0</v>
      </c>
      <c r="BF258" s="150">
        <f>IF(N258="snížená",J258,0)</f>
        <v>0</v>
      </c>
      <c r="BG258" s="150">
        <f>IF(N258="zákl. přenesená",J258,0)</f>
        <v>0</v>
      </c>
      <c r="BH258" s="150">
        <f>IF(N258="sníž. přenesená",J258,0)</f>
        <v>0</v>
      </c>
      <c r="BI258" s="150">
        <f>IF(N258="nulová",J258,0)</f>
        <v>0</v>
      </c>
      <c r="BJ258" s="17" t="s">
        <v>88</v>
      </c>
      <c r="BK258" s="150">
        <f>ROUND(I258*H258,2)</f>
        <v>0</v>
      </c>
      <c r="BL258" s="17" t="s">
        <v>257</v>
      </c>
      <c r="BM258" s="149" t="s">
        <v>4231</v>
      </c>
    </row>
    <row r="259" spans="2:65" s="1" customFormat="1" ht="11.25">
      <c r="B259" s="33"/>
      <c r="D259" s="151" t="s">
        <v>259</v>
      </c>
      <c r="F259" s="152" t="s">
        <v>4232</v>
      </c>
      <c r="I259" s="153"/>
      <c r="L259" s="33"/>
      <c r="M259" s="154"/>
      <c r="T259" s="57"/>
      <c r="AT259" s="17" t="s">
        <v>259</v>
      </c>
      <c r="AU259" s="17" t="s">
        <v>21</v>
      </c>
    </row>
    <row r="260" spans="2:65" s="1" customFormat="1" ht="24.2" customHeight="1">
      <c r="B260" s="33"/>
      <c r="C260" s="178" t="s">
        <v>521</v>
      </c>
      <c r="D260" s="178" t="s">
        <v>364</v>
      </c>
      <c r="E260" s="179" t="s">
        <v>4233</v>
      </c>
      <c r="F260" s="180" t="s">
        <v>4234</v>
      </c>
      <c r="G260" s="181" t="s">
        <v>481</v>
      </c>
      <c r="H260" s="182">
        <v>1</v>
      </c>
      <c r="I260" s="183"/>
      <c r="J260" s="184">
        <f>ROUND(I260*H260,2)</f>
        <v>0</v>
      </c>
      <c r="K260" s="180" t="s">
        <v>256</v>
      </c>
      <c r="L260" s="185"/>
      <c r="M260" s="186" t="s">
        <v>1</v>
      </c>
      <c r="N260" s="187" t="s">
        <v>45</v>
      </c>
      <c r="P260" s="147">
        <f>O260*H260</f>
        <v>0</v>
      </c>
      <c r="Q260" s="147">
        <v>0.13500000000000001</v>
      </c>
      <c r="R260" s="147">
        <f>Q260*H260</f>
        <v>0.13500000000000001</v>
      </c>
      <c r="S260" s="147">
        <v>0</v>
      </c>
      <c r="T260" s="148">
        <f>S260*H260</f>
        <v>0</v>
      </c>
      <c r="AR260" s="149" t="s">
        <v>299</v>
      </c>
      <c r="AT260" s="149" t="s">
        <v>364</v>
      </c>
      <c r="AU260" s="149" t="s">
        <v>21</v>
      </c>
      <c r="AY260" s="17" t="s">
        <v>250</v>
      </c>
      <c r="BE260" s="150">
        <f>IF(N260="základní",J260,0)</f>
        <v>0</v>
      </c>
      <c r="BF260" s="150">
        <f>IF(N260="snížená",J260,0)</f>
        <v>0</v>
      </c>
      <c r="BG260" s="150">
        <f>IF(N260="zákl. přenesená",J260,0)</f>
        <v>0</v>
      </c>
      <c r="BH260" s="150">
        <f>IF(N260="sníž. přenesená",J260,0)</f>
        <v>0</v>
      </c>
      <c r="BI260" s="150">
        <f>IF(N260="nulová",J260,0)</f>
        <v>0</v>
      </c>
      <c r="BJ260" s="17" t="s">
        <v>88</v>
      </c>
      <c r="BK260" s="150">
        <f>ROUND(I260*H260,2)</f>
        <v>0</v>
      </c>
      <c r="BL260" s="17" t="s">
        <v>257</v>
      </c>
      <c r="BM260" s="149" t="s">
        <v>4235</v>
      </c>
    </row>
    <row r="261" spans="2:65" s="1" customFormat="1" ht="24.2" customHeight="1">
      <c r="B261" s="33"/>
      <c r="C261" s="178" t="s">
        <v>527</v>
      </c>
      <c r="D261" s="178" t="s">
        <v>364</v>
      </c>
      <c r="E261" s="179" t="s">
        <v>4236</v>
      </c>
      <c r="F261" s="180" t="s">
        <v>4237</v>
      </c>
      <c r="G261" s="181" t="s">
        <v>481</v>
      </c>
      <c r="H261" s="182">
        <v>1</v>
      </c>
      <c r="I261" s="183"/>
      <c r="J261" s="184">
        <f>ROUND(I261*H261,2)</f>
        <v>0</v>
      </c>
      <c r="K261" s="180" t="s">
        <v>256</v>
      </c>
      <c r="L261" s="185"/>
      <c r="M261" s="186" t="s">
        <v>1</v>
      </c>
      <c r="N261" s="187" t="s">
        <v>45</v>
      </c>
      <c r="P261" s="147">
        <f>O261*H261</f>
        <v>0</v>
      </c>
      <c r="Q261" s="147">
        <v>7.3999999999999996E-2</v>
      </c>
      <c r="R261" s="147">
        <f>Q261*H261</f>
        <v>7.3999999999999996E-2</v>
      </c>
      <c r="S261" s="147">
        <v>0</v>
      </c>
      <c r="T261" s="148">
        <f>S261*H261</f>
        <v>0</v>
      </c>
      <c r="AR261" s="149" t="s">
        <v>299</v>
      </c>
      <c r="AT261" s="149" t="s">
        <v>364</v>
      </c>
      <c r="AU261" s="149" t="s">
        <v>21</v>
      </c>
      <c r="AY261" s="17" t="s">
        <v>250</v>
      </c>
      <c r="BE261" s="150">
        <f>IF(N261="základní",J261,0)</f>
        <v>0</v>
      </c>
      <c r="BF261" s="150">
        <f>IF(N261="snížená",J261,0)</f>
        <v>0</v>
      </c>
      <c r="BG261" s="150">
        <f>IF(N261="zákl. přenesená",J261,0)</f>
        <v>0</v>
      </c>
      <c r="BH261" s="150">
        <f>IF(N261="sníž. přenesená",J261,0)</f>
        <v>0</v>
      </c>
      <c r="BI261" s="150">
        <f>IF(N261="nulová",J261,0)</f>
        <v>0</v>
      </c>
      <c r="BJ261" s="17" t="s">
        <v>88</v>
      </c>
      <c r="BK261" s="150">
        <f>ROUND(I261*H261,2)</f>
        <v>0</v>
      </c>
      <c r="BL261" s="17" t="s">
        <v>257</v>
      </c>
      <c r="BM261" s="149" t="s">
        <v>4238</v>
      </c>
    </row>
    <row r="262" spans="2:65" s="1" customFormat="1" ht="24.2" customHeight="1">
      <c r="B262" s="33"/>
      <c r="C262" s="138" t="s">
        <v>532</v>
      </c>
      <c r="D262" s="138" t="s">
        <v>252</v>
      </c>
      <c r="E262" s="139" t="s">
        <v>4239</v>
      </c>
      <c r="F262" s="140" t="s">
        <v>4240</v>
      </c>
      <c r="G262" s="141" t="s">
        <v>481</v>
      </c>
      <c r="H262" s="142">
        <v>1</v>
      </c>
      <c r="I262" s="143"/>
      <c r="J262" s="144">
        <f>ROUND(I262*H262,2)</f>
        <v>0</v>
      </c>
      <c r="K262" s="140" t="s">
        <v>256</v>
      </c>
      <c r="L262" s="33"/>
      <c r="M262" s="145" t="s">
        <v>1</v>
      </c>
      <c r="N262" s="146" t="s">
        <v>45</v>
      </c>
      <c r="P262" s="147">
        <f>O262*H262</f>
        <v>0</v>
      </c>
      <c r="Q262" s="147">
        <v>3.0759999999999999E-2</v>
      </c>
      <c r="R262" s="147">
        <f>Q262*H262</f>
        <v>3.0759999999999999E-2</v>
      </c>
      <c r="S262" s="147">
        <v>0</v>
      </c>
      <c r="T262" s="148">
        <f>S262*H262</f>
        <v>0</v>
      </c>
      <c r="AR262" s="149" t="s">
        <v>257</v>
      </c>
      <c r="AT262" s="149" t="s">
        <v>252</v>
      </c>
      <c r="AU262" s="149" t="s">
        <v>21</v>
      </c>
      <c r="AY262" s="17" t="s">
        <v>250</v>
      </c>
      <c r="BE262" s="150">
        <f>IF(N262="základní",J262,0)</f>
        <v>0</v>
      </c>
      <c r="BF262" s="150">
        <f>IF(N262="snížená",J262,0)</f>
        <v>0</v>
      </c>
      <c r="BG262" s="150">
        <f>IF(N262="zákl. přenesená",J262,0)</f>
        <v>0</v>
      </c>
      <c r="BH262" s="150">
        <f>IF(N262="sníž. přenesená",J262,0)</f>
        <v>0</v>
      </c>
      <c r="BI262" s="150">
        <f>IF(N262="nulová",J262,0)</f>
        <v>0</v>
      </c>
      <c r="BJ262" s="17" t="s">
        <v>88</v>
      </c>
      <c r="BK262" s="150">
        <f>ROUND(I262*H262,2)</f>
        <v>0</v>
      </c>
      <c r="BL262" s="17" t="s">
        <v>257</v>
      </c>
      <c r="BM262" s="149" t="s">
        <v>4241</v>
      </c>
    </row>
    <row r="263" spans="2:65" s="1" customFormat="1" ht="11.25">
      <c r="B263" s="33"/>
      <c r="D263" s="151" t="s">
        <v>259</v>
      </c>
      <c r="F263" s="152" t="s">
        <v>4242</v>
      </c>
      <c r="I263" s="153"/>
      <c r="L263" s="33"/>
      <c r="M263" s="154"/>
      <c r="T263" s="57"/>
      <c r="AT263" s="17" t="s">
        <v>259</v>
      </c>
      <c r="AU263" s="17" t="s">
        <v>21</v>
      </c>
    </row>
    <row r="264" spans="2:65" s="1" customFormat="1" ht="24.2" customHeight="1">
      <c r="B264" s="33"/>
      <c r="C264" s="138" t="s">
        <v>538</v>
      </c>
      <c r="D264" s="138" t="s">
        <v>252</v>
      </c>
      <c r="E264" s="139" t="s">
        <v>3874</v>
      </c>
      <c r="F264" s="140" t="s">
        <v>3875</v>
      </c>
      <c r="G264" s="141" t="s">
        <v>255</v>
      </c>
      <c r="H264" s="142">
        <v>1002.38</v>
      </c>
      <c r="I264" s="143"/>
      <c r="J264" s="144">
        <f>ROUND(I264*H264,2)</f>
        <v>0</v>
      </c>
      <c r="K264" s="140" t="s">
        <v>256</v>
      </c>
      <c r="L264" s="33"/>
      <c r="M264" s="145" t="s">
        <v>1</v>
      </c>
      <c r="N264" s="146" t="s">
        <v>45</v>
      </c>
      <c r="P264" s="147">
        <f>O264*H264</f>
        <v>0</v>
      </c>
      <c r="Q264" s="147">
        <v>4.6999999999999999E-4</v>
      </c>
      <c r="R264" s="147">
        <f>Q264*H264</f>
        <v>0.4711186</v>
      </c>
      <c r="S264" s="147">
        <v>0</v>
      </c>
      <c r="T264" s="148">
        <f>S264*H264</f>
        <v>0</v>
      </c>
      <c r="AR264" s="149" t="s">
        <v>257</v>
      </c>
      <c r="AT264" s="149" t="s">
        <v>252</v>
      </c>
      <c r="AU264" s="149" t="s">
        <v>21</v>
      </c>
      <c r="AY264" s="17" t="s">
        <v>250</v>
      </c>
      <c r="BE264" s="150">
        <f>IF(N264="základní",J264,0)</f>
        <v>0</v>
      </c>
      <c r="BF264" s="150">
        <f>IF(N264="snížená",J264,0)</f>
        <v>0</v>
      </c>
      <c r="BG264" s="150">
        <f>IF(N264="zákl. přenesená",J264,0)</f>
        <v>0</v>
      </c>
      <c r="BH264" s="150">
        <f>IF(N264="sníž. přenesená",J264,0)</f>
        <v>0</v>
      </c>
      <c r="BI264" s="150">
        <f>IF(N264="nulová",J264,0)</f>
        <v>0</v>
      </c>
      <c r="BJ264" s="17" t="s">
        <v>88</v>
      </c>
      <c r="BK264" s="150">
        <f>ROUND(I264*H264,2)</f>
        <v>0</v>
      </c>
      <c r="BL264" s="17" t="s">
        <v>257</v>
      </c>
      <c r="BM264" s="149" t="s">
        <v>4243</v>
      </c>
    </row>
    <row r="265" spans="2:65" s="1" customFormat="1" ht="11.25">
      <c r="B265" s="33"/>
      <c r="D265" s="151" t="s">
        <v>259</v>
      </c>
      <c r="F265" s="152" t="s">
        <v>3877</v>
      </c>
      <c r="I265" s="153"/>
      <c r="L265" s="33"/>
      <c r="M265" s="154"/>
      <c r="T265" s="57"/>
      <c r="AT265" s="17" t="s">
        <v>259</v>
      </c>
      <c r="AU265" s="17" t="s">
        <v>21</v>
      </c>
    </row>
    <row r="266" spans="2:65" s="1" customFormat="1" ht="29.25">
      <c r="B266" s="33"/>
      <c r="D266" s="156" t="s">
        <v>285</v>
      </c>
      <c r="F266" s="170" t="s">
        <v>4244</v>
      </c>
      <c r="I266" s="153"/>
      <c r="L266" s="33"/>
      <c r="M266" s="154"/>
      <c r="T266" s="57"/>
      <c r="AT266" s="17" t="s">
        <v>285</v>
      </c>
      <c r="AU266" s="17" t="s">
        <v>21</v>
      </c>
    </row>
    <row r="267" spans="2:65" s="12" customFormat="1" ht="11.25">
      <c r="B267" s="155"/>
      <c r="D267" s="156" t="s">
        <v>265</v>
      </c>
      <c r="E267" s="157" t="s">
        <v>1</v>
      </c>
      <c r="F267" s="158" t="s">
        <v>4245</v>
      </c>
      <c r="H267" s="159">
        <v>928.22</v>
      </c>
      <c r="I267" s="160"/>
      <c r="L267" s="155"/>
      <c r="M267" s="161"/>
      <c r="T267" s="162"/>
      <c r="AT267" s="157" t="s">
        <v>265</v>
      </c>
      <c r="AU267" s="157" t="s">
        <v>21</v>
      </c>
      <c r="AV267" s="12" t="s">
        <v>21</v>
      </c>
      <c r="AW267" s="12" t="s">
        <v>36</v>
      </c>
      <c r="AX267" s="12" t="s">
        <v>80</v>
      </c>
      <c r="AY267" s="157" t="s">
        <v>250</v>
      </c>
    </row>
    <row r="268" spans="2:65" s="12" customFormat="1" ht="11.25">
      <c r="B268" s="155"/>
      <c r="D268" s="156" t="s">
        <v>265</v>
      </c>
      <c r="E268" s="157" t="s">
        <v>1</v>
      </c>
      <c r="F268" s="158" t="s">
        <v>4246</v>
      </c>
      <c r="H268" s="159">
        <v>74.16</v>
      </c>
      <c r="I268" s="160"/>
      <c r="L268" s="155"/>
      <c r="M268" s="161"/>
      <c r="T268" s="162"/>
      <c r="AT268" s="157" t="s">
        <v>265</v>
      </c>
      <c r="AU268" s="157" t="s">
        <v>21</v>
      </c>
      <c r="AV268" s="12" t="s">
        <v>21</v>
      </c>
      <c r="AW268" s="12" t="s">
        <v>36</v>
      </c>
      <c r="AX268" s="12" t="s">
        <v>80</v>
      </c>
      <c r="AY268" s="157" t="s">
        <v>250</v>
      </c>
    </row>
    <row r="269" spans="2:65" s="13" customFormat="1" ht="11.25">
      <c r="B269" s="163"/>
      <c r="D269" s="156" t="s">
        <v>265</v>
      </c>
      <c r="E269" s="164" t="s">
        <v>1</v>
      </c>
      <c r="F269" s="165" t="s">
        <v>273</v>
      </c>
      <c r="H269" s="166">
        <v>1002.38</v>
      </c>
      <c r="I269" s="167"/>
      <c r="L269" s="163"/>
      <c r="M269" s="168"/>
      <c r="T269" s="169"/>
      <c r="AT269" s="164" t="s">
        <v>265</v>
      </c>
      <c r="AU269" s="164" t="s">
        <v>21</v>
      </c>
      <c r="AV269" s="13" t="s">
        <v>257</v>
      </c>
      <c r="AW269" s="13" t="s">
        <v>36</v>
      </c>
      <c r="AX269" s="13" t="s">
        <v>88</v>
      </c>
      <c r="AY269" s="164" t="s">
        <v>250</v>
      </c>
    </row>
    <row r="270" spans="2:65" s="1" customFormat="1" ht="24.2" customHeight="1">
      <c r="B270" s="33"/>
      <c r="C270" s="178" t="s">
        <v>544</v>
      </c>
      <c r="D270" s="178" t="s">
        <v>364</v>
      </c>
      <c r="E270" s="179" t="s">
        <v>4247</v>
      </c>
      <c r="F270" s="180" t="s">
        <v>4248</v>
      </c>
      <c r="G270" s="181" t="s">
        <v>481</v>
      </c>
      <c r="H270" s="182">
        <v>1</v>
      </c>
      <c r="I270" s="183"/>
      <c r="J270" s="184">
        <f>ROUND(I270*H270,2)</f>
        <v>0</v>
      </c>
      <c r="K270" s="180" t="s">
        <v>256</v>
      </c>
      <c r="L270" s="185"/>
      <c r="M270" s="186" t="s">
        <v>1</v>
      </c>
      <c r="N270" s="187" t="s">
        <v>45</v>
      </c>
      <c r="P270" s="147">
        <f>O270*H270</f>
        <v>0</v>
      </c>
      <c r="Q270" s="147">
        <v>0.155</v>
      </c>
      <c r="R270" s="147">
        <f>Q270*H270</f>
        <v>0.155</v>
      </c>
      <c r="S270" s="147">
        <v>0</v>
      </c>
      <c r="T270" s="148">
        <f>S270*H270</f>
        <v>0</v>
      </c>
      <c r="AR270" s="149" t="s">
        <v>299</v>
      </c>
      <c r="AT270" s="149" t="s">
        <v>364</v>
      </c>
      <c r="AU270" s="149" t="s">
        <v>21</v>
      </c>
      <c r="AY270" s="17" t="s">
        <v>250</v>
      </c>
      <c r="BE270" s="150">
        <f>IF(N270="základní",J270,0)</f>
        <v>0</v>
      </c>
      <c r="BF270" s="150">
        <f>IF(N270="snížená",J270,0)</f>
        <v>0</v>
      </c>
      <c r="BG270" s="150">
        <f>IF(N270="zákl. přenesená",J270,0)</f>
        <v>0</v>
      </c>
      <c r="BH270" s="150">
        <f>IF(N270="sníž. přenesená",J270,0)</f>
        <v>0</v>
      </c>
      <c r="BI270" s="150">
        <f>IF(N270="nulová",J270,0)</f>
        <v>0</v>
      </c>
      <c r="BJ270" s="17" t="s">
        <v>88</v>
      </c>
      <c r="BK270" s="150">
        <f>ROUND(I270*H270,2)</f>
        <v>0</v>
      </c>
      <c r="BL270" s="17" t="s">
        <v>257</v>
      </c>
      <c r="BM270" s="149" t="s">
        <v>4249</v>
      </c>
    </row>
    <row r="271" spans="2:65" s="1" customFormat="1" ht="24.2" customHeight="1">
      <c r="B271" s="33"/>
      <c r="C271" s="138" t="s">
        <v>549</v>
      </c>
      <c r="D271" s="138" t="s">
        <v>252</v>
      </c>
      <c r="E271" s="139" t="s">
        <v>4250</v>
      </c>
      <c r="F271" s="140" t="s">
        <v>4251</v>
      </c>
      <c r="G271" s="141" t="s">
        <v>481</v>
      </c>
      <c r="H271" s="142">
        <v>1</v>
      </c>
      <c r="I271" s="143"/>
      <c r="J271" s="144">
        <f>ROUND(I271*H271,2)</f>
        <v>0</v>
      </c>
      <c r="K271" s="140" t="s">
        <v>256</v>
      </c>
      <c r="L271" s="33"/>
      <c r="M271" s="145" t="s">
        <v>1</v>
      </c>
      <c r="N271" s="146" t="s">
        <v>45</v>
      </c>
      <c r="P271" s="147">
        <f>O271*H271</f>
        <v>0</v>
      </c>
      <c r="Q271" s="147">
        <v>0</v>
      </c>
      <c r="R271" s="147">
        <f>Q271*H271</f>
        <v>0</v>
      </c>
      <c r="S271" s="147">
        <v>0.05</v>
      </c>
      <c r="T271" s="148">
        <f>S271*H271</f>
        <v>0.05</v>
      </c>
      <c r="AR271" s="149" t="s">
        <v>257</v>
      </c>
      <c r="AT271" s="149" t="s">
        <v>252</v>
      </c>
      <c r="AU271" s="149" t="s">
        <v>21</v>
      </c>
      <c r="AY271" s="17" t="s">
        <v>250</v>
      </c>
      <c r="BE271" s="150">
        <f>IF(N271="základní",J271,0)</f>
        <v>0</v>
      </c>
      <c r="BF271" s="150">
        <f>IF(N271="snížená",J271,0)</f>
        <v>0</v>
      </c>
      <c r="BG271" s="150">
        <f>IF(N271="zákl. přenesená",J271,0)</f>
        <v>0</v>
      </c>
      <c r="BH271" s="150">
        <f>IF(N271="sníž. přenesená",J271,0)</f>
        <v>0</v>
      </c>
      <c r="BI271" s="150">
        <f>IF(N271="nulová",J271,0)</f>
        <v>0</v>
      </c>
      <c r="BJ271" s="17" t="s">
        <v>88</v>
      </c>
      <c r="BK271" s="150">
        <f>ROUND(I271*H271,2)</f>
        <v>0</v>
      </c>
      <c r="BL271" s="17" t="s">
        <v>257</v>
      </c>
      <c r="BM271" s="149" t="s">
        <v>4252</v>
      </c>
    </row>
    <row r="272" spans="2:65" s="1" customFormat="1" ht="11.25">
      <c r="B272" s="33"/>
      <c r="D272" s="151" t="s">
        <v>259</v>
      </c>
      <c r="F272" s="152" t="s">
        <v>4253</v>
      </c>
      <c r="I272" s="153"/>
      <c r="L272" s="33"/>
      <c r="M272" s="154"/>
      <c r="T272" s="57"/>
      <c r="AT272" s="17" t="s">
        <v>259</v>
      </c>
      <c r="AU272" s="17" t="s">
        <v>21</v>
      </c>
    </row>
    <row r="273" spans="2:65" s="11" customFormat="1" ht="22.9" customHeight="1">
      <c r="B273" s="126"/>
      <c r="D273" s="127" t="s">
        <v>79</v>
      </c>
      <c r="E273" s="136" t="s">
        <v>305</v>
      </c>
      <c r="F273" s="136" t="s">
        <v>629</v>
      </c>
      <c r="I273" s="129"/>
      <c r="J273" s="137">
        <f>BK273</f>
        <v>0</v>
      </c>
      <c r="L273" s="126"/>
      <c r="M273" s="131"/>
      <c r="P273" s="132">
        <f>SUM(P274:P313)</f>
        <v>0</v>
      </c>
      <c r="R273" s="132">
        <f>SUM(R274:R313)</f>
        <v>22.135857000000001</v>
      </c>
      <c r="T273" s="133">
        <f>SUM(T274:T313)</f>
        <v>1.2E-2</v>
      </c>
      <c r="AR273" s="127" t="s">
        <v>88</v>
      </c>
      <c r="AT273" s="134" t="s">
        <v>79</v>
      </c>
      <c r="AU273" s="134" t="s">
        <v>88</v>
      </c>
      <c r="AY273" s="127" t="s">
        <v>250</v>
      </c>
      <c r="BK273" s="135">
        <f>SUM(BK274:BK313)</f>
        <v>0</v>
      </c>
    </row>
    <row r="274" spans="2:65" s="1" customFormat="1" ht="24.2" customHeight="1">
      <c r="B274" s="33"/>
      <c r="C274" s="138" t="s">
        <v>554</v>
      </c>
      <c r="D274" s="138" t="s">
        <v>252</v>
      </c>
      <c r="E274" s="139" t="s">
        <v>3836</v>
      </c>
      <c r="F274" s="140" t="s">
        <v>3837</v>
      </c>
      <c r="G274" s="141" t="s">
        <v>481</v>
      </c>
      <c r="H274" s="142">
        <v>4</v>
      </c>
      <c r="I274" s="143"/>
      <c r="J274" s="144">
        <f>ROUND(I274*H274,2)</f>
        <v>0</v>
      </c>
      <c r="K274" s="140" t="s">
        <v>256</v>
      </c>
      <c r="L274" s="33"/>
      <c r="M274" s="145" t="s">
        <v>1</v>
      </c>
      <c r="N274" s="146" t="s">
        <v>45</v>
      </c>
      <c r="P274" s="147">
        <f>O274*H274</f>
        <v>0</v>
      </c>
      <c r="Q274" s="147">
        <v>6.9999999999999999E-4</v>
      </c>
      <c r="R274" s="147">
        <f>Q274*H274</f>
        <v>2.8E-3</v>
      </c>
      <c r="S274" s="147">
        <v>0</v>
      </c>
      <c r="T274" s="148">
        <f>S274*H274</f>
        <v>0</v>
      </c>
      <c r="AR274" s="149" t="s">
        <v>257</v>
      </c>
      <c r="AT274" s="149" t="s">
        <v>252</v>
      </c>
      <c r="AU274" s="149" t="s">
        <v>21</v>
      </c>
      <c r="AY274" s="17" t="s">
        <v>250</v>
      </c>
      <c r="BE274" s="150">
        <f>IF(N274="základní",J274,0)</f>
        <v>0</v>
      </c>
      <c r="BF274" s="150">
        <f>IF(N274="snížená",J274,0)</f>
        <v>0</v>
      </c>
      <c r="BG274" s="150">
        <f>IF(N274="zákl. přenesená",J274,0)</f>
        <v>0</v>
      </c>
      <c r="BH274" s="150">
        <f>IF(N274="sníž. přenesená",J274,0)</f>
        <v>0</v>
      </c>
      <c r="BI274" s="150">
        <f>IF(N274="nulová",J274,0)</f>
        <v>0</v>
      </c>
      <c r="BJ274" s="17" t="s">
        <v>88</v>
      </c>
      <c r="BK274" s="150">
        <f>ROUND(I274*H274,2)</f>
        <v>0</v>
      </c>
      <c r="BL274" s="17" t="s">
        <v>257</v>
      </c>
      <c r="BM274" s="149" t="s">
        <v>4254</v>
      </c>
    </row>
    <row r="275" spans="2:65" s="1" customFormat="1" ht="11.25">
      <c r="B275" s="33"/>
      <c r="D275" s="151" t="s">
        <v>259</v>
      </c>
      <c r="F275" s="152" t="s">
        <v>3839</v>
      </c>
      <c r="I275" s="153"/>
      <c r="L275" s="33"/>
      <c r="M275" s="154"/>
      <c r="T275" s="57"/>
      <c r="AT275" s="17" t="s">
        <v>259</v>
      </c>
      <c r="AU275" s="17" t="s">
        <v>21</v>
      </c>
    </row>
    <row r="276" spans="2:65" s="1" customFormat="1" ht="19.5">
      <c r="B276" s="33"/>
      <c r="D276" s="156" t="s">
        <v>285</v>
      </c>
      <c r="F276" s="170" t="s">
        <v>4255</v>
      </c>
      <c r="I276" s="153"/>
      <c r="L276" s="33"/>
      <c r="M276" s="154"/>
      <c r="T276" s="57"/>
      <c r="AT276" s="17" t="s">
        <v>285</v>
      </c>
      <c r="AU276" s="17" t="s">
        <v>21</v>
      </c>
    </row>
    <row r="277" spans="2:65" s="1" customFormat="1" ht="16.5" customHeight="1">
      <c r="B277" s="33"/>
      <c r="C277" s="178" t="s">
        <v>561</v>
      </c>
      <c r="D277" s="178" t="s">
        <v>364</v>
      </c>
      <c r="E277" s="179" t="s">
        <v>4256</v>
      </c>
      <c r="F277" s="180" t="s">
        <v>4257</v>
      </c>
      <c r="G277" s="181" t="s">
        <v>481</v>
      </c>
      <c r="H277" s="182">
        <v>1</v>
      </c>
      <c r="I277" s="183"/>
      <c r="J277" s="184">
        <f>ROUND(I277*H277,2)</f>
        <v>0</v>
      </c>
      <c r="K277" s="180" t="s">
        <v>256</v>
      </c>
      <c r="L277" s="185"/>
      <c r="M277" s="186" t="s">
        <v>1</v>
      </c>
      <c r="N277" s="187" t="s">
        <v>45</v>
      </c>
      <c r="P277" s="147">
        <f>O277*H277</f>
        <v>0</v>
      </c>
      <c r="Q277" s="147">
        <v>4.0000000000000001E-3</v>
      </c>
      <c r="R277" s="147">
        <f>Q277*H277</f>
        <v>4.0000000000000001E-3</v>
      </c>
      <c r="S277" s="147">
        <v>0</v>
      </c>
      <c r="T277" s="148">
        <f>S277*H277</f>
        <v>0</v>
      </c>
      <c r="AR277" s="149" t="s">
        <v>299</v>
      </c>
      <c r="AT277" s="149" t="s">
        <v>364</v>
      </c>
      <c r="AU277" s="149" t="s">
        <v>21</v>
      </c>
      <c r="AY277" s="17" t="s">
        <v>250</v>
      </c>
      <c r="BE277" s="150">
        <f>IF(N277="základní",J277,0)</f>
        <v>0</v>
      </c>
      <c r="BF277" s="150">
        <f>IF(N277="snížená",J277,0)</f>
        <v>0</v>
      </c>
      <c r="BG277" s="150">
        <f>IF(N277="zákl. přenesená",J277,0)</f>
        <v>0</v>
      </c>
      <c r="BH277" s="150">
        <f>IF(N277="sníž. přenesená",J277,0)</f>
        <v>0</v>
      </c>
      <c r="BI277" s="150">
        <f>IF(N277="nulová",J277,0)</f>
        <v>0</v>
      </c>
      <c r="BJ277" s="17" t="s">
        <v>88</v>
      </c>
      <c r="BK277" s="150">
        <f>ROUND(I277*H277,2)</f>
        <v>0</v>
      </c>
      <c r="BL277" s="17" t="s">
        <v>257</v>
      </c>
      <c r="BM277" s="149" t="s">
        <v>4258</v>
      </c>
    </row>
    <row r="278" spans="2:65" s="1" customFormat="1" ht="24.2" customHeight="1">
      <c r="B278" s="33"/>
      <c r="C278" s="138" t="s">
        <v>566</v>
      </c>
      <c r="D278" s="138" t="s">
        <v>252</v>
      </c>
      <c r="E278" s="139" t="s">
        <v>3841</v>
      </c>
      <c r="F278" s="140" t="s">
        <v>3842</v>
      </c>
      <c r="G278" s="141" t="s">
        <v>481</v>
      </c>
      <c r="H278" s="142">
        <v>4</v>
      </c>
      <c r="I278" s="143"/>
      <c r="J278" s="144">
        <f>ROUND(I278*H278,2)</f>
        <v>0</v>
      </c>
      <c r="K278" s="140" t="s">
        <v>256</v>
      </c>
      <c r="L278" s="33"/>
      <c r="M278" s="145" t="s">
        <v>1</v>
      </c>
      <c r="N278" s="146" t="s">
        <v>45</v>
      </c>
      <c r="P278" s="147">
        <f>O278*H278</f>
        <v>0</v>
      </c>
      <c r="Q278" s="147">
        <v>0.11276</v>
      </c>
      <c r="R278" s="147">
        <f>Q278*H278</f>
        <v>0.45104</v>
      </c>
      <c r="S278" s="147">
        <v>0</v>
      </c>
      <c r="T278" s="148">
        <f>S278*H278</f>
        <v>0</v>
      </c>
      <c r="AR278" s="149" t="s">
        <v>257</v>
      </c>
      <c r="AT278" s="149" t="s">
        <v>252</v>
      </c>
      <c r="AU278" s="149" t="s">
        <v>21</v>
      </c>
      <c r="AY278" s="17" t="s">
        <v>250</v>
      </c>
      <c r="BE278" s="150">
        <f>IF(N278="základní",J278,0)</f>
        <v>0</v>
      </c>
      <c r="BF278" s="150">
        <f>IF(N278="snížená",J278,0)</f>
        <v>0</v>
      </c>
      <c r="BG278" s="150">
        <f>IF(N278="zákl. přenesená",J278,0)</f>
        <v>0</v>
      </c>
      <c r="BH278" s="150">
        <f>IF(N278="sníž. přenesená",J278,0)</f>
        <v>0</v>
      </c>
      <c r="BI278" s="150">
        <f>IF(N278="nulová",J278,0)</f>
        <v>0</v>
      </c>
      <c r="BJ278" s="17" t="s">
        <v>88</v>
      </c>
      <c r="BK278" s="150">
        <f>ROUND(I278*H278,2)</f>
        <v>0</v>
      </c>
      <c r="BL278" s="17" t="s">
        <v>257</v>
      </c>
      <c r="BM278" s="149" t="s">
        <v>4259</v>
      </c>
    </row>
    <row r="279" spans="2:65" s="1" customFormat="1" ht="11.25">
      <c r="B279" s="33"/>
      <c r="D279" s="151" t="s">
        <v>259</v>
      </c>
      <c r="F279" s="152" t="s">
        <v>3844</v>
      </c>
      <c r="I279" s="153"/>
      <c r="L279" s="33"/>
      <c r="M279" s="154"/>
      <c r="T279" s="57"/>
      <c r="AT279" s="17" t="s">
        <v>259</v>
      </c>
      <c r="AU279" s="17" t="s">
        <v>21</v>
      </c>
    </row>
    <row r="280" spans="2:65" s="1" customFormat="1" ht="21.75" customHeight="1">
      <c r="B280" s="33"/>
      <c r="C280" s="178" t="s">
        <v>572</v>
      </c>
      <c r="D280" s="178" t="s">
        <v>364</v>
      </c>
      <c r="E280" s="179" t="s">
        <v>3845</v>
      </c>
      <c r="F280" s="180" t="s">
        <v>3846</v>
      </c>
      <c r="G280" s="181" t="s">
        <v>481</v>
      </c>
      <c r="H280" s="182">
        <v>1</v>
      </c>
      <c r="I280" s="183"/>
      <c r="J280" s="184">
        <f>ROUND(I280*H280,2)</f>
        <v>0</v>
      </c>
      <c r="K280" s="180" t="s">
        <v>256</v>
      </c>
      <c r="L280" s="185"/>
      <c r="M280" s="186" t="s">
        <v>1</v>
      </c>
      <c r="N280" s="187" t="s">
        <v>45</v>
      </c>
      <c r="P280" s="147">
        <f>O280*H280</f>
        <v>0</v>
      </c>
      <c r="Q280" s="147">
        <v>6.4999999999999997E-3</v>
      </c>
      <c r="R280" s="147">
        <f>Q280*H280</f>
        <v>6.4999999999999997E-3</v>
      </c>
      <c r="S280" s="147">
        <v>0</v>
      </c>
      <c r="T280" s="148">
        <f>S280*H280</f>
        <v>0</v>
      </c>
      <c r="AR280" s="149" t="s">
        <v>299</v>
      </c>
      <c r="AT280" s="149" t="s">
        <v>364</v>
      </c>
      <c r="AU280" s="149" t="s">
        <v>21</v>
      </c>
      <c r="AY280" s="17" t="s">
        <v>250</v>
      </c>
      <c r="BE280" s="150">
        <f>IF(N280="základní",J280,0)</f>
        <v>0</v>
      </c>
      <c r="BF280" s="150">
        <f>IF(N280="snížená",J280,0)</f>
        <v>0</v>
      </c>
      <c r="BG280" s="150">
        <f>IF(N280="zákl. přenesená",J280,0)</f>
        <v>0</v>
      </c>
      <c r="BH280" s="150">
        <f>IF(N280="sníž. přenesená",J280,0)</f>
        <v>0</v>
      </c>
      <c r="BI280" s="150">
        <f>IF(N280="nulová",J280,0)</f>
        <v>0</v>
      </c>
      <c r="BJ280" s="17" t="s">
        <v>88</v>
      </c>
      <c r="BK280" s="150">
        <f>ROUND(I280*H280,2)</f>
        <v>0</v>
      </c>
      <c r="BL280" s="17" t="s">
        <v>257</v>
      </c>
      <c r="BM280" s="149" t="s">
        <v>4260</v>
      </c>
    </row>
    <row r="281" spans="2:65" s="1" customFormat="1" ht="24.2" customHeight="1">
      <c r="B281" s="33"/>
      <c r="C281" s="138" t="s">
        <v>577</v>
      </c>
      <c r="D281" s="138" t="s">
        <v>252</v>
      </c>
      <c r="E281" s="139" t="s">
        <v>3848</v>
      </c>
      <c r="F281" s="140" t="s">
        <v>3849</v>
      </c>
      <c r="G281" s="141" t="s">
        <v>481</v>
      </c>
      <c r="H281" s="142">
        <v>4</v>
      </c>
      <c r="I281" s="143"/>
      <c r="J281" s="144">
        <f>ROUND(I281*H281,2)</f>
        <v>0</v>
      </c>
      <c r="K281" s="140" t="s">
        <v>256</v>
      </c>
      <c r="L281" s="33"/>
      <c r="M281" s="145" t="s">
        <v>1</v>
      </c>
      <c r="N281" s="146" t="s">
        <v>45</v>
      </c>
      <c r="P281" s="147">
        <f>O281*H281</f>
        <v>0</v>
      </c>
      <c r="Q281" s="147">
        <v>0</v>
      </c>
      <c r="R281" s="147">
        <f>Q281*H281</f>
        <v>0</v>
      </c>
      <c r="S281" s="147">
        <v>0</v>
      </c>
      <c r="T281" s="148">
        <f>S281*H281</f>
        <v>0</v>
      </c>
      <c r="AR281" s="149" t="s">
        <v>257</v>
      </c>
      <c r="AT281" s="149" t="s">
        <v>252</v>
      </c>
      <c r="AU281" s="149" t="s">
        <v>21</v>
      </c>
      <c r="AY281" s="17" t="s">
        <v>250</v>
      </c>
      <c r="BE281" s="150">
        <f>IF(N281="základní",J281,0)</f>
        <v>0</v>
      </c>
      <c r="BF281" s="150">
        <f>IF(N281="snížená",J281,0)</f>
        <v>0</v>
      </c>
      <c r="BG281" s="150">
        <f>IF(N281="zákl. přenesená",J281,0)</f>
        <v>0</v>
      </c>
      <c r="BH281" s="150">
        <f>IF(N281="sníž. přenesená",J281,0)</f>
        <v>0</v>
      </c>
      <c r="BI281" s="150">
        <f>IF(N281="nulová",J281,0)</f>
        <v>0</v>
      </c>
      <c r="BJ281" s="17" t="s">
        <v>88</v>
      </c>
      <c r="BK281" s="150">
        <f>ROUND(I281*H281,2)</f>
        <v>0</v>
      </c>
      <c r="BL281" s="17" t="s">
        <v>257</v>
      </c>
      <c r="BM281" s="149" t="s">
        <v>4261</v>
      </c>
    </row>
    <row r="282" spans="2:65" s="1" customFormat="1" ht="11.25">
      <c r="B282" s="33"/>
      <c r="D282" s="151" t="s">
        <v>259</v>
      </c>
      <c r="F282" s="152" t="s">
        <v>3851</v>
      </c>
      <c r="I282" s="153"/>
      <c r="L282" s="33"/>
      <c r="M282" s="154"/>
      <c r="T282" s="57"/>
      <c r="AT282" s="17" t="s">
        <v>259</v>
      </c>
      <c r="AU282" s="17" t="s">
        <v>21</v>
      </c>
    </row>
    <row r="283" spans="2:65" s="1" customFormat="1" ht="21.75" customHeight="1">
      <c r="B283" s="33"/>
      <c r="C283" s="178" t="s">
        <v>583</v>
      </c>
      <c r="D283" s="178" t="s">
        <v>364</v>
      </c>
      <c r="E283" s="179" t="s">
        <v>3852</v>
      </c>
      <c r="F283" s="180" t="s">
        <v>3853</v>
      </c>
      <c r="G283" s="181" t="s">
        <v>481</v>
      </c>
      <c r="H283" s="182">
        <v>1</v>
      </c>
      <c r="I283" s="183"/>
      <c r="J283" s="184">
        <f>ROUND(I283*H283,2)</f>
        <v>0</v>
      </c>
      <c r="K283" s="180" t="s">
        <v>2535</v>
      </c>
      <c r="L283" s="185"/>
      <c r="M283" s="186" t="s">
        <v>1</v>
      </c>
      <c r="N283" s="187" t="s">
        <v>45</v>
      </c>
      <c r="P283" s="147">
        <f>O283*H283</f>
        <v>0</v>
      </c>
      <c r="Q283" s="147">
        <v>3.5E-4</v>
      </c>
      <c r="R283" s="147">
        <f>Q283*H283</f>
        <v>3.5E-4</v>
      </c>
      <c r="S283" s="147">
        <v>0</v>
      </c>
      <c r="T283" s="148">
        <f>S283*H283</f>
        <v>0</v>
      </c>
      <c r="AR283" s="149" t="s">
        <v>299</v>
      </c>
      <c r="AT283" s="149" t="s">
        <v>364</v>
      </c>
      <c r="AU283" s="149" t="s">
        <v>21</v>
      </c>
      <c r="AY283" s="17" t="s">
        <v>250</v>
      </c>
      <c r="BE283" s="150">
        <f>IF(N283="základní",J283,0)</f>
        <v>0</v>
      </c>
      <c r="BF283" s="150">
        <f>IF(N283="snížená",J283,0)</f>
        <v>0</v>
      </c>
      <c r="BG283" s="150">
        <f>IF(N283="zákl. přenesená",J283,0)</f>
        <v>0</v>
      </c>
      <c r="BH283" s="150">
        <f>IF(N283="sníž. přenesená",J283,0)</f>
        <v>0</v>
      </c>
      <c r="BI283" s="150">
        <f>IF(N283="nulová",J283,0)</f>
        <v>0</v>
      </c>
      <c r="BJ283" s="17" t="s">
        <v>88</v>
      </c>
      <c r="BK283" s="150">
        <f>ROUND(I283*H283,2)</f>
        <v>0</v>
      </c>
      <c r="BL283" s="17" t="s">
        <v>257</v>
      </c>
      <c r="BM283" s="149" t="s">
        <v>4262</v>
      </c>
    </row>
    <row r="284" spans="2:65" s="1" customFormat="1" ht="24.2" customHeight="1">
      <c r="B284" s="33"/>
      <c r="C284" s="138" t="s">
        <v>588</v>
      </c>
      <c r="D284" s="138" t="s">
        <v>252</v>
      </c>
      <c r="E284" s="139" t="s">
        <v>4263</v>
      </c>
      <c r="F284" s="140" t="s">
        <v>4264</v>
      </c>
      <c r="G284" s="141" t="s">
        <v>557</v>
      </c>
      <c r="H284" s="142">
        <v>153.19999999999999</v>
      </c>
      <c r="I284" s="143"/>
      <c r="J284" s="144">
        <f>ROUND(I284*H284,2)</f>
        <v>0</v>
      </c>
      <c r="K284" s="140" t="s">
        <v>256</v>
      </c>
      <c r="L284" s="33"/>
      <c r="M284" s="145" t="s">
        <v>1</v>
      </c>
      <c r="N284" s="146" t="s">
        <v>45</v>
      </c>
      <c r="P284" s="147">
        <f>O284*H284</f>
        <v>0</v>
      </c>
      <c r="Q284" s="147">
        <v>1.2999999999999999E-4</v>
      </c>
      <c r="R284" s="147">
        <f>Q284*H284</f>
        <v>1.9915999999999996E-2</v>
      </c>
      <c r="S284" s="147">
        <v>0</v>
      </c>
      <c r="T284" s="148">
        <f>S284*H284</f>
        <v>0</v>
      </c>
      <c r="AR284" s="149" t="s">
        <v>257</v>
      </c>
      <c r="AT284" s="149" t="s">
        <v>252</v>
      </c>
      <c r="AU284" s="149" t="s">
        <v>21</v>
      </c>
      <c r="AY284" s="17" t="s">
        <v>250</v>
      </c>
      <c r="BE284" s="150">
        <f>IF(N284="základní",J284,0)</f>
        <v>0</v>
      </c>
      <c r="BF284" s="150">
        <f>IF(N284="snížená",J284,0)</f>
        <v>0</v>
      </c>
      <c r="BG284" s="150">
        <f>IF(N284="zákl. přenesená",J284,0)</f>
        <v>0</v>
      </c>
      <c r="BH284" s="150">
        <f>IF(N284="sníž. přenesená",J284,0)</f>
        <v>0</v>
      </c>
      <c r="BI284" s="150">
        <f>IF(N284="nulová",J284,0)</f>
        <v>0</v>
      </c>
      <c r="BJ284" s="17" t="s">
        <v>88</v>
      </c>
      <c r="BK284" s="150">
        <f>ROUND(I284*H284,2)</f>
        <v>0</v>
      </c>
      <c r="BL284" s="17" t="s">
        <v>257</v>
      </c>
      <c r="BM284" s="149" t="s">
        <v>4265</v>
      </c>
    </row>
    <row r="285" spans="2:65" s="1" customFormat="1" ht="11.25">
      <c r="B285" s="33"/>
      <c r="D285" s="151" t="s">
        <v>259</v>
      </c>
      <c r="F285" s="152" t="s">
        <v>4266</v>
      </c>
      <c r="I285" s="153"/>
      <c r="L285" s="33"/>
      <c r="M285" s="154"/>
      <c r="T285" s="57"/>
      <c r="AT285" s="17" t="s">
        <v>259</v>
      </c>
      <c r="AU285" s="17" t="s">
        <v>21</v>
      </c>
    </row>
    <row r="286" spans="2:65" s="12" customFormat="1" ht="11.25">
      <c r="B286" s="155"/>
      <c r="D286" s="156" t="s">
        <v>265</v>
      </c>
      <c r="E286" s="157" t="s">
        <v>1</v>
      </c>
      <c r="F286" s="158" t="s">
        <v>4267</v>
      </c>
      <c r="H286" s="159">
        <v>153.19999999999999</v>
      </c>
      <c r="I286" s="160"/>
      <c r="L286" s="155"/>
      <c r="M286" s="161"/>
      <c r="T286" s="162"/>
      <c r="AT286" s="157" t="s">
        <v>265</v>
      </c>
      <c r="AU286" s="157" t="s">
        <v>21</v>
      </c>
      <c r="AV286" s="12" t="s">
        <v>21</v>
      </c>
      <c r="AW286" s="12" t="s">
        <v>36</v>
      </c>
      <c r="AX286" s="12" t="s">
        <v>88</v>
      </c>
      <c r="AY286" s="157" t="s">
        <v>250</v>
      </c>
    </row>
    <row r="287" spans="2:65" s="1" customFormat="1" ht="33" customHeight="1">
      <c r="B287" s="33"/>
      <c r="C287" s="138" t="s">
        <v>594</v>
      </c>
      <c r="D287" s="138" t="s">
        <v>252</v>
      </c>
      <c r="E287" s="139" t="s">
        <v>932</v>
      </c>
      <c r="F287" s="140" t="s">
        <v>933</v>
      </c>
      <c r="G287" s="141" t="s">
        <v>557</v>
      </c>
      <c r="H287" s="142">
        <v>57.5</v>
      </c>
      <c r="I287" s="143"/>
      <c r="J287" s="144">
        <f>ROUND(I287*H287,2)</f>
        <v>0</v>
      </c>
      <c r="K287" s="140" t="s">
        <v>256</v>
      </c>
      <c r="L287" s="33"/>
      <c r="M287" s="145" t="s">
        <v>1</v>
      </c>
      <c r="N287" s="146" t="s">
        <v>45</v>
      </c>
      <c r="P287" s="147">
        <f>O287*H287</f>
        <v>0</v>
      </c>
      <c r="Q287" s="147">
        <v>0.15540000000000001</v>
      </c>
      <c r="R287" s="147">
        <f>Q287*H287</f>
        <v>8.9355000000000011</v>
      </c>
      <c r="S287" s="147">
        <v>0</v>
      </c>
      <c r="T287" s="148">
        <f>S287*H287</f>
        <v>0</v>
      </c>
      <c r="AR287" s="149" t="s">
        <v>257</v>
      </c>
      <c r="AT287" s="149" t="s">
        <v>252</v>
      </c>
      <c r="AU287" s="149" t="s">
        <v>21</v>
      </c>
      <c r="AY287" s="17" t="s">
        <v>250</v>
      </c>
      <c r="BE287" s="150">
        <f>IF(N287="základní",J287,0)</f>
        <v>0</v>
      </c>
      <c r="BF287" s="150">
        <f>IF(N287="snížená",J287,0)</f>
        <v>0</v>
      </c>
      <c r="BG287" s="150">
        <f>IF(N287="zákl. přenesená",J287,0)</f>
        <v>0</v>
      </c>
      <c r="BH287" s="150">
        <f>IF(N287="sníž. přenesená",J287,0)</f>
        <v>0</v>
      </c>
      <c r="BI287" s="150">
        <f>IF(N287="nulová",J287,0)</f>
        <v>0</v>
      </c>
      <c r="BJ287" s="17" t="s">
        <v>88</v>
      </c>
      <c r="BK287" s="150">
        <f>ROUND(I287*H287,2)</f>
        <v>0</v>
      </c>
      <c r="BL287" s="17" t="s">
        <v>257</v>
      </c>
      <c r="BM287" s="149" t="s">
        <v>4268</v>
      </c>
    </row>
    <row r="288" spans="2:65" s="1" customFormat="1" ht="11.25">
      <c r="B288" s="33"/>
      <c r="D288" s="151" t="s">
        <v>259</v>
      </c>
      <c r="F288" s="152" t="s">
        <v>935</v>
      </c>
      <c r="I288" s="153"/>
      <c r="L288" s="33"/>
      <c r="M288" s="154"/>
      <c r="T288" s="57"/>
      <c r="AT288" s="17" t="s">
        <v>259</v>
      </c>
      <c r="AU288" s="17" t="s">
        <v>21</v>
      </c>
    </row>
    <row r="289" spans="2:65" s="12" customFormat="1" ht="11.25">
      <c r="B289" s="155"/>
      <c r="D289" s="156" t="s">
        <v>265</v>
      </c>
      <c r="E289" s="157" t="s">
        <v>1</v>
      </c>
      <c r="F289" s="158" t="s">
        <v>4269</v>
      </c>
      <c r="H289" s="159">
        <v>57.5</v>
      </c>
      <c r="I289" s="160"/>
      <c r="L289" s="155"/>
      <c r="M289" s="161"/>
      <c r="T289" s="162"/>
      <c r="AT289" s="157" t="s">
        <v>265</v>
      </c>
      <c r="AU289" s="157" t="s">
        <v>21</v>
      </c>
      <c r="AV289" s="12" t="s">
        <v>21</v>
      </c>
      <c r="AW289" s="12" t="s">
        <v>36</v>
      </c>
      <c r="AX289" s="12" t="s">
        <v>88</v>
      </c>
      <c r="AY289" s="157" t="s">
        <v>250</v>
      </c>
    </row>
    <row r="290" spans="2:65" s="1" customFormat="1" ht="16.5" customHeight="1">
      <c r="B290" s="33"/>
      <c r="C290" s="178" t="s">
        <v>601</v>
      </c>
      <c r="D290" s="178" t="s">
        <v>364</v>
      </c>
      <c r="E290" s="179" t="s">
        <v>2776</v>
      </c>
      <c r="F290" s="180" t="s">
        <v>2777</v>
      </c>
      <c r="G290" s="181" t="s">
        <v>557</v>
      </c>
      <c r="H290" s="182">
        <v>31.62</v>
      </c>
      <c r="I290" s="183"/>
      <c r="J290" s="184">
        <f>ROUND(I290*H290,2)</f>
        <v>0</v>
      </c>
      <c r="K290" s="180" t="s">
        <v>256</v>
      </c>
      <c r="L290" s="185"/>
      <c r="M290" s="186" t="s">
        <v>1</v>
      </c>
      <c r="N290" s="187" t="s">
        <v>45</v>
      </c>
      <c r="P290" s="147">
        <f>O290*H290</f>
        <v>0</v>
      </c>
      <c r="Q290" s="147">
        <v>0.08</v>
      </c>
      <c r="R290" s="147">
        <f>Q290*H290</f>
        <v>2.5296000000000003</v>
      </c>
      <c r="S290" s="147">
        <v>0</v>
      </c>
      <c r="T290" s="148">
        <f>S290*H290</f>
        <v>0</v>
      </c>
      <c r="AR290" s="149" t="s">
        <v>299</v>
      </c>
      <c r="AT290" s="149" t="s">
        <v>364</v>
      </c>
      <c r="AU290" s="149" t="s">
        <v>21</v>
      </c>
      <c r="AY290" s="17" t="s">
        <v>250</v>
      </c>
      <c r="BE290" s="150">
        <f>IF(N290="základní",J290,0)</f>
        <v>0</v>
      </c>
      <c r="BF290" s="150">
        <f>IF(N290="snížená",J290,0)</f>
        <v>0</v>
      </c>
      <c r="BG290" s="150">
        <f>IF(N290="zákl. přenesená",J290,0)</f>
        <v>0</v>
      </c>
      <c r="BH290" s="150">
        <f>IF(N290="sníž. přenesená",J290,0)</f>
        <v>0</v>
      </c>
      <c r="BI290" s="150">
        <f>IF(N290="nulová",J290,0)</f>
        <v>0</v>
      </c>
      <c r="BJ290" s="17" t="s">
        <v>88</v>
      </c>
      <c r="BK290" s="150">
        <f>ROUND(I290*H290,2)</f>
        <v>0</v>
      </c>
      <c r="BL290" s="17" t="s">
        <v>257</v>
      </c>
      <c r="BM290" s="149" t="s">
        <v>4270</v>
      </c>
    </row>
    <row r="291" spans="2:65" s="12" customFormat="1" ht="11.25">
      <c r="B291" s="155"/>
      <c r="D291" s="156" t="s">
        <v>265</v>
      </c>
      <c r="F291" s="158" t="s">
        <v>4271</v>
      </c>
      <c r="H291" s="159">
        <v>31.62</v>
      </c>
      <c r="I291" s="160"/>
      <c r="L291" s="155"/>
      <c r="M291" s="161"/>
      <c r="T291" s="162"/>
      <c r="AT291" s="157" t="s">
        <v>265</v>
      </c>
      <c r="AU291" s="157" t="s">
        <v>21</v>
      </c>
      <c r="AV291" s="12" t="s">
        <v>21</v>
      </c>
      <c r="AW291" s="12" t="s">
        <v>4</v>
      </c>
      <c r="AX291" s="12" t="s">
        <v>88</v>
      </c>
      <c r="AY291" s="157" t="s">
        <v>250</v>
      </c>
    </row>
    <row r="292" spans="2:65" s="1" customFormat="1" ht="24.2" customHeight="1">
      <c r="B292" s="33"/>
      <c r="C292" s="178" t="s">
        <v>607</v>
      </c>
      <c r="D292" s="178" t="s">
        <v>364</v>
      </c>
      <c r="E292" s="179" t="s">
        <v>4055</v>
      </c>
      <c r="F292" s="180" t="s">
        <v>4056</v>
      </c>
      <c r="G292" s="181" t="s">
        <v>557</v>
      </c>
      <c r="H292" s="182">
        <v>23.5</v>
      </c>
      <c r="I292" s="183"/>
      <c r="J292" s="184">
        <f>ROUND(I292*H292,2)</f>
        <v>0</v>
      </c>
      <c r="K292" s="180" t="s">
        <v>256</v>
      </c>
      <c r="L292" s="185"/>
      <c r="M292" s="186" t="s">
        <v>1</v>
      </c>
      <c r="N292" s="187" t="s">
        <v>45</v>
      </c>
      <c r="P292" s="147">
        <f>O292*H292</f>
        <v>0</v>
      </c>
      <c r="Q292" s="147">
        <v>4.8300000000000003E-2</v>
      </c>
      <c r="R292" s="147">
        <f>Q292*H292</f>
        <v>1.1350500000000001</v>
      </c>
      <c r="S292" s="147">
        <v>0</v>
      </c>
      <c r="T292" s="148">
        <f>S292*H292</f>
        <v>0</v>
      </c>
      <c r="AR292" s="149" t="s">
        <v>299</v>
      </c>
      <c r="AT292" s="149" t="s">
        <v>364</v>
      </c>
      <c r="AU292" s="149" t="s">
        <v>21</v>
      </c>
      <c r="AY292" s="17" t="s">
        <v>250</v>
      </c>
      <c r="BE292" s="150">
        <f>IF(N292="základní",J292,0)</f>
        <v>0</v>
      </c>
      <c r="BF292" s="150">
        <f>IF(N292="snížená",J292,0)</f>
        <v>0</v>
      </c>
      <c r="BG292" s="150">
        <f>IF(N292="zákl. přenesená",J292,0)</f>
        <v>0</v>
      </c>
      <c r="BH292" s="150">
        <f>IF(N292="sníž. přenesená",J292,0)</f>
        <v>0</v>
      </c>
      <c r="BI292" s="150">
        <f>IF(N292="nulová",J292,0)</f>
        <v>0</v>
      </c>
      <c r="BJ292" s="17" t="s">
        <v>88</v>
      </c>
      <c r="BK292" s="150">
        <f>ROUND(I292*H292,2)</f>
        <v>0</v>
      </c>
      <c r="BL292" s="17" t="s">
        <v>257</v>
      </c>
      <c r="BM292" s="149" t="s">
        <v>4272</v>
      </c>
    </row>
    <row r="293" spans="2:65" s="1" customFormat="1" ht="24.2" customHeight="1">
      <c r="B293" s="33"/>
      <c r="C293" s="178" t="s">
        <v>612</v>
      </c>
      <c r="D293" s="178" t="s">
        <v>364</v>
      </c>
      <c r="E293" s="179" t="s">
        <v>4058</v>
      </c>
      <c r="F293" s="180" t="s">
        <v>4059</v>
      </c>
      <c r="G293" s="181" t="s">
        <v>557</v>
      </c>
      <c r="H293" s="182">
        <v>3</v>
      </c>
      <c r="I293" s="183"/>
      <c r="J293" s="184">
        <f>ROUND(I293*H293,2)</f>
        <v>0</v>
      </c>
      <c r="K293" s="180" t="s">
        <v>256</v>
      </c>
      <c r="L293" s="185"/>
      <c r="M293" s="186" t="s">
        <v>1</v>
      </c>
      <c r="N293" s="187" t="s">
        <v>45</v>
      </c>
      <c r="P293" s="147">
        <f>O293*H293</f>
        <v>0</v>
      </c>
      <c r="Q293" s="147">
        <v>8.5999999999999993E-2</v>
      </c>
      <c r="R293" s="147">
        <f>Q293*H293</f>
        <v>0.25800000000000001</v>
      </c>
      <c r="S293" s="147">
        <v>0</v>
      </c>
      <c r="T293" s="148">
        <f>S293*H293</f>
        <v>0</v>
      </c>
      <c r="AR293" s="149" t="s">
        <v>299</v>
      </c>
      <c r="AT293" s="149" t="s">
        <v>364</v>
      </c>
      <c r="AU293" s="149" t="s">
        <v>21</v>
      </c>
      <c r="AY293" s="17" t="s">
        <v>250</v>
      </c>
      <c r="BE293" s="150">
        <f>IF(N293="základní",J293,0)</f>
        <v>0</v>
      </c>
      <c r="BF293" s="150">
        <f>IF(N293="snížená",J293,0)</f>
        <v>0</v>
      </c>
      <c r="BG293" s="150">
        <f>IF(N293="zákl. přenesená",J293,0)</f>
        <v>0</v>
      </c>
      <c r="BH293" s="150">
        <f>IF(N293="sníž. přenesená",J293,0)</f>
        <v>0</v>
      </c>
      <c r="BI293" s="150">
        <f>IF(N293="nulová",J293,0)</f>
        <v>0</v>
      </c>
      <c r="BJ293" s="17" t="s">
        <v>88</v>
      </c>
      <c r="BK293" s="150">
        <f>ROUND(I293*H293,2)</f>
        <v>0</v>
      </c>
      <c r="BL293" s="17" t="s">
        <v>257</v>
      </c>
      <c r="BM293" s="149" t="s">
        <v>4273</v>
      </c>
    </row>
    <row r="294" spans="2:65" s="1" customFormat="1" ht="33" customHeight="1">
      <c r="B294" s="33"/>
      <c r="C294" s="138" t="s">
        <v>617</v>
      </c>
      <c r="D294" s="138" t="s">
        <v>252</v>
      </c>
      <c r="E294" s="139" t="s">
        <v>631</v>
      </c>
      <c r="F294" s="140" t="s">
        <v>632</v>
      </c>
      <c r="G294" s="141" t="s">
        <v>557</v>
      </c>
      <c r="H294" s="142">
        <v>49.8</v>
      </c>
      <c r="I294" s="143"/>
      <c r="J294" s="144">
        <f>ROUND(I294*H294,2)</f>
        <v>0</v>
      </c>
      <c r="K294" s="140" t="s">
        <v>256</v>
      </c>
      <c r="L294" s="33"/>
      <c r="M294" s="145" t="s">
        <v>1</v>
      </c>
      <c r="N294" s="146" t="s">
        <v>45</v>
      </c>
      <c r="P294" s="147">
        <f>O294*H294</f>
        <v>0</v>
      </c>
      <c r="Q294" s="147">
        <v>0.1295</v>
      </c>
      <c r="R294" s="147">
        <f>Q294*H294</f>
        <v>6.4490999999999996</v>
      </c>
      <c r="S294" s="147">
        <v>0</v>
      </c>
      <c r="T294" s="148">
        <f>S294*H294</f>
        <v>0</v>
      </c>
      <c r="AR294" s="149" t="s">
        <v>257</v>
      </c>
      <c r="AT294" s="149" t="s">
        <v>252</v>
      </c>
      <c r="AU294" s="149" t="s">
        <v>21</v>
      </c>
      <c r="AY294" s="17" t="s">
        <v>250</v>
      </c>
      <c r="BE294" s="150">
        <f>IF(N294="základní",J294,0)</f>
        <v>0</v>
      </c>
      <c r="BF294" s="150">
        <f>IF(N294="snížená",J294,0)</f>
        <v>0</v>
      </c>
      <c r="BG294" s="150">
        <f>IF(N294="zákl. přenesená",J294,0)</f>
        <v>0</v>
      </c>
      <c r="BH294" s="150">
        <f>IF(N294="sníž. přenesená",J294,0)</f>
        <v>0</v>
      </c>
      <c r="BI294" s="150">
        <f>IF(N294="nulová",J294,0)</f>
        <v>0</v>
      </c>
      <c r="BJ294" s="17" t="s">
        <v>88</v>
      </c>
      <c r="BK294" s="150">
        <f>ROUND(I294*H294,2)</f>
        <v>0</v>
      </c>
      <c r="BL294" s="17" t="s">
        <v>257</v>
      </c>
      <c r="BM294" s="149" t="s">
        <v>4274</v>
      </c>
    </row>
    <row r="295" spans="2:65" s="1" customFormat="1" ht="11.25">
      <c r="B295" s="33"/>
      <c r="D295" s="151" t="s">
        <v>259</v>
      </c>
      <c r="F295" s="152" t="s">
        <v>634</v>
      </c>
      <c r="I295" s="153"/>
      <c r="L295" s="33"/>
      <c r="M295" s="154"/>
      <c r="T295" s="57"/>
      <c r="AT295" s="17" t="s">
        <v>259</v>
      </c>
      <c r="AU295" s="17" t="s">
        <v>21</v>
      </c>
    </row>
    <row r="296" spans="2:65" s="12" customFormat="1" ht="11.25">
      <c r="B296" s="155"/>
      <c r="D296" s="156" t="s">
        <v>265</v>
      </c>
      <c r="E296" s="157" t="s">
        <v>1</v>
      </c>
      <c r="F296" s="158" t="s">
        <v>4275</v>
      </c>
      <c r="H296" s="159">
        <v>49.8</v>
      </c>
      <c r="I296" s="160"/>
      <c r="L296" s="155"/>
      <c r="M296" s="161"/>
      <c r="T296" s="162"/>
      <c r="AT296" s="157" t="s">
        <v>265</v>
      </c>
      <c r="AU296" s="157" t="s">
        <v>21</v>
      </c>
      <c r="AV296" s="12" t="s">
        <v>21</v>
      </c>
      <c r="AW296" s="12" t="s">
        <v>36</v>
      </c>
      <c r="AX296" s="12" t="s">
        <v>88</v>
      </c>
      <c r="AY296" s="157" t="s">
        <v>250</v>
      </c>
    </row>
    <row r="297" spans="2:65" s="1" customFormat="1" ht="16.5" customHeight="1">
      <c r="B297" s="33"/>
      <c r="C297" s="178" t="s">
        <v>623</v>
      </c>
      <c r="D297" s="178" t="s">
        <v>364</v>
      </c>
      <c r="E297" s="179" t="s">
        <v>2782</v>
      </c>
      <c r="F297" s="180" t="s">
        <v>2783</v>
      </c>
      <c r="G297" s="181" t="s">
        <v>557</v>
      </c>
      <c r="H297" s="182">
        <v>50.795999999999999</v>
      </c>
      <c r="I297" s="183"/>
      <c r="J297" s="184">
        <f>ROUND(I297*H297,2)</f>
        <v>0</v>
      </c>
      <c r="K297" s="180" t="s">
        <v>256</v>
      </c>
      <c r="L297" s="185"/>
      <c r="M297" s="186" t="s">
        <v>1</v>
      </c>
      <c r="N297" s="187" t="s">
        <v>45</v>
      </c>
      <c r="P297" s="147">
        <f>O297*H297</f>
        <v>0</v>
      </c>
      <c r="Q297" s="147">
        <v>4.5999999999999999E-2</v>
      </c>
      <c r="R297" s="147">
        <f>Q297*H297</f>
        <v>2.3366159999999998</v>
      </c>
      <c r="S297" s="147">
        <v>0</v>
      </c>
      <c r="T297" s="148">
        <f>S297*H297</f>
        <v>0</v>
      </c>
      <c r="AR297" s="149" t="s">
        <v>299</v>
      </c>
      <c r="AT297" s="149" t="s">
        <v>364</v>
      </c>
      <c r="AU297" s="149" t="s">
        <v>21</v>
      </c>
      <c r="AY297" s="17" t="s">
        <v>250</v>
      </c>
      <c r="BE297" s="150">
        <f>IF(N297="základní",J297,0)</f>
        <v>0</v>
      </c>
      <c r="BF297" s="150">
        <f>IF(N297="snížená",J297,0)</f>
        <v>0</v>
      </c>
      <c r="BG297" s="150">
        <f>IF(N297="zákl. přenesená",J297,0)</f>
        <v>0</v>
      </c>
      <c r="BH297" s="150">
        <f>IF(N297="sníž. přenesená",J297,0)</f>
        <v>0</v>
      </c>
      <c r="BI297" s="150">
        <f>IF(N297="nulová",J297,0)</f>
        <v>0</v>
      </c>
      <c r="BJ297" s="17" t="s">
        <v>88</v>
      </c>
      <c r="BK297" s="150">
        <f>ROUND(I297*H297,2)</f>
        <v>0</v>
      </c>
      <c r="BL297" s="17" t="s">
        <v>257</v>
      </c>
      <c r="BM297" s="149" t="s">
        <v>4276</v>
      </c>
    </row>
    <row r="298" spans="2:65" s="12" customFormat="1" ht="11.25">
      <c r="B298" s="155"/>
      <c r="D298" s="156" t="s">
        <v>265</v>
      </c>
      <c r="F298" s="158" t="s">
        <v>4277</v>
      </c>
      <c r="H298" s="159">
        <v>50.795999999999999</v>
      </c>
      <c r="I298" s="160"/>
      <c r="L298" s="155"/>
      <c r="M298" s="161"/>
      <c r="T298" s="162"/>
      <c r="AT298" s="157" t="s">
        <v>265</v>
      </c>
      <c r="AU298" s="157" t="s">
        <v>21</v>
      </c>
      <c r="AV298" s="12" t="s">
        <v>21</v>
      </c>
      <c r="AW298" s="12" t="s">
        <v>4</v>
      </c>
      <c r="AX298" s="12" t="s">
        <v>88</v>
      </c>
      <c r="AY298" s="157" t="s">
        <v>250</v>
      </c>
    </row>
    <row r="299" spans="2:65" s="1" customFormat="1" ht="24.2" customHeight="1">
      <c r="B299" s="33"/>
      <c r="C299" s="138" t="s">
        <v>630</v>
      </c>
      <c r="D299" s="138" t="s">
        <v>252</v>
      </c>
      <c r="E299" s="139" t="s">
        <v>3864</v>
      </c>
      <c r="F299" s="140" t="s">
        <v>3865</v>
      </c>
      <c r="G299" s="141" t="s">
        <v>557</v>
      </c>
      <c r="H299" s="142">
        <v>21.1</v>
      </c>
      <c r="I299" s="143"/>
      <c r="J299" s="144">
        <f>ROUND(I299*H299,2)</f>
        <v>0</v>
      </c>
      <c r="K299" s="140" t="s">
        <v>256</v>
      </c>
      <c r="L299" s="33"/>
      <c r="M299" s="145" t="s">
        <v>1</v>
      </c>
      <c r="N299" s="146" t="s">
        <v>45</v>
      </c>
      <c r="P299" s="147">
        <f>O299*H299</f>
        <v>0</v>
      </c>
      <c r="Q299" s="147">
        <v>1.0000000000000001E-5</v>
      </c>
      <c r="R299" s="147">
        <f>Q299*H299</f>
        <v>2.1100000000000003E-4</v>
      </c>
      <c r="S299" s="147">
        <v>0</v>
      </c>
      <c r="T299" s="148">
        <f>S299*H299</f>
        <v>0</v>
      </c>
      <c r="AR299" s="149" t="s">
        <v>257</v>
      </c>
      <c r="AT299" s="149" t="s">
        <v>252</v>
      </c>
      <c r="AU299" s="149" t="s">
        <v>21</v>
      </c>
      <c r="AY299" s="17" t="s">
        <v>250</v>
      </c>
      <c r="BE299" s="150">
        <f>IF(N299="základní",J299,0)</f>
        <v>0</v>
      </c>
      <c r="BF299" s="150">
        <f>IF(N299="snížená",J299,0)</f>
        <v>0</v>
      </c>
      <c r="BG299" s="150">
        <f>IF(N299="zákl. přenesená",J299,0)</f>
        <v>0</v>
      </c>
      <c r="BH299" s="150">
        <f>IF(N299="sníž. přenesená",J299,0)</f>
        <v>0</v>
      </c>
      <c r="BI299" s="150">
        <f>IF(N299="nulová",J299,0)</f>
        <v>0</v>
      </c>
      <c r="BJ299" s="17" t="s">
        <v>88</v>
      </c>
      <c r="BK299" s="150">
        <f>ROUND(I299*H299,2)</f>
        <v>0</v>
      </c>
      <c r="BL299" s="17" t="s">
        <v>257</v>
      </c>
      <c r="BM299" s="149" t="s">
        <v>4278</v>
      </c>
    </row>
    <row r="300" spans="2:65" s="1" customFormat="1" ht="11.25">
      <c r="B300" s="33"/>
      <c r="D300" s="151" t="s">
        <v>259</v>
      </c>
      <c r="F300" s="152" t="s">
        <v>3867</v>
      </c>
      <c r="I300" s="153"/>
      <c r="L300" s="33"/>
      <c r="M300" s="154"/>
      <c r="T300" s="57"/>
      <c r="AT300" s="17" t="s">
        <v>259</v>
      </c>
      <c r="AU300" s="17" t="s">
        <v>21</v>
      </c>
    </row>
    <row r="301" spans="2:65" s="1" customFormat="1" ht="19.5">
      <c r="B301" s="33"/>
      <c r="D301" s="156" t="s">
        <v>285</v>
      </c>
      <c r="F301" s="170" t="s">
        <v>4062</v>
      </c>
      <c r="I301" s="153"/>
      <c r="L301" s="33"/>
      <c r="M301" s="154"/>
      <c r="T301" s="57"/>
      <c r="AT301" s="17" t="s">
        <v>285</v>
      </c>
      <c r="AU301" s="17" t="s">
        <v>21</v>
      </c>
    </row>
    <row r="302" spans="2:65" s="1" customFormat="1" ht="24.2" customHeight="1">
      <c r="B302" s="33"/>
      <c r="C302" s="138" t="s">
        <v>636</v>
      </c>
      <c r="D302" s="138" t="s">
        <v>252</v>
      </c>
      <c r="E302" s="139" t="s">
        <v>3374</v>
      </c>
      <c r="F302" s="140" t="s">
        <v>3375</v>
      </c>
      <c r="G302" s="141" t="s">
        <v>557</v>
      </c>
      <c r="H302" s="142">
        <v>21.1</v>
      </c>
      <c r="I302" s="143"/>
      <c r="J302" s="144">
        <f>ROUND(I302*H302,2)</f>
        <v>0</v>
      </c>
      <c r="K302" s="140" t="s">
        <v>256</v>
      </c>
      <c r="L302" s="33"/>
      <c r="M302" s="145" t="s">
        <v>1</v>
      </c>
      <c r="N302" s="146" t="s">
        <v>45</v>
      </c>
      <c r="P302" s="147">
        <f>O302*H302</f>
        <v>0</v>
      </c>
      <c r="Q302" s="147">
        <v>3.4000000000000002E-4</v>
      </c>
      <c r="R302" s="147">
        <f>Q302*H302</f>
        <v>7.1740000000000007E-3</v>
      </c>
      <c r="S302" s="147">
        <v>0</v>
      </c>
      <c r="T302" s="148">
        <f>S302*H302</f>
        <v>0</v>
      </c>
      <c r="AR302" s="149" t="s">
        <v>257</v>
      </c>
      <c r="AT302" s="149" t="s">
        <v>252</v>
      </c>
      <c r="AU302" s="149" t="s">
        <v>21</v>
      </c>
      <c r="AY302" s="17" t="s">
        <v>250</v>
      </c>
      <c r="BE302" s="150">
        <f>IF(N302="základní",J302,0)</f>
        <v>0</v>
      </c>
      <c r="BF302" s="150">
        <f>IF(N302="snížená",J302,0)</f>
        <v>0</v>
      </c>
      <c r="BG302" s="150">
        <f>IF(N302="zákl. přenesená",J302,0)</f>
        <v>0</v>
      </c>
      <c r="BH302" s="150">
        <f>IF(N302="sníž. přenesená",J302,0)</f>
        <v>0</v>
      </c>
      <c r="BI302" s="150">
        <f>IF(N302="nulová",J302,0)</f>
        <v>0</v>
      </c>
      <c r="BJ302" s="17" t="s">
        <v>88</v>
      </c>
      <c r="BK302" s="150">
        <f>ROUND(I302*H302,2)</f>
        <v>0</v>
      </c>
      <c r="BL302" s="17" t="s">
        <v>257</v>
      </c>
      <c r="BM302" s="149" t="s">
        <v>4279</v>
      </c>
    </row>
    <row r="303" spans="2:65" s="1" customFormat="1" ht="11.25">
      <c r="B303" s="33"/>
      <c r="D303" s="151" t="s">
        <v>259</v>
      </c>
      <c r="F303" s="152" t="s">
        <v>3377</v>
      </c>
      <c r="I303" s="153"/>
      <c r="L303" s="33"/>
      <c r="M303" s="154"/>
      <c r="T303" s="57"/>
      <c r="AT303" s="17" t="s">
        <v>259</v>
      </c>
      <c r="AU303" s="17" t="s">
        <v>21</v>
      </c>
    </row>
    <row r="304" spans="2:65" s="1" customFormat="1" ht="19.5">
      <c r="B304" s="33"/>
      <c r="D304" s="156" t="s">
        <v>285</v>
      </c>
      <c r="F304" s="170" t="s">
        <v>3969</v>
      </c>
      <c r="I304" s="153"/>
      <c r="L304" s="33"/>
      <c r="M304" s="154"/>
      <c r="T304" s="57"/>
      <c r="AT304" s="17" t="s">
        <v>285</v>
      </c>
      <c r="AU304" s="17" t="s">
        <v>21</v>
      </c>
    </row>
    <row r="305" spans="2:65" s="1" customFormat="1" ht="24.2" customHeight="1">
      <c r="B305" s="33"/>
      <c r="C305" s="138" t="s">
        <v>641</v>
      </c>
      <c r="D305" s="138" t="s">
        <v>252</v>
      </c>
      <c r="E305" s="139" t="s">
        <v>3879</v>
      </c>
      <c r="F305" s="140" t="s">
        <v>3880</v>
      </c>
      <c r="G305" s="141" t="s">
        <v>557</v>
      </c>
      <c r="H305" s="142">
        <v>9.6999999999999993</v>
      </c>
      <c r="I305" s="143"/>
      <c r="J305" s="144">
        <f>ROUND(I305*H305,2)</f>
        <v>0</v>
      </c>
      <c r="K305" s="140" t="s">
        <v>256</v>
      </c>
      <c r="L305" s="33"/>
      <c r="M305" s="145" t="s">
        <v>1</v>
      </c>
      <c r="N305" s="146" t="s">
        <v>45</v>
      </c>
      <c r="P305" s="147">
        <f>O305*H305</f>
        <v>0</v>
      </c>
      <c r="Q305" s="147">
        <v>0</v>
      </c>
      <c r="R305" s="147">
        <f>Q305*H305</f>
        <v>0</v>
      </c>
      <c r="S305" s="147">
        <v>0</v>
      </c>
      <c r="T305" s="148">
        <f>S305*H305</f>
        <v>0</v>
      </c>
      <c r="AR305" s="149" t="s">
        <v>257</v>
      </c>
      <c r="AT305" s="149" t="s">
        <v>252</v>
      </c>
      <c r="AU305" s="149" t="s">
        <v>21</v>
      </c>
      <c r="AY305" s="17" t="s">
        <v>250</v>
      </c>
      <c r="BE305" s="150">
        <f>IF(N305="základní",J305,0)</f>
        <v>0</v>
      </c>
      <c r="BF305" s="150">
        <f>IF(N305="snížená",J305,0)</f>
        <v>0</v>
      </c>
      <c r="BG305" s="150">
        <f>IF(N305="zákl. přenesená",J305,0)</f>
        <v>0</v>
      </c>
      <c r="BH305" s="150">
        <f>IF(N305="sníž. přenesená",J305,0)</f>
        <v>0</v>
      </c>
      <c r="BI305" s="150">
        <f>IF(N305="nulová",J305,0)</f>
        <v>0</v>
      </c>
      <c r="BJ305" s="17" t="s">
        <v>88</v>
      </c>
      <c r="BK305" s="150">
        <f>ROUND(I305*H305,2)</f>
        <v>0</v>
      </c>
      <c r="BL305" s="17" t="s">
        <v>257</v>
      </c>
      <c r="BM305" s="149" t="s">
        <v>4280</v>
      </c>
    </row>
    <row r="306" spans="2:65" s="1" customFormat="1" ht="11.25">
      <c r="B306" s="33"/>
      <c r="D306" s="151" t="s">
        <v>259</v>
      </c>
      <c r="F306" s="152" t="s">
        <v>3882</v>
      </c>
      <c r="I306" s="153"/>
      <c r="L306" s="33"/>
      <c r="M306" s="154"/>
      <c r="T306" s="57"/>
      <c r="AT306" s="17" t="s">
        <v>259</v>
      </c>
      <c r="AU306" s="17" t="s">
        <v>21</v>
      </c>
    </row>
    <row r="307" spans="2:65" s="1" customFormat="1" ht="19.5">
      <c r="B307" s="33"/>
      <c r="D307" s="156" t="s">
        <v>285</v>
      </c>
      <c r="F307" s="170" t="s">
        <v>4281</v>
      </c>
      <c r="I307" s="153"/>
      <c r="L307" s="33"/>
      <c r="M307" s="154"/>
      <c r="T307" s="57"/>
      <c r="AT307" s="17" t="s">
        <v>285</v>
      </c>
      <c r="AU307" s="17" t="s">
        <v>21</v>
      </c>
    </row>
    <row r="308" spans="2:65" s="1" customFormat="1" ht="24.2" customHeight="1">
      <c r="B308" s="33"/>
      <c r="C308" s="138" t="s">
        <v>647</v>
      </c>
      <c r="D308" s="138" t="s">
        <v>252</v>
      </c>
      <c r="E308" s="139" t="s">
        <v>4282</v>
      </c>
      <c r="F308" s="140" t="s">
        <v>4283</v>
      </c>
      <c r="G308" s="141" t="s">
        <v>557</v>
      </c>
      <c r="H308" s="142">
        <v>15</v>
      </c>
      <c r="I308" s="143"/>
      <c r="J308" s="144">
        <f>ROUND(I308*H308,2)</f>
        <v>0</v>
      </c>
      <c r="K308" s="140" t="s">
        <v>256</v>
      </c>
      <c r="L308" s="33"/>
      <c r="M308" s="145" t="s">
        <v>1</v>
      </c>
      <c r="N308" s="146" t="s">
        <v>45</v>
      </c>
      <c r="P308" s="147">
        <f>O308*H308</f>
        <v>0</v>
      </c>
      <c r="Q308" s="147">
        <v>0</v>
      </c>
      <c r="R308" s="147">
        <f>Q308*H308</f>
        <v>0</v>
      </c>
      <c r="S308" s="147">
        <v>0</v>
      </c>
      <c r="T308" s="148">
        <f>S308*H308</f>
        <v>0</v>
      </c>
      <c r="AR308" s="149" t="s">
        <v>257</v>
      </c>
      <c r="AT308" s="149" t="s">
        <v>252</v>
      </c>
      <c r="AU308" s="149" t="s">
        <v>21</v>
      </c>
      <c r="AY308" s="17" t="s">
        <v>250</v>
      </c>
      <c r="BE308" s="150">
        <f>IF(N308="základní",J308,0)</f>
        <v>0</v>
      </c>
      <c r="BF308" s="150">
        <f>IF(N308="snížená",J308,0)</f>
        <v>0</v>
      </c>
      <c r="BG308" s="150">
        <f>IF(N308="zákl. přenesená",J308,0)</f>
        <v>0</v>
      </c>
      <c r="BH308" s="150">
        <f>IF(N308="sníž. přenesená",J308,0)</f>
        <v>0</v>
      </c>
      <c r="BI308" s="150">
        <f>IF(N308="nulová",J308,0)</f>
        <v>0</v>
      </c>
      <c r="BJ308" s="17" t="s">
        <v>88</v>
      </c>
      <c r="BK308" s="150">
        <f>ROUND(I308*H308,2)</f>
        <v>0</v>
      </c>
      <c r="BL308" s="17" t="s">
        <v>257</v>
      </c>
      <c r="BM308" s="149" t="s">
        <v>4284</v>
      </c>
    </row>
    <row r="309" spans="2:65" s="1" customFormat="1" ht="11.25">
      <c r="B309" s="33"/>
      <c r="D309" s="151" t="s">
        <v>259</v>
      </c>
      <c r="F309" s="152" t="s">
        <v>4285</v>
      </c>
      <c r="I309" s="153"/>
      <c r="L309" s="33"/>
      <c r="M309" s="154"/>
      <c r="T309" s="57"/>
      <c r="AT309" s="17" t="s">
        <v>259</v>
      </c>
      <c r="AU309" s="17" t="s">
        <v>21</v>
      </c>
    </row>
    <row r="310" spans="2:65" s="12" customFormat="1" ht="11.25">
      <c r="B310" s="155"/>
      <c r="D310" s="156" t="s">
        <v>265</v>
      </c>
      <c r="E310" s="157" t="s">
        <v>1</v>
      </c>
      <c r="F310" s="158" t="s">
        <v>4286</v>
      </c>
      <c r="H310" s="159">
        <v>15</v>
      </c>
      <c r="I310" s="160"/>
      <c r="L310" s="155"/>
      <c r="M310" s="161"/>
      <c r="T310" s="162"/>
      <c r="AT310" s="157" t="s">
        <v>265</v>
      </c>
      <c r="AU310" s="157" t="s">
        <v>21</v>
      </c>
      <c r="AV310" s="12" t="s">
        <v>21</v>
      </c>
      <c r="AW310" s="12" t="s">
        <v>36</v>
      </c>
      <c r="AX310" s="12" t="s">
        <v>88</v>
      </c>
      <c r="AY310" s="157" t="s">
        <v>250</v>
      </c>
    </row>
    <row r="311" spans="2:65" s="1" customFormat="1" ht="24.2" customHeight="1">
      <c r="B311" s="33"/>
      <c r="C311" s="138" t="s">
        <v>653</v>
      </c>
      <c r="D311" s="138" t="s">
        <v>252</v>
      </c>
      <c r="E311" s="139" t="s">
        <v>3884</v>
      </c>
      <c r="F311" s="140" t="s">
        <v>3885</v>
      </c>
      <c r="G311" s="141" t="s">
        <v>481</v>
      </c>
      <c r="H311" s="142">
        <v>3</v>
      </c>
      <c r="I311" s="143"/>
      <c r="J311" s="144">
        <f>ROUND(I311*H311,2)</f>
        <v>0</v>
      </c>
      <c r="K311" s="140" t="s">
        <v>256</v>
      </c>
      <c r="L311" s="33"/>
      <c r="M311" s="145" t="s">
        <v>1</v>
      </c>
      <c r="N311" s="146" t="s">
        <v>45</v>
      </c>
      <c r="P311" s="147">
        <f>O311*H311</f>
        <v>0</v>
      </c>
      <c r="Q311" s="147">
        <v>0</v>
      </c>
      <c r="R311" s="147">
        <f>Q311*H311</f>
        <v>0</v>
      </c>
      <c r="S311" s="147">
        <v>4.0000000000000001E-3</v>
      </c>
      <c r="T311" s="148">
        <f>S311*H311</f>
        <v>1.2E-2</v>
      </c>
      <c r="AR311" s="149" t="s">
        <v>257</v>
      </c>
      <c r="AT311" s="149" t="s">
        <v>252</v>
      </c>
      <c r="AU311" s="149" t="s">
        <v>21</v>
      </c>
      <c r="AY311" s="17" t="s">
        <v>250</v>
      </c>
      <c r="BE311" s="150">
        <f>IF(N311="základní",J311,0)</f>
        <v>0</v>
      </c>
      <c r="BF311" s="150">
        <f>IF(N311="snížená",J311,0)</f>
        <v>0</v>
      </c>
      <c r="BG311" s="150">
        <f>IF(N311="zákl. přenesená",J311,0)</f>
        <v>0</v>
      </c>
      <c r="BH311" s="150">
        <f>IF(N311="sníž. přenesená",J311,0)</f>
        <v>0</v>
      </c>
      <c r="BI311" s="150">
        <f>IF(N311="nulová",J311,0)</f>
        <v>0</v>
      </c>
      <c r="BJ311" s="17" t="s">
        <v>88</v>
      </c>
      <c r="BK311" s="150">
        <f>ROUND(I311*H311,2)</f>
        <v>0</v>
      </c>
      <c r="BL311" s="17" t="s">
        <v>257</v>
      </c>
      <c r="BM311" s="149" t="s">
        <v>4287</v>
      </c>
    </row>
    <row r="312" spans="2:65" s="1" customFormat="1" ht="11.25">
      <c r="B312" s="33"/>
      <c r="D312" s="151" t="s">
        <v>259</v>
      </c>
      <c r="F312" s="152" t="s">
        <v>3887</v>
      </c>
      <c r="I312" s="153"/>
      <c r="L312" s="33"/>
      <c r="M312" s="154"/>
      <c r="T312" s="57"/>
      <c r="AT312" s="17" t="s">
        <v>259</v>
      </c>
      <c r="AU312" s="17" t="s">
        <v>21</v>
      </c>
    </row>
    <row r="313" spans="2:65" s="1" customFormat="1" ht="19.5">
      <c r="B313" s="33"/>
      <c r="D313" s="156" t="s">
        <v>285</v>
      </c>
      <c r="F313" s="170" t="s">
        <v>4288</v>
      </c>
      <c r="I313" s="153"/>
      <c r="L313" s="33"/>
      <c r="M313" s="154"/>
      <c r="T313" s="57"/>
      <c r="AT313" s="17" t="s">
        <v>285</v>
      </c>
      <c r="AU313" s="17" t="s">
        <v>21</v>
      </c>
    </row>
    <row r="314" spans="2:65" s="11" customFormat="1" ht="22.9" customHeight="1">
      <c r="B314" s="126"/>
      <c r="D314" s="127" t="s">
        <v>79</v>
      </c>
      <c r="E314" s="136" t="s">
        <v>692</v>
      </c>
      <c r="F314" s="136" t="s">
        <v>693</v>
      </c>
      <c r="I314" s="129"/>
      <c r="J314" s="137">
        <f>BK314</f>
        <v>0</v>
      </c>
      <c r="L314" s="126"/>
      <c r="M314" s="131"/>
      <c r="P314" s="132">
        <f>SUM(P315:P323)</f>
        <v>0</v>
      </c>
      <c r="R314" s="132">
        <f>SUM(R315:R323)</f>
        <v>0</v>
      </c>
      <c r="T314" s="133">
        <f>SUM(T315:T323)</f>
        <v>0</v>
      </c>
      <c r="AR314" s="127" t="s">
        <v>88</v>
      </c>
      <c r="AT314" s="134" t="s">
        <v>79</v>
      </c>
      <c r="AU314" s="134" t="s">
        <v>88</v>
      </c>
      <c r="AY314" s="127" t="s">
        <v>250</v>
      </c>
      <c r="BK314" s="135">
        <f>SUM(BK315:BK323)</f>
        <v>0</v>
      </c>
    </row>
    <row r="315" spans="2:65" s="1" customFormat="1" ht="21.75" customHeight="1">
      <c r="B315" s="33"/>
      <c r="C315" s="138" t="s">
        <v>658</v>
      </c>
      <c r="D315" s="138" t="s">
        <v>252</v>
      </c>
      <c r="E315" s="139" t="s">
        <v>695</v>
      </c>
      <c r="F315" s="140" t="s">
        <v>696</v>
      </c>
      <c r="G315" s="141" t="s">
        <v>402</v>
      </c>
      <c r="H315" s="142">
        <v>547.91600000000005</v>
      </c>
      <c r="I315" s="143"/>
      <c r="J315" s="144">
        <f>ROUND(I315*H315,2)</f>
        <v>0</v>
      </c>
      <c r="K315" s="140" t="s">
        <v>256</v>
      </c>
      <c r="L315" s="33"/>
      <c r="M315" s="145" t="s">
        <v>1</v>
      </c>
      <c r="N315" s="146" t="s">
        <v>45</v>
      </c>
      <c r="P315" s="147">
        <f>O315*H315</f>
        <v>0</v>
      </c>
      <c r="Q315" s="147">
        <v>0</v>
      </c>
      <c r="R315" s="147">
        <f>Q315*H315</f>
        <v>0</v>
      </c>
      <c r="S315" s="147">
        <v>0</v>
      </c>
      <c r="T315" s="148">
        <f>S315*H315</f>
        <v>0</v>
      </c>
      <c r="AR315" s="149" t="s">
        <v>257</v>
      </c>
      <c r="AT315" s="149" t="s">
        <v>252</v>
      </c>
      <c r="AU315" s="149" t="s">
        <v>21</v>
      </c>
      <c r="AY315" s="17" t="s">
        <v>250</v>
      </c>
      <c r="BE315" s="150">
        <f>IF(N315="základní",J315,0)</f>
        <v>0</v>
      </c>
      <c r="BF315" s="150">
        <f>IF(N315="snížená",J315,0)</f>
        <v>0</v>
      </c>
      <c r="BG315" s="150">
        <f>IF(N315="zákl. přenesená",J315,0)</f>
        <v>0</v>
      </c>
      <c r="BH315" s="150">
        <f>IF(N315="sníž. přenesená",J315,0)</f>
        <v>0</v>
      </c>
      <c r="BI315" s="150">
        <f>IF(N315="nulová",J315,0)</f>
        <v>0</v>
      </c>
      <c r="BJ315" s="17" t="s">
        <v>88</v>
      </c>
      <c r="BK315" s="150">
        <f>ROUND(I315*H315,2)</f>
        <v>0</v>
      </c>
      <c r="BL315" s="17" t="s">
        <v>257</v>
      </c>
      <c r="BM315" s="149" t="s">
        <v>4289</v>
      </c>
    </row>
    <row r="316" spans="2:65" s="1" customFormat="1" ht="11.25">
      <c r="B316" s="33"/>
      <c r="D316" s="151" t="s">
        <v>259</v>
      </c>
      <c r="F316" s="152" t="s">
        <v>698</v>
      </c>
      <c r="I316" s="153"/>
      <c r="L316" s="33"/>
      <c r="M316" s="154"/>
      <c r="T316" s="57"/>
      <c r="AT316" s="17" t="s">
        <v>259</v>
      </c>
      <c r="AU316" s="17" t="s">
        <v>21</v>
      </c>
    </row>
    <row r="317" spans="2:65" s="1" customFormat="1" ht="24.2" customHeight="1">
      <c r="B317" s="33"/>
      <c r="C317" s="138" t="s">
        <v>664</v>
      </c>
      <c r="D317" s="138" t="s">
        <v>252</v>
      </c>
      <c r="E317" s="139" t="s">
        <v>700</v>
      </c>
      <c r="F317" s="140" t="s">
        <v>701</v>
      </c>
      <c r="G317" s="141" t="s">
        <v>402</v>
      </c>
      <c r="H317" s="142">
        <v>6333.6379999999999</v>
      </c>
      <c r="I317" s="143"/>
      <c r="J317" s="144">
        <f>ROUND(I317*H317,2)</f>
        <v>0</v>
      </c>
      <c r="K317" s="140" t="s">
        <v>256</v>
      </c>
      <c r="L317" s="33"/>
      <c r="M317" s="145" t="s">
        <v>1</v>
      </c>
      <c r="N317" s="146" t="s">
        <v>45</v>
      </c>
      <c r="P317" s="147">
        <f>O317*H317</f>
        <v>0</v>
      </c>
      <c r="Q317" s="147">
        <v>0</v>
      </c>
      <c r="R317" s="147">
        <f>Q317*H317</f>
        <v>0</v>
      </c>
      <c r="S317" s="147">
        <v>0</v>
      </c>
      <c r="T317" s="148">
        <f>S317*H317</f>
        <v>0</v>
      </c>
      <c r="AR317" s="149" t="s">
        <v>257</v>
      </c>
      <c r="AT317" s="149" t="s">
        <v>252</v>
      </c>
      <c r="AU317" s="149" t="s">
        <v>21</v>
      </c>
      <c r="AY317" s="17" t="s">
        <v>250</v>
      </c>
      <c r="BE317" s="150">
        <f>IF(N317="základní",J317,0)</f>
        <v>0</v>
      </c>
      <c r="BF317" s="150">
        <f>IF(N317="snížená",J317,0)</f>
        <v>0</v>
      </c>
      <c r="BG317" s="150">
        <f>IF(N317="zákl. přenesená",J317,0)</f>
        <v>0</v>
      </c>
      <c r="BH317" s="150">
        <f>IF(N317="sníž. přenesená",J317,0)</f>
        <v>0</v>
      </c>
      <c r="BI317" s="150">
        <f>IF(N317="nulová",J317,0)</f>
        <v>0</v>
      </c>
      <c r="BJ317" s="17" t="s">
        <v>88</v>
      </c>
      <c r="BK317" s="150">
        <f>ROUND(I317*H317,2)</f>
        <v>0</v>
      </c>
      <c r="BL317" s="17" t="s">
        <v>257</v>
      </c>
      <c r="BM317" s="149" t="s">
        <v>4290</v>
      </c>
    </row>
    <row r="318" spans="2:65" s="1" customFormat="1" ht="11.25">
      <c r="B318" s="33"/>
      <c r="D318" s="151" t="s">
        <v>259</v>
      </c>
      <c r="F318" s="152" t="s">
        <v>703</v>
      </c>
      <c r="I318" s="153"/>
      <c r="L318" s="33"/>
      <c r="M318" s="154"/>
      <c r="T318" s="57"/>
      <c r="AT318" s="17" t="s">
        <v>259</v>
      </c>
      <c r="AU318" s="17" t="s">
        <v>21</v>
      </c>
    </row>
    <row r="319" spans="2:65" s="12" customFormat="1" ht="11.25">
      <c r="B319" s="155"/>
      <c r="D319" s="156" t="s">
        <v>265</v>
      </c>
      <c r="E319" s="157" t="s">
        <v>1</v>
      </c>
      <c r="F319" s="158" t="s">
        <v>4291</v>
      </c>
      <c r="H319" s="159">
        <v>4820.5659999999998</v>
      </c>
      <c r="I319" s="160"/>
      <c r="L319" s="155"/>
      <c r="M319" s="161"/>
      <c r="T319" s="162"/>
      <c r="AT319" s="157" t="s">
        <v>265</v>
      </c>
      <c r="AU319" s="157" t="s">
        <v>21</v>
      </c>
      <c r="AV319" s="12" t="s">
        <v>21</v>
      </c>
      <c r="AW319" s="12" t="s">
        <v>36</v>
      </c>
      <c r="AX319" s="12" t="s">
        <v>80</v>
      </c>
      <c r="AY319" s="157" t="s">
        <v>250</v>
      </c>
    </row>
    <row r="320" spans="2:65" s="12" customFormat="1" ht="11.25">
      <c r="B320" s="155"/>
      <c r="D320" s="156" t="s">
        <v>265</v>
      </c>
      <c r="E320" s="157" t="s">
        <v>1</v>
      </c>
      <c r="F320" s="158" t="s">
        <v>4292</v>
      </c>
      <c r="H320" s="159">
        <v>1513.0719999999999</v>
      </c>
      <c r="I320" s="160"/>
      <c r="L320" s="155"/>
      <c r="M320" s="161"/>
      <c r="T320" s="162"/>
      <c r="AT320" s="157" t="s">
        <v>265</v>
      </c>
      <c r="AU320" s="157" t="s">
        <v>21</v>
      </c>
      <c r="AV320" s="12" t="s">
        <v>21</v>
      </c>
      <c r="AW320" s="12" t="s">
        <v>36</v>
      </c>
      <c r="AX320" s="12" t="s">
        <v>80</v>
      </c>
      <c r="AY320" s="157" t="s">
        <v>250</v>
      </c>
    </row>
    <row r="321" spans="2:65" s="13" customFormat="1" ht="11.25">
      <c r="B321" s="163"/>
      <c r="D321" s="156" t="s">
        <v>265</v>
      </c>
      <c r="E321" s="164" t="s">
        <v>1</v>
      </c>
      <c r="F321" s="165" t="s">
        <v>273</v>
      </c>
      <c r="H321" s="166">
        <v>6333.6379999999999</v>
      </c>
      <c r="I321" s="167"/>
      <c r="L321" s="163"/>
      <c r="M321" s="168"/>
      <c r="T321" s="169"/>
      <c r="AT321" s="164" t="s">
        <v>265</v>
      </c>
      <c r="AU321" s="164" t="s">
        <v>21</v>
      </c>
      <c r="AV321" s="13" t="s">
        <v>257</v>
      </c>
      <c r="AW321" s="13" t="s">
        <v>36</v>
      </c>
      <c r="AX321" s="13" t="s">
        <v>88</v>
      </c>
      <c r="AY321" s="164" t="s">
        <v>250</v>
      </c>
    </row>
    <row r="322" spans="2:65" s="1" customFormat="1" ht="44.25" customHeight="1">
      <c r="B322" s="33"/>
      <c r="C322" s="138" t="s">
        <v>668</v>
      </c>
      <c r="D322" s="138" t="s">
        <v>252</v>
      </c>
      <c r="E322" s="139" t="s">
        <v>716</v>
      </c>
      <c r="F322" s="140" t="s">
        <v>717</v>
      </c>
      <c r="G322" s="141" t="s">
        <v>402</v>
      </c>
      <c r="H322" s="142">
        <v>547.9</v>
      </c>
      <c r="I322" s="143"/>
      <c r="J322" s="144">
        <f>ROUND(I322*H322,2)</f>
        <v>0</v>
      </c>
      <c r="K322" s="140" t="s">
        <v>256</v>
      </c>
      <c r="L322" s="33"/>
      <c r="M322" s="145" t="s">
        <v>1</v>
      </c>
      <c r="N322" s="146" t="s">
        <v>45</v>
      </c>
      <c r="P322" s="147">
        <f>O322*H322</f>
        <v>0</v>
      </c>
      <c r="Q322" s="147">
        <v>0</v>
      </c>
      <c r="R322" s="147">
        <f>Q322*H322</f>
        <v>0</v>
      </c>
      <c r="S322" s="147">
        <v>0</v>
      </c>
      <c r="T322" s="148">
        <f>S322*H322</f>
        <v>0</v>
      </c>
      <c r="AR322" s="149" t="s">
        <v>257</v>
      </c>
      <c r="AT322" s="149" t="s">
        <v>252</v>
      </c>
      <c r="AU322" s="149" t="s">
        <v>21</v>
      </c>
      <c r="AY322" s="17" t="s">
        <v>250</v>
      </c>
      <c r="BE322" s="150">
        <f>IF(N322="základní",J322,0)</f>
        <v>0</v>
      </c>
      <c r="BF322" s="150">
        <f>IF(N322="snížená",J322,0)</f>
        <v>0</v>
      </c>
      <c r="BG322" s="150">
        <f>IF(N322="zákl. přenesená",J322,0)</f>
        <v>0</v>
      </c>
      <c r="BH322" s="150">
        <f>IF(N322="sníž. přenesená",J322,0)</f>
        <v>0</v>
      </c>
      <c r="BI322" s="150">
        <f>IF(N322="nulová",J322,0)</f>
        <v>0</v>
      </c>
      <c r="BJ322" s="17" t="s">
        <v>88</v>
      </c>
      <c r="BK322" s="150">
        <f>ROUND(I322*H322,2)</f>
        <v>0</v>
      </c>
      <c r="BL322" s="17" t="s">
        <v>257</v>
      </c>
      <c r="BM322" s="149" t="s">
        <v>4293</v>
      </c>
    </row>
    <row r="323" spans="2:65" s="1" customFormat="1" ht="11.25">
      <c r="B323" s="33"/>
      <c r="D323" s="151" t="s">
        <v>259</v>
      </c>
      <c r="F323" s="152" t="s">
        <v>719</v>
      </c>
      <c r="I323" s="153"/>
      <c r="L323" s="33"/>
      <c r="M323" s="154"/>
      <c r="T323" s="57"/>
      <c r="AT323" s="17" t="s">
        <v>259</v>
      </c>
      <c r="AU323" s="17" t="s">
        <v>21</v>
      </c>
    </row>
    <row r="324" spans="2:65" s="11" customFormat="1" ht="22.9" customHeight="1">
      <c r="B324" s="126"/>
      <c r="D324" s="127" t="s">
        <v>79</v>
      </c>
      <c r="E324" s="136" t="s">
        <v>720</v>
      </c>
      <c r="F324" s="136" t="s">
        <v>721</v>
      </c>
      <c r="I324" s="129"/>
      <c r="J324" s="137">
        <f>BK324</f>
        <v>0</v>
      </c>
      <c r="L324" s="126"/>
      <c r="M324" s="131"/>
      <c r="P324" s="132">
        <f>SUM(P325:P326)</f>
        <v>0</v>
      </c>
      <c r="R324" s="132">
        <f>SUM(R325:R326)</f>
        <v>0</v>
      </c>
      <c r="T324" s="133">
        <f>SUM(T325:T326)</f>
        <v>0</v>
      </c>
      <c r="AR324" s="127" t="s">
        <v>88</v>
      </c>
      <c r="AT324" s="134" t="s">
        <v>79</v>
      </c>
      <c r="AU324" s="134" t="s">
        <v>88</v>
      </c>
      <c r="AY324" s="127" t="s">
        <v>250</v>
      </c>
      <c r="BK324" s="135">
        <f>SUM(BK325:BK326)</f>
        <v>0</v>
      </c>
    </row>
    <row r="325" spans="2:65" s="1" customFormat="1" ht="33" customHeight="1">
      <c r="B325" s="33"/>
      <c r="C325" s="138" t="s">
        <v>674</v>
      </c>
      <c r="D325" s="138" t="s">
        <v>252</v>
      </c>
      <c r="E325" s="139" t="s">
        <v>3895</v>
      </c>
      <c r="F325" s="140" t="s">
        <v>3896</v>
      </c>
      <c r="G325" s="141" t="s">
        <v>402</v>
      </c>
      <c r="H325" s="142">
        <v>104.148</v>
      </c>
      <c r="I325" s="143"/>
      <c r="J325" s="144">
        <f>ROUND(I325*H325,2)</f>
        <v>0</v>
      </c>
      <c r="K325" s="140" t="s">
        <v>256</v>
      </c>
      <c r="L325" s="33"/>
      <c r="M325" s="145" t="s">
        <v>1</v>
      </c>
      <c r="N325" s="146" t="s">
        <v>45</v>
      </c>
      <c r="P325" s="147">
        <f>O325*H325</f>
        <v>0</v>
      </c>
      <c r="Q325" s="147">
        <v>0</v>
      </c>
      <c r="R325" s="147">
        <f>Q325*H325</f>
        <v>0</v>
      </c>
      <c r="S325" s="147">
        <v>0</v>
      </c>
      <c r="T325" s="148">
        <f>S325*H325</f>
        <v>0</v>
      </c>
      <c r="AR325" s="149" t="s">
        <v>257</v>
      </c>
      <c r="AT325" s="149" t="s">
        <v>252</v>
      </c>
      <c r="AU325" s="149" t="s">
        <v>21</v>
      </c>
      <c r="AY325" s="17" t="s">
        <v>250</v>
      </c>
      <c r="BE325" s="150">
        <f>IF(N325="základní",J325,0)</f>
        <v>0</v>
      </c>
      <c r="BF325" s="150">
        <f>IF(N325="snížená",J325,0)</f>
        <v>0</v>
      </c>
      <c r="BG325" s="150">
        <f>IF(N325="zákl. přenesená",J325,0)</f>
        <v>0</v>
      </c>
      <c r="BH325" s="150">
        <f>IF(N325="sníž. přenesená",J325,0)</f>
        <v>0</v>
      </c>
      <c r="BI325" s="150">
        <f>IF(N325="nulová",J325,0)</f>
        <v>0</v>
      </c>
      <c r="BJ325" s="17" t="s">
        <v>88</v>
      </c>
      <c r="BK325" s="150">
        <f>ROUND(I325*H325,2)</f>
        <v>0</v>
      </c>
      <c r="BL325" s="17" t="s">
        <v>257</v>
      </c>
      <c r="BM325" s="149" t="s">
        <v>4294</v>
      </c>
    </row>
    <row r="326" spans="2:65" s="1" customFormat="1" ht="11.25">
      <c r="B326" s="33"/>
      <c r="D326" s="151" t="s">
        <v>259</v>
      </c>
      <c r="F326" s="152" t="s">
        <v>3898</v>
      </c>
      <c r="I326" s="153"/>
      <c r="L326" s="33"/>
      <c r="M326" s="154"/>
      <c r="T326" s="57"/>
      <c r="AT326" s="17" t="s">
        <v>259</v>
      </c>
      <c r="AU326" s="17" t="s">
        <v>21</v>
      </c>
    </row>
    <row r="327" spans="2:65" s="11" customFormat="1" ht="25.9" customHeight="1">
      <c r="B327" s="126"/>
      <c r="D327" s="127" t="s">
        <v>79</v>
      </c>
      <c r="E327" s="128" t="s">
        <v>1796</v>
      </c>
      <c r="F327" s="128" t="s">
        <v>1797</v>
      </c>
      <c r="I327" s="129"/>
      <c r="J327" s="130">
        <f>BK327</f>
        <v>0</v>
      </c>
      <c r="L327" s="126"/>
      <c r="M327" s="131"/>
      <c r="P327" s="132">
        <f>P328</f>
        <v>0</v>
      </c>
      <c r="R327" s="132">
        <f>R328</f>
        <v>0</v>
      </c>
      <c r="T327" s="133">
        <f>T328</f>
        <v>0</v>
      </c>
      <c r="AR327" s="127" t="s">
        <v>257</v>
      </c>
      <c r="AT327" s="134" t="s">
        <v>79</v>
      </c>
      <c r="AU327" s="134" t="s">
        <v>80</v>
      </c>
      <c r="AY327" s="127" t="s">
        <v>250</v>
      </c>
      <c r="BK327" s="135">
        <f>BK328</f>
        <v>0</v>
      </c>
    </row>
    <row r="328" spans="2:65" s="1" customFormat="1" ht="16.5" customHeight="1">
      <c r="B328" s="33"/>
      <c r="C328" s="138" t="s">
        <v>680</v>
      </c>
      <c r="D328" s="138" t="s">
        <v>252</v>
      </c>
      <c r="E328" s="139" t="s">
        <v>3904</v>
      </c>
      <c r="F328" s="140" t="s">
        <v>3905</v>
      </c>
      <c r="G328" s="141" t="s">
        <v>283</v>
      </c>
      <c r="H328" s="142">
        <v>4</v>
      </c>
      <c r="I328" s="143"/>
      <c r="J328" s="144">
        <f>ROUND(I328*H328,2)</f>
        <v>0</v>
      </c>
      <c r="K328" s="140" t="s">
        <v>1</v>
      </c>
      <c r="L328" s="33"/>
      <c r="M328" s="201" t="s">
        <v>1</v>
      </c>
      <c r="N328" s="202" t="s">
        <v>45</v>
      </c>
      <c r="O328" s="190"/>
      <c r="P328" s="191">
        <f>O328*H328</f>
        <v>0</v>
      </c>
      <c r="Q328" s="191">
        <v>0</v>
      </c>
      <c r="R328" s="191">
        <f>Q328*H328</f>
        <v>0</v>
      </c>
      <c r="S328" s="191">
        <v>0</v>
      </c>
      <c r="T328" s="192">
        <f>S328*H328</f>
        <v>0</v>
      </c>
      <c r="AR328" s="149" t="s">
        <v>2230</v>
      </c>
      <c r="AT328" s="149" t="s">
        <v>252</v>
      </c>
      <c r="AU328" s="149" t="s">
        <v>88</v>
      </c>
      <c r="AY328" s="17" t="s">
        <v>250</v>
      </c>
      <c r="BE328" s="150">
        <f>IF(N328="základní",J328,0)</f>
        <v>0</v>
      </c>
      <c r="BF328" s="150">
        <f>IF(N328="snížená",J328,0)</f>
        <v>0</v>
      </c>
      <c r="BG328" s="150">
        <f>IF(N328="zákl. přenesená",J328,0)</f>
        <v>0</v>
      </c>
      <c r="BH328" s="150">
        <f>IF(N328="sníž. přenesená",J328,0)</f>
        <v>0</v>
      </c>
      <c r="BI328" s="150">
        <f>IF(N328="nulová",J328,0)</f>
        <v>0</v>
      </c>
      <c r="BJ328" s="17" t="s">
        <v>88</v>
      </c>
      <c r="BK328" s="150">
        <f>ROUND(I328*H328,2)</f>
        <v>0</v>
      </c>
      <c r="BL328" s="17" t="s">
        <v>2230</v>
      </c>
      <c r="BM328" s="149" t="s">
        <v>4295</v>
      </c>
    </row>
    <row r="329" spans="2:65" s="1" customFormat="1" ht="6.95" customHeight="1">
      <c r="B329" s="45"/>
      <c r="C329" s="46"/>
      <c r="D329" s="46"/>
      <c r="E329" s="46"/>
      <c r="F329" s="46"/>
      <c r="G329" s="46"/>
      <c r="H329" s="46"/>
      <c r="I329" s="46"/>
      <c r="J329" s="46"/>
      <c r="K329" s="46"/>
      <c r="L329" s="33"/>
    </row>
  </sheetData>
  <sheetProtection algorithmName="SHA-512" hashValue="7XyFcYLtt9MazM2ALeE9/6/VPAXormx8yKjHD4SXrA6WefF+L5Ob5QubRJgZIzljQRnUTXQQBkWtAtKD1D3SWg==" saltValue="kvPqcDRNWXbVA5SVJg+9HKg4mgR5a34gz2JRSEgef8YE8fdXL295ssLdxlS+k+aAkUW1usFU+6XL002Ly8CGJw==" spinCount="100000" sheet="1" objects="1" scenarios="1" formatColumns="0" formatRows="0" autoFilter="0"/>
  <autoFilter ref="C124:K328" xr:uid="{00000000-0009-0000-0000-000012000000}"/>
  <mergeCells count="9">
    <mergeCell ref="E87:H87"/>
    <mergeCell ref="E115:H115"/>
    <mergeCell ref="E117:H117"/>
    <mergeCell ref="L2:V2"/>
    <mergeCell ref="E7:H7"/>
    <mergeCell ref="E9:H9"/>
    <mergeCell ref="E18:H18"/>
    <mergeCell ref="E27:H27"/>
    <mergeCell ref="E85:H85"/>
  </mergeCells>
  <hyperlinks>
    <hyperlink ref="F129" r:id="rId1" xr:uid="{00000000-0004-0000-1200-000000000000}"/>
    <hyperlink ref="F132" r:id="rId2" xr:uid="{00000000-0004-0000-1200-000001000000}"/>
    <hyperlink ref="F135" r:id="rId3" xr:uid="{00000000-0004-0000-1200-000002000000}"/>
    <hyperlink ref="F138" r:id="rId4" xr:uid="{00000000-0004-0000-1200-000003000000}"/>
    <hyperlink ref="F141" r:id="rId5" xr:uid="{00000000-0004-0000-1200-000004000000}"/>
    <hyperlink ref="F143" r:id="rId6" xr:uid="{00000000-0004-0000-1200-000005000000}"/>
    <hyperlink ref="F149" r:id="rId7" xr:uid="{00000000-0004-0000-1200-000006000000}"/>
    <hyperlink ref="F152" r:id="rId8" xr:uid="{00000000-0004-0000-1200-000007000000}"/>
    <hyperlink ref="F155" r:id="rId9" xr:uid="{00000000-0004-0000-1200-000008000000}"/>
    <hyperlink ref="F163" r:id="rId10" xr:uid="{00000000-0004-0000-1200-000009000000}"/>
    <hyperlink ref="F166" r:id="rId11" xr:uid="{00000000-0004-0000-1200-00000A000000}"/>
    <hyperlink ref="F169" r:id="rId12" xr:uid="{00000000-0004-0000-1200-00000B000000}"/>
    <hyperlink ref="F172" r:id="rId13" xr:uid="{00000000-0004-0000-1200-00000C000000}"/>
    <hyperlink ref="F177" r:id="rId14" xr:uid="{00000000-0004-0000-1200-00000D000000}"/>
    <hyperlink ref="F182" r:id="rId15" xr:uid="{00000000-0004-0000-1200-00000E000000}"/>
    <hyperlink ref="F185" r:id="rId16" xr:uid="{00000000-0004-0000-1200-00000F000000}"/>
    <hyperlink ref="F189" r:id="rId17" xr:uid="{00000000-0004-0000-1200-000010000000}"/>
    <hyperlink ref="F191" r:id="rId18" xr:uid="{00000000-0004-0000-1200-000011000000}"/>
    <hyperlink ref="F194" r:id="rId19" xr:uid="{00000000-0004-0000-1200-000012000000}"/>
    <hyperlink ref="F197" r:id="rId20" xr:uid="{00000000-0004-0000-1200-000013000000}"/>
    <hyperlink ref="F202" r:id="rId21" xr:uid="{00000000-0004-0000-1200-000014000000}"/>
    <hyperlink ref="F206" r:id="rId22" xr:uid="{00000000-0004-0000-1200-000015000000}"/>
    <hyperlink ref="F211" r:id="rId23" xr:uid="{00000000-0004-0000-1200-000016000000}"/>
    <hyperlink ref="F214" r:id="rId24" xr:uid="{00000000-0004-0000-1200-000017000000}"/>
    <hyperlink ref="F217" r:id="rId25" xr:uid="{00000000-0004-0000-1200-000018000000}"/>
    <hyperlink ref="F220" r:id="rId26" xr:uid="{00000000-0004-0000-1200-000019000000}"/>
    <hyperlink ref="F223" r:id="rId27" xr:uid="{00000000-0004-0000-1200-00001A000000}"/>
    <hyperlink ref="F226" r:id="rId28" xr:uid="{00000000-0004-0000-1200-00001B000000}"/>
    <hyperlink ref="F229" r:id="rId29" xr:uid="{00000000-0004-0000-1200-00001C000000}"/>
    <hyperlink ref="F232" r:id="rId30" xr:uid="{00000000-0004-0000-1200-00001D000000}"/>
    <hyperlink ref="F235" r:id="rId31" xr:uid="{00000000-0004-0000-1200-00001E000000}"/>
    <hyperlink ref="F238" r:id="rId32" xr:uid="{00000000-0004-0000-1200-00001F000000}"/>
    <hyperlink ref="F241" r:id="rId33" xr:uid="{00000000-0004-0000-1200-000020000000}"/>
    <hyperlink ref="F250" r:id="rId34" xr:uid="{00000000-0004-0000-1200-000021000000}"/>
    <hyperlink ref="F255" r:id="rId35" xr:uid="{00000000-0004-0000-1200-000022000000}"/>
    <hyperlink ref="F259" r:id="rId36" xr:uid="{00000000-0004-0000-1200-000023000000}"/>
    <hyperlink ref="F263" r:id="rId37" xr:uid="{00000000-0004-0000-1200-000024000000}"/>
    <hyperlink ref="F265" r:id="rId38" xr:uid="{00000000-0004-0000-1200-000025000000}"/>
    <hyperlink ref="F272" r:id="rId39" xr:uid="{00000000-0004-0000-1200-000026000000}"/>
    <hyperlink ref="F275" r:id="rId40" xr:uid="{00000000-0004-0000-1200-000027000000}"/>
    <hyperlink ref="F279" r:id="rId41" xr:uid="{00000000-0004-0000-1200-000028000000}"/>
    <hyperlink ref="F282" r:id="rId42" xr:uid="{00000000-0004-0000-1200-000029000000}"/>
    <hyperlink ref="F285" r:id="rId43" xr:uid="{00000000-0004-0000-1200-00002A000000}"/>
    <hyperlink ref="F288" r:id="rId44" xr:uid="{00000000-0004-0000-1200-00002B000000}"/>
    <hyperlink ref="F295" r:id="rId45" xr:uid="{00000000-0004-0000-1200-00002C000000}"/>
    <hyperlink ref="F300" r:id="rId46" xr:uid="{00000000-0004-0000-1200-00002D000000}"/>
    <hyperlink ref="F303" r:id="rId47" xr:uid="{00000000-0004-0000-1200-00002E000000}"/>
    <hyperlink ref="F306" r:id="rId48" xr:uid="{00000000-0004-0000-1200-00002F000000}"/>
    <hyperlink ref="F309" r:id="rId49" xr:uid="{00000000-0004-0000-1200-000030000000}"/>
    <hyperlink ref="F312" r:id="rId50" xr:uid="{00000000-0004-0000-1200-000031000000}"/>
    <hyperlink ref="F316" r:id="rId51" xr:uid="{00000000-0004-0000-1200-000032000000}"/>
    <hyperlink ref="F318" r:id="rId52" xr:uid="{00000000-0004-0000-1200-000033000000}"/>
    <hyperlink ref="F323" r:id="rId53" xr:uid="{00000000-0004-0000-1200-000034000000}"/>
    <hyperlink ref="F326" r:id="rId54" xr:uid="{00000000-0004-0000-1200-000035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55"/>
  <headerFooter>
    <oddHeader>&amp;R02_040</oddHeader>
    <oddFooter>&amp;CStrana &amp;P z &amp;N&amp;R&amp;A</oddFooter>
  </headerFooter>
  <drawing r:id="rId5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39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89</v>
      </c>
      <c r="AZ2" s="94" t="s">
        <v>208</v>
      </c>
      <c r="BA2" s="94" t="s">
        <v>1</v>
      </c>
      <c r="BB2" s="94" t="s">
        <v>1</v>
      </c>
      <c r="BC2" s="94" t="s">
        <v>209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210</v>
      </c>
      <c r="BA3" s="94" t="s">
        <v>1</v>
      </c>
      <c r="BB3" s="94" t="s">
        <v>1</v>
      </c>
      <c r="BC3" s="94" t="s">
        <v>211</v>
      </c>
      <c r="BD3" s="94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  <c r="AZ4" s="94" t="s">
        <v>213</v>
      </c>
      <c r="BA4" s="94" t="s">
        <v>1</v>
      </c>
      <c r="BB4" s="94" t="s">
        <v>1</v>
      </c>
      <c r="BC4" s="94" t="s">
        <v>214</v>
      </c>
      <c r="BD4" s="94" t="s">
        <v>21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s="1" customFormat="1" ht="12" customHeight="1">
      <c r="B8" s="33"/>
      <c r="D8" s="27" t="s">
        <v>215</v>
      </c>
      <c r="L8" s="33"/>
    </row>
    <row r="9" spans="2:56" s="1" customFormat="1" ht="16.5" customHeight="1">
      <c r="B9" s="33"/>
      <c r="E9" s="241" t="s">
        <v>216</v>
      </c>
      <c r="F9" s="261"/>
      <c r="G9" s="261"/>
      <c r="H9" s="261"/>
      <c r="L9" s="33"/>
    </row>
    <row r="10" spans="2:56" s="1" customFormat="1" ht="11.25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56" s="1" customFormat="1" ht="10.9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ROUND(J129,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ROUND((SUM(BE129:BE393)),  2)</f>
        <v>0</v>
      </c>
      <c r="I33" s="98">
        <v>0.21</v>
      </c>
      <c r="J33" s="87">
        <f>ROUND(((SUM(BE129:BE393))*I33),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ROUND((SUM(BF129:BF393)),  2)</f>
        <v>0</v>
      </c>
      <c r="I34" s="98">
        <v>0.15</v>
      </c>
      <c r="J34" s="87">
        <f>ROUND(((SUM(BF129:BF393))*I34),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ROUND((SUM(BG129:BG393)),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ROUND((SUM(BH129:BH393)),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ROUND((SUM(BI129:BI393)),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16.5" customHeight="1">
      <c r="B87" s="33"/>
      <c r="E87" s="241" t="str">
        <f>E9</f>
        <v>040.11.1 - Úprava koryta v úseku km 0,000 – 0,950 63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J129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J130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J131</f>
        <v>0</v>
      </c>
      <c r="L98" s="114"/>
    </row>
    <row r="99" spans="2:12" s="9" customFormat="1" ht="19.899999999999999" customHeight="1">
      <c r="B99" s="114"/>
      <c r="D99" s="115" t="s">
        <v>224</v>
      </c>
      <c r="E99" s="116"/>
      <c r="F99" s="116"/>
      <c r="G99" s="116"/>
      <c r="H99" s="116"/>
      <c r="I99" s="116"/>
      <c r="J99" s="117">
        <f>J250</f>
        <v>0</v>
      </c>
      <c r="L99" s="114"/>
    </row>
    <row r="100" spans="2:12" s="9" customFormat="1" ht="19.899999999999999" customHeight="1">
      <c r="B100" s="114"/>
      <c r="D100" s="115" t="s">
        <v>225</v>
      </c>
      <c r="E100" s="116"/>
      <c r="F100" s="116"/>
      <c r="G100" s="116"/>
      <c r="H100" s="116"/>
      <c r="I100" s="116"/>
      <c r="J100" s="117">
        <f>J262</f>
        <v>0</v>
      </c>
      <c r="L100" s="114"/>
    </row>
    <row r="101" spans="2:12" s="9" customFormat="1" ht="19.899999999999999" customHeight="1">
      <c r="B101" s="114"/>
      <c r="D101" s="115" t="s">
        <v>226</v>
      </c>
      <c r="E101" s="116"/>
      <c r="F101" s="116"/>
      <c r="G101" s="116"/>
      <c r="H101" s="116"/>
      <c r="I101" s="116"/>
      <c r="J101" s="117">
        <f>J293</f>
        <v>0</v>
      </c>
      <c r="L101" s="114"/>
    </row>
    <row r="102" spans="2:12" s="9" customFormat="1" ht="19.899999999999999" customHeight="1">
      <c r="B102" s="114"/>
      <c r="D102" s="115" t="s">
        <v>227</v>
      </c>
      <c r="E102" s="116"/>
      <c r="F102" s="116"/>
      <c r="G102" s="116"/>
      <c r="H102" s="116"/>
      <c r="I102" s="116"/>
      <c r="J102" s="117">
        <f>J323</f>
        <v>0</v>
      </c>
      <c r="L102" s="114"/>
    </row>
    <row r="103" spans="2:12" s="9" customFormat="1" ht="19.899999999999999" customHeight="1">
      <c r="B103" s="114"/>
      <c r="D103" s="115" t="s">
        <v>228</v>
      </c>
      <c r="E103" s="116"/>
      <c r="F103" s="116"/>
      <c r="G103" s="116"/>
      <c r="H103" s="116"/>
      <c r="I103" s="116"/>
      <c r="J103" s="117">
        <f>J330</f>
        <v>0</v>
      </c>
      <c r="L103" s="114"/>
    </row>
    <row r="104" spans="2:12" s="9" customFormat="1" ht="19.899999999999999" customHeight="1">
      <c r="B104" s="114"/>
      <c r="D104" s="115" t="s">
        <v>229</v>
      </c>
      <c r="E104" s="116"/>
      <c r="F104" s="116"/>
      <c r="G104" s="116"/>
      <c r="H104" s="116"/>
      <c r="I104" s="116"/>
      <c r="J104" s="117">
        <f>J362</f>
        <v>0</v>
      </c>
      <c r="L104" s="114"/>
    </row>
    <row r="105" spans="2:12" s="9" customFormat="1" ht="19.899999999999999" customHeight="1">
      <c r="B105" s="114"/>
      <c r="D105" s="115" t="s">
        <v>230</v>
      </c>
      <c r="E105" s="116"/>
      <c r="F105" s="116"/>
      <c r="G105" s="116"/>
      <c r="H105" s="116"/>
      <c r="I105" s="116"/>
      <c r="J105" s="117">
        <f>J374</f>
        <v>0</v>
      </c>
      <c r="L105" s="114"/>
    </row>
    <row r="106" spans="2:12" s="8" customFormat="1" ht="24.95" customHeight="1">
      <c r="B106" s="110"/>
      <c r="D106" s="111" t="s">
        <v>231</v>
      </c>
      <c r="E106" s="112"/>
      <c r="F106" s="112"/>
      <c r="G106" s="112"/>
      <c r="H106" s="112"/>
      <c r="I106" s="112"/>
      <c r="J106" s="113">
        <f>J377</f>
        <v>0</v>
      </c>
      <c r="L106" s="110"/>
    </row>
    <row r="107" spans="2:12" s="9" customFormat="1" ht="19.899999999999999" customHeight="1">
      <c r="B107" s="114"/>
      <c r="D107" s="115" t="s">
        <v>232</v>
      </c>
      <c r="E107" s="116"/>
      <c r="F107" s="116"/>
      <c r="G107" s="116"/>
      <c r="H107" s="116"/>
      <c r="I107" s="116"/>
      <c r="J107" s="117">
        <f>J378</f>
        <v>0</v>
      </c>
      <c r="L107" s="114"/>
    </row>
    <row r="108" spans="2:12" s="8" customFormat="1" ht="24.95" customHeight="1">
      <c r="B108" s="110"/>
      <c r="D108" s="111" t="s">
        <v>233</v>
      </c>
      <c r="E108" s="112"/>
      <c r="F108" s="112"/>
      <c r="G108" s="112"/>
      <c r="H108" s="112"/>
      <c r="I108" s="112"/>
      <c r="J108" s="113">
        <f>J388</f>
        <v>0</v>
      </c>
      <c r="L108" s="110"/>
    </row>
    <row r="109" spans="2:12" s="9" customFormat="1" ht="19.899999999999999" customHeight="1">
      <c r="B109" s="114"/>
      <c r="D109" s="115" t="s">
        <v>234</v>
      </c>
      <c r="E109" s="116"/>
      <c r="F109" s="116"/>
      <c r="G109" s="116"/>
      <c r="H109" s="116"/>
      <c r="I109" s="116"/>
      <c r="J109" s="117">
        <f>J389</f>
        <v>0</v>
      </c>
      <c r="L109" s="114"/>
    </row>
    <row r="110" spans="2:12" s="1" customFormat="1" ht="21.75" customHeight="1">
      <c r="B110" s="33"/>
      <c r="L110" s="33"/>
    </row>
    <row r="111" spans="2:12" s="1" customFormat="1" ht="6.95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33"/>
    </row>
    <row r="115" spans="2:20" s="1" customFormat="1" ht="6.95" customHeight="1">
      <c r="B115" s="47"/>
      <c r="C115" s="48"/>
      <c r="D115" s="48"/>
      <c r="E115" s="48"/>
      <c r="F115" s="48"/>
      <c r="G115" s="48"/>
      <c r="H115" s="48"/>
      <c r="I115" s="48"/>
      <c r="J115" s="48"/>
      <c r="K115" s="48"/>
      <c r="L115" s="33"/>
    </row>
    <row r="116" spans="2:20" s="1" customFormat="1" ht="24.95" customHeight="1">
      <c r="B116" s="33"/>
      <c r="C116" s="21" t="s">
        <v>235</v>
      </c>
      <c r="L116" s="33"/>
    </row>
    <row r="117" spans="2:20" s="1" customFormat="1" ht="6.95" customHeight="1">
      <c r="B117" s="33"/>
      <c r="L117" s="33"/>
    </row>
    <row r="118" spans="2:20" s="1" customFormat="1" ht="12" customHeight="1">
      <c r="B118" s="33"/>
      <c r="C118" s="27" t="s">
        <v>16</v>
      </c>
      <c r="L118" s="33"/>
    </row>
    <row r="119" spans="2:20" s="1" customFormat="1" ht="26.25" customHeight="1">
      <c r="B119" s="33"/>
      <c r="E119" s="259" t="str">
        <f>E7</f>
        <v>Opatření Zátor-Loučky, OHO, Dílčí stavba 02.040 Opatření v úseku Zátor - Loučky</v>
      </c>
      <c r="F119" s="260"/>
      <c r="G119" s="260"/>
      <c r="H119" s="260"/>
      <c r="L119" s="33"/>
    </row>
    <row r="120" spans="2:20" s="1" customFormat="1" ht="12" customHeight="1">
      <c r="B120" s="33"/>
      <c r="C120" s="27" t="s">
        <v>215</v>
      </c>
      <c r="L120" s="33"/>
    </row>
    <row r="121" spans="2:20" s="1" customFormat="1" ht="16.5" customHeight="1">
      <c r="B121" s="33"/>
      <c r="E121" s="241" t="str">
        <f>E9</f>
        <v>040.11.1 - Úprava koryta v úseku km 0,000 – 0,950 63</v>
      </c>
      <c r="F121" s="261"/>
      <c r="G121" s="261"/>
      <c r="H121" s="261"/>
      <c r="L121" s="33"/>
    </row>
    <row r="122" spans="2:20" s="1" customFormat="1" ht="6.95" customHeight="1">
      <c r="B122" s="33"/>
      <c r="L122" s="33"/>
    </row>
    <row r="123" spans="2:20" s="1" customFormat="1" ht="12" customHeight="1">
      <c r="B123" s="33"/>
      <c r="C123" s="27" t="s">
        <v>22</v>
      </c>
      <c r="F123" s="25" t="str">
        <f>F12</f>
        <v>Zátor</v>
      </c>
      <c r="I123" s="27" t="s">
        <v>24</v>
      </c>
      <c r="J123" s="53" t="str">
        <f>IF(J12="","",J12)</f>
        <v>15. 11. 2024</v>
      </c>
      <c r="L123" s="33"/>
    </row>
    <row r="124" spans="2:20" s="1" customFormat="1" ht="6.95" customHeight="1">
      <c r="B124" s="33"/>
      <c r="L124" s="33"/>
    </row>
    <row r="125" spans="2:20" s="1" customFormat="1" ht="15.2" customHeight="1">
      <c r="B125" s="33"/>
      <c r="C125" s="27" t="s">
        <v>28</v>
      </c>
      <c r="F125" s="25" t="str">
        <f>E15</f>
        <v>Povodí Odry, státní podnik</v>
      </c>
      <c r="I125" s="27" t="s">
        <v>34</v>
      </c>
      <c r="J125" s="31" t="str">
        <f>E21</f>
        <v>AQUATIS, a.s.</v>
      </c>
      <c r="L125" s="33"/>
    </row>
    <row r="126" spans="2:20" s="1" customFormat="1" ht="25.7" customHeight="1">
      <c r="B126" s="33"/>
      <c r="C126" s="27" t="s">
        <v>32</v>
      </c>
      <c r="F126" s="25" t="str">
        <f>IF(E18="","",E18)</f>
        <v>Vyplň údaj</v>
      </c>
      <c r="I126" s="27" t="s">
        <v>37</v>
      </c>
      <c r="J126" s="31" t="str">
        <f>E24</f>
        <v>Ing. Michal Jendruščák</v>
      </c>
      <c r="L126" s="33"/>
    </row>
    <row r="127" spans="2:20" s="1" customFormat="1" ht="10.35" customHeight="1">
      <c r="B127" s="33"/>
      <c r="L127" s="33"/>
    </row>
    <row r="128" spans="2:20" s="10" customFormat="1" ht="29.25" customHeight="1">
      <c r="B128" s="118"/>
      <c r="C128" s="119" t="s">
        <v>236</v>
      </c>
      <c r="D128" s="120" t="s">
        <v>65</v>
      </c>
      <c r="E128" s="120" t="s">
        <v>61</v>
      </c>
      <c r="F128" s="120" t="s">
        <v>62</v>
      </c>
      <c r="G128" s="120" t="s">
        <v>237</v>
      </c>
      <c r="H128" s="120" t="s">
        <v>238</v>
      </c>
      <c r="I128" s="120" t="s">
        <v>239</v>
      </c>
      <c r="J128" s="120" t="s">
        <v>219</v>
      </c>
      <c r="K128" s="121" t="s">
        <v>240</v>
      </c>
      <c r="L128" s="118"/>
      <c r="M128" s="60" t="s">
        <v>1</v>
      </c>
      <c r="N128" s="61" t="s">
        <v>44</v>
      </c>
      <c r="O128" s="61" t="s">
        <v>241</v>
      </c>
      <c r="P128" s="61" t="s">
        <v>242</v>
      </c>
      <c r="Q128" s="61" t="s">
        <v>243</v>
      </c>
      <c r="R128" s="61" t="s">
        <v>244</v>
      </c>
      <c r="S128" s="61" t="s">
        <v>245</v>
      </c>
      <c r="T128" s="62" t="s">
        <v>246</v>
      </c>
    </row>
    <row r="129" spans="2:65" s="1" customFormat="1" ht="22.9" customHeight="1">
      <c r="B129" s="33"/>
      <c r="C129" s="65" t="s">
        <v>247</v>
      </c>
      <c r="J129" s="122">
        <f>BK129</f>
        <v>0</v>
      </c>
      <c r="L129" s="33"/>
      <c r="M129" s="63"/>
      <c r="N129" s="54"/>
      <c r="O129" s="54"/>
      <c r="P129" s="123">
        <f>P130+P377+P388</f>
        <v>0</v>
      </c>
      <c r="Q129" s="54"/>
      <c r="R129" s="123">
        <f>R130+R377+R388</f>
        <v>51120.24045338</v>
      </c>
      <c r="S129" s="54"/>
      <c r="T129" s="124">
        <f>T130+T377+T388</f>
        <v>7567.8764799999999</v>
      </c>
      <c r="AT129" s="17" t="s">
        <v>79</v>
      </c>
      <c r="AU129" s="17" t="s">
        <v>221</v>
      </c>
      <c r="BK129" s="125">
        <f>BK130+BK377+BK388</f>
        <v>0</v>
      </c>
    </row>
    <row r="130" spans="2:65" s="11" customFormat="1" ht="25.9" customHeight="1">
      <c r="B130" s="126"/>
      <c r="D130" s="127" t="s">
        <v>79</v>
      </c>
      <c r="E130" s="128" t="s">
        <v>248</v>
      </c>
      <c r="F130" s="128" t="s">
        <v>249</v>
      </c>
      <c r="I130" s="129"/>
      <c r="J130" s="130">
        <f>BK130</f>
        <v>0</v>
      </c>
      <c r="L130" s="126"/>
      <c r="M130" s="131"/>
      <c r="P130" s="132">
        <f>P131+P250+P262+P293+P323+P330+P362+P374</f>
        <v>0</v>
      </c>
      <c r="R130" s="132">
        <f>R131+R250+R262+R293+R323+R330+R362+R374</f>
        <v>51116.827728379998</v>
      </c>
      <c r="T130" s="133">
        <f>T131+T250+T262+T293+T323+T330+T362+T374</f>
        <v>7567.8764799999999</v>
      </c>
      <c r="AR130" s="127" t="s">
        <v>88</v>
      </c>
      <c r="AT130" s="134" t="s">
        <v>79</v>
      </c>
      <c r="AU130" s="134" t="s">
        <v>80</v>
      </c>
      <c r="AY130" s="127" t="s">
        <v>250</v>
      </c>
      <c r="BK130" s="135">
        <f>BK131+BK250+BK262+BK293+BK323+BK330+BK362+BK374</f>
        <v>0</v>
      </c>
    </row>
    <row r="131" spans="2:65" s="11" customFormat="1" ht="22.9" customHeight="1">
      <c r="B131" s="126"/>
      <c r="D131" s="127" t="s">
        <v>79</v>
      </c>
      <c r="E131" s="136" t="s">
        <v>88</v>
      </c>
      <c r="F131" s="136" t="s">
        <v>251</v>
      </c>
      <c r="I131" s="129"/>
      <c r="J131" s="137">
        <f>BK131</f>
        <v>0</v>
      </c>
      <c r="L131" s="126"/>
      <c r="M131" s="131"/>
      <c r="P131" s="132">
        <f>SUM(P132:P249)</f>
        <v>0</v>
      </c>
      <c r="R131" s="132">
        <f>SUM(R132:R249)</f>
        <v>1.19526</v>
      </c>
      <c r="T131" s="133">
        <f>SUM(T132:T249)</f>
        <v>7522.7139999999999</v>
      </c>
      <c r="AR131" s="127" t="s">
        <v>88</v>
      </c>
      <c r="AT131" s="134" t="s">
        <v>79</v>
      </c>
      <c r="AU131" s="134" t="s">
        <v>88</v>
      </c>
      <c r="AY131" s="127" t="s">
        <v>250</v>
      </c>
      <c r="BK131" s="135">
        <f>SUM(BK132:BK249)</f>
        <v>0</v>
      </c>
    </row>
    <row r="132" spans="2:65" s="1" customFormat="1" ht="24.2" customHeight="1">
      <c r="B132" s="33"/>
      <c r="C132" s="138" t="s">
        <v>88</v>
      </c>
      <c r="D132" s="138" t="s">
        <v>252</v>
      </c>
      <c r="E132" s="139" t="s">
        <v>253</v>
      </c>
      <c r="F132" s="140" t="s">
        <v>254</v>
      </c>
      <c r="G132" s="141" t="s">
        <v>255</v>
      </c>
      <c r="H132" s="142">
        <v>2614</v>
      </c>
      <c r="I132" s="143"/>
      <c r="J132" s="144">
        <f>ROUND(I132*H132,2)</f>
        <v>0</v>
      </c>
      <c r="K132" s="140" t="s">
        <v>256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0</v>
      </c>
      <c r="R132" s="147">
        <f>Q132*H132</f>
        <v>0</v>
      </c>
      <c r="S132" s="147">
        <v>0.57999999999999996</v>
      </c>
      <c r="T132" s="148">
        <f>S132*H132</f>
        <v>1516.12</v>
      </c>
      <c r="AR132" s="149" t="s">
        <v>257</v>
      </c>
      <c r="AT132" s="149" t="s">
        <v>252</v>
      </c>
      <c r="AU132" s="149" t="s">
        <v>21</v>
      </c>
      <c r="AY132" s="17" t="s">
        <v>250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257</v>
      </c>
      <c r="BM132" s="149" t="s">
        <v>258</v>
      </c>
    </row>
    <row r="133" spans="2:65" s="1" customFormat="1" ht="11.25">
      <c r="B133" s="33"/>
      <c r="D133" s="151" t="s">
        <v>259</v>
      </c>
      <c r="F133" s="152" t="s">
        <v>260</v>
      </c>
      <c r="I133" s="153"/>
      <c r="L133" s="33"/>
      <c r="M133" s="154"/>
      <c r="T133" s="57"/>
      <c r="AT133" s="17" t="s">
        <v>259</v>
      </c>
      <c r="AU133" s="17" t="s">
        <v>21</v>
      </c>
    </row>
    <row r="134" spans="2:65" s="1" customFormat="1" ht="24.2" customHeight="1">
      <c r="B134" s="33"/>
      <c r="C134" s="138" t="s">
        <v>21</v>
      </c>
      <c r="D134" s="138" t="s">
        <v>252</v>
      </c>
      <c r="E134" s="139" t="s">
        <v>261</v>
      </c>
      <c r="F134" s="140" t="s">
        <v>262</v>
      </c>
      <c r="G134" s="141" t="s">
        <v>255</v>
      </c>
      <c r="H134" s="142">
        <v>2574</v>
      </c>
      <c r="I134" s="143"/>
      <c r="J134" s="144">
        <f>ROUND(I134*H134,2)</f>
        <v>0</v>
      </c>
      <c r="K134" s="140" t="s">
        <v>256</v>
      </c>
      <c r="L134" s="33"/>
      <c r="M134" s="145" t="s">
        <v>1</v>
      </c>
      <c r="N134" s="146" t="s">
        <v>45</v>
      </c>
      <c r="P134" s="147">
        <f>O134*H134</f>
        <v>0</v>
      </c>
      <c r="Q134" s="147">
        <v>1.0000000000000001E-5</v>
      </c>
      <c r="R134" s="147">
        <f>Q134*H134</f>
        <v>2.5740000000000002E-2</v>
      </c>
      <c r="S134" s="147">
        <v>0.115</v>
      </c>
      <c r="T134" s="148">
        <f>S134*H134</f>
        <v>296.01</v>
      </c>
      <c r="AR134" s="149" t="s">
        <v>257</v>
      </c>
      <c r="AT134" s="149" t="s">
        <v>252</v>
      </c>
      <c r="AU134" s="149" t="s">
        <v>21</v>
      </c>
      <c r="AY134" s="17" t="s">
        <v>250</v>
      </c>
      <c r="BE134" s="150">
        <f>IF(N134="základní",J134,0)</f>
        <v>0</v>
      </c>
      <c r="BF134" s="150">
        <f>IF(N134="snížená",J134,0)</f>
        <v>0</v>
      </c>
      <c r="BG134" s="150">
        <f>IF(N134="zákl. přenesená",J134,0)</f>
        <v>0</v>
      </c>
      <c r="BH134" s="150">
        <f>IF(N134="sníž. přenesená",J134,0)</f>
        <v>0</v>
      </c>
      <c r="BI134" s="150">
        <f>IF(N134="nulová",J134,0)</f>
        <v>0</v>
      </c>
      <c r="BJ134" s="17" t="s">
        <v>88</v>
      </c>
      <c r="BK134" s="150">
        <f>ROUND(I134*H134,2)</f>
        <v>0</v>
      </c>
      <c r="BL134" s="17" t="s">
        <v>257</v>
      </c>
      <c r="BM134" s="149" t="s">
        <v>263</v>
      </c>
    </row>
    <row r="135" spans="2:65" s="1" customFormat="1" ht="11.25">
      <c r="B135" s="33"/>
      <c r="D135" s="151" t="s">
        <v>259</v>
      </c>
      <c r="F135" s="152" t="s">
        <v>264</v>
      </c>
      <c r="I135" s="153"/>
      <c r="L135" s="33"/>
      <c r="M135" s="154"/>
      <c r="T135" s="57"/>
      <c r="AT135" s="17" t="s">
        <v>259</v>
      </c>
      <c r="AU135" s="17" t="s">
        <v>21</v>
      </c>
    </row>
    <row r="136" spans="2:65" s="12" customFormat="1" ht="11.25">
      <c r="B136" s="155"/>
      <c r="D136" s="156" t="s">
        <v>265</v>
      </c>
      <c r="E136" s="157" t="s">
        <v>1</v>
      </c>
      <c r="F136" s="158" t="s">
        <v>266</v>
      </c>
      <c r="H136" s="159">
        <v>2574</v>
      </c>
      <c r="I136" s="160"/>
      <c r="L136" s="155"/>
      <c r="M136" s="161"/>
      <c r="T136" s="162"/>
      <c r="AT136" s="157" t="s">
        <v>265</v>
      </c>
      <c r="AU136" s="157" t="s">
        <v>21</v>
      </c>
      <c r="AV136" s="12" t="s">
        <v>21</v>
      </c>
      <c r="AW136" s="12" t="s">
        <v>36</v>
      </c>
      <c r="AX136" s="12" t="s">
        <v>88</v>
      </c>
      <c r="AY136" s="157" t="s">
        <v>250</v>
      </c>
    </row>
    <row r="137" spans="2:65" s="1" customFormat="1" ht="21.75" customHeight="1">
      <c r="B137" s="33"/>
      <c r="C137" s="138" t="s">
        <v>267</v>
      </c>
      <c r="D137" s="138" t="s">
        <v>252</v>
      </c>
      <c r="E137" s="139" t="s">
        <v>268</v>
      </c>
      <c r="F137" s="140" t="s">
        <v>269</v>
      </c>
      <c r="G137" s="141" t="s">
        <v>255</v>
      </c>
      <c r="H137" s="142">
        <v>2614</v>
      </c>
      <c r="I137" s="143"/>
      <c r="J137" s="144">
        <f>ROUND(I137*H137,2)</f>
        <v>0</v>
      </c>
      <c r="K137" s="140" t="s">
        <v>256</v>
      </c>
      <c r="L137" s="33"/>
      <c r="M137" s="145" t="s">
        <v>1</v>
      </c>
      <c r="N137" s="146" t="s">
        <v>45</v>
      </c>
      <c r="P137" s="147">
        <f>O137*H137</f>
        <v>0</v>
      </c>
      <c r="Q137" s="147">
        <v>3.0000000000000001E-5</v>
      </c>
      <c r="R137" s="147">
        <f>Q137*H137</f>
        <v>7.8420000000000004E-2</v>
      </c>
      <c r="S137" s="147">
        <v>0.25600000000000001</v>
      </c>
      <c r="T137" s="148">
        <f>S137*H137</f>
        <v>669.18399999999997</v>
      </c>
      <c r="AR137" s="149" t="s">
        <v>257</v>
      </c>
      <c r="AT137" s="149" t="s">
        <v>252</v>
      </c>
      <c r="AU137" s="149" t="s">
        <v>21</v>
      </c>
      <c r="AY137" s="17" t="s">
        <v>250</v>
      </c>
      <c r="BE137" s="150">
        <f>IF(N137="základní",J137,0)</f>
        <v>0</v>
      </c>
      <c r="BF137" s="150">
        <f>IF(N137="snížená",J137,0)</f>
        <v>0</v>
      </c>
      <c r="BG137" s="150">
        <f>IF(N137="zákl. přenesená",J137,0)</f>
        <v>0</v>
      </c>
      <c r="BH137" s="150">
        <f>IF(N137="sníž. přenesená",J137,0)</f>
        <v>0</v>
      </c>
      <c r="BI137" s="150">
        <f>IF(N137="nulová",J137,0)</f>
        <v>0</v>
      </c>
      <c r="BJ137" s="17" t="s">
        <v>88</v>
      </c>
      <c r="BK137" s="150">
        <f>ROUND(I137*H137,2)</f>
        <v>0</v>
      </c>
      <c r="BL137" s="17" t="s">
        <v>257</v>
      </c>
      <c r="BM137" s="149" t="s">
        <v>270</v>
      </c>
    </row>
    <row r="138" spans="2:65" s="1" customFormat="1" ht="11.25">
      <c r="B138" s="33"/>
      <c r="D138" s="151" t="s">
        <v>259</v>
      </c>
      <c r="F138" s="152" t="s">
        <v>271</v>
      </c>
      <c r="I138" s="153"/>
      <c r="L138" s="33"/>
      <c r="M138" s="154"/>
      <c r="T138" s="57"/>
      <c r="AT138" s="17" t="s">
        <v>259</v>
      </c>
      <c r="AU138" s="17" t="s">
        <v>21</v>
      </c>
    </row>
    <row r="139" spans="2:65" s="12" customFormat="1" ht="11.25">
      <c r="B139" s="155"/>
      <c r="D139" s="156" t="s">
        <v>265</v>
      </c>
      <c r="E139" s="157" t="s">
        <v>1</v>
      </c>
      <c r="F139" s="158" t="s">
        <v>266</v>
      </c>
      <c r="H139" s="159">
        <v>2574</v>
      </c>
      <c r="I139" s="160"/>
      <c r="L139" s="155"/>
      <c r="M139" s="161"/>
      <c r="T139" s="162"/>
      <c r="AT139" s="157" t="s">
        <v>265</v>
      </c>
      <c r="AU139" s="157" t="s">
        <v>21</v>
      </c>
      <c r="AV139" s="12" t="s">
        <v>21</v>
      </c>
      <c r="AW139" s="12" t="s">
        <v>36</v>
      </c>
      <c r="AX139" s="12" t="s">
        <v>80</v>
      </c>
      <c r="AY139" s="157" t="s">
        <v>250</v>
      </c>
    </row>
    <row r="140" spans="2:65" s="12" customFormat="1" ht="11.25">
      <c r="B140" s="155"/>
      <c r="D140" s="156" t="s">
        <v>265</v>
      </c>
      <c r="E140" s="157" t="s">
        <v>1</v>
      </c>
      <c r="F140" s="158" t="s">
        <v>272</v>
      </c>
      <c r="H140" s="159">
        <v>40</v>
      </c>
      <c r="I140" s="160"/>
      <c r="L140" s="155"/>
      <c r="M140" s="161"/>
      <c r="T140" s="162"/>
      <c r="AT140" s="157" t="s">
        <v>265</v>
      </c>
      <c r="AU140" s="157" t="s">
        <v>21</v>
      </c>
      <c r="AV140" s="12" t="s">
        <v>21</v>
      </c>
      <c r="AW140" s="12" t="s">
        <v>36</v>
      </c>
      <c r="AX140" s="12" t="s">
        <v>80</v>
      </c>
      <c r="AY140" s="157" t="s">
        <v>250</v>
      </c>
    </row>
    <row r="141" spans="2:65" s="13" customFormat="1" ht="11.25">
      <c r="B141" s="163"/>
      <c r="D141" s="156" t="s">
        <v>265</v>
      </c>
      <c r="E141" s="164" t="s">
        <v>1</v>
      </c>
      <c r="F141" s="165" t="s">
        <v>273</v>
      </c>
      <c r="H141" s="166">
        <v>2614</v>
      </c>
      <c r="I141" s="167"/>
      <c r="L141" s="163"/>
      <c r="M141" s="168"/>
      <c r="T141" s="169"/>
      <c r="AT141" s="164" t="s">
        <v>265</v>
      </c>
      <c r="AU141" s="164" t="s">
        <v>21</v>
      </c>
      <c r="AV141" s="13" t="s">
        <v>257</v>
      </c>
      <c r="AW141" s="13" t="s">
        <v>36</v>
      </c>
      <c r="AX141" s="13" t="s">
        <v>88</v>
      </c>
      <c r="AY141" s="164" t="s">
        <v>250</v>
      </c>
    </row>
    <row r="142" spans="2:65" s="1" customFormat="1" ht="16.5" customHeight="1">
      <c r="B142" s="33"/>
      <c r="C142" s="138" t="s">
        <v>257</v>
      </c>
      <c r="D142" s="138" t="s">
        <v>252</v>
      </c>
      <c r="E142" s="139" t="s">
        <v>274</v>
      </c>
      <c r="F142" s="140" t="s">
        <v>275</v>
      </c>
      <c r="G142" s="141" t="s">
        <v>276</v>
      </c>
      <c r="H142" s="142">
        <v>2770</v>
      </c>
      <c r="I142" s="143"/>
      <c r="J142" s="144">
        <f>ROUND(I142*H142,2)</f>
        <v>0</v>
      </c>
      <c r="K142" s="140" t="s">
        <v>256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0</v>
      </c>
      <c r="R142" s="147">
        <f>Q142*H142</f>
        <v>0</v>
      </c>
      <c r="S142" s="147">
        <v>1.82</v>
      </c>
      <c r="T142" s="148">
        <f>S142*H142</f>
        <v>5041.4000000000005</v>
      </c>
      <c r="AR142" s="149" t="s">
        <v>257</v>
      </c>
      <c r="AT142" s="149" t="s">
        <v>252</v>
      </c>
      <c r="AU142" s="149" t="s">
        <v>21</v>
      </c>
      <c r="AY142" s="17" t="s">
        <v>250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257</v>
      </c>
      <c r="BM142" s="149" t="s">
        <v>277</v>
      </c>
    </row>
    <row r="143" spans="2:65" s="1" customFormat="1" ht="11.25">
      <c r="B143" s="33"/>
      <c r="D143" s="151" t="s">
        <v>259</v>
      </c>
      <c r="F143" s="152" t="s">
        <v>278</v>
      </c>
      <c r="I143" s="153"/>
      <c r="L143" s="33"/>
      <c r="M143" s="154"/>
      <c r="T143" s="57"/>
      <c r="AT143" s="17" t="s">
        <v>259</v>
      </c>
      <c r="AU143" s="17" t="s">
        <v>21</v>
      </c>
    </row>
    <row r="144" spans="2:65" s="12" customFormat="1" ht="11.25">
      <c r="B144" s="155"/>
      <c r="D144" s="156" t="s">
        <v>265</v>
      </c>
      <c r="E144" s="157" t="s">
        <v>1</v>
      </c>
      <c r="F144" s="158" t="s">
        <v>279</v>
      </c>
      <c r="H144" s="159">
        <v>2770</v>
      </c>
      <c r="I144" s="160"/>
      <c r="L144" s="155"/>
      <c r="M144" s="161"/>
      <c r="T144" s="162"/>
      <c r="AT144" s="157" t="s">
        <v>265</v>
      </c>
      <c r="AU144" s="157" t="s">
        <v>21</v>
      </c>
      <c r="AV144" s="12" t="s">
        <v>21</v>
      </c>
      <c r="AW144" s="12" t="s">
        <v>36</v>
      </c>
      <c r="AX144" s="12" t="s">
        <v>88</v>
      </c>
      <c r="AY144" s="157" t="s">
        <v>250</v>
      </c>
    </row>
    <row r="145" spans="2:65" s="1" customFormat="1" ht="16.5" customHeight="1">
      <c r="B145" s="33"/>
      <c r="C145" s="138" t="s">
        <v>280</v>
      </c>
      <c r="D145" s="138" t="s">
        <v>252</v>
      </c>
      <c r="E145" s="139" t="s">
        <v>281</v>
      </c>
      <c r="F145" s="140" t="s">
        <v>282</v>
      </c>
      <c r="G145" s="141" t="s">
        <v>283</v>
      </c>
      <c r="H145" s="142">
        <v>1</v>
      </c>
      <c r="I145" s="143"/>
      <c r="J145" s="144">
        <f>ROUND(I145*H145,2)</f>
        <v>0</v>
      </c>
      <c r="K145" s="140" t="s">
        <v>1</v>
      </c>
      <c r="L145" s="33"/>
      <c r="M145" s="145" t="s">
        <v>1</v>
      </c>
      <c r="N145" s="146" t="s">
        <v>45</v>
      </c>
      <c r="P145" s="147">
        <f>O145*H145</f>
        <v>0</v>
      </c>
      <c r="Q145" s="147">
        <v>0</v>
      </c>
      <c r="R145" s="147">
        <f>Q145*H145</f>
        <v>0</v>
      </c>
      <c r="S145" s="147">
        <v>0</v>
      </c>
      <c r="T145" s="148">
        <f>S145*H145</f>
        <v>0</v>
      </c>
      <c r="AR145" s="149" t="s">
        <v>257</v>
      </c>
      <c r="AT145" s="149" t="s">
        <v>252</v>
      </c>
      <c r="AU145" s="149" t="s">
        <v>21</v>
      </c>
      <c r="AY145" s="17" t="s">
        <v>250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257</v>
      </c>
      <c r="BM145" s="149" t="s">
        <v>284</v>
      </c>
    </row>
    <row r="146" spans="2:65" s="1" customFormat="1" ht="78">
      <c r="B146" s="33"/>
      <c r="D146" s="156" t="s">
        <v>285</v>
      </c>
      <c r="F146" s="170" t="s">
        <v>286</v>
      </c>
      <c r="I146" s="153"/>
      <c r="L146" s="33"/>
      <c r="M146" s="154"/>
      <c r="T146" s="57"/>
      <c r="AT146" s="17" t="s">
        <v>285</v>
      </c>
      <c r="AU146" s="17" t="s">
        <v>21</v>
      </c>
    </row>
    <row r="147" spans="2:65" s="1" customFormat="1" ht="24.2" customHeight="1">
      <c r="B147" s="33"/>
      <c r="C147" s="138" t="s">
        <v>287</v>
      </c>
      <c r="D147" s="138" t="s">
        <v>252</v>
      </c>
      <c r="E147" s="139" t="s">
        <v>288</v>
      </c>
      <c r="F147" s="140" t="s">
        <v>289</v>
      </c>
      <c r="G147" s="141" t="s">
        <v>255</v>
      </c>
      <c r="H147" s="142">
        <v>61293</v>
      </c>
      <c r="I147" s="143"/>
      <c r="J147" s="144">
        <f>ROUND(I147*H147,2)</f>
        <v>0</v>
      </c>
      <c r="K147" s="140" t="s">
        <v>256</v>
      </c>
      <c r="L147" s="33"/>
      <c r="M147" s="145" t="s">
        <v>1</v>
      </c>
      <c r="N147" s="146" t="s">
        <v>45</v>
      </c>
      <c r="P147" s="147">
        <f>O147*H147</f>
        <v>0</v>
      </c>
      <c r="Q147" s="147">
        <v>0</v>
      </c>
      <c r="R147" s="147">
        <f>Q147*H147</f>
        <v>0</v>
      </c>
      <c r="S147" s="147">
        <v>0</v>
      </c>
      <c r="T147" s="148">
        <f>S147*H147</f>
        <v>0</v>
      </c>
      <c r="AR147" s="149" t="s">
        <v>257</v>
      </c>
      <c r="AT147" s="149" t="s">
        <v>252</v>
      </c>
      <c r="AU147" s="149" t="s">
        <v>21</v>
      </c>
      <c r="AY147" s="17" t="s">
        <v>250</v>
      </c>
      <c r="BE147" s="150">
        <f>IF(N147="základní",J147,0)</f>
        <v>0</v>
      </c>
      <c r="BF147" s="150">
        <f>IF(N147="snížená",J147,0)</f>
        <v>0</v>
      </c>
      <c r="BG147" s="150">
        <f>IF(N147="zákl. přenesená",J147,0)</f>
        <v>0</v>
      </c>
      <c r="BH147" s="150">
        <f>IF(N147="sníž. přenesená",J147,0)</f>
        <v>0</v>
      </c>
      <c r="BI147" s="150">
        <f>IF(N147="nulová",J147,0)</f>
        <v>0</v>
      </c>
      <c r="BJ147" s="17" t="s">
        <v>88</v>
      </c>
      <c r="BK147" s="150">
        <f>ROUND(I147*H147,2)</f>
        <v>0</v>
      </c>
      <c r="BL147" s="17" t="s">
        <v>257</v>
      </c>
      <c r="BM147" s="149" t="s">
        <v>290</v>
      </c>
    </row>
    <row r="148" spans="2:65" s="1" customFormat="1" ht="11.25">
      <c r="B148" s="33"/>
      <c r="D148" s="151" t="s">
        <v>259</v>
      </c>
      <c r="F148" s="152" t="s">
        <v>291</v>
      </c>
      <c r="I148" s="153"/>
      <c r="L148" s="33"/>
      <c r="M148" s="154"/>
      <c r="T148" s="57"/>
      <c r="AT148" s="17" t="s">
        <v>259</v>
      </c>
      <c r="AU148" s="17" t="s">
        <v>21</v>
      </c>
    </row>
    <row r="149" spans="2:65" s="12" customFormat="1" ht="11.25">
      <c r="B149" s="155"/>
      <c r="D149" s="156" t="s">
        <v>265</v>
      </c>
      <c r="E149" s="157" t="s">
        <v>1</v>
      </c>
      <c r="F149" s="158" t="s">
        <v>292</v>
      </c>
      <c r="H149" s="159">
        <v>61293</v>
      </c>
      <c r="I149" s="160"/>
      <c r="L149" s="155"/>
      <c r="M149" s="161"/>
      <c r="T149" s="162"/>
      <c r="AT149" s="157" t="s">
        <v>265</v>
      </c>
      <c r="AU149" s="157" t="s">
        <v>21</v>
      </c>
      <c r="AV149" s="12" t="s">
        <v>21</v>
      </c>
      <c r="AW149" s="12" t="s">
        <v>36</v>
      </c>
      <c r="AX149" s="12" t="s">
        <v>88</v>
      </c>
      <c r="AY149" s="157" t="s">
        <v>250</v>
      </c>
    </row>
    <row r="150" spans="2:65" s="1" customFormat="1" ht="33" customHeight="1">
      <c r="B150" s="33"/>
      <c r="C150" s="138" t="s">
        <v>293</v>
      </c>
      <c r="D150" s="138" t="s">
        <v>252</v>
      </c>
      <c r="E150" s="139" t="s">
        <v>294</v>
      </c>
      <c r="F150" s="140" t="s">
        <v>295</v>
      </c>
      <c r="G150" s="141" t="s">
        <v>276</v>
      </c>
      <c r="H150" s="142">
        <v>76880</v>
      </c>
      <c r="I150" s="143"/>
      <c r="J150" s="144">
        <f>ROUND(I150*H150,2)</f>
        <v>0</v>
      </c>
      <c r="K150" s="140" t="s">
        <v>256</v>
      </c>
      <c r="L150" s="33"/>
      <c r="M150" s="145" t="s">
        <v>1</v>
      </c>
      <c r="N150" s="146" t="s">
        <v>45</v>
      </c>
      <c r="P150" s="147">
        <f>O150*H150</f>
        <v>0</v>
      </c>
      <c r="Q150" s="147">
        <v>0</v>
      </c>
      <c r="R150" s="147">
        <f>Q150*H150</f>
        <v>0</v>
      </c>
      <c r="S150" s="147">
        <v>0</v>
      </c>
      <c r="T150" s="148">
        <f>S150*H150</f>
        <v>0</v>
      </c>
      <c r="AR150" s="149" t="s">
        <v>257</v>
      </c>
      <c r="AT150" s="149" t="s">
        <v>252</v>
      </c>
      <c r="AU150" s="149" t="s">
        <v>21</v>
      </c>
      <c r="AY150" s="17" t="s">
        <v>250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257</v>
      </c>
      <c r="BM150" s="149" t="s">
        <v>296</v>
      </c>
    </row>
    <row r="151" spans="2:65" s="1" customFormat="1" ht="11.25">
      <c r="B151" s="33"/>
      <c r="D151" s="151" t="s">
        <v>259</v>
      </c>
      <c r="F151" s="152" t="s">
        <v>297</v>
      </c>
      <c r="I151" s="153"/>
      <c r="L151" s="33"/>
      <c r="M151" s="154"/>
      <c r="T151" s="57"/>
      <c r="AT151" s="17" t="s">
        <v>259</v>
      </c>
      <c r="AU151" s="17" t="s">
        <v>21</v>
      </c>
    </row>
    <row r="152" spans="2:65" s="12" customFormat="1" ht="11.25">
      <c r="B152" s="155"/>
      <c r="D152" s="156" t="s">
        <v>265</v>
      </c>
      <c r="E152" s="157" t="s">
        <v>1</v>
      </c>
      <c r="F152" s="158" t="s">
        <v>298</v>
      </c>
      <c r="H152" s="159">
        <v>76880</v>
      </c>
      <c r="I152" s="160"/>
      <c r="L152" s="155"/>
      <c r="M152" s="161"/>
      <c r="T152" s="162"/>
      <c r="AT152" s="157" t="s">
        <v>265</v>
      </c>
      <c r="AU152" s="157" t="s">
        <v>21</v>
      </c>
      <c r="AV152" s="12" t="s">
        <v>21</v>
      </c>
      <c r="AW152" s="12" t="s">
        <v>36</v>
      </c>
      <c r="AX152" s="12" t="s">
        <v>88</v>
      </c>
      <c r="AY152" s="157" t="s">
        <v>250</v>
      </c>
    </row>
    <row r="153" spans="2:65" s="1" customFormat="1" ht="37.9" customHeight="1">
      <c r="B153" s="33"/>
      <c r="C153" s="138" t="s">
        <v>299</v>
      </c>
      <c r="D153" s="138" t="s">
        <v>252</v>
      </c>
      <c r="E153" s="139" t="s">
        <v>300</v>
      </c>
      <c r="F153" s="140" t="s">
        <v>301</v>
      </c>
      <c r="G153" s="141" t="s">
        <v>276</v>
      </c>
      <c r="H153" s="142">
        <v>12706</v>
      </c>
      <c r="I153" s="143"/>
      <c r="J153" s="144">
        <f>ROUND(I153*H153,2)</f>
        <v>0</v>
      </c>
      <c r="K153" s="140" t="s">
        <v>256</v>
      </c>
      <c r="L153" s="33"/>
      <c r="M153" s="145" t="s">
        <v>1</v>
      </c>
      <c r="N153" s="146" t="s">
        <v>45</v>
      </c>
      <c r="P153" s="147">
        <f>O153*H153</f>
        <v>0</v>
      </c>
      <c r="Q153" s="147">
        <v>0</v>
      </c>
      <c r="R153" s="147">
        <f>Q153*H153</f>
        <v>0</v>
      </c>
      <c r="S153" s="147">
        <v>0</v>
      </c>
      <c r="T153" s="148">
        <f>S153*H153</f>
        <v>0</v>
      </c>
      <c r="AR153" s="149" t="s">
        <v>257</v>
      </c>
      <c r="AT153" s="149" t="s">
        <v>252</v>
      </c>
      <c r="AU153" s="149" t="s">
        <v>21</v>
      </c>
      <c r="AY153" s="17" t="s">
        <v>250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257</v>
      </c>
      <c r="BM153" s="149" t="s">
        <v>302</v>
      </c>
    </row>
    <row r="154" spans="2:65" s="1" customFormat="1" ht="11.25">
      <c r="B154" s="33"/>
      <c r="D154" s="151" t="s">
        <v>259</v>
      </c>
      <c r="F154" s="152" t="s">
        <v>303</v>
      </c>
      <c r="I154" s="153"/>
      <c r="L154" s="33"/>
      <c r="M154" s="154"/>
      <c r="T154" s="57"/>
      <c r="AT154" s="17" t="s">
        <v>259</v>
      </c>
      <c r="AU154" s="17" t="s">
        <v>21</v>
      </c>
    </row>
    <row r="155" spans="2:65" s="12" customFormat="1" ht="11.25">
      <c r="B155" s="155"/>
      <c r="D155" s="156" t="s">
        <v>265</v>
      </c>
      <c r="E155" s="157" t="s">
        <v>1</v>
      </c>
      <c r="F155" s="158" t="s">
        <v>304</v>
      </c>
      <c r="H155" s="159">
        <v>12706</v>
      </c>
      <c r="I155" s="160"/>
      <c r="L155" s="155"/>
      <c r="M155" s="161"/>
      <c r="T155" s="162"/>
      <c r="AT155" s="157" t="s">
        <v>265</v>
      </c>
      <c r="AU155" s="157" t="s">
        <v>21</v>
      </c>
      <c r="AV155" s="12" t="s">
        <v>21</v>
      </c>
      <c r="AW155" s="12" t="s">
        <v>36</v>
      </c>
      <c r="AX155" s="12" t="s">
        <v>88</v>
      </c>
      <c r="AY155" s="157" t="s">
        <v>250</v>
      </c>
    </row>
    <row r="156" spans="2:65" s="1" customFormat="1" ht="37.9" customHeight="1">
      <c r="B156" s="33"/>
      <c r="C156" s="138" t="s">
        <v>305</v>
      </c>
      <c r="D156" s="138" t="s">
        <v>252</v>
      </c>
      <c r="E156" s="139" t="s">
        <v>306</v>
      </c>
      <c r="F156" s="140" t="s">
        <v>307</v>
      </c>
      <c r="G156" s="141" t="s">
        <v>276</v>
      </c>
      <c r="H156" s="142">
        <v>72628</v>
      </c>
      <c r="I156" s="143"/>
      <c r="J156" s="144">
        <f>ROUND(I156*H156,2)</f>
        <v>0</v>
      </c>
      <c r="K156" s="140" t="s">
        <v>256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257</v>
      </c>
      <c r="AT156" s="149" t="s">
        <v>252</v>
      </c>
      <c r="AU156" s="149" t="s">
        <v>21</v>
      </c>
      <c r="AY156" s="17" t="s">
        <v>250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257</v>
      </c>
      <c r="BM156" s="149" t="s">
        <v>308</v>
      </c>
    </row>
    <row r="157" spans="2:65" s="1" customFormat="1" ht="11.25">
      <c r="B157" s="33"/>
      <c r="D157" s="151" t="s">
        <v>259</v>
      </c>
      <c r="F157" s="152" t="s">
        <v>309</v>
      </c>
      <c r="I157" s="153"/>
      <c r="L157" s="33"/>
      <c r="M157" s="154"/>
      <c r="T157" s="57"/>
      <c r="AT157" s="17" t="s">
        <v>259</v>
      </c>
      <c r="AU157" s="17" t="s">
        <v>21</v>
      </c>
    </row>
    <row r="158" spans="2:65" s="12" customFormat="1" ht="11.25">
      <c r="B158" s="155"/>
      <c r="D158" s="156" t="s">
        <v>265</v>
      </c>
      <c r="E158" s="157" t="s">
        <v>1</v>
      </c>
      <c r="F158" s="158" t="s">
        <v>310</v>
      </c>
      <c r="H158" s="159">
        <v>72628</v>
      </c>
      <c r="I158" s="160"/>
      <c r="L158" s="155"/>
      <c r="M158" s="161"/>
      <c r="T158" s="162"/>
      <c r="AT158" s="157" t="s">
        <v>265</v>
      </c>
      <c r="AU158" s="157" t="s">
        <v>21</v>
      </c>
      <c r="AV158" s="12" t="s">
        <v>21</v>
      </c>
      <c r="AW158" s="12" t="s">
        <v>36</v>
      </c>
      <c r="AX158" s="12" t="s">
        <v>88</v>
      </c>
      <c r="AY158" s="157" t="s">
        <v>250</v>
      </c>
    </row>
    <row r="159" spans="2:65" s="1" customFormat="1" ht="37.9" customHeight="1">
      <c r="B159" s="33"/>
      <c r="C159" s="138" t="s">
        <v>311</v>
      </c>
      <c r="D159" s="138" t="s">
        <v>252</v>
      </c>
      <c r="E159" s="139" t="s">
        <v>312</v>
      </c>
      <c r="F159" s="140" t="s">
        <v>313</v>
      </c>
      <c r="G159" s="141" t="s">
        <v>276</v>
      </c>
      <c r="H159" s="142">
        <v>20289.8</v>
      </c>
      <c r="I159" s="143"/>
      <c r="J159" s="144">
        <f>ROUND(I159*H159,2)</f>
        <v>0</v>
      </c>
      <c r="K159" s="140" t="s">
        <v>256</v>
      </c>
      <c r="L159" s="33"/>
      <c r="M159" s="145" t="s">
        <v>1</v>
      </c>
      <c r="N159" s="146" t="s">
        <v>45</v>
      </c>
      <c r="P159" s="147">
        <f>O159*H159</f>
        <v>0</v>
      </c>
      <c r="Q159" s="147">
        <v>0</v>
      </c>
      <c r="R159" s="147">
        <f>Q159*H159</f>
        <v>0</v>
      </c>
      <c r="S159" s="147">
        <v>0</v>
      </c>
      <c r="T159" s="148">
        <f>S159*H159</f>
        <v>0</v>
      </c>
      <c r="AR159" s="149" t="s">
        <v>257</v>
      </c>
      <c r="AT159" s="149" t="s">
        <v>252</v>
      </c>
      <c r="AU159" s="149" t="s">
        <v>21</v>
      </c>
      <c r="AY159" s="17" t="s">
        <v>250</v>
      </c>
      <c r="BE159" s="150">
        <f>IF(N159="základní",J159,0)</f>
        <v>0</v>
      </c>
      <c r="BF159" s="150">
        <f>IF(N159="snížená",J159,0)</f>
        <v>0</v>
      </c>
      <c r="BG159" s="150">
        <f>IF(N159="zákl. přenesená",J159,0)</f>
        <v>0</v>
      </c>
      <c r="BH159" s="150">
        <f>IF(N159="sníž. přenesená",J159,0)</f>
        <v>0</v>
      </c>
      <c r="BI159" s="150">
        <f>IF(N159="nulová",J159,0)</f>
        <v>0</v>
      </c>
      <c r="BJ159" s="17" t="s">
        <v>88</v>
      </c>
      <c r="BK159" s="150">
        <f>ROUND(I159*H159,2)</f>
        <v>0</v>
      </c>
      <c r="BL159" s="17" t="s">
        <v>257</v>
      </c>
      <c r="BM159" s="149" t="s">
        <v>314</v>
      </c>
    </row>
    <row r="160" spans="2:65" s="1" customFormat="1" ht="11.25">
      <c r="B160" s="33"/>
      <c r="D160" s="151" t="s">
        <v>259</v>
      </c>
      <c r="F160" s="152" t="s">
        <v>315</v>
      </c>
      <c r="I160" s="153"/>
      <c r="L160" s="33"/>
      <c r="M160" s="154"/>
      <c r="T160" s="57"/>
      <c r="AT160" s="17" t="s">
        <v>259</v>
      </c>
      <c r="AU160" s="17" t="s">
        <v>21</v>
      </c>
    </row>
    <row r="161" spans="2:65" s="12" customFormat="1" ht="11.25">
      <c r="B161" s="155"/>
      <c r="D161" s="156" t="s">
        <v>265</v>
      </c>
      <c r="E161" s="157" t="s">
        <v>1</v>
      </c>
      <c r="F161" s="158" t="s">
        <v>316</v>
      </c>
      <c r="H161" s="159">
        <v>12258.6</v>
      </c>
      <c r="I161" s="160"/>
      <c r="L161" s="155"/>
      <c r="M161" s="161"/>
      <c r="T161" s="162"/>
      <c r="AT161" s="157" t="s">
        <v>265</v>
      </c>
      <c r="AU161" s="157" t="s">
        <v>21</v>
      </c>
      <c r="AV161" s="12" t="s">
        <v>21</v>
      </c>
      <c r="AW161" s="12" t="s">
        <v>36</v>
      </c>
      <c r="AX161" s="12" t="s">
        <v>80</v>
      </c>
      <c r="AY161" s="157" t="s">
        <v>250</v>
      </c>
    </row>
    <row r="162" spans="2:65" s="14" customFormat="1" ht="11.25">
      <c r="B162" s="171"/>
      <c r="D162" s="156" t="s">
        <v>265</v>
      </c>
      <c r="E162" s="172" t="s">
        <v>1</v>
      </c>
      <c r="F162" s="173" t="s">
        <v>317</v>
      </c>
      <c r="H162" s="174">
        <v>12258.6</v>
      </c>
      <c r="I162" s="175"/>
      <c r="L162" s="171"/>
      <c r="M162" s="176"/>
      <c r="T162" s="177"/>
      <c r="AT162" s="172" t="s">
        <v>265</v>
      </c>
      <c r="AU162" s="172" t="s">
        <v>21</v>
      </c>
      <c r="AV162" s="14" t="s">
        <v>267</v>
      </c>
      <c r="AW162" s="14" t="s">
        <v>36</v>
      </c>
      <c r="AX162" s="14" t="s">
        <v>80</v>
      </c>
      <c r="AY162" s="172" t="s">
        <v>250</v>
      </c>
    </row>
    <row r="163" spans="2:65" s="12" customFormat="1" ht="11.25">
      <c r="B163" s="155"/>
      <c r="D163" s="156" t="s">
        <v>265</v>
      </c>
      <c r="E163" s="157" t="s">
        <v>1</v>
      </c>
      <c r="F163" s="158" t="s">
        <v>318</v>
      </c>
      <c r="H163" s="159">
        <v>3320</v>
      </c>
      <c r="I163" s="160"/>
      <c r="L163" s="155"/>
      <c r="M163" s="161"/>
      <c r="T163" s="162"/>
      <c r="AT163" s="157" t="s">
        <v>265</v>
      </c>
      <c r="AU163" s="157" t="s">
        <v>21</v>
      </c>
      <c r="AV163" s="12" t="s">
        <v>21</v>
      </c>
      <c r="AW163" s="12" t="s">
        <v>36</v>
      </c>
      <c r="AX163" s="12" t="s">
        <v>80</v>
      </c>
      <c r="AY163" s="157" t="s">
        <v>250</v>
      </c>
    </row>
    <row r="164" spans="2:65" s="12" customFormat="1" ht="11.25">
      <c r="B164" s="155"/>
      <c r="D164" s="156" t="s">
        <v>265</v>
      </c>
      <c r="E164" s="157" t="s">
        <v>1</v>
      </c>
      <c r="F164" s="158" t="s">
        <v>319</v>
      </c>
      <c r="H164" s="159">
        <v>4711.2</v>
      </c>
      <c r="I164" s="160"/>
      <c r="L164" s="155"/>
      <c r="M164" s="161"/>
      <c r="T164" s="162"/>
      <c r="AT164" s="157" t="s">
        <v>265</v>
      </c>
      <c r="AU164" s="157" t="s">
        <v>21</v>
      </c>
      <c r="AV164" s="12" t="s">
        <v>21</v>
      </c>
      <c r="AW164" s="12" t="s">
        <v>36</v>
      </c>
      <c r="AX164" s="12" t="s">
        <v>80</v>
      </c>
      <c r="AY164" s="157" t="s">
        <v>250</v>
      </c>
    </row>
    <row r="165" spans="2:65" s="14" customFormat="1" ht="11.25">
      <c r="B165" s="171"/>
      <c r="D165" s="156" t="s">
        <v>265</v>
      </c>
      <c r="E165" s="172" t="s">
        <v>210</v>
      </c>
      <c r="F165" s="173" t="s">
        <v>317</v>
      </c>
      <c r="H165" s="174">
        <v>8031.2</v>
      </c>
      <c r="I165" s="175"/>
      <c r="L165" s="171"/>
      <c r="M165" s="176"/>
      <c r="T165" s="177"/>
      <c r="AT165" s="172" t="s">
        <v>265</v>
      </c>
      <c r="AU165" s="172" t="s">
        <v>21</v>
      </c>
      <c r="AV165" s="14" t="s">
        <v>267</v>
      </c>
      <c r="AW165" s="14" t="s">
        <v>36</v>
      </c>
      <c r="AX165" s="14" t="s">
        <v>80</v>
      </c>
      <c r="AY165" s="172" t="s">
        <v>250</v>
      </c>
    </row>
    <row r="166" spans="2:65" s="13" customFormat="1" ht="11.25">
      <c r="B166" s="163"/>
      <c r="D166" s="156" t="s">
        <v>265</v>
      </c>
      <c r="E166" s="164" t="s">
        <v>1</v>
      </c>
      <c r="F166" s="165" t="s">
        <v>273</v>
      </c>
      <c r="H166" s="166">
        <v>20289.8</v>
      </c>
      <c r="I166" s="167"/>
      <c r="L166" s="163"/>
      <c r="M166" s="168"/>
      <c r="T166" s="169"/>
      <c r="AT166" s="164" t="s">
        <v>265</v>
      </c>
      <c r="AU166" s="164" t="s">
        <v>21</v>
      </c>
      <c r="AV166" s="13" t="s">
        <v>257</v>
      </c>
      <c r="AW166" s="13" t="s">
        <v>36</v>
      </c>
      <c r="AX166" s="13" t="s">
        <v>88</v>
      </c>
      <c r="AY166" s="164" t="s">
        <v>250</v>
      </c>
    </row>
    <row r="167" spans="2:65" s="1" customFormat="1" ht="37.9" customHeight="1">
      <c r="B167" s="33"/>
      <c r="C167" s="138" t="s">
        <v>320</v>
      </c>
      <c r="D167" s="138" t="s">
        <v>252</v>
      </c>
      <c r="E167" s="139" t="s">
        <v>321</v>
      </c>
      <c r="F167" s="140" t="s">
        <v>322</v>
      </c>
      <c r="G167" s="141" t="s">
        <v>276</v>
      </c>
      <c r="H167" s="142">
        <v>53965.1</v>
      </c>
      <c r="I167" s="143"/>
      <c r="J167" s="144">
        <f>ROUND(I167*H167,2)</f>
        <v>0</v>
      </c>
      <c r="K167" s="140" t="s">
        <v>256</v>
      </c>
      <c r="L167" s="33"/>
      <c r="M167" s="145" t="s">
        <v>1</v>
      </c>
      <c r="N167" s="146" t="s">
        <v>45</v>
      </c>
      <c r="P167" s="147">
        <f>O167*H167</f>
        <v>0</v>
      </c>
      <c r="Q167" s="147">
        <v>0</v>
      </c>
      <c r="R167" s="147">
        <f>Q167*H167</f>
        <v>0</v>
      </c>
      <c r="S167" s="147">
        <v>0</v>
      </c>
      <c r="T167" s="148">
        <f>S167*H167</f>
        <v>0</v>
      </c>
      <c r="AR167" s="149" t="s">
        <v>257</v>
      </c>
      <c r="AT167" s="149" t="s">
        <v>252</v>
      </c>
      <c r="AU167" s="149" t="s">
        <v>21</v>
      </c>
      <c r="AY167" s="17" t="s">
        <v>250</v>
      </c>
      <c r="BE167" s="150">
        <f>IF(N167="základní",J167,0)</f>
        <v>0</v>
      </c>
      <c r="BF167" s="150">
        <f>IF(N167="snížená",J167,0)</f>
        <v>0</v>
      </c>
      <c r="BG167" s="150">
        <f>IF(N167="zákl. přenesená",J167,0)</f>
        <v>0</v>
      </c>
      <c r="BH167" s="150">
        <f>IF(N167="sníž. přenesená",J167,0)</f>
        <v>0</v>
      </c>
      <c r="BI167" s="150">
        <f>IF(N167="nulová",J167,0)</f>
        <v>0</v>
      </c>
      <c r="BJ167" s="17" t="s">
        <v>88</v>
      </c>
      <c r="BK167" s="150">
        <f>ROUND(I167*H167,2)</f>
        <v>0</v>
      </c>
      <c r="BL167" s="17" t="s">
        <v>257</v>
      </c>
      <c r="BM167" s="149" t="s">
        <v>323</v>
      </c>
    </row>
    <row r="168" spans="2:65" s="1" customFormat="1" ht="11.25">
      <c r="B168" s="33"/>
      <c r="D168" s="151" t="s">
        <v>259</v>
      </c>
      <c r="F168" s="152" t="s">
        <v>324</v>
      </c>
      <c r="I168" s="153"/>
      <c r="L168" s="33"/>
      <c r="M168" s="154"/>
      <c r="T168" s="57"/>
      <c r="AT168" s="17" t="s">
        <v>259</v>
      </c>
      <c r="AU168" s="17" t="s">
        <v>21</v>
      </c>
    </row>
    <row r="169" spans="2:65" s="12" customFormat="1" ht="11.25">
      <c r="B169" s="155"/>
      <c r="D169" s="156" t="s">
        <v>265</v>
      </c>
      <c r="E169" s="157" t="s">
        <v>1</v>
      </c>
      <c r="F169" s="158" t="s">
        <v>325</v>
      </c>
      <c r="H169" s="159">
        <v>3550</v>
      </c>
      <c r="I169" s="160"/>
      <c r="L169" s="155"/>
      <c r="M169" s="161"/>
      <c r="T169" s="162"/>
      <c r="AT169" s="157" t="s">
        <v>265</v>
      </c>
      <c r="AU169" s="157" t="s">
        <v>21</v>
      </c>
      <c r="AV169" s="12" t="s">
        <v>21</v>
      </c>
      <c r="AW169" s="12" t="s">
        <v>36</v>
      </c>
      <c r="AX169" s="12" t="s">
        <v>80</v>
      </c>
      <c r="AY169" s="157" t="s">
        <v>250</v>
      </c>
    </row>
    <row r="170" spans="2:65" s="12" customFormat="1" ht="11.25">
      <c r="B170" s="155"/>
      <c r="D170" s="156" t="s">
        <v>265</v>
      </c>
      <c r="E170" s="157" t="s">
        <v>1</v>
      </c>
      <c r="F170" s="158" t="s">
        <v>326</v>
      </c>
      <c r="H170" s="159">
        <v>2250</v>
      </c>
      <c r="I170" s="160"/>
      <c r="L170" s="155"/>
      <c r="M170" s="161"/>
      <c r="T170" s="162"/>
      <c r="AT170" s="157" t="s">
        <v>265</v>
      </c>
      <c r="AU170" s="157" t="s">
        <v>21</v>
      </c>
      <c r="AV170" s="12" t="s">
        <v>21</v>
      </c>
      <c r="AW170" s="12" t="s">
        <v>36</v>
      </c>
      <c r="AX170" s="12" t="s">
        <v>80</v>
      </c>
      <c r="AY170" s="157" t="s">
        <v>250</v>
      </c>
    </row>
    <row r="171" spans="2:65" s="14" customFormat="1" ht="11.25">
      <c r="B171" s="171"/>
      <c r="D171" s="156" t="s">
        <v>265</v>
      </c>
      <c r="E171" s="172" t="s">
        <v>1</v>
      </c>
      <c r="F171" s="173" t="s">
        <v>317</v>
      </c>
      <c r="H171" s="174">
        <v>5800</v>
      </c>
      <c r="I171" s="175"/>
      <c r="L171" s="171"/>
      <c r="M171" s="176"/>
      <c r="T171" s="177"/>
      <c r="AT171" s="172" t="s">
        <v>265</v>
      </c>
      <c r="AU171" s="172" t="s">
        <v>21</v>
      </c>
      <c r="AV171" s="14" t="s">
        <v>267</v>
      </c>
      <c r="AW171" s="14" t="s">
        <v>36</v>
      </c>
      <c r="AX171" s="14" t="s">
        <v>80</v>
      </c>
      <c r="AY171" s="172" t="s">
        <v>250</v>
      </c>
    </row>
    <row r="172" spans="2:65" s="12" customFormat="1" ht="11.25">
      <c r="B172" s="155"/>
      <c r="D172" s="156" t="s">
        <v>265</v>
      </c>
      <c r="E172" s="157" t="s">
        <v>1</v>
      </c>
      <c r="F172" s="158" t="s">
        <v>327</v>
      </c>
      <c r="H172" s="159">
        <v>7290</v>
      </c>
      <c r="I172" s="160"/>
      <c r="L172" s="155"/>
      <c r="M172" s="161"/>
      <c r="T172" s="162"/>
      <c r="AT172" s="157" t="s">
        <v>265</v>
      </c>
      <c r="AU172" s="157" t="s">
        <v>21</v>
      </c>
      <c r="AV172" s="12" t="s">
        <v>21</v>
      </c>
      <c r="AW172" s="12" t="s">
        <v>36</v>
      </c>
      <c r="AX172" s="12" t="s">
        <v>80</v>
      </c>
      <c r="AY172" s="157" t="s">
        <v>250</v>
      </c>
    </row>
    <row r="173" spans="2:65" s="12" customFormat="1" ht="11.25">
      <c r="B173" s="155"/>
      <c r="D173" s="156" t="s">
        <v>265</v>
      </c>
      <c r="E173" s="157" t="s">
        <v>1</v>
      </c>
      <c r="F173" s="158" t="s">
        <v>328</v>
      </c>
      <c r="H173" s="159">
        <v>3824.1</v>
      </c>
      <c r="I173" s="160"/>
      <c r="L173" s="155"/>
      <c r="M173" s="161"/>
      <c r="T173" s="162"/>
      <c r="AT173" s="157" t="s">
        <v>265</v>
      </c>
      <c r="AU173" s="157" t="s">
        <v>21</v>
      </c>
      <c r="AV173" s="12" t="s">
        <v>21</v>
      </c>
      <c r="AW173" s="12" t="s">
        <v>36</v>
      </c>
      <c r="AX173" s="12" t="s">
        <v>80</v>
      </c>
      <c r="AY173" s="157" t="s">
        <v>250</v>
      </c>
    </row>
    <row r="174" spans="2:65" s="12" customFormat="1" ht="11.25">
      <c r="B174" s="155"/>
      <c r="D174" s="156" t="s">
        <v>265</v>
      </c>
      <c r="E174" s="157" t="s">
        <v>1</v>
      </c>
      <c r="F174" s="158" t="s">
        <v>329</v>
      </c>
      <c r="H174" s="159">
        <v>8000</v>
      </c>
      <c r="I174" s="160"/>
      <c r="L174" s="155"/>
      <c r="M174" s="161"/>
      <c r="T174" s="162"/>
      <c r="AT174" s="157" t="s">
        <v>265</v>
      </c>
      <c r="AU174" s="157" t="s">
        <v>21</v>
      </c>
      <c r="AV174" s="12" t="s">
        <v>21</v>
      </c>
      <c r="AW174" s="12" t="s">
        <v>36</v>
      </c>
      <c r="AX174" s="12" t="s">
        <v>80</v>
      </c>
      <c r="AY174" s="157" t="s">
        <v>250</v>
      </c>
    </row>
    <row r="175" spans="2:65" s="12" customFormat="1" ht="11.25">
      <c r="B175" s="155"/>
      <c r="D175" s="156" t="s">
        <v>265</v>
      </c>
      <c r="E175" s="157" t="s">
        <v>1</v>
      </c>
      <c r="F175" s="158" t="s">
        <v>330</v>
      </c>
      <c r="H175" s="159">
        <v>29051</v>
      </c>
      <c r="I175" s="160"/>
      <c r="L175" s="155"/>
      <c r="M175" s="161"/>
      <c r="T175" s="162"/>
      <c r="AT175" s="157" t="s">
        <v>265</v>
      </c>
      <c r="AU175" s="157" t="s">
        <v>21</v>
      </c>
      <c r="AV175" s="12" t="s">
        <v>21</v>
      </c>
      <c r="AW175" s="12" t="s">
        <v>36</v>
      </c>
      <c r="AX175" s="12" t="s">
        <v>80</v>
      </c>
      <c r="AY175" s="157" t="s">
        <v>250</v>
      </c>
    </row>
    <row r="176" spans="2:65" s="14" customFormat="1" ht="11.25">
      <c r="B176" s="171"/>
      <c r="D176" s="156" t="s">
        <v>265</v>
      </c>
      <c r="E176" s="172" t="s">
        <v>213</v>
      </c>
      <c r="F176" s="173" t="s">
        <v>317</v>
      </c>
      <c r="H176" s="174">
        <v>48165.1</v>
      </c>
      <c r="I176" s="175"/>
      <c r="L176" s="171"/>
      <c r="M176" s="176"/>
      <c r="T176" s="177"/>
      <c r="AT176" s="172" t="s">
        <v>265</v>
      </c>
      <c r="AU176" s="172" t="s">
        <v>21</v>
      </c>
      <c r="AV176" s="14" t="s">
        <v>267</v>
      </c>
      <c r="AW176" s="14" t="s">
        <v>36</v>
      </c>
      <c r="AX176" s="14" t="s">
        <v>80</v>
      </c>
      <c r="AY176" s="172" t="s">
        <v>250</v>
      </c>
    </row>
    <row r="177" spans="2:65" s="13" customFormat="1" ht="11.25">
      <c r="B177" s="163"/>
      <c r="D177" s="156" t="s">
        <v>265</v>
      </c>
      <c r="E177" s="164" t="s">
        <v>1</v>
      </c>
      <c r="F177" s="165" t="s">
        <v>273</v>
      </c>
      <c r="H177" s="166">
        <v>53965.1</v>
      </c>
      <c r="I177" s="167"/>
      <c r="L177" s="163"/>
      <c r="M177" s="168"/>
      <c r="T177" s="169"/>
      <c r="AT177" s="164" t="s">
        <v>265</v>
      </c>
      <c r="AU177" s="164" t="s">
        <v>21</v>
      </c>
      <c r="AV177" s="13" t="s">
        <v>257</v>
      </c>
      <c r="AW177" s="13" t="s">
        <v>36</v>
      </c>
      <c r="AX177" s="13" t="s">
        <v>88</v>
      </c>
      <c r="AY177" s="164" t="s">
        <v>250</v>
      </c>
    </row>
    <row r="178" spans="2:65" s="1" customFormat="1" ht="16.5" customHeight="1">
      <c r="B178" s="33"/>
      <c r="C178" s="138" t="s">
        <v>331</v>
      </c>
      <c r="D178" s="138" t="s">
        <v>252</v>
      </c>
      <c r="E178" s="139" t="s">
        <v>332</v>
      </c>
      <c r="F178" s="140" t="s">
        <v>333</v>
      </c>
      <c r="G178" s="141" t="s">
        <v>276</v>
      </c>
      <c r="H178" s="142">
        <v>72628</v>
      </c>
      <c r="I178" s="143"/>
      <c r="J178" s="144">
        <f>ROUND(I178*H178,2)</f>
        <v>0</v>
      </c>
      <c r="K178" s="140" t="s">
        <v>1</v>
      </c>
      <c r="L178" s="33"/>
      <c r="M178" s="145" t="s">
        <v>1</v>
      </c>
      <c r="N178" s="146" t="s">
        <v>45</v>
      </c>
      <c r="P178" s="147">
        <f>O178*H178</f>
        <v>0</v>
      </c>
      <c r="Q178" s="147">
        <v>0</v>
      </c>
      <c r="R178" s="147">
        <f>Q178*H178</f>
        <v>0</v>
      </c>
      <c r="S178" s="147">
        <v>0</v>
      </c>
      <c r="T178" s="148">
        <f>S178*H178</f>
        <v>0</v>
      </c>
      <c r="AR178" s="149" t="s">
        <v>257</v>
      </c>
      <c r="AT178" s="149" t="s">
        <v>252</v>
      </c>
      <c r="AU178" s="149" t="s">
        <v>21</v>
      </c>
      <c r="AY178" s="17" t="s">
        <v>250</v>
      </c>
      <c r="BE178" s="150">
        <f>IF(N178="základní",J178,0)</f>
        <v>0</v>
      </c>
      <c r="BF178" s="150">
        <f>IF(N178="snížená",J178,0)</f>
        <v>0</v>
      </c>
      <c r="BG178" s="150">
        <f>IF(N178="zákl. přenesená",J178,0)</f>
        <v>0</v>
      </c>
      <c r="BH178" s="150">
        <f>IF(N178="sníž. přenesená",J178,0)</f>
        <v>0</v>
      </c>
      <c r="BI178" s="150">
        <f>IF(N178="nulová",J178,0)</f>
        <v>0</v>
      </c>
      <c r="BJ178" s="17" t="s">
        <v>88</v>
      </c>
      <c r="BK178" s="150">
        <f>ROUND(I178*H178,2)</f>
        <v>0</v>
      </c>
      <c r="BL178" s="17" t="s">
        <v>257</v>
      </c>
      <c r="BM178" s="149" t="s">
        <v>334</v>
      </c>
    </row>
    <row r="179" spans="2:65" s="12" customFormat="1" ht="11.25">
      <c r="B179" s="155"/>
      <c r="D179" s="156" t="s">
        <v>265</v>
      </c>
      <c r="E179" s="157" t="s">
        <v>1</v>
      </c>
      <c r="F179" s="158" t="s">
        <v>310</v>
      </c>
      <c r="H179" s="159">
        <v>72628</v>
      </c>
      <c r="I179" s="160"/>
      <c r="L179" s="155"/>
      <c r="M179" s="161"/>
      <c r="T179" s="162"/>
      <c r="AT179" s="157" t="s">
        <v>265</v>
      </c>
      <c r="AU179" s="157" t="s">
        <v>21</v>
      </c>
      <c r="AV179" s="12" t="s">
        <v>21</v>
      </c>
      <c r="AW179" s="12" t="s">
        <v>36</v>
      </c>
      <c r="AX179" s="12" t="s">
        <v>88</v>
      </c>
      <c r="AY179" s="157" t="s">
        <v>250</v>
      </c>
    </row>
    <row r="180" spans="2:65" s="1" customFormat="1" ht="24.2" customHeight="1">
      <c r="B180" s="33"/>
      <c r="C180" s="138" t="s">
        <v>335</v>
      </c>
      <c r="D180" s="138" t="s">
        <v>252</v>
      </c>
      <c r="E180" s="139" t="s">
        <v>336</v>
      </c>
      <c r="F180" s="140" t="s">
        <v>337</v>
      </c>
      <c r="G180" s="141" t="s">
        <v>276</v>
      </c>
      <c r="H180" s="142">
        <v>8031.2</v>
      </c>
      <c r="I180" s="143"/>
      <c r="J180" s="144">
        <f>ROUND(I180*H180,2)</f>
        <v>0</v>
      </c>
      <c r="K180" s="140" t="s">
        <v>256</v>
      </c>
      <c r="L180" s="33"/>
      <c r="M180" s="145" t="s">
        <v>1</v>
      </c>
      <c r="N180" s="146" t="s">
        <v>45</v>
      </c>
      <c r="P180" s="147">
        <f>O180*H180</f>
        <v>0</v>
      </c>
      <c r="Q180" s="147">
        <v>0</v>
      </c>
      <c r="R180" s="147">
        <f>Q180*H180</f>
        <v>0</v>
      </c>
      <c r="S180" s="147">
        <v>0</v>
      </c>
      <c r="T180" s="148">
        <f>S180*H180</f>
        <v>0</v>
      </c>
      <c r="AR180" s="149" t="s">
        <v>257</v>
      </c>
      <c r="AT180" s="149" t="s">
        <v>252</v>
      </c>
      <c r="AU180" s="149" t="s">
        <v>21</v>
      </c>
      <c r="AY180" s="17" t="s">
        <v>250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257</v>
      </c>
      <c r="BM180" s="149" t="s">
        <v>338</v>
      </c>
    </row>
    <row r="181" spans="2:65" s="1" customFormat="1" ht="11.25">
      <c r="B181" s="33"/>
      <c r="D181" s="151" t="s">
        <v>259</v>
      </c>
      <c r="F181" s="152" t="s">
        <v>339</v>
      </c>
      <c r="I181" s="153"/>
      <c r="L181" s="33"/>
      <c r="M181" s="154"/>
      <c r="T181" s="57"/>
      <c r="AT181" s="17" t="s">
        <v>259</v>
      </c>
      <c r="AU181" s="17" t="s">
        <v>21</v>
      </c>
    </row>
    <row r="182" spans="2:65" s="12" customFormat="1" ht="11.25">
      <c r="B182" s="155"/>
      <c r="D182" s="156" t="s">
        <v>265</v>
      </c>
      <c r="E182" s="157" t="s">
        <v>1</v>
      </c>
      <c r="F182" s="158" t="s">
        <v>210</v>
      </c>
      <c r="H182" s="159">
        <v>8031.2</v>
      </c>
      <c r="I182" s="160"/>
      <c r="L182" s="155"/>
      <c r="M182" s="161"/>
      <c r="T182" s="162"/>
      <c r="AT182" s="157" t="s">
        <v>265</v>
      </c>
      <c r="AU182" s="157" t="s">
        <v>21</v>
      </c>
      <c r="AV182" s="12" t="s">
        <v>21</v>
      </c>
      <c r="AW182" s="12" t="s">
        <v>36</v>
      </c>
      <c r="AX182" s="12" t="s">
        <v>88</v>
      </c>
      <c r="AY182" s="157" t="s">
        <v>250</v>
      </c>
    </row>
    <row r="183" spans="2:65" s="1" customFormat="1" ht="24.2" customHeight="1">
      <c r="B183" s="33"/>
      <c r="C183" s="138" t="s">
        <v>340</v>
      </c>
      <c r="D183" s="138" t="s">
        <v>252</v>
      </c>
      <c r="E183" s="139" t="s">
        <v>341</v>
      </c>
      <c r="F183" s="140" t="s">
        <v>342</v>
      </c>
      <c r="G183" s="141" t="s">
        <v>276</v>
      </c>
      <c r="H183" s="142">
        <v>90422.1</v>
      </c>
      <c r="I183" s="143"/>
      <c r="J183" s="144">
        <f>ROUND(I183*H183,2)</f>
        <v>0</v>
      </c>
      <c r="K183" s="140" t="s">
        <v>256</v>
      </c>
      <c r="L183" s="33"/>
      <c r="M183" s="145" t="s">
        <v>1</v>
      </c>
      <c r="N183" s="146" t="s">
        <v>45</v>
      </c>
      <c r="P183" s="147">
        <f>O183*H183</f>
        <v>0</v>
      </c>
      <c r="Q183" s="147">
        <v>0</v>
      </c>
      <c r="R183" s="147">
        <f>Q183*H183</f>
        <v>0</v>
      </c>
      <c r="S183" s="147">
        <v>0</v>
      </c>
      <c r="T183" s="148">
        <f>S183*H183</f>
        <v>0</v>
      </c>
      <c r="AR183" s="149" t="s">
        <v>257</v>
      </c>
      <c r="AT183" s="149" t="s">
        <v>252</v>
      </c>
      <c r="AU183" s="149" t="s">
        <v>21</v>
      </c>
      <c r="AY183" s="17" t="s">
        <v>250</v>
      </c>
      <c r="BE183" s="150">
        <f>IF(N183="základní",J183,0)</f>
        <v>0</v>
      </c>
      <c r="BF183" s="150">
        <f>IF(N183="snížená",J183,0)</f>
        <v>0</v>
      </c>
      <c r="BG183" s="150">
        <f>IF(N183="zákl. přenesená",J183,0)</f>
        <v>0</v>
      </c>
      <c r="BH183" s="150">
        <f>IF(N183="sníž. přenesená",J183,0)</f>
        <v>0</v>
      </c>
      <c r="BI183" s="150">
        <f>IF(N183="nulová",J183,0)</f>
        <v>0</v>
      </c>
      <c r="BJ183" s="17" t="s">
        <v>88</v>
      </c>
      <c r="BK183" s="150">
        <f>ROUND(I183*H183,2)</f>
        <v>0</v>
      </c>
      <c r="BL183" s="17" t="s">
        <v>257</v>
      </c>
      <c r="BM183" s="149" t="s">
        <v>343</v>
      </c>
    </row>
    <row r="184" spans="2:65" s="1" customFormat="1" ht="11.25">
      <c r="B184" s="33"/>
      <c r="D184" s="151" t="s">
        <v>259</v>
      </c>
      <c r="F184" s="152" t="s">
        <v>344</v>
      </c>
      <c r="I184" s="153"/>
      <c r="L184" s="33"/>
      <c r="M184" s="154"/>
      <c r="T184" s="57"/>
      <c r="AT184" s="17" t="s">
        <v>259</v>
      </c>
      <c r="AU184" s="17" t="s">
        <v>21</v>
      </c>
    </row>
    <row r="185" spans="2:65" s="12" customFormat="1" ht="11.25">
      <c r="B185" s="155"/>
      <c r="D185" s="156" t="s">
        <v>265</v>
      </c>
      <c r="E185" s="157" t="s">
        <v>1</v>
      </c>
      <c r="F185" s="158" t="s">
        <v>345</v>
      </c>
      <c r="H185" s="159">
        <v>90422.1</v>
      </c>
      <c r="I185" s="160"/>
      <c r="L185" s="155"/>
      <c r="M185" s="161"/>
      <c r="T185" s="162"/>
      <c r="AT185" s="157" t="s">
        <v>265</v>
      </c>
      <c r="AU185" s="157" t="s">
        <v>21</v>
      </c>
      <c r="AV185" s="12" t="s">
        <v>21</v>
      </c>
      <c r="AW185" s="12" t="s">
        <v>36</v>
      </c>
      <c r="AX185" s="12" t="s">
        <v>88</v>
      </c>
      <c r="AY185" s="157" t="s">
        <v>250</v>
      </c>
    </row>
    <row r="186" spans="2:65" s="1" customFormat="1" ht="24.2" customHeight="1">
      <c r="B186" s="33"/>
      <c r="C186" s="138" t="s">
        <v>8</v>
      </c>
      <c r="D186" s="138" t="s">
        <v>252</v>
      </c>
      <c r="E186" s="139" t="s">
        <v>346</v>
      </c>
      <c r="F186" s="140" t="s">
        <v>347</v>
      </c>
      <c r="G186" s="141" t="s">
        <v>276</v>
      </c>
      <c r="H186" s="142">
        <v>5750</v>
      </c>
      <c r="I186" s="143"/>
      <c r="J186" s="144">
        <f>ROUND(I186*H186,2)</f>
        <v>0</v>
      </c>
      <c r="K186" s="140" t="s">
        <v>256</v>
      </c>
      <c r="L186" s="33"/>
      <c r="M186" s="145" t="s">
        <v>1</v>
      </c>
      <c r="N186" s="146" t="s">
        <v>45</v>
      </c>
      <c r="P186" s="147">
        <f>O186*H186</f>
        <v>0</v>
      </c>
      <c r="Q186" s="147">
        <v>0</v>
      </c>
      <c r="R186" s="147">
        <f>Q186*H186</f>
        <v>0</v>
      </c>
      <c r="S186" s="147">
        <v>0</v>
      </c>
      <c r="T186" s="148">
        <f>S186*H186</f>
        <v>0</v>
      </c>
      <c r="AR186" s="149" t="s">
        <v>257</v>
      </c>
      <c r="AT186" s="149" t="s">
        <v>252</v>
      </c>
      <c r="AU186" s="149" t="s">
        <v>21</v>
      </c>
      <c r="AY186" s="17" t="s">
        <v>250</v>
      </c>
      <c r="BE186" s="150">
        <f>IF(N186="základní",J186,0)</f>
        <v>0</v>
      </c>
      <c r="BF186" s="150">
        <f>IF(N186="snížená",J186,0)</f>
        <v>0</v>
      </c>
      <c r="BG186" s="150">
        <f>IF(N186="zákl. přenesená",J186,0)</f>
        <v>0</v>
      </c>
      <c r="BH186" s="150">
        <f>IF(N186="sníž. přenesená",J186,0)</f>
        <v>0</v>
      </c>
      <c r="BI186" s="150">
        <f>IF(N186="nulová",J186,0)</f>
        <v>0</v>
      </c>
      <c r="BJ186" s="17" t="s">
        <v>88</v>
      </c>
      <c r="BK186" s="150">
        <f>ROUND(I186*H186,2)</f>
        <v>0</v>
      </c>
      <c r="BL186" s="17" t="s">
        <v>257</v>
      </c>
      <c r="BM186" s="149" t="s">
        <v>348</v>
      </c>
    </row>
    <row r="187" spans="2:65" s="1" customFormat="1" ht="11.25">
      <c r="B187" s="33"/>
      <c r="D187" s="151" t="s">
        <v>259</v>
      </c>
      <c r="F187" s="152" t="s">
        <v>349</v>
      </c>
      <c r="I187" s="153"/>
      <c r="L187" s="33"/>
      <c r="M187" s="154"/>
      <c r="T187" s="57"/>
      <c r="AT187" s="17" t="s">
        <v>259</v>
      </c>
      <c r="AU187" s="17" t="s">
        <v>21</v>
      </c>
    </row>
    <row r="188" spans="2:65" s="12" customFormat="1" ht="11.25">
      <c r="B188" s="155"/>
      <c r="D188" s="156" t="s">
        <v>265</v>
      </c>
      <c r="E188" s="157" t="s">
        <v>1</v>
      </c>
      <c r="F188" s="158" t="s">
        <v>325</v>
      </c>
      <c r="H188" s="159">
        <v>3550</v>
      </c>
      <c r="I188" s="160"/>
      <c r="L188" s="155"/>
      <c r="M188" s="161"/>
      <c r="T188" s="162"/>
      <c r="AT188" s="157" t="s">
        <v>265</v>
      </c>
      <c r="AU188" s="157" t="s">
        <v>21</v>
      </c>
      <c r="AV188" s="12" t="s">
        <v>21</v>
      </c>
      <c r="AW188" s="12" t="s">
        <v>36</v>
      </c>
      <c r="AX188" s="12" t="s">
        <v>80</v>
      </c>
      <c r="AY188" s="157" t="s">
        <v>250</v>
      </c>
    </row>
    <row r="189" spans="2:65" s="12" customFormat="1" ht="11.25">
      <c r="B189" s="155"/>
      <c r="D189" s="156" t="s">
        <v>265</v>
      </c>
      <c r="E189" s="157" t="s">
        <v>1</v>
      </c>
      <c r="F189" s="158" t="s">
        <v>350</v>
      </c>
      <c r="H189" s="159">
        <v>2200</v>
      </c>
      <c r="I189" s="160"/>
      <c r="L189" s="155"/>
      <c r="M189" s="161"/>
      <c r="T189" s="162"/>
      <c r="AT189" s="157" t="s">
        <v>265</v>
      </c>
      <c r="AU189" s="157" t="s">
        <v>21</v>
      </c>
      <c r="AV189" s="12" t="s">
        <v>21</v>
      </c>
      <c r="AW189" s="12" t="s">
        <v>36</v>
      </c>
      <c r="AX189" s="12" t="s">
        <v>80</v>
      </c>
      <c r="AY189" s="157" t="s">
        <v>250</v>
      </c>
    </row>
    <row r="190" spans="2:65" s="13" customFormat="1" ht="11.25">
      <c r="B190" s="163"/>
      <c r="D190" s="156" t="s">
        <v>265</v>
      </c>
      <c r="E190" s="164" t="s">
        <v>1</v>
      </c>
      <c r="F190" s="165" t="s">
        <v>273</v>
      </c>
      <c r="H190" s="166">
        <v>5750</v>
      </c>
      <c r="I190" s="167"/>
      <c r="L190" s="163"/>
      <c r="M190" s="168"/>
      <c r="T190" s="169"/>
      <c r="AT190" s="164" t="s">
        <v>265</v>
      </c>
      <c r="AU190" s="164" t="s">
        <v>21</v>
      </c>
      <c r="AV190" s="13" t="s">
        <v>257</v>
      </c>
      <c r="AW190" s="13" t="s">
        <v>36</v>
      </c>
      <c r="AX190" s="13" t="s">
        <v>88</v>
      </c>
      <c r="AY190" s="164" t="s">
        <v>250</v>
      </c>
    </row>
    <row r="191" spans="2:65" s="1" customFormat="1" ht="24.2" customHeight="1">
      <c r="B191" s="33"/>
      <c r="C191" s="138" t="s">
        <v>351</v>
      </c>
      <c r="D191" s="138" t="s">
        <v>252</v>
      </c>
      <c r="E191" s="139" t="s">
        <v>352</v>
      </c>
      <c r="F191" s="140" t="s">
        <v>353</v>
      </c>
      <c r="G191" s="141" t="s">
        <v>255</v>
      </c>
      <c r="H191" s="142">
        <v>43688</v>
      </c>
      <c r="I191" s="143"/>
      <c r="J191" s="144">
        <f>ROUND(I191*H191,2)</f>
        <v>0</v>
      </c>
      <c r="K191" s="140" t="s">
        <v>256</v>
      </c>
      <c r="L191" s="33"/>
      <c r="M191" s="145" t="s">
        <v>1</v>
      </c>
      <c r="N191" s="146" t="s">
        <v>45</v>
      </c>
      <c r="P191" s="147">
        <f>O191*H191</f>
        <v>0</v>
      </c>
      <c r="Q191" s="147">
        <v>0</v>
      </c>
      <c r="R191" s="147">
        <f>Q191*H191</f>
        <v>0</v>
      </c>
      <c r="S191" s="147">
        <v>0</v>
      </c>
      <c r="T191" s="148">
        <f>S191*H191</f>
        <v>0</v>
      </c>
      <c r="AR191" s="149" t="s">
        <v>257</v>
      </c>
      <c r="AT191" s="149" t="s">
        <v>252</v>
      </c>
      <c r="AU191" s="149" t="s">
        <v>21</v>
      </c>
      <c r="AY191" s="17" t="s">
        <v>250</v>
      </c>
      <c r="BE191" s="150">
        <f>IF(N191="základní",J191,0)</f>
        <v>0</v>
      </c>
      <c r="BF191" s="150">
        <f>IF(N191="snížená",J191,0)</f>
        <v>0</v>
      </c>
      <c r="BG191" s="150">
        <f>IF(N191="zákl. přenesená",J191,0)</f>
        <v>0</v>
      </c>
      <c r="BH191" s="150">
        <f>IF(N191="sníž. přenesená",J191,0)</f>
        <v>0</v>
      </c>
      <c r="BI191" s="150">
        <f>IF(N191="nulová",J191,0)</f>
        <v>0</v>
      </c>
      <c r="BJ191" s="17" t="s">
        <v>88</v>
      </c>
      <c r="BK191" s="150">
        <f>ROUND(I191*H191,2)</f>
        <v>0</v>
      </c>
      <c r="BL191" s="17" t="s">
        <v>257</v>
      </c>
      <c r="BM191" s="149" t="s">
        <v>354</v>
      </c>
    </row>
    <row r="192" spans="2:65" s="1" customFormat="1" ht="11.25">
      <c r="B192" s="33"/>
      <c r="D192" s="151" t="s">
        <v>259</v>
      </c>
      <c r="F192" s="152" t="s">
        <v>355</v>
      </c>
      <c r="I192" s="153"/>
      <c r="L192" s="33"/>
      <c r="M192" s="154"/>
      <c r="T192" s="57"/>
      <c r="AT192" s="17" t="s">
        <v>259</v>
      </c>
      <c r="AU192" s="17" t="s">
        <v>21</v>
      </c>
    </row>
    <row r="193" spans="2:65" s="12" customFormat="1" ht="11.25">
      <c r="B193" s="155"/>
      <c r="D193" s="156" t="s">
        <v>265</v>
      </c>
      <c r="E193" s="157" t="s">
        <v>1</v>
      </c>
      <c r="F193" s="158" t="s">
        <v>356</v>
      </c>
      <c r="H193" s="159">
        <v>43688</v>
      </c>
      <c r="I193" s="160"/>
      <c r="L193" s="155"/>
      <c r="M193" s="161"/>
      <c r="T193" s="162"/>
      <c r="AT193" s="157" t="s">
        <v>265</v>
      </c>
      <c r="AU193" s="157" t="s">
        <v>21</v>
      </c>
      <c r="AV193" s="12" t="s">
        <v>21</v>
      </c>
      <c r="AW193" s="12" t="s">
        <v>36</v>
      </c>
      <c r="AX193" s="12" t="s">
        <v>88</v>
      </c>
      <c r="AY193" s="157" t="s">
        <v>250</v>
      </c>
    </row>
    <row r="194" spans="2:65" s="1" customFormat="1" ht="24.2" customHeight="1">
      <c r="B194" s="33"/>
      <c r="C194" s="138" t="s">
        <v>357</v>
      </c>
      <c r="D194" s="138" t="s">
        <v>252</v>
      </c>
      <c r="E194" s="139" t="s">
        <v>358</v>
      </c>
      <c r="F194" s="140" t="s">
        <v>359</v>
      </c>
      <c r="G194" s="141" t="s">
        <v>255</v>
      </c>
      <c r="H194" s="142">
        <v>1196</v>
      </c>
      <c r="I194" s="143"/>
      <c r="J194" s="144">
        <f>ROUND(I194*H194,2)</f>
        <v>0</v>
      </c>
      <c r="K194" s="140" t="s">
        <v>256</v>
      </c>
      <c r="L194" s="33"/>
      <c r="M194" s="145" t="s">
        <v>1</v>
      </c>
      <c r="N194" s="146" t="s">
        <v>45</v>
      </c>
      <c r="P194" s="147">
        <f>O194*H194</f>
        <v>0</v>
      </c>
      <c r="Q194" s="147">
        <v>0</v>
      </c>
      <c r="R194" s="147">
        <f>Q194*H194</f>
        <v>0</v>
      </c>
      <c r="S194" s="147">
        <v>0</v>
      </c>
      <c r="T194" s="148">
        <f>S194*H194</f>
        <v>0</v>
      </c>
      <c r="AR194" s="149" t="s">
        <v>257</v>
      </c>
      <c r="AT194" s="149" t="s">
        <v>252</v>
      </c>
      <c r="AU194" s="149" t="s">
        <v>21</v>
      </c>
      <c r="AY194" s="17" t="s">
        <v>250</v>
      </c>
      <c r="BE194" s="150">
        <f>IF(N194="základní",J194,0)</f>
        <v>0</v>
      </c>
      <c r="BF194" s="150">
        <f>IF(N194="snížená",J194,0)</f>
        <v>0</v>
      </c>
      <c r="BG194" s="150">
        <f>IF(N194="zákl. přenesená",J194,0)</f>
        <v>0</v>
      </c>
      <c r="BH194" s="150">
        <f>IF(N194="sníž. přenesená",J194,0)</f>
        <v>0</v>
      </c>
      <c r="BI194" s="150">
        <f>IF(N194="nulová",J194,0)</f>
        <v>0</v>
      </c>
      <c r="BJ194" s="17" t="s">
        <v>88</v>
      </c>
      <c r="BK194" s="150">
        <f>ROUND(I194*H194,2)</f>
        <v>0</v>
      </c>
      <c r="BL194" s="17" t="s">
        <v>257</v>
      </c>
      <c r="BM194" s="149" t="s">
        <v>360</v>
      </c>
    </row>
    <row r="195" spans="2:65" s="1" customFormat="1" ht="11.25">
      <c r="B195" s="33"/>
      <c r="D195" s="151" t="s">
        <v>259</v>
      </c>
      <c r="F195" s="152" t="s">
        <v>361</v>
      </c>
      <c r="I195" s="153"/>
      <c r="L195" s="33"/>
      <c r="M195" s="154"/>
      <c r="T195" s="57"/>
      <c r="AT195" s="17" t="s">
        <v>259</v>
      </c>
      <c r="AU195" s="17" t="s">
        <v>21</v>
      </c>
    </row>
    <row r="196" spans="2:65" s="12" customFormat="1" ht="11.25">
      <c r="B196" s="155"/>
      <c r="D196" s="156" t="s">
        <v>265</v>
      </c>
      <c r="E196" s="157" t="s">
        <v>1</v>
      </c>
      <c r="F196" s="158" t="s">
        <v>362</v>
      </c>
      <c r="H196" s="159">
        <v>1196</v>
      </c>
      <c r="I196" s="160"/>
      <c r="L196" s="155"/>
      <c r="M196" s="161"/>
      <c r="T196" s="162"/>
      <c r="AT196" s="157" t="s">
        <v>265</v>
      </c>
      <c r="AU196" s="157" t="s">
        <v>21</v>
      </c>
      <c r="AV196" s="12" t="s">
        <v>21</v>
      </c>
      <c r="AW196" s="12" t="s">
        <v>36</v>
      </c>
      <c r="AX196" s="12" t="s">
        <v>88</v>
      </c>
      <c r="AY196" s="157" t="s">
        <v>250</v>
      </c>
    </row>
    <row r="197" spans="2:65" s="1" customFormat="1" ht="16.5" customHeight="1">
      <c r="B197" s="33"/>
      <c r="C197" s="178" t="s">
        <v>363</v>
      </c>
      <c r="D197" s="178" t="s">
        <v>364</v>
      </c>
      <c r="E197" s="179" t="s">
        <v>365</v>
      </c>
      <c r="F197" s="180" t="s">
        <v>366</v>
      </c>
      <c r="G197" s="181" t="s">
        <v>255</v>
      </c>
      <c r="H197" s="182">
        <v>1315.6</v>
      </c>
      <c r="I197" s="183"/>
      <c r="J197" s="184">
        <f>ROUND(I197*H197,2)</f>
        <v>0</v>
      </c>
      <c r="K197" s="180" t="s">
        <v>1</v>
      </c>
      <c r="L197" s="185"/>
      <c r="M197" s="186" t="s">
        <v>1</v>
      </c>
      <c r="N197" s="187" t="s">
        <v>45</v>
      </c>
      <c r="P197" s="147">
        <f>O197*H197</f>
        <v>0</v>
      </c>
      <c r="Q197" s="147">
        <v>1.4999999999999999E-4</v>
      </c>
      <c r="R197" s="147">
        <f>Q197*H197</f>
        <v>0.19733999999999996</v>
      </c>
      <c r="S197" s="147">
        <v>0</v>
      </c>
      <c r="T197" s="148">
        <f>S197*H197</f>
        <v>0</v>
      </c>
      <c r="AR197" s="149" t="s">
        <v>299</v>
      </c>
      <c r="AT197" s="149" t="s">
        <v>364</v>
      </c>
      <c r="AU197" s="149" t="s">
        <v>21</v>
      </c>
      <c r="AY197" s="17" t="s">
        <v>250</v>
      </c>
      <c r="BE197" s="150">
        <f>IF(N197="základní",J197,0)</f>
        <v>0</v>
      </c>
      <c r="BF197" s="150">
        <f>IF(N197="snížená",J197,0)</f>
        <v>0</v>
      </c>
      <c r="BG197" s="150">
        <f>IF(N197="zákl. přenesená",J197,0)</f>
        <v>0</v>
      </c>
      <c r="BH197" s="150">
        <f>IF(N197="sníž. přenesená",J197,0)</f>
        <v>0</v>
      </c>
      <c r="BI197" s="150">
        <f>IF(N197="nulová",J197,0)</f>
        <v>0</v>
      </c>
      <c r="BJ197" s="17" t="s">
        <v>88</v>
      </c>
      <c r="BK197" s="150">
        <f>ROUND(I197*H197,2)</f>
        <v>0</v>
      </c>
      <c r="BL197" s="17" t="s">
        <v>257</v>
      </c>
      <c r="BM197" s="149" t="s">
        <v>367</v>
      </c>
    </row>
    <row r="198" spans="2:65" s="12" customFormat="1" ht="11.25">
      <c r="B198" s="155"/>
      <c r="D198" s="156" t="s">
        <v>265</v>
      </c>
      <c r="F198" s="158" t="s">
        <v>368</v>
      </c>
      <c r="H198" s="159">
        <v>1315.6</v>
      </c>
      <c r="I198" s="160"/>
      <c r="L198" s="155"/>
      <c r="M198" s="161"/>
      <c r="T198" s="162"/>
      <c r="AT198" s="157" t="s">
        <v>265</v>
      </c>
      <c r="AU198" s="157" t="s">
        <v>21</v>
      </c>
      <c r="AV198" s="12" t="s">
        <v>21</v>
      </c>
      <c r="AW198" s="12" t="s">
        <v>4</v>
      </c>
      <c r="AX198" s="12" t="s">
        <v>88</v>
      </c>
      <c r="AY198" s="157" t="s">
        <v>250</v>
      </c>
    </row>
    <row r="199" spans="2:65" s="1" customFormat="1" ht="24.2" customHeight="1">
      <c r="B199" s="33"/>
      <c r="C199" s="138" t="s">
        <v>369</v>
      </c>
      <c r="D199" s="138" t="s">
        <v>252</v>
      </c>
      <c r="E199" s="139" t="s">
        <v>370</v>
      </c>
      <c r="F199" s="140" t="s">
        <v>371</v>
      </c>
      <c r="G199" s="141" t="s">
        <v>255</v>
      </c>
      <c r="H199" s="142">
        <v>19726</v>
      </c>
      <c r="I199" s="143"/>
      <c r="J199" s="144">
        <f>ROUND(I199*H199,2)</f>
        <v>0</v>
      </c>
      <c r="K199" s="140" t="s">
        <v>256</v>
      </c>
      <c r="L199" s="33"/>
      <c r="M199" s="145" t="s">
        <v>1</v>
      </c>
      <c r="N199" s="146" t="s">
        <v>45</v>
      </c>
      <c r="P199" s="147">
        <f>O199*H199</f>
        <v>0</v>
      </c>
      <c r="Q199" s="147">
        <v>0</v>
      </c>
      <c r="R199" s="147">
        <f>Q199*H199</f>
        <v>0</v>
      </c>
      <c r="S199" s="147">
        <v>0</v>
      </c>
      <c r="T199" s="148">
        <f>S199*H199</f>
        <v>0</v>
      </c>
      <c r="AR199" s="149" t="s">
        <v>257</v>
      </c>
      <c r="AT199" s="149" t="s">
        <v>252</v>
      </c>
      <c r="AU199" s="149" t="s">
        <v>21</v>
      </c>
      <c r="AY199" s="17" t="s">
        <v>250</v>
      </c>
      <c r="BE199" s="150">
        <f>IF(N199="základní",J199,0)</f>
        <v>0</v>
      </c>
      <c r="BF199" s="150">
        <f>IF(N199="snížená",J199,0)</f>
        <v>0</v>
      </c>
      <c r="BG199" s="150">
        <f>IF(N199="zákl. přenesená",J199,0)</f>
        <v>0</v>
      </c>
      <c r="BH199" s="150">
        <f>IF(N199="sníž. přenesená",J199,0)</f>
        <v>0</v>
      </c>
      <c r="BI199" s="150">
        <f>IF(N199="nulová",J199,0)</f>
        <v>0</v>
      </c>
      <c r="BJ199" s="17" t="s">
        <v>88</v>
      </c>
      <c r="BK199" s="150">
        <f>ROUND(I199*H199,2)</f>
        <v>0</v>
      </c>
      <c r="BL199" s="17" t="s">
        <v>257</v>
      </c>
      <c r="BM199" s="149" t="s">
        <v>372</v>
      </c>
    </row>
    <row r="200" spans="2:65" s="1" customFormat="1" ht="11.25">
      <c r="B200" s="33"/>
      <c r="D200" s="151" t="s">
        <v>259</v>
      </c>
      <c r="F200" s="152" t="s">
        <v>373</v>
      </c>
      <c r="I200" s="153"/>
      <c r="L200" s="33"/>
      <c r="M200" s="154"/>
      <c r="T200" s="57"/>
      <c r="AT200" s="17" t="s">
        <v>259</v>
      </c>
      <c r="AU200" s="17" t="s">
        <v>21</v>
      </c>
    </row>
    <row r="201" spans="2:65" s="12" customFormat="1" ht="11.25">
      <c r="B201" s="155"/>
      <c r="D201" s="156" t="s">
        <v>265</v>
      </c>
      <c r="E201" s="157" t="s">
        <v>1</v>
      </c>
      <c r="F201" s="158" t="s">
        <v>374</v>
      </c>
      <c r="H201" s="159">
        <v>19726</v>
      </c>
      <c r="I201" s="160"/>
      <c r="L201" s="155"/>
      <c r="M201" s="161"/>
      <c r="T201" s="162"/>
      <c r="AT201" s="157" t="s">
        <v>265</v>
      </c>
      <c r="AU201" s="157" t="s">
        <v>21</v>
      </c>
      <c r="AV201" s="12" t="s">
        <v>21</v>
      </c>
      <c r="AW201" s="12" t="s">
        <v>36</v>
      </c>
      <c r="AX201" s="12" t="s">
        <v>88</v>
      </c>
      <c r="AY201" s="157" t="s">
        <v>250</v>
      </c>
    </row>
    <row r="202" spans="2:65" s="1" customFormat="1" ht="24.2" customHeight="1">
      <c r="B202" s="33"/>
      <c r="C202" s="138" t="s">
        <v>375</v>
      </c>
      <c r="D202" s="138" t="s">
        <v>252</v>
      </c>
      <c r="E202" s="139" t="s">
        <v>376</v>
      </c>
      <c r="F202" s="140" t="s">
        <v>377</v>
      </c>
      <c r="G202" s="141" t="s">
        <v>255</v>
      </c>
      <c r="H202" s="142">
        <v>1000</v>
      </c>
      <c r="I202" s="143"/>
      <c r="J202" s="144">
        <f>ROUND(I202*H202,2)</f>
        <v>0</v>
      </c>
      <c r="K202" s="140" t="s">
        <v>256</v>
      </c>
      <c r="L202" s="33"/>
      <c r="M202" s="145" t="s">
        <v>1</v>
      </c>
      <c r="N202" s="146" t="s">
        <v>45</v>
      </c>
      <c r="P202" s="147">
        <f>O202*H202</f>
        <v>0</v>
      </c>
      <c r="Q202" s="147">
        <v>0</v>
      </c>
      <c r="R202" s="147">
        <f>Q202*H202</f>
        <v>0</v>
      </c>
      <c r="S202" s="147">
        <v>0</v>
      </c>
      <c r="T202" s="148">
        <f>S202*H202</f>
        <v>0</v>
      </c>
      <c r="AR202" s="149" t="s">
        <v>257</v>
      </c>
      <c r="AT202" s="149" t="s">
        <v>252</v>
      </c>
      <c r="AU202" s="149" t="s">
        <v>21</v>
      </c>
      <c r="AY202" s="17" t="s">
        <v>250</v>
      </c>
      <c r="BE202" s="150">
        <f>IF(N202="základní",J202,0)</f>
        <v>0</v>
      </c>
      <c r="BF202" s="150">
        <f>IF(N202="snížená",J202,0)</f>
        <v>0</v>
      </c>
      <c r="BG202" s="150">
        <f>IF(N202="zákl. přenesená",J202,0)</f>
        <v>0</v>
      </c>
      <c r="BH202" s="150">
        <f>IF(N202="sníž. přenesená",J202,0)</f>
        <v>0</v>
      </c>
      <c r="BI202" s="150">
        <f>IF(N202="nulová",J202,0)</f>
        <v>0</v>
      </c>
      <c r="BJ202" s="17" t="s">
        <v>88</v>
      </c>
      <c r="BK202" s="150">
        <f>ROUND(I202*H202,2)</f>
        <v>0</v>
      </c>
      <c r="BL202" s="17" t="s">
        <v>257</v>
      </c>
      <c r="BM202" s="149" t="s">
        <v>378</v>
      </c>
    </row>
    <row r="203" spans="2:65" s="1" customFormat="1" ht="11.25">
      <c r="B203" s="33"/>
      <c r="D203" s="151" t="s">
        <v>259</v>
      </c>
      <c r="F203" s="152" t="s">
        <v>379</v>
      </c>
      <c r="I203" s="153"/>
      <c r="L203" s="33"/>
      <c r="M203" s="154"/>
      <c r="T203" s="57"/>
      <c r="AT203" s="17" t="s">
        <v>259</v>
      </c>
      <c r="AU203" s="17" t="s">
        <v>21</v>
      </c>
    </row>
    <row r="204" spans="2:65" s="12" customFormat="1" ht="11.25">
      <c r="B204" s="155"/>
      <c r="D204" s="156" t="s">
        <v>265</v>
      </c>
      <c r="E204" s="157" t="s">
        <v>1</v>
      </c>
      <c r="F204" s="158" t="s">
        <v>380</v>
      </c>
      <c r="H204" s="159">
        <v>1000</v>
      </c>
      <c r="I204" s="160"/>
      <c r="L204" s="155"/>
      <c r="M204" s="161"/>
      <c r="T204" s="162"/>
      <c r="AT204" s="157" t="s">
        <v>265</v>
      </c>
      <c r="AU204" s="157" t="s">
        <v>21</v>
      </c>
      <c r="AV204" s="12" t="s">
        <v>21</v>
      </c>
      <c r="AW204" s="12" t="s">
        <v>36</v>
      </c>
      <c r="AX204" s="12" t="s">
        <v>88</v>
      </c>
      <c r="AY204" s="157" t="s">
        <v>250</v>
      </c>
    </row>
    <row r="205" spans="2:65" s="1" customFormat="1" ht="37.9" customHeight="1">
      <c r="B205" s="33"/>
      <c r="C205" s="138" t="s">
        <v>7</v>
      </c>
      <c r="D205" s="138" t="s">
        <v>252</v>
      </c>
      <c r="E205" s="139" t="s">
        <v>381</v>
      </c>
      <c r="F205" s="140" t="s">
        <v>382</v>
      </c>
      <c r="G205" s="141" t="s">
        <v>276</v>
      </c>
      <c r="H205" s="142">
        <v>52536</v>
      </c>
      <c r="I205" s="143"/>
      <c r="J205" s="144">
        <f>ROUND(I205*H205,2)</f>
        <v>0</v>
      </c>
      <c r="K205" s="140" t="s">
        <v>256</v>
      </c>
      <c r="L205" s="33"/>
      <c r="M205" s="145" t="s">
        <v>1</v>
      </c>
      <c r="N205" s="146" t="s">
        <v>45</v>
      </c>
      <c r="P205" s="147">
        <f>O205*H205</f>
        <v>0</v>
      </c>
      <c r="Q205" s="147">
        <v>0</v>
      </c>
      <c r="R205" s="147">
        <f>Q205*H205</f>
        <v>0</v>
      </c>
      <c r="S205" s="147">
        <v>0</v>
      </c>
      <c r="T205" s="148">
        <f>S205*H205</f>
        <v>0</v>
      </c>
      <c r="AR205" s="149" t="s">
        <v>257</v>
      </c>
      <c r="AT205" s="149" t="s">
        <v>252</v>
      </c>
      <c r="AU205" s="149" t="s">
        <v>21</v>
      </c>
      <c r="AY205" s="17" t="s">
        <v>250</v>
      </c>
      <c r="BE205" s="150">
        <f>IF(N205="základní",J205,0)</f>
        <v>0</v>
      </c>
      <c r="BF205" s="150">
        <f>IF(N205="snížená",J205,0)</f>
        <v>0</v>
      </c>
      <c r="BG205" s="150">
        <f>IF(N205="zákl. přenesená",J205,0)</f>
        <v>0</v>
      </c>
      <c r="BH205" s="150">
        <f>IF(N205="sníž. přenesená",J205,0)</f>
        <v>0</v>
      </c>
      <c r="BI205" s="150">
        <f>IF(N205="nulová",J205,0)</f>
        <v>0</v>
      </c>
      <c r="BJ205" s="17" t="s">
        <v>88</v>
      </c>
      <c r="BK205" s="150">
        <f>ROUND(I205*H205,2)</f>
        <v>0</v>
      </c>
      <c r="BL205" s="17" t="s">
        <v>257</v>
      </c>
      <c r="BM205" s="149" t="s">
        <v>383</v>
      </c>
    </row>
    <row r="206" spans="2:65" s="1" customFormat="1" ht="11.25">
      <c r="B206" s="33"/>
      <c r="D206" s="151" t="s">
        <v>259</v>
      </c>
      <c r="F206" s="152" t="s">
        <v>384</v>
      </c>
      <c r="I206" s="153"/>
      <c r="L206" s="33"/>
      <c r="M206" s="154"/>
      <c r="T206" s="57"/>
      <c r="AT206" s="17" t="s">
        <v>259</v>
      </c>
      <c r="AU206" s="17" t="s">
        <v>21</v>
      </c>
    </row>
    <row r="207" spans="2:65" s="12" customFormat="1" ht="11.25">
      <c r="B207" s="155"/>
      <c r="D207" s="156" t="s">
        <v>265</v>
      </c>
      <c r="E207" s="157" t="s">
        <v>1</v>
      </c>
      <c r="F207" s="158" t="s">
        <v>385</v>
      </c>
      <c r="H207" s="159">
        <v>8959</v>
      </c>
      <c r="I207" s="160"/>
      <c r="L207" s="155"/>
      <c r="M207" s="161"/>
      <c r="T207" s="162"/>
      <c r="AT207" s="157" t="s">
        <v>265</v>
      </c>
      <c r="AU207" s="157" t="s">
        <v>21</v>
      </c>
      <c r="AV207" s="12" t="s">
        <v>21</v>
      </c>
      <c r="AW207" s="12" t="s">
        <v>36</v>
      </c>
      <c r="AX207" s="12" t="s">
        <v>80</v>
      </c>
      <c r="AY207" s="157" t="s">
        <v>250</v>
      </c>
    </row>
    <row r="208" spans="2:65" s="12" customFormat="1" ht="11.25">
      <c r="B208" s="155"/>
      <c r="D208" s="156" t="s">
        <v>265</v>
      </c>
      <c r="E208" s="157" t="s">
        <v>1</v>
      </c>
      <c r="F208" s="158" t="s">
        <v>386</v>
      </c>
      <c r="H208" s="159">
        <v>43577</v>
      </c>
      <c r="I208" s="160"/>
      <c r="L208" s="155"/>
      <c r="M208" s="161"/>
      <c r="T208" s="162"/>
      <c r="AT208" s="157" t="s">
        <v>265</v>
      </c>
      <c r="AU208" s="157" t="s">
        <v>21</v>
      </c>
      <c r="AV208" s="12" t="s">
        <v>21</v>
      </c>
      <c r="AW208" s="12" t="s">
        <v>36</v>
      </c>
      <c r="AX208" s="12" t="s">
        <v>80</v>
      </c>
      <c r="AY208" s="157" t="s">
        <v>250</v>
      </c>
    </row>
    <row r="209" spans="2:65" s="13" customFormat="1" ht="11.25">
      <c r="B209" s="163"/>
      <c r="D209" s="156" t="s">
        <v>265</v>
      </c>
      <c r="E209" s="164" t="s">
        <v>1</v>
      </c>
      <c r="F209" s="165" t="s">
        <v>273</v>
      </c>
      <c r="H209" s="166">
        <v>52536</v>
      </c>
      <c r="I209" s="167"/>
      <c r="L209" s="163"/>
      <c r="M209" s="168"/>
      <c r="T209" s="169"/>
      <c r="AT209" s="164" t="s">
        <v>265</v>
      </c>
      <c r="AU209" s="164" t="s">
        <v>21</v>
      </c>
      <c r="AV209" s="13" t="s">
        <v>257</v>
      </c>
      <c r="AW209" s="13" t="s">
        <v>36</v>
      </c>
      <c r="AX209" s="13" t="s">
        <v>88</v>
      </c>
      <c r="AY209" s="164" t="s">
        <v>250</v>
      </c>
    </row>
    <row r="210" spans="2:65" s="1" customFormat="1" ht="37.9" customHeight="1">
      <c r="B210" s="33"/>
      <c r="C210" s="138" t="s">
        <v>387</v>
      </c>
      <c r="D210" s="138" t="s">
        <v>252</v>
      </c>
      <c r="E210" s="139" t="s">
        <v>388</v>
      </c>
      <c r="F210" s="140" t="s">
        <v>389</v>
      </c>
      <c r="G210" s="141" t="s">
        <v>276</v>
      </c>
      <c r="H210" s="142">
        <v>525360</v>
      </c>
      <c r="I210" s="143"/>
      <c r="J210" s="144">
        <f>ROUND(I210*H210,2)</f>
        <v>0</v>
      </c>
      <c r="K210" s="140" t="s">
        <v>256</v>
      </c>
      <c r="L210" s="33"/>
      <c r="M210" s="145" t="s">
        <v>1</v>
      </c>
      <c r="N210" s="146" t="s">
        <v>45</v>
      </c>
      <c r="P210" s="147">
        <f>O210*H210</f>
        <v>0</v>
      </c>
      <c r="Q210" s="147">
        <v>0</v>
      </c>
      <c r="R210" s="147">
        <f>Q210*H210</f>
        <v>0</v>
      </c>
      <c r="S210" s="147">
        <v>0</v>
      </c>
      <c r="T210" s="148">
        <f>S210*H210</f>
        <v>0</v>
      </c>
      <c r="AR210" s="149" t="s">
        <v>257</v>
      </c>
      <c r="AT210" s="149" t="s">
        <v>252</v>
      </c>
      <c r="AU210" s="149" t="s">
        <v>21</v>
      </c>
      <c r="AY210" s="17" t="s">
        <v>250</v>
      </c>
      <c r="BE210" s="150">
        <f>IF(N210="základní",J210,0)</f>
        <v>0</v>
      </c>
      <c r="BF210" s="150">
        <f>IF(N210="snížená",J210,0)</f>
        <v>0</v>
      </c>
      <c r="BG210" s="150">
        <f>IF(N210="zákl. přenesená",J210,0)</f>
        <v>0</v>
      </c>
      <c r="BH210" s="150">
        <f>IF(N210="sníž. přenesená",J210,0)</f>
        <v>0</v>
      </c>
      <c r="BI210" s="150">
        <f>IF(N210="nulová",J210,0)</f>
        <v>0</v>
      </c>
      <c r="BJ210" s="17" t="s">
        <v>88</v>
      </c>
      <c r="BK210" s="150">
        <f>ROUND(I210*H210,2)</f>
        <v>0</v>
      </c>
      <c r="BL210" s="17" t="s">
        <v>257</v>
      </c>
      <c r="BM210" s="149" t="s">
        <v>390</v>
      </c>
    </row>
    <row r="211" spans="2:65" s="1" customFormat="1" ht="11.25">
      <c r="B211" s="33"/>
      <c r="D211" s="151" t="s">
        <v>259</v>
      </c>
      <c r="F211" s="152" t="s">
        <v>391</v>
      </c>
      <c r="I211" s="153"/>
      <c r="L211" s="33"/>
      <c r="M211" s="154"/>
      <c r="T211" s="57"/>
      <c r="AT211" s="17" t="s">
        <v>259</v>
      </c>
      <c r="AU211" s="17" t="s">
        <v>21</v>
      </c>
    </row>
    <row r="212" spans="2:65" s="12" customFormat="1" ht="11.25">
      <c r="B212" s="155"/>
      <c r="D212" s="156" t="s">
        <v>265</v>
      </c>
      <c r="E212" s="157" t="s">
        <v>1</v>
      </c>
      <c r="F212" s="158" t="s">
        <v>392</v>
      </c>
      <c r="H212" s="159">
        <v>525360</v>
      </c>
      <c r="I212" s="160"/>
      <c r="L212" s="155"/>
      <c r="M212" s="161"/>
      <c r="T212" s="162"/>
      <c r="AT212" s="157" t="s">
        <v>265</v>
      </c>
      <c r="AU212" s="157" t="s">
        <v>21</v>
      </c>
      <c r="AV212" s="12" t="s">
        <v>21</v>
      </c>
      <c r="AW212" s="12" t="s">
        <v>36</v>
      </c>
      <c r="AX212" s="12" t="s">
        <v>88</v>
      </c>
      <c r="AY212" s="157" t="s">
        <v>250</v>
      </c>
    </row>
    <row r="213" spans="2:65" s="1" customFormat="1" ht="24.2" customHeight="1">
      <c r="B213" s="33"/>
      <c r="C213" s="138" t="s">
        <v>393</v>
      </c>
      <c r="D213" s="138" t="s">
        <v>252</v>
      </c>
      <c r="E213" s="139" t="s">
        <v>394</v>
      </c>
      <c r="F213" s="140" t="s">
        <v>395</v>
      </c>
      <c r="G213" s="141" t="s">
        <v>276</v>
      </c>
      <c r="H213" s="142">
        <v>1000</v>
      </c>
      <c r="I213" s="143"/>
      <c r="J213" s="144">
        <f>ROUND(I213*H213,2)</f>
        <v>0</v>
      </c>
      <c r="K213" s="140" t="s">
        <v>1</v>
      </c>
      <c r="L213" s="33"/>
      <c r="M213" s="145" t="s">
        <v>1</v>
      </c>
      <c r="N213" s="146" t="s">
        <v>45</v>
      </c>
      <c r="P213" s="147">
        <f>O213*H213</f>
        <v>0</v>
      </c>
      <c r="Q213" s="147">
        <v>0</v>
      </c>
      <c r="R213" s="147">
        <f>Q213*H213</f>
        <v>0</v>
      </c>
      <c r="S213" s="147">
        <v>0</v>
      </c>
      <c r="T213" s="148">
        <f>S213*H213</f>
        <v>0</v>
      </c>
      <c r="AR213" s="149" t="s">
        <v>257</v>
      </c>
      <c r="AT213" s="149" t="s">
        <v>252</v>
      </c>
      <c r="AU213" s="149" t="s">
        <v>21</v>
      </c>
      <c r="AY213" s="17" t="s">
        <v>250</v>
      </c>
      <c r="BE213" s="150">
        <f>IF(N213="základní",J213,0)</f>
        <v>0</v>
      </c>
      <c r="BF213" s="150">
        <f>IF(N213="snížená",J213,0)</f>
        <v>0</v>
      </c>
      <c r="BG213" s="150">
        <f>IF(N213="zákl. přenesená",J213,0)</f>
        <v>0</v>
      </c>
      <c r="BH213" s="150">
        <f>IF(N213="sníž. přenesená",J213,0)</f>
        <v>0</v>
      </c>
      <c r="BI213" s="150">
        <f>IF(N213="nulová",J213,0)</f>
        <v>0</v>
      </c>
      <c r="BJ213" s="17" t="s">
        <v>88</v>
      </c>
      <c r="BK213" s="150">
        <f>ROUND(I213*H213,2)</f>
        <v>0</v>
      </c>
      <c r="BL213" s="17" t="s">
        <v>257</v>
      </c>
      <c r="BM213" s="149" t="s">
        <v>396</v>
      </c>
    </row>
    <row r="214" spans="2:65" s="1" customFormat="1" ht="48.75">
      <c r="B214" s="33"/>
      <c r="D214" s="156" t="s">
        <v>285</v>
      </c>
      <c r="F214" s="170" t="s">
        <v>397</v>
      </c>
      <c r="I214" s="153"/>
      <c r="L214" s="33"/>
      <c r="M214" s="154"/>
      <c r="T214" s="57"/>
      <c r="AT214" s="17" t="s">
        <v>285</v>
      </c>
      <c r="AU214" s="17" t="s">
        <v>21</v>
      </c>
    </row>
    <row r="215" spans="2:65" s="12" customFormat="1" ht="11.25">
      <c r="B215" s="155"/>
      <c r="D215" s="156" t="s">
        <v>265</v>
      </c>
      <c r="E215" s="157" t="s">
        <v>1</v>
      </c>
      <c r="F215" s="158" t="s">
        <v>398</v>
      </c>
      <c r="H215" s="159">
        <v>1000</v>
      </c>
      <c r="I215" s="160"/>
      <c r="L215" s="155"/>
      <c r="M215" s="161"/>
      <c r="T215" s="162"/>
      <c r="AT215" s="157" t="s">
        <v>265</v>
      </c>
      <c r="AU215" s="157" t="s">
        <v>21</v>
      </c>
      <c r="AV215" s="12" t="s">
        <v>21</v>
      </c>
      <c r="AW215" s="12" t="s">
        <v>36</v>
      </c>
      <c r="AX215" s="12" t="s">
        <v>88</v>
      </c>
      <c r="AY215" s="157" t="s">
        <v>250</v>
      </c>
    </row>
    <row r="216" spans="2:65" s="1" customFormat="1" ht="33" customHeight="1">
      <c r="B216" s="33"/>
      <c r="C216" s="138" t="s">
        <v>399</v>
      </c>
      <c r="D216" s="138" t="s">
        <v>252</v>
      </c>
      <c r="E216" s="139" t="s">
        <v>400</v>
      </c>
      <c r="F216" s="140" t="s">
        <v>401</v>
      </c>
      <c r="G216" s="141" t="s">
        <v>402</v>
      </c>
      <c r="H216" s="142">
        <v>52536</v>
      </c>
      <c r="I216" s="143"/>
      <c r="J216" s="144">
        <f>ROUND(I216*H216,2)</f>
        <v>0</v>
      </c>
      <c r="K216" s="140" t="s">
        <v>256</v>
      </c>
      <c r="L216" s="33"/>
      <c r="M216" s="145" t="s">
        <v>1</v>
      </c>
      <c r="N216" s="146" t="s">
        <v>45</v>
      </c>
      <c r="P216" s="147">
        <f>O216*H216</f>
        <v>0</v>
      </c>
      <c r="Q216" s="147">
        <v>0</v>
      </c>
      <c r="R216" s="147">
        <f>Q216*H216</f>
        <v>0</v>
      </c>
      <c r="S216" s="147">
        <v>0</v>
      </c>
      <c r="T216" s="148">
        <f>S216*H216</f>
        <v>0</v>
      </c>
      <c r="AR216" s="149" t="s">
        <v>257</v>
      </c>
      <c r="AT216" s="149" t="s">
        <v>252</v>
      </c>
      <c r="AU216" s="149" t="s">
        <v>21</v>
      </c>
      <c r="AY216" s="17" t="s">
        <v>250</v>
      </c>
      <c r="BE216" s="150">
        <f>IF(N216="základní",J216,0)</f>
        <v>0</v>
      </c>
      <c r="BF216" s="150">
        <f>IF(N216="snížená",J216,0)</f>
        <v>0</v>
      </c>
      <c r="BG216" s="150">
        <f>IF(N216="zákl. přenesená",J216,0)</f>
        <v>0</v>
      </c>
      <c r="BH216" s="150">
        <f>IF(N216="sníž. přenesená",J216,0)</f>
        <v>0</v>
      </c>
      <c r="BI216" s="150">
        <f>IF(N216="nulová",J216,0)</f>
        <v>0</v>
      </c>
      <c r="BJ216" s="17" t="s">
        <v>88</v>
      </c>
      <c r="BK216" s="150">
        <f>ROUND(I216*H216,2)</f>
        <v>0</v>
      </c>
      <c r="BL216" s="17" t="s">
        <v>257</v>
      </c>
      <c r="BM216" s="149" t="s">
        <v>403</v>
      </c>
    </row>
    <row r="217" spans="2:65" s="1" customFormat="1" ht="11.25">
      <c r="B217" s="33"/>
      <c r="D217" s="151" t="s">
        <v>259</v>
      </c>
      <c r="F217" s="152" t="s">
        <v>404</v>
      </c>
      <c r="I217" s="153"/>
      <c r="L217" s="33"/>
      <c r="M217" s="154"/>
      <c r="T217" s="57"/>
      <c r="AT217" s="17" t="s">
        <v>259</v>
      </c>
      <c r="AU217" s="17" t="s">
        <v>21</v>
      </c>
    </row>
    <row r="218" spans="2:65" s="12" customFormat="1" ht="11.25">
      <c r="B218" s="155"/>
      <c r="D218" s="156" t="s">
        <v>265</v>
      </c>
      <c r="E218" s="157" t="s">
        <v>1</v>
      </c>
      <c r="F218" s="158" t="s">
        <v>405</v>
      </c>
      <c r="H218" s="159">
        <v>52536</v>
      </c>
      <c r="I218" s="160"/>
      <c r="L218" s="155"/>
      <c r="M218" s="161"/>
      <c r="T218" s="162"/>
      <c r="AT218" s="157" t="s">
        <v>265</v>
      </c>
      <c r="AU218" s="157" t="s">
        <v>21</v>
      </c>
      <c r="AV218" s="12" t="s">
        <v>21</v>
      </c>
      <c r="AW218" s="12" t="s">
        <v>36</v>
      </c>
      <c r="AX218" s="12" t="s">
        <v>88</v>
      </c>
      <c r="AY218" s="157" t="s">
        <v>250</v>
      </c>
    </row>
    <row r="219" spans="2:65" s="1" customFormat="1" ht="24.2" customHeight="1">
      <c r="B219" s="33"/>
      <c r="C219" s="138" t="s">
        <v>406</v>
      </c>
      <c r="D219" s="138" t="s">
        <v>252</v>
      </c>
      <c r="E219" s="139" t="s">
        <v>407</v>
      </c>
      <c r="F219" s="140" t="s">
        <v>408</v>
      </c>
      <c r="G219" s="141" t="s">
        <v>276</v>
      </c>
      <c r="H219" s="142">
        <v>2250</v>
      </c>
      <c r="I219" s="143"/>
      <c r="J219" s="144">
        <f>ROUND(I219*H219,2)</f>
        <v>0</v>
      </c>
      <c r="K219" s="140" t="s">
        <v>256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0</v>
      </c>
      <c r="R219" s="147">
        <f>Q219*H219</f>
        <v>0</v>
      </c>
      <c r="S219" s="147">
        <v>0</v>
      </c>
      <c r="T219" s="148">
        <f>S219*H219</f>
        <v>0</v>
      </c>
      <c r="AR219" s="149" t="s">
        <v>257</v>
      </c>
      <c r="AT219" s="149" t="s">
        <v>252</v>
      </c>
      <c r="AU219" s="149" t="s">
        <v>21</v>
      </c>
      <c r="AY219" s="17" t="s">
        <v>250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257</v>
      </c>
      <c r="BM219" s="149" t="s">
        <v>409</v>
      </c>
    </row>
    <row r="220" spans="2:65" s="1" customFormat="1" ht="11.25">
      <c r="B220" s="33"/>
      <c r="D220" s="151" t="s">
        <v>259</v>
      </c>
      <c r="F220" s="152" t="s">
        <v>410</v>
      </c>
      <c r="I220" s="153"/>
      <c r="L220" s="33"/>
      <c r="M220" s="154"/>
      <c r="T220" s="57"/>
      <c r="AT220" s="17" t="s">
        <v>259</v>
      </c>
      <c r="AU220" s="17" t="s">
        <v>21</v>
      </c>
    </row>
    <row r="221" spans="2:65" s="12" customFormat="1" ht="11.25">
      <c r="B221" s="155"/>
      <c r="D221" s="156" t="s">
        <v>265</v>
      </c>
      <c r="E221" s="157" t="s">
        <v>1</v>
      </c>
      <c r="F221" s="158" t="s">
        <v>326</v>
      </c>
      <c r="H221" s="159">
        <v>2250</v>
      </c>
      <c r="I221" s="160"/>
      <c r="L221" s="155"/>
      <c r="M221" s="161"/>
      <c r="T221" s="162"/>
      <c r="AT221" s="157" t="s">
        <v>265</v>
      </c>
      <c r="AU221" s="157" t="s">
        <v>21</v>
      </c>
      <c r="AV221" s="12" t="s">
        <v>21</v>
      </c>
      <c r="AW221" s="12" t="s">
        <v>36</v>
      </c>
      <c r="AX221" s="12" t="s">
        <v>88</v>
      </c>
      <c r="AY221" s="157" t="s">
        <v>250</v>
      </c>
    </row>
    <row r="222" spans="2:65" s="1" customFormat="1" ht="16.5" customHeight="1">
      <c r="B222" s="33"/>
      <c r="C222" s="138" t="s">
        <v>411</v>
      </c>
      <c r="D222" s="138" t="s">
        <v>252</v>
      </c>
      <c r="E222" s="139" t="s">
        <v>412</v>
      </c>
      <c r="F222" s="140" t="s">
        <v>413</v>
      </c>
      <c r="G222" s="141" t="s">
        <v>276</v>
      </c>
      <c r="H222" s="142">
        <v>49309.599999999999</v>
      </c>
      <c r="I222" s="143"/>
      <c r="J222" s="144">
        <f>ROUND(I222*H222,2)</f>
        <v>0</v>
      </c>
      <c r="K222" s="140" t="s">
        <v>256</v>
      </c>
      <c r="L222" s="33"/>
      <c r="M222" s="145" t="s">
        <v>1</v>
      </c>
      <c r="N222" s="146" t="s">
        <v>45</v>
      </c>
      <c r="P222" s="147">
        <f>O222*H222</f>
        <v>0</v>
      </c>
      <c r="Q222" s="147">
        <v>0</v>
      </c>
      <c r="R222" s="147">
        <f>Q222*H222</f>
        <v>0</v>
      </c>
      <c r="S222" s="147">
        <v>0</v>
      </c>
      <c r="T222" s="148">
        <f>S222*H222</f>
        <v>0</v>
      </c>
      <c r="AR222" s="149" t="s">
        <v>257</v>
      </c>
      <c r="AT222" s="149" t="s">
        <v>252</v>
      </c>
      <c r="AU222" s="149" t="s">
        <v>21</v>
      </c>
      <c r="AY222" s="17" t="s">
        <v>250</v>
      </c>
      <c r="BE222" s="150">
        <f>IF(N222="základní",J222,0)</f>
        <v>0</v>
      </c>
      <c r="BF222" s="150">
        <f>IF(N222="snížená",J222,0)</f>
        <v>0</v>
      </c>
      <c r="BG222" s="150">
        <f>IF(N222="zákl. přenesená",J222,0)</f>
        <v>0</v>
      </c>
      <c r="BH222" s="150">
        <f>IF(N222="sníž. přenesená",J222,0)</f>
        <v>0</v>
      </c>
      <c r="BI222" s="150">
        <f>IF(N222="nulová",J222,0)</f>
        <v>0</v>
      </c>
      <c r="BJ222" s="17" t="s">
        <v>88</v>
      </c>
      <c r="BK222" s="150">
        <f>ROUND(I222*H222,2)</f>
        <v>0</v>
      </c>
      <c r="BL222" s="17" t="s">
        <v>257</v>
      </c>
      <c r="BM222" s="149" t="s">
        <v>414</v>
      </c>
    </row>
    <row r="223" spans="2:65" s="1" customFormat="1" ht="11.25">
      <c r="B223" s="33"/>
      <c r="D223" s="151" t="s">
        <v>259</v>
      </c>
      <c r="F223" s="152" t="s">
        <v>415</v>
      </c>
      <c r="I223" s="153"/>
      <c r="L223" s="33"/>
      <c r="M223" s="154"/>
      <c r="T223" s="57"/>
      <c r="AT223" s="17" t="s">
        <v>259</v>
      </c>
      <c r="AU223" s="17" t="s">
        <v>21</v>
      </c>
    </row>
    <row r="224" spans="2:65" s="12" customFormat="1" ht="11.25">
      <c r="B224" s="155"/>
      <c r="D224" s="156" t="s">
        <v>265</v>
      </c>
      <c r="E224" s="157" t="s">
        <v>1</v>
      </c>
      <c r="F224" s="158" t="s">
        <v>316</v>
      </c>
      <c r="H224" s="159">
        <v>12258.6</v>
      </c>
      <c r="I224" s="160"/>
      <c r="L224" s="155"/>
      <c r="M224" s="161"/>
      <c r="T224" s="162"/>
      <c r="AT224" s="157" t="s">
        <v>265</v>
      </c>
      <c r="AU224" s="157" t="s">
        <v>21</v>
      </c>
      <c r="AV224" s="12" t="s">
        <v>21</v>
      </c>
      <c r="AW224" s="12" t="s">
        <v>36</v>
      </c>
      <c r="AX224" s="12" t="s">
        <v>80</v>
      </c>
      <c r="AY224" s="157" t="s">
        <v>250</v>
      </c>
    </row>
    <row r="225" spans="2:65" s="12" customFormat="1" ht="11.25">
      <c r="B225" s="155"/>
      <c r="D225" s="156" t="s">
        <v>265</v>
      </c>
      <c r="E225" s="157" t="s">
        <v>1</v>
      </c>
      <c r="F225" s="158" t="s">
        <v>329</v>
      </c>
      <c r="H225" s="159">
        <v>8000</v>
      </c>
      <c r="I225" s="160"/>
      <c r="L225" s="155"/>
      <c r="M225" s="161"/>
      <c r="T225" s="162"/>
      <c r="AT225" s="157" t="s">
        <v>265</v>
      </c>
      <c r="AU225" s="157" t="s">
        <v>21</v>
      </c>
      <c r="AV225" s="12" t="s">
        <v>21</v>
      </c>
      <c r="AW225" s="12" t="s">
        <v>36</v>
      </c>
      <c r="AX225" s="12" t="s">
        <v>80</v>
      </c>
      <c r="AY225" s="157" t="s">
        <v>250</v>
      </c>
    </row>
    <row r="226" spans="2:65" s="12" customFormat="1" ht="11.25">
      <c r="B226" s="155"/>
      <c r="D226" s="156" t="s">
        <v>265</v>
      </c>
      <c r="E226" s="157" t="s">
        <v>1</v>
      </c>
      <c r="F226" s="158" t="s">
        <v>416</v>
      </c>
      <c r="H226" s="159">
        <v>29051</v>
      </c>
      <c r="I226" s="160"/>
      <c r="L226" s="155"/>
      <c r="M226" s="161"/>
      <c r="T226" s="162"/>
      <c r="AT226" s="157" t="s">
        <v>265</v>
      </c>
      <c r="AU226" s="157" t="s">
        <v>21</v>
      </c>
      <c r="AV226" s="12" t="s">
        <v>21</v>
      </c>
      <c r="AW226" s="12" t="s">
        <v>36</v>
      </c>
      <c r="AX226" s="12" t="s">
        <v>80</v>
      </c>
      <c r="AY226" s="157" t="s">
        <v>250</v>
      </c>
    </row>
    <row r="227" spans="2:65" s="13" customFormat="1" ht="11.25">
      <c r="B227" s="163"/>
      <c r="D227" s="156" t="s">
        <v>265</v>
      </c>
      <c r="E227" s="164" t="s">
        <v>1</v>
      </c>
      <c r="F227" s="165" t="s">
        <v>273</v>
      </c>
      <c r="H227" s="166">
        <v>49309.599999999999</v>
      </c>
      <c r="I227" s="167"/>
      <c r="L227" s="163"/>
      <c r="M227" s="168"/>
      <c r="T227" s="169"/>
      <c r="AT227" s="164" t="s">
        <v>265</v>
      </c>
      <c r="AU227" s="164" t="s">
        <v>21</v>
      </c>
      <c r="AV227" s="13" t="s">
        <v>257</v>
      </c>
      <c r="AW227" s="13" t="s">
        <v>36</v>
      </c>
      <c r="AX227" s="13" t="s">
        <v>88</v>
      </c>
      <c r="AY227" s="164" t="s">
        <v>250</v>
      </c>
    </row>
    <row r="228" spans="2:65" s="1" customFormat="1" ht="33" customHeight="1">
      <c r="B228" s="33"/>
      <c r="C228" s="138" t="s">
        <v>417</v>
      </c>
      <c r="D228" s="138" t="s">
        <v>252</v>
      </c>
      <c r="E228" s="139" t="s">
        <v>418</v>
      </c>
      <c r="F228" s="140" t="s">
        <v>419</v>
      </c>
      <c r="G228" s="141" t="s">
        <v>255</v>
      </c>
      <c r="H228" s="142">
        <v>30408</v>
      </c>
      <c r="I228" s="143"/>
      <c r="J228" s="144">
        <f>ROUND(I228*H228,2)</f>
        <v>0</v>
      </c>
      <c r="K228" s="140" t="s">
        <v>256</v>
      </c>
      <c r="L228" s="33"/>
      <c r="M228" s="145" t="s">
        <v>1</v>
      </c>
      <c r="N228" s="146" t="s">
        <v>45</v>
      </c>
      <c r="P228" s="147">
        <f>O228*H228</f>
        <v>0</v>
      </c>
      <c r="Q228" s="147">
        <v>0</v>
      </c>
      <c r="R228" s="147">
        <f>Q228*H228</f>
        <v>0</v>
      </c>
      <c r="S228" s="147">
        <v>0</v>
      </c>
      <c r="T228" s="148">
        <f>S228*H228</f>
        <v>0</v>
      </c>
      <c r="AR228" s="149" t="s">
        <v>257</v>
      </c>
      <c r="AT228" s="149" t="s">
        <v>252</v>
      </c>
      <c r="AU228" s="149" t="s">
        <v>21</v>
      </c>
      <c r="AY228" s="17" t="s">
        <v>250</v>
      </c>
      <c r="BE228" s="150">
        <f>IF(N228="základní",J228,0)</f>
        <v>0</v>
      </c>
      <c r="BF228" s="150">
        <f>IF(N228="snížená",J228,0)</f>
        <v>0</v>
      </c>
      <c r="BG228" s="150">
        <f>IF(N228="zákl. přenesená",J228,0)</f>
        <v>0</v>
      </c>
      <c r="BH228" s="150">
        <f>IF(N228="sníž. přenesená",J228,0)</f>
        <v>0</v>
      </c>
      <c r="BI228" s="150">
        <f>IF(N228="nulová",J228,0)</f>
        <v>0</v>
      </c>
      <c r="BJ228" s="17" t="s">
        <v>88</v>
      </c>
      <c r="BK228" s="150">
        <f>ROUND(I228*H228,2)</f>
        <v>0</v>
      </c>
      <c r="BL228" s="17" t="s">
        <v>257</v>
      </c>
      <c r="BM228" s="149" t="s">
        <v>420</v>
      </c>
    </row>
    <row r="229" spans="2:65" s="1" customFormat="1" ht="11.25">
      <c r="B229" s="33"/>
      <c r="D229" s="151" t="s">
        <v>259</v>
      </c>
      <c r="F229" s="152" t="s">
        <v>421</v>
      </c>
      <c r="I229" s="153"/>
      <c r="L229" s="33"/>
      <c r="M229" s="154"/>
      <c r="T229" s="57"/>
      <c r="AT229" s="17" t="s">
        <v>259</v>
      </c>
      <c r="AU229" s="17" t="s">
        <v>21</v>
      </c>
    </row>
    <row r="230" spans="2:65" s="12" customFormat="1" ht="11.25">
      <c r="B230" s="155"/>
      <c r="D230" s="156" t="s">
        <v>265</v>
      </c>
      <c r="E230" s="157" t="s">
        <v>1</v>
      </c>
      <c r="F230" s="158" t="s">
        <v>422</v>
      </c>
      <c r="H230" s="159">
        <v>30408</v>
      </c>
      <c r="I230" s="160"/>
      <c r="L230" s="155"/>
      <c r="M230" s="161"/>
      <c r="T230" s="162"/>
      <c r="AT230" s="157" t="s">
        <v>265</v>
      </c>
      <c r="AU230" s="157" t="s">
        <v>21</v>
      </c>
      <c r="AV230" s="12" t="s">
        <v>21</v>
      </c>
      <c r="AW230" s="12" t="s">
        <v>36</v>
      </c>
      <c r="AX230" s="12" t="s">
        <v>88</v>
      </c>
      <c r="AY230" s="157" t="s">
        <v>250</v>
      </c>
    </row>
    <row r="231" spans="2:65" s="1" customFormat="1" ht="33" customHeight="1">
      <c r="B231" s="33"/>
      <c r="C231" s="138" t="s">
        <v>423</v>
      </c>
      <c r="D231" s="138" t="s">
        <v>252</v>
      </c>
      <c r="E231" s="139" t="s">
        <v>424</v>
      </c>
      <c r="F231" s="140" t="s">
        <v>425</v>
      </c>
      <c r="G231" s="141" t="s">
        <v>255</v>
      </c>
      <c r="H231" s="142">
        <v>13280</v>
      </c>
      <c r="I231" s="143"/>
      <c r="J231" s="144">
        <f>ROUND(I231*H231,2)</f>
        <v>0</v>
      </c>
      <c r="K231" s="140" t="s">
        <v>256</v>
      </c>
      <c r="L231" s="33"/>
      <c r="M231" s="145" t="s">
        <v>1</v>
      </c>
      <c r="N231" s="146" t="s">
        <v>45</v>
      </c>
      <c r="P231" s="147">
        <f>O231*H231</f>
        <v>0</v>
      </c>
      <c r="Q231" s="147">
        <v>0</v>
      </c>
      <c r="R231" s="147">
        <f>Q231*H231</f>
        <v>0</v>
      </c>
      <c r="S231" s="147">
        <v>0</v>
      </c>
      <c r="T231" s="148">
        <f>S231*H231</f>
        <v>0</v>
      </c>
      <c r="AR231" s="149" t="s">
        <v>257</v>
      </c>
      <c r="AT231" s="149" t="s">
        <v>252</v>
      </c>
      <c r="AU231" s="149" t="s">
        <v>21</v>
      </c>
      <c r="AY231" s="17" t="s">
        <v>250</v>
      </c>
      <c r="BE231" s="150">
        <f>IF(N231="základní",J231,0)</f>
        <v>0</v>
      </c>
      <c r="BF231" s="150">
        <f>IF(N231="snížená",J231,0)</f>
        <v>0</v>
      </c>
      <c r="BG231" s="150">
        <f>IF(N231="zákl. přenesená",J231,0)</f>
        <v>0</v>
      </c>
      <c r="BH231" s="150">
        <f>IF(N231="sníž. přenesená",J231,0)</f>
        <v>0</v>
      </c>
      <c r="BI231" s="150">
        <f>IF(N231="nulová",J231,0)</f>
        <v>0</v>
      </c>
      <c r="BJ231" s="17" t="s">
        <v>88</v>
      </c>
      <c r="BK231" s="150">
        <f>ROUND(I231*H231,2)</f>
        <v>0</v>
      </c>
      <c r="BL231" s="17" t="s">
        <v>257</v>
      </c>
      <c r="BM231" s="149" t="s">
        <v>426</v>
      </c>
    </row>
    <row r="232" spans="2:65" s="1" customFormat="1" ht="11.25">
      <c r="B232" s="33"/>
      <c r="D232" s="151" t="s">
        <v>259</v>
      </c>
      <c r="F232" s="152" t="s">
        <v>427</v>
      </c>
      <c r="I232" s="153"/>
      <c r="L232" s="33"/>
      <c r="M232" s="154"/>
      <c r="T232" s="57"/>
      <c r="AT232" s="17" t="s">
        <v>259</v>
      </c>
      <c r="AU232" s="17" t="s">
        <v>21</v>
      </c>
    </row>
    <row r="233" spans="2:65" s="12" customFormat="1" ht="11.25">
      <c r="B233" s="155"/>
      <c r="D233" s="156" t="s">
        <v>265</v>
      </c>
      <c r="E233" s="157" t="s">
        <v>1</v>
      </c>
      <c r="F233" s="158" t="s">
        <v>428</v>
      </c>
      <c r="H233" s="159">
        <v>13280</v>
      </c>
      <c r="I233" s="160"/>
      <c r="L233" s="155"/>
      <c r="M233" s="161"/>
      <c r="T233" s="162"/>
      <c r="AT233" s="157" t="s">
        <v>265</v>
      </c>
      <c r="AU233" s="157" t="s">
        <v>21</v>
      </c>
      <c r="AV233" s="12" t="s">
        <v>21</v>
      </c>
      <c r="AW233" s="12" t="s">
        <v>36</v>
      </c>
      <c r="AX233" s="12" t="s">
        <v>88</v>
      </c>
      <c r="AY233" s="157" t="s">
        <v>250</v>
      </c>
    </row>
    <row r="234" spans="2:65" s="1" customFormat="1" ht="24.2" customHeight="1">
      <c r="B234" s="33"/>
      <c r="C234" s="138" t="s">
        <v>429</v>
      </c>
      <c r="D234" s="138" t="s">
        <v>252</v>
      </c>
      <c r="E234" s="139" t="s">
        <v>430</v>
      </c>
      <c r="F234" s="140" t="s">
        <v>431</v>
      </c>
      <c r="G234" s="141" t="s">
        <v>255</v>
      </c>
      <c r="H234" s="142">
        <v>11587</v>
      </c>
      <c r="I234" s="143"/>
      <c r="J234" s="144">
        <f>ROUND(I234*H234,2)</f>
        <v>0</v>
      </c>
      <c r="K234" s="140" t="s">
        <v>1</v>
      </c>
      <c r="L234" s="33"/>
      <c r="M234" s="145" t="s">
        <v>1</v>
      </c>
      <c r="N234" s="146" t="s">
        <v>45</v>
      </c>
      <c r="P234" s="147">
        <f>O234*H234</f>
        <v>0</v>
      </c>
      <c r="Q234" s="147">
        <v>0</v>
      </c>
      <c r="R234" s="147">
        <f>Q234*H234</f>
        <v>0</v>
      </c>
      <c r="S234" s="147">
        <v>0</v>
      </c>
      <c r="T234" s="148">
        <f>S234*H234</f>
        <v>0</v>
      </c>
      <c r="AR234" s="149" t="s">
        <v>257</v>
      </c>
      <c r="AT234" s="149" t="s">
        <v>252</v>
      </c>
      <c r="AU234" s="149" t="s">
        <v>21</v>
      </c>
      <c r="AY234" s="17" t="s">
        <v>250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257</v>
      </c>
      <c r="BM234" s="149" t="s">
        <v>432</v>
      </c>
    </row>
    <row r="235" spans="2:65" s="1" customFormat="1" ht="68.25">
      <c r="B235" s="33"/>
      <c r="D235" s="156" t="s">
        <v>285</v>
      </c>
      <c r="F235" s="170" t="s">
        <v>433</v>
      </c>
      <c r="I235" s="153"/>
      <c r="L235" s="33"/>
      <c r="M235" s="154"/>
      <c r="T235" s="57"/>
      <c r="AT235" s="17" t="s">
        <v>285</v>
      </c>
      <c r="AU235" s="17" t="s">
        <v>21</v>
      </c>
    </row>
    <row r="236" spans="2:65" s="12" customFormat="1" ht="11.25">
      <c r="B236" s="155"/>
      <c r="D236" s="156" t="s">
        <v>265</v>
      </c>
      <c r="E236" s="157" t="s">
        <v>1</v>
      </c>
      <c r="F236" s="158" t="s">
        <v>434</v>
      </c>
      <c r="H236" s="159">
        <v>11587</v>
      </c>
      <c r="I236" s="160"/>
      <c r="L236" s="155"/>
      <c r="M236" s="161"/>
      <c r="T236" s="162"/>
      <c r="AT236" s="157" t="s">
        <v>265</v>
      </c>
      <c r="AU236" s="157" t="s">
        <v>21</v>
      </c>
      <c r="AV236" s="12" t="s">
        <v>21</v>
      </c>
      <c r="AW236" s="12" t="s">
        <v>36</v>
      </c>
      <c r="AX236" s="12" t="s">
        <v>88</v>
      </c>
      <c r="AY236" s="157" t="s">
        <v>250</v>
      </c>
    </row>
    <row r="237" spans="2:65" s="1" customFormat="1" ht="24.2" customHeight="1">
      <c r="B237" s="33"/>
      <c r="C237" s="138" t="s">
        <v>435</v>
      </c>
      <c r="D237" s="138" t="s">
        <v>252</v>
      </c>
      <c r="E237" s="139" t="s">
        <v>436</v>
      </c>
      <c r="F237" s="140" t="s">
        <v>437</v>
      </c>
      <c r="G237" s="141" t="s">
        <v>255</v>
      </c>
      <c r="H237" s="142">
        <v>1000</v>
      </c>
      <c r="I237" s="143"/>
      <c r="J237" s="144">
        <f>ROUND(I237*H237,2)</f>
        <v>0</v>
      </c>
      <c r="K237" s="140" t="s">
        <v>256</v>
      </c>
      <c r="L237" s="33"/>
      <c r="M237" s="145" t="s">
        <v>1</v>
      </c>
      <c r="N237" s="146" t="s">
        <v>45</v>
      </c>
      <c r="P237" s="147">
        <f>O237*H237</f>
        <v>0</v>
      </c>
      <c r="Q237" s="147">
        <v>0</v>
      </c>
      <c r="R237" s="147">
        <f>Q237*H237</f>
        <v>0</v>
      </c>
      <c r="S237" s="147">
        <v>0</v>
      </c>
      <c r="T237" s="148">
        <f>S237*H237</f>
        <v>0</v>
      </c>
      <c r="AR237" s="149" t="s">
        <v>257</v>
      </c>
      <c r="AT237" s="149" t="s">
        <v>252</v>
      </c>
      <c r="AU237" s="149" t="s">
        <v>21</v>
      </c>
      <c r="AY237" s="17" t="s">
        <v>250</v>
      </c>
      <c r="BE237" s="150">
        <f>IF(N237="základní",J237,0)</f>
        <v>0</v>
      </c>
      <c r="BF237" s="150">
        <f>IF(N237="snížená",J237,0)</f>
        <v>0</v>
      </c>
      <c r="BG237" s="150">
        <f>IF(N237="zákl. přenesená",J237,0)</f>
        <v>0</v>
      </c>
      <c r="BH237" s="150">
        <f>IF(N237="sníž. přenesená",J237,0)</f>
        <v>0</v>
      </c>
      <c r="BI237" s="150">
        <f>IF(N237="nulová",J237,0)</f>
        <v>0</v>
      </c>
      <c r="BJ237" s="17" t="s">
        <v>88</v>
      </c>
      <c r="BK237" s="150">
        <f>ROUND(I237*H237,2)</f>
        <v>0</v>
      </c>
      <c r="BL237" s="17" t="s">
        <v>257</v>
      </c>
      <c r="BM237" s="149" t="s">
        <v>438</v>
      </c>
    </row>
    <row r="238" spans="2:65" s="1" customFormat="1" ht="11.25">
      <c r="B238" s="33"/>
      <c r="D238" s="151" t="s">
        <v>259</v>
      </c>
      <c r="F238" s="152" t="s">
        <v>439</v>
      </c>
      <c r="I238" s="153"/>
      <c r="L238" s="33"/>
      <c r="M238" s="154"/>
      <c r="T238" s="57"/>
      <c r="AT238" s="17" t="s">
        <v>259</v>
      </c>
      <c r="AU238" s="17" t="s">
        <v>21</v>
      </c>
    </row>
    <row r="239" spans="2:65" s="12" customFormat="1" ht="11.25">
      <c r="B239" s="155"/>
      <c r="D239" s="156" t="s">
        <v>265</v>
      </c>
      <c r="E239" s="157" t="s">
        <v>1</v>
      </c>
      <c r="F239" s="158" t="s">
        <v>380</v>
      </c>
      <c r="H239" s="159">
        <v>1000</v>
      </c>
      <c r="I239" s="160"/>
      <c r="L239" s="155"/>
      <c r="M239" s="161"/>
      <c r="T239" s="162"/>
      <c r="AT239" s="157" t="s">
        <v>265</v>
      </c>
      <c r="AU239" s="157" t="s">
        <v>21</v>
      </c>
      <c r="AV239" s="12" t="s">
        <v>21</v>
      </c>
      <c r="AW239" s="12" t="s">
        <v>36</v>
      </c>
      <c r="AX239" s="12" t="s">
        <v>88</v>
      </c>
      <c r="AY239" s="157" t="s">
        <v>250</v>
      </c>
    </row>
    <row r="240" spans="2:65" s="1" customFormat="1" ht="16.5" customHeight="1">
      <c r="B240" s="33"/>
      <c r="C240" s="178" t="s">
        <v>440</v>
      </c>
      <c r="D240" s="178" t="s">
        <v>364</v>
      </c>
      <c r="E240" s="179" t="s">
        <v>441</v>
      </c>
      <c r="F240" s="180" t="s">
        <v>442</v>
      </c>
      <c r="G240" s="181" t="s">
        <v>443</v>
      </c>
      <c r="H240" s="182">
        <v>893.76</v>
      </c>
      <c r="I240" s="183"/>
      <c r="J240" s="184">
        <f>ROUND(I240*H240,2)</f>
        <v>0</v>
      </c>
      <c r="K240" s="180" t="s">
        <v>256</v>
      </c>
      <c r="L240" s="185"/>
      <c r="M240" s="186" t="s">
        <v>1</v>
      </c>
      <c r="N240" s="187" t="s">
        <v>45</v>
      </c>
      <c r="P240" s="147">
        <f>O240*H240</f>
        <v>0</v>
      </c>
      <c r="Q240" s="147">
        <v>1E-3</v>
      </c>
      <c r="R240" s="147">
        <f>Q240*H240</f>
        <v>0.89376</v>
      </c>
      <c r="S240" s="147">
        <v>0</v>
      </c>
      <c r="T240" s="148">
        <f>S240*H240</f>
        <v>0</v>
      </c>
      <c r="AR240" s="149" t="s">
        <v>299</v>
      </c>
      <c r="AT240" s="149" t="s">
        <v>364</v>
      </c>
      <c r="AU240" s="149" t="s">
        <v>21</v>
      </c>
      <c r="AY240" s="17" t="s">
        <v>250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257</v>
      </c>
      <c r="BM240" s="149" t="s">
        <v>444</v>
      </c>
    </row>
    <row r="241" spans="2:65" s="12" customFormat="1" ht="11.25">
      <c r="B241" s="155"/>
      <c r="D241" s="156" t="s">
        <v>265</v>
      </c>
      <c r="E241" s="157" t="s">
        <v>1</v>
      </c>
      <c r="F241" s="158" t="s">
        <v>445</v>
      </c>
      <c r="H241" s="159">
        <v>44688</v>
      </c>
      <c r="I241" s="160"/>
      <c r="L241" s="155"/>
      <c r="M241" s="161"/>
      <c r="T241" s="162"/>
      <c r="AT241" s="157" t="s">
        <v>265</v>
      </c>
      <c r="AU241" s="157" t="s">
        <v>21</v>
      </c>
      <c r="AV241" s="12" t="s">
        <v>21</v>
      </c>
      <c r="AW241" s="12" t="s">
        <v>36</v>
      </c>
      <c r="AX241" s="12" t="s">
        <v>88</v>
      </c>
      <c r="AY241" s="157" t="s">
        <v>250</v>
      </c>
    </row>
    <row r="242" spans="2:65" s="12" customFormat="1" ht="11.25">
      <c r="B242" s="155"/>
      <c r="D242" s="156" t="s">
        <v>265</v>
      </c>
      <c r="F242" s="158" t="s">
        <v>446</v>
      </c>
      <c r="H242" s="159">
        <v>893.76</v>
      </c>
      <c r="I242" s="160"/>
      <c r="L242" s="155"/>
      <c r="M242" s="161"/>
      <c r="T242" s="162"/>
      <c r="AT242" s="157" t="s">
        <v>265</v>
      </c>
      <c r="AU242" s="157" t="s">
        <v>21</v>
      </c>
      <c r="AV242" s="12" t="s">
        <v>21</v>
      </c>
      <c r="AW242" s="12" t="s">
        <v>4</v>
      </c>
      <c r="AX242" s="12" t="s">
        <v>88</v>
      </c>
      <c r="AY242" s="157" t="s">
        <v>250</v>
      </c>
    </row>
    <row r="243" spans="2:65" s="1" customFormat="1" ht="24.2" customHeight="1">
      <c r="B243" s="33"/>
      <c r="C243" s="138" t="s">
        <v>447</v>
      </c>
      <c r="D243" s="138" t="s">
        <v>252</v>
      </c>
      <c r="E243" s="139" t="s">
        <v>448</v>
      </c>
      <c r="F243" s="140" t="s">
        <v>449</v>
      </c>
      <c r="G243" s="141" t="s">
        <v>255</v>
      </c>
      <c r="H243" s="142">
        <v>63579</v>
      </c>
      <c r="I243" s="143"/>
      <c r="J243" s="144">
        <f>ROUND(I243*H243,2)</f>
        <v>0</v>
      </c>
      <c r="K243" s="140" t="s">
        <v>256</v>
      </c>
      <c r="L243" s="33"/>
      <c r="M243" s="145" t="s">
        <v>1</v>
      </c>
      <c r="N243" s="146" t="s">
        <v>45</v>
      </c>
      <c r="P243" s="147">
        <f>O243*H243</f>
        <v>0</v>
      </c>
      <c r="Q243" s="147">
        <v>0</v>
      </c>
      <c r="R243" s="147">
        <f>Q243*H243</f>
        <v>0</v>
      </c>
      <c r="S243" s="147">
        <v>0</v>
      </c>
      <c r="T243" s="148">
        <f>S243*H243</f>
        <v>0</v>
      </c>
      <c r="AR243" s="149" t="s">
        <v>257</v>
      </c>
      <c r="AT243" s="149" t="s">
        <v>252</v>
      </c>
      <c r="AU243" s="149" t="s">
        <v>21</v>
      </c>
      <c r="AY243" s="17" t="s">
        <v>250</v>
      </c>
      <c r="BE243" s="150">
        <f>IF(N243="základní",J243,0)</f>
        <v>0</v>
      </c>
      <c r="BF243" s="150">
        <f>IF(N243="snížená",J243,0)</f>
        <v>0</v>
      </c>
      <c r="BG243" s="150">
        <f>IF(N243="zákl. přenesená",J243,0)</f>
        <v>0</v>
      </c>
      <c r="BH243" s="150">
        <f>IF(N243="sníž. přenesená",J243,0)</f>
        <v>0</v>
      </c>
      <c r="BI243" s="150">
        <f>IF(N243="nulová",J243,0)</f>
        <v>0</v>
      </c>
      <c r="BJ243" s="17" t="s">
        <v>88</v>
      </c>
      <c r="BK243" s="150">
        <f>ROUND(I243*H243,2)</f>
        <v>0</v>
      </c>
      <c r="BL243" s="17" t="s">
        <v>257</v>
      </c>
      <c r="BM243" s="149" t="s">
        <v>450</v>
      </c>
    </row>
    <row r="244" spans="2:65" s="1" customFormat="1" ht="11.25">
      <c r="B244" s="33"/>
      <c r="D244" s="151" t="s">
        <v>259</v>
      </c>
      <c r="F244" s="152" t="s">
        <v>451</v>
      </c>
      <c r="I244" s="153"/>
      <c r="L244" s="33"/>
      <c r="M244" s="154"/>
      <c r="T244" s="57"/>
      <c r="AT244" s="17" t="s">
        <v>259</v>
      </c>
      <c r="AU244" s="17" t="s">
        <v>21</v>
      </c>
    </row>
    <row r="245" spans="2:65" s="12" customFormat="1" ht="11.25">
      <c r="B245" s="155"/>
      <c r="D245" s="156" t="s">
        <v>265</v>
      </c>
      <c r="E245" s="157" t="s">
        <v>1</v>
      </c>
      <c r="F245" s="158" t="s">
        <v>452</v>
      </c>
      <c r="H245" s="159">
        <v>59187</v>
      </c>
      <c r="I245" s="160"/>
      <c r="L245" s="155"/>
      <c r="M245" s="161"/>
      <c r="T245" s="162"/>
      <c r="AT245" s="157" t="s">
        <v>265</v>
      </c>
      <c r="AU245" s="157" t="s">
        <v>21</v>
      </c>
      <c r="AV245" s="12" t="s">
        <v>21</v>
      </c>
      <c r="AW245" s="12" t="s">
        <v>36</v>
      </c>
      <c r="AX245" s="12" t="s">
        <v>80</v>
      </c>
      <c r="AY245" s="157" t="s">
        <v>250</v>
      </c>
    </row>
    <row r="246" spans="2:65" s="12" customFormat="1" ht="11.25">
      <c r="B246" s="155"/>
      <c r="D246" s="156" t="s">
        <v>265</v>
      </c>
      <c r="E246" s="157" t="s">
        <v>1</v>
      </c>
      <c r="F246" s="158" t="s">
        <v>453</v>
      </c>
      <c r="H246" s="159">
        <v>4392</v>
      </c>
      <c r="I246" s="160"/>
      <c r="L246" s="155"/>
      <c r="M246" s="161"/>
      <c r="T246" s="162"/>
      <c r="AT246" s="157" t="s">
        <v>265</v>
      </c>
      <c r="AU246" s="157" t="s">
        <v>21</v>
      </c>
      <c r="AV246" s="12" t="s">
        <v>21</v>
      </c>
      <c r="AW246" s="12" t="s">
        <v>36</v>
      </c>
      <c r="AX246" s="12" t="s">
        <v>80</v>
      </c>
      <c r="AY246" s="157" t="s">
        <v>250</v>
      </c>
    </row>
    <row r="247" spans="2:65" s="13" customFormat="1" ht="11.25">
      <c r="B247" s="163"/>
      <c r="D247" s="156" t="s">
        <v>265</v>
      </c>
      <c r="E247" s="164" t="s">
        <v>1</v>
      </c>
      <c r="F247" s="165" t="s">
        <v>273</v>
      </c>
      <c r="H247" s="166">
        <v>63579</v>
      </c>
      <c r="I247" s="167"/>
      <c r="L247" s="163"/>
      <c r="M247" s="168"/>
      <c r="T247" s="169"/>
      <c r="AT247" s="164" t="s">
        <v>265</v>
      </c>
      <c r="AU247" s="164" t="s">
        <v>21</v>
      </c>
      <c r="AV247" s="13" t="s">
        <v>257</v>
      </c>
      <c r="AW247" s="13" t="s">
        <v>36</v>
      </c>
      <c r="AX247" s="13" t="s">
        <v>88</v>
      </c>
      <c r="AY247" s="164" t="s">
        <v>250</v>
      </c>
    </row>
    <row r="248" spans="2:65" s="1" customFormat="1" ht="16.5" customHeight="1">
      <c r="B248" s="33"/>
      <c r="C248" s="138" t="s">
        <v>454</v>
      </c>
      <c r="D248" s="138" t="s">
        <v>252</v>
      </c>
      <c r="E248" s="139" t="s">
        <v>455</v>
      </c>
      <c r="F248" s="140" t="s">
        <v>456</v>
      </c>
      <c r="G248" s="141" t="s">
        <v>276</v>
      </c>
      <c r="H248" s="142">
        <v>880.16</v>
      </c>
      <c r="I248" s="143"/>
      <c r="J248" s="144">
        <f>ROUND(I248*H248,2)</f>
        <v>0</v>
      </c>
      <c r="K248" s="140" t="s">
        <v>256</v>
      </c>
      <c r="L248" s="33"/>
      <c r="M248" s="145" t="s">
        <v>1</v>
      </c>
      <c r="N248" s="146" t="s">
        <v>45</v>
      </c>
      <c r="P248" s="147">
        <f>O248*H248</f>
        <v>0</v>
      </c>
      <c r="Q248" s="147">
        <v>0</v>
      </c>
      <c r="R248" s="147">
        <f>Q248*H248</f>
        <v>0</v>
      </c>
      <c r="S248" s="147">
        <v>0</v>
      </c>
      <c r="T248" s="148">
        <f>S248*H248</f>
        <v>0</v>
      </c>
      <c r="AR248" s="149" t="s">
        <v>257</v>
      </c>
      <c r="AT248" s="149" t="s">
        <v>252</v>
      </c>
      <c r="AU248" s="149" t="s">
        <v>21</v>
      </c>
      <c r="AY248" s="17" t="s">
        <v>250</v>
      </c>
      <c r="BE248" s="150">
        <f>IF(N248="základní",J248,0)</f>
        <v>0</v>
      </c>
      <c r="BF248" s="150">
        <f>IF(N248="snížená",J248,0)</f>
        <v>0</v>
      </c>
      <c r="BG248" s="150">
        <f>IF(N248="zákl. přenesená",J248,0)</f>
        <v>0</v>
      </c>
      <c r="BH248" s="150">
        <f>IF(N248="sníž. přenesená",J248,0)</f>
        <v>0</v>
      </c>
      <c r="BI248" s="150">
        <f>IF(N248="nulová",J248,0)</f>
        <v>0</v>
      </c>
      <c r="BJ248" s="17" t="s">
        <v>88</v>
      </c>
      <c r="BK248" s="150">
        <f>ROUND(I248*H248,2)</f>
        <v>0</v>
      </c>
      <c r="BL248" s="17" t="s">
        <v>257</v>
      </c>
      <c r="BM248" s="149" t="s">
        <v>457</v>
      </c>
    </row>
    <row r="249" spans="2:65" s="1" customFormat="1" ht="11.25">
      <c r="B249" s="33"/>
      <c r="D249" s="151" t="s">
        <v>259</v>
      </c>
      <c r="F249" s="152" t="s">
        <v>458</v>
      </c>
      <c r="I249" s="153"/>
      <c r="L249" s="33"/>
      <c r="M249" s="154"/>
      <c r="T249" s="57"/>
      <c r="AT249" s="17" t="s">
        <v>259</v>
      </c>
      <c r="AU249" s="17" t="s">
        <v>21</v>
      </c>
    </row>
    <row r="250" spans="2:65" s="11" customFormat="1" ht="22.9" customHeight="1">
      <c r="B250" s="126"/>
      <c r="D250" s="127" t="s">
        <v>79</v>
      </c>
      <c r="E250" s="136" t="s">
        <v>21</v>
      </c>
      <c r="F250" s="136" t="s">
        <v>459</v>
      </c>
      <c r="I250" s="129"/>
      <c r="J250" s="137">
        <f>BK250</f>
        <v>0</v>
      </c>
      <c r="L250" s="126"/>
      <c r="M250" s="131"/>
      <c r="P250" s="132">
        <f>SUM(P251:P261)</f>
        <v>0</v>
      </c>
      <c r="R250" s="132">
        <f>SUM(R251:R261)</f>
        <v>151.517876</v>
      </c>
      <c r="T250" s="133">
        <f>SUM(T251:T261)</f>
        <v>0</v>
      </c>
      <c r="AR250" s="127" t="s">
        <v>88</v>
      </c>
      <c r="AT250" s="134" t="s">
        <v>79</v>
      </c>
      <c r="AU250" s="134" t="s">
        <v>88</v>
      </c>
      <c r="AY250" s="127" t="s">
        <v>250</v>
      </c>
      <c r="BK250" s="135">
        <f>SUM(BK251:BK261)</f>
        <v>0</v>
      </c>
    </row>
    <row r="251" spans="2:65" s="1" customFormat="1" ht="16.5" customHeight="1">
      <c r="B251" s="33"/>
      <c r="C251" s="138" t="s">
        <v>460</v>
      </c>
      <c r="D251" s="138" t="s">
        <v>252</v>
      </c>
      <c r="E251" s="139" t="s">
        <v>461</v>
      </c>
      <c r="F251" s="140" t="s">
        <v>462</v>
      </c>
      <c r="G251" s="141" t="s">
        <v>276</v>
      </c>
      <c r="H251" s="142">
        <v>23.2</v>
      </c>
      <c r="I251" s="143"/>
      <c r="J251" s="144">
        <f>ROUND(I251*H251,2)</f>
        <v>0</v>
      </c>
      <c r="K251" s="140" t="s">
        <v>256</v>
      </c>
      <c r="L251" s="33"/>
      <c r="M251" s="145" t="s">
        <v>1</v>
      </c>
      <c r="N251" s="146" t="s">
        <v>45</v>
      </c>
      <c r="P251" s="147">
        <f>O251*H251</f>
        <v>0</v>
      </c>
      <c r="Q251" s="147">
        <v>2.3010199999999998</v>
      </c>
      <c r="R251" s="147">
        <f>Q251*H251</f>
        <v>53.383663999999996</v>
      </c>
      <c r="S251" s="147">
        <v>0</v>
      </c>
      <c r="T251" s="148">
        <f>S251*H251</f>
        <v>0</v>
      </c>
      <c r="AR251" s="149" t="s">
        <v>257</v>
      </c>
      <c r="AT251" s="149" t="s">
        <v>252</v>
      </c>
      <c r="AU251" s="149" t="s">
        <v>21</v>
      </c>
      <c r="AY251" s="17" t="s">
        <v>250</v>
      </c>
      <c r="BE251" s="150">
        <f>IF(N251="základní",J251,0)</f>
        <v>0</v>
      </c>
      <c r="BF251" s="150">
        <f>IF(N251="snížená",J251,0)</f>
        <v>0</v>
      </c>
      <c r="BG251" s="150">
        <f>IF(N251="zákl. přenesená",J251,0)</f>
        <v>0</v>
      </c>
      <c r="BH251" s="150">
        <f>IF(N251="sníž. přenesená",J251,0)</f>
        <v>0</v>
      </c>
      <c r="BI251" s="150">
        <f>IF(N251="nulová",J251,0)</f>
        <v>0</v>
      </c>
      <c r="BJ251" s="17" t="s">
        <v>88</v>
      </c>
      <c r="BK251" s="150">
        <f>ROUND(I251*H251,2)</f>
        <v>0</v>
      </c>
      <c r="BL251" s="17" t="s">
        <v>257</v>
      </c>
      <c r="BM251" s="149" t="s">
        <v>463</v>
      </c>
    </row>
    <row r="252" spans="2:65" s="1" customFormat="1" ht="11.25">
      <c r="B252" s="33"/>
      <c r="D252" s="151" t="s">
        <v>259</v>
      </c>
      <c r="F252" s="152" t="s">
        <v>464</v>
      </c>
      <c r="I252" s="153"/>
      <c r="L252" s="33"/>
      <c r="M252" s="154"/>
      <c r="T252" s="57"/>
      <c r="AT252" s="17" t="s">
        <v>259</v>
      </c>
      <c r="AU252" s="17" t="s">
        <v>21</v>
      </c>
    </row>
    <row r="253" spans="2:65" s="12" customFormat="1" ht="11.25">
      <c r="B253" s="155"/>
      <c r="D253" s="156" t="s">
        <v>265</v>
      </c>
      <c r="E253" s="157" t="s">
        <v>1</v>
      </c>
      <c r="F253" s="158" t="s">
        <v>465</v>
      </c>
      <c r="H253" s="159">
        <v>23.2</v>
      </c>
      <c r="I253" s="160"/>
      <c r="L253" s="155"/>
      <c r="M253" s="161"/>
      <c r="T253" s="162"/>
      <c r="AT253" s="157" t="s">
        <v>265</v>
      </c>
      <c r="AU253" s="157" t="s">
        <v>21</v>
      </c>
      <c r="AV253" s="12" t="s">
        <v>21</v>
      </c>
      <c r="AW253" s="12" t="s">
        <v>36</v>
      </c>
      <c r="AX253" s="12" t="s">
        <v>88</v>
      </c>
      <c r="AY253" s="157" t="s">
        <v>250</v>
      </c>
    </row>
    <row r="254" spans="2:65" s="1" customFormat="1" ht="16.5" customHeight="1">
      <c r="B254" s="33"/>
      <c r="C254" s="138" t="s">
        <v>466</v>
      </c>
      <c r="D254" s="138" t="s">
        <v>252</v>
      </c>
      <c r="E254" s="139" t="s">
        <v>467</v>
      </c>
      <c r="F254" s="140" t="s">
        <v>468</v>
      </c>
      <c r="G254" s="141" t="s">
        <v>276</v>
      </c>
      <c r="H254" s="142">
        <v>7.6</v>
      </c>
      <c r="I254" s="143"/>
      <c r="J254" s="144">
        <f>ROUND(I254*H254,2)</f>
        <v>0</v>
      </c>
      <c r="K254" s="140" t="s">
        <v>256</v>
      </c>
      <c r="L254" s="33"/>
      <c r="M254" s="145" t="s">
        <v>1</v>
      </c>
      <c r="N254" s="146" t="s">
        <v>45</v>
      </c>
      <c r="P254" s="147">
        <f>O254*H254</f>
        <v>0</v>
      </c>
      <c r="Q254" s="147">
        <v>2.5018699999999998</v>
      </c>
      <c r="R254" s="147">
        <f>Q254*H254</f>
        <v>19.014211999999997</v>
      </c>
      <c r="S254" s="147">
        <v>0</v>
      </c>
      <c r="T254" s="148">
        <f>S254*H254</f>
        <v>0</v>
      </c>
      <c r="AR254" s="149" t="s">
        <v>257</v>
      </c>
      <c r="AT254" s="149" t="s">
        <v>252</v>
      </c>
      <c r="AU254" s="149" t="s">
        <v>21</v>
      </c>
      <c r="AY254" s="17" t="s">
        <v>250</v>
      </c>
      <c r="BE254" s="150">
        <f>IF(N254="základní",J254,0)</f>
        <v>0</v>
      </c>
      <c r="BF254" s="150">
        <f>IF(N254="snížená",J254,0)</f>
        <v>0</v>
      </c>
      <c r="BG254" s="150">
        <f>IF(N254="zákl. přenesená",J254,0)</f>
        <v>0</v>
      </c>
      <c r="BH254" s="150">
        <f>IF(N254="sníž. přenesená",J254,0)</f>
        <v>0</v>
      </c>
      <c r="BI254" s="150">
        <f>IF(N254="nulová",J254,0)</f>
        <v>0</v>
      </c>
      <c r="BJ254" s="17" t="s">
        <v>88</v>
      </c>
      <c r="BK254" s="150">
        <f>ROUND(I254*H254,2)</f>
        <v>0</v>
      </c>
      <c r="BL254" s="17" t="s">
        <v>257</v>
      </c>
      <c r="BM254" s="149" t="s">
        <v>469</v>
      </c>
    </row>
    <row r="255" spans="2:65" s="1" customFormat="1" ht="11.25">
      <c r="B255" s="33"/>
      <c r="D255" s="151" t="s">
        <v>259</v>
      </c>
      <c r="F255" s="152" t="s">
        <v>470</v>
      </c>
      <c r="I255" s="153"/>
      <c r="L255" s="33"/>
      <c r="M255" s="154"/>
      <c r="T255" s="57"/>
      <c r="AT255" s="17" t="s">
        <v>259</v>
      </c>
      <c r="AU255" s="17" t="s">
        <v>21</v>
      </c>
    </row>
    <row r="256" spans="2:65" s="12" customFormat="1" ht="11.25">
      <c r="B256" s="155"/>
      <c r="D256" s="156" t="s">
        <v>265</v>
      </c>
      <c r="E256" s="157" t="s">
        <v>1</v>
      </c>
      <c r="F256" s="158" t="s">
        <v>471</v>
      </c>
      <c r="H256" s="159">
        <v>7.6</v>
      </c>
      <c r="I256" s="160"/>
      <c r="L256" s="155"/>
      <c r="M256" s="161"/>
      <c r="T256" s="162"/>
      <c r="AT256" s="157" t="s">
        <v>265</v>
      </c>
      <c r="AU256" s="157" t="s">
        <v>21</v>
      </c>
      <c r="AV256" s="12" t="s">
        <v>21</v>
      </c>
      <c r="AW256" s="12" t="s">
        <v>36</v>
      </c>
      <c r="AX256" s="12" t="s">
        <v>88</v>
      </c>
      <c r="AY256" s="157" t="s">
        <v>250</v>
      </c>
    </row>
    <row r="257" spans="2:65" s="1" customFormat="1" ht="24.2" customHeight="1">
      <c r="B257" s="33"/>
      <c r="C257" s="138" t="s">
        <v>472</v>
      </c>
      <c r="D257" s="138" t="s">
        <v>252</v>
      </c>
      <c r="E257" s="139" t="s">
        <v>473</v>
      </c>
      <c r="F257" s="140" t="s">
        <v>474</v>
      </c>
      <c r="G257" s="141" t="s">
        <v>255</v>
      </c>
      <c r="H257" s="142">
        <v>129</v>
      </c>
      <c r="I257" s="143"/>
      <c r="J257" s="144">
        <f>ROUND(I257*H257,2)</f>
        <v>0</v>
      </c>
      <c r="K257" s="140" t="s">
        <v>256</v>
      </c>
      <c r="L257" s="33"/>
      <c r="M257" s="145" t="s">
        <v>1</v>
      </c>
      <c r="N257" s="146" t="s">
        <v>45</v>
      </c>
      <c r="P257" s="147">
        <f>O257*H257</f>
        <v>0</v>
      </c>
      <c r="Q257" s="147">
        <v>0.108</v>
      </c>
      <c r="R257" s="147">
        <f>Q257*H257</f>
        <v>13.932</v>
      </c>
      <c r="S257" s="147">
        <v>0</v>
      </c>
      <c r="T257" s="148">
        <f>S257*H257</f>
        <v>0</v>
      </c>
      <c r="AR257" s="149" t="s">
        <v>257</v>
      </c>
      <c r="AT257" s="149" t="s">
        <v>252</v>
      </c>
      <c r="AU257" s="149" t="s">
        <v>21</v>
      </c>
      <c r="AY257" s="17" t="s">
        <v>250</v>
      </c>
      <c r="BE257" s="150">
        <f>IF(N257="základní",J257,0)</f>
        <v>0</v>
      </c>
      <c r="BF257" s="150">
        <f>IF(N257="snížená",J257,0)</f>
        <v>0</v>
      </c>
      <c r="BG257" s="150">
        <f>IF(N257="zákl. přenesená",J257,0)</f>
        <v>0</v>
      </c>
      <c r="BH257" s="150">
        <f>IF(N257="sníž. přenesená",J257,0)</f>
        <v>0</v>
      </c>
      <c r="BI257" s="150">
        <f>IF(N257="nulová",J257,0)</f>
        <v>0</v>
      </c>
      <c r="BJ257" s="17" t="s">
        <v>88</v>
      </c>
      <c r="BK257" s="150">
        <f>ROUND(I257*H257,2)</f>
        <v>0</v>
      </c>
      <c r="BL257" s="17" t="s">
        <v>257</v>
      </c>
      <c r="BM257" s="149" t="s">
        <v>475</v>
      </c>
    </row>
    <row r="258" spans="2:65" s="1" customFormat="1" ht="11.25">
      <c r="B258" s="33"/>
      <c r="D258" s="151" t="s">
        <v>259</v>
      </c>
      <c r="F258" s="152" t="s">
        <v>476</v>
      </c>
      <c r="I258" s="153"/>
      <c r="L258" s="33"/>
      <c r="M258" s="154"/>
      <c r="T258" s="57"/>
      <c r="AT258" s="17" t="s">
        <v>259</v>
      </c>
      <c r="AU258" s="17" t="s">
        <v>21</v>
      </c>
    </row>
    <row r="259" spans="2:65" s="12" customFormat="1" ht="11.25">
      <c r="B259" s="155"/>
      <c r="D259" s="156" t="s">
        <v>265</v>
      </c>
      <c r="E259" s="157" t="s">
        <v>1</v>
      </c>
      <c r="F259" s="158" t="s">
        <v>477</v>
      </c>
      <c r="H259" s="159">
        <v>129</v>
      </c>
      <c r="I259" s="160"/>
      <c r="L259" s="155"/>
      <c r="M259" s="161"/>
      <c r="T259" s="162"/>
      <c r="AT259" s="157" t="s">
        <v>265</v>
      </c>
      <c r="AU259" s="157" t="s">
        <v>21</v>
      </c>
      <c r="AV259" s="12" t="s">
        <v>21</v>
      </c>
      <c r="AW259" s="12" t="s">
        <v>36</v>
      </c>
      <c r="AX259" s="12" t="s">
        <v>88</v>
      </c>
      <c r="AY259" s="157" t="s">
        <v>250</v>
      </c>
    </row>
    <row r="260" spans="2:65" s="1" customFormat="1" ht="16.5" customHeight="1">
      <c r="B260" s="33"/>
      <c r="C260" s="178" t="s">
        <v>478</v>
      </c>
      <c r="D260" s="178" t="s">
        <v>364</v>
      </c>
      <c r="E260" s="179" t="s">
        <v>479</v>
      </c>
      <c r="F260" s="180" t="s">
        <v>480</v>
      </c>
      <c r="G260" s="181" t="s">
        <v>481</v>
      </c>
      <c r="H260" s="182">
        <v>43</v>
      </c>
      <c r="I260" s="183"/>
      <c r="J260" s="184">
        <f>ROUND(I260*H260,2)</f>
        <v>0</v>
      </c>
      <c r="K260" s="180" t="s">
        <v>256</v>
      </c>
      <c r="L260" s="185"/>
      <c r="M260" s="186" t="s">
        <v>1</v>
      </c>
      <c r="N260" s="187" t="s">
        <v>45</v>
      </c>
      <c r="P260" s="147">
        <f>O260*H260</f>
        <v>0</v>
      </c>
      <c r="Q260" s="147">
        <v>1.516</v>
      </c>
      <c r="R260" s="147">
        <f>Q260*H260</f>
        <v>65.188000000000002</v>
      </c>
      <c r="S260" s="147">
        <v>0</v>
      </c>
      <c r="T260" s="148">
        <f>S260*H260</f>
        <v>0</v>
      </c>
      <c r="AR260" s="149" t="s">
        <v>299</v>
      </c>
      <c r="AT260" s="149" t="s">
        <v>364</v>
      </c>
      <c r="AU260" s="149" t="s">
        <v>21</v>
      </c>
      <c r="AY260" s="17" t="s">
        <v>250</v>
      </c>
      <c r="BE260" s="150">
        <f>IF(N260="základní",J260,0)</f>
        <v>0</v>
      </c>
      <c r="BF260" s="150">
        <f>IF(N260="snížená",J260,0)</f>
        <v>0</v>
      </c>
      <c r="BG260" s="150">
        <f>IF(N260="zákl. přenesená",J260,0)</f>
        <v>0</v>
      </c>
      <c r="BH260" s="150">
        <f>IF(N260="sníž. přenesená",J260,0)</f>
        <v>0</v>
      </c>
      <c r="BI260" s="150">
        <f>IF(N260="nulová",J260,0)</f>
        <v>0</v>
      </c>
      <c r="BJ260" s="17" t="s">
        <v>88</v>
      </c>
      <c r="BK260" s="150">
        <f>ROUND(I260*H260,2)</f>
        <v>0</v>
      </c>
      <c r="BL260" s="17" t="s">
        <v>257</v>
      </c>
      <c r="BM260" s="149" t="s">
        <v>482</v>
      </c>
    </row>
    <row r="261" spans="2:65" s="1" customFormat="1" ht="19.5">
      <c r="B261" s="33"/>
      <c r="D261" s="156" t="s">
        <v>285</v>
      </c>
      <c r="F261" s="170" t="s">
        <v>483</v>
      </c>
      <c r="I261" s="153"/>
      <c r="L261" s="33"/>
      <c r="M261" s="154"/>
      <c r="T261" s="57"/>
      <c r="AT261" s="17" t="s">
        <v>285</v>
      </c>
      <c r="AU261" s="17" t="s">
        <v>21</v>
      </c>
    </row>
    <row r="262" spans="2:65" s="11" customFormat="1" ht="22.9" customHeight="1">
      <c r="B262" s="126"/>
      <c r="D262" s="127" t="s">
        <v>79</v>
      </c>
      <c r="E262" s="136" t="s">
        <v>267</v>
      </c>
      <c r="F262" s="136" t="s">
        <v>484</v>
      </c>
      <c r="I262" s="129"/>
      <c r="J262" s="137">
        <f>BK262</f>
        <v>0</v>
      </c>
      <c r="L262" s="126"/>
      <c r="M262" s="131"/>
      <c r="P262" s="132">
        <f>SUM(P263:P292)</f>
        <v>0</v>
      </c>
      <c r="R262" s="132">
        <f>SUM(R263:R292)</f>
        <v>81.045760619999996</v>
      </c>
      <c r="T262" s="133">
        <f>SUM(T263:T292)</f>
        <v>0</v>
      </c>
      <c r="AR262" s="127" t="s">
        <v>88</v>
      </c>
      <c r="AT262" s="134" t="s">
        <v>79</v>
      </c>
      <c r="AU262" s="134" t="s">
        <v>88</v>
      </c>
      <c r="AY262" s="127" t="s">
        <v>250</v>
      </c>
      <c r="BK262" s="135">
        <f>SUM(BK263:BK292)</f>
        <v>0</v>
      </c>
    </row>
    <row r="263" spans="2:65" s="1" customFormat="1" ht="24.2" customHeight="1">
      <c r="B263" s="33"/>
      <c r="C263" s="138" t="s">
        <v>485</v>
      </c>
      <c r="D263" s="138" t="s">
        <v>252</v>
      </c>
      <c r="E263" s="139" t="s">
        <v>486</v>
      </c>
      <c r="F263" s="140" t="s">
        <v>487</v>
      </c>
      <c r="G263" s="141" t="s">
        <v>276</v>
      </c>
      <c r="H263" s="142">
        <v>0.66</v>
      </c>
      <c r="I263" s="143"/>
      <c r="J263" s="144">
        <f>ROUND(I263*H263,2)</f>
        <v>0</v>
      </c>
      <c r="K263" s="140" t="s">
        <v>256</v>
      </c>
      <c r="L263" s="33"/>
      <c r="M263" s="145" t="s">
        <v>1</v>
      </c>
      <c r="N263" s="146" t="s">
        <v>45</v>
      </c>
      <c r="P263" s="147">
        <f>O263*H263</f>
        <v>0</v>
      </c>
      <c r="Q263" s="147">
        <v>0.25080999999999998</v>
      </c>
      <c r="R263" s="147">
        <f>Q263*H263</f>
        <v>0.1655346</v>
      </c>
      <c r="S263" s="147">
        <v>0</v>
      </c>
      <c r="T263" s="148">
        <f>S263*H263</f>
        <v>0</v>
      </c>
      <c r="AR263" s="149" t="s">
        <v>257</v>
      </c>
      <c r="AT263" s="149" t="s">
        <v>252</v>
      </c>
      <c r="AU263" s="149" t="s">
        <v>21</v>
      </c>
      <c r="AY263" s="17" t="s">
        <v>250</v>
      </c>
      <c r="BE263" s="150">
        <f>IF(N263="základní",J263,0)</f>
        <v>0</v>
      </c>
      <c r="BF263" s="150">
        <f>IF(N263="snížená",J263,0)</f>
        <v>0</v>
      </c>
      <c r="BG263" s="150">
        <f>IF(N263="zákl. přenesená",J263,0)</f>
        <v>0</v>
      </c>
      <c r="BH263" s="150">
        <f>IF(N263="sníž. přenesená",J263,0)</f>
        <v>0</v>
      </c>
      <c r="BI263" s="150">
        <f>IF(N263="nulová",J263,0)</f>
        <v>0</v>
      </c>
      <c r="BJ263" s="17" t="s">
        <v>88</v>
      </c>
      <c r="BK263" s="150">
        <f>ROUND(I263*H263,2)</f>
        <v>0</v>
      </c>
      <c r="BL263" s="17" t="s">
        <v>257</v>
      </c>
      <c r="BM263" s="149" t="s">
        <v>488</v>
      </c>
    </row>
    <row r="264" spans="2:65" s="1" customFormat="1" ht="11.25">
      <c r="B264" s="33"/>
      <c r="D264" s="151" t="s">
        <v>259</v>
      </c>
      <c r="F264" s="152" t="s">
        <v>489</v>
      </c>
      <c r="I264" s="153"/>
      <c r="L264" s="33"/>
      <c r="M264" s="154"/>
      <c r="T264" s="57"/>
      <c r="AT264" s="17" t="s">
        <v>259</v>
      </c>
      <c r="AU264" s="17" t="s">
        <v>21</v>
      </c>
    </row>
    <row r="265" spans="2:65" s="12" customFormat="1" ht="11.25">
      <c r="B265" s="155"/>
      <c r="D265" s="156" t="s">
        <v>265</v>
      </c>
      <c r="E265" s="157" t="s">
        <v>1</v>
      </c>
      <c r="F265" s="158" t="s">
        <v>490</v>
      </c>
      <c r="H265" s="159">
        <v>0.66</v>
      </c>
      <c r="I265" s="160"/>
      <c r="L265" s="155"/>
      <c r="M265" s="161"/>
      <c r="T265" s="162"/>
      <c r="AT265" s="157" t="s">
        <v>265</v>
      </c>
      <c r="AU265" s="157" t="s">
        <v>21</v>
      </c>
      <c r="AV265" s="12" t="s">
        <v>21</v>
      </c>
      <c r="AW265" s="12" t="s">
        <v>36</v>
      </c>
      <c r="AX265" s="12" t="s">
        <v>88</v>
      </c>
      <c r="AY265" s="157" t="s">
        <v>250</v>
      </c>
    </row>
    <row r="266" spans="2:65" s="1" customFormat="1" ht="16.5" customHeight="1">
      <c r="B266" s="33"/>
      <c r="C266" s="178" t="s">
        <v>491</v>
      </c>
      <c r="D266" s="178" t="s">
        <v>364</v>
      </c>
      <c r="E266" s="179" t="s">
        <v>492</v>
      </c>
      <c r="F266" s="180" t="s">
        <v>493</v>
      </c>
      <c r="G266" s="181" t="s">
        <v>481</v>
      </c>
      <c r="H266" s="182">
        <v>3</v>
      </c>
      <c r="I266" s="183"/>
      <c r="J266" s="184">
        <f>ROUND(I266*H266,2)</f>
        <v>0</v>
      </c>
      <c r="K266" s="180" t="s">
        <v>1</v>
      </c>
      <c r="L266" s="185"/>
      <c r="M266" s="186" t="s">
        <v>1</v>
      </c>
      <c r="N266" s="187" t="s">
        <v>45</v>
      </c>
      <c r="P266" s="147">
        <f>O266*H266</f>
        <v>0</v>
      </c>
      <c r="Q266" s="147">
        <v>0.61599999999999999</v>
      </c>
      <c r="R266" s="147">
        <f>Q266*H266</f>
        <v>1.8479999999999999</v>
      </c>
      <c r="S266" s="147">
        <v>0</v>
      </c>
      <c r="T266" s="148">
        <f>S266*H266</f>
        <v>0</v>
      </c>
      <c r="AR266" s="149" t="s">
        <v>299</v>
      </c>
      <c r="AT266" s="149" t="s">
        <v>364</v>
      </c>
      <c r="AU266" s="149" t="s">
        <v>21</v>
      </c>
      <c r="AY266" s="17" t="s">
        <v>250</v>
      </c>
      <c r="BE266" s="150">
        <f>IF(N266="základní",J266,0)</f>
        <v>0</v>
      </c>
      <c r="BF266" s="150">
        <f>IF(N266="snížená",J266,0)</f>
        <v>0</v>
      </c>
      <c r="BG266" s="150">
        <f>IF(N266="zákl. přenesená",J266,0)</f>
        <v>0</v>
      </c>
      <c r="BH266" s="150">
        <f>IF(N266="sníž. přenesená",J266,0)</f>
        <v>0</v>
      </c>
      <c r="BI266" s="150">
        <f>IF(N266="nulová",J266,0)</f>
        <v>0</v>
      </c>
      <c r="BJ266" s="17" t="s">
        <v>88</v>
      </c>
      <c r="BK266" s="150">
        <f>ROUND(I266*H266,2)</f>
        <v>0</v>
      </c>
      <c r="BL266" s="17" t="s">
        <v>257</v>
      </c>
      <c r="BM266" s="149" t="s">
        <v>494</v>
      </c>
    </row>
    <row r="267" spans="2:65" s="1" customFormat="1" ht="24.2" customHeight="1">
      <c r="B267" s="33"/>
      <c r="C267" s="138" t="s">
        <v>495</v>
      </c>
      <c r="D267" s="138" t="s">
        <v>252</v>
      </c>
      <c r="E267" s="139" t="s">
        <v>496</v>
      </c>
      <c r="F267" s="140" t="s">
        <v>497</v>
      </c>
      <c r="G267" s="141" t="s">
        <v>276</v>
      </c>
      <c r="H267" s="142">
        <v>17.149999999999999</v>
      </c>
      <c r="I267" s="143"/>
      <c r="J267" s="144">
        <f>ROUND(I267*H267,2)</f>
        <v>0</v>
      </c>
      <c r="K267" s="140" t="s">
        <v>256</v>
      </c>
      <c r="L267" s="33"/>
      <c r="M267" s="145" t="s">
        <v>1</v>
      </c>
      <c r="N267" s="146" t="s">
        <v>45</v>
      </c>
      <c r="P267" s="147">
        <f>O267*H267</f>
        <v>0</v>
      </c>
      <c r="Q267" s="147">
        <v>7.9549999999999996E-2</v>
      </c>
      <c r="R267" s="147">
        <f>Q267*H267</f>
        <v>1.3642824999999998</v>
      </c>
      <c r="S267" s="147">
        <v>0</v>
      </c>
      <c r="T267" s="148">
        <f>S267*H267</f>
        <v>0</v>
      </c>
      <c r="AR267" s="149" t="s">
        <v>257</v>
      </c>
      <c r="AT267" s="149" t="s">
        <v>252</v>
      </c>
      <c r="AU267" s="149" t="s">
        <v>21</v>
      </c>
      <c r="AY267" s="17" t="s">
        <v>250</v>
      </c>
      <c r="BE267" s="150">
        <f>IF(N267="základní",J267,0)</f>
        <v>0</v>
      </c>
      <c r="BF267" s="150">
        <f>IF(N267="snížená",J267,0)</f>
        <v>0</v>
      </c>
      <c r="BG267" s="150">
        <f>IF(N267="zákl. přenesená",J267,0)</f>
        <v>0</v>
      </c>
      <c r="BH267" s="150">
        <f>IF(N267="sníž. přenesená",J267,0)</f>
        <v>0</v>
      </c>
      <c r="BI267" s="150">
        <f>IF(N267="nulová",J267,0)</f>
        <v>0</v>
      </c>
      <c r="BJ267" s="17" t="s">
        <v>88</v>
      </c>
      <c r="BK267" s="150">
        <f>ROUND(I267*H267,2)</f>
        <v>0</v>
      </c>
      <c r="BL267" s="17" t="s">
        <v>257</v>
      </c>
      <c r="BM267" s="149" t="s">
        <v>498</v>
      </c>
    </row>
    <row r="268" spans="2:65" s="1" customFormat="1" ht="11.25">
      <c r="B268" s="33"/>
      <c r="D268" s="151" t="s">
        <v>259</v>
      </c>
      <c r="F268" s="152" t="s">
        <v>499</v>
      </c>
      <c r="I268" s="153"/>
      <c r="L268" s="33"/>
      <c r="M268" s="154"/>
      <c r="T268" s="57"/>
      <c r="AT268" s="17" t="s">
        <v>259</v>
      </c>
      <c r="AU268" s="17" t="s">
        <v>21</v>
      </c>
    </row>
    <row r="269" spans="2:65" s="12" customFormat="1" ht="11.25">
      <c r="B269" s="155"/>
      <c r="D269" s="156" t="s">
        <v>265</v>
      </c>
      <c r="E269" s="157" t="s">
        <v>1</v>
      </c>
      <c r="F269" s="158" t="s">
        <v>500</v>
      </c>
      <c r="H269" s="159">
        <v>12.06</v>
      </c>
      <c r="I269" s="160"/>
      <c r="L269" s="155"/>
      <c r="M269" s="161"/>
      <c r="T269" s="162"/>
      <c r="AT269" s="157" t="s">
        <v>265</v>
      </c>
      <c r="AU269" s="157" t="s">
        <v>21</v>
      </c>
      <c r="AV269" s="12" t="s">
        <v>21</v>
      </c>
      <c r="AW269" s="12" t="s">
        <v>36</v>
      </c>
      <c r="AX269" s="12" t="s">
        <v>80</v>
      </c>
      <c r="AY269" s="157" t="s">
        <v>250</v>
      </c>
    </row>
    <row r="270" spans="2:65" s="12" customFormat="1" ht="11.25">
      <c r="B270" s="155"/>
      <c r="D270" s="156" t="s">
        <v>265</v>
      </c>
      <c r="E270" s="157" t="s">
        <v>1</v>
      </c>
      <c r="F270" s="158" t="s">
        <v>501</v>
      </c>
      <c r="H270" s="159">
        <v>2.0099999999999998</v>
      </c>
      <c r="I270" s="160"/>
      <c r="L270" s="155"/>
      <c r="M270" s="161"/>
      <c r="T270" s="162"/>
      <c r="AT270" s="157" t="s">
        <v>265</v>
      </c>
      <c r="AU270" s="157" t="s">
        <v>21</v>
      </c>
      <c r="AV270" s="12" t="s">
        <v>21</v>
      </c>
      <c r="AW270" s="12" t="s">
        <v>36</v>
      </c>
      <c r="AX270" s="12" t="s">
        <v>80</v>
      </c>
      <c r="AY270" s="157" t="s">
        <v>250</v>
      </c>
    </row>
    <row r="271" spans="2:65" s="12" customFormat="1" ht="11.25">
      <c r="B271" s="155"/>
      <c r="D271" s="156" t="s">
        <v>265</v>
      </c>
      <c r="E271" s="157" t="s">
        <v>1</v>
      </c>
      <c r="F271" s="158" t="s">
        <v>502</v>
      </c>
      <c r="H271" s="159">
        <v>3.08</v>
      </c>
      <c r="I271" s="160"/>
      <c r="L271" s="155"/>
      <c r="M271" s="161"/>
      <c r="T271" s="162"/>
      <c r="AT271" s="157" t="s">
        <v>265</v>
      </c>
      <c r="AU271" s="157" t="s">
        <v>21</v>
      </c>
      <c r="AV271" s="12" t="s">
        <v>21</v>
      </c>
      <c r="AW271" s="12" t="s">
        <v>36</v>
      </c>
      <c r="AX271" s="12" t="s">
        <v>80</v>
      </c>
      <c r="AY271" s="157" t="s">
        <v>250</v>
      </c>
    </row>
    <row r="272" spans="2:65" s="13" customFormat="1" ht="11.25">
      <c r="B272" s="163"/>
      <c r="D272" s="156" t="s">
        <v>265</v>
      </c>
      <c r="E272" s="164" t="s">
        <v>1</v>
      </c>
      <c r="F272" s="165" t="s">
        <v>273</v>
      </c>
      <c r="H272" s="166">
        <v>17.149999999999999</v>
      </c>
      <c r="I272" s="167"/>
      <c r="L272" s="163"/>
      <c r="M272" s="168"/>
      <c r="T272" s="169"/>
      <c r="AT272" s="164" t="s">
        <v>265</v>
      </c>
      <c r="AU272" s="164" t="s">
        <v>21</v>
      </c>
      <c r="AV272" s="13" t="s">
        <v>257</v>
      </c>
      <c r="AW272" s="13" t="s">
        <v>36</v>
      </c>
      <c r="AX272" s="13" t="s">
        <v>88</v>
      </c>
      <c r="AY272" s="164" t="s">
        <v>250</v>
      </c>
    </row>
    <row r="273" spans="2:65" s="1" customFormat="1" ht="24.2" customHeight="1">
      <c r="B273" s="33"/>
      <c r="C273" s="178" t="s">
        <v>503</v>
      </c>
      <c r="D273" s="178" t="s">
        <v>364</v>
      </c>
      <c r="E273" s="179" t="s">
        <v>504</v>
      </c>
      <c r="F273" s="180" t="s">
        <v>505</v>
      </c>
      <c r="G273" s="181" t="s">
        <v>481</v>
      </c>
      <c r="H273" s="182">
        <v>18</v>
      </c>
      <c r="I273" s="183"/>
      <c r="J273" s="184">
        <f>ROUND(I273*H273,2)</f>
        <v>0</v>
      </c>
      <c r="K273" s="180" t="s">
        <v>1</v>
      </c>
      <c r="L273" s="185"/>
      <c r="M273" s="186" t="s">
        <v>1</v>
      </c>
      <c r="N273" s="187" t="s">
        <v>45</v>
      </c>
      <c r="P273" s="147">
        <f>O273*H273</f>
        <v>0</v>
      </c>
      <c r="Q273" s="147">
        <v>1.8759999999999999</v>
      </c>
      <c r="R273" s="147">
        <f>Q273*H273</f>
        <v>33.768000000000001</v>
      </c>
      <c r="S273" s="147">
        <v>0</v>
      </c>
      <c r="T273" s="148">
        <f>S273*H273</f>
        <v>0</v>
      </c>
      <c r="AR273" s="149" t="s">
        <v>299</v>
      </c>
      <c r="AT273" s="149" t="s">
        <v>364</v>
      </c>
      <c r="AU273" s="149" t="s">
        <v>21</v>
      </c>
      <c r="AY273" s="17" t="s">
        <v>250</v>
      </c>
      <c r="BE273" s="150">
        <f>IF(N273="základní",J273,0)</f>
        <v>0</v>
      </c>
      <c r="BF273" s="150">
        <f>IF(N273="snížená",J273,0)</f>
        <v>0</v>
      </c>
      <c r="BG273" s="150">
        <f>IF(N273="zákl. přenesená",J273,0)</f>
        <v>0</v>
      </c>
      <c r="BH273" s="150">
        <f>IF(N273="sníž. přenesená",J273,0)</f>
        <v>0</v>
      </c>
      <c r="BI273" s="150">
        <f>IF(N273="nulová",J273,0)</f>
        <v>0</v>
      </c>
      <c r="BJ273" s="17" t="s">
        <v>88</v>
      </c>
      <c r="BK273" s="150">
        <f>ROUND(I273*H273,2)</f>
        <v>0</v>
      </c>
      <c r="BL273" s="17" t="s">
        <v>257</v>
      </c>
      <c r="BM273" s="149" t="s">
        <v>506</v>
      </c>
    </row>
    <row r="274" spans="2:65" s="1" customFormat="1" ht="24.2" customHeight="1">
      <c r="B274" s="33"/>
      <c r="C274" s="178" t="s">
        <v>507</v>
      </c>
      <c r="D274" s="178" t="s">
        <v>364</v>
      </c>
      <c r="E274" s="179" t="s">
        <v>508</v>
      </c>
      <c r="F274" s="180" t="s">
        <v>509</v>
      </c>
      <c r="G274" s="181" t="s">
        <v>481</v>
      </c>
      <c r="H274" s="182">
        <v>3</v>
      </c>
      <c r="I274" s="183"/>
      <c r="J274" s="184">
        <f>ROUND(I274*H274,2)</f>
        <v>0</v>
      </c>
      <c r="K274" s="180" t="s">
        <v>1</v>
      </c>
      <c r="L274" s="185"/>
      <c r="M274" s="186" t="s">
        <v>1</v>
      </c>
      <c r="N274" s="187" t="s">
        <v>45</v>
      </c>
      <c r="P274" s="147">
        <f>O274*H274</f>
        <v>0</v>
      </c>
      <c r="Q274" s="147">
        <v>1.8759999999999999</v>
      </c>
      <c r="R274" s="147">
        <f>Q274*H274</f>
        <v>5.6280000000000001</v>
      </c>
      <c r="S274" s="147">
        <v>0</v>
      </c>
      <c r="T274" s="148">
        <f>S274*H274</f>
        <v>0</v>
      </c>
      <c r="AR274" s="149" t="s">
        <v>299</v>
      </c>
      <c r="AT274" s="149" t="s">
        <v>364</v>
      </c>
      <c r="AU274" s="149" t="s">
        <v>21</v>
      </c>
      <c r="AY274" s="17" t="s">
        <v>250</v>
      </c>
      <c r="BE274" s="150">
        <f>IF(N274="základní",J274,0)</f>
        <v>0</v>
      </c>
      <c r="BF274" s="150">
        <f>IF(N274="snížená",J274,0)</f>
        <v>0</v>
      </c>
      <c r="BG274" s="150">
        <f>IF(N274="zákl. přenesená",J274,0)</f>
        <v>0</v>
      </c>
      <c r="BH274" s="150">
        <f>IF(N274="sníž. přenesená",J274,0)</f>
        <v>0</v>
      </c>
      <c r="BI274" s="150">
        <f>IF(N274="nulová",J274,0)</f>
        <v>0</v>
      </c>
      <c r="BJ274" s="17" t="s">
        <v>88</v>
      </c>
      <c r="BK274" s="150">
        <f>ROUND(I274*H274,2)</f>
        <v>0</v>
      </c>
      <c r="BL274" s="17" t="s">
        <v>257</v>
      </c>
      <c r="BM274" s="149" t="s">
        <v>510</v>
      </c>
    </row>
    <row r="275" spans="2:65" s="1" customFormat="1" ht="16.5" customHeight="1">
      <c r="B275" s="33"/>
      <c r="C275" s="178" t="s">
        <v>511</v>
      </c>
      <c r="D275" s="178" t="s">
        <v>364</v>
      </c>
      <c r="E275" s="179" t="s">
        <v>512</v>
      </c>
      <c r="F275" s="180" t="s">
        <v>513</v>
      </c>
      <c r="G275" s="181" t="s">
        <v>481</v>
      </c>
      <c r="H275" s="182">
        <v>7</v>
      </c>
      <c r="I275" s="183"/>
      <c r="J275" s="184">
        <f>ROUND(I275*H275,2)</f>
        <v>0</v>
      </c>
      <c r="K275" s="180" t="s">
        <v>1</v>
      </c>
      <c r="L275" s="185"/>
      <c r="M275" s="186" t="s">
        <v>1</v>
      </c>
      <c r="N275" s="187" t="s">
        <v>45</v>
      </c>
      <c r="P275" s="147">
        <f>O275*H275</f>
        <v>0</v>
      </c>
      <c r="Q275" s="147">
        <v>1.232</v>
      </c>
      <c r="R275" s="147">
        <f>Q275*H275</f>
        <v>8.6240000000000006</v>
      </c>
      <c r="S275" s="147">
        <v>0</v>
      </c>
      <c r="T275" s="148">
        <f>S275*H275</f>
        <v>0</v>
      </c>
      <c r="AR275" s="149" t="s">
        <v>299</v>
      </c>
      <c r="AT275" s="149" t="s">
        <v>364</v>
      </c>
      <c r="AU275" s="149" t="s">
        <v>21</v>
      </c>
      <c r="AY275" s="17" t="s">
        <v>250</v>
      </c>
      <c r="BE275" s="150">
        <f>IF(N275="základní",J275,0)</f>
        <v>0</v>
      </c>
      <c r="BF275" s="150">
        <f>IF(N275="snížená",J275,0)</f>
        <v>0</v>
      </c>
      <c r="BG275" s="150">
        <f>IF(N275="zákl. přenesená",J275,0)</f>
        <v>0</v>
      </c>
      <c r="BH275" s="150">
        <f>IF(N275="sníž. přenesená",J275,0)</f>
        <v>0</v>
      </c>
      <c r="BI275" s="150">
        <f>IF(N275="nulová",J275,0)</f>
        <v>0</v>
      </c>
      <c r="BJ275" s="17" t="s">
        <v>88</v>
      </c>
      <c r="BK275" s="150">
        <f>ROUND(I275*H275,2)</f>
        <v>0</v>
      </c>
      <c r="BL275" s="17" t="s">
        <v>257</v>
      </c>
      <c r="BM275" s="149" t="s">
        <v>514</v>
      </c>
    </row>
    <row r="276" spans="2:65" s="1" customFormat="1" ht="24.2" customHeight="1">
      <c r="B276" s="33"/>
      <c r="C276" s="138" t="s">
        <v>515</v>
      </c>
      <c r="D276" s="138" t="s">
        <v>252</v>
      </c>
      <c r="E276" s="139" t="s">
        <v>516</v>
      </c>
      <c r="F276" s="140" t="s">
        <v>517</v>
      </c>
      <c r="G276" s="141" t="s">
        <v>276</v>
      </c>
      <c r="H276" s="142">
        <v>6</v>
      </c>
      <c r="I276" s="143"/>
      <c r="J276" s="144">
        <f>ROUND(I276*H276,2)</f>
        <v>0</v>
      </c>
      <c r="K276" s="140" t="s">
        <v>256</v>
      </c>
      <c r="L276" s="33"/>
      <c r="M276" s="145" t="s">
        <v>1</v>
      </c>
      <c r="N276" s="146" t="s">
        <v>45</v>
      </c>
      <c r="P276" s="147">
        <f>O276*H276</f>
        <v>0</v>
      </c>
      <c r="Q276" s="147">
        <v>0</v>
      </c>
      <c r="R276" s="147">
        <f>Q276*H276</f>
        <v>0</v>
      </c>
      <c r="S276" s="147">
        <v>0</v>
      </c>
      <c r="T276" s="148">
        <f>S276*H276</f>
        <v>0</v>
      </c>
      <c r="AR276" s="149" t="s">
        <v>257</v>
      </c>
      <c r="AT276" s="149" t="s">
        <v>252</v>
      </c>
      <c r="AU276" s="149" t="s">
        <v>21</v>
      </c>
      <c r="AY276" s="17" t="s">
        <v>250</v>
      </c>
      <c r="BE276" s="150">
        <f>IF(N276="základní",J276,0)</f>
        <v>0</v>
      </c>
      <c r="BF276" s="150">
        <f>IF(N276="snížená",J276,0)</f>
        <v>0</v>
      </c>
      <c r="BG276" s="150">
        <f>IF(N276="zákl. přenesená",J276,0)</f>
        <v>0</v>
      </c>
      <c r="BH276" s="150">
        <f>IF(N276="sníž. přenesená",J276,0)</f>
        <v>0</v>
      </c>
      <c r="BI276" s="150">
        <f>IF(N276="nulová",J276,0)</f>
        <v>0</v>
      </c>
      <c r="BJ276" s="17" t="s">
        <v>88</v>
      </c>
      <c r="BK276" s="150">
        <f>ROUND(I276*H276,2)</f>
        <v>0</v>
      </c>
      <c r="BL276" s="17" t="s">
        <v>257</v>
      </c>
      <c r="BM276" s="149" t="s">
        <v>518</v>
      </c>
    </row>
    <row r="277" spans="2:65" s="1" customFormat="1" ht="11.25">
      <c r="B277" s="33"/>
      <c r="D277" s="151" t="s">
        <v>259</v>
      </c>
      <c r="F277" s="152" t="s">
        <v>519</v>
      </c>
      <c r="I277" s="153"/>
      <c r="L277" s="33"/>
      <c r="M277" s="154"/>
      <c r="T277" s="57"/>
      <c r="AT277" s="17" t="s">
        <v>259</v>
      </c>
      <c r="AU277" s="17" t="s">
        <v>21</v>
      </c>
    </row>
    <row r="278" spans="2:65" s="12" customFormat="1" ht="11.25">
      <c r="B278" s="155"/>
      <c r="D278" s="156" t="s">
        <v>265</v>
      </c>
      <c r="E278" s="157" t="s">
        <v>1</v>
      </c>
      <c r="F278" s="158" t="s">
        <v>520</v>
      </c>
      <c r="H278" s="159">
        <v>6</v>
      </c>
      <c r="I278" s="160"/>
      <c r="L278" s="155"/>
      <c r="M278" s="161"/>
      <c r="T278" s="162"/>
      <c r="AT278" s="157" t="s">
        <v>265</v>
      </c>
      <c r="AU278" s="157" t="s">
        <v>21</v>
      </c>
      <c r="AV278" s="12" t="s">
        <v>21</v>
      </c>
      <c r="AW278" s="12" t="s">
        <v>36</v>
      </c>
      <c r="AX278" s="12" t="s">
        <v>88</v>
      </c>
      <c r="AY278" s="157" t="s">
        <v>250</v>
      </c>
    </row>
    <row r="279" spans="2:65" s="1" customFormat="1" ht="21.75" customHeight="1">
      <c r="B279" s="33"/>
      <c r="C279" s="138" t="s">
        <v>521</v>
      </c>
      <c r="D279" s="138" t="s">
        <v>252</v>
      </c>
      <c r="E279" s="139" t="s">
        <v>522</v>
      </c>
      <c r="F279" s="140" t="s">
        <v>523</v>
      </c>
      <c r="G279" s="141" t="s">
        <v>255</v>
      </c>
      <c r="H279" s="142">
        <v>48</v>
      </c>
      <c r="I279" s="143"/>
      <c r="J279" s="144">
        <f>ROUND(I279*H279,2)</f>
        <v>0</v>
      </c>
      <c r="K279" s="140" t="s">
        <v>256</v>
      </c>
      <c r="L279" s="33"/>
      <c r="M279" s="145" t="s">
        <v>1</v>
      </c>
      <c r="N279" s="146" t="s">
        <v>45</v>
      </c>
      <c r="P279" s="147">
        <f>O279*H279</f>
        <v>0</v>
      </c>
      <c r="Q279" s="147">
        <v>8.6499999999999997E-3</v>
      </c>
      <c r="R279" s="147">
        <f>Q279*H279</f>
        <v>0.41520000000000001</v>
      </c>
      <c r="S279" s="147">
        <v>0</v>
      </c>
      <c r="T279" s="148">
        <f>S279*H279</f>
        <v>0</v>
      </c>
      <c r="AR279" s="149" t="s">
        <v>257</v>
      </c>
      <c r="AT279" s="149" t="s">
        <v>252</v>
      </c>
      <c r="AU279" s="149" t="s">
        <v>21</v>
      </c>
      <c r="AY279" s="17" t="s">
        <v>250</v>
      </c>
      <c r="BE279" s="150">
        <f>IF(N279="základní",J279,0)</f>
        <v>0</v>
      </c>
      <c r="BF279" s="150">
        <f>IF(N279="snížená",J279,0)</f>
        <v>0</v>
      </c>
      <c r="BG279" s="150">
        <f>IF(N279="zákl. přenesená",J279,0)</f>
        <v>0</v>
      </c>
      <c r="BH279" s="150">
        <f>IF(N279="sníž. přenesená",J279,0)</f>
        <v>0</v>
      </c>
      <c r="BI279" s="150">
        <f>IF(N279="nulová",J279,0)</f>
        <v>0</v>
      </c>
      <c r="BJ279" s="17" t="s">
        <v>88</v>
      </c>
      <c r="BK279" s="150">
        <f>ROUND(I279*H279,2)</f>
        <v>0</v>
      </c>
      <c r="BL279" s="17" t="s">
        <v>257</v>
      </c>
      <c r="BM279" s="149" t="s">
        <v>524</v>
      </c>
    </row>
    <row r="280" spans="2:65" s="1" customFormat="1" ht="11.25">
      <c r="B280" s="33"/>
      <c r="D280" s="151" t="s">
        <v>259</v>
      </c>
      <c r="F280" s="152" t="s">
        <v>525</v>
      </c>
      <c r="I280" s="153"/>
      <c r="L280" s="33"/>
      <c r="M280" s="154"/>
      <c r="T280" s="57"/>
      <c r="AT280" s="17" t="s">
        <v>259</v>
      </c>
      <c r="AU280" s="17" t="s">
        <v>21</v>
      </c>
    </row>
    <row r="281" spans="2:65" s="12" customFormat="1" ht="11.25">
      <c r="B281" s="155"/>
      <c r="D281" s="156" t="s">
        <v>265</v>
      </c>
      <c r="E281" s="157" t="s">
        <v>1</v>
      </c>
      <c r="F281" s="158" t="s">
        <v>526</v>
      </c>
      <c r="H281" s="159">
        <v>48</v>
      </c>
      <c r="I281" s="160"/>
      <c r="L281" s="155"/>
      <c r="M281" s="161"/>
      <c r="T281" s="162"/>
      <c r="AT281" s="157" t="s">
        <v>265</v>
      </c>
      <c r="AU281" s="157" t="s">
        <v>21</v>
      </c>
      <c r="AV281" s="12" t="s">
        <v>21</v>
      </c>
      <c r="AW281" s="12" t="s">
        <v>36</v>
      </c>
      <c r="AX281" s="12" t="s">
        <v>88</v>
      </c>
      <c r="AY281" s="157" t="s">
        <v>250</v>
      </c>
    </row>
    <row r="282" spans="2:65" s="1" customFormat="1" ht="21.75" customHeight="1">
      <c r="B282" s="33"/>
      <c r="C282" s="138" t="s">
        <v>527</v>
      </c>
      <c r="D282" s="138" t="s">
        <v>252</v>
      </c>
      <c r="E282" s="139" t="s">
        <v>528</v>
      </c>
      <c r="F282" s="140" t="s">
        <v>529</v>
      </c>
      <c r="G282" s="141" t="s">
        <v>255</v>
      </c>
      <c r="H282" s="142">
        <v>48</v>
      </c>
      <c r="I282" s="143"/>
      <c r="J282" s="144">
        <f>ROUND(I282*H282,2)</f>
        <v>0</v>
      </c>
      <c r="K282" s="140" t="s">
        <v>256</v>
      </c>
      <c r="L282" s="33"/>
      <c r="M282" s="145" t="s">
        <v>1</v>
      </c>
      <c r="N282" s="146" t="s">
        <v>45</v>
      </c>
      <c r="P282" s="147">
        <f>O282*H282</f>
        <v>0</v>
      </c>
      <c r="Q282" s="147">
        <v>0</v>
      </c>
      <c r="R282" s="147">
        <f>Q282*H282</f>
        <v>0</v>
      </c>
      <c r="S282" s="147">
        <v>0</v>
      </c>
      <c r="T282" s="148">
        <f>S282*H282</f>
        <v>0</v>
      </c>
      <c r="AR282" s="149" t="s">
        <v>257</v>
      </c>
      <c r="AT282" s="149" t="s">
        <v>252</v>
      </c>
      <c r="AU282" s="149" t="s">
        <v>21</v>
      </c>
      <c r="AY282" s="17" t="s">
        <v>250</v>
      </c>
      <c r="BE282" s="150">
        <f>IF(N282="základní",J282,0)</f>
        <v>0</v>
      </c>
      <c r="BF282" s="150">
        <f>IF(N282="snížená",J282,0)</f>
        <v>0</v>
      </c>
      <c r="BG282" s="150">
        <f>IF(N282="zákl. přenesená",J282,0)</f>
        <v>0</v>
      </c>
      <c r="BH282" s="150">
        <f>IF(N282="sníž. přenesená",J282,0)</f>
        <v>0</v>
      </c>
      <c r="BI282" s="150">
        <f>IF(N282="nulová",J282,0)</f>
        <v>0</v>
      </c>
      <c r="BJ282" s="17" t="s">
        <v>88</v>
      </c>
      <c r="BK282" s="150">
        <f>ROUND(I282*H282,2)</f>
        <v>0</v>
      </c>
      <c r="BL282" s="17" t="s">
        <v>257</v>
      </c>
      <c r="BM282" s="149" t="s">
        <v>530</v>
      </c>
    </row>
    <row r="283" spans="2:65" s="1" customFormat="1" ht="11.25">
      <c r="B283" s="33"/>
      <c r="D283" s="151" t="s">
        <v>259</v>
      </c>
      <c r="F283" s="152" t="s">
        <v>531</v>
      </c>
      <c r="I283" s="153"/>
      <c r="L283" s="33"/>
      <c r="M283" s="154"/>
      <c r="T283" s="57"/>
      <c r="AT283" s="17" t="s">
        <v>259</v>
      </c>
      <c r="AU283" s="17" t="s">
        <v>21</v>
      </c>
    </row>
    <row r="284" spans="2:65" s="1" customFormat="1" ht="24.2" customHeight="1">
      <c r="B284" s="33"/>
      <c r="C284" s="138" t="s">
        <v>532</v>
      </c>
      <c r="D284" s="138" t="s">
        <v>252</v>
      </c>
      <c r="E284" s="139" t="s">
        <v>533</v>
      </c>
      <c r="F284" s="140" t="s">
        <v>534</v>
      </c>
      <c r="G284" s="141" t="s">
        <v>402</v>
      </c>
      <c r="H284" s="142">
        <v>4.3999999999999997E-2</v>
      </c>
      <c r="I284" s="143"/>
      <c r="J284" s="144">
        <f>ROUND(I284*H284,2)</f>
        <v>0</v>
      </c>
      <c r="K284" s="140" t="s">
        <v>256</v>
      </c>
      <c r="L284" s="33"/>
      <c r="M284" s="145" t="s">
        <v>1</v>
      </c>
      <c r="N284" s="146" t="s">
        <v>45</v>
      </c>
      <c r="P284" s="147">
        <f>O284*H284</f>
        <v>0</v>
      </c>
      <c r="Q284" s="147">
        <v>1.09528</v>
      </c>
      <c r="R284" s="147">
        <f>Q284*H284</f>
        <v>4.8192319999999997E-2</v>
      </c>
      <c r="S284" s="147">
        <v>0</v>
      </c>
      <c r="T284" s="148">
        <f>S284*H284</f>
        <v>0</v>
      </c>
      <c r="AR284" s="149" t="s">
        <v>257</v>
      </c>
      <c r="AT284" s="149" t="s">
        <v>252</v>
      </c>
      <c r="AU284" s="149" t="s">
        <v>21</v>
      </c>
      <c r="AY284" s="17" t="s">
        <v>250</v>
      </c>
      <c r="BE284" s="150">
        <f>IF(N284="základní",J284,0)</f>
        <v>0</v>
      </c>
      <c r="BF284" s="150">
        <f>IF(N284="snížená",J284,0)</f>
        <v>0</v>
      </c>
      <c r="BG284" s="150">
        <f>IF(N284="zákl. přenesená",J284,0)</f>
        <v>0</v>
      </c>
      <c r="BH284" s="150">
        <f>IF(N284="sníž. přenesená",J284,0)</f>
        <v>0</v>
      </c>
      <c r="BI284" s="150">
        <f>IF(N284="nulová",J284,0)</f>
        <v>0</v>
      </c>
      <c r="BJ284" s="17" t="s">
        <v>88</v>
      </c>
      <c r="BK284" s="150">
        <f>ROUND(I284*H284,2)</f>
        <v>0</v>
      </c>
      <c r="BL284" s="17" t="s">
        <v>257</v>
      </c>
      <c r="BM284" s="149" t="s">
        <v>535</v>
      </c>
    </row>
    <row r="285" spans="2:65" s="1" customFormat="1" ht="11.25">
      <c r="B285" s="33"/>
      <c r="D285" s="151" t="s">
        <v>259</v>
      </c>
      <c r="F285" s="152" t="s">
        <v>536</v>
      </c>
      <c r="I285" s="153"/>
      <c r="L285" s="33"/>
      <c r="M285" s="154"/>
      <c r="T285" s="57"/>
      <c r="AT285" s="17" t="s">
        <v>259</v>
      </c>
      <c r="AU285" s="17" t="s">
        <v>21</v>
      </c>
    </row>
    <row r="286" spans="2:65" s="12" customFormat="1" ht="11.25">
      <c r="B286" s="155"/>
      <c r="D286" s="156" t="s">
        <v>265</v>
      </c>
      <c r="E286" s="157" t="s">
        <v>1</v>
      </c>
      <c r="F286" s="158" t="s">
        <v>537</v>
      </c>
      <c r="H286" s="159">
        <v>4.3999999999999997E-2</v>
      </c>
      <c r="I286" s="160"/>
      <c r="L286" s="155"/>
      <c r="M286" s="161"/>
      <c r="T286" s="162"/>
      <c r="AT286" s="157" t="s">
        <v>265</v>
      </c>
      <c r="AU286" s="157" t="s">
        <v>21</v>
      </c>
      <c r="AV286" s="12" t="s">
        <v>21</v>
      </c>
      <c r="AW286" s="12" t="s">
        <v>36</v>
      </c>
      <c r="AX286" s="12" t="s">
        <v>88</v>
      </c>
      <c r="AY286" s="157" t="s">
        <v>250</v>
      </c>
    </row>
    <row r="287" spans="2:65" s="1" customFormat="1" ht="24.2" customHeight="1">
      <c r="B287" s="33"/>
      <c r="C287" s="138" t="s">
        <v>538</v>
      </c>
      <c r="D287" s="138" t="s">
        <v>252</v>
      </c>
      <c r="E287" s="139" t="s">
        <v>539</v>
      </c>
      <c r="F287" s="140" t="s">
        <v>540</v>
      </c>
      <c r="G287" s="141" t="s">
        <v>402</v>
      </c>
      <c r="H287" s="142">
        <v>0.51</v>
      </c>
      <c r="I287" s="143"/>
      <c r="J287" s="144">
        <f>ROUND(I287*H287,2)</f>
        <v>0</v>
      </c>
      <c r="K287" s="140" t="s">
        <v>256</v>
      </c>
      <c r="L287" s="33"/>
      <c r="M287" s="145" t="s">
        <v>1</v>
      </c>
      <c r="N287" s="146" t="s">
        <v>45</v>
      </c>
      <c r="P287" s="147">
        <f>O287*H287</f>
        <v>0</v>
      </c>
      <c r="Q287" s="147">
        <v>1.03955</v>
      </c>
      <c r="R287" s="147">
        <f>Q287*H287</f>
        <v>0.53017049999999999</v>
      </c>
      <c r="S287" s="147">
        <v>0</v>
      </c>
      <c r="T287" s="148">
        <f>S287*H287</f>
        <v>0</v>
      </c>
      <c r="AR287" s="149" t="s">
        <v>257</v>
      </c>
      <c r="AT287" s="149" t="s">
        <v>252</v>
      </c>
      <c r="AU287" s="149" t="s">
        <v>21</v>
      </c>
      <c r="AY287" s="17" t="s">
        <v>250</v>
      </c>
      <c r="BE287" s="150">
        <f>IF(N287="základní",J287,0)</f>
        <v>0</v>
      </c>
      <c r="BF287" s="150">
        <f>IF(N287="snížená",J287,0)</f>
        <v>0</v>
      </c>
      <c r="BG287" s="150">
        <f>IF(N287="zákl. přenesená",J287,0)</f>
        <v>0</v>
      </c>
      <c r="BH287" s="150">
        <f>IF(N287="sníž. přenesená",J287,0)</f>
        <v>0</v>
      </c>
      <c r="BI287" s="150">
        <f>IF(N287="nulová",J287,0)</f>
        <v>0</v>
      </c>
      <c r="BJ287" s="17" t="s">
        <v>88</v>
      </c>
      <c r="BK287" s="150">
        <f>ROUND(I287*H287,2)</f>
        <v>0</v>
      </c>
      <c r="BL287" s="17" t="s">
        <v>257</v>
      </c>
      <c r="BM287" s="149" t="s">
        <v>541</v>
      </c>
    </row>
    <row r="288" spans="2:65" s="1" customFormat="1" ht="11.25">
      <c r="B288" s="33"/>
      <c r="D288" s="151" t="s">
        <v>259</v>
      </c>
      <c r="F288" s="152" t="s">
        <v>542</v>
      </c>
      <c r="I288" s="153"/>
      <c r="L288" s="33"/>
      <c r="M288" s="154"/>
      <c r="T288" s="57"/>
      <c r="AT288" s="17" t="s">
        <v>259</v>
      </c>
      <c r="AU288" s="17" t="s">
        <v>21</v>
      </c>
    </row>
    <row r="289" spans="2:65" s="12" customFormat="1" ht="11.25">
      <c r="B289" s="155"/>
      <c r="D289" s="156" t="s">
        <v>265</v>
      </c>
      <c r="E289" s="157" t="s">
        <v>1</v>
      </c>
      <c r="F289" s="158" t="s">
        <v>543</v>
      </c>
      <c r="H289" s="159">
        <v>0.51</v>
      </c>
      <c r="I289" s="160"/>
      <c r="L289" s="155"/>
      <c r="M289" s="161"/>
      <c r="T289" s="162"/>
      <c r="AT289" s="157" t="s">
        <v>265</v>
      </c>
      <c r="AU289" s="157" t="s">
        <v>21</v>
      </c>
      <c r="AV289" s="12" t="s">
        <v>21</v>
      </c>
      <c r="AW289" s="12" t="s">
        <v>36</v>
      </c>
      <c r="AX289" s="12" t="s">
        <v>88</v>
      </c>
      <c r="AY289" s="157" t="s">
        <v>250</v>
      </c>
    </row>
    <row r="290" spans="2:65" s="1" customFormat="1" ht="21.75" customHeight="1">
      <c r="B290" s="33"/>
      <c r="C290" s="138" t="s">
        <v>544</v>
      </c>
      <c r="D290" s="138" t="s">
        <v>252</v>
      </c>
      <c r="E290" s="139" t="s">
        <v>545</v>
      </c>
      <c r="F290" s="140" t="s">
        <v>546</v>
      </c>
      <c r="G290" s="141" t="s">
        <v>255</v>
      </c>
      <c r="H290" s="142">
        <v>329.28500000000003</v>
      </c>
      <c r="I290" s="143"/>
      <c r="J290" s="144">
        <f>ROUND(I290*H290,2)</f>
        <v>0</v>
      </c>
      <c r="K290" s="140" t="s">
        <v>1</v>
      </c>
      <c r="L290" s="33"/>
      <c r="M290" s="145" t="s">
        <v>1</v>
      </c>
      <c r="N290" s="146" t="s">
        <v>45</v>
      </c>
      <c r="P290" s="147">
        <f>O290*H290</f>
        <v>0</v>
      </c>
      <c r="Q290" s="147">
        <v>8.702E-2</v>
      </c>
      <c r="R290" s="147">
        <f>Q290*H290</f>
        <v>28.654380700000001</v>
      </c>
      <c r="S290" s="147">
        <v>0</v>
      </c>
      <c r="T290" s="148">
        <f>S290*H290</f>
        <v>0</v>
      </c>
      <c r="AR290" s="149" t="s">
        <v>257</v>
      </c>
      <c r="AT290" s="149" t="s">
        <v>252</v>
      </c>
      <c r="AU290" s="149" t="s">
        <v>21</v>
      </c>
      <c r="AY290" s="17" t="s">
        <v>250</v>
      </c>
      <c r="BE290" s="150">
        <f>IF(N290="základní",J290,0)</f>
        <v>0</v>
      </c>
      <c r="BF290" s="150">
        <f>IF(N290="snížená",J290,0)</f>
        <v>0</v>
      </c>
      <c r="BG290" s="150">
        <f>IF(N290="zákl. přenesená",J290,0)</f>
        <v>0</v>
      </c>
      <c r="BH290" s="150">
        <f>IF(N290="sníž. přenesená",J290,0)</f>
        <v>0</v>
      </c>
      <c r="BI290" s="150">
        <f>IF(N290="nulová",J290,0)</f>
        <v>0</v>
      </c>
      <c r="BJ290" s="17" t="s">
        <v>88</v>
      </c>
      <c r="BK290" s="150">
        <f>ROUND(I290*H290,2)</f>
        <v>0</v>
      </c>
      <c r="BL290" s="17" t="s">
        <v>257</v>
      </c>
      <c r="BM290" s="149" t="s">
        <v>547</v>
      </c>
    </row>
    <row r="291" spans="2:65" s="12" customFormat="1" ht="11.25">
      <c r="B291" s="155"/>
      <c r="D291" s="156" t="s">
        <v>265</v>
      </c>
      <c r="E291" s="157" t="s">
        <v>1</v>
      </c>
      <c r="F291" s="158" t="s">
        <v>548</v>
      </c>
      <c r="H291" s="159">
        <v>329.28500000000003</v>
      </c>
      <c r="I291" s="160"/>
      <c r="L291" s="155"/>
      <c r="M291" s="161"/>
      <c r="T291" s="162"/>
      <c r="AT291" s="157" t="s">
        <v>265</v>
      </c>
      <c r="AU291" s="157" t="s">
        <v>21</v>
      </c>
      <c r="AV291" s="12" t="s">
        <v>21</v>
      </c>
      <c r="AW291" s="12" t="s">
        <v>36</v>
      </c>
      <c r="AX291" s="12" t="s">
        <v>88</v>
      </c>
      <c r="AY291" s="157" t="s">
        <v>250</v>
      </c>
    </row>
    <row r="292" spans="2:65" s="1" customFormat="1" ht="24.2" customHeight="1">
      <c r="B292" s="33"/>
      <c r="C292" s="138" t="s">
        <v>549</v>
      </c>
      <c r="D292" s="138" t="s">
        <v>252</v>
      </c>
      <c r="E292" s="139" t="s">
        <v>550</v>
      </c>
      <c r="F292" s="140" t="s">
        <v>551</v>
      </c>
      <c r="G292" s="141" t="s">
        <v>255</v>
      </c>
      <c r="H292" s="142">
        <v>329.28500000000003</v>
      </c>
      <c r="I292" s="143"/>
      <c r="J292" s="144">
        <f>ROUND(I292*H292,2)</f>
        <v>0</v>
      </c>
      <c r="K292" s="140" t="s">
        <v>1</v>
      </c>
      <c r="L292" s="33"/>
      <c r="M292" s="145" t="s">
        <v>1</v>
      </c>
      <c r="N292" s="146" t="s">
        <v>45</v>
      </c>
      <c r="P292" s="147">
        <f>O292*H292</f>
        <v>0</v>
      </c>
      <c r="Q292" s="147">
        <v>0</v>
      </c>
      <c r="R292" s="147">
        <f>Q292*H292</f>
        <v>0</v>
      </c>
      <c r="S292" s="147">
        <v>0</v>
      </c>
      <c r="T292" s="148">
        <f>S292*H292</f>
        <v>0</v>
      </c>
      <c r="AR292" s="149" t="s">
        <v>257</v>
      </c>
      <c r="AT292" s="149" t="s">
        <v>252</v>
      </c>
      <c r="AU292" s="149" t="s">
        <v>21</v>
      </c>
      <c r="AY292" s="17" t="s">
        <v>250</v>
      </c>
      <c r="BE292" s="150">
        <f>IF(N292="základní",J292,0)</f>
        <v>0</v>
      </c>
      <c r="BF292" s="150">
        <f>IF(N292="snížená",J292,0)</f>
        <v>0</v>
      </c>
      <c r="BG292" s="150">
        <f>IF(N292="zákl. přenesená",J292,0)</f>
        <v>0</v>
      </c>
      <c r="BH292" s="150">
        <f>IF(N292="sníž. přenesená",J292,0)</f>
        <v>0</v>
      </c>
      <c r="BI292" s="150">
        <f>IF(N292="nulová",J292,0)</f>
        <v>0</v>
      </c>
      <c r="BJ292" s="17" t="s">
        <v>88</v>
      </c>
      <c r="BK292" s="150">
        <f>ROUND(I292*H292,2)</f>
        <v>0</v>
      </c>
      <c r="BL292" s="17" t="s">
        <v>257</v>
      </c>
      <c r="BM292" s="149" t="s">
        <v>552</v>
      </c>
    </row>
    <row r="293" spans="2:65" s="11" customFormat="1" ht="22.9" customHeight="1">
      <c r="B293" s="126"/>
      <c r="D293" s="127" t="s">
        <v>79</v>
      </c>
      <c r="E293" s="136" t="s">
        <v>257</v>
      </c>
      <c r="F293" s="136" t="s">
        <v>553</v>
      </c>
      <c r="I293" s="129"/>
      <c r="J293" s="137">
        <f>BK293</f>
        <v>0</v>
      </c>
      <c r="L293" s="126"/>
      <c r="M293" s="131"/>
      <c r="P293" s="132">
        <f>SUM(P294:P322)</f>
        <v>0</v>
      </c>
      <c r="R293" s="132">
        <f>SUM(R294:R322)</f>
        <v>50853.226953999998</v>
      </c>
      <c r="T293" s="133">
        <f>SUM(T294:T322)</f>
        <v>0</v>
      </c>
      <c r="AR293" s="127" t="s">
        <v>88</v>
      </c>
      <c r="AT293" s="134" t="s">
        <v>79</v>
      </c>
      <c r="AU293" s="134" t="s">
        <v>88</v>
      </c>
      <c r="AY293" s="127" t="s">
        <v>250</v>
      </c>
      <c r="BK293" s="135">
        <f>SUM(BK294:BK322)</f>
        <v>0</v>
      </c>
    </row>
    <row r="294" spans="2:65" s="1" customFormat="1" ht="16.5" customHeight="1">
      <c r="B294" s="33"/>
      <c r="C294" s="138" t="s">
        <v>554</v>
      </c>
      <c r="D294" s="138" t="s">
        <v>252</v>
      </c>
      <c r="E294" s="139" t="s">
        <v>555</v>
      </c>
      <c r="F294" s="140" t="s">
        <v>556</v>
      </c>
      <c r="G294" s="141" t="s">
        <v>557</v>
      </c>
      <c r="H294" s="142">
        <v>23.4</v>
      </c>
      <c r="I294" s="143"/>
      <c r="J294" s="144">
        <f>ROUND(I294*H294,2)</f>
        <v>0</v>
      </c>
      <c r="K294" s="140" t="s">
        <v>256</v>
      </c>
      <c r="L294" s="33"/>
      <c r="M294" s="145" t="s">
        <v>1</v>
      </c>
      <c r="N294" s="146" t="s">
        <v>45</v>
      </c>
      <c r="P294" s="147">
        <f>O294*H294</f>
        <v>0</v>
      </c>
      <c r="Q294" s="147">
        <v>0.61211000000000004</v>
      </c>
      <c r="R294" s="147">
        <f>Q294*H294</f>
        <v>14.323373999999999</v>
      </c>
      <c r="S294" s="147">
        <v>0</v>
      </c>
      <c r="T294" s="148">
        <f>S294*H294</f>
        <v>0</v>
      </c>
      <c r="AR294" s="149" t="s">
        <v>257</v>
      </c>
      <c r="AT294" s="149" t="s">
        <v>252</v>
      </c>
      <c r="AU294" s="149" t="s">
        <v>21</v>
      </c>
      <c r="AY294" s="17" t="s">
        <v>250</v>
      </c>
      <c r="BE294" s="150">
        <f>IF(N294="základní",J294,0)</f>
        <v>0</v>
      </c>
      <c r="BF294" s="150">
        <f>IF(N294="snížená",J294,0)</f>
        <v>0</v>
      </c>
      <c r="BG294" s="150">
        <f>IF(N294="zákl. přenesená",J294,0)</f>
        <v>0</v>
      </c>
      <c r="BH294" s="150">
        <f>IF(N294="sníž. přenesená",J294,0)</f>
        <v>0</v>
      </c>
      <c r="BI294" s="150">
        <f>IF(N294="nulová",J294,0)</f>
        <v>0</v>
      </c>
      <c r="BJ294" s="17" t="s">
        <v>88</v>
      </c>
      <c r="BK294" s="150">
        <f>ROUND(I294*H294,2)</f>
        <v>0</v>
      </c>
      <c r="BL294" s="17" t="s">
        <v>257</v>
      </c>
      <c r="BM294" s="149" t="s">
        <v>558</v>
      </c>
    </row>
    <row r="295" spans="2:65" s="1" customFormat="1" ht="11.25">
      <c r="B295" s="33"/>
      <c r="D295" s="151" t="s">
        <v>259</v>
      </c>
      <c r="F295" s="152" t="s">
        <v>559</v>
      </c>
      <c r="I295" s="153"/>
      <c r="L295" s="33"/>
      <c r="M295" s="154"/>
      <c r="T295" s="57"/>
      <c r="AT295" s="17" t="s">
        <v>259</v>
      </c>
      <c r="AU295" s="17" t="s">
        <v>21</v>
      </c>
    </row>
    <row r="296" spans="2:65" s="12" customFormat="1" ht="11.25">
      <c r="B296" s="155"/>
      <c r="D296" s="156" t="s">
        <v>265</v>
      </c>
      <c r="E296" s="157" t="s">
        <v>1</v>
      </c>
      <c r="F296" s="158" t="s">
        <v>560</v>
      </c>
      <c r="H296" s="159">
        <v>23.4</v>
      </c>
      <c r="I296" s="160"/>
      <c r="L296" s="155"/>
      <c r="M296" s="161"/>
      <c r="T296" s="162"/>
      <c r="AT296" s="157" t="s">
        <v>265</v>
      </c>
      <c r="AU296" s="157" t="s">
        <v>21</v>
      </c>
      <c r="AV296" s="12" t="s">
        <v>21</v>
      </c>
      <c r="AW296" s="12" t="s">
        <v>36</v>
      </c>
      <c r="AX296" s="12" t="s">
        <v>88</v>
      </c>
      <c r="AY296" s="157" t="s">
        <v>250</v>
      </c>
    </row>
    <row r="297" spans="2:65" s="1" customFormat="1" ht="24.2" customHeight="1">
      <c r="B297" s="33"/>
      <c r="C297" s="138" t="s">
        <v>561</v>
      </c>
      <c r="D297" s="138" t="s">
        <v>252</v>
      </c>
      <c r="E297" s="139" t="s">
        <v>562</v>
      </c>
      <c r="F297" s="140" t="s">
        <v>563</v>
      </c>
      <c r="G297" s="141" t="s">
        <v>255</v>
      </c>
      <c r="H297" s="142">
        <v>30</v>
      </c>
      <c r="I297" s="143"/>
      <c r="J297" s="144">
        <f>ROUND(I297*H297,2)</f>
        <v>0</v>
      </c>
      <c r="K297" s="140" t="s">
        <v>256</v>
      </c>
      <c r="L297" s="33"/>
      <c r="M297" s="145" t="s">
        <v>1</v>
      </c>
      <c r="N297" s="146" t="s">
        <v>45</v>
      </c>
      <c r="P297" s="147">
        <f>O297*H297</f>
        <v>0</v>
      </c>
      <c r="Q297" s="147">
        <v>0.31879000000000002</v>
      </c>
      <c r="R297" s="147">
        <f>Q297*H297</f>
        <v>9.5637000000000008</v>
      </c>
      <c r="S297" s="147">
        <v>0</v>
      </c>
      <c r="T297" s="148">
        <f>S297*H297</f>
        <v>0</v>
      </c>
      <c r="AR297" s="149" t="s">
        <v>257</v>
      </c>
      <c r="AT297" s="149" t="s">
        <v>252</v>
      </c>
      <c r="AU297" s="149" t="s">
        <v>21</v>
      </c>
      <c r="AY297" s="17" t="s">
        <v>250</v>
      </c>
      <c r="BE297" s="150">
        <f>IF(N297="základní",J297,0)</f>
        <v>0</v>
      </c>
      <c r="BF297" s="150">
        <f>IF(N297="snížená",J297,0)</f>
        <v>0</v>
      </c>
      <c r="BG297" s="150">
        <f>IF(N297="zákl. přenesená",J297,0)</f>
        <v>0</v>
      </c>
      <c r="BH297" s="150">
        <f>IF(N297="sníž. přenesená",J297,0)</f>
        <v>0</v>
      </c>
      <c r="BI297" s="150">
        <f>IF(N297="nulová",J297,0)</f>
        <v>0</v>
      </c>
      <c r="BJ297" s="17" t="s">
        <v>88</v>
      </c>
      <c r="BK297" s="150">
        <f>ROUND(I297*H297,2)</f>
        <v>0</v>
      </c>
      <c r="BL297" s="17" t="s">
        <v>257</v>
      </c>
      <c r="BM297" s="149" t="s">
        <v>564</v>
      </c>
    </row>
    <row r="298" spans="2:65" s="1" customFormat="1" ht="11.25">
      <c r="B298" s="33"/>
      <c r="D298" s="151" t="s">
        <v>259</v>
      </c>
      <c r="F298" s="152" t="s">
        <v>565</v>
      </c>
      <c r="I298" s="153"/>
      <c r="L298" s="33"/>
      <c r="M298" s="154"/>
      <c r="T298" s="57"/>
      <c r="AT298" s="17" t="s">
        <v>259</v>
      </c>
      <c r="AU298" s="17" t="s">
        <v>21</v>
      </c>
    </row>
    <row r="299" spans="2:65" s="1" customFormat="1" ht="33" customHeight="1">
      <c r="B299" s="33"/>
      <c r="C299" s="138" t="s">
        <v>566</v>
      </c>
      <c r="D299" s="138" t="s">
        <v>252</v>
      </c>
      <c r="E299" s="139" t="s">
        <v>567</v>
      </c>
      <c r="F299" s="140" t="s">
        <v>568</v>
      </c>
      <c r="G299" s="141" t="s">
        <v>255</v>
      </c>
      <c r="H299" s="142">
        <v>221.2</v>
      </c>
      <c r="I299" s="143"/>
      <c r="J299" s="144">
        <f>ROUND(I299*H299,2)</f>
        <v>0</v>
      </c>
      <c r="K299" s="140" t="s">
        <v>256</v>
      </c>
      <c r="L299" s="33"/>
      <c r="M299" s="145" t="s">
        <v>1</v>
      </c>
      <c r="N299" s="146" t="s">
        <v>45</v>
      </c>
      <c r="P299" s="147">
        <f>O299*H299</f>
        <v>0</v>
      </c>
      <c r="Q299" s="147">
        <v>0</v>
      </c>
      <c r="R299" s="147">
        <f>Q299*H299</f>
        <v>0</v>
      </c>
      <c r="S299" s="147">
        <v>0</v>
      </c>
      <c r="T299" s="148">
        <f>S299*H299</f>
        <v>0</v>
      </c>
      <c r="AR299" s="149" t="s">
        <v>257</v>
      </c>
      <c r="AT299" s="149" t="s">
        <v>252</v>
      </c>
      <c r="AU299" s="149" t="s">
        <v>21</v>
      </c>
      <c r="AY299" s="17" t="s">
        <v>250</v>
      </c>
      <c r="BE299" s="150">
        <f>IF(N299="základní",J299,0)</f>
        <v>0</v>
      </c>
      <c r="BF299" s="150">
        <f>IF(N299="snížená",J299,0)</f>
        <v>0</v>
      </c>
      <c r="BG299" s="150">
        <f>IF(N299="zákl. přenesená",J299,0)</f>
        <v>0</v>
      </c>
      <c r="BH299" s="150">
        <f>IF(N299="sníž. přenesená",J299,0)</f>
        <v>0</v>
      </c>
      <c r="BI299" s="150">
        <f>IF(N299="nulová",J299,0)</f>
        <v>0</v>
      </c>
      <c r="BJ299" s="17" t="s">
        <v>88</v>
      </c>
      <c r="BK299" s="150">
        <f>ROUND(I299*H299,2)</f>
        <v>0</v>
      </c>
      <c r="BL299" s="17" t="s">
        <v>257</v>
      </c>
      <c r="BM299" s="149" t="s">
        <v>569</v>
      </c>
    </row>
    <row r="300" spans="2:65" s="1" customFormat="1" ht="11.25">
      <c r="B300" s="33"/>
      <c r="D300" s="151" t="s">
        <v>259</v>
      </c>
      <c r="F300" s="152" t="s">
        <v>570</v>
      </c>
      <c r="I300" s="153"/>
      <c r="L300" s="33"/>
      <c r="M300" s="154"/>
      <c r="T300" s="57"/>
      <c r="AT300" s="17" t="s">
        <v>259</v>
      </c>
      <c r="AU300" s="17" t="s">
        <v>21</v>
      </c>
    </row>
    <row r="301" spans="2:65" s="12" customFormat="1" ht="11.25">
      <c r="B301" s="155"/>
      <c r="D301" s="156" t="s">
        <v>265</v>
      </c>
      <c r="E301" s="157" t="s">
        <v>1</v>
      </c>
      <c r="F301" s="158" t="s">
        <v>571</v>
      </c>
      <c r="H301" s="159">
        <v>221.2</v>
      </c>
      <c r="I301" s="160"/>
      <c r="L301" s="155"/>
      <c r="M301" s="161"/>
      <c r="T301" s="162"/>
      <c r="AT301" s="157" t="s">
        <v>265</v>
      </c>
      <c r="AU301" s="157" t="s">
        <v>21</v>
      </c>
      <c r="AV301" s="12" t="s">
        <v>21</v>
      </c>
      <c r="AW301" s="12" t="s">
        <v>36</v>
      </c>
      <c r="AX301" s="12" t="s">
        <v>88</v>
      </c>
      <c r="AY301" s="157" t="s">
        <v>250</v>
      </c>
    </row>
    <row r="302" spans="2:65" s="1" customFormat="1" ht="21.75" customHeight="1">
      <c r="B302" s="33"/>
      <c r="C302" s="138" t="s">
        <v>572</v>
      </c>
      <c r="D302" s="138" t="s">
        <v>252</v>
      </c>
      <c r="E302" s="139" t="s">
        <v>573</v>
      </c>
      <c r="F302" s="140" t="s">
        <v>574</v>
      </c>
      <c r="G302" s="141" t="s">
        <v>481</v>
      </c>
      <c r="H302" s="142">
        <v>145</v>
      </c>
      <c r="I302" s="143"/>
      <c r="J302" s="144">
        <f>ROUND(I302*H302,2)</f>
        <v>0</v>
      </c>
      <c r="K302" s="140" t="s">
        <v>1</v>
      </c>
      <c r="L302" s="33"/>
      <c r="M302" s="145" t="s">
        <v>1</v>
      </c>
      <c r="N302" s="146" t="s">
        <v>45</v>
      </c>
      <c r="P302" s="147">
        <f>O302*H302</f>
        <v>0</v>
      </c>
      <c r="Q302" s="147">
        <v>0.7</v>
      </c>
      <c r="R302" s="147">
        <f>Q302*H302</f>
        <v>101.5</v>
      </c>
      <c r="S302" s="147">
        <v>0</v>
      </c>
      <c r="T302" s="148">
        <f>S302*H302</f>
        <v>0</v>
      </c>
      <c r="AR302" s="149" t="s">
        <v>257</v>
      </c>
      <c r="AT302" s="149" t="s">
        <v>252</v>
      </c>
      <c r="AU302" s="149" t="s">
        <v>21</v>
      </c>
      <c r="AY302" s="17" t="s">
        <v>250</v>
      </c>
      <c r="BE302" s="150">
        <f>IF(N302="základní",J302,0)</f>
        <v>0</v>
      </c>
      <c r="BF302" s="150">
        <f>IF(N302="snížená",J302,0)</f>
        <v>0</v>
      </c>
      <c r="BG302" s="150">
        <f>IF(N302="zákl. přenesená",J302,0)</f>
        <v>0</v>
      </c>
      <c r="BH302" s="150">
        <f>IF(N302="sníž. přenesená",J302,0)</f>
        <v>0</v>
      </c>
      <c r="BI302" s="150">
        <f>IF(N302="nulová",J302,0)</f>
        <v>0</v>
      </c>
      <c r="BJ302" s="17" t="s">
        <v>88</v>
      </c>
      <c r="BK302" s="150">
        <f>ROUND(I302*H302,2)</f>
        <v>0</v>
      </c>
      <c r="BL302" s="17" t="s">
        <v>257</v>
      </c>
      <c r="BM302" s="149" t="s">
        <v>575</v>
      </c>
    </row>
    <row r="303" spans="2:65" s="1" customFormat="1" ht="19.5">
      <c r="B303" s="33"/>
      <c r="D303" s="156" t="s">
        <v>285</v>
      </c>
      <c r="F303" s="170" t="s">
        <v>576</v>
      </c>
      <c r="I303" s="153"/>
      <c r="L303" s="33"/>
      <c r="M303" s="154"/>
      <c r="T303" s="57"/>
      <c r="AT303" s="17" t="s">
        <v>285</v>
      </c>
      <c r="AU303" s="17" t="s">
        <v>21</v>
      </c>
    </row>
    <row r="304" spans="2:65" s="1" customFormat="1" ht="24.2" customHeight="1">
      <c r="B304" s="33"/>
      <c r="C304" s="138" t="s">
        <v>577</v>
      </c>
      <c r="D304" s="138" t="s">
        <v>252</v>
      </c>
      <c r="E304" s="139" t="s">
        <v>578</v>
      </c>
      <c r="F304" s="140" t="s">
        <v>579</v>
      </c>
      <c r="G304" s="141" t="s">
        <v>276</v>
      </c>
      <c r="H304" s="142">
        <v>163</v>
      </c>
      <c r="I304" s="143"/>
      <c r="J304" s="144">
        <f>ROUND(I304*H304,2)</f>
        <v>0</v>
      </c>
      <c r="K304" s="140" t="s">
        <v>256</v>
      </c>
      <c r="L304" s="33"/>
      <c r="M304" s="145" t="s">
        <v>1</v>
      </c>
      <c r="N304" s="146" t="s">
        <v>45</v>
      </c>
      <c r="P304" s="147">
        <f>O304*H304</f>
        <v>0</v>
      </c>
      <c r="Q304" s="147">
        <v>2.13408</v>
      </c>
      <c r="R304" s="147">
        <f>Q304*H304</f>
        <v>347.85503999999997</v>
      </c>
      <c r="S304" s="147">
        <v>0</v>
      </c>
      <c r="T304" s="148">
        <f>S304*H304</f>
        <v>0</v>
      </c>
      <c r="AR304" s="149" t="s">
        <v>257</v>
      </c>
      <c r="AT304" s="149" t="s">
        <v>252</v>
      </c>
      <c r="AU304" s="149" t="s">
        <v>21</v>
      </c>
      <c r="AY304" s="17" t="s">
        <v>250</v>
      </c>
      <c r="BE304" s="150">
        <f>IF(N304="základní",J304,0)</f>
        <v>0</v>
      </c>
      <c r="BF304" s="150">
        <f>IF(N304="snížená",J304,0)</f>
        <v>0</v>
      </c>
      <c r="BG304" s="150">
        <f>IF(N304="zákl. přenesená",J304,0)</f>
        <v>0</v>
      </c>
      <c r="BH304" s="150">
        <f>IF(N304="sníž. přenesená",J304,0)</f>
        <v>0</v>
      </c>
      <c r="BI304" s="150">
        <f>IF(N304="nulová",J304,0)</f>
        <v>0</v>
      </c>
      <c r="BJ304" s="17" t="s">
        <v>88</v>
      </c>
      <c r="BK304" s="150">
        <f>ROUND(I304*H304,2)</f>
        <v>0</v>
      </c>
      <c r="BL304" s="17" t="s">
        <v>257</v>
      </c>
      <c r="BM304" s="149" t="s">
        <v>580</v>
      </c>
    </row>
    <row r="305" spans="2:65" s="1" customFormat="1" ht="11.25">
      <c r="B305" s="33"/>
      <c r="D305" s="151" t="s">
        <v>259</v>
      </c>
      <c r="F305" s="152" t="s">
        <v>581</v>
      </c>
      <c r="I305" s="153"/>
      <c r="L305" s="33"/>
      <c r="M305" s="154"/>
      <c r="T305" s="57"/>
      <c r="AT305" s="17" t="s">
        <v>259</v>
      </c>
      <c r="AU305" s="17" t="s">
        <v>21</v>
      </c>
    </row>
    <row r="306" spans="2:65" s="12" customFormat="1" ht="11.25">
      <c r="B306" s="155"/>
      <c r="D306" s="156" t="s">
        <v>265</v>
      </c>
      <c r="E306" s="157" t="s">
        <v>1</v>
      </c>
      <c r="F306" s="158" t="s">
        <v>582</v>
      </c>
      <c r="H306" s="159">
        <v>163</v>
      </c>
      <c r="I306" s="160"/>
      <c r="L306" s="155"/>
      <c r="M306" s="161"/>
      <c r="T306" s="162"/>
      <c r="AT306" s="157" t="s">
        <v>265</v>
      </c>
      <c r="AU306" s="157" t="s">
        <v>21</v>
      </c>
      <c r="AV306" s="12" t="s">
        <v>21</v>
      </c>
      <c r="AW306" s="12" t="s">
        <v>36</v>
      </c>
      <c r="AX306" s="12" t="s">
        <v>88</v>
      </c>
      <c r="AY306" s="157" t="s">
        <v>250</v>
      </c>
    </row>
    <row r="307" spans="2:65" s="1" customFormat="1" ht="33" customHeight="1">
      <c r="B307" s="33"/>
      <c r="C307" s="138" t="s">
        <v>583</v>
      </c>
      <c r="D307" s="138" t="s">
        <v>252</v>
      </c>
      <c r="E307" s="139" t="s">
        <v>584</v>
      </c>
      <c r="F307" s="140" t="s">
        <v>585</v>
      </c>
      <c r="G307" s="141" t="s">
        <v>276</v>
      </c>
      <c r="H307" s="142">
        <v>2216</v>
      </c>
      <c r="I307" s="143"/>
      <c r="J307" s="144">
        <f>ROUND(I307*H307,2)</f>
        <v>0</v>
      </c>
      <c r="K307" s="140" t="s">
        <v>1</v>
      </c>
      <c r="L307" s="33"/>
      <c r="M307" s="145" t="s">
        <v>1</v>
      </c>
      <c r="N307" s="146" t="s">
        <v>45</v>
      </c>
      <c r="P307" s="147">
        <f>O307*H307</f>
        <v>0</v>
      </c>
      <c r="Q307" s="147">
        <v>2.13408</v>
      </c>
      <c r="R307" s="147">
        <f>Q307*H307</f>
        <v>4729.1212800000003</v>
      </c>
      <c r="S307" s="147">
        <v>0</v>
      </c>
      <c r="T307" s="148">
        <f>S307*H307</f>
        <v>0</v>
      </c>
      <c r="AR307" s="149" t="s">
        <v>257</v>
      </c>
      <c r="AT307" s="149" t="s">
        <v>252</v>
      </c>
      <c r="AU307" s="149" t="s">
        <v>21</v>
      </c>
      <c r="AY307" s="17" t="s">
        <v>250</v>
      </c>
      <c r="BE307" s="150">
        <f>IF(N307="základní",J307,0)</f>
        <v>0</v>
      </c>
      <c r="BF307" s="150">
        <f>IF(N307="snížená",J307,0)</f>
        <v>0</v>
      </c>
      <c r="BG307" s="150">
        <f>IF(N307="zákl. přenesená",J307,0)</f>
        <v>0</v>
      </c>
      <c r="BH307" s="150">
        <f>IF(N307="sníž. přenesená",J307,0)</f>
        <v>0</v>
      </c>
      <c r="BI307" s="150">
        <f>IF(N307="nulová",J307,0)</f>
        <v>0</v>
      </c>
      <c r="BJ307" s="17" t="s">
        <v>88</v>
      </c>
      <c r="BK307" s="150">
        <f>ROUND(I307*H307,2)</f>
        <v>0</v>
      </c>
      <c r="BL307" s="17" t="s">
        <v>257</v>
      </c>
      <c r="BM307" s="149" t="s">
        <v>586</v>
      </c>
    </row>
    <row r="308" spans="2:65" s="12" customFormat="1" ht="11.25">
      <c r="B308" s="155"/>
      <c r="D308" s="156" t="s">
        <v>265</v>
      </c>
      <c r="E308" s="157" t="s">
        <v>1</v>
      </c>
      <c r="F308" s="158" t="s">
        <v>587</v>
      </c>
      <c r="H308" s="159">
        <v>2216</v>
      </c>
      <c r="I308" s="160"/>
      <c r="L308" s="155"/>
      <c r="M308" s="161"/>
      <c r="T308" s="162"/>
      <c r="AT308" s="157" t="s">
        <v>265</v>
      </c>
      <c r="AU308" s="157" t="s">
        <v>21</v>
      </c>
      <c r="AV308" s="12" t="s">
        <v>21</v>
      </c>
      <c r="AW308" s="12" t="s">
        <v>36</v>
      </c>
      <c r="AX308" s="12" t="s">
        <v>88</v>
      </c>
      <c r="AY308" s="157" t="s">
        <v>250</v>
      </c>
    </row>
    <row r="309" spans="2:65" s="1" customFormat="1" ht="33" customHeight="1">
      <c r="B309" s="33"/>
      <c r="C309" s="138" t="s">
        <v>588</v>
      </c>
      <c r="D309" s="138" t="s">
        <v>252</v>
      </c>
      <c r="E309" s="139" t="s">
        <v>589</v>
      </c>
      <c r="F309" s="140" t="s">
        <v>590</v>
      </c>
      <c r="G309" s="141" t="s">
        <v>276</v>
      </c>
      <c r="H309" s="142">
        <v>12747</v>
      </c>
      <c r="I309" s="143"/>
      <c r="J309" s="144">
        <f>ROUND(I309*H309,2)</f>
        <v>0</v>
      </c>
      <c r="K309" s="140" t="s">
        <v>1</v>
      </c>
      <c r="L309" s="33"/>
      <c r="M309" s="145" t="s">
        <v>1</v>
      </c>
      <c r="N309" s="146" t="s">
        <v>45</v>
      </c>
      <c r="P309" s="147">
        <f>O309*H309</f>
        <v>0</v>
      </c>
      <c r="Q309" s="147">
        <v>2.4340799999999998</v>
      </c>
      <c r="R309" s="147">
        <f>Q309*H309</f>
        <v>31027.217759999996</v>
      </c>
      <c r="S309" s="147">
        <v>0</v>
      </c>
      <c r="T309" s="148">
        <f>S309*H309</f>
        <v>0</v>
      </c>
      <c r="AR309" s="149" t="s">
        <v>257</v>
      </c>
      <c r="AT309" s="149" t="s">
        <v>252</v>
      </c>
      <c r="AU309" s="149" t="s">
        <v>21</v>
      </c>
      <c r="AY309" s="17" t="s">
        <v>250</v>
      </c>
      <c r="BE309" s="150">
        <f>IF(N309="základní",J309,0)</f>
        <v>0</v>
      </c>
      <c r="BF309" s="150">
        <f>IF(N309="snížená",J309,0)</f>
        <v>0</v>
      </c>
      <c r="BG309" s="150">
        <f>IF(N309="zákl. přenesená",J309,0)</f>
        <v>0</v>
      </c>
      <c r="BH309" s="150">
        <f>IF(N309="sníž. přenesená",J309,0)</f>
        <v>0</v>
      </c>
      <c r="BI309" s="150">
        <f>IF(N309="nulová",J309,0)</f>
        <v>0</v>
      </c>
      <c r="BJ309" s="17" t="s">
        <v>88</v>
      </c>
      <c r="BK309" s="150">
        <f>ROUND(I309*H309,2)</f>
        <v>0</v>
      </c>
      <c r="BL309" s="17" t="s">
        <v>257</v>
      </c>
      <c r="BM309" s="149" t="s">
        <v>591</v>
      </c>
    </row>
    <row r="310" spans="2:65" s="1" customFormat="1" ht="29.25">
      <c r="B310" s="33"/>
      <c r="D310" s="156" t="s">
        <v>285</v>
      </c>
      <c r="F310" s="170" t="s">
        <v>592</v>
      </c>
      <c r="I310" s="153"/>
      <c r="L310" s="33"/>
      <c r="M310" s="154"/>
      <c r="T310" s="57"/>
      <c r="AT310" s="17" t="s">
        <v>285</v>
      </c>
      <c r="AU310" s="17" t="s">
        <v>21</v>
      </c>
    </row>
    <row r="311" spans="2:65" s="12" customFormat="1" ht="11.25">
      <c r="B311" s="155"/>
      <c r="D311" s="156" t="s">
        <v>265</v>
      </c>
      <c r="E311" s="157" t="s">
        <v>1</v>
      </c>
      <c r="F311" s="158" t="s">
        <v>593</v>
      </c>
      <c r="H311" s="159">
        <v>12747</v>
      </c>
      <c r="I311" s="160"/>
      <c r="L311" s="155"/>
      <c r="M311" s="161"/>
      <c r="T311" s="162"/>
      <c r="AT311" s="157" t="s">
        <v>265</v>
      </c>
      <c r="AU311" s="157" t="s">
        <v>21</v>
      </c>
      <c r="AV311" s="12" t="s">
        <v>21</v>
      </c>
      <c r="AW311" s="12" t="s">
        <v>36</v>
      </c>
      <c r="AX311" s="12" t="s">
        <v>88</v>
      </c>
      <c r="AY311" s="157" t="s">
        <v>250</v>
      </c>
    </row>
    <row r="312" spans="2:65" s="1" customFormat="1" ht="24.2" customHeight="1">
      <c r="B312" s="33"/>
      <c r="C312" s="138" t="s">
        <v>594</v>
      </c>
      <c r="D312" s="138" t="s">
        <v>252</v>
      </c>
      <c r="E312" s="139" t="s">
        <v>595</v>
      </c>
      <c r="F312" s="140" t="s">
        <v>596</v>
      </c>
      <c r="G312" s="141" t="s">
        <v>255</v>
      </c>
      <c r="H312" s="142">
        <v>11066</v>
      </c>
      <c r="I312" s="143"/>
      <c r="J312" s="144">
        <f>ROUND(I312*H312,2)</f>
        <v>0</v>
      </c>
      <c r="K312" s="140" t="s">
        <v>256</v>
      </c>
      <c r="L312" s="33"/>
      <c r="M312" s="145" t="s">
        <v>1</v>
      </c>
      <c r="N312" s="146" t="s">
        <v>45</v>
      </c>
      <c r="P312" s="147">
        <f>O312*H312</f>
        <v>0</v>
      </c>
      <c r="Q312" s="147">
        <v>0</v>
      </c>
      <c r="R312" s="147">
        <f>Q312*H312</f>
        <v>0</v>
      </c>
      <c r="S312" s="147">
        <v>0</v>
      </c>
      <c r="T312" s="148">
        <f>S312*H312</f>
        <v>0</v>
      </c>
      <c r="AR312" s="149" t="s">
        <v>257</v>
      </c>
      <c r="AT312" s="149" t="s">
        <v>252</v>
      </c>
      <c r="AU312" s="149" t="s">
        <v>21</v>
      </c>
      <c r="AY312" s="17" t="s">
        <v>250</v>
      </c>
      <c r="BE312" s="150">
        <f>IF(N312="základní",J312,0)</f>
        <v>0</v>
      </c>
      <c r="BF312" s="150">
        <f>IF(N312="snížená",J312,0)</f>
        <v>0</v>
      </c>
      <c r="BG312" s="150">
        <f>IF(N312="zákl. přenesená",J312,0)</f>
        <v>0</v>
      </c>
      <c r="BH312" s="150">
        <f>IF(N312="sníž. přenesená",J312,0)</f>
        <v>0</v>
      </c>
      <c r="BI312" s="150">
        <f>IF(N312="nulová",J312,0)</f>
        <v>0</v>
      </c>
      <c r="BJ312" s="17" t="s">
        <v>88</v>
      </c>
      <c r="BK312" s="150">
        <f>ROUND(I312*H312,2)</f>
        <v>0</v>
      </c>
      <c r="BL312" s="17" t="s">
        <v>257</v>
      </c>
      <c r="BM312" s="149" t="s">
        <v>597</v>
      </c>
    </row>
    <row r="313" spans="2:65" s="1" customFormat="1" ht="11.25">
      <c r="B313" s="33"/>
      <c r="D313" s="151" t="s">
        <v>259</v>
      </c>
      <c r="F313" s="152" t="s">
        <v>598</v>
      </c>
      <c r="I313" s="153"/>
      <c r="L313" s="33"/>
      <c r="M313" s="154"/>
      <c r="T313" s="57"/>
      <c r="AT313" s="17" t="s">
        <v>259</v>
      </c>
      <c r="AU313" s="17" t="s">
        <v>21</v>
      </c>
    </row>
    <row r="314" spans="2:65" s="1" customFormat="1" ht="19.5">
      <c r="B314" s="33"/>
      <c r="D314" s="156" t="s">
        <v>285</v>
      </c>
      <c r="F314" s="170" t="s">
        <v>599</v>
      </c>
      <c r="I314" s="153"/>
      <c r="L314" s="33"/>
      <c r="M314" s="154"/>
      <c r="T314" s="57"/>
      <c r="AT314" s="17" t="s">
        <v>285</v>
      </c>
      <c r="AU314" s="17" t="s">
        <v>21</v>
      </c>
    </row>
    <row r="315" spans="2:65" s="12" customFormat="1" ht="11.25">
      <c r="B315" s="155"/>
      <c r="D315" s="156" t="s">
        <v>265</v>
      </c>
      <c r="E315" s="157" t="s">
        <v>1</v>
      </c>
      <c r="F315" s="158" t="s">
        <v>600</v>
      </c>
      <c r="H315" s="159">
        <v>11066</v>
      </c>
      <c r="I315" s="160"/>
      <c r="L315" s="155"/>
      <c r="M315" s="161"/>
      <c r="T315" s="162"/>
      <c r="AT315" s="157" t="s">
        <v>265</v>
      </c>
      <c r="AU315" s="157" t="s">
        <v>21</v>
      </c>
      <c r="AV315" s="12" t="s">
        <v>21</v>
      </c>
      <c r="AW315" s="12" t="s">
        <v>36</v>
      </c>
      <c r="AX315" s="12" t="s">
        <v>88</v>
      </c>
      <c r="AY315" s="157" t="s">
        <v>250</v>
      </c>
    </row>
    <row r="316" spans="2:65" s="1" customFormat="1" ht="24.2" customHeight="1">
      <c r="B316" s="33"/>
      <c r="C316" s="138" t="s">
        <v>601</v>
      </c>
      <c r="D316" s="138" t="s">
        <v>252</v>
      </c>
      <c r="E316" s="139" t="s">
        <v>602</v>
      </c>
      <c r="F316" s="140" t="s">
        <v>603</v>
      </c>
      <c r="G316" s="141" t="s">
        <v>276</v>
      </c>
      <c r="H316" s="142">
        <v>6</v>
      </c>
      <c r="I316" s="143"/>
      <c r="J316" s="144">
        <f>ROUND(I316*H316,2)</f>
        <v>0</v>
      </c>
      <c r="K316" s="140" t="s">
        <v>256</v>
      </c>
      <c r="L316" s="33"/>
      <c r="M316" s="145" t="s">
        <v>1</v>
      </c>
      <c r="N316" s="146" t="s">
        <v>45</v>
      </c>
      <c r="P316" s="147">
        <f>O316*H316</f>
        <v>0</v>
      </c>
      <c r="Q316" s="147">
        <v>2.4142999999999999</v>
      </c>
      <c r="R316" s="147">
        <f>Q316*H316</f>
        <v>14.485799999999999</v>
      </c>
      <c r="S316" s="147">
        <v>0</v>
      </c>
      <c r="T316" s="148">
        <f>S316*H316</f>
        <v>0</v>
      </c>
      <c r="AR316" s="149" t="s">
        <v>257</v>
      </c>
      <c r="AT316" s="149" t="s">
        <v>252</v>
      </c>
      <c r="AU316" s="149" t="s">
        <v>21</v>
      </c>
      <c r="AY316" s="17" t="s">
        <v>250</v>
      </c>
      <c r="BE316" s="150">
        <f>IF(N316="základní",J316,0)</f>
        <v>0</v>
      </c>
      <c r="BF316" s="150">
        <f>IF(N316="snížená",J316,0)</f>
        <v>0</v>
      </c>
      <c r="BG316" s="150">
        <f>IF(N316="zákl. přenesená",J316,0)</f>
        <v>0</v>
      </c>
      <c r="BH316" s="150">
        <f>IF(N316="sníž. přenesená",J316,0)</f>
        <v>0</v>
      </c>
      <c r="BI316" s="150">
        <f>IF(N316="nulová",J316,0)</f>
        <v>0</v>
      </c>
      <c r="BJ316" s="17" t="s">
        <v>88</v>
      </c>
      <c r="BK316" s="150">
        <f>ROUND(I316*H316,2)</f>
        <v>0</v>
      </c>
      <c r="BL316" s="17" t="s">
        <v>257</v>
      </c>
      <c r="BM316" s="149" t="s">
        <v>604</v>
      </c>
    </row>
    <row r="317" spans="2:65" s="1" customFormat="1" ht="11.25">
      <c r="B317" s="33"/>
      <c r="D317" s="151" t="s">
        <v>259</v>
      </c>
      <c r="F317" s="152" t="s">
        <v>605</v>
      </c>
      <c r="I317" s="153"/>
      <c r="L317" s="33"/>
      <c r="M317" s="154"/>
      <c r="T317" s="57"/>
      <c r="AT317" s="17" t="s">
        <v>259</v>
      </c>
      <c r="AU317" s="17" t="s">
        <v>21</v>
      </c>
    </row>
    <row r="318" spans="2:65" s="1" customFormat="1" ht="19.5">
      <c r="B318" s="33"/>
      <c r="D318" s="156" t="s">
        <v>285</v>
      </c>
      <c r="F318" s="170" t="s">
        <v>606</v>
      </c>
      <c r="I318" s="153"/>
      <c r="L318" s="33"/>
      <c r="M318" s="154"/>
      <c r="T318" s="57"/>
      <c r="AT318" s="17" t="s">
        <v>285</v>
      </c>
      <c r="AU318" s="17" t="s">
        <v>21</v>
      </c>
    </row>
    <row r="319" spans="2:65" s="1" customFormat="1" ht="16.5" customHeight="1">
      <c r="B319" s="33"/>
      <c r="C319" s="138" t="s">
        <v>607</v>
      </c>
      <c r="D319" s="138" t="s">
        <v>252</v>
      </c>
      <c r="E319" s="139" t="s">
        <v>608</v>
      </c>
      <c r="F319" s="140" t="s">
        <v>609</v>
      </c>
      <c r="G319" s="141" t="s">
        <v>255</v>
      </c>
      <c r="H319" s="142">
        <v>30</v>
      </c>
      <c r="I319" s="143"/>
      <c r="J319" s="144">
        <f>ROUND(I319*H319,2)</f>
        <v>0</v>
      </c>
      <c r="K319" s="140" t="s">
        <v>256</v>
      </c>
      <c r="L319" s="33"/>
      <c r="M319" s="145" t="s">
        <v>1</v>
      </c>
      <c r="N319" s="146" t="s">
        <v>45</v>
      </c>
      <c r="P319" s="147">
        <f>O319*H319</f>
        <v>0</v>
      </c>
      <c r="Q319" s="147">
        <v>0</v>
      </c>
      <c r="R319" s="147">
        <f>Q319*H319</f>
        <v>0</v>
      </c>
      <c r="S319" s="147">
        <v>0</v>
      </c>
      <c r="T319" s="148">
        <f>S319*H319</f>
        <v>0</v>
      </c>
      <c r="AR319" s="149" t="s">
        <v>257</v>
      </c>
      <c r="AT319" s="149" t="s">
        <v>252</v>
      </c>
      <c r="AU319" s="149" t="s">
        <v>21</v>
      </c>
      <c r="AY319" s="17" t="s">
        <v>250</v>
      </c>
      <c r="BE319" s="150">
        <f>IF(N319="základní",J319,0)</f>
        <v>0</v>
      </c>
      <c r="BF319" s="150">
        <f>IF(N319="snížená",J319,0)</f>
        <v>0</v>
      </c>
      <c r="BG319" s="150">
        <f>IF(N319="zákl. přenesená",J319,0)</f>
        <v>0</v>
      </c>
      <c r="BH319" s="150">
        <f>IF(N319="sníž. přenesená",J319,0)</f>
        <v>0</v>
      </c>
      <c r="BI319" s="150">
        <f>IF(N319="nulová",J319,0)</f>
        <v>0</v>
      </c>
      <c r="BJ319" s="17" t="s">
        <v>88</v>
      </c>
      <c r="BK319" s="150">
        <f>ROUND(I319*H319,2)</f>
        <v>0</v>
      </c>
      <c r="BL319" s="17" t="s">
        <v>257</v>
      </c>
      <c r="BM319" s="149" t="s">
        <v>610</v>
      </c>
    </row>
    <row r="320" spans="2:65" s="1" customFormat="1" ht="11.25">
      <c r="B320" s="33"/>
      <c r="D320" s="151" t="s">
        <v>259</v>
      </c>
      <c r="F320" s="152" t="s">
        <v>611</v>
      </c>
      <c r="I320" s="153"/>
      <c r="L320" s="33"/>
      <c r="M320" s="154"/>
      <c r="T320" s="57"/>
      <c r="AT320" s="17" t="s">
        <v>259</v>
      </c>
      <c r="AU320" s="17" t="s">
        <v>21</v>
      </c>
    </row>
    <row r="321" spans="2:65" s="1" customFormat="1" ht="16.5" customHeight="1">
      <c r="B321" s="33"/>
      <c r="C321" s="138" t="s">
        <v>612</v>
      </c>
      <c r="D321" s="138" t="s">
        <v>252</v>
      </c>
      <c r="E321" s="139" t="s">
        <v>613</v>
      </c>
      <c r="F321" s="140" t="s">
        <v>614</v>
      </c>
      <c r="G321" s="141" t="s">
        <v>276</v>
      </c>
      <c r="H321" s="142">
        <v>7290</v>
      </c>
      <c r="I321" s="143"/>
      <c r="J321" s="144">
        <f>ROUND(I321*H321,2)</f>
        <v>0</v>
      </c>
      <c r="K321" s="140" t="s">
        <v>1</v>
      </c>
      <c r="L321" s="33"/>
      <c r="M321" s="145" t="s">
        <v>1</v>
      </c>
      <c r="N321" s="146" t="s">
        <v>45</v>
      </c>
      <c r="P321" s="147">
        <f>O321*H321</f>
        <v>0</v>
      </c>
      <c r="Q321" s="147">
        <v>2.004</v>
      </c>
      <c r="R321" s="147">
        <f>Q321*H321</f>
        <v>14609.16</v>
      </c>
      <c r="S321" s="147">
        <v>0</v>
      </c>
      <c r="T321" s="148">
        <f>S321*H321</f>
        <v>0</v>
      </c>
      <c r="AR321" s="149" t="s">
        <v>257</v>
      </c>
      <c r="AT321" s="149" t="s">
        <v>252</v>
      </c>
      <c r="AU321" s="149" t="s">
        <v>21</v>
      </c>
      <c r="AY321" s="17" t="s">
        <v>250</v>
      </c>
      <c r="BE321" s="150">
        <f>IF(N321="základní",J321,0)</f>
        <v>0</v>
      </c>
      <c r="BF321" s="150">
        <f>IF(N321="snížená",J321,0)</f>
        <v>0</v>
      </c>
      <c r="BG321" s="150">
        <f>IF(N321="zákl. přenesená",J321,0)</f>
        <v>0</v>
      </c>
      <c r="BH321" s="150">
        <f>IF(N321="sníž. přenesená",J321,0)</f>
        <v>0</v>
      </c>
      <c r="BI321" s="150">
        <f>IF(N321="nulová",J321,0)</f>
        <v>0</v>
      </c>
      <c r="BJ321" s="17" t="s">
        <v>88</v>
      </c>
      <c r="BK321" s="150">
        <f>ROUND(I321*H321,2)</f>
        <v>0</v>
      </c>
      <c r="BL321" s="17" t="s">
        <v>257</v>
      </c>
      <c r="BM321" s="149" t="s">
        <v>615</v>
      </c>
    </row>
    <row r="322" spans="2:65" s="12" customFormat="1" ht="11.25">
      <c r="B322" s="155"/>
      <c r="D322" s="156" t="s">
        <v>265</v>
      </c>
      <c r="E322" s="157" t="s">
        <v>1</v>
      </c>
      <c r="F322" s="158" t="s">
        <v>327</v>
      </c>
      <c r="H322" s="159">
        <v>7290</v>
      </c>
      <c r="I322" s="160"/>
      <c r="L322" s="155"/>
      <c r="M322" s="161"/>
      <c r="T322" s="162"/>
      <c r="AT322" s="157" t="s">
        <v>265</v>
      </c>
      <c r="AU322" s="157" t="s">
        <v>21</v>
      </c>
      <c r="AV322" s="12" t="s">
        <v>21</v>
      </c>
      <c r="AW322" s="12" t="s">
        <v>36</v>
      </c>
      <c r="AX322" s="12" t="s">
        <v>88</v>
      </c>
      <c r="AY322" s="157" t="s">
        <v>250</v>
      </c>
    </row>
    <row r="323" spans="2:65" s="11" customFormat="1" ht="22.9" customHeight="1">
      <c r="B323" s="126"/>
      <c r="D323" s="127" t="s">
        <v>79</v>
      </c>
      <c r="E323" s="136" t="s">
        <v>280</v>
      </c>
      <c r="F323" s="136" t="s">
        <v>616</v>
      </c>
      <c r="I323" s="129"/>
      <c r="J323" s="137">
        <f>BK323</f>
        <v>0</v>
      </c>
      <c r="L323" s="126"/>
      <c r="M323" s="131"/>
      <c r="P323" s="132">
        <f>SUM(P324:P329)</f>
        <v>0</v>
      </c>
      <c r="R323" s="132">
        <f>SUM(R324:R329)</f>
        <v>0</v>
      </c>
      <c r="T323" s="133">
        <f>SUM(T324:T329)</f>
        <v>0</v>
      </c>
      <c r="AR323" s="127" t="s">
        <v>88</v>
      </c>
      <c r="AT323" s="134" t="s">
        <v>79</v>
      </c>
      <c r="AU323" s="134" t="s">
        <v>88</v>
      </c>
      <c r="AY323" s="127" t="s">
        <v>250</v>
      </c>
      <c r="BK323" s="135">
        <f>SUM(BK324:BK329)</f>
        <v>0</v>
      </c>
    </row>
    <row r="324" spans="2:65" s="1" customFormat="1" ht="24.2" customHeight="1">
      <c r="B324" s="33"/>
      <c r="C324" s="138" t="s">
        <v>617</v>
      </c>
      <c r="D324" s="138" t="s">
        <v>252</v>
      </c>
      <c r="E324" s="139" t="s">
        <v>618</v>
      </c>
      <c r="F324" s="140" t="s">
        <v>619</v>
      </c>
      <c r="G324" s="141" t="s">
        <v>255</v>
      </c>
      <c r="H324" s="142">
        <v>254.85300000000001</v>
      </c>
      <c r="I324" s="143"/>
      <c r="J324" s="144">
        <f>ROUND(I324*H324,2)</f>
        <v>0</v>
      </c>
      <c r="K324" s="140" t="s">
        <v>256</v>
      </c>
      <c r="L324" s="33"/>
      <c r="M324" s="145" t="s">
        <v>1</v>
      </c>
      <c r="N324" s="146" t="s">
        <v>45</v>
      </c>
      <c r="P324" s="147">
        <f>O324*H324</f>
        <v>0</v>
      </c>
      <c r="Q324" s="147">
        <v>0</v>
      </c>
      <c r="R324" s="147">
        <f>Q324*H324</f>
        <v>0</v>
      </c>
      <c r="S324" s="147">
        <v>0</v>
      </c>
      <c r="T324" s="148">
        <f>S324*H324</f>
        <v>0</v>
      </c>
      <c r="AR324" s="149" t="s">
        <v>257</v>
      </c>
      <c r="AT324" s="149" t="s">
        <v>252</v>
      </c>
      <c r="AU324" s="149" t="s">
        <v>21</v>
      </c>
      <c r="AY324" s="17" t="s">
        <v>250</v>
      </c>
      <c r="BE324" s="150">
        <f>IF(N324="základní",J324,0)</f>
        <v>0</v>
      </c>
      <c r="BF324" s="150">
        <f>IF(N324="snížená",J324,0)</f>
        <v>0</v>
      </c>
      <c r="BG324" s="150">
        <f>IF(N324="zákl. přenesená",J324,0)</f>
        <v>0</v>
      </c>
      <c r="BH324" s="150">
        <f>IF(N324="sníž. přenesená",J324,0)</f>
        <v>0</v>
      </c>
      <c r="BI324" s="150">
        <f>IF(N324="nulová",J324,0)</f>
        <v>0</v>
      </c>
      <c r="BJ324" s="17" t="s">
        <v>88</v>
      </c>
      <c r="BK324" s="150">
        <f>ROUND(I324*H324,2)</f>
        <v>0</v>
      </c>
      <c r="BL324" s="17" t="s">
        <v>257</v>
      </c>
      <c r="BM324" s="149" t="s">
        <v>620</v>
      </c>
    </row>
    <row r="325" spans="2:65" s="1" customFormat="1" ht="11.25">
      <c r="B325" s="33"/>
      <c r="D325" s="151" t="s">
        <v>259</v>
      </c>
      <c r="F325" s="152" t="s">
        <v>621</v>
      </c>
      <c r="I325" s="153"/>
      <c r="L325" s="33"/>
      <c r="M325" s="154"/>
      <c r="T325" s="57"/>
      <c r="AT325" s="17" t="s">
        <v>259</v>
      </c>
      <c r="AU325" s="17" t="s">
        <v>21</v>
      </c>
    </row>
    <row r="326" spans="2:65" s="12" customFormat="1" ht="11.25">
      <c r="B326" s="155"/>
      <c r="D326" s="156" t="s">
        <v>265</v>
      </c>
      <c r="E326" s="157" t="s">
        <v>1</v>
      </c>
      <c r="F326" s="158" t="s">
        <v>622</v>
      </c>
      <c r="H326" s="159">
        <v>254.85300000000001</v>
      </c>
      <c r="I326" s="160"/>
      <c r="L326" s="155"/>
      <c r="M326" s="161"/>
      <c r="T326" s="162"/>
      <c r="AT326" s="157" t="s">
        <v>265</v>
      </c>
      <c r="AU326" s="157" t="s">
        <v>21</v>
      </c>
      <c r="AV326" s="12" t="s">
        <v>21</v>
      </c>
      <c r="AW326" s="12" t="s">
        <v>36</v>
      </c>
      <c r="AX326" s="12" t="s">
        <v>88</v>
      </c>
      <c r="AY326" s="157" t="s">
        <v>250</v>
      </c>
    </row>
    <row r="327" spans="2:65" s="1" customFormat="1" ht="24.2" customHeight="1">
      <c r="B327" s="33"/>
      <c r="C327" s="138" t="s">
        <v>623</v>
      </c>
      <c r="D327" s="138" t="s">
        <v>252</v>
      </c>
      <c r="E327" s="139" t="s">
        <v>624</v>
      </c>
      <c r="F327" s="140" t="s">
        <v>625</v>
      </c>
      <c r="G327" s="141" t="s">
        <v>255</v>
      </c>
      <c r="H327" s="142">
        <v>64.599999999999994</v>
      </c>
      <c r="I327" s="143"/>
      <c r="J327" s="144">
        <f>ROUND(I327*H327,2)</f>
        <v>0</v>
      </c>
      <c r="K327" s="140" t="s">
        <v>256</v>
      </c>
      <c r="L327" s="33"/>
      <c r="M327" s="145" t="s">
        <v>1</v>
      </c>
      <c r="N327" s="146" t="s">
        <v>45</v>
      </c>
      <c r="P327" s="147">
        <f>O327*H327</f>
        <v>0</v>
      </c>
      <c r="Q327" s="147">
        <v>0</v>
      </c>
      <c r="R327" s="147">
        <f>Q327*H327</f>
        <v>0</v>
      </c>
      <c r="S327" s="147">
        <v>0</v>
      </c>
      <c r="T327" s="148">
        <f>S327*H327</f>
        <v>0</v>
      </c>
      <c r="AR327" s="149" t="s">
        <v>257</v>
      </c>
      <c r="AT327" s="149" t="s">
        <v>252</v>
      </c>
      <c r="AU327" s="149" t="s">
        <v>21</v>
      </c>
      <c r="AY327" s="17" t="s">
        <v>250</v>
      </c>
      <c r="BE327" s="150">
        <f>IF(N327="základní",J327,0)</f>
        <v>0</v>
      </c>
      <c r="BF327" s="150">
        <f>IF(N327="snížená",J327,0)</f>
        <v>0</v>
      </c>
      <c r="BG327" s="150">
        <f>IF(N327="zákl. přenesená",J327,0)</f>
        <v>0</v>
      </c>
      <c r="BH327" s="150">
        <f>IF(N327="sníž. přenesená",J327,0)</f>
        <v>0</v>
      </c>
      <c r="BI327" s="150">
        <f>IF(N327="nulová",J327,0)</f>
        <v>0</v>
      </c>
      <c r="BJ327" s="17" t="s">
        <v>88</v>
      </c>
      <c r="BK327" s="150">
        <f>ROUND(I327*H327,2)</f>
        <v>0</v>
      </c>
      <c r="BL327" s="17" t="s">
        <v>257</v>
      </c>
      <c r="BM327" s="149" t="s">
        <v>626</v>
      </c>
    </row>
    <row r="328" spans="2:65" s="1" customFormat="1" ht="11.25">
      <c r="B328" s="33"/>
      <c r="D328" s="151" t="s">
        <v>259</v>
      </c>
      <c r="F328" s="152" t="s">
        <v>627</v>
      </c>
      <c r="I328" s="153"/>
      <c r="L328" s="33"/>
      <c r="M328" s="154"/>
      <c r="T328" s="57"/>
      <c r="AT328" s="17" t="s">
        <v>259</v>
      </c>
      <c r="AU328" s="17" t="s">
        <v>21</v>
      </c>
    </row>
    <row r="329" spans="2:65" s="12" customFormat="1" ht="11.25">
      <c r="B329" s="155"/>
      <c r="D329" s="156" t="s">
        <v>265</v>
      </c>
      <c r="E329" s="157" t="s">
        <v>1</v>
      </c>
      <c r="F329" s="158" t="s">
        <v>628</v>
      </c>
      <c r="H329" s="159">
        <v>64.599999999999994</v>
      </c>
      <c r="I329" s="160"/>
      <c r="L329" s="155"/>
      <c r="M329" s="161"/>
      <c r="T329" s="162"/>
      <c r="AT329" s="157" t="s">
        <v>265</v>
      </c>
      <c r="AU329" s="157" t="s">
        <v>21</v>
      </c>
      <c r="AV329" s="12" t="s">
        <v>21</v>
      </c>
      <c r="AW329" s="12" t="s">
        <v>36</v>
      </c>
      <c r="AX329" s="12" t="s">
        <v>88</v>
      </c>
      <c r="AY329" s="157" t="s">
        <v>250</v>
      </c>
    </row>
    <row r="330" spans="2:65" s="11" customFormat="1" ht="22.9" customHeight="1">
      <c r="B330" s="126"/>
      <c r="D330" s="127" t="s">
        <v>79</v>
      </c>
      <c r="E330" s="136" t="s">
        <v>305</v>
      </c>
      <c r="F330" s="136" t="s">
        <v>629</v>
      </c>
      <c r="I330" s="129"/>
      <c r="J330" s="137">
        <f>BK330</f>
        <v>0</v>
      </c>
      <c r="L330" s="126"/>
      <c r="M330" s="131"/>
      <c r="P330" s="132">
        <f>SUM(P331:P361)</f>
        <v>0</v>
      </c>
      <c r="R330" s="132">
        <f>SUM(R331:R361)</f>
        <v>29.841877759999999</v>
      </c>
      <c r="T330" s="133">
        <f>SUM(T331:T361)</f>
        <v>45.162480000000002</v>
      </c>
      <c r="AR330" s="127" t="s">
        <v>88</v>
      </c>
      <c r="AT330" s="134" t="s">
        <v>79</v>
      </c>
      <c r="AU330" s="134" t="s">
        <v>88</v>
      </c>
      <c r="AY330" s="127" t="s">
        <v>250</v>
      </c>
      <c r="BK330" s="135">
        <f>SUM(BK331:BK361)</f>
        <v>0</v>
      </c>
    </row>
    <row r="331" spans="2:65" s="1" customFormat="1" ht="33" customHeight="1">
      <c r="B331" s="33"/>
      <c r="C331" s="138" t="s">
        <v>630</v>
      </c>
      <c r="D331" s="138" t="s">
        <v>252</v>
      </c>
      <c r="E331" s="139" t="s">
        <v>631</v>
      </c>
      <c r="F331" s="140" t="s">
        <v>632</v>
      </c>
      <c r="G331" s="141" t="s">
        <v>557</v>
      </c>
      <c r="H331" s="142">
        <v>8</v>
      </c>
      <c r="I331" s="143"/>
      <c r="J331" s="144">
        <f>ROUND(I331*H331,2)</f>
        <v>0</v>
      </c>
      <c r="K331" s="140" t="s">
        <v>256</v>
      </c>
      <c r="L331" s="33"/>
      <c r="M331" s="145" t="s">
        <v>1</v>
      </c>
      <c r="N331" s="146" t="s">
        <v>45</v>
      </c>
      <c r="P331" s="147">
        <f>O331*H331</f>
        <v>0</v>
      </c>
      <c r="Q331" s="147">
        <v>0.1295</v>
      </c>
      <c r="R331" s="147">
        <f>Q331*H331</f>
        <v>1.036</v>
      </c>
      <c r="S331" s="147">
        <v>0</v>
      </c>
      <c r="T331" s="148">
        <f>S331*H331</f>
        <v>0</v>
      </c>
      <c r="AR331" s="149" t="s">
        <v>257</v>
      </c>
      <c r="AT331" s="149" t="s">
        <v>252</v>
      </c>
      <c r="AU331" s="149" t="s">
        <v>21</v>
      </c>
      <c r="AY331" s="17" t="s">
        <v>250</v>
      </c>
      <c r="BE331" s="150">
        <f>IF(N331="základní",J331,0)</f>
        <v>0</v>
      </c>
      <c r="BF331" s="150">
        <f>IF(N331="snížená",J331,0)</f>
        <v>0</v>
      </c>
      <c r="BG331" s="150">
        <f>IF(N331="zákl. přenesená",J331,0)</f>
        <v>0</v>
      </c>
      <c r="BH331" s="150">
        <f>IF(N331="sníž. přenesená",J331,0)</f>
        <v>0</v>
      </c>
      <c r="BI331" s="150">
        <f>IF(N331="nulová",J331,0)</f>
        <v>0</v>
      </c>
      <c r="BJ331" s="17" t="s">
        <v>88</v>
      </c>
      <c r="BK331" s="150">
        <f>ROUND(I331*H331,2)</f>
        <v>0</v>
      </c>
      <c r="BL331" s="17" t="s">
        <v>257</v>
      </c>
      <c r="BM331" s="149" t="s">
        <v>633</v>
      </c>
    </row>
    <row r="332" spans="2:65" s="1" customFormat="1" ht="11.25">
      <c r="B332" s="33"/>
      <c r="D332" s="151" t="s">
        <v>259</v>
      </c>
      <c r="F332" s="152" t="s">
        <v>634</v>
      </c>
      <c r="I332" s="153"/>
      <c r="L332" s="33"/>
      <c r="M332" s="154"/>
      <c r="T332" s="57"/>
      <c r="AT332" s="17" t="s">
        <v>259</v>
      </c>
      <c r="AU332" s="17" t="s">
        <v>21</v>
      </c>
    </row>
    <row r="333" spans="2:65" s="1" customFormat="1" ht="19.5">
      <c r="B333" s="33"/>
      <c r="D333" s="156" t="s">
        <v>285</v>
      </c>
      <c r="F333" s="170" t="s">
        <v>635</v>
      </c>
      <c r="I333" s="153"/>
      <c r="L333" s="33"/>
      <c r="M333" s="154"/>
      <c r="T333" s="57"/>
      <c r="AT333" s="17" t="s">
        <v>285</v>
      </c>
      <c r="AU333" s="17" t="s">
        <v>21</v>
      </c>
    </row>
    <row r="334" spans="2:65" s="1" customFormat="1" ht="16.5" customHeight="1">
      <c r="B334" s="33"/>
      <c r="C334" s="178" t="s">
        <v>636</v>
      </c>
      <c r="D334" s="178" t="s">
        <v>364</v>
      </c>
      <c r="E334" s="179" t="s">
        <v>637</v>
      </c>
      <c r="F334" s="180" t="s">
        <v>638</v>
      </c>
      <c r="G334" s="181" t="s">
        <v>481</v>
      </c>
      <c r="H334" s="182">
        <v>16</v>
      </c>
      <c r="I334" s="183"/>
      <c r="J334" s="184">
        <f>ROUND(I334*H334,2)</f>
        <v>0</v>
      </c>
      <c r="K334" s="180" t="s">
        <v>1</v>
      </c>
      <c r="L334" s="185"/>
      <c r="M334" s="186" t="s">
        <v>1</v>
      </c>
      <c r="N334" s="187" t="s">
        <v>45</v>
      </c>
      <c r="P334" s="147">
        <f>O334*H334</f>
        <v>0</v>
      </c>
      <c r="Q334" s="147">
        <v>5.7000000000000002E-2</v>
      </c>
      <c r="R334" s="147">
        <f>Q334*H334</f>
        <v>0.91200000000000003</v>
      </c>
      <c r="S334" s="147">
        <v>0</v>
      </c>
      <c r="T334" s="148">
        <f>S334*H334</f>
        <v>0</v>
      </c>
      <c r="AR334" s="149" t="s">
        <v>299</v>
      </c>
      <c r="AT334" s="149" t="s">
        <v>364</v>
      </c>
      <c r="AU334" s="149" t="s">
        <v>21</v>
      </c>
      <c r="AY334" s="17" t="s">
        <v>250</v>
      </c>
      <c r="BE334" s="150">
        <f>IF(N334="základní",J334,0)</f>
        <v>0</v>
      </c>
      <c r="BF334" s="150">
        <f>IF(N334="snížená",J334,0)</f>
        <v>0</v>
      </c>
      <c r="BG334" s="150">
        <f>IF(N334="zákl. přenesená",J334,0)</f>
        <v>0</v>
      </c>
      <c r="BH334" s="150">
        <f>IF(N334="sníž. přenesená",J334,0)</f>
        <v>0</v>
      </c>
      <c r="BI334" s="150">
        <f>IF(N334="nulová",J334,0)</f>
        <v>0</v>
      </c>
      <c r="BJ334" s="17" t="s">
        <v>88</v>
      </c>
      <c r="BK334" s="150">
        <f>ROUND(I334*H334,2)</f>
        <v>0</v>
      </c>
      <c r="BL334" s="17" t="s">
        <v>257</v>
      </c>
      <c r="BM334" s="149" t="s">
        <v>639</v>
      </c>
    </row>
    <row r="335" spans="2:65" s="1" customFormat="1" ht="19.5">
      <c r="B335" s="33"/>
      <c r="D335" s="156" t="s">
        <v>285</v>
      </c>
      <c r="F335" s="170" t="s">
        <v>640</v>
      </c>
      <c r="I335" s="153"/>
      <c r="L335" s="33"/>
      <c r="M335" s="154"/>
      <c r="T335" s="57"/>
      <c r="AT335" s="17" t="s">
        <v>285</v>
      </c>
      <c r="AU335" s="17" t="s">
        <v>21</v>
      </c>
    </row>
    <row r="336" spans="2:65" s="1" customFormat="1" ht="24.2" customHeight="1">
      <c r="B336" s="33"/>
      <c r="C336" s="138" t="s">
        <v>641</v>
      </c>
      <c r="D336" s="138" t="s">
        <v>252</v>
      </c>
      <c r="E336" s="139" t="s">
        <v>642</v>
      </c>
      <c r="F336" s="140" t="s">
        <v>643</v>
      </c>
      <c r="G336" s="141" t="s">
        <v>276</v>
      </c>
      <c r="H336" s="142">
        <v>11.1</v>
      </c>
      <c r="I336" s="143"/>
      <c r="J336" s="144">
        <f>ROUND(I336*H336,2)</f>
        <v>0</v>
      </c>
      <c r="K336" s="140" t="s">
        <v>256</v>
      </c>
      <c r="L336" s="33"/>
      <c r="M336" s="145" t="s">
        <v>1</v>
      </c>
      <c r="N336" s="146" t="s">
        <v>45</v>
      </c>
      <c r="P336" s="147">
        <f>O336*H336</f>
        <v>0</v>
      </c>
      <c r="Q336" s="147">
        <v>2.3113999999999999</v>
      </c>
      <c r="R336" s="147">
        <f>Q336*H336</f>
        <v>25.65654</v>
      </c>
      <c r="S336" s="147">
        <v>0</v>
      </c>
      <c r="T336" s="148">
        <f>S336*H336</f>
        <v>0</v>
      </c>
      <c r="AR336" s="149" t="s">
        <v>257</v>
      </c>
      <c r="AT336" s="149" t="s">
        <v>252</v>
      </c>
      <c r="AU336" s="149" t="s">
        <v>21</v>
      </c>
      <c r="AY336" s="17" t="s">
        <v>250</v>
      </c>
      <c r="BE336" s="150">
        <f>IF(N336="základní",J336,0)</f>
        <v>0</v>
      </c>
      <c r="BF336" s="150">
        <f>IF(N336="snížená",J336,0)</f>
        <v>0</v>
      </c>
      <c r="BG336" s="150">
        <f>IF(N336="zákl. přenesená",J336,0)</f>
        <v>0</v>
      </c>
      <c r="BH336" s="150">
        <f>IF(N336="sníž. přenesená",J336,0)</f>
        <v>0</v>
      </c>
      <c r="BI336" s="150">
        <f>IF(N336="nulová",J336,0)</f>
        <v>0</v>
      </c>
      <c r="BJ336" s="17" t="s">
        <v>88</v>
      </c>
      <c r="BK336" s="150">
        <f>ROUND(I336*H336,2)</f>
        <v>0</v>
      </c>
      <c r="BL336" s="17" t="s">
        <v>257</v>
      </c>
      <c r="BM336" s="149" t="s">
        <v>644</v>
      </c>
    </row>
    <row r="337" spans="2:65" s="1" customFormat="1" ht="11.25">
      <c r="B337" s="33"/>
      <c r="D337" s="151" t="s">
        <v>259</v>
      </c>
      <c r="F337" s="152" t="s">
        <v>645</v>
      </c>
      <c r="I337" s="153"/>
      <c r="L337" s="33"/>
      <c r="M337" s="154"/>
      <c r="T337" s="57"/>
      <c r="AT337" s="17" t="s">
        <v>259</v>
      </c>
      <c r="AU337" s="17" t="s">
        <v>21</v>
      </c>
    </row>
    <row r="338" spans="2:65" s="12" customFormat="1" ht="11.25">
      <c r="B338" s="155"/>
      <c r="D338" s="156" t="s">
        <v>265</v>
      </c>
      <c r="E338" s="157" t="s">
        <v>1</v>
      </c>
      <c r="F338" s="158" t="s">
        <v>646</v>
      </c>
      <c r="H338" s="159">
        <v>11.1</v>
      </c>
      <c r="I338" s="160"/>
      <c r="L338" s="155"/>
      <c r="M338" s="161"/>
      <c r="T338" s="162"/>
      <c r="AT338" s="157" t="s">
        <v>265</v>
      </c>
      <c r="AU338" s="157" t="s">
        <v>21</v>
      </c>
      <c r="AV338" s="12" t="s">
        <v>21</v>
      </c>
      <c r="AW338" s="12" t="s">
        <v>36</v>
      </c>
      <c r="AX338" s="12" t="s">
        <v>88</v>
      </c>
      <c r="AY338" s="157" t="s">
        <v>250</v>
      </c>
    </row>
    <row r="339" spans="2:65" s="1" customFormat="1" ht="33" customHeight="1">
      <c r="B339" s="33"/>
      <c r="C339" s="138" t="s">
        <v>647</v>
      </c>
      <c r="D339" s="138" t="s">
        <v>252</v>
      </c>
      <c r="E339" s="139" t="s">
        <v>648</v>
      </c>
      <c r="F339" s="140" t="s">
        <v>649</v>
      </c>
      <c r="G339" s="141" t="s">
        <v>557</v>
      </c>
      <c r="H339" s="142">
        <v>7.7</v>
      </c>
      <c r="I339" s="143"/>
      <c r="J339" s="144">
        <f>ROUND(I339*H339,2)</f>
        <v>0</v>
      </c>
      <c r="K339" s="140" t="s">
        <v>256</v>
      </c>
      <c r="L339" s="33"/>
      <c r="M339" s="145" t="s">
        <v>1</v>
      </c>
      <c r="N339" s="146" t="s">
        <v>45</v>
      </c>
      <c r="P339" s="147">
        <f>O339*H339</f>
        <v>0</v>
      </c>
      <c r="Q339" s="147">
        <v>0</v>
      </c>
      <c r="R339" s="147">
        <f>Q339*H339</f>
        <v>0</v>
      </c>
      <c r="S339" s="147">
        <v>0</v>
      </c>
      <c r="T339" s="148">
        <f>S339*H339</f>
        <v>0</v>
      </c>
      <c r="AR339" s="149" t="s">
        <v>257</v>
      </c>
      <c r="AT339" s="149" t="s">
        <v>252</v>
      </c>
      <c r="AU339" s="149" t="s">
        <v>21</v>
      </c>
      <c r="AY339" s="17" t="s">
        <v>250</v>
      </c>
      <c r="BE339" s="150">
        <f>IF(N339="základní",J339,0)</f>
        <v>0</v>
      </c>
      <c r="BF339" s="150">
        <f>IF(N339="snížená",J339,0)</f>
        <v>0</v>
      </c>
      <c r="BG339" s="150">
        <f>IF(N339="zákl. přenesená",J339,0)</f>
        <v>0</v>
      </c>
      <c r="BH339" s="150">
        <f>IF(N339="sníž. přenesená",J339,0)</f>
        <v>0</v>
      </c>
      <c r="BI339" s="150">
        <f>IF(N339="nulová",J339,0)</f>
        <v>0</v>
      </c>
      <c r="BJ339" s="17" t="s">
        <v>88</v>
      </c>
      <c r="BK339" s="150">
        <f>ROUND(I339*H339,2)</f>
        <v>0</v>
      </c>
      <c r="BL339" s="17" t="s">
        <v>257</v>
      </c>
      <c r="BM339" s="149" t="s">
        <v>650</v>
      </c>
    </row>
    <row r="340" spans="2:65" s="1" customFormat="1" ht="11.25">
      <c r="B340" s="33"/>
      <c r="D340" s="151" t="s">
        <v>259</v>
      </c>
      <c r="F340" s="152" t="s">
        <v>651</v>
      </c>
      <c r="I340" s="153"/>
      <c r="L340" s="33"/>
      <c r="M340" s="154"/>
      <c r="T340" s="57"/>
      <c r="AT340" s="17" t="s">
        <v>259</v>
      </c>
      <c r="AU340" s="17" t="s">
        <v>21</v>
      </c>
    </row>
    <row r="341" spans="2:65" s="1" customFormat="1" ht="19.5">
      <c r="B341" s="33"/>
      <c r="D341" s="156" t="s">
        <v>285</v>
      </c>
      <c r="F341" s="170" t="s">
        <v>652</v>
      </c>
      <c r="I341" s="153"/>
      <c r="L341" s="33"/>
      <c r="M341" s="154"/>
      <c r="T341" s="57"/>
      <c r="AT341" s="17" t="s">
        <v>285</v>
      </c>
      <c r="AU341" s="17" t="s">
        <v>21</v>
      </c>
    </row>
    <row r="342" spans="2:65" s="1" customFormat="1" ht="24.2" customHeight="1">
      <c r="B342" s="33"/>
      <c r="C342" s="178" t="s">
        <v>653</v>
      </c>
      <c r="D342" s="178" t="s">
        <v>364</v>
      </c>
      <c r="E342" s="179" t="s">
        <v>654</v>
      </c>
      <c r="F342" s="180" t="s">
        <v>655</v>
      </c>
      <c r="G342" s="181" t="s">
        <v>557</v>
      </c>
      <c r="H342" s="182">
        <v>7.8159999999999998</v>
      </c>
      <c r="I342" s="183"/>
      <c r="J342" s="184">
        <f>ROUND(I342*H342,2)</f>
        <v>0</v>
      </c>
      <c r="K342" s="180" t="s">
        <v>256</v>
      </c>
      <c r="L342" s="185"/>
      <c r="M342" s="186" t="s">
        <v>1</v>
      </c>
      <c r="N342" s="187" t="s">
        <v>45</v>
      </c>
      <c r="P342" s="147">
        <f>O342*H342</f>
        <v>0</v>
      </c>
      <c r="Q342" s="147">
        <v>1.1860000000000001E-2</v>
      </c>
      <c r="R342" s="147">
        <f>Q342*H342</f>
        <v>9.2697760000000004E-2</v>
      </c>
      <c r="S342" s="147">
        <v>0</v>
      </c>
      <c r="T342" s="148">
        <f>S342*H342</f>
        <v>0</v>
      </c>
      <c r="AR342" s="149" t="s">
        <v>299</v>
      </c>
      <c r="AT342" s="149" t="s">
        <v>364</v>
      </c>
      <c r="AU342" s="149" t="s">
        <v>21</v>
      </c>
      <c r="AY342" s="17" t="s">
        <v>250</v>
      </c>
      <c r="BE342" s="150">
        <f>IF(N342="základní",J342,0)</f>
        <v>0</v>
      </c>
      <c r="BF342" s="150">
        <f>IF(N342="snížená",J342,0)</f>
        <v>0</v>
      </c>
      <c r="BG342" s="150">
        <f>IF(N342="zákl. přenesená",J342,0)</f>
        <v>0</v>
      </c>
      <c r="BH342" s="150">
        <f>IF(N342="sníž. přenesená",J342,0)</f>
        <v>0</v>
      </c>
      <c r="BI342" s="150">
        <f>IF(N342="nulová",J342,0)</f>
        <v>0</v>
      </c>
      <c r="BJ342" s="17" t="s">
        <v>88</v>
      </c>
      <c r="BK342" s="150">
        <f>ROUND(I342*H342,2)</f>
        <v>0</v>
      </c>
      <c r="BL342" s="17" t="s">
        <v>257</v>
      </c>
      <c r="BM342" s="149" t="s">
        <v>656</v>
      </c>
    </row>
    <row r="343" spans="2:65" s="1" customFormat="1" ht="19.5">
      <c r="B343" s="33"/>
      <c r="D343" s="156" t="s">
        <v>285</v>
      </c>
      <c r="F343" s="170" t="s">
        <v>652</v>
      </c>
      <c r="I343" s="153"/>
      <c r="L343" s="33"/>
      <c r="M343" s="154"/>
      <c r="T343" s="57"/>
      <c r="AT343" s="17" t="s">
        <v>285</v>
      </c>
      <c r="AU343" s="17" t="s">
        <v>21</v>
      </c>
    </row>
    <row r="344" spans="2:65" s="12" customFormat="1" ht="11.25">
      <c r="B344" s="155"/>
      <c r="D344" s="156" t="s">
        <v>265</v>
      </c>
      <c r="F344" s="158" t="s">
        <v>657</v>
      </c>
      <c r="H344" s="159">
        <v>7.8159999999999998</v>
      </c>
      <c r="I344" s="160"/>
      <c r="L344" s="155"/>
      <c r="M344" s="161"/>
      <c r="T344" s="162"/>
      <c r="AT344" s="157" t="s">
        <v>265</v>
      </c>
      <c r="AU344" s="157" t="s">
        <v>21</v>
      </c>
      <c r="AV344" s="12" t="s">
        <v>21</v>
      </c>
      <c r="AW344" s="12" t="s">
        <v>4</v>
      </c>
      <c r="AX344" s="12" t="s">
        <v>88</v>
      </c>
      <c r="AY344" s="157" t="s">
        <v>250</v>
      </c>
    </row>
    <row r="345" spans="2:65" s="1" customFormat="1" ht="21.75" customHeight="1">
      <c r="B345" s="33"/>
      <c r="C345" s="138" t="s">
        <v>658</v>
      </c>
      <c r="D345" s="138" t="s">
        <v>252</v>
      </c>
      <c r="E345" s="139" t="s">
        <v>659</v>
      </c>
      <c r="F345" s="140" t="s">
        <v>660</v>
      </c>
      <c r="G345" s="141" t="s">
        <v>481</v>
      </c>
      <c r="H345" s="142">
        <v>6</v>
      </c>
      <c r="I345" s="143"/>
      <c r="J345" s="144">
        <f>ROUND(I345*H345,2)</f>
        <v>0</v>
      </c>
      <c r="K345" s="140" t="s">
        <v>256</v>
      </c>
      <c r="L345" s="33"/>
      <c r="M345" s="145" t="s">
        <v>1</v>
      </c>
      <c r="N345" s="146" t="s">
        <v>45</v>
      </c>
      <c r="P345" s="147">
        <f>O345*H345</f>
        <v>0</v>
      </c>
      <c r="Q345" s="147">
        <v>0.35743999999999998</v>
      </c>
      <c r="R345" s="147">
        <f>Q345*H345</f>
        <v>2.1446399999999999</v>
      </c>
      <c r="S345" s="147">
        <v>0</v>
      </c>
      <c r="T345" s="148">
        <f>S345*H345</f>
        <v>0</v>
      </c>
      <c r="AR345" s="149" t="s">
        <v>257</v>
      </c>
      <c r="AT345" s="149" t="s">
        <v>252</v>
      </c>
      <c r="AU345" s="149" t="s">
        <v>21</v>
      </c>
      <c r="AY345" s="17" t="s">
        <v>250</v>
      </c>
      <c r="BE345" s="150">
        <f>IF(N345="základní",J345,0)</f>
        <v>0</v>
      </c>
      <c r="BF345" s="150">
        <f>IF(N345="snížená",J345,0)</f>
        <v>0</v>
      </c>
      <c r="BG345" s="150">
        <f>IF(N345="zákl. přenesená",J345,0)</f>
        <v>0</v>
      </c>
      <c r="BH345" s="150">
        <f>IF(N345="sníž. přenesená",J345,0)</f>
        <v>0</v>
      </c>
      <c r="BI345" s="150">
        <f>IF(N345="nulová",J345,0)</f>
        <v>0</v>
      </c>
      <c r="BJ345" s="17" t="s">
        <v>88</v>
      </c>
      <c r="BK345" s="150">
        <f>ROUND(I345*H345,2)</f>
        <v>0</v>
      </c>
      <c r="BL345" s="17" t="s">
        <v>257</v>
      </c>
      <c r="BM345" s="149" t="s">
        <v>661</v>
      </c>
    </row>
    <row r="346" spans="2:65" s="1" customFormat="1" ht="11.25">
      <c r="B346" s="33"/>
      <c r="D346" s="151" t="s">
        <v>259</v>
      </c>
      <c r="F346" s="152" t="s">
        <v>662</v>
      </c>
      <c r="I346" s="153"/>
      <c r="L346" s="33"/>
      <c r="M346" s="154"/>
      <c r="T346" s="57"/>
      <c r="AT346" s="17" t="s">
        <v>259</v>
      </c>
      <c r="AU346" s="17" t="s">
        <v>21</v>
      </c>
    </row>
    <row r="347" spans="2:65" s="1" customFormat="1" ht="19.5">
      <c r="B347" s="33"/>
      <c r="D347" s="156" t="s">
        <v>285</v>
      </c>
      <c r="F347" s="170" t="s">
        <v>663</v>
      </c>
      <c r="I347" s="153"/>
      <c r="L347" s="33"/>
      <c r="M347" s="154"/>
      <c r="T347" s="57"/>
      <c r="AT347" s="17" t="s">
        <v>285</v>
      </c>
      <c r="AU347" s="17" t="s">
        <v>21</v>
      </c>
    </row>
    <row r="348" spans="2:65" s="12" customFormat="1" ht="11.25">
      <c r="B348" s="155"/>
      <c r="D348" s="156" t="s">
        <v>265</v>
      </c>
      <c r="E348" s="157" t="s">
        <v>1</v>
      </c>
      <c r="F348" s="158" t="s">
        <v>287</v>
      </c>
      <c r="H348" s="159">
        <v>6</v>
      </c>
      <c r="I348" s="160"/>
      <c r="L348" s="155"/>
      <c r="M348" s="161"/>
      <c r="T348" s="162"/>
      <c r="AT348" s="157" t="s">
        <v>265</v>
      </c>
      <c r="AU348" s="157" t="s">
        <v>21</v>
      </c>
      <c r="AV348" s="12" t="s">
        <v>21</v>
      </c>
      <c r="AW348" s="12" t="s">
        <v>36</v>
      </c>
      <c r="AX348" s="12" t="s">
        <v>88</v>
      </c>
      <c r="AY348" s="157" t="s">
        <v>250</v>
      </c>
    </row>
    <row r="349" spans="2:65" s="1" customFormat="1" ht="16.5" customHeight="1">
      <c r="B349" s="33"/>
      <c r="C349" s="138" t="s">
        <v>664</v>
      </c>
      <c r="D349" s="138" t="s">
        <v>252</v>
      </c>
      <c r="E349" s="139" t="s">
        <v>665</v>
      </c>
      <c r="F349" s="140" t="s">
        <v>666</v>
      </c>
      <c r="G349" s="141" t="s">
        <v>481</v>
      </c>
      <c r="H349" s="142">
        <v>6</v>
      </c>
      <c r="I349" s="143"/>
      <c r="J349" s="144">
        <f>ROUND(I349*H349,2)</f>
        <v>0</v>
      </c>
      <c r="K349" s="140" t="s">
        <v>1</v>
      </c>
      <c r="L349" s="33"/>
      <c r="M349" s="145" t="s">
        <v>1</v>
      </c>
      <c r="N349" s="146" t="s">
        <v>45</v>
      </c>
      <c r="P349" s="147">
        <f>O349*H349</f>
        <v>0</v>
      </c>
      <c r="Q349" s="147">
        <v>0</v>
      </c>
      <c r="R349" s="147">
        <f>Q349*H349</f>
        <v>0</v>
      </c>
      <c r="S349" s="147">
        <v>0</v>
      </c>
      <c r="T349" s="148">
        <f>S349*H349</f>
        <v>0</v>
      </c>
      <c r="AR349" s="149" t="s">
        <v>257</v>
      </c>
      <c r="AT349" s="149" t="s">
        <v>252</v>
      </c>
      <c r="AU349" s="149" t="s">
        <v>21</v>
      </c>
      <c r="AY349" s="17" t="s">
        <v>250</v>
      </c>
      <c r="BE349" s="150">
        <f>IF(N349="základní",J349,0)</f>
        <v>0</v>
      </c>
      <c r="BF349" s="150">
        <f>IF(N349="snížená",J349,0)</f>
        <v>0</v>
      </c>
      <c r="BG349" s="150">
        <f>IF(N349="zákl. přenesená",J349,0)</f>
        <v>0</v>
      </c>
      <c r="BH349" s="150">
        <f>IF(N349="sníž. přenesená",J349,0)</f>
        <v>0</v>
      </c>
      <c r="BI349" s="150">
        <f>IF(N349="nulová",J349,0)</f>
        <v>0</v>
      </c>
      <c r="BJ349" s="17" t="s">
        <v>88</v>
      </c>
      <c r="BK349" s="150">
        <f>ROUND(I349*H349,2)</f>
        <v>0</v>
      </c>
      <c r="BL349" s="17" t="s">
        <v>257</v>
      </c>
      <c r="BM349" s="149" t="s">
        <v>667</v>
      </c>
    </row>
    <row r="350" spans="2:65" s="1" customFormat="1" ht="24.2" customHeight="1">
      <c r="B350" s="33"/>
      <c r="C350" s="138" t="s">
        <v>668</v>
      </c>
      <c r="D350" s="138" t="s">
        <v>252</v>
      </c>
      <c r="E350" s="139" t="s">
        <v>669</v>
      </c>
      <c r="F350" s="140" t="s">
        <v>670</v>
      </c>
      <c r="G350" s="141" t="s">
        <v>276</v>
      </c>
      <c r="H350" s="142">
        <v>2.6</v>
      </c>
      <c r="I350" s="143"/>
      <c r="J350" s="144">
        <f>ROUND(I350*H350,2)</f>
        <v>0</v>
      </c>
      <c r="K350" s="140" t="s">
        <v>256</v>
      </c>
      <c r="L350" s="33"/>
      <c r="M350" s="145" t="s">
        <v>1</v>
      </c>
      <c r="N350" s="146" t="s">
        <v>45</v>
      </c>
      <c r="P350" s="147">
        <f>O350*H350</f>
        <v>0</v>
      </c>
      <c r="Q350" s="147">
        <v>0</v>
      </c>
      <c r="R350" s="147">
        <f>Q350*H350</f>
        <v>0</v>
      </c>
      <c r="S350" s="147">
        <v>2.85</v>
      </c>
      <c r="T350" s="148">
        <f>S350*H350</f>
        <v>7.41</v>
      </c>
      <c r="AR350" s="149" t="s">
        <v>257</v>
      </c>
      <c r="AT350" s="149" t="s">
        <v>252</v>
      </c>
      <c r="AU350" s="149" t="s">
        <v>21</v>
      </c>
      <c r="AY350" s="17" t="s">
        <v>250</v>
      </c>
      <c r="BE350" s="150">
        <f>IF(N350="základní",J350,0)</f>
        <v>0</v>
      </c>
      <c r="BF350" s="150">
        <f>IF(N350="snížená",J350,0)</f>
        <v>0</v>
      </c>
      <c r="BG350" s="150">
        <f>IF(N350="zákl. přenesená",J350,0)</f>
        <v>0</v>
      </c>
      <c r="BH350" s="150">
        <f>IF(N350="sníž. přenesená",J350,0)</f>
        <v>0</v>
      </c>
      <c r="BI350" s="150">
        <f>IF(N350="nulová",J350,0)</f>
        <v>0</v>
      </c>
      <c r="BJ350" s="17" t="s">
        <v>88</v>
      </c>
      <c r="BK350" s="150">
        <f>ROUND(I350*H350,2)</f>
        <v>0</v>
      </c>
      <c r="BL350" s="17" t="s">
        <v>257</v>
      </c>
      <c r="BM350" s="149" t="s">
        <v>671</v>
      </c>
    </row>
    <row r="351" spans="2:65" s="1" customFormat="1" ht="11.25">
      <c r="B351" s="33"/>
      <c r="D351" s="151" t="s">
        <v>259</v>
      </c>
      <c r="F351" s="152" t="s">
        <v>672</v>
      </c>
      <c r="I351" s="153"/>
      <c r="L351" s="33"/>
      <c r="M351" s="154"/>
      <c r="T351" s="57"/>
      <c r="AT351" s="17" t="s">
        <v>259</v>
      </c>
      <c r="AU351" s="17" t="s">
        <v>21</v>
      </c>
    </row>
    <row r="352" spans="2:65" s="12" customFormat="1" ht="11.25">
      <c r="B352" s="155"/>
      <c r="D352" s="156" t="s">
        <v>265</v>
      </c>
      <c r="E352" s="157" t="s">
        <v>1</v>
      </c>
      <c r="F352" s="158" t="s">
        <v>673</v>
      </c>
      <c r="H352" s="159">
        <v>2.6</v>
      </c>
      <c r="I352" s="160"/>
      <c r="L352" s="155"/>
      <c r="M352" s="161"/>
      <c r="T352" s="162"/>
      <c r="AT352" s="157" t="s">
        <v>265</v>
      </c>
      <c r="AU352" s="157" t="s">
        <v>21</v>
      </c>
      <c r="AV352" s="12" t="s">
        <v>21</v>
      </c>
      <c r="AW352" s="12" t="s">
        <v>36</v>
      </c>
      <c r="AX352" s="12" t="s">
        <v>88</v>
      </c>
      <c r="AY352" s="157" t="s">
        <v>250</v>
      </c>
    </row>
    <row r="353" spans="2:65" s="1" customFormat="1" ht="24.2" customHeight="1">
      <c r="B353" s="33"/>
      <c r="C353" s="138" t="s">
        <v>674</v>
      </c>
      <c r="D353" s="138" t="s">
        <v>252</v>
      </c>
      <c r="E353" s="139" t="s">
        <v>675</v>
      </c>
      <c r="F353" s="140" t="s">
        <v>676</v>
      </c>
      <c r="G353" s="141" t="s">
        <v>557</v>
      </c>
      <c r="H353" s="142">
        <v>156</v>
      </c>
      <c r="I353" s="143"/>
      <c r="J353" s="144">
        <f>ROUND(I353*H353,2)</f>
        <v>0</v>
      </c>
      <c r="K353" s="140" t="s">
        <v>256</v>
      </c>
      <c r="L353" s="33"/>
      <c r="M353" s="145" t="s">
        <v>1</v>
      </c>
      <c r="N353" s="146" t="s">
        <v>45</v>
      </c>
      <c r="P353" s="147">
        <f>O353*H353</f>
        <v>0</v>
      </c>
      <c r="Q353" s="147">
        <v>0</v>
      </c>
      <c r="R353" s="147">
        <f>Q353*H353</f>
        <v>0</v>
      </c>
      <c r="S353" s="147">
        <v>5.5E-2</v>
      </c>
      <c r="T353" s="148">
        <f>S353*H353</f>
        <v>8.58</v>
      </c>
      <c r="AR353" s="149" t="s">
        <v>257</v>
      </c>
      <c r="AT353" s="149" t="s">
        <v>252</v>
      </c>
      <c r="AU353" s="149" t="s">
        <v>21</v>
      </c>
      <c r="AY353" s="17" t="s">
        <v>250</v>
      </c>
      <c r="BE353" s="150">
        <f>IF(N353="základní",J353,0)</f>
        <v>0</v>
      </c>
      <c r="BF353" s="150">
        <f>IF(N353="snížená",J353,0)</f>
        <v>0</v>
      </c>
      <c r="BG353" s="150">
        <f>IF(N353="zákl. přenesená",J353,0)</f>
        <v>0</v>
      </c>
      <c r="BH353" s="150">
        <f>IF(N353="sníž. přenesená",J353,0)</f>
        <v>0</v>
      </c>
      <c r="BI353" s="150">
        <f>IF(N353="nulová",J353,0)</f>
        <v>0</v>
      </c>
      <c r="BJ353" s="17" t="s">
        <v>88</v>
      </c>
      <c r="BK353" s="150">
        <f>ROUND(I353*H353,2)</f>
        <v>0</v>
      </c>
      <c r="BL353" s="17" t="s">
        <v>257</v>
      </c>
      <c r="BM353" s="149" t="s">
        <v>677</v>
      </c>
    </row>
    <row r="354" spans="2:65" s="1" customFormat="1" ht="11.25">
      <c r="B354" s="33"/>
      <c r="D354" s="151" t="s">
        <v>259</v>
      </c>
      <c r="F354" s="152" t="s">
        <v>678</v>
      </c>
      <c r="I354" s="153"/>
      <c r="L354" s="33"/>
      <c r="M354" s="154"/>
      <c r="T354" s="57"/>
      <c r="AT354" s="17" t="s">
        <v>259</v>
      </c>
      <c r="AU354" s="17" t="s">
        <v>21</v>
      </c>
    </row>
    <row r="355" spans="2:65" s="12" customFormat="1" ht="11.25">
      <c r="B355" s="155"/>
      <c r="D355" s="156" t="s">
        <v>265</v>
      </c>
      <c r="E355" s="157" t="s">
        <v>1</v>
      </c>
      <c r="F355" s="158" t="s">
        <v>679</v>
      </c>
      <c r="H355" s="159">
        <v>156</v>
      </c>
      <c r="I355" s="160"/>
      <c r="L355" s="155"/>
      <c r="M355" s="161"/>
      <c r="T355" s="162"/>
      <c r="AT355" s="157" t="s">
        <v>265</v>
      </c>
      <c r="AU355" s="157" t="s">
        <v>21</v>
      </c>
      <c r="AV355" s="12" t="s">
        <v>21</v>
      </c>
      <c r="AW355" s="12" t="s">
        <v>36</v>
      </c>
      <c r="AX355" s="12" t="s">
        <v>88</v>
      </c>
      <c r="AY355" s="157" t="s">
        <v>250</v>
      </c>
    </row>
    <row r="356" spans="2:65" s="1" customFormat="1" ht="24.2" customHeight="1">
      <c r="B356" s="33"/>
      <c r="C356" s="138" t="s">
        <v>680</v>
      </c>
      <c r="D356" s="138" t="s">
        <v>252</v>
      </c>
      <c r="E356" s="139" t="s">
        <v>681</v>
      </c>
      <c r="F356" s="140" t="s">
        <v>682</v>
      </c>
      <c r="G356" s="141" t="s">
        <v>481</v>
      </c>
      <c r="H356" s="142">
        <v>170.4</v>
      </c>
      <c r="I356" s="143"/>
      <c r="J356" s="144">
        <f>ROUND(I356*H356,2)</f>
        <v>0</v>
      </c>
      <c r="K356" s="140" t="s">
        <v>256</v>
      </c>
      <c r="L356" s="33"/>
      <c r="M356" s="145" t="s">
        <v>1</v>
      </c>
      <c r="N356" s="146" t="s">
        <v>45</v>
      </c>
      <c r="P356" s="147">
        <f>O356*H356</f>
        <v>0</v>
      </c>
      <c r="Q356" s="147">
        <v>0</v>
      </c>
      <c r="R356" s="147">
        <f>Q356*H356</f>
        <v>0</v>
      </c>
      <c r="S356" s="147">
        <v>0.16500000000000001</v>
      </c>
      <c r="T356" s="148">
        <f>S356*H356</f>
        <v>28.116000000000003</v>
      </c>
      <c r="AR356" s="149" t="s">
        <v>257</v>
      </c>
      <c r="AT356" s="149" t="s">
        <v>252</v>
      </c>
      <c r="AU356" s="149" t="s">
        <v>21</v>
      </c>
      <c r="AY356" s="17" t="s">
        <v>250</v>
      </c>
      <c r="BE356" s="150">
        <f>IF(N356="základní",J356,0)</f>
        <v>0</v>
      </c>
      <c r="BF356" s="150">
        <f>IF(N356="snížená",J356,0)</f>
        <v>0</v>
      </c>
      <c r="BG356" s="150">
        <f>IF(N356="zákl. přenesená",J356,0)</f>
        <v>0</v>
      </c>
      <c r="BH356" s="150">
        <f>IF(N356="sníž. přenesená",J356,0)</f>
        <v>0</v>
      </c>
      <c r="BI356" s="150">
        <f>IF(N356="nulová",J356,0)</f>
        <v>0</v>
      </c>
      <c r="BJ356" s="17" t="s">
        <v>88</v>
      </c>
      <c r="BK356" s="150">
        <f>ROUND(I356*H356,2)</f>
        <v>0</v>
      </c>
      <c r="BL356" s="17" t="s">
        <v>257</v>
      </c>
      <c r="BM356" s="149" t="s">
        <v>683</v>
      </c>
    </row>
    <row r="357" spans="2:65" s="1" customFormat="1" ht="11.25">
      <c r="B357" s="33"/>
      <c r="D357" s="151" t="s">
        <v>259</v>
      </c>
      <c r="F357" s="152" t="s">
        <v>684</v>
      </c>
      <c r="I357" s="153"/>
      <c r="L357" s="33"/>
      <c r="M357" s="154"/>
      <c r="T357" s="57"/>
      <c r="AT357" s="17" t="s">
        <v>259</v>
      </c>
      <c r="AU357" s="17" t="s">
        <v>21</v>
      </c>
    </row>
    <row r="358" spans="2:65" s="12" customFormat="1" ht="11.25">
      <c r="B358" s="155"/>
      <c r="D358" s="156" t="s">
        <v>265</v>
      </c>
      <c r="E358" s="157" t="s">
        <v>1</v>
      </c>
      <c r="F358" s="158" t="s">
        <v>685</v>
      </c>
      <c r="H358" s="159">
        <v>170.4</v>
      </c>
      <c r="I358" s="160"/>
      <c r="L358" s="155"/>
      <c r="M358" s="161"/>
      <c r="T358" s="162"/>
      <c r="AT358" s="157" t="s">
        <v>265</v>
      </c>
      <c r="AU358" s="157" t="s">
        <v>21</v>
      </c>
      <c r="AV358" s="12" t="s">
        <v>21</v>
      </c>
      <c r="AW358" s="12" t="s">
        <v>36</v>
      </c>
      <c r="AX358" s="12" t="s">
        <v>88</v>
      </c>
      <c r="AY358" s="157" t="s">
        <v>250</v>
      </c>
    </row>
    <row r="359" spans="2:65" s="1" customFormat="1" ht="24.2" customHeight="1">
      <c r="B359" s="33"/>
      <c r="C359" s="138" t="s">
        <v>686</v>
      </c>
      <c r="D359" s="138" t="s">
        <v>252</v>
      </c>
      <c r="E359" s="139" t="s">
        <v>687</v>
      </c>
      <c r="F359" s="140" t="s">
        <v>688</v>
      </c>
      <c r="G359" s="141" t="s">
        <v>557</v>
      </c>
      <c r="H359" s="142">
        <v>426</v>
      </c>
      <c r="I359" s="143"/>
      <c r="J359" s="144">
        <f>ROUND(I359*H359,2)</f>
        <v>0</v>
      </c>
      <c r="K359" s="140" t="s">
        <v>256</v>
      </c>
      <c r="L359" s="33"/>
      <c r="M359" s="145" t="s">
        <v>1</v>
      </c>
      <c r="N359" s="146" t="s">
        <v>45</v>
      </c>
      <c r="P359" s="147">
        <f>O359*H359</f>
        <v>0</v>
      </c>
      <c r="Q359" s="147">
        <v>0</v>
      </c>
      <c r="R359" s="147">
        <f>Q359*H359</f>
        <v>0</v>
      </c>
      <c r="S359" s="147">
        <v>2.48E-3</v>
      </c>
      <c r="T359" s="148">
        <f>S359*H359</f>
        <v>1.0564800000000001</v>
      </c>
      <c r="AR359" s="149" t="s">
        <v>257</v>
      </c>
      <c r="AT359" s="149" t="s">
        <v>252</v>
      </c>
      <c r="AU359" s="149" t="s">
        <v>21</v>
      </c>
      <c r="AY359" s="17" t="s">
        <v>250</v>
      </c>
      <c r="BE359" s="150">
        <f>IF(N359="základní",J359,0)</f>
        <v>0</v>
      </c>
      <c r="BF359" s="150">
        <f>IF(N359="snížená",J359,0)</f>
        <v>0</v>
      </c>
      <c r="BG359" s="150">
        <f>IF(N359="zákl. přenesená",J359,0)</f>
        <v>0</v>
      </c>
      <c r="BH359" s="150">
        <f>IF(N359="sníž. přenesená",J359,0)</f>
        <v>0</v>
      </c>
      <c r="BI359" s="150">
        <f>IF(N359="nulová",J359,0)</f>
        <v>0</v>
      </c>
      <c r="BJ359" s="17" t="s">
        <v>88</v>
      </c>
      <c r="BK359" s="150">
        <f>ROUND(I359*H359,2)</f>
        <v>0</v>
      </c>
      <c r="BL359" s="17" t="s">
        <v>257</v>
      </c>
      <c r="BM359" s="149" t="s">
        <v>689</v>
      </c>
    </row>
    <row r="360" spans="2:65" s="1" customFormat="1" ht="11.25">
      <c r="B360" s="33"/>
      <c r="D360" s="151" t="s">
        <v>259</v>
      </c>
      <c r="F360" s="152" t="s">
        <v>690</v>
      </c>
      <c r="I360" s="153"/>
      <c r="L360" s="33"/>
      <c r="M360" s="154"/>
      <c r="T360" s="57"/>
      <c r="AT360" s="17" t="s">
        <v>259</v>
      </c>
      <c r="AU360" s="17" t="s">
        <v>21</v>
      </c>
    </row>
    <row r="361" spans="2:65" s="12" customFormat="1" ht="11.25">
      <c r="B361" s="155"/>
      <c r="D361" s="156" t="s">
        <v>265</v>
      </c>
      <c r="E361" s="157" t="s">
        <v>1</v>
      </c>
      <c r="F361" s="158" t="s">
        <v>691</v>
      </c>
      <c r="H361" s="159">
        <v>426</v>
      </c>
      <c r="I361" s="160"/>
      <c r="L361" s="155"/>
      <c r="M361" s="161"/>
      <c r="T361" s="162"/>
      <c r="AT361" s="157" t="s">
        <v>265</v>
      </c>
      <c r="AU361" s="157" t="s">
        <v>21</v>
      </c>
      <c r="AV361" s="12" t="s">
        <v>21</v>
      </c>
      <c r="AW361" s="12" t="s">
        <v>36</v>
      </c>
      <c r="AX361" s="12" t="s">
        <v>88</v>
      </c>
      <c r="AY361" s="157" t="s">
        <v>250</v>
      </c>
    </row>
    <row r="362" spans="2:65" s="11" customFormat="1" ht="22.9" customHeight="1">
      <c r="B362" s="126"/>
      <c r="D362" s="127" t="s">
        <v>79</v>
      </c>
      <c r="E362" s="136" t="s">
        <v>692</v>
      </c>
      <c r="F362" s="136" t="s">
        <v>693</v>
      </c>
      <c r="I362" s="129"/>
      <c r="J362" s="137">
        <f>BK362</f>
        <v>0</v>
      </c>
      <c r="L362" s="126"/>
      <c r="M362" s="131"/>
      <c r="P362" s="132">
        <f>SUM(P363:P373)</f>
        <v>0</v>
      </c>
      <c r="R362" s="132">
        <f>SUM(R363:R373)</f>
        <v>0</v>
      </c>
      <c r="T362" s="133">
        <f>SUM(T363:T373)</f>
        <v>0</v>
      </c>
      <c r="AR362" s="127" t="s">
        <v>88</v>
      </c>
      <c r="AT362" s="134" t="s">
        <v>79</v>
      </c>
      <c r="AU362" s="134" t="s">
        <v>88</v>
      </c>
      <c r="AY362" s="127" t="s">
        <v>250</v>
      </c>
      <c r="BK362" s="135">
        <f>SUM(BK363:BK373)</f>
        <v>0</v>
      </c>
    </row>
    <row r="363" spans="2:65" s="1" customFormat="1" ht="21.75" customHeight="1">
      <c r="B363" s="33"/>
      <c r="C363" s="138" t="s">
        <v>694</v>
      </c>
      <c r="D363" s="138" t="s">
        <v>252</v>
      </c>
      <c r="E363" s="139" t="s">
        <v>695</v>
      </c>
      <c r="F363" s="140" t="s">
        <v>696</v>
      </c>
      <c r="G363" s="141" t="s">
        <v>402</v>
      </c>
      <c r="H363" s="142">
        <v>7567.8760000000002</v>
      </c>
      <c r="I363" s="143"/>
      <c r="J363" s="144">
        <f>ROUND(I363*H363,2)</f>
        <v>0</v>
      </c>
      <c r="K363" s="140" t="s">
        <v>256</v>
      </c>
      <c r="L363" s="33"/>
      <c r="M363" s="145" t="s">
        <v>1</v>
      </c>
      <c r="N363" s="146" t="s">
        <v>45</v>
      </c>
      <c r="P363" s="147">
        <f>O363*H363</f>
        <v>0</v>
      </c>
      <c r="Q363" s="147">
        <v>0</v>
      </c>
      <c r="R363" s="147">
        <f>Q363*H363</f>
        <v>0</v>
      </c>
      <c r="S363" s="147">
        <v>0</v>
      </c>
      <c r="T363" s="148">
        <f>S363*H363</f>
        <v>0</v>
      </c>
      <c r="AR363" s="149" t="s">
        <v>257</v>
      </c>
      <c r="AT363" s="149" t="s">
        <v>252</v>
      </c>
      <c r="AU363" s="149" t="s">
        <v>21</v>
      </c>
      <c r="AY363" s="17" t="s">
        <v>250</v>
      </c>
      <c r="BE363" s="150">
        <f>IF(N363="základní",J363,0)</f>
        <v>0</v>
      </c>
      <c r="BF363" s="150">
        <f>IF(N363="snížená",J363,0)</f>
        <v>0</v>
      </c>
      <c r="BG363" s="150">
        <f>IF(N363="zákl. přenesená",J363,0)</f>
        <v>0</v>
      </c>
      <c r="BH363" s="150">
        <f>IF(N363="sníž. přenesená",J363,0)</f>
        <v>0</v>
      </c>
      <c r="BI363" s="150">
        <f>IF(N363="nulová",J363,0)</f>
        <v>0</v>
      </c>
      <c r="BJ363" s="17" t="s">
        <v>88</v>
      </c>
      <c r="BK363" s="150">
        <f>ROUND(I363*H363,2)</f>
        <v>0</v>
      </c>
      <c r="BL363" s="17" t="s">
        <v>257</v>
      </c>
      <c r="BM363" s="149" t="s">
        <v>697</v>
      </c>
    </row>
    <row r="364" spans="2:65" s="1" customFormat="1" ht="11.25">
      <c r="B364" s="33"/>
      <c r="D364" s="151" t="s">
        <v>259</v>
      </c>
      <c r="F364" s="152" t="s">
        <v>698</v>
      </c>
      <c r="I364" s="153"/>
      <c r="L364" s="33"/>
      <c r="M364" s="154"/>
      <c r="T364" s="57"/>
      <c r="AT364" s="17" t="s">
        <v>259</v>
      </c>
      <c r="AU364" s="17" t="s">
        <v>21</v>
      </c>
    </row>
    <row r="365" spans="2:65" s="1" customFormat="1" ht="24.2" customHeight="1">
      <c r="B365" s="33"/>
      <c r="C365" s="138" t="s">
        <v>699</v>
      </c>
      <c r="D365" s="138" t="s">
        <v>252</v>
      </c>
      <c r="E365" s="139" t="s">
        <v>700</v>
      </c>
      <c r="F365" s="140" t="s">
        <v>701</v>
      </c>
      <c r="G365" s="141" t="s">
        <v>402</v>
      </c>
      <c r="H365" s="142">
        <v>143789.644</v>
      </c>
      <c r="I365" s="143"/>
      <c r="J365" s="144">
        <f>ROUND(I365*H365,2)</f>
        <v>0</v>
      </c>
      <c r="K365" s="140" t="s">
        <v>256</v>
      </c>
      <c r="L365" s="33"/>
      <c r="M365" s="145" t="s">
        <v>1</v>
      </c>
      <c r="N365" s="146" t="s">
        <v>45</v>
      </c>
      <c r="P365" s="147">
        <f>O365*H365</f>
        <v>0</v>
      </c>
      <c r="Q365" s="147">
        <v>0</v>
      </c>
      <c r="R365" s="147">
        <f>Q365*H365</f>
        <v>0</v>
      </c>
      <c r="S365" s="147">
        <v>0</v>
      </c>
      <c r="T365" s="148">
        <f>S365*H365</f>
        <v>0</v>
      </c>
      <c r="AR365" s="149" t="s">
        <v>257</v>
      </c>
      <c r="AT365" s="149" t="s">
        <v>252</v>
      </c>
      <c r="AU365" s="149" t="s">
        <v>21</v>
      </c>
      <c r="AY365" s="17" t="s">
        <v>250</v>
      </c>
      <c r="BE365" s="150">
        <f>IF(N365="základní",J365,0)</f>
        <v>0</v>
      </c>
      <c r="BF365" s="150">
        <f>IF(N365="snížená",J365,0)</f>
        <v>0</v>
      </c>
      <c r="BG365" s="150">
        <f>IF(N365="zákl. přenesená",J365,0)</f>
        <v>0</v>
      </c>
      <c r="BH365" s="150">
        <f>IF(N365="sníž. přenesená",J365,0)</f>
        <v>0</v>
      </c>
      <c r="BI365" s="150">
        <f>IF(N365="nulová",J365,0)</f>
        <v>0</v>
      </c>
      <c r="BJ365" s="17" t="s">
        <v>88</v>
      </c>
      <c r="BK365" s="150">
        <f>ROUND(I365*H365,2)</f>
        <v>0</v>
      </c>
      <c r="BL365" s="17" t="s">
        <v>257</v>
      </c>
      <c r="BM365" s="149" t="s">
        <v>702</v>
      </c>
    </row>
    <row r="366" spans="2:65" s="1" customFormat="1" ht="11.25">
      <c r="B366" s="33"/>
      <c r="D366" s="151" t="s">
        <v>259</v>
      </c>
      <c r="F366" s="152" t="s">
        <v>703</v>
      </c>
      <c r="I366" s="153"/>
      <c r="L366" s="33"/>
      <c r="M366" s="154"/>
      <c r="T366" s="57"/>
      <c r="AT366" s="17" t="s">
        <v>259</v>
      </c>
      <c r="AU366" s="17" t="s">
        <v>21</v>
      </c>
    </row>
    <row r="367" spans="2:65" s="12" customFormat="1" ht="11.25">
      <c r="B367" s="155"/>
      <c r="D367" s="156" t="s">
        <v>265</v>
      </c>
      <c r="E367" s="157" t="s">
        <v>1</v>
      </c>
      <c r="F367" s="158" t="s">
        <v>704</v>
      </c>
      <c r="H367" s="159">
        <v>143789.644</v>
      </c>
      <c r="I367" s="160"/>
      <c r="L367" s="155"/>
      <c r="M367" s="161"/>
      <c r="T367" s="162"/>
      <c r="AT367" s="157" t="s">
        <v>265</v>
      </c>
      <c r="AU367" s="157" t="s">
        <v>21</v>
      </c>
      <c r="AV367" s="12" t="s">
        <v>21</v>
      </c>
      <c r="AW367" s="12" t="s">
        <v>36</v>
      </c>
      <c r="AX367" s="12" t="s">
        <v>88</v>
      </c>
      <c r="AY367" s="157" t="s">
        <v>250</v>
      </c>
    </row>
    <row r="368" spans="2:65" s="1" customFormat="1" ht="37.9" customHeight="1">
      <c r="B368" s="33"/>
      <c r="C368" s="138" t="s">
        <v>705</v>
      </c>
      <c r="D368" s="138" t="s">
        <v>252</v>
      </c>
      <c r="E368" s="139" t="s">
        <v>706</v>
      </c>
      <c r="F368" s="140" t="s">
        <v>707</v>
      </c>
      <c r="G368" s="141" t="s">
        <v>402</v>
      </c>
      <c r="H368" s="142">
        <v>669.18399999999997</v>
      </c>
      <c r="I368" s="143"/>
      <c r="J368" s="144">
        <f>ROUND(I368*H368,2)</f>
        <v>0</v>
      </c>
      <c r="K368" s="140" t="s">
        <v>256</v>
      </c>
      <c r="L368" s="33"/>
      <c r="M368" s="145" t="s">
        <v>1</v>
      </c>
      <c r="N368" s="146" t="s">
        <v>45</v>
      </c>
      <c r="P368" s="147">
        <f>O368*H368</f>
        <v>0</v>
      </c>
      <c r="Q368" s="147">
        <v>0</v>
      </c>
      <c r="R368" s="147">
        <f>Q368*H368</f>
        <v>0</v>
      </c>
      <c r="S368" s="147">
        <v>0</v>
      </c>
      <c r="T368" s="148">
        <f>S368*H368</f>
        <v>0</v>
      </c>
      <c r="AR368" s="149" t="s">
        <v>257</v>
      </c>
      <c r="AT368" s="149" t="s">
        <v>252</v>
      </c>
      <c r="AU368" s="149" t="s">
        <v>21</v>
      </c>
      <c r="AY368" s="17" t="s">
        <v>250</v>
      </c>
      <c r="BE368" s="150">
        <f>IF(N368="základní",J368,0)</f>
        <v>0</v>
      </c>
      <c r="BF368" s="150">
        <f>IF(N368="snížená",J368,0)</f>
        <v>0</v>
      </c>
      <c r="BG368" s="150">
        <f>IF(N368="zákl. přenesená",J368,0)</f>
        <v>0</v>
      </c>
      <c r="BH368" s="150">
        <f>IF(N368="sníž. přenesená",J368,0)</f>
        <v>0</v>
      </c>
      <c r="BI368" s="150">
        <f>IF(N368="nulová",J368,0)</f>
        <v>0</v>
      </c>
      <c r="BJ368" s="17" t="s">
        <v>88</v>
      </c>
      <c r="BK368" s="150">
        <f>ROUND(I368*H368,2)</f>
        <v>0</v>
      </c>
      <c r="BL368" s="17" t="s">
        <v>257</v>
      </c>
      <c r="BM368" s="149" t="s">
        <v>708</v>
      </c>
    </row>
    <row r="369" spans="2:65" s="1" customFormat="1" ht="11.25">
      <c r="B369" s="33"/>
      <c r="D369" s="151" t="s">
        <v>259</v>
      </c>
      <c r="F369" s="152" t="s">
        <v>709</v>
      </c>
      <c r="I369" s="153"/>
      <c r="L369" s="33"/>
      <c r="M369" s="154"/>
      <c r="T369" s="57"/>
      <c r="AT369" s="17" t="s">
        <v>259</v>
      </c>
      <c r="AU369" s="17" t="s">
        <v>21</v>
      </c>
    </row>
    <row r="370" spans="2:65" s="1" customFormat="1" ht="44.25" customHeight="1">
      <c r="B370" s="33"/>
      <c r="C370" s="138" t="s">
        <v>710</v>
      </c>
      <c r="D370" s="138" t="s">
        <v>252</v>
      </c>
      <c r="E370" s="139" t="s">
        <v>711</v>
      </c>
      <c r="F370" s="140" t="s">
        <v>712</v>
      </c>
      <c r="G370" s="141" t="s">
        <v>402</v>
      </c>
      <c r="H370" s="142">
        <v>1516.12</v>
      </c>
      <c r="I370" s="143"/>
      <c r="J370" s="144">
        <f>ROUND(I370*H370,2)</f>
        <v>0</v>
      </c>
      <c r="K370" s="140" t="s">
        <v>256</v>
      </c>
      <c r="L370" s="33"/>
      <c r="M370" s="145" t="s">
        <v>1</v>
      </c>
      <c r="N370" s="146" t="s">
        <v>45</v>
      </c>
      <c r="P370" s="147">
        <f>O370*H370</f>
        <v>0</v>
      </c>
      <c r="Q370" s="147">
        <v>0</v>
      </c>
      <c r="R370" s="147">
        <f>Q370*H370</f>
        <v>0</v>
      </c>
      <c r="S370" s="147">
        <v>0</v>
      </c>
      <c r="T370" s="148">
        <f>S370*H370</f>
        <v>0</v>
      </c>
      <c r="AR370" s="149" t="s">
        <v>257</v>
      </c>
      <c r="AT370" s="149" t="s">
        <v>252</v>
      </c>
      <c r="AU370" s="149" t="s">
        <v>21</v>
      </c>
      <c r="AY370" s="17" t="s">
        <v>250</v>
      </c>
      <c r="BE370" s="150">
        <f>IF(N370="základní",J370,0)</f>
        <v>0</v>
      </c>
      <c r="BF370" s="150">
        <f>IF(N370="snížená",J370,0)</f>
        <v>0</v>
      </c>
      <c r="BG370" s="150">
        <f>IF(N370="zákl. přenesená",J370,0)</f>
        <v>0</v>
      </c>
      <c r="BH370" s="150">
        <f>IF(N370="sníž. přenesená",J370,0)</f>
        <v>0</v>
      </c>
      <c r="BI370" s="150">
        <f>IF(N370="nulová",J370,0)</f>
        <v>0</v>
      </c>
      <c r="BJ370" s="17" t="s">
        <v>88</v>
      </c>
      <c r="BK370" s="150">
        <f>ROUND(I370*H370,2)</f>
        <v>0</v>
      </c>
      <c r="BL370" s="17" t="s">
        <v>257</v>
      </c>
      <c r="BM370" s="149" t="s">
        <v>713</v>
      </c>
    </row>
    <row r="371" spans="2:65" s="1" customFormat="1" ht="11.25">
      <c r="B371" s="33"/>
      <c r="D371" s="151" t="s">
        <v>259</v>
      </c>
      <c r="F371" s="152" t="s">
        <v>714</v>
      </c>
      <c r="I371" s="153"/>
      <c r="L371" s="33"/>
      <c r="M371" s="154"/>
      <c r="T371" s="57"/>
      <c r="AT371" s="17" t="s">
        <v>259</v>
      </c>
      <c r="AU371" s="17" t="s">
        <v>21</v>
      </c>
    </row>
    <row r="372" spans="2:65" s="1" customFormat="1" ht="44.25" customHeight="1">
      <c r="B372" s="33"/>
      <c r="C372" s="138" t="s">
        <v>715</v>
      </c>
      <c r="D372" s="138" t="s">
        <v>252</v>
      </c>
      <c r="E372" s="139" t="s">
        <v>716</v>
      </c>
      <c r="F372" s="140" t="s">
        <v>717</v>
      </c>
      <c r="G372" s="141" t="s">
        <v>402</v>
      </c>
      <c r="H372" s="142">
        <v>296.01</v>
      </c>
      <c r="I372" s="143"/>
      <c r="J372" s="144">
        <f>ROUND(I372*H372,2)</f>
        <v>0</v>
      </c>
      <c r="K372" s="140" t="s">
        <v>256</v>
      </c>
      <c r="L372" s="33"/>
      <c r="M372" s="145" t="s">
        <v>1</v>
      </c>
      <c r="N372" s="146" t="s">
        <v>45</v>
      </c>
      <c r="P372" s="147">
        <f>O372*H372</f>
        <v>0</v>
      </c>
      <c r="Q372" s="147">
        <v>0</v>
      </c>
      <c r="R372" s="147">
        <f>Q372*H372</f>
        <v>0</v>
      </c>
      <c r="S372" s="147">
        <v>0</v>
      </c>
      <c r="T372" s="148">
        <f>S372*H372</f>
        <v>0</v>
      </c>
      <c r="AR372" s="149" t="s">
        <v>257</v>
      </c>
      <c r="AT372" s="149" t="s">
        <v>252</v>
      </c>
      <c r="AU372" s="149" t="s">
        <v>21</v>
      </c>
      <c r="AY372" s="17" t="s">
        <v>250</v>
      </c>
      <c r="BE372" s="150">
        <f>IF(N372="základní",J372,0)</f>
        <v>0</v>
      </c>
      <c r="BF372" s="150">
        <f>IF(N372="snížená",J372,0)</f>
        <v>0</v>
      </c>
      <c r="BG372" s="150">
        <f>IF(N372="zákl. přenesená",J372,0)</f>
        <v>0</v>
      </c>
      <c r="BH372" s="150">
        <f>IF(N372="sníž. přenesená",J372,0)</f>
        <v>0</v>
      </c>
      <c r="BI372" s="150">
        <f>IF(N372="nulová",J372,0)</f>
        <v>0</v>
      </c>
      <c r="BJ372" s="17" t="s">
        <v>88</v>
      </c>
      <c r="BK372" s="150">
        <f>ROUND(I372*H372,2)</f>
        <v>0</v>
      </c>
      <c r="BL372" s="17" t="s">
        <v>257</v>
      </c>
      <c r="BM372" s="149" t="s">
        <v>718</v>
      </c>
    </row>
    <row r="373" spans="2:65" s="1" customFormat="1" ht="11.25">
      <c r="B373" s="33"/>
      <c r="D373" s="151" t="s">
        <v>259</v>
      </c>
      <c r="F373" s="152" t="s">
        <v>719</v>
      </c>
      <c r="I373" s="153"/>
      <c r="L373" s="33"/>
      <c r="M373" s="154"/>
      <c r="T373" s="57"/>
      <c r="AT373" s="17" t="s">
        <v>259</v>
      </c>
      <c r="AU373" s="17" t="s">
        <v>21</v>
      </c>
    </row>
    <row r="374" spans="2:65" s="11" customFormat="1" ht="22.9" customHeight="1">
      <c r="B374" s="126"/>
      <c r="D374" s="127" t="s">
        <v>79</v>
      </c>
      <c r="E374" s="136" t="s">
        <v>720</v>
      </c>
      <c r="F374" s="136" t="s">
        <v>721</v>
      </c>
      <c r="I374" s="129"/>
      <c r="J374" s="137">
        <f>BK374</f>
        <v>0</v>
      </c>
      <c r="L374" s="126"/>
      <c r="M374" s="131"/>
      <c r="P374" s="132">
        <f>SUM(P375:P376)</f>
        <v>0</v>
      </c>
      <c r="R374" s="132">
        <f>SUM(R375:R376)</f>
        <v>0</v>
      </c>
      <c r="T374" s="133">
        <f>SUM(T375:T376)</f>
        <v>0</v>
      </c>
      <c r="AR374" s="127" t="s">
        <v>88</v>
      </c>
      <c r="AT374" s="134" t="s">
        <v>79</v>
      </c>
      <c r="AU374" s="134" t="s">
        <v>88</v>
      </c>
      <c r="AY374" s="127" t="s">
        <v>250</v>
      </c>
      <c r="BK374" s="135">
        <f>SUM(BK375:BK376)</f>
        <v>0</v>
      </c>
    </row>
    <row r="375" spans="2:65" s="1" customFormat="1" ht="16.5" customHeight="1">
      <c r="B375" s="33"/>
      <c r="C375" s="138" t="s">
        <v>722</v>
      </c>
      <c r="D375" s="138" t="s">
        <v>252</v>
      </c>
      <c r="E375" s="139" t="s">
        <v>723</v>
      </c>
      <c r="F375" s="140" t="s">
        <v>724</v>
      </c>
      <c r="G375" s="141" t="s">
        <v>402</v>
      </c>
      <c r="H375" s="142">
        <v>51116.828000000001</v>
      </c>
      <c r="I375" s="143"/>
      <c r="J375" s="144">
        <f>ROUND(I375*H375,2)</f>
        <v>0</v>
      </c>
      <c r="K375" s="140" t="s">
        <v>256</v>
      </c>
      <c r="L375" s="33"/>
      <c r="M375" s="145" t="s">
        <v>1</v>
      </c>
      <c r="N375" s="146" t="s">
        <v>45</v>
      </c>
      <c r="P375" s="147">
        <f>O375*H375</f>
        <v>0</v>
      </c>
      <c r="Q375" s="147">
        <v>0</v>
      </c>
      <c r="R375" s="147">
        <f>Q375*H375</f>
        <v>0</v>
      </c>
      <c r="S375" s="147">
        <v>0</v>
      </c>
      <c r="T375" s="148">
        <f>S375*H375</f>
        <v>0</v>
      </c>
      <c r="AR375" s="149" t="s">
        <v>257</v>
      </c>
      <c r="AT375" s="149" t="s">
        <v>252</v>
      </c>
      <c r="AU375" s="149" t="s">
        <v>21</v>
      </c>
      <c r="AY375" s="17" t="s">
        <v>250</v>
      </c>
      <c r="BE375" s="150">
        <f>IF(N375="základní",J375,0)</f>
        <v>0</v>
      </c>
      <c r="BF375" s="150">
        <f>IF(N375="snížená",J375,0)</f>
        <v>0</v>
      </c>
      <c r="BG375" s="150">
        <f>IF(N375="zákl. přenesená",J375,0)</f>
        <v>0</v>
      </c>
      <c r="BH375" s="150">
        <f>IF(N375="sníž. přenesená",J375,0)</f>
        <v>0</v>
      </c>
      <c r="BI375" s="150">
        <f>IF(N375="nulová",J375,0)</f>
        <v>0</v>
      </c>
      <c r="BJ375" s="17" t="s">
        <v>88</v>
      </c>
      <c r="BK375" s="150">
        <f>ROUND(I375*H375,2)</f>
        <v>0</v>
      </c>
      <c r="BL375" s="17" t="s">
        <v>257</v>
      </c>
      <c r="BM375" s="149" t="s">
        <v>725</v>
      </c>
    </row>
    <row r="376" spans="2:65" s="1" customFormat="1" ht="11.25">
      <c r="B376" s="33"/>
      <c r="D376" s="151" t="s">
        <v>259</v>
      </c>
      <c r="F376" s="152" t="s">
        <v>726</v>
      </c>
      <c r="I376" s="153"/>
      <c r="L376" s="33"/>
      <c r="M376" s="154"/>
      <c r="T376" s="57"/>
      <c r="AT376" s="17" t="s">
        <v>259</v>
      </c>
      <c r="AU376" s="17" t="s">
        <v>21</v>
      </c>
    </row>
    <row r="377" spans="2:65" s="11" customFormat="1" ht="25.9" customHeight="1">
      <c r="B377" s="126"/>
      <c r="D377" s="127" t="s">
        <v>79</v>
      </c>
      <c r="E377" s="128" t="s">
        <v>727</v>
      </c>
      <c r="F377" s="128" t="s">
        <v>728</v>
      </c>
      <c r="I377" s="129"/>
      <c r="J377" s="130">
        <f>BK377</f>
        <v>0</v>
      </c>
      <c r="L377" s="126"/>
      <c r="M377" s="131"/>
      <c r="P377" s="132">
        <f>P378</f>
        <v>0</v>
      </c>
      <c r="R377" s="132">
        <f>R378</f>
        <v>3.4055250000000004</v>
      </c>
      <c r="T377" s="133">
        <f>T378</f>
        <v>0</v>
      </c>
      <c r="AR377" s="127" t="s">
        <v>21</v>
      </c>
      <c r="AT377" s="134" t="s">
        <v>79</v>
      </c>
      <c r="AU377" s="134" t="s">
        <v>80</v>
      </c>
      <c r="AY377" s="127" t="s">
        <v>250</v>
      </c>
      <c r="BK377" s="135">
        <f>BK378</f>
        <v>0</v>
      </c>
    </row>
    <row r="378" spans="2:65" s="11" customFormat="1" ht="22.9" customHeight="1">
      <c r="B378" s="126"/>
      <c r="D378" s="127" t="s">
        <v>79</v>
      </c>
      <c r="E378" s="136" t="s">
        <v>729</v>
      </c>
      <c r="F378" s="136" t="s">
        <v>730</v>
      </c>
      <c r="I378" s="129"/>
      <c r="J378" s="137">
        <f>BK378</f>
        <v>0</v>
      </c>
      <c r="L378" s="126"/>
      <c r="M378" s="131"/>
      <c r="P378" s="132">
        <f>SUM(P379:P387)</f>
        <v>0</v>
      </c>
      <c r="R378" s="132">
        <f>SUM(R379:R387)</f>
        <v>3.4055250000000004</v>
      </c>
      <c r="T378" s="133">
        <f>SUM(T379:T387)</f>
        <v>0</v>
      </c>
      <c r="AR378" s="127" t="s">
        <v>21</v>
      </c>
      <c r="AT378" s="134" t="s">
        <v>79</v>
      </c>
      <c r="AU378" s="134" t="s">
        <v>88</v>
      </c>
      <c r="AY378" s="127" t="s">
        <v>250</v>
      </c>
      <c r="BK378" s="135">
        <f>SUM(BK379:BK387)</f>
        <v>0</v>
      </c>
    </row>
    <row r="379" spans="2:65" s="1" customFormat="1" ht="24.2" customHeight="1">
      <c r="B379" s="33"/>
      <c r="C379" s="138" t="s">
        <v>731</v>
      </c>
      <c r="D379" s="138" t="s">
        <v>252</v>
      </c>
      <c r="E379" s="139" t="s">
        <v>732</v>
      </c>
      <c r="F379" s="140" t="s">
        <v>733</v>
      </c>
      <c r="G379" s="141" t="s">
        <v>557</v>
      </c>
      <c r="H379" s="142">
        <v>98.4</v>
      </c>
      <c r="I379" s="143"/>
      <c r="J379" s="144">
        <f>ROUND(I379*H379,2)</f>
        <v>0</v>
      </c>
      <c r="K379" s="140" t="s">
        <v>256</v>
      </c>
      <c r="L379" s="33"/>
      <c r="M379" s="145" t="s">
        <v>1</v>
      </c>
      <c r="N379" s="146" t="s">
        <v>45</v>
      </c>
      <c r="P379" s="147">
        <f>O379*H379</f>
        <v>0</v>
      </c>
      <c r="Q379" s="147">
        <v>2.9999999999999997E-4</v>
      </c>
      <c r="R379" s="147">
        <f>Q379*H379</f>
        <v>2.9519999999999998E-2</v>
      </c>
      <c r="S379" s="147">
        <v>0</v>
      </c>
      <c r="T379" s="148">
        <f>S379*H379</f>
        <v>0</v>
      </c>
      <c r="AR379" s="149" t="s">
        <v>351</v>
      </c>
      <c r="AT379" s="149" t="s">
        <v>252</v>
      </c>
      <c r="AU379" s="149" t="s">
        <v>21</v>
      </c>
      <c r="AY379" s="17" t="s">
        <v>250</v>
      </c>
      <c r="BE379" s="150">
        <f>IF(N379="základní",J379,0)</f>
        <v>0</v>
      </c>
      <c r="BF379" s="150">
        <f>IF(N379="snížená",J379,0)</f>
        <v>0</v>
      </c>
      <c r="BG379" s="150">
        <f>IF(N379="zákl. přenesená",J379,0)</f>
        <v>0</v>
      </c>
      <c r="BH379" s="150">
        <f>IF(N379="sníž. přenesená",J379,0)</f>
        <v>0</v>
      </c>
      <c r="BI379" s="150">
        <f>IF(N379="nulová",J379,0)</f>
        <v>0</v>
      </c>
      <c r="BJ379" s="17" t="s">
        <v>88</v>
      </c>
      <c r="BK379" s="150">
        <f>ROUND(I379*H379,2)</f>
        <v>0</v>
      </c>
      <c r="BL379" s="17" t="s">
        <v>351</v>
      </c>
      <c r="BM379" s="149" t="s">
        <v>734</v>
      </c>
    </row>
    <row r="380" spans="2:65" s="1" customFormat="1" ht="11.25">
      <c r="B380" s="33"/>
      <c r="D380" s="151" t="s">
        <v>259</v>
      </c>
      <c r="F380" s="152" t="s">
        <v>735</v>
      </c>
      <c r="I380" s="153"/>
      <c r="L380" s="33"/>
      <c r="M380" s="154"/>
      <c r="T380" s="57"/>
      <c r="AT380" s="17" t="s">
        <v>259</v>
      </c>
      <c r="AU380" s="17" t="s">
        <v>21</v>
      </c>
    </row>
    <row r="381" spans="2:65" s="12" customFormat="1" ht="11.25">
      <c r="B381" s="155"/>
      <c r="D381" s="156" t="s">
        <v>265</v>
      </c>
      <c r="E381" s="157" t="s">
        <v>1</v>
      </c>
      <c r="F381" s="158" t="s">
        <v>736</v>
      </c>
      <c r="H381" s="159">
        <v>94.5</v>
      </c>
      <c r="I381" s="160"/>
      <c r="L381" s="155"/>
      <c r="M381" s="161"/>
      <c r="T381" s="162"/>
      <c r="AT381" s="157" t="s">
        <v>265</v>
      </c>
      <c r="AU381" s="157" t="s">
        <v>21</v>
      </c>
      <c r="AV381" s="12" t="s">
        <v>21</v>
      </c>
      <c r="AW381" s="12" t="s">
        <v>36</v>
      </c>
      <c r="AX381" s="12" t="s">
        <v>80</v>
      </c>
      <c r="AY381" s="157" t="s">
        <v>250</v>
      </c>
    </row>
    <row r="382" spans="2:65" s="12" customFormat="1" ht="11.25">
      <c r="B382" s="155"/>
      <c r="D382" s="156" t="s">
        <v>265</v>
      </c>
      <c r="E382" s="157" t="s">
        <v>1</v>
      </c>
      <c r="F382" s="158" t="s">
        <v>737</v>
      </c>
      <c r="H382" s="159">
        <v>3.9</v>
      </c>
      <c r="I382" s="160"/>
      <c r="L382" s="155"/>
      <c r="M382" s="161"/>
      <c r="T382" s="162"/>
      <c r="AT382" s="157" t="s">
        <v>265</v>
      </c>
      <c r="AU382" s="157" t="s">
        <v>21</v>
      </c>
      <c r="AV382" s="12" t="s">
        <v>21</v>
      </c>
      <c r="AW382" s="12" t="s">
        <v>36</v>
      </c>
      <c r="AX382" s="12" t="s">
        <v>80</v>
      </c>
      <c r="AY382" s="157" t="s">
        <v>250</v>
      </c>
    </row>
    <row r="383" spans="2:65" s="13" customFormat="1" ht="11.25">
      <c r="B383" s="163"/>
      <c r="D383" s="156" t="s">
        <v>265</v>
      </c>
      <c r="E383" s="164" t="s">
        <v>1</v>
      </c>
      <c r="F383" s="165" t="s">
        <v>273</v>
      </c>
      <c r="H383" s="166">
        <v>98.4</v>
      </c>
      <c r="I383" s="167"/>
      <c r="L383" s="163"/>
      <c r="M383" s="168"/>
      <c r="T383" s="169"/>
      <c r="AT383" s="164" t="s">
        <v>265</v>
      </c>
      <c r="AU383" s="164" t="s">
        <v>21</v>
      </c>
      <c r="AV383" s="13" t="s">
        <v>257</v>
      </c>
      <c r="AW383" s="13" t="s">
        <v>36</v>
      </c>
      <c r="AX383" s="13" t="s">
        <v>88</v>
      </c>
      <c r="AY383" s="164" t="s">
        <v>250</v>
      </c>
    </row>
    <row r="384" spans="2:65" s="1" customFormat="1" ht="16.5" customHeight="1">
      <c r="B384" s="33"/>
      <c r="C384" s="138" t="s">
        <v>738</v>
      </c>
      <c r="D384" s="138" t="s">
        <v>252</v>
      </c>
      <c r="E384" s="139" t="s">
        <v>739</v>
      </c>
      <c r="F384" s="140" t="s">
        <v>740</v>
      </c>
      <c r="G384" s="141" t="s">
        <v>557</v>
      </c>
      <c r="H384" s="142">
        <v>94.5</v>
      </c>
      <c r="I384" s="143"/>
      <c r="J384" s="144">
        <f>ROUND(I384*H384,2)</f>
        <v>0</v>
      </c>
      <c r="K384" s="140" t="s">
        <v>1</v>
      </c>
      <c r="L384" s="33"/>
      <c r="M384" s="145" t="s">
        <v>1</v>
      </c>
      <c r="N384" s="146" t="s">
        <v>45</v>
      </c>
      <c r="P384" s="147">
        <f>O384*H384</f>
        <v>0</v>
      </c>
      <c r="Q384" s="147">
        <v>3.5090000000000003E-2</v>
      </c>
      <c r="R384" s="147">
        <f>Q384*H384</f>
        <v>3.3160050000000001</v>
      </c>
      <c r="S384" s="147">
        <v>0</v>
      </c>
      <c r="T384" s="148">
        <f>S384*H384</f>
        <v>0</v>
      </c>
      <c r="AR384" s="149" t="s">
        <v>351</v>
      </c>
      <c r="AT384" s="149" t="s">
        <v>252</v>
      </c>
      <c r="AU384" s="149" t="s">
        <v>21</v>
      </c>
      <c r="AY384" s="17" t="s">
        <v>250</v>
      </c>
      <c r="BE384" s="150">
        <f>IF(N384="základní",J384,0)</f>
        <v>0</v>
      </c>
      <c r="BF384" s="150">
        <f>IF(N384="snížená",J384,0)</f>
        <v>0</v>
      </c>
      <c r="BG384" s="150">
        <f>IF(N384="zákl. přenesená",J384,0)</f>
        <v>0</v>
      </c>
      <c r="BH384" s="150">
        <f>IF(N384="sníž. přenesená",J384,0)</f>
        <v>0</v>
      </c>
      <c r="BI384" s="150">
        <f>IF(N384="nulová",J384,0)</f>
        <v>0</v>
      </c>
      <c r="BJ384" s="17" t="s">
        <v>88</v>
      </c>
      <c r="BK384" s="150">
        <f>ROUND(I384*H384,2)</f>
        <v>0</v>
      </c>
      <c r="BL384" s="17" t="s">
        <v>351</v>
      </c>
      <c r="BM384" s="149" t="s">
        <v>741</v>
      </c>
    </row>
    <row r="385" spans="2:65" s="1" customFormat="1" ht="19.5">
      <c r="B385" s="33"/>
      <c r="D385" s="156" t="s">
        <v>285</v>
      </c>
      <c r="F385" s="170" t="s">
        <v>742</v>
      </c>
      <c r="I385" s="153"/>
      <c r="L385" s="33"/>
      <c r="M385" s="154"/>
      <c r="T385" s="57"/>
      <c r="AT385" s="17" t="s">
        <v>285</v>
      </c>
      <c r="AU385" s="17" t="s">
        <v>21</v>
      </c>
    </row>
    <row r="386" spans="2:65" s="1" customFormat="1" ht="16.5" customHeight="1">
      <c r="B386" s="33"/>
      <c r="C386" s="138" t="s">
        <v>743</v>
      </c>
      <c r="D386" s="138" t="s">
        <v>252</v>
      </c>
      <c r="E386" s="139" t="s">
        <v>744</v>
      </c>
      <c r="F386" s="140" t="s">
        <v>745</v>
      </c>
      <c r="G386" s="141" t="s">
        <v>481</v>
      </c>
      <c r="H386" s="142">
        <v>2</v>
      </c>
      <c r="I386" s="143"/>
      <c r="J386" s="144">
        <f>ROUND(I386*H386,2)</f>
        <v>0</v>
      </c>
      <c r="K386" s="140" t="s">
        <v>1</v>
      </c>
      <c r="L386" s="33"/>
      <c r="M386" s="145" t="s">
        <v>1</v>
      </c>
      <c r="N386" s="146" t="s">
        <v>45</v>
      </c>
      <c r="P386" s="147">
        <f>O386*H386</f>
        <v>0</v>
      </c>
      <c r="Q386" s="147">
        <v>0.03</v>
      </c>
      <c r="R386" s="147">
        <f>Q386*H386</f>
        <v>0.06</v>
      </c>
      <c r="S386" s="147">
        <v>0</v>
      </c>
      <c r="T386" s="148">
        <f>S386*H386</f>
        <v>0</v>
      </c>
      <c r="AR386" s="149" t="s">
        <v>351</v>
      </c>
      <c r="AT386" s="149" t="s">
        <v>252</v>
      </c>
      <c r="AU386" s="149" t="s">
        <v>21</v>
      </c>
      <c r="AY386" s="17" t="s">
        <v>250</v>
      </c>
      <c r="BE386" s="150">
        <f>IF(N386="základní",J386,0)</f>
        <v>0</v>
      </c>
      <c r="BF386" s="150">
        <f>IF(N386="snížená",J386,0)</f>
        <v>0</v>
      </c>
      <c r="BG386" s="150">
        <f>IF(N386="zákl. přenesená",J386,0)</f>
        <v>0</v>
      </c>
      <c r="BH386" s="150">
        <f>IF(N386="sníž. přenesená",J386,0)</f>
        <v>0</v>
      </c>
      <c r="BI386" s="150">
        <f>IF(N386="nulová",J386,0)</f>
        <v>0</v>
      </c>
      <c r="BJ386" s="17" t="s">
        <v>88</v>
      </c>
      <c r="BK386" s="150">
        <f>ROUND(I386*H386,2)</f>
        <v>0</v>
      </c>
      <c r="BL386" s="17" t="s">
        <v>351</v>
      </c>
      <c r="BM386" s="149" t="s">
        <v>746</v>
      </c>
    </row>
    <row r="387" spans="2:65" s="1" customFormat="1" ht="19.5">
      <c r="B387" s="33"/>
      <c r="D387" s="156" t="s">
        <v>285</v>
      </c>
      <c r="F387" s="170" t="s">
        <v>747</v>
      </c>
      <c r="I387" s="153"/>
      <c r="L387" s="33"/>
      <c r="M387" s="154"/>
      <c r="T387" s="57"/>
      <c r="AT387" s="17" t="s">
        <v>285</v>
      </c>
      <c r="AU387" s="17" t="s">
        <v>21</v>
      </c>
    </row>
    <row r="388" spans="2:65" s="11" customFormat="1" ht="25.9" customHeight="1">
      <c r="B388" s="126"/>
      <c r="D388" s="127" t="s">
        <v>79</v>
      </c>
      <c r="E388" s="128" t="s">
        <v>364</v>
      </c>
      <c r="F388" s="128" t="s">
        <v>748</v>
      </c>
      <c r="I388" s="129"/>
      <c r="J388" s="130">
        <f>BK388</f>
        <v>0</v>
      </c>
      <c r="L388" s="126"/>
      <c r="M388" s="131"/>
      <c r="P388" s="132">
        <f>P389</f>
        <v>0</v>
      </c>
      <c r="R388" s="132">
        <f>R389</f>
        <v>7.2000000000000007E-3</v>
      </c>
      <c r="T388" s="133">
        <f>T389</f>
        <v>0</v>
      </c>
      <c r="AR388" s="127" t="s">
        <v>267</v>
      </c>
      <c r="AT388" s="134" t="s">
        <v>79</v>
      </c>
      <c r="AU388" s="134" t="s">
        <v>80</v>
      </c>
      <c r="AY388" s="127" t="s">
        <v>250</v>
      </c>
      <c r="BK388" s="135">
        <f>BK389</f>
        <v>0</v>
      </c>
    </row>
    <row r="389" spans="2:65" s="11" customFormat="1" ht="22.9" customHeight="1">
      <c r="B389" s="126"/>
      <c r="D389" s="127" t="s">
        <v>79</v>
      </c>
      <c r="E389" s="136" t="s">
        <v>749</v>
      </c>
      <c r="F389" s="136" t="s">
        <v>750</v>
      </c>
      <c r="I389" s="129"/>
      <c r="J389" s="137">
        <f>BK389</f>
        <v>0</v>
      </c>
      <c r="L389" s="126"/>
      <c r="M389" s="131"/>
      <c r="P389" s="132">
        <f>SUM(P390:P393)</f>
        <v>0</v>
      </c>
      <c r="R389" s="132">
        <f>SUM(R390:R393)</f>
        <v>7.2000000000000007E-3</v>
      </c>
      <c r="T389" s="133">
        <f>SUM(T390:T393)</f>
        <v>0</v>
      </c>
      <c r="AR389" s="127" t="s">
        <v>267</v>
      </c>
      <c r="AT389" s="134" t="s">
        <v>79</v>
      </c>
      <c r="AU389" s="134" t="s">
        <v>88</v>
      </c>
      <c r="AY389" s="127" t="s">
        <v>250</v>
      </c>
      <c r="BK389" s="135">
        <f>SUM(BK390:BK393)</f>
        <v>0</v>
      </c>
    </row>
    <row r="390" spans="2:65" s="1" customFormat="1" ht="33" customHeight="1">
      <c r="B390" s="33"/>
      <c r="C390" s="138" t="s">
        <v>751</v>
      </c>
      <c r="D390" s="138" t="s">
        <v>252</v>
      </c>
      <c r="E390" s="139" t="s">
        <v>752</v>
      </c>
      <c r="F390" s="140" t="s">
        <v>753</v>
      </c>
      <c r="G390" s="141" t="s">
        <v>557</v>
      </c>
      <c r="H390" s="142">
        <v>7.2</v>
      </c>
      <c r="I390" s="143"/>
      <c r="J390" s="144">
        <f>ROUND(I390*H390,2)</f>
        <v>0</v>
      </c>
      <c r="K390" s="140" t="s">
        <v>256</v>
      </c>
      <c r="L390" s="33"/>
      <c r="M390" s="145" t="s">
        <v>1</v>
      </c>
      <c r="N390" s="146" t="s">
        <v>45</v>
      </c>
      <c r="P390" s="147">
        <f>O390*H390</f>
        <v>0</v>
      </c>
      <c r="Q390" s="147">
        <v>0</v>
      </c>
      <c r="R390" s="147">
        <f>Q390*H390</f>
        <v>0</v>
      </c>
      <c r="S390" s="147">
        <v>0</v>
      </c>
      <c r="T390" s="148">
        <f>S390*H390</f>
        <v>0</v>
      </c>
      <c r="AR390" s="149" t="s">
        <v>630</v>
      </c>
      <c r="AT390" s="149" t="s">
        <v>252</v>
      </c>
      <c r="AU390" s="149" t="s">
        <v>21</v>
      </c>
      <c r="AY390" s="17" t="s">
        <v>250</v>
      </c>
      <c r="BE390" s="150">
        <f>IF(N390="základní",J390,0)</f>
        <v>0</v>
      </c>
      <c r="BF390" s="150">
        <f>IF(N390="snížená",J390,0)</f>
        <v>0</v>
      </c>
      <c r="BG390" s="150">
        <f>IF(N390="zákl. přenesená",J390,0)</f>
        <v>0</v>
      </c>
      <c r="BH390" s="150">
        <f>IF(N390="sníž. přenesená",J390,0)</f>
        <v>0</v>
      </c>
      <c r="BI390" s="150">
        <f>IF(N390="nulová",J390,0)</f>
        <v>0</v>
      </c>
      <c r="BJ390" s="17" t="s">
        <v>88</v>
      </c>
      <c r="BK390" s="150">
        <f>ROUND(I390*H390,2)</f>
        <v>0</v>
      </c>
      <c r="BL390" s="17" t="s">
        <v>630</v>
      </c>
      <c r="BM390" s="149" t="s">
        <v>754</v>
      </c>
    </row>
    <row r="391" spans="2:65" s="1" customFormat="1" ht="11.25">
      <c r="B391" s="33"/>
      <c r="D391" s="151" t="s">
        <v>259</v>
      </c>
      <c r="F391" s="152" t="s">
        <v>755</v>
      </c>
      <c r="I391" s="153"/>
      <c r="L391" s="33"/>
      <c r="M391" s="154"/>
      <c r="T391" s="57"/>
      <c r="AT391" s="17" t="s">
        <v>259</v>
      </c>
      <c r="AU391" s="17" t="s">
        <v>21</v>
      </c>
    </row>
    <row r="392" spans="2:65" s="12" customFormat="1" ht="11.25">
      <c r="B392" s="155"/>
      <c r="D392" s="156" t="s">
        <v>265</v>
      </c>
      <c r="E392" s="157" t="s">
        <v>1</v>
      </c>
      <c r="F392" s="158" t="s">
        <v>756</v>
      </c>
      <c r="H392" s="159">
        <v>7.2</v>
      </c>
      <c r="I392" s="160"/>
      <c r="L392" s="155"/>
      <c r="M392" s="161"/>
      <c r="T392" s="162"/>
      <c r="AT392" s="157" t="s">
        <v>265</v>
      </c>
      <c r="AU392" s="157" t="s">
        <v>21</v>
      </c>
      <c r="AV392" s="12" t="s">
        <v>21</v>
      </c>
      <c r="AW392" s="12" t="s">
        <v>36</v>
      </c>
      <c r="AX392" s="12" t="s">
        <v>88</v>
      </c>
      <c r="AY392" s="157" t="s">
        <v>250</v>
      </c>
    </row>
    <row r="393" spans="2:65" s="1" customFormat="1" ht="16.5" customHeight="1">
      <c r="B393" s="33"/>
      <c r="C393" s="178" t="s">
        <v>757</v>
      </c>
      <c r="D393" s="178" t="s">
        <v>364</v>
      </c>
      <c r="E393" s="179" t="s">
        <v>758</v>
      </c>
      <c r="F393" s="180" t="s">
        <v>759</v>
      </c>
      <c r="G393" s="181" t="s">
        <v>443</v>
      </c>
      <c r="H393" s="182">
        <v>7.2</v>
      </c>
      <c r="I393" s="183"/>
      <c r="J393" s="184">
        <f>ROUND(I393*H393,2)</f>
        <v>0</v>
      </c>
      <c r="K393" s="180" t="s">
        <v>256</v>
      </c>
      <c r="L393" s="185"/>
      <c r="M393" s="188" t="s">
        <v>1</v>
      </c>
      <c r="N393" s="189" t="s">
        <v>45</v>
      </c>
      <c r="O393" s="190"/>
      <c r="P393" s="191">
        <f>O393*H393</f>
        <v>0</v>
      </c>
      <c r="Q393" s="191">
        <v>1E-3</v>
      </c>
      <c r="R393" s="191">
        <f>Q393*H393</f>
        <v>7.2000000000000007E-3</v>
      </c>
      <c r="S393" s="191">
        <v>0</v>
      </c>
      <c r="T393" s="192">
        <f>S393*H393</f>
        <v>0</v>
      </c>
      <c r="AR393" s="149" t="s">
        <v>760</v>
      </c>
      <c r="AT393" s="149" t="s">
        <v>364</v>
      </c>
      <c r="AU393" s="149" t="s">
        <v>21</v>
      </c>
      <c r="AY393" s="17" t="s">
        <v>250</v>
      </c>
      <c r="BE393" s="150">
        <f>IF(N393="základní",J393,0)</f>
        <v>0</v>
      </c>
      <c r="BF393" s="150">
        <f>IF(N393="snížená",J393,0)</f>
        <v>0</v>
      </c>
      <c r="BG393" s="150">
        <f>IF(N393="zákl. přenesená",J393,0)</f>
        <v>0</v>
      </c>
      <c r="BH393" s="150">
        <f>IF(N393="sníž. přenesená",J393,0)</f>
        <v>0</v>
      </c>
      <c r="BI393" s="150">
        <f>IF(N393="nulová",J393,0)</f>
        <v>0</v>
      </c>
      <c r="BJ393" s="17" t="s">
        <v>88</v>
      </c>
      <c r="BK393" s="150">
        <f>ROUND(I393*H393,2)</f>
        <v>0</v>
      </c>
      <c r="BL393" s="17" t="s">
        <v>760</v>
      </c>
      <c r="BM393" s="149" t="s">
        <v>761</v>
      </c>
    </row>
    <row r="394" spans="2:65" s="1" customFormat="1" ht="6.95" customHeight="1">
      <c r="B394" s="45"/>
      <c r="C394" s="46"/>
      <c r="D394" s="46"/>
      <c r="E394" s="46"/>
      <c r="F394" s="46"/>
      <c r="G394" s="46"/>
      <c r="H394" s="46"/>
      <c r="I394" s="46"/>
      <c r="J394" s="46"/>
      <c r="K394" s="46"/>
      <c r="L394" s="33"/>
    </row>
  </sheetData>
  <sheetProtection algorithmName="SHA-512" hashValue="RrMwzGAPlLOoPNYDfYjYSwYqn4bdylEYRiU3LNlipY0O/YnSts2ipYg14kPjfzSA0+CwireoK4RLwcjRaVz9lg==" saltValue="Qw4X8JeEOYyqdcKsTA1rtm4PH44RHQ5ILULL1SLr88LHDVqMVmzY64hd7GhhO9XYCIvjSbeyX0nOdIo61/N5IQ==" spinCount="100000" sheet="1" objects="1" scenarios="1" formatColumns="0" formatRows="0" autoFilter="0"/>
  <autoFilter ref="C128:K393" xr:uid="{00000000-0009-0000-0000-000001000000}"/>
  <mergeCells count="9">
    <mergeCell ref="E87:H87"/>
    <mergeCell ref="E119:H119"/>
    <mergeCell ref="E121:H121"/>
    <mergeCell ref="L2:V2"/>
    <mergeCell ref="E7:H7"/>
    <mergeCell ref="E9:H9"/>
    <mergeCell ref="E18:H18"/>
    <mergeCell ref="E27:H27"/>
    <mergeCell ref="E85:H85"/>
  </mergeCells>
  <hyperlinks>
    <hyperlink ref="F133" r:id="rId1" xr:uid="{00000000-0004-0000-0100-000000000000}"/>
    <hyperlink ref="F135" r:id="rId2" xr:uid="{00000000-0004-0000-0100-000001000000}"/>
    <hyperlink ref="F138" r:id="rId3" xr:uid="{00000000-0004-0000-0100-000002000000}"/>
    <hyperlink ref="F143" r:id="rId4" xr:uid="{00000000-0004-0000-0100-000003000000}"/>
    <hyperlink ref="F148" r:id="rId5" xr:uid="{00000000-0004-0000-0100-000004000000}"/>
    <hyperlink ref="F151" r:id="rId6" xr:uid="{00000000-0004-0000-0100-000005000000}"/>
    <hyperlink ref="F154" r:id="rId7" xr:uid="{00000000-0004-0000-0100-000006000000}"/>
    <hyperlink ref="F157" r:id="rId8" xr:uid="{00000000-0004-0000-0100-000007000000}"/>
    <hyperlink ref="F160" r:id="rId9" xr:uid="{00000000-0004-0000-0100-000008000000}"/>
    <hyperlink ref="F168" r:id="rId10" xr:uid="{00000000-0004-0000-0100-000009000000}"/>
    <hyperlink ref="F181" r:id="rId11" xr:uid="{00000000-0004-0000-0100-00000A000000}"/>
    <hyperlink ref="F184" r:id="rId12" xr:uid="{00000000-0004-0000-0100-00000B000000}"/>
    <hyperlink ref="F187" r:id="rId13" xr:uid="{00000000-0004-0000-0100-00000C000000}"/>
    <hyperlink ref="F192" r:id="rId14" xr:uid="{00000000-0004-0000-0100-00000D000000}"/>
    <hyperlink ref="F195" r:id="rId15" xr:uid="{00000000-0004-0000-0100-00000E000000}"/>
    <hyperlink ref="F200" r:id="rId16" xr:uid="{00000000-0004-0000-0100-00000F000000}"/>
    <hyperlink ref="F203" r:id="rId17" xr:uid="{00000000-0004-0000-0100-000010000000}"/>
    <hyperlink ref="F206" r:id="rId18" xr:uid="{00000000-0004-0000-0100-000011000000}"/>
    <hyperlink ref="F211" r:id="rId19" xr:uid="{00000000-0004-0000-0100-000012000000}"/>
    <hyperlink ref="F217" r:id="rId20" xr:uid="{00000000-0004-0000-0100-000013000000}"/>
    <hyperlink ref="F220" r:id="rId21" xr:uid="{00000000-0004-0000-0100-000014000000}"/>
    <hyperlink ref="F223" r:id="rId22" xr:uid="{00000000-0004-0000-0100-000015000000}"/>
    <hyperlink ref="F229" r:id="rId23" xr:uid="{00000000-0004-0000-0100-000016000000}"/>
    <hyperlink ref="F232" r:id="rId24" xr:uid="{00000000-0004-0000-0100-000017000000}"/>
    <hyperlink ref="F238" r:id="rId25" xr:uid="{00000000-0004-0000-0100-000018000000}"/>
    <hyperlink ref="F244" r:id="rId26" xr:uid="{00000000-0004-0000-0100-000019000000}"/>
    <hyperlink ref="F249" r:id="rId27" xr:uid="{00000000-0004-0000-0100-00001A000000}"/>
    <hyperlink ref="F252" r:id="rId28" xr:uid="{00000000-0004-0000-0100-00001B000000}"/>
    <hyperlink ref="F255" r:id="rId29" xr:uid="{00000000-0004-0000-0100-00001C000000}"/>
    <hyperlink ref="F258" r:id="rId30" xr:uid="{00000000-0004-0000-0100-00001D000000}"/>
    <hyperlink ref="F264" r:id="rId31" xr:uid="{00000000-0004-0000-0100-00001E000000}"/>
    <hyperlink ref="F268" r:id="rId32" xr:uid="{00000000-0004-0000-0100-00001F000000}"/>
    <hyperlink ref="F277" r:id="rId33" xr:uid="{00000000-0004-0000-0100-000020000000}"/>
    <hyperlink ref="F280" r:id="rId34" xr:uid="{00000000-0004-0000-0100-000021000000}"/>
    <hyperlink ref="F283" r:id="rId35" xr:uid="{00000000-0004-0000-0100-000022000000}"/>
    <hyperlink ref="F285" r:id="rId36" xr:uid="{00000000-0004-0000-0100-000023000000}"/>
    <hyperlink ref="F288" r:id="rId37" xr:uid="{00000000-0004-0000-0100-000024000000}"/>
    <hyperlink ref="F295" r:id="rId38" xr:uid="{00000000-0004-0000-0100-000025000000}"/>
    <hyperlink ref="F298" r:id="rId39" xr:uid="{00000000-0004-0000-0100-000026000000}"/>
    <hyperlink ref="F300" r:id="rId40" xr:uid="{00000000-0004-0000-0100-000027000000}"/>
    <hyperlink ref="F305" r:id="rId41" xr:uid="{00000000-0004-0000-0100-000028000000}"/>
    <hyperlink ref="F313" r:id="rId42" xr:uid="{00000000-0004-0000-0100-000029000000}"/>
    <hyperlink ref="F317" r:id="rId43" xr:uid="{00000000-0004-0000-0100-00002A000000}"/>
    <hyperlink ref="F320" r:id="rId44" xr:uid="{00000000-0004-0000-0100-00002B000000}"/>
    <hyperlink ref="F325" r:id="rId45" xr:uid="{00000000-0004-0000-0100-00002C000000}"/>
    <hyperlink ref="F328" r:id="rId46" xr:uid="{00000000-0004-0000-0100-00002D000000}"/>
    <hyperlink ref="F332" r:id="rId47" xr:uid="{00000000-0004-0000-0100-00002E000000}"/>
    <hyperlink ref="F337" r:id="rId48" xr:uid="{00000000-0004-0000-0100-00002F000000}"/>
    <hyperlink ref="F340" r:id="rId49" xr:uid="{00000000-0004-0000-0100-000030000000}"/>
    <hyperlink ref="F346" r:id="rId50" xr:uid="{00000000-0004-0000-0100-000031000000}"/>
    <hyperlink ref="F351" r:id="rId51" xr:uid="{00000000-0004-0000-0100-000032000000}"/>
    <hyperlink ref="F354" r:id="rId52" xr:uid="{00000000-0004-0000-0100-000033000000}"/>
    <hyperlink ref="F357" r:id="rId53" xr:uid="{00000000-0004-0000-0100-000034000000}"/>
    <hyperlink ref="F360" r:id="rId54" xr:uid="{00000000-0004-0000-0100-000035000000}"/>
    <hyperlink ref="F364" r:id="rId55" xr:uid="{00000000-0004-0000-0100-000036000000}"/>
    <hyperlink ref="F366" r:id="rId56" xr:uid="{00000000-0004-0000-0100-000037000000}"/>
    <hyperlink ref="F369" r:id="rId57" xr:uid="{00000000-0004-0000-0100-000038000000}"/>
    <hyperlink ref="F371" r:id="rId58" xr:uid="{00000000-0004-0000-0100-000039000000}"/>
    <hyperlink ref="F373" r:id="rId59" xr:uid="{00000000-0004-0000-0100-00003A000000}"/>
    <hyperlink ref="F376" r:id="rId60" xr:uid="{00000000-0004-0000-0100-00003B000000}"/>
    <hyperlink ref="F380" r:id="rId61" xr:uid="{00000000-0004-0000-0100-00003C000000}"/>
    <hyperlink ref="F391" r:id="rId62" xr:uid="{00000000-0004-0000-0100-00003D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63"/>
  <headerFooter>
    <oddHeader>&amp;R02_040</oddHeader>
    <oddFooter>&amp;CStrana &amp;P z &amp;N&amp;R&amp;A</oddFooter>
  </headerFooter>
  <drawing r:id="rId6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BM235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144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4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46" ht="6.95" customHeight="1">
      <c r="B5" s="20"/>
      <c r="L5" s="20"/>
    </row>
    <row r="6" spans="2:46" ht="12" customHeight="1">
      <c r="B6" s="20"/>
      <c r="D6" s="27" t="s">
        <v>16</v>
      </c>
      <c r="L6" s="20"/>
    </row>
    <row r="7" spans="2:4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46" s="1" customFormat="1" ht="12" customHeight="1">
      <c r="B8" s="33"/>
      <c r="D8" s="27" t="s">
        <v>215</v>
      </c>
      <c r="L8" s="33"/>
    </row>
    <row r="9" spans="2:46" s="1" customFormat="1" ht="16.5" customHeight="1">
      <c r="B9" s="33"/>
      <c r="E9" s="241" t="s">
        <v>4296</v>
      </c>
      <c r="F9" s="261"/>
      <c r="G9" s="261"/>
      <c r="H9" s="26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4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4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ROUND(J128,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ROUND((SUM(BE128:BE234)),  2)</f>
        <v>0</v>
      </c>
      <c r="I33" s="98">
        <v>0.21</v>
      </c>
      <c r="J33" s="87">
        <f>ROUND(((SUM(BE128:BE234))*I33),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ROUND((SUM(BF128:BF234)),  2)</f>
        <v>0</v>
      </c>
      <c r="I34" s="98">
        <v>0.15</v>
      </c>
      <c r="J34" s="87">
        <f>ROUND(((SUM(BF128:BF234))*I34),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ROUND((SUM(BG128:BG234)),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ROUND((SUM(BH128:BH234)),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ROUND((SUM(BI128:BI234)),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16.5" customHeight="1">
      <c r="B87" s="33"/>
      <c r="E87" s="241" t="str">
        <f>E9</f>
        <v>040.33.1 - Nová brána pro vjezd na pozemek p.č.350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J128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J129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J130</f>
        <v>0</v>
      </c>
      <c r="L98" s="114"/>
    </row>
    <row r="99" spans="2:12" s="9" customFormat="1" ht="19.899999999999999" customHeight="1">
      <c r="B99" s="114"/>
      <c r="D99" s="115" t="s">
        <v>224</v>
      </c>
      <c r="E99" s="116"/>
      <c r="F99" s="116"/>
      <c r="G99" s="116"/>
      <c r="H99" s="116"/>
      <c r="I99" s="116"/>
      <c r="J99" s="117">
        <f>J174</f>
        <v>0</v>
      </c>
      <c r="L99" s="114"/>
    </row>
    <row r="100" spans="2:12" s="9" customFormat="1" ht="19.899999999999999" customHeight="1">
      <c r="B100" s="114"/>
      <c r="D100" s="115" t="s">
        <v>225</v>
      </c>
      <c r="E100" s="116"/>
      <c r="F100" s="116"/>
      <c r="G100" s="116"/>
      <c r="H100" s="116"/>
      <c r="I100" s="116"/>
      <c r="J100" s="117">
        <f>J183</f>
        <v>0</v>
      </c>
      <c r="L100" s="114"/>
    </row>
    <row r="101" spans="2:12" s="9" customFormat="1" ht="19.899999999999999" customHeight="1">
      <c r="B101" s="114"/>
      <c r="D101" s="115" t="s">
        <v>227</v>
      </c>
      <c r="E101" s="116"/>
      <c r="F101" s="116"/>
      <c r="G101" s="116"/>
      <c r="H101" s="116"/>
      <c r="I101" s="116"/>
      <c r="J101" s="117">
        <f>J194</f>
        <v>0</v>
      </c>
      <c r="L101" s="114"/>
    </row>
    <row r="102" spans="2:12" s="9" customFormat="1" ht="19.899999999999999" customHeight="1">
      <c r="B102" s="114"/>
      <c r="D102" s="115" t="s">
        <v>228</v>
      </c>
      <c r="E102" s="116"/>
      <c r="F102" s="116"/>
      <c r="G102" s="116"/>
      <c r="H102" s="116"/>
      <c r="I102" s="116"/>
      <c r="J102" s="117">
        <f>J202</f>
        <v>0</v>
      </c>
      <c r="L102" s="114"/>
    </row>
    <row r="103" spans="2:12" s="9" customFormat="1" ht="19.899999999999999" customHeight="1">
      <c r="B103" s="114"/>
      <c r="D103" s="115" t="s">
        <v>229</v>
      </c>
      <c r="E103" s="116"/>
      <c r="F103" s="116"/>
      <c r="G103" s="116"/>
      <c r="H103" s="116"/>
      <c r="I103" s="116"/>
      <c r="J103" s="117">
        <f>J213</f>
        <v>0</v>
      </c>
      <c r="L103" s="114"/>
    </row>
    <row r="104" spans="2:12" s="9" customFormat="1" ht="19.899999999999999" customHeight="1">
      <c r="B104" s="114"/>
      <c r="D104" s="115" t="s">
        <v>230</v>
      </c>
      <c r="E104" s="116"/>
      <c r="F104" s="116"/>
      <c r="G104" s="116"/>
      <c r="H104" s="116"/>
      <c r="I104" s="116"/>
      <c r="J104" s="117">
        <f>J221</f>
        <v>0</v>
      </c>
      <c r="L104" s="114"/>
    </row>
    <row r="105" spans="2:12" s="8" customFormat="1" ht="24.95" customHeight="1">
      <c r="B105" s="110"/>
      <c r="D105" s="111" t="s">
        <v>231</v>
      </c>
      <c r="E105" s="112"/>
      <c r="F105" s="112"/>
      <c r="G105" s="112"/>
      <c r="H105" s="112"/>
      <c r="I105" s="112"/>
      <c r="J105" s="113">
        <f>J224</f>
        <v>0</v>
      </c>
      <c r="L105" s="110"/>
    </row>
    <row r="106" spans="2:12" s="9" customFormat="1" ht="19.899999999999999" customHeight="1">
      <c r="B106" s="114"/>
      <c r="D106" s="115" t="s">
        <v>232</v>
      </c>
      <c r="E106" s="116"/>
      <c r="F106" s="116"/>
      <c r="G106" s="116"/>
      <c r="H106" s="116"/>
      <c r="I106" s="116"/>
      <c r="J106" s="117">
        <f>J225</f>
        <v>0</v>
      </c>
      <c r="L106" s="114"/>
    </row>
    <row r="107" spans="2:12" s="9" customFormat="1" ht="19.899999999999999" customHeight="1">
      <c r="B107" s="114"/>
      <c r="D107" s="115" t="s">
        <v>2038</v>
      </c>
      <c r="E107" s="116"/>
      <c r="F107" s="116"/>
      <c r="G107" s="116"/>
      <c r="H107" s="116"/>
      <c r="I107" s="116"/>
      <c r="J107" s="117">
        <f>J228</f>
        <v>0</v>
      </c>
      <c r="L107" s="114"/>
    </row>
    <row r="108" spans="2:12" s="8" customFormat="1" ht="24.95" customHeight="1">
      <c r="B108" s="110"/>
      <c r="D108" s="111" t="s">
        <v>1269</v>
      </c>
      <c r="E108" s="112"/>
      <c r="F108" s="112"/>
      <c r="G108" s="112"/>
      <c r="H108" s="112"/>
      <c r="I108" s="112"/>
      <c r="J108" s="113">
        <f>J232</f>
        <v>0</v>
      </c>
      <c r="L108" s="110"/>
    </row>
    <row r="109" spans="2:12" s="1" customFormat="1" ht="21.75" customHeight="1">
      <c r="B109" s="33"/>
      <c r="L109" s="33"/>
    </row>
    <row r="110" spans="2:12" s="1" customFormat="1" ht="6.95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33"/>
    </row>
    <row r="114" spans="2:63" s="1" customFormat="1" ht="6.95" customHeight="1"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33"/>
    </row>
    <row r="115" spans="2:63" s="1" customFormat="1" ht="24.95" customHeight="1">
      <c r="B115" s="33"/>
      <c r="C115" s="21" t="s">
        <v>235</v>
      </c>
      <c r="L115" s="33"/>
    </row>
    <row r="116" spans="2:63" s="1" customFormat="1" ht="6.95" customHeight="1">
      <c r="B116" s="33"/>
      <c r="L116" s="33"/>
    </row>
    <row r="117" spans="2:63" s="1" customFormat="1" ht="12" customHeight="1">
      <c r="B117" s="33"/>
      <c r="C117" s="27" t="s">
        <v>16</v>
      </c>
      <c r="L117" s="33"/>
    </row>
    <row r="118" spans="2:63" s="1" customFormat="1" ht="26.25" customHeight="1">
      <c r="B118" s="33"/>
      <c r="E118" s="259" t="str">
        <f>E7</f>
        <v>Opatření Zátor-Loučky, OHO, Dílčí stavba 02.040 Opatření v úseku Zátor - Loučky</v>
      </c>
      <c r="F118" s="260"/>
      <c r="G118" s="260"/>
      <c r="H118" s="260"/>
      <c r="L118" s="33"/>
    </row>
    <row r="119" spans="2:63" s="1" customFormat="1" ht="12" customHeight="1">
      <c r="B119" s="33"/>
      <c r="C119" s="27" t="s">
        <v>215</v>
      </c>
      <c r="L119" s="33"/>
    </row>
    <row r="120" spans="2:63" s="1" customFormat="1" ht="16.5" customHeight="1">
      <c r="B120" s="33"/>
      <c r="E120" s="241" t="str">
        <f>E9</f>
        <v>040.33.1 - Nová brána pro vjezd na pozemek p.č.350</v>
      </c>
      <c r="F120" s="261"/>
      <c r="G120" s="261"/>
      <c r="H120" s="261"/>
      <c r="L120" s="33"/>
    </row>
    <row r="121" spans="2:63" s="1" customFormat="1" ht="6.95" customHeight="1">
      <c r="B121" s="33"/>
      <c r="L121" s="33"/>
    </row>
    <row r="122" spans="2:63" s="1" customFormat="1" ht="12" customHeight="1">
      <c r="B122" s="33"/>
      <c r="C122" s="27" t="s">
        <v>22</v>
      </c>
      <c r="F122" s="25" t="str">
        <f>F12</f>
        <v>Zátor</v>
      </c>
      <c r="I122" s="27" t="s">
        <v>24</v>
      </c>
      <c r="J122" s="53" t="str">
        <f>IF(J12="","",J12)</f>
        <v>15. 11. 2024</v>
      </c>
      <c r="L122" s="33"/>
    </row>
    <row r="123" spans="2:63" s="1" customFormat="1" ht="6.95" customHeight="1">
      <c r="B123" s="33"/>
      <c r="L123" s="33"/>
    </row>
    <row r="124" spans="2:63" s="1" customFormat="1" ht="15.2" customHeight="1">
      <c r="B124" s="33"/>
      <c r="C124" s="27" t="s">
        <v>28</v>
      </c>
      <c r="F124" s="25" t="str">
        <f>E15</f>
        <v>Povodí Odry, státní podnik</v>
      </c>
      <c r="I124" s="27" t="s">
        <v>34</v>
      </c>
      <c r="J124" s="31" t="str">
        <f>E21</f>
        <v>AQUATIS, a.s.</v>
      </c>
      <c r="L124" s="33"/>
    </row>
    <row r="125" spans="2:63" s="1" customFormat="1" ht="25.7" customHeight="1">
      <c r="B125" s="33"/>
      <c r="C125" s="27" t="s">
        <v>32</v>
      </c>
      <c r="F125" s="25" t="str">
        <f>IF(E18="","",E18)</f>
        <v>Vyplň údaj</v>
      </c>
      <c r="I125" s="27" t="s">
        <v>37</v>
      </c>
      <c r="J125" s="31" t="str">
        <f>E24</f>
        <v>Ing. Michal Jendruščák</v>
      </c>
      <c r="L125" s="33"/>
    </row>
    <row r="126" spans="2:63" s="1" customFormat="1" ht="10.35" customHeight="1">
      <c r="B126" s="33"/>
      <c r="L126" s="33"/>
    </row>
    <row r="127" spans="2:63" s="10" customFormat="1" ht="29.25" customHeight="1">
      <c r="B127" s="118"/>
      <c r="C127" s="119" t="s">
        <v>236</v>
      </c>
      <c r="D127" s="120" t="s">
        <v>65</v>
      </c>
      <c r="E127" s="120" t="s">
        <v>61</v>
      </c>
      <c r="F127" s="120" t="s">
        <v>62</v>
      </c>
      <c r="G127" s="120" t="s">
        <v>237</v>
      </c>
      <c r="H127" s="120" t="s">
        <v>238</v>
      </c>
      <c r="I127" s="120" t="s">
        <v>239</v>
      </c>
      <c r="J127" s="120" t="s">
        <v>219</v>
      </c>
      <c r="K127" s="121" t="s">
        <v>240</v>
      </c>
      <c r="L127" s="118"/>
      <c r="M127" s="60" t="s">
        <v>1</v>
      </c>
      <c r="N127" s="61" t="s">
        <v>44</v>
      </c>
      <c r="O127" s="61" t="s">
        <v>241</v>
      </c>
      <c r="P127" s="61" t="s">
        <v>242</v>
      </c>
      <c r="Q127" s="61" t="s">
        <v>243</v>
      </c>
      <c r="R127" s="61" t="s">
        <v>244</v>
      </c>
      <c r="S127" s="61" t="s">
        <v>245</v>
      </c>
      <c r="T127" s="62" t="s">
        <v>246</v>
      </c>
    </row>
    <row r="128" spans="2:63" s="1" customFormat="1" ht="22.9" customHeight="1">
      <c r="B128" s="33"/>
      <c r="C128" s="65" t="s">
        <v>247</v>
      </c>
      <c r="J128" s="122">
        <f>BK128</f>
        <v>0</v>
      </c>
      <c r="L128" s="33"/>
      <c r="M128" s="63"/>
      <c r="N128" s="54"/>
      <c r="O128" s="54"/>
      <c r="P128" s="123">
        <f>P129+P224+P232</f>
        <v>0</v>
      </c>
      <c r="Q128" s="54"/>
      <c r="R128" s="123">
        <f>R129+R224+R232</f>
        <v>1.5759041999999999</v>
      </c>
      <c r="S128" s="54"/>
      <c r="T128" s="124">
        <f>T129+T224+T232</f>
        <v>1.427</v>
      </c>
      <c r="AT128" s="17" t="s">
        <v>79</v>
      </c>
      <c r="AU128" s="17" t="s">
        <v>221</v>
      </c>
      <c r="BK128" s="125">
        <f>BK129+BK224+BK232</f>
        <v>0</v>
      </c>
    </row>
    <row r="129" spans="2:65" s="11" customFormat="1" ht="25.9" customHeight="1">
      <c r="B129" s="126"/>
      <c r="D129" s="127" t="s">
        <v>79</v>
      </c>
      <c r="E129" s="128" t="s">
        <v>248</v>
      </c>
      <c r="F129" s="128" t="s">
        <v>249</v>
      </c>
      <c r="I129" s="129"/>
      <c r="J129" s="130">
        <f>BK129</f>
        <v>0</v>
      </c>
      <c r="L129" s="126"/>
      <c r="M129" s="131"/>
      <c r="P129" s="132">
        <f>P130+P174+P183+P194+P202+P213+P221</f>
        <v>0</v>
      </c>
      <c r="R129" s="132">
        <f>R130+R174+R183+R194+R202+R213+R221</f>
        <v>1.4491041999999998</v>
      </c>
      <c r="T129" s="133">
        <f>T130+T174+T183+T194+T202+T213+T221</f>
        <v>1.427</v>
      </c>
      <c r="AR129" s="127" t="s">
        <v>88</v>
      </c>
      <c r="AT129" s="134" t="s">
        <v>79</v>
      </c>
      <c r="AU129" s="134" t="s">
        <v>80</v>
      </c>
      <c r="AY129" s="127" t="s">
        <v>250</v>
      </c>
      <c r="BK129" s="135">
        <f>BK130+BK174+BK183+BK194+BK202+BK213+BK221</f>
        <v>0</v>
      </c>
    </row>
    <row r="130" spans="2:65" s="11" customFormat="1" ht="22.9" customHeight="1">
      <c r="B130" s="126"/>
      <c r="D130" s="127" t="s">
        <v>79</v>
      </c>
      <c r="E130" s="136" t="s">
        <v>88</v>
      </c>
      <c r="F130" s="136" t="s">
        <v>251</v>
      </c>
      <c r="I130" s="129"/>
      <c r="J130" s="137">
        <f>BK130</f>
        <v>0</v>
      </c>
      <c r="L130" s="126"/>
      <c r="M130" s="131"/>
      <c r="P130" s="132">
        <f>SUM(P131:P173)</f>
        <v>0</v>
      </c>
      <c r="R130" s="132">
        <f>SUM(R131:R173)</f>
        <v>1.76E-4</v>
      </c>
      <c r="T130" s="133">
        <f>SUM(T131:T173)</f>
        <v>0</v>
      </c>
      <c r="AR130" s="127" t="s">
        <v>88</v>
      </c>
      <c r="AT130" s="134" t="s">
        <v>79</v>
      </c>
      <c r="AU130" s="134" t="s">
        <v>88</v>
      </c>
      <c r="AY130" s="127" t="s">
        <v>250</v>
      </c>
      <c r="BK130" s="135">
        <f>SUM(BK131:BK173)</f>
        <v>0</v>
      </c>
    </row>
    <row r="131" spans="2:65" s="1" customFormat="1" ht="24.2" customHeight="1">
      <c r="B131" s="33"/>
      <c r="C131" s="138" t="s">
        <v>88</v>
      </c>
      <c r="D131" s="138" t="s">
        <v>252</v>
      </c>
      <c r="E131" s="139" t="s">
        <v>2508</v>
      </c>
      <c r="F131" s="140" t="s">
        <v>2509</v>
      </c>
      <c r="G131" s="141" t="s">
        <v>255</v>
      </c>
      <c r="H131" s="142">
        <v>18</v>
      </c>
      <c r="I131" s="143"/>
      <c r="J131" s="144">
        <f>ROUND(I131*H131,2)</f>
        <v>0</v>
      </c>
      <c r="K131" s="140" t="s">
        <v>256</v>
      </c>
      <c r="L131" s="33"/>
      <c r="M131" s="145" t="s">
        <v>1</v>
      </c>
      <c r="N131" s="146" t="s">
        <v>45</v>
      </c>
      <c r="P131" s="147">
        <f>O131*H131</f>
        <v>0</v>
      </c>
      <c r="Q131" s="147">
        <v>0</v>
      </c>
      <c r="R131" s="147">
        <f>Q131*H131</f>
        <v>0</v>
      </c>
      <c r="S131" s="147">
        <v>0</v>
      </c>
      <c r="T131" s="148">
        <f>S131*H131</f>
        <v>0</v>
      </c>
      <c r="AR131" s="149" t="s">
        <v>257</v>
      </c>
      <c r="AT131" s="149" t="s">
        <v>252</v>
      </c>
      <c r="AU131" s="149" t="s">
        <v>21</v>
      </c>
      <c r="AY131" s="17" t="s">
        <v>250</v>
      </c>
      <c r="BE131" s="150">
        <f>IF(N131="základní",J131,0)</f>
        <v>0</v>
      </c>
      <c r="BF131" s="150">
        <f>IF(N131="snížená",J131,0)</f>
        <v>0</v>
      </c>
      <c r="BG131" s="150">
        <f>IF(N131="zákl. přenesená",J131,0)</f>
        <v>0</v>
      </c>
      <c r="BH131" s="150">
        <f>IF(N131="sníž. přenesená",J131,0)</f>
        <v>0</v>
      </c>
      <c r="BI131" s="150">
        <f>IF(N131="nulová",J131,0)</f>
        <v>0</v>
      </c>
      <c r="BJ131" s="17" t="s">
        <v>88</v>
      </c>
      <c r="BK131" s="150">
        <f>ROUND(I131*H131,2)</f>
        <v>0</v>
      </c>
      <c r="BL131" s="17" t="s">
        <v>257</v>
      </c>
      <c r="BM131" s="149" t="s">
        <v>4297</v>
      </c>
    </row>
    <row r="132" spans="2:65" s="1" customFormat="1" ht="11.25">
      <c r="B132" s="33"/>
      <c r="D132" s="151" t="s">
        <v>259</v>
      </c>
      <c r="F132" s="152" t="s">
        <v>2511</v>
      </c>
      <c r="I132" s="153"/>
      <c r="L132" s="33"/>
      <c r="M132" s="154"/>
      <c r="T132" s="57"/>
      <c r="AT132" s="17" t="s">
        <v>259</v>
      </c>
      <c r="AU132" s="17" t="s">
        <v>21</v>
      </c>
    </row>
    <row r="133" spans="2:65" s="12" customFormat="1" ht="11.25">
      <c r="B133" s="155"/>
      <c r="D133" s="156" t="s">
        <v>265</v>
      </c>
      <c r="E133" s="157" t="s">
        <v>1</v>
      </c>
      <c r="F133" s="158" t="s">
        <v>4298</v>
      </c>
      <c r="H133" s="159">
        <v>18</v>
      </c>
      <c r="I133" s="160"/>
      <c r="L133" s="155"/>
      <c r="M133" s="161"/>
      <c r="T133" s="162"/>
      <c r="AT133" s="157" t="s">
        <v>265</v>
      </c>
      <c r="AU133" s="157" t="s">
        <v>21</v>
      </c>
      <c r="AV133" s="12" t="s">
        <v>21</v>
      </c>
      <c r="AW133" s="12" t="s">
        <v>36</v>
      </c>
      <c r="AX133" s="12" t="s">
        <v>88</v>
      </c>
      <c r="AY133" s="157" t="s">
        <v>250</v>
      </c>
    </row>
    <row r="134" spans="2:65" s="1" customFormat="1" ht="33" customHeight="1">
      <c r="B134" s="33"/>
      <c r="C134" s="138" t="s">
        <v>21</v>
      </c>
      <c r="D134" s="138" t="s">
        <v>252</v>
      </c>
      <c r="E134" s="139" t="s">
        <v>4299</v>
      </c>
      <c r="F134" s="140" t="s">
        <v>4300</v>
      </c>
      <c r="G134" s="141" t="s">
        <v>276</v>
      </c>
      <c r="H134" s="142">
        <v>5.9</v>
      </c>
      <c r="I134" s="143"/>
      <c r="J134" s="144">
        <f>ROUND(I134*H134,2)</f>
        <v>0</v>
      </c>
      <c r="K134" s="140" t="s">
        <v>256</v>
      </c>
      <c r="L134" s="33"/>
      <c r="M134" s="145" t="s">
        <v>1</v>
      </c>
      <c r="N134" s="146" t="s">
        <v>45</v>
      </c>
      <c r="P134" s="147">
        <f>O134*H134</f>
        <v>0</v>
      </c>
      <c r="Q134" s="147">
        <v>0</v>
      </c>
      <c r="R134" s="147">
        <f>Q134*H134</f>
        <v>0</v>
      </c>
      <c r="S134" s="147">
        <v>0</v>
      </c>
      <c r="T134" s="148">
        <f>S134*H134</f>
        <v>0</v>
      </c>
      <c r="AR134" s="149" t="s">
        <v>257</v>
      </c>
      <c r="AT134" s="149" t="s">
        <v>252</v>
      </c>
      <c r="AU134" s="149" t="s">
        <v>21</v>
      </c>
      <c r="AY134" s="17" t="s">
        <v>250</v>
      </c>
      <c r="BE134" s="150">
        <f>IF(N134="základní",J134,0)</f>
        <v>0</v>
      </c>
      <c r="BF134" s="150">
        <f>IF(N134="snížená",J134,0)</f>
        <v>0</v>
      </c>
      <c r="BG134" s="150">
        <f>IF(N134="zákl. přenesená",J134,0)</f>
        <v>0</v>
      </c>
      <c r="BH134" s="150">
        <f>IF(N134="sníž. přenesená",J134,0)</f>
        <v>0</v>
      </c>
      <c r="BI134" s="150">
        <f>IF(N134="nulová",J134,0)</f>
        <v>0</v>
      </c>
      <c r="BJ134" s="17" t="s">
        <v>88</v>
      </c>
      <c r="BK134" s="150">
        <f>ROUND(I134*H134,2)</f>
        <v>0</v>
      </c>
      <c r="BL134" s="17" t="s">
        <v>257</v>
      </c>
      <c r="BM134" s="149" t="s">
        <v>4301</v>
      </c>
    </row>
    <row r="135" spans="2:65" s="1" customFormat="1" ht="11.25">
      <c r="B135" s="33"/>
      <c r="D135" s="151" t="s">
        <v>259</v>
      </c>
      <c r="F135" s="152" t="s">
        <v>4302</v>
      </c>
      <c r="I135" s="153"/>
      <c r="L135" s="33"/>
      <c r="M135" s="154"/>
      <c r="T135" s="57"/>
      <c r="AT135" s="17" t="s">
        <v>259</v>
      </c>
      <c r="AU135" s="17" t="s">
        <v>21</v>
      </c>
    </row>
    <row r="136" spans="2:65" s="12" customFormat="1" ht="11.25">
      <c r="B136" s="155"/>
      <c r="D136" s="156" t="s">
        <v>265</v>
      </c>
      <c r="E136" s="157" t="s">
        <v>1</v>
      </c>
      <c r="F136" s="158" t="s">
        <v>4303</v>
      </c>
      <c r="H136" s="159">
        <v>2.1</v>
      </c>
      <c r="I136" s="160"/>
      <c r="L136" s="155"/>
      <c r="M136" s="161"/>
      <c r="T136" s="162"/>
      <c r="AT136" s="157" t="s">
        <v>265</v>
      </c>
      <c r="AU136" s="157" t="s">
        <v>21</v>
      </c>
      <c r="AV136" s="12" t="s">
        <v>21</v>
      </c>
      <c r="AW136" s="12" t="s">
        <v>36</v>
      </c>
      <c r="AX136" s="12" t="s">
        <v>80</v>
      </c>
      <c r="AY136" s="157" t="s">
        <v>250</v>
      </c>
    </row>
    <row r="137" spans="2:65" s="12" customFormat="1" ht="11.25">
      <c r="B137" s="155"/>
      <c r="D137" s="156" t="s">
        <v>265</v>
      </c>
      <c r="E137" s="157" t="s">
        <v>1</v>
      </c>
      <c r="F137" s="158" t="s">
        <v>4304</v>
      </c>
      <c r="H137" s="159">
        <v>3.8</v>
      </c>
      <c r="I137" s="160"/>
      <c r="L137" s="155"/>
      <c r="M137" s="161"/>
      <c r="T137" s="162"/>
      <c r="AT137" s="157" t="s">
        <v>265</v>
      </c>
      <c r="AU137" s="157" t="s">
        <v>21</v>
      </c>
      <c r="AV137" s="12" t="s">
        <v>21</v>
      </c>
      <c r="AW137" s="12" t="s">
        <v>36</v>
      </c>
      <c r="AX137" s="12" t="s">
        <v>80</v>
      </c>
      <c r="AY137" s="157" t="s">
        <v>250</v>
      </c>
    </row>
    <row r="138" spans="2:65" s="13" customFormat="1" ht="11.25">
      <c r="B138" s="163"/>
      <c r="D138" s="156" t="s">
        <v>265</v>
      </c>
      <c r="E138" s="164" t="s">
        <v>1</v>
      </c>
      <c r="F138" s="165" t="s">
        <v>273</v>
      </c>
      <c r="H138" s="166">
        <v>5.9</v>
      </c>
      <c r="I138" s="167"/>
      <c r="L138" s="163"/>
      <c r="M138" s="168"/>
      <c r="T138" s="169"/>
      <c r="AT138" s="164" t="s">
        <v>265</v>
      </c>
      <c r="AU138" s="164" t="s">
        <v>21</v>
      </c>
      <c r="AV138" s="13" t="s">
        <v>257</v>
      </c>
      <c r="AW138" s="13" t="s">
        <v>36</v>
      </c>
      <c r="AX138" s="13" t="s">
        <v>88</v>
      </c>
      <c r="AY138" s="164" t="s">
        <v>250</v>
      </c>
    </row>
    <row r="139" spans="2:65" s="1" customFormat="1" ht="37.9" customHeight="1">
      <c r="B139" s="33"/>
      <c r="C139" s="138" t="s">
        <v>267</v>
      </c>
      <c r="D139" s="138" t="s">
        <v>252</v>
      </c>
      <c r="E139" s="139" t="s">
        <v>4305</v>
      </c>
      <c r="F139" s="140" t="s">
        <v>4306</v>
      </c>
      <c r="G139" s="141" t="s">
        <v>276</v>
      </c>
      <c r="H139" s="142">
        <v>11.62</v>
      </c>
      <c r="I139" s="143"/>
      <c r="J139" s="144">
        <f>ROUND(I139*H139,2)</f>
        <v>0</v>
      </c>
      <c r="K139" s="140" t="s">
        <v>256</v>
      </c>
      <c r="L139" s="33"/>
      <c r="M139" s="145" t="s">
        <v>1</v>
      </c>
      <c r="N139" s="146" t="s">
        <v>45</v>
      </c>
      <c r="P139" s="147">
        <f>O139*H139</f>
        <v>0</v>
      </c>
      <c r="Q139" s="147">
        <v>0</v>
      </c>
      <c r="R139" s="147">
        <f>Q139*H139</f>
        <v>0</v>
      </c>
      <c r="S139" s="147">
        <v>0</v>
      </c>
      <c r="T139" s="148">
        <f>S139*H139</f>
        <v>0</v>
      </c>
      <c r="AR139" s="149" t="s">
        <v>257</v>
      </c>
      <c r="AT139" s="149" t="s">
        <v>252</v>
      </c>
      <c r="AU139" s="149" t="s">
        <v>21</v>
      </c>
      <c r="AY139" s="17" t="s">
        <v>250</v>
      </c>
      <c r="BE139" s="150">
        <f>IF(N139="základní",J139,0)</f>
        <v>0</v>
      </c>
      <c r="BF139" s="150">
        <f>IF(N139="snížená",J139,0)</f>
        <v>0</v>
      </c>
      <c r="BG139" s="150">
        <f>IF(N139="zákl. přenesená",J139,0)</f>
        <v>0</v>
      </c>
      <c r="BH139" s="150">
        <f>IF(N139="sníž. přenesená",J139,0)</f>
        <v>0</v>
      </c>
      <c r="BI139" s="150">
        <f>IF(N139="nulová",J139,0)</f>
        <v>0</v>
      </c>
      <c r="BJ139" s="17" t="s">
        <v>88</v>
      </c>
      <c r="BK139" s="150">
        <f>ROUND(I139*H139,2)</f>
        <v>0</v>
      </c>
      <c r="BL139" s="17" t="s">
        <v>257</v>
      </c>
      <c r="BM139" s="149" t="s">
        <v>4307</v>
      </c>
    </row>
    <row r="140" spans="2:65" s="1" customFormat="1" ht="11.25">
      <c r="B140" s="33"/>
      <c r="D140" s="151" t="s">
        <v>259</v>
      </c>
      <c r="F140" s="152" t="s">
        <v>4308</v>
      </c>
      <c r="I140" s="153"/>
      <c r="L140" s="33"/>
      <c r="M140" s="154"/>
      <c r="T140" s="57"/>
      <c r="AT140" s="17" t="s">
        <v>259</v>
      </c>
      <c r="AU140" s="17" t="s">
        <v>21</v>
      </c>
    </row>
    <row r="141" spans="2:65" s="12" customFormat="1" ht="11.25">
      <c r="B141" s="155"/>
      <c r="D141" s="156" t="s">
        <v>265</v>
      </c>
      <c r="E141" s="157" t="s">
        <v>1</v>
      </c>
      <c r="F141" s="158" t="s">
        <v>4309</v>
      </c>
      <c r="H141" s="159">
        <v>2.7</v>
      </c>
      <c r="I141" s="160"/>
      <c r="L141" s="155"/>
      <c r="M141" s="161"/>
      <c r="T141" s="162"/>
      <c r="AT141" s="157" t="s">
        <v>265</v>
      </c>
      <c r="AU141" s="157" t="s">
        <v>21</v>
      </c>
      <c r="AV141" s="12" t="s">
        <v>21</v>
      </c>
      <c r="AW141" s="12" t="s">
        <v>36</v>
      </c>
      <c r="AX141" s="12" t="s">
        <v>80</v>
      </c>
      <c r="AY141" s="157" t="s">
        <v>250</v>
      </c>
    </row>
    <row r="142" spans="2:65" s="12" customFormat="1" ht="11.25">
      <c r="B142" s="155"/>
      <c r="D142" s="156" t="s">
        <v>265</v>
      </c>
      <c r="E142" s="157" t="s">
        <v>1</v>
      </c>
      <c r="F142" s="158" t="s">
        <v>4310</v>
      </c>
      <c r="H142" s="159">
        <v>5.9</v>
      </c>
      <c r="I142" s="160"/>
      <c r="L142" s="155"/>
      <c r="M142" s="161"/>
      <c r="T142" s="162"/>
      <c r="AT142" s="157" t="s">
        <v>265</v>
      </c>
      <c r="AU142" s="157" t="s">
        <v>21</v>
      </c>
      <c r="AV142" s="12" t="s">
        <v>21</v>
      </c>
      <c r="AW142" s="12" t="s">
        <v>36</v>
      </c>
      <c r="AX142" s="12" t="s">
        <v>80</v>
      </c>
      <c r="AY142" s="157" t="s">
        <v>250</v>
      </c>
    </row>
    <row r="143" spans="2:65" s="14" customFormat="1" ht="11.25">
      <c r="B143" s="171"/>
      <c r="D143" s="156" t="s">
        <v>265</v>
      </c>
      <c r="E143" s="172" t="s">
        <v>1</v>
      </c>
      <c r="F143" s="173" t="s">
        <v>317</v>
      </c>
      <c r="H143" s="174">
        <v>8.6</v>
      </c>
      <c r="I143" s="175"/>
      <c r="L143" s="171"/>
      <c r="M143" s="176"/>
      <c r="T143" s="177"/>
      <c r="AT143" s="172" t="s">
        <v>265</v>
      </c>
      <c r="AU143" s="172" t="s">
        <v>21</v>
      </c>
      <c r="AV143" s="14" t="s">
        <v>267</v>
      </c>
      <c r="AW143" s="14" t="s">
        <v>36</v>
      </c>
      <c r="AX143" s="14" t="s">
        <v>80</v>
      </c>
      <c r="AY143" s="172" t="s">
        <v>250</v>
      </c>
    </row>
    <row r="144" spans="2:65" s="12" customFormat="1" ht="11.25">
      <c r="B144" s="155"/>
      <c r="D144" s="156" t="s">
        <v>265</v>
      </c>
      <c r="E144" s="157" t="s">
        <v>1</v>
      </c>
      <c r="F144" s="158" t="s">
        <v>4311</v>
      </c>
      <c r="H144" s="159">
        <v>1.7</v>
      </c>
      <c r="I144" s="160"/>
      <c r="L144" s="155"/>
      <c r="M144" s="161"/>
      <c r="T144" s="162"/>
      <c r="AT144" s="157" t="s">
        <v>265</v>
      </c>
      <c r="AU144" s="157" t="s">
        <v>21</v>
      </c>
      <c r="AV144" s="12" t="s">
        <v>21</v>
      </c>
      <c r="AW144" s="12" t="s">
        <v>36</v>
      </c>
      <c r="AX144" s="12" t="s">
        <v>80</v>
      </c>
      <c r="AY144" s="157" t="s">
        <v>250</v>
      </c>
    </row>
    <row r="145" spans="2:65" s="12" customFormat="1" ht="11.25">
      <c r="B145" s="155"/>
      <c r="D145" s="156" t="s">
        <v>265</v>
      </c>
      <c r="E145" s="157" t="s">
        <v>1</v>
      </c>
      <c r="F145" s="158" t="s">
        <v>4312</v>
      </c>
      <c r="H145" s="159">
        <v>1.32</v>
      </c>
      <c r="I145" s="160"/>
      <c r="L145" s="155"/>
      <c r="M145" s="161"/>
      <c r="T145" s="162"/>
      <c r="AT145" s="157" t="s">
        <v>265</v>
      </c>
      <c r="AU145" s="157" t="s">
        <v>21</v>
      </c>
      <c r="AV145" s="12" t="s">
        <v>21</v>
      </c>
      <c r="AW145" s="12" t="s">
        <v>36</v>
      </c>
      <c r="AX145" s="12" t="s">
        <v>80</v>
      </c>
      <c r="AY145" s="157" t="s">
        <v>250</v>
      </c>
    </row>
    <row r="146" spans="2:65" s="14" customFormat="1" ht="11.25">
      <c r="B146" s="171"/>
      <c r="D146" s="156" t="s">
        <v>265</v>
      </c>
      <c r="E146" s="172" t="s">
        <v>4313</v>
      </c>
      <c r="F146" s="173" t="s">
        <v>317</v>
      </c>
      <c r="H146" s="174">
        <v>3.02</v>
      </c>
      <c r="I146" s="175"/>
      <c r="L146" s="171"/>
      <c r="M146" s="176"/>
      <c r="T146" s="177"/>
      <c r="AT146" s="172" t="s">
        <v>265</v>
      </c>
      <c r="AU146" s="172" t="s">
        <v>21</v>
      </c>
      <c r="AV146" s="14" t="s">
        <v>267</v>
      </c>
      <c r="AW146" s="14" t="s">
        <v>36</v>
      </c>
      <c r="AX146" s="14" t="s">
        <v>80</v>
      </c>
      <c r="AY146" s="172" t="s">
        <v>250</v>
      </c>
    </row>
    <row r="147" spans="2:65" s="13" customFormat="1" ht="11.25">
      <c r="B147" s="163"/>
      <c r="D147" s="156" t="s">
        <v>265</v>
      </c>
      <c r="E147" s="164" t="s">
        <v>1</v>
      </c>
      <c r="F147" s="165" t="s">
        <v>273</v>
      </c>
      <c r="H147" s="166">
        <v>11.62</v>
      </c>
      <c r="I147" s="167"/>
      <c r="L147" s="163"/>
      <c r="M147" s="168"/>
      <c r="T147" s="169"/>
      <c r="AT147" s="164" t="s">
        <v>265</v>
      </c>
      <c r="AU147" s="164" t="s">
        <v>21</v>
      </c>
      <c r="AV147" s="13" t="s">
        <v>257</v>
      </c>
      <c r="AW147" s="13" t="s">
        <v>36</v>
      </c>
      <c r="AX147" s="13" t="s">
        <v>88</v>
      </c>
      <c r="AY147" s="164" t="s">
        <v>250</v>
      </c>
    </row>
    <row r="148" spans="2:65" s="1" customFormat="1" ht="37.9" customHeight="1">
      <c r="B148" s="33"/>
      <c r="C148" s="138" t="s">
        <v>257</v>
      </c>
      <c r="D148" s="138" t="s">
        <v>252</v>
      </c>
      <c r="E148" s="139" t="s">
        <v>4314</v>
      </c>
      <c r="F148" s="140" t="s">
        <v>4315</v>
      </c>
      <c r="G148" s="141" t="s">
        <v>276</v>
      </c>
      <c r="H148" s="142">
        <v>4.2</v>
      </c>
      <c r="I148" s="143"/>
      <c r="J148" s="144">
        <f>ROUND(I148*H148,2)</f>
        <v>0</v>
      </c>
      <c r="K148" s="140" t="s">
        <v>256</v>
      </c>
      <c r="L148" s="33"/>
      <c r="M148" s="145" t="s">
        <v>1</v>
      </c>
      <c r="N148" s="146" t="s">
        <v>45</v>
      </c>
      <c r="P148" s="147">
        <f>O148*H148</f>
        <v>0</v>
      </c>
      <c r="Q148" s="147">
        <v>0</v>
      </c>
      <c r="R148" s="147">
        <f>Q148*H148</f>
        <v>0</v>
      </c>
      <c r="S148" s="147">
        <v>0</v>
      </c>
      <c r="T148" s="148">
        <f>S148*H148</f>
        <v>0</v>
      </c>
      <c r="AR148" s="149" t="s">
        <v>257</v>
      </c>
      <c r="AT148" s="149" t="s">
        <v>252</v>
      </c>
      <c r="AU148" s="149" t="s">
        <v>21</v>
      </c>
      <c r="AY148" s="17" t="s">
        <v>250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257</v>
      </c>
      <c r="BM148" s="149" t="s">
        <v>4316</v>
      </c>
    </row>
    <row r="149" spans="2:65" s="1" customFormat="1" ht="11.25">
      <c r="B149" s="33"/>
      <c r="D149" s="151" t="s">
        <v>259</v>
      </c>
      <c r="F149" s="152" t="s">
        <v>4317</v>
      </c>
      <c r="I149" s="153"/>
      <c r="L149" s="33"/>
      <c r="M149" s="154"/>
      <c r="T149" s="57"/>
      <c r="AT149" s="17" t="s">
        <v>259</v>
      </c>
      <c r="AU149" s="17" t="s">
        <v>21</v>
      </c>
    </row>
    <row r="150" spans="2:65" s="12" customFormat="1" ht="11.25">
      <c r="B150" s="155"/>
      <c r="D150" s="156" t="s">
        <v>265</v>
      </c>
      <c r="E150" s="157" t="s">
        <v>1</v>
      </c>
      <c r="F150" s="158" t="s">
        <v>4318</v>
      </c>
      <c r="H150" s="159">
        <v>4.2</v>
      </c>
      <c r="I150" s="160"/>
      <c r="L150" s="155"/>
      <c r="M150" s="161"/>
      <c r="T150" s="162"/>
      <c r="AT150" s="157" t="s">
        <v>265</v>
      </c>
      <c r="AU150" s="157" t="s">
        <v>21</v>
      </c>
      <c r="AV150" s="12" t="s">
        <v>21</v>
      </c>
      <c r="AW150" s="12" t="s">
        <v>36</v>
      </c>
      <c r="AX150" s="12" t="s">
        <v>88</v>
      </c>
      <c r="AY150" s="157" t="s">
        <v>250</v>
      </c>
    </row>
    <row r="151" spans="2:65" s="1" customFormat="1" ht="37.9" customHeight="1">
      <c r="B151" s="33"/>
      <c r="C151" s="138" t="s">
        <v>280</v>
      </c>
      <c r="D151" s="138" t="s">
        <v>252</v>
      </c>
      <c r="E151" s="139" t="s">
        <v>4319</v>
      </c>
      <c r="F151" s="140" t="s">
        <v>4320</v>
      </c>
      <c r="G151" s="141" t="s">
        <v>276</v>
      </c>
      <c r="H151" s="142">
        <v>42</v>
      </c>
      <c r="I151" s="143"/>
      <c r="J151" s="144">
        <f>ROUND(I151*H151,2)</f>
        <v>0</v>
      </c>
      <c r="K151" s="140" t="s">
        <v>256</v>
      </c>
      <c r="L151" s="33"/>
      <c r="M151" s="145" t="s">
        <v>1</v>
      </c>
      <c r="N151" s="146" t="s">
        <v>45</v>
      </c>
      <c r="P151" s="147">
        <f>O151*H151</f>
        <v>0</v>
      </c>
      <c r="Q151" s="147">
        <v>0</v>
      </c>
      <c r="R151" s="147">
        <f>Q151*H151</f>
        <v>0</v>
      </c>
      <c r="S151" s="147">
        <v>0</v>
      </c>
      <c r="T151" s="148">
        <f>S151*H151</f>
        <v>0</v>
      </c>
      <c r="AR151" s="149" t="s">
        <v>257</v>
      </c>
      <c r="AT151" s="149" t="s">
        <v>252</v>
      </c>
      <c r="AU151" s="149" t="s">
        <v>21</v>
      </c>
      <c r="AY151" s="17" t="s">
        <v>250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257</v>
      </c>
      <c r="BM151" s="149" t="s">
        <v>4321</v>
      </c>
    </row>
    <row r="152" spans="2:65" s="1" customFormat="1" ht="11.25">
      <c r="B152" s="33"/>
      <c r="D152" s="151" t="s">
        <v>259</v>
      </c>
      <c r="F152" s="152" t="s">
        <v>4322</v>
      </c>
      <c r="I152" s="153"/>
      <c r="L152" s="33"/>
      <c r="M152" s="154"/>
      <c r="T152" s="57"/>
      <c r="AT152" s="17" t="s">
        <v>259</v>
      </c>
      <c r="AU152" s="17" t="s">
        <v>21</v>
      </c>
    </row>
    <row r="153" spans="2:65" s="12" customFormat="1" ht="11.25">
      <c r="B153" s="155"/>
      <c r="D153" s="156" t="s">
        <v>265</v>
      </c>
      <c r="E153" s="157" t="s">
        <v>1</v>
      </c>
      <c r="F153" s="158" t="s">
        <v>4323</v>
      </c>
      <c r="H153" s="159">
        <v>42</v>
      </c>
      <c r="I153" s="160"/>
      <c r="L153" s="155"/>
      <c r="M153" s="161"/>
      <c r="T153" s="162"/>
      <c r="AT153" s="157" t="s">
        <v>265</v>
      </c>
      <c r="AU153" s="157" t="s">
        <v>21</v>
      </c>
      <c r="AV153" s="12" t="s">
        <v>21</v>
      </c>
      <c r="AW153" s="12" t="s">
        <v>36</v>
      </c>
      <c r="AX153" s="12" t="s">
        <v>88</v>
      </c>
      <c r="AY153" s="157" t="s">
        <v>250</v>
      </c>
    </row>
    <row r="154" spans="2:65" s="1" customFormat="1" ht="33" customHeight="1">
      <c r="B154" s="33"/>
      <c r="C154" s="138" t="s">
        <v>287</v>
      </c>
      <c r="D154" s="138" t="s">
        <v>252</v>
      </c>
      <c r="E154" s="139" t="s">
        <v>400</v>
      </c>
      <c r="F154" s="140" t="s">
        <v>401</v>
      </c>
      <c r="G154" s="141" t="s">
        <v>402</v>
      </c>
      <c r="H154" s="142">
        <v>8.4</v>
      </c>
      <c r="I154" s="143"/>
      <c r="J154" s="144">
        <f>ROUND(I154*H154,2)</f>
        <v>0</v>
      </c>
      <c r="K154" s="140" t="s">
        <v>256</v>
      </c>
      <c r="L154" s="33"/>
      <c r="M154" s="145" t="s">
        <v>1</v>
      </c>
      <c r="N154" s="146" t="s">
        <v>45</v>
      </c>
      <c r="P154" s="147">
        <f>O154*H154</f>
        <v>0</v>
      </c>
      <c r="Q154" s="147">
        <v>0</v>
      </c>
      <c r="R154" s="147">
        <f>Q154*H154</f>
        <v>0</v>
      </c>
      <c r="S154" s="147">
        <v>0</v>
      </c>
      <c r="T154" s="148">
        <f>S154*H154</f>
        <v>0</v>
      </c>
      <c r="AR154" s="149" t="s">
        <v>257</v>
      </c>
      <c r="AT154" s="149" t="s">
        <v>252</v>
      </c>
      <c r="AU154" s="149" t="s">
        <v>21</v>
      </c>
      <c r="AY154" s="17" t="s">
        <v>250</v>
      </c>
      <c r="BE154" s="150">
        <f>IF(N154="základní",J154,0)</f>
        <v>0</v>
      </c>
      <c r="BF154" s="150">
        <f>IF(N154="snížená",J154,0)</f>
        <v>0</v>
      </c>
      <c r="BG154" s="150">
        <f>IF(N154="zákl. přenesená",J154,0)</f>
        <v>0</v>
      </c>
      <c r="BH154" s="150">
        <f>IF(N154="sníž. přenesená",J154,0)</f>
        <v>0</v>
      </c>
      <c r="BI154" s="150">
        <f>IF(N154="nulová",J154,0)</f>
        <v>0</v>
      </c>
      <c r="BJ154" s="17" t="s">
        <v>88</v>
      </c>
      <c r="BK154" s="150">
        <f>ROUND(I154*H154,2)</f>
        <v>0</v>
      </c>
      <c r="BL154" s="17" t="s">
        <v>257</v>
      </c>
      <c r="BM154" s="149" t="s">
        <v>4324</v>
      </c>
    </row>
    <row r="155" spans="2:65" s="1" customFormat="1" ht="11.25">
      <c r="B155" s="33"/>
      <c r="D155" s="151" t="s">
        <v>259</v>
      </c>
      <c r="F155" s="152" t="s">
        <v>404</v>
      </c>
      <c r="I155" s="153"/>
      <c r="L155" s="33"/>
      <c r="M155" s="154"/>
      <c r="T155" s="57"/>
      <c r="AT155" s="17" t="s">
        <v>259</v>
      </c>
      <c r="AU155" s="17" t="s">
        <v>21</v>
      </c>
    </row>
    <row r="156" spans="2:65" s="12" customFormat="1" ht="11.25">
      <c r="B156" s="155"/>
      <c r="D156" s="156" t="s">
        <v>265</v>
      </c>
      <c r="E156" s="157" t="s">
        <v>1</v>
      </c>
      <c r="F156" s="158" t="s">
        <v>4325</v>
      </c>
      <c r="H156" s="159">
        <v>8.4</v>
      </c>
      <c r="I156" s="160"/>
      <c r="L156" s="155"/>
      <c r="M156" s="161"/>
      <c r="T156" s="162"/>
      <c r="AT156" s="157" t="s">
        <v>265</v>
      </c>
      <c r="AU156" s="157" t="s">
        <v>21</v>
      </c>
      <c r="AV156" s="12" t="s">
        <v>21</v>
      </c>
      <c r="AW156" s="12" t="s">
        <v>36</v>
      </c>
      <c r="AX156" s="12" t="s">
        <v>88</v>
      </c>
      <c r="AY156" s="157" t="s">
        <v>250</v>
      </c>
    </row>
    <row r="157" spans="2:65" s="1" customFormat="1" ht="24.2" customHeight="1">
      <c r="B157" s="33"/>
      <c r="C157" s="138" t="s">
        <v>293</v>
      </c>
      <c r="D157" s="138" t="s">
        <v>252</v>
      </c>
      <c r="E157" s="139" t="s">
        <v>346</v>
      </c>
      <c r="F157" s="140" t="s">
        <v>347</v>
      </c>
      <c r="G157" s="141" t="s">
        <v>276</v>
      </c>
      <c r="H157" s="142">
        <v>1.7</v>
      </c>
      <c r="I157" s="143"/>
      <c r="J157" s="144">
        <f>ROUND(I157*H157,2)</f>
        <v>0</v>
      </c>
      <c r="K157" s="140" t="s">
        <v>256</v>
      </c>
      <c r="L157" s="33"/>
      <c r="M157" s="145" t="s">
        <v>1</v>
      </c>
      <c r="N157" s="146" t="s">
        <v>45</v>
      </c>
      <c r="P157" s="147">
        <f>O157*H157</f>
        <v>0</v>
      </c>
      <c r="Q157" s="147">
        <v>0</v>
      </c>
      <c r="R157" s="147">
        <f>Q157*H157</f>
        <v>0</v>
      </c>
      <c r="S157" s="147">
        <v>0</v>
      </c>
      <c r="T157" s="148">
        <f>S157*H157</f>
        <v>0</v>
      </c>
      <c r="AR157" s="149" t="s">
        <v>257</v>
      </c>
      <c r="AT157" s="149" t="s">
        <v>252</v>
      </c>
      <c r="AU157" s="149" t="s">
        <v>21</v>
      </c>
      <c r="AY157" s="17" t="s">
        <v>250</v>
      </c>
      <c r="BE157" s="150">
        <f>IF(N157="základní",J157,0)</f>
        <v>0</v>
      </c>
      <c r="BF157" s="150">
        <f>IF(N157="snížená",J157,0)</f>
        <v>0</v>
      </c>
      <c r="BG157" s="150">
        <f>IF(N157="zákl. přenesená",J157,0)</f>
        <v>0</v>
      </c>
      <c r="BH157" s="150">
        <f>IF(N157="sníž. přenesená",J157,0)</f>
        <v>0</v>
      </c>
      <c r="BI157" s="150">
        <f>IF(N157="nulová",J157,0)</f>
        <v>0</v>
      </c>
      <c r="BJ157" s="17" t="s">
        <v>88</v>
      </c>
      <c r="BK157" s="150">
        <f>ROUND(I157*H157,2)</f>
        <v>0</v>
      </c>
      <c r="BL157" s="17" t="s">
        <v>257</v>
      </c>
      <c r="BM157" s="149" t="s">
        <v>4326</v>
      </c>
    </row>
    <row r="158" spans="2:65" s="1" customFormat="1" ht="11.25">
      <c r="B158" s="33"/>
      <c r="D158" s="151" t="s">
        <v>259</v>
      </c>
      <c r="F158" s="152" t="s">
        <v>349</v>
      </c>
      <c r="I158" s="153"/>
      <c r="L158" s="33"/>
      <c r="M158" s="154"/>
      <c r="T158" s="57"/>
      <c r="AT158" s="17" t="s">
        <v>259</v>
      </c>
      <c r="AU158" s="17" t="s">
        <v>21</v>
      </c>
    </row>
    <row r="159" spans="2:65" s="12" customFormat="1" ht="11.25">
      <c r="B159" s="155"/>
      <c r="D159" s="156" t="s">
        <v>265</v>
      </c>
      <c r="E159" s="157" t="s">
        <v>1</v>
      </c>
      <c r="F159" s="158" t="s">
        <v>4311</v>
      </c>
      <c r="H159" s="159">
        <v>1.7</v>
      </c>
      <c r="I159" s="160"/>
      <c r="L159" s="155"/>
      <c r="M159" s="161"/>
      <c r="T159" s="162"/>
      <c r="AT159" s="157" t="s">
        <v>265</v>
      </c>
      <c r="AU159" s="157" t="s">
        <v>21</v>
      </c>
      <c r="AV159" s="12" t="s">
        <v>21</v>
      </c>
      <c r="AW159" s="12" t="s">
        <v>36</v>
      </c>
      <c r="AX159" s="12" t="s">
        <v>88</v>
      </c>
      <c r="AY159" s="157" t="s">
        <v>250</v>
      </c>
    </row>
    <row r="160" spans="2:65" s="1" customFormat="1" ht="24.2" customHeight="1">
      <c r="B160" s="33"/>
      <c r="C160" s="138" t="s">
        <v>299</v>
      </c>
      <c r="D160" s="138" t="s">
        <v>252</v>
      </c>
      <c r="E160" s="139" t="s">
        <v>4327</v>
      </c>
      <c r="F160" s="140" t="s">
        <v>4328</v>
      </c>
      <c r="G160" s="141" t="s">
        <v>255</v>
      </c>
      <c r="H160" s="142">
        <v>8.8000000000000007</v>
      </c>
      <c r="I160" s="143"/>
      <c r="J160" s="144">
        <f>ROUND(I160*H160,2)</f>
        <v>0</v>
      </c>
      <c r="K160" s="140" t="s">
        <v>256</v>
      </c>
      <c r="L160" s="33"/>
      <c r="M160" s="145" t="s">
        <v>1</v>
      </c>
      <c r="N160" s="146" t="s">
        <v>45</v>
      </c>
      <c r="P160" s="147">
        <f>O160*H160</f>
        <v>0</v>
      </c>
      <c r="Q160" s="147">
        <v>0</v>
      </c>
      <c r="R160" s="147">
        <f>Q160*H160</f>
        <v>0</v>
      </c>
      <c r="S160" s="147">
        <v>0</v>
      </c>
      <c r="T160" s="148">
        <f>S160*H160</f>
        <v>0</v>
      </c>
      <c r="AR160" s="149" t="s">
        <v>257</v>
      </c>
      <c r="AT160" s="149" t="s">
        <v>252</v>
      </c>
      <c r="AU160" s="149" t="s">
        <v>21</v>
      </c>
      <c r="AY160" s="17" t="s">
        <v>250</v>
      </c>
      <c r="BE160" s="150">
        <f>IF(N160="základní",J160,0)</f>
        <v>0</v>
      </c>
      <c r="BF160" s="150">
        <f>IF(N160="snížená",J160,0)</f>
        <v>0</v>
      </c>
      <c r="BG160" s="150">
        <f>IF(N160="zákl. přenesená",J160,0)</f>
        <v>0</v>
      </c>
      <c r="BH160" s="150">
        <f>IF(N160="sníž. přenesená",J160,0)</f>
        <v>0</v>
      </c>
      <c r="BI160" s="150">
        <f>IF(N160="nulová",J160,0)</f>
        <v>0</v>
      </c>
      <c r="BJ160" s="17" t="s">
        <v>88</v>
      </c>
      <c r="BK160" s="150">
        <f>ROUND(I160*H160,2)</f>
        <v>0</v>
      </c>
      <c r="BL160" s="17" t="s">
        <v>257</v>
      </c>
      <c r="BM160" s="149" t="s">
        <v>4329</v>
      </c>
    </row>
    <row r="161" spans="2:65" s="1" customFormat="1" ht="11.25">
      <c r="B161" s="33"/>
      <c r="D161" s="151" t="s">
        <v>259</v>
      </c>
      <c r="F161" s="152" t="s">
        <v>4330</v>
      </c>
      <c r="I161" s="153"/>
      <c r="L161" s="33"/>
      <c r="M161" s="154"/>
      <c r="T161" s="57"/>
      <c r="AT161" s="17" t="s">
        <v>259</v>
      </c>
      <c r="AU161" s="17" t="s">
        <v>21</v>
      </c>
    </row>
    <row r="162" spans="2:65" s="12" customFormat="1" ht="11.25">
      <c r="B162" s="155"/>
      <c r="D162" s="156" t="s">
        <v>265</v>
      </c>
      <c r="E162" s="157" t="s">
        <v>1</v>
      </c>
      <c r="F162" s="158" t="s">
        <v>4331</v>
      </c>
      <c r="H162" s="159">
        <v>8.8000000000000007</v>
      </c>
      <c r="I162" s="160"/>
      <c r="L162" s="155"/>
      <c r="M162" s="161"/>
      <c r="T162" s="162"/>
      <c r="AT162" s="157" t="s">
        <v>265</v>
      </c>
      <c r="AU162" s="157" t="s">
        <v>21</v>
      </c>
      <c r="AV162" s="12" t="s">
        <v>21</v>
      </c>
      <c r="AW162" s="12" t="s">
        <v>36</v>
      </c>
      <c r="AX162" s="12" t="s">
        <v>88</v>
      </c>
      <c r="AY162" s="157" t="s">
        <v>250</v>
      </c>
    </row>
    <row r="163" spans="2:65" s="1" customFormat="1" ht="24.2" customHeight="1">
      <c r="B163" s="33"/>
      <c r="C163" s="138" t="s">
        <v>305</v>
      </c>
      <c r="D163" s="138" t="s">
        <v>252</v>
      </c>
      <c r="E163" s="139" t="s">
        <v>4332</v>
      </c>
      <c r="F163" s="140" t="s">
        <v>4333</v>
      </c>
      <c r="G163" s="141" t="s">
        <v>255</v>
      </c>
      <c r="H163" s="142">
        <v>8.8000000000000007</v>
      </c>
      <c r="I163" s="143"/>
      <c r="J163" s="144">
        <f>ROUND(I163*H163,2)</f>
        <v>0</v>
      </c>
      <c r="K163" s="140" t="s">
        <v>256</v>
      </c>
      <c r="L163" s="33"/>
      <c r="M163" s="145" t="s">
        <v>1</v>
      </c>
      <c r="N163" s="146" t="s">
        <v>45</v>
      </c>
      <c r="P163" s="147">
        <f>O163*H163</f>
        <v>0</v>
      </c>
      <c r="Q163" s="147">
        <v>0</v>
      </c>
      <c r="R163" s="147">
        <f>Q163*H163</f>
        <v>0</v>
      </c>
      <c r="S163" s="147">
        <v>0</v>
      </c>
      <c r="T163" s="148">
        <f>S163*H163</f>
        <v>0</v>
      </c>
      <c r="AR163" s="149" t="s">
        <v>257</v>
      </c>
      <c r="AT163" s="149" t="s">
        <v>252</v>
      </c>
      <c r="AU163" s="149" t="s">
        <v>21</v>
      </c>
      <c r="AY163" s="17" t="s">
        <v>250</v>
      </c>
      <c r="BE163" s="150">
        <f>IF(N163="základní",J163,0)</f>
        <v>0</v>
      </c>
      <c r="BF163" s="150">
        <f>IF(N163="snížená",J163,0)</f>
        <v>0</v>
      </c>
      <c r="BG163" s="150">
        <f>IF(N163="zákl. přenesená",J163,0)</f>
        <v>0</v>
      </c>
      <c r="BH163" s="150">
        <f>IF(N163="sníž. přenesená",J163,0)</f>
        <v>0</v>
      </c>
      <c r="BI163" s="150">
        <f>IF(N163="nulová",J163,0)</f>
        <v>0</v>
      </c>
      <c r="BJ163" s="17" t="s">
        <v>88</v>
      </c>
      <c r="BK163" s="150">
        <f>ROUND(I163*H163,2)</f>
        <v>0</v>
      </c>
      <c r="BL163" s="17" t="s">
        <v>257</v>
      </c>
      <c r="BM163" s="149" t="s">
        <v>4334</v>
      </c>
    </row>
    <row r="164" spans="2:65" s="1" customFormat="1" ht="11.25">
      <c r="B164" s="33"/>
      <c r="D164" s="151" t="s">
        <v>259</v>
      </c>
      <c r="F164" s="152" t="s">
        <v>4335</v>
      </c>
      <c r="I164" s="153"/>
      <c r="L164" s="33"/>
      <c r="M164" s="154"/>
      <c r="T164" s="57"/>
      <c r="AT164" s="17" t="s">
        <v>259</v>
      </c>
      <c r="AU164" s="17" t="s">
        <v>21</v>
      </c>
    </row>
    <row r="165" spans="2:65" s="1" customFormat="1" ht="19.5">
      <c r="B165" s="33"/>
      <c r="D165" s="156" t="s">
        <v>285</v>
      </c>
      <c r="F165" s="170" t="s">
        <v>4336</v>
      </c>
      <c r="I165" s="153"/>
      <c r="L165" s="33"/>
      <c r="M165" s="154"/>
      <c r="T165" s="57"/>
      <c r="AT165" s="17" t="s">
        <v>285</v>
      </c>
      <c r="AU165" s="17" t="s">
        <v>21</v>
      </c>
    </row>
    <row r="166" spans="2:65" s="12" customFormat="1" ht="11.25">
      <c r="B166" s="155"/>
      <c r="D166" s="156" t="s">
        <v>265</v>
      </c>
      <c r="E166" s="157" t="s">
        <v>1</v>
      </c>
      <c r="F166" s="158" t="s">
        <v>4331</v>
      </c>
      <c r="H166" s="159">
        <v>8.8000000000000007</v>
      </c>
      <c r="I166" s="160"/>
      <c r="L166" s="155"/>
      <c r="M166" s="161"/>
      <c r="T166" s="162"/>
      <c r="AT166" s="157" t="s">
        <v>265</v>
      </c>
      <c r="AU166" s="157" t="s">
        <v>21</v>
      </c>
      <c r="AV166" s="12" t="s">
        <v>21</v>
      </c>
      <c r="AW166" s="12" t="s">
        <v>36</v>
      </c>
      <c r="AX166" s="12" t="s">
        <v>88</v>
      </c>
      <c r="AY166" s="157" t="s">
        <v>250</v>
      </c>
    </row>
    <row r="167" spans="2:65" s="1" customFormat="1" ht="16.5" customHeight="1">
      <c r="B167" s="33"/>
      <c r="C167" s="178" t="s">
        <v>311</v>
      </c>
      <c r="D167" s="178" t="s">
        <v>364</v>
      </c>
      <c r="E167" s="179" t="s">
        <v>4337</v>
      </c>
      <c r="F167" s="180" t="s">
        <v>4338</v>
      </c>
      <c r="G167" s="181" t="s">
        <v>443</v>
      </c>
      <c r="H167" s="182">
        <v>0.17599999999999999</v>
      </c>
      <c r="I167" s="183"/>
      <c r="J167" s="184">
        <f>ROUND(I167*H167,2)</f>
        <v>0</v>
      </c>
      <c r="K167" s="180" t="s">
        <v>256</v>
      </c>
      <c r="L167" s="185"/>
      <c r="M167" s="186" t="s">
        <v>1</v>
      </c>
      <c r="N167" s="187" t="s">
        <v>45</v>
      </c>
      <c r="P167" s="147">
        <f>O167*H167</f>
        <v>0</v>
      </c>
      <c r="Q167" s="147">
        <v>1E-3</v>
      </c>
      <c r="R167" s="147">
        <f>Q167*H167</f>
        <v>1.76E-4</v>
      </c>
      <c r="S167" s="147">
        <v>0</v>
      </c>
      <c r="T167" s="148">
        <f>S167*H167</f>
        <v>0</v>
      </c>
      <c r="AR167" s="149" t="s">
        <v>299</v>
      </c>
      <c r="AT167" s="149" t="s">
        <v>364</v>
      </c>
      <c r="AU167" s="149" t="s">
        <v>21</v>
      </c>
      <c r="AY167" s="17" t="s">
        <v>250</v>
      </c>
      <c r="BE167" s="150">
        <f>IF(N167="základní",J167,0)</f>
        <v>0</v>
      </c>
      <c r="BF167" s="150">
        <f>IF(N167="snížená",J167,0)</f>
        <v>0</v>
      </c>
      <c r="BG167" s="150">
        <f>IF(N167="zákl. přenesená",J167,0)</f>
        <v>0</v>
      </c>
      <c r="BH167" s="150">
        <f>IF(N167="sníž. přenesená",J167,0)</f>
        <v>0</v>
      </c>
      <c r="BI167" s="150">
        <f>IF(N167="nulová",J167,0)</f>
        <v>0</v>
      </c>
      <c r="BJ167" s="17" t="s">
        <v>88</v>
      </c>
      <c r="BK167" s="150">
        <f>ROUND(I167*H167,2)</f>
        <v>0</v>
      </c>
      <c r="BL167" s="17" t="s">
        <v>257</v>
      </c>
      <c r="BM167" s="149" t="s">
        <v>4339</v>
      </c>
    </row>
    <row r="168" spans="2:65" s="12" customFormat="1" ht="11.25">
      <c r="B168" s="155"/>
      <c r="D168" s="156" t="s">
        <v>265</v>
      </c>
      <c r="F168" s="158" t="s">
        <v>4340</v>
      </c>
      <c r="H168" s="159">
        <v>0.17599999999999999</v>
      </c>
      <c r="I168" s="160"/>
      <c r="L168" s="155"/>
      <c r="M168" s="161"/>
      <c r="T168" s="162"/>
      <c r="AT168" s="157" t="s">
        <v>265</v>
      </c>
      <c r="AU168" s="157" t="s">
        <v>21</v>
      </c>
      <c r="AV168" s="12" t="s">
        <v>21</v>
      </c>
      <c r="AW168" s="12" t="s">
        <v>4</v>
      </c>
      <c r="AX168" s="12" t="s">
        <v>88</v>
      </c>
      <c r="AY168" s="157" t="s">
        <v>250</v>
      </c>
    </row>
    <row r="169" spans="2:65" s="1" customFormat="1" ht="24.2" customHeight="1">
      <c r="B169" s="33"/>
      <c r="C169" s="138" t="s">
        <v>320</v>
      </c>
      <c r="D169" s="138" t="s">
        <v>252</v>
      </c>
      <c r="E169" s="139" t="s">
        <v>4341</v>
      </c>
      <c r="F169" s="140" t="s">
        <v>4342</v>
      </c>
      <c r="G169" s="141" t="s">
        <v>255</v>
      </c>
      <c r="H169" s="142">
        <v>8.8000000000000007</v>
      </c>
      <c r="I169" s="143"/>
      <c r="J169" s="144">
        <f>ROUND(I169*H169,2)</f>
        <v>0</v>
      </c>
      <c r="K169" s="140" t="s">
        <v>256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0</v>
      </c>
      <c r="R169" s="147">
        <f>Q169*H169</f>
        <v>0</v>
      </c>
      <c r="S169" s="147">
        <v>0</v>
      </c>
      <c r="T169" s="148">
        <f>S169*H169</f>
        <v>0</v>
      </c>
      <c r="AR169" s="149" t="s">
        <v>257</v>
      </c>
      <c r="AT169" s="149" t="s">
        <v>252</v>
      </c>
      <c r="AU169" s="149" t="s">
        <v>21</v>
      </c>
      <c r="AY169" s="17" t="s">
        <v>250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257</v>
      </c>
      <c r="BM169" s="149" t="s">
        <v>4343</v>
      </c>
    </row>
    <row r="170" spans="2:65" s="1" customFormat="1" ht="11.25">
      <c r="B170" s="33"/>
      <c r="D170" s="151" t="s">
        <v>259</v>
      </c>
      <c r="F170" s="152" t="s">
        <v>4344</v>
      </c>
      <c r="I170" s="153"/>
      <c r="L170" s="33"/>
      <c r="M170" s="154"/>
      <c r="T170" s="57"/>
      <c r="AT170" s="17" t="s">
        <v>259</v>
      </c>
      <c r="AU170" s="17" t="s">
        <v>21</v>
      </c>
    </row>
    <row r="171" spans="2:65" s="12" customFormat="1" ht="11.25">
      <c r="B171" s="155"/>
      <c r="D171" s="156" t="s">
        <v>265</v>
      </c>
      <c r="E171" s="157" t="s">
        <v>1</v>
      </c>
      <c r="F171" s="158" t="s">
        <v>4345</v>
      </c>
      <c r="H171" s="159">
        <v>8.8000000000000007</v>
      </c>
      <c r="I171" s="160"/>
      <c r="L171" s="155"/>
      <c r="M171" s="161"/>
      <c r="T171" s="162"/>
      <c r="AT171" s="157" t="s">
        <v>265</v>
      </c>
      <c r="AU171" s="157" t="s">
        <v>21</v>
      </c>
      <c r="AV171" s="12" t="s">
        <v>21</v>
      </c>
      <c r="AW171" s="12" t="s">
        <v>36</v>
      </c>
      <c r="AX171" s="12" t="s">
        <v>88</v>
      </c>
      <c r="AY171" s="157" t="s">
        <v>250</v>
      </c>
    </row>
    <row r="172" spans="2:65" s="1" customFormat="1" ht="16.5" customHeight="1">
      <c r="B172" s="33"/>
      <c r="C172" s="138" t="s">
        <v>331</v>
      </c>
      <c r="D172" s="138" t="s">
        <v>252</v>
      </c>
      <c r="E172" s="139" t="s">
        <v>455</v>
      </c>
      <c r="F172" s="140" t="s">
        <v>456</v>
      </c>
      <c r="G172" s="141" t="s">
        <v>276</v>
      </c>
      <c r="H172" s="142">
        <v>0.17599999999999999</v>
      </c>
      <c r="I172" s="143"/>
      <c r="J172" s="144">
        <f>ROUND(I172*H172,2)</f>
        <v>0</v>
      </c>
      <c r="K172" s="140" t="s">
        <v>256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0</v>
      </c>
      <c r="R172" s="147">
        <f>Q172*H172</f>
        <v>0</v>
      </c>
      <c r="S172" s="147">
        <v>0</v>
      </c>
      <c r="T172" s="148">
        <f>S172*H172</f>
        <v>0</v>
      </c>
      <c r="AR172" s="149" t="s">
        <v>257</v>
      </c>
      <c r="AT172" s="149" t="s">
        <v>252</v>
      </c>
      <c r="AU172" s="149" t="s">
        <v>21</v>
      </c>
      <c r="AY172" s="17" t="s">
        <v>250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257</v>
      </c>
      <c r="BM172" s="149" t="s">
        <v>4346</v>
      </c>
    </row>
    <row r="173" spans="2:65" s="1" customFormat="1" ht="11.25">
      <c r="B173" s="33"/>
      <c r="D173" s="151" t="s">
        <v>259</v>
      </c>
      <c r="F173" s="152" t="s">
        <v>458</v>
      </c>
      <c r="I173" s="153"/>
      <c r="L173" s="33"/>
      <c r="M173" s="154"/>
      <c r="T173" s="57"/>
      <c r="AT173" s="17" t="s">
        <v>259</v>
      </c>
      <c r="AU173" s="17" t="s">
        <v>21</v>
      </c>
    </row>
    <row r="174" spans="2:65" s="11" customFormat="1" ht="22.9" customHeight="1">
      <c r="B174" s="126"/>
      <c r="D174" s="127" t="s">
        <v>79</v>
      </c>
      <c r="E174" s="136" t="s">
        <v>21</v>
      </c>
      <c r="F174" s="136" t="s">
        <v>459</v>
      </c>
      <c r="I174" s="129"/>
      <c r="J174" s="137">
        <f>BK174</f>
        <v>0</v>
      </c>
      <c r="L174" s="126"/>
      <c r="M174" s="131"/>
      <c r="P174" s="132">
        <f>SUM(P175:P182)</f>
        <v>0</v>
      </c>
      <c r="R174" s="132">
        <f>SUM(R175:R182)</f>
        <v>1.0600782</v>
      </c>
      <c r="T174" s="133">
        <f>SUM(T175:T182)</f>
        <v>0</v>
      </c>
      <c r="AR174" s="127" t="s">
        <v>88</v>
      </c>
      <c r="AT174" s="134" t="s">
        <v>79</v>
      </c>
      <c r="AU174" s="134" t="s">
        <v>88</v>
      </c>
      <c r="AY174" s="127" t="s">
        <v>250</v>
      </c>
      <c r="BK174" s="135">
        <f>SUM(BK175:BK182)</f>
        <v>0</v>
      </c>
    </row>
    <row r="175" spans="2:65" s="1" customFormat="1" ht="24.2" customHeight="1">
      <c r="B175" s="33"/>
      <c r="C175" s="138" t="s">
        <v>335</v>
      </c>
      <c r="D175" s="138" t="s">
        <v>252</v>
      </c>
      <c r="E175" s="139" t="s">
        <v>4347</v>
      </c>
      <c r="F175" s="140" t="s">
        <v>4348</v>
      </c>
      <c r="G175" s="141" t="s">
        <v>276</v>
      </c>
      <c r="H175" s="142">
        <v>0.42</v>
      </c>
      <c r="I175" s="143"/>
      <c r="J175" s="144">
        <f>ROUND(I175*H175,2)</f>
        <v>0</v>
      </c>
      <c r="K175" s="140" t="s">
        <v>256</v>
      </c>
      <c r="L175" s="33"/>
      <c r="M175" s="145" t="s">
        <v>1</v>
      </c>
      <c r="N175" s="146" t="s">
        <v>45</v>
      </c>
      <c r="P175" s="147">
        <f>O175*H175</f>
        <v>0</v>
      </c>
      <c r="Q175" s="147">
        <v>2.5018699999999998</v>
      </c>
      <c r="R175" s="147">
        <f>Q175*H175</f>
        <v>1.0507853999999999</v>
      </c>
      <c r="S175" s="147">
        <v>0</v>
      </c>
      <c r="T175" s="148">
        <f>S175*H175</f>
        <v>0</v>
      </c>
      <c r="AR175" s="149" t="s">
        <v>257</v>
      </c>
      <c r="AT175" s="149" t="s">
        <v>252</v>
      </c>
      <c r="AU175" s="149" t="s">
        <v>21</v>
      </c>
      <c r="AY175" s="17" t="s">
        <v>250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257</v>
      </c>
      <c r="BM175" s="149" t="s">
        <v>4349</v>
      </c>
    </row>
    <row r="176" spans="2:65" s="1" customFormat="1" ht="11.25">
      <c r="B176" s="33"/>
      <c r="D176" s="151" t="s">
        <v>259</v>
      </c>
      <c r="F176" s="152" t="s">
        <v>4350</v>
      </c>
      <c r="I176" s="153"/>
      <c r="L176" s="33"/>
      <c r="M176" s="154"/>
      <c r="T176" s="57"/>
      <c r="AT176" s="17" t="s">
        <v>259</v>
      </c>
      <c r="AU176" s="17" t="s">
        <v>21</v>
      </c>
    </row>
    <row r="177" spans="2:65" s="12" customFormat="1" ht="11.25">
      <c r="B177" s="155"/>
      <c r="D177" s="156" t="s">
        <v>265</v>
      </c>
      <c r="E177" s="157" t="s">
        <v>1</v>
      </c>
      <c r="F177" s="158" t="s">
        <v>4351</v>
      </c>
      <c r="H177" s="159">
        <v>0.42</v>
      </c>
      <c r="I177" s="160"/>
      <c r="L177" s="155"/>
      <c r="M177" s="161"/>
      <c r="T177" s="162"/>
      <c r="AT177" s="157" t="s">
        <v>265</v>
      </c>
      <c r="AU177" s="157" t="s">
        <v>21</v>
      </c>
      <c r="AV177" s="12" t="s">
        <v>21</v>
      </c>
      <c r="AW177" s="12" t="s">
        <v>36</v>
      </c>
      <c r="AX177" s="12" t="s">
        <v>88</v>
      </c>
      <c r="AY177" s="157" t="s">
        <v>250</v>
      </c>
    </row>
    <row r="178" spans="2:65" s="1" customFormat="1" ht="16.5" customHeight="1">
      <c r="B178" s="33"/>
      <c r="C178" s="138" t="s">
        <v>340</v>
      </c>
      <c r="D178" s="138" t="s">
        <v>252</v>
      </c>
      <c r="E178" s="139" t="s">
        <v>4352</v>
      </c>
      <c r="F178" s="140" t="s">
        <v>4353</v>
      </c>
      <c r="G178" s="141" t="s">
        <v>255</v>
      </c>
      <c r="H178" s="142">
        <v>3.52</v>
      </c>
      <c r="I178" s="143"/>
      <c r="J178" s="144">
        <f>ROUND(I178*H178,2)</f>
        <v>0</v>
      </c>
      <c r="K178" s="140" t="s">
        <v>256</v>
      </c>
      <c r="L178" s="33"/>
      <c r="M178" s="145" t="s">
        <v>1</v>
      </c>
      <c r="N178" s="146" t="s">
        <v>45</v>
      </c>
      <c r="P178" s="147">
        <f>O178*H178</f>
        <v>0</v>
      </c>
      <c r="Q178" s="147">
        <v>2.64E-3</v>
      </c>
      <c r="R178" s="147">
        <f>Q178*H178</f>
        <v>9.2928000000000004E-3</v>
      </c>
      <c r="S178" s="147">
        <v>0</v>
      </c>
      <c r="T178" s="148">
        <f>S178*H178</f>
        <v>0</v>
      </c>
      <c r="AR178" s="149" t="s">
        <v>257</v>
      </c>
      <c r="AT178" s="149" t="s">
        <v>252</v>
      </c>
      <c r="AU178" s="149" t="s">
        <v>21</v>
      </c>
      <c r="AY178" s="17" t="s">
        <v>250</v>
      </c>
      <c r="BE178" s="150">
        <f>IF(N178="základní",J178,0)</f>
        <v>0</v>
      </c>
      <c r="BF178" s="150">
        <f>IF(N178="snížená",J178,0)</f>
        <v>0</v>
      </c>
      <c r="BG178" s="150">
        <f>IF(N178="zákl. přenesená",J178,0)</f>
        <v>0</v>
      </c>
      <c r="BH178" s="150">
        <f>IF(N178="sníž. přenesená",J178,0)</f>
        <v>0</v>
      </c>
      <c r="BI178" s="150">
        <f>IF(N178="nulová",J178,0)</f>
        <v>0</v>
      </c>
      <c r="BJ178" s="17" t="s">
        <v>88</v>
      </c>
      <c r="BK178" s="150">
        <f>ROUND(I178*H178,2)</f>
        <v>0</v>
      </c>
      <c r="BL178" s="17" t="s">
        <v>257</v>
      </c>
      <c r="BM178" s="149" t="s">
        <v>4354</v>
      </c>
    </row>
    <row r="179" spans="2:65" s="1" customFormat="1" ht="11.25">
      <c r="B179" s="33"/>
      <c r="D179" s="151" t="s">
        <v>259</v>
      </c>
      <c r="F179" s="152" t="s">
        <v>4355</v>
      </c>
      <c r="I179" s="153"/>
      <c r="L179" s="33"/>
      <c r="M179" s="154"/>
      <c r="T179" s="57"/>
      <c r="AT179" s="17" t="s">
        <v>259</v>
      </c>
      <c r="AU179" s="17" t="s">
        <v>21</v>
      </c>
    </row>
    <row r="180" spans="2:65" s="12" customFormat="1" ht="11.25">
      <c r="B180" s="155"/>
      <c r="D180" s="156" t="s">
        <v>265</v>
      </c>
      <c r="E180" s="157" t="s">
        <v>1</v>
      </c>
      <c r="F180" s="158" t="s">
        <v>4356</v>
      </c>
      <c r="H180" s="159">
        <v>3.52</v>
      </c>
      <c r="I180" s="160"/>
      <c r="L180" s="155"/>
      <c r="M180" s="161"/>
      <c r="T180" s="162"/>
      <c r="AT180" s="157" t="s">
        <v>265</v>
      </c>
      <c r="AU180" s="157" t="s">
        <v>21</v>
      </c>
      <c r="AV180" s="12" t="s">
        <v>21</v>
      </c>
      <c r="AW180" s="12" t="s">
        <v>36</v>
      </c>
      <c r="AX180" s="12" t="s">
        <v>88</v>
      </c>
      <c r="AY180" s="157" t="s">
        <v>250</v>
      </c>
    </row>
    <row r="181" spans="2:65" s="1" customFormat="1" ht="16.5" customHeight="1">
      <c r="B181" s="33"/>
      <c r="C181" s="138" t="s">
        <v>8</v>
      </c>
      <c r="D181" s="138" t="s">
        <v>252</v>
      </c>
      <c r="E181" s="139" t="s">
        <v>4357</v>
      </c>
      <c r="F181" s="140" t="s">
        <v>4358</v>
      </c>
      <c r="G181" s="141" t="s">
        <v>255</v>
      </c>
      <c r="H181" s="142">
        <v>3.52</v>
      </c>
      <c r="I181" s="143"/>
      <c r="J181" s="144">
        <f>ROUND(I181*H181,2)</f>
        <v>0</v>
      </c>
      <c r="K181" s="140" t="s">
        <v>256</v>
      </c>
      <c r="L181" s="33"/>
      <c r="M181" s="145" t="s">
        <v>1</v>
      </c>
      <c r="N181" s="146" t="s">
        <v>45</v>
      </c>
      <c r="P181" s="147">
        <f>O181*H181</f>
        <v>0</v>
      </c>
      <c r="Q181" s="147">
        <v>0</v>
      </c>
      <c r="R181" s="147">
        <f>Q181*H181</f>
        <v>0</v>
      </c>
      <c r="S181" s="147">
        <v>0</v>
      </c>
      <c r="T181" s="148">
        <f>S181*H181</f>
        <v>0</v>
      </c>
      <c r="AR181" s="149" t="s">
        <v>257</v>
      </c>
      <c r="AT181" s="149" t="s">
        <v>252</v>
      </c>
      <c r="AU181" s="149" t="s">
        <v>21</v>
      </c>
      <c r="AY181" s="17" t="s">
        <v>250</v>
      </c>
      <c r="BE181" s="150">
        <f>IF(N181="základní",J181,0)</f>
        <v>0</v>
      </c>
      <c r="BF181" s="150">
        <f>IF(N181="snížená",J181,0)</f>
        <v>0</v>
      </c>
      <c r="BG181" s="150">
        <f>IF(N181="zákl. přenesená",J181,0)</f>
        <v>0</v>
      </c>
      <c r="BH181" s="150">
        <f>IF(N181="sníž. přenesená",J181,0)</f>
        <v>0</v>
      </c>
      <c r="BI181" s="150">
        <f>IF(N181="nulová",J181,0)</f>
        <v>0</v>
      </c>
      <c r="BJ181" s="17" t="s">
        <v>88</v>
      </c>
      <c r="BK181" s="150">
        <f>ROUND(I181*H181,2)</f>
        <v>0</v>
      </c>
      <c r="BL181" s="17" t="s">
        <v>257</v>
      </c>
      <c r="BM181" s="149" t="s">
        <v>4359</v>
      </c>
    </row>
    <row r="182" spans="2:65" s="1" customFormat="1" ht="11.25">
      <c r="B182" s="33"/>
      <c r="D182" s="151" t="s">
        <v>259</v>
      </c>
      <c r="F182" s="152" t="s">
        <v>4360</v>
      </c>
      <c r="I182" s="153"/>
      <c r="L182" s="33"/>
      <c r="M182" s="154"/>
      <c r="T182" s="57"/>
      <c r="AT182" s="17" t="s">
        <v>259</v>
      </c>
      <c r="AU182" s="17" t="s">
        <v>21</v>
      </c>
    </row>
    <row r="183" spans="2:65" s="11" customFormat="1" ht="22.9" customHeight="1">
      <c r="B183" s="126"/>
      <c r="D183" s="127" t="s">
        <v>79</v>
      </c>
      <c r="E183" s="136" t="s">
        <v>267</v>
      </c>
      <c r="F183" s="136" t="s">
        <v>484</v>
      </c>
      <c r="I183" s="129"/>
      <c r="J183" s="137">
        <f>BK183</f>
        <v>0</v>
      </c>
      <c r="L183" s="126"/>
      <c r="M183" s="131"/>
      <c r="P183" s="132">
        <f>SUM(P184:P193)</f>
        <v>0</v>
      </c>
      <c r="R183" s="132">
        <f>SUM(R184:R193)</f>
        <v>0.38884999999999997</v>
      </c>
      <c r="T183" s="133">
        <f>SUM(T184:T193)</f>
        <v>0</v>
      </c>
      <c r="AR183" s="127" t="s">
        <v>88</v>
      </c>
      <c r="AT183" s="134" t="s">
        <v>79</v>
      </c>
      <c r="AU183" s="134" t="s">
        <v>88</v>
      </c>
      <c r="AY183" s="127" t="s">
        <v>250</v>
      </c>
      <c r="BK183" s="135">
        <f>SUM(BK184:BK193)</f>
        <v>0</v>
      </c>
    </row>
    <row r="184" spans="2:65" s="1" customFormat="1" ht="21.75" customHeight="1">
      <c r="B184" s="33"/>
      <c r="C184" s="138" t="s">
        <v>351</v>
      </c>
      <c r="D184" s="138" t="s">
        <v>252</v>
      </c>
      <c r="E184" s="139" t="s">
        <v>4361</v>
      </c>
      <c r="F184" s="140" t="s">
        <v>4362</v>
      </c>
      <c r="G184" s="141" t="s">
        <v>557</v>
      </c>
      <c r="H184" s="142">
        <v>3</v>
      </c>
      <c r="I184" s="143"/>
      <c r="J184" s="144">
        <f>ROUND(I184*H184,2)</f>
        <v>0</v>
      </c>
      <c r="K184" s="140" t="s">
        <v>256</v>
      </c>
      <c r="L184" s="33"/>
      <c r="M184" s="145" t="s">
        <v>1</v>
      </c>
      <c r="N184" s="146" t="s">
        <v>45</v>
      </c>
      <c r="P184" s="147">
        <f>O184*H184</f>
        <v>0</v>
      </c>
      <c r="Q184" s="147">
        <v>0</v>
      </c>
      <c r="R184" s="147">
        <f>Q184*H184</f>
        <v>0</v>
      </c>
      <c r="S184" s="147">
        <v>0</v>
      </c>
      <c r="T184" s="148">
        <f>S184*H184</f>
        <v>0</v>
      </c>
      <c r="AR184" s="149" t="s">
        <v>257</v>
      </c>
      <c r="AT184" s="149" t="s">
        <v>252</v>
      </c>
      <c r="AU184" s="149" t="s">
        <v>21</v>
      </c>
      <c r="AY184" s="17" t="s">
        <v>250</v>
      </c>
      <c r="BE184" s="150">
        <f>IF(N184="základní",J184,0)</f>
        <v>0</v>
      </c>
      <c r="BF184" s="150">
        <f>IF(N184="snížená",J184,0)</f>
        <v>0</v>
      </c>
      <c r="BG184" s="150">
        <f>IF(N184="zákl. přenesená",J184,0)</f>
        <v>0</v>
      </c>
      <c r="BH184" s="150">
        <f>IF(N184="sníž. přenesená",J184,0)</f>
        <v>0</v>
      </c>
      <c r="BI184" s="150">
        <f>IF(N184="nulová",J184,0)</f>
        <v>0</v>
      </c>
      <c r="BJ184" s="17" t="s">
        <v>88</v>
      </c>
      <c r="BK184" s="150">
        <f>ROUND(I184*H184,2)</f>
        <v>0</v>
      </c>
      <c r="BL184" s="17" t="s">
        <v>257</v>
      </c>
      <c r="BM184" s="149" t="s">
        <v>4363</v>
      </c>
    </row>
    <row r="185" spans="2:65" s="1" customFormat="1" ht="11.25">
      <c r="B185" s="33"/>
      <c r="D185" s="151" t="s">
        <v>259</v>
      </c>
      <c r="F185" s="152" t="s">
        <v>4364</v>
      </c>
      <c r="I185" s="153"/>
      <c r="L185" s="33"/>
      <c r="M185" s="154"/>
      <c r="T185" s="57"/>
      <c r="AT185" s="17" t="s">
        <v>259</v>
      </c>
      <c r="AU185" s="17" t="s">
        <v>21</v>
      </c>
    </row>
    <row r="186" spans="2:65" s="1" customFormat="1" ht="19.5">
      <c r="B186" s="33"/>
      <c r="D186" s="156" t="s">
        <v>285</v>
      </c>
      <c r="F186" s="170" t="s">
        <v>4365</v>
      </c>
      <c r="I186" s="153"/>
      <c r="L186" s="33"/>
      <c r="M186" s="154"/>
      <c r="T186" s="57"/>
      <c r="AT186" s="17" t="s">
        <v>285</v>
      </c>
      <c r="AU186" s="17" t="s">
        <v>21</v>
      </c>
    </row>
    <row r="187" spans="2:65" s="12" customFormat="1" ht="11.25">
      <c r="B187" s="155"/>
      <c r="D187" s="156" t="s">
        <v>265</v>
      </c>
      <c r="E187" s="157" t="s">
        <v>1</v>
      </c>
      <c r="F187" s="158" t="s">
        <v>4366</v>
      </c>
      <c r="H187" s="159">
        <v>3</v>
      </c>
      <c r="I187" s="160"/>
      <c r="L187" s="155"/>
      <c r="M187" s="161"/>
      <c r="T187" s="162"/>
      <c r="AT187" s="157" t="s">
        <v>265</v>
      </c>
      <c r="AU187" s="157" t="s">
        <v>21</v>
      </c>
      <c r="AV187" s="12" t="s">
        <v>21</v>
      </c>
      <c r="AW187" s="12" t="s">
        <v>36</v>
      </c>
      <c r="AX187" s="12" t="s">
        <v>88</v>
      </c>
      <c r="AY187" s="157" t="s">
        <v>250</v>
      </c>
    </row>
    <row r="188" spans="2:65" s="1" customFormat="1" ht="21.75" customHeight="1">
      <c r="B188" s="33"/>
      <c r="C188" s="178" t="s">
        <v>357</v>
      </c>
      <c r="D188" s="178" t="s">
        <v>364</v>
      </c>
      <c r="E188" s="179" t="s">
        <v>1331</v>
      </c>
      <c r="F188" s="180" t="s">
        <v>1332</v>
      </c>
      <c r="G188" s="181" t="s">
        <v>276</v>
      </c>
      <c r="H188" s="182">
        <v>0.122</v>
      </c>
      <c r="I188" s="183"/>
      <c r="J188" s="184">
        <f>ROUND(I188*H188,2)</f>
        <v>0</v>
      </c>
      <c r="K188" s="180" t="s">
        <v>256</v>
      </c>
      <c r="L188" s="185"/>
      <c r="M188" s="186" t="s">
        <v>1</v>
      </c>
      <c r="N188" s="187" t="s">
        <v>45</v>
      </c>
      <c r="P188" s="147">
        <f>O188*H188</f>
        <v>0</v>
      </c>
      <c r="Q188" s="147">
        <v>0.55000000000000004</v>
      </c>
      <c r="R188" s="147">
        <f>Q188*H188</f>
        <v>6.7100000000000007E-2</v>
      </c>
      <c r="S188" s="147">
        <v>0</v>
      </c>
      <c r="T188" s="148">
        <f>S188*H188</f>
        <v>0</v>
      </c>
      <c r="AR188" s="149" t="s">
        <v>299</v>
      </c>
      <c r="AT188" s="149" t="s">
        <v>364</v>
      </c>
      <c r="AU188" s="149" t="s">
        <v>21</v>
      </c>
      <c r="AY188" s="17" t="s">
        <v>250</v>
      </c>
      <c r="BE188" s="150">
        <f>IF(N188="základní",J188,0)</f>
        <v>0</v>
      </c>
      <c r="BF188" s="150">
        <f>IF(N188="snížená",J188,0)</f>
        <v>0</v>
      </c>
      <c r="BG188" s="150">
        <f>IF(N188="zákl. přenesená",J188,0)</f>
        <v>0</v>
      </c>
      <c r="BH188" s="150">
        <f>IF(N188="sníž. přenesená",J188,0)</f>
        <v>0</v>
      </c>
      <c r="BI188" s="150">
        <f>IF(N188="nulová",J188,0)</f>
        <v>0</v>
      </c>
      <c r="BJ188" s="17" t="s">
        <v>88</v>
      </c>
      <c r="BK188" s="150">
        <f>ROUND(I188*H188,2)</f>
        <v>0</v>
      </c>
      <c r="BL188" s="17" t="s">
        <v>257</v>
      </c>
      <c r="BM188" s="149" t="s">
        <v>4367</v>
      </c>
    </row>
    <row r="189" spans="2:65" s="12" customFormat="1" ht="11.25">
      <c r="B189" s="155"/>
      <c r="D189" s="156" t="s">
        <v>265</v>
      </c>
      <c r="E189" s="157" t="s">
        <v>1</v>
      </c>
      <c r="F189" s="158" t="s">
        <v>4368</v>
      </c>
      <c r="H189" s="159">
        <v>0.122</v>
      </c>
      <c r="I189" s="160"/>
      <c r="L189" s="155"/>
      <c r="M189" s="161"/>
      <c r="T189" s="162"/>
      <c r="AT189" s="157" t="s">
        <v>265</v>
      </c>
      <c r="AU189" s="157" t="s">
        <v>21</v>
      </c>
      <c r="AV189" s="12" t="s">
        <v>21</v>
      </c>
      <c r="AW189" s="12" t="s">
        <v>36</v>
      </c>
      <c r="AX189" s="12" t="s">
        <v>88</v>
      </c>
      <c r="AY189" s="157" t="s">
        <v>250</v>
      </c>
    </row>
    <row r="190" spans="2:65" s="1" customFormat="1" ht="24.2" customHeight="1">
      <c r="B190" s="33"/>
      <c r="C190" s="178" t="s">
        <v>363</v>
      </c>
      <c r="D190" s="178" t="s">
        <v>364</v>
      </c>
      <c r="E190" s="179" t="s">
        <v>4369</v>
      </c>
      <c r="F190" s="180" t="s">
        <v>4370</v>
      </c>
      <c r="G190" s="181" t="s">
        <v>276</v>
      </c>
      <c r="H190" s="182">
        <v>0.58499999999999996</v>
      </c>
      <c r="I190" s="183"/>
      <c r="J190" s="184">
        <f>ROUND(I190*H190,2)</f>
        <v>0</v>
      </c>
      <c r="K190" s="180" t="s">
        <v>256</v>
      </c>
      <c r="L190" s="185"/>
      <c r="M190" s="186" t="s">
        <v>1</v>
      </c>
      <c r="N190" s="187" t="s">
        <v>45</v>
      </c>
      <c r="P190" s="147">
        <f>O190*H190</f>
        <v>0</v>
      </c>
      <c r="Q190" s="147">
        <v>0.55000000000000004</v>
      </c>
      <c r="R190" s="147">
        <f>Q190*H190</f>
        <v>0.32174999999999998</v>
      </c>
      <c r="S190" s="147">
        <v>0</v>
      </c>
      <c r="T190" s="148">
        <f>S190*H190</f>
        <v>0</v>
      </c>
      <c r="AR190" s="149" t="s">
        <v>299</v>
      </c>
      <c r="AT190" s="149" t="s">
        <v>364</v>
      </c>
      <c r="AU190" s="149" t="s">
        <v>21</v>
      </c>
      <c r="AY190" s="17" t="s">
        <v>250</v>
      </c>
      <c r="BE190" s="150">
        <f>IF(N190="základní",J190,0)</f>
        <v>0</v>
      </c>
      <c r="BF190" s="150">
        <f>IF(N190="snížená",J190,0)</f>
        <v>0</v>
      </c>
      <c r="BG190" s="150">
        <f>IF(N190="zákl. přenesená",J190,0)</f>
        <v>0</v>
      </c>
      <c r="BH190" s="150">
        <f>IF(N190="sníž. přenesená",J190,0)</f>
        <v>0</v>
      </c>
      <c r="BI190" s="150">
        <f>IF(N190="nulová",J190,0)</f>
        <v>0</v>
      </c>
      <c r="BJ190" s="17" t="s">
        <v>88</v>
      </c>
      <c r="BK190" s="150">
        <f>ROUND(I190*H190,2)</f>
        <v>0</v>
      </c>
      <c r="BL190" s="17" t="s">
        <v>257</v>
      </c>
      <c r="BM190" s="149" t="s">
        <v>4371</v>
      </c>
    </row>
    <row r="191" spans="2:65" s="12" customFormat="1" ht="11.25">
      <c r="B191" s="155"/>
      <c r="D191" s="156" t="s">
        <v>265</v>
      </c>
      <c r="E191" s="157" t="s">
        <v>1</v>
      </c>
      <c r="F191" s="158" t="s">
        <v>4372</v>
      </c>
      <c r="H191" s="159">
        <v>0.214</v>
      </c>
      <c r="I191" s="160"/>
      <c r="L191" s="155"/>
      <c r="M191" s="161"/>
      <c r="T191" s="162"/>
      <c r="AT191" s="157" t="s">
        <v>265</v>
      </c>
      <c r="AU191" s="157" t="s">
        <v>21</v>
      </c>
      <c r="AV191" s="12" t="s">
        <v>21</v>
      </c>
      <c r="AW191" s="12" t="s">
        <v>36</v>
      </c>
      <c r="AX191" s="12" t="s">
        <v>80</v>
      </c>
      <c r="AY191" s="157" t="s">
        <v>250</v>
      </c>
    </row>
    <row r="192" spans="2:65" s="12" customFormat="1" ht="11.25">
      <c r="B192" s="155"/>
      <c r="D192" s="156" t="s">
        <v>265</v>
      </c>
      <c r="E192" s="157" t="s">
        <v>1</v>
      </c>
      <c r="F192" s="158" t="s">
        <v>4373</v>
      </c>
      <c r="H192" s="159">
        <v>0.371</v>
      </c>
      <c r="I192" s="160"/>
      <c r="L192" s="155"/>
      <c r="M192" s="161"/>
      <c r="T192" s="162"/>
      <c r="AT192" s="157" t="s">
        <v>265</v>
      </c>
      <c r="AU192" s="157" t="s">
        <v>21</v>
      </c>
      <c r="AV192" s="12" t="s">
        <v>21</v>
      </c>
      <c r="AW192" s="12" t="s">
        <v>36</v>
      </c>
      <c r="AX192" s="12" t="s">
        <v>80</v>
      </c>
      <c r="AY192" s="157" t="s">
        <v>250</v>
      </c>
    </row>
    <row r="193" spans="2:65" s="13" customFormat="1" ht="11.25">
      <c r="B193" s="163"/>
      <c r="D193" s="156" t="s">
        <v>265</v>
      </c>
      <c r="E193" s="164" t="s">
        <v>1</v>
      </c>
      <c r="F193" s="165" t="s">
        <v>273</v>
      </c>
      <c r="H193" s="166">
        <v>0.58499999999999996</v>
      </c>
      <c r="I193" s="167"/>
      <c r="L193" s="163"/>
      <c r="M193" s="168"/>
      <c r="T193" s="169"/>
      <c r="AT193" s="164" t="s">
        <v>265</v>
      </c>
      <c r="AU193" s="164" t="s">
        <v>21</v>
      </c>
      <c r="AV193" s="13" t="s">
        <v>257</v>
      </c>
      <c r="AW193" s="13" t="s">
        <v>36</v>
      </c>
      <c r="AX193" s="13" t="s">
        <v>88</v>
      </c>
      <c r="AY193" s="164" t="s">
        <v>250</v>
      </c>
    </row>
    <row r="194" spans="2:65" s="11" customFormat="1" ht="22.9" customHeight="1">
      <c r="B194" s="126"/>
      <c r="D194" s="127" t="s">
        <v>79</v>
      </c>
      <c r="E194" s="136" t="s">
        <v>280</v>
      </c>
      <c r="F194" s="136" t="s">
        <v>616</v>
      </c>
      <c r="I194" s="129"/>
      <c r="J194" s="137">
        <f>BK194</f>
        <v>0</v>
      </c>
      <c r="L194" s="126"/>
      <c r="M194" s="131"/>
      <c r="P194" s="132">
        <f>SUM(P195:P201)</f>
        <v>0</v>
      </c>
      <c r="R194" s="132">
        <f>SUM(R195:R201)</f>
        <v>0</v>
      </c>
      <c r="T194" s="133">
        <f>SUM(T195:T201)</f>
        <v>0</v>
      </c>
      <c r="AR194" s="127" t="s">
        <v>88</v>
      </c>
      <c r="AT194" s="134" t="s">
        <v>79</v>
      </c>
      <c r="AU194" s="134" t="s">
        <v>88</v>
      </c>
      <c r="AY194" s="127" t="s">
        <v>250</v>
      </c>
      <c r="BK194" s="135">
        <f>SUM(BK195:BK201)</f>
        <v>0</v>
      </c>
    </row>
    <row r="195" spans="2:65" s="1" customFormat="1" ht="24.2" customHeight="1">
      <c r="B195" s="33"/>
      <c r="C195" s="138" t="s">
        <v>369</v>
      </c>
      <c r="D195" s="138" t="s">
        <v>252</v>
      </c>
      <c r="E195" s="139" t="s">
        <v>4374</v>
      </c>
      <c r="F195" s="140" t="s">
        <v>4375</v>
      </c>
      <c r="G195" s="141" t="s">
        <v>255</v>
      </c>
      <c r="H195" s="142">
        <v>9</v>
      </c>
      <c r="I195" s="143"/>
      <c r="J195" s="144">
        <f>ROUND(I195*H195,2)</f>
        <v>0</v>
      </c>
      <c r="K195" s="140" t="s">
        <v>256</v>
      </c>
      <c r="L195" s="33"/>
      <c r="M195" s="145" t="s">
        <v>1</v>
      </c>
      <c r="N195" s="146" t="s">
        <v>45</v>
      </c>
      <c r="P195" s="147">
        <f>O195*H195</f>
        <v>0</v>
      </c>
      <c r="Q195" s="147">
        <v>0</v>
      </c>
      <c r="R195" s="147">
        <f>Q195*H195</f>
        <v>0</v>
      </c>
      <c r="S195" s="147">
        <v>0</v>
      </c>
      <c r="T195" s="148">
        <f>S195*H195</f>
        <v>0</v>
      </c>
      <c r="AR195" s="149" t="s">
        <v>257</v>
      </c>
      <c r="AT195" s="149" t="s">
        <v>252</v>
      </c>
      <c r="AU195" s="149" t="s">
        <v>21</v>
      </c>
      <c r="AY195" s="17" t="s">
        <v>250</v>
      </c>
      <c r="BE195" s="150">
        <f>IF(N195="základní",J195,0)</f>
        <v>0</v>
      </c>
      <c r="BF195" s="150">
        <f>IF(N195="snížená",J195,0)</f>
        <v>0</v>
      </c>
      <c r="BG195" s="150">
        <f>IF(N195="zákl. přenesená",J195,0)</f>
        <v>0</v>
      </c>
      <c r="BH195" s="150">
        <f>IF(N195="sníž. přenesená",J195,0)</f>
        <v>0</v>
      </c>
      <c r="BI195" s="150">
        <f>IF(N195="nulová",J195,0)</f>
        <v>0</v>
      </c>
      <c r="BJ195" s="17" t="s">
        <v>88</v>
      </c>
      <c r="BK195" s="150">
        <f>ROUND(I195*H195,2)</f>
        <v>0</v>
      </c>
      <c r="BL195" s="17" t="s">
        <v>257</v>
      </c>
      <c r="BM195" s="149" t="s">
        <v>4376</v>
      </c>
    </row>
    <row r="196" spans="2:65" s="1" customFormat="1" ht="11.25">
      <c r="B196" s="33"/>
      <c r="D196" s="151" t="s">
        <v>259</v>
      </c>
      <c r="F196" s="152" t="s">
        <v>4377</v>
      </c>
      <c r="I196" s="153"/>
      <c r="L196" s="33"/>
      <c r="M196" s="154"/>
      <c r="T196" s="57"/>
      <c r="AT196" s="17" t="s">
        <v>259</v>
      </c>
      <c r="AU196" s="17" t="s">
        <v>21</v>
      </c>
    </row>
    <row r="197" spans="2:65" s="12" customFormat="1" ht="11.25">
      <c r="B197" s="155"/>
      <c r="D197" s="156" t="s">
        <v>265</v>
      </c>
      <c r="E197" s="157" t="s">
        <v>1</v>
      </c>
      <c r="F197" s="158" t="s">
        <v>4378</v>
      </c>
      <c r="H197" s="159">
        <v>9</v>
      </c>
      <c r="I197" s="160"/>
      <c r="L197" s="155"/>
      <c r="M197" s="161"/>
      <c r="T197" s="162"/>
      <c r="AT197" s="157" t="s">
        <v>265</v>
      </c>
      <c r="AU197" s="157" t="s">
        <v>21</v>
      </c>
      <c r="AV197" s="12" t="s">
        <v>21</v>
      </c>
      <c r="AW197" s="12" t="s">
        <v>36</v>
      </c>
      <c r="AX197" s="12" t="s">
        <v>88</v>
      </c>
      <c r="AY197" s="157" t="s">
        <v>250</v>
      </c>
    </row>
    <row r="198" spans="2:65" s="1" customFormat="1" ht="24.2" customHeight="1">
      <c r="B198" s="33"/>
      <c r="C198" s="138" t="s">
        <v>375</v>
      </c>
      <c r="D198" s="138" t="s">
        <v>252</v>
      </c>
      <c r="E198" s="139" t="s">
        <v>624</v>
      </c>
      <c r="F198" s="140" t="s">
        <v>625</v>
      </c>
      <c r="G198" s="141" t="s">
        <v>255</v>
      </c>
      <c r="H198" s="142">
        <v>9</v>
      </c>
      <c r="I198" s="143"/>
      <c r="J198" s="144">
        <f>ROUND(I198*H198,2)</f>
        <v>0</v>
      </c>
      <c r="K198" s="140" t="s">
        <v>256</v>
      </c>
      <c r="L198" s="33"/>
      <c r="M198" s="145" t="s">
        <v>1</v>
      </c>
      <c r="N198" s="146" t="s">
        <v>45</v>
      </c>
      <c r="P198" s="147">
        <f>O198*H198</f>
        <v>0</v>
      </c>
      <c r="Q198" s="147">
        <v>0</v>
      </c>
      <c r="R198" s="147">
        <f>Q198*H198</f>
        <v>0</v>
      </c>
      <c r="S198" s="147">
        <v>0</v>
      </c>
      <c r="T198" s="148">
        <f>S198*H198</f>
        <v>0</v>
      </c>
      <c r="AR198" s="149" t="s">
        <v>257</v>
      </c>
      <c r="AT198" s="149" t="s">
        <v>252</v>
      </c>
      <c r="AU198" s="149" t="s">
        <v>21</v>
      </c>
      <c r="AY198" s="17" t="s">
        <v>250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257</v>
      </c>
      <c r="BM198" s="149" t="s">
        <v>4379</v>
      </c>
    </row>
    <row r="199" spans="2:65" s="1" customFormat="1" ht="11.25">
      <c r="B199" s="33"/>
      <c r="D199" s="151" t="s">
        <v>259</v>
      </c>
      <c r="F199" s="152" t="s">
        <v>627</v>
      </c>
      <c r="I199" s="153"/>
      <c r="L199" s="33"/>
      <c r="M199" s="154"/>
      <c r="T199" s="57"/>
      <c r="AT199" s="17" t="s">
        <v>259</v>
      </c>
      <c r="AU199" s="17" t="s">
        <v>21</v>
      </c>
    </row>
    <row r="200" spans="2:65" s="1" customFormat="1" ht="19.5">
      <c r="B200" s="33"/>
      <c r="D200" s="156" t="s">
        <v>285</v>
      </c>
      <c r="F200" s="170" t="s">
        <v>4380</v>
      </c>
      <c r="I200" s="153"/>
      <c r="L200" s="33"/>
      <c r="M200" s="154"/>
      <c r="T200" s="57"/>
      <c r="AT200" s="17" t="s">
        <v>285</v>
      </c>
      <c r="AU200" s="17" t="s">
        <v>21</v>
      </c>
    </row>
    <row r="201" spans="2:65" s="12" customFormat="1" ht="11.25">
      <c r="B201" s="155"/>
      <c r="D201" s="156" t="s">
        <v>265</v>
      </c>
      <c r="E201" s="157" t="s">
        <v>1</v>
      </c>
      <c r="F201" s="158" t="s">
        <v>4381</v>
      </c>
      <c r="H201" s="159">
        <v>9</v>
      </c>
      <c r="I201" s="160"/>
      <c r="L201" s="155"/>
      <c r="M201" s="161"/>
      <c r="T201" s="162"/>
      <c r="AT201" s="157" t="s">
        <v>265</v>
      </c>
      <c r="AU201" s="157" t="s">
        <v>21</v>
      </c>
      <c r="AV201" s="12" t="s">
        <v>21</v>
      </c>
      <c r="AW201" s="12" t="s">
        <v>36</v>
      </c>
      <c r="AX201" s="12" t="s">
        <v>88</v>
      </c>
      <c r="AY201" s="157" t="s">
        <v>250</v>
      </c>
    </row>
    <row r="202" spans="2:65" s="11" customFormat="1" ht="22.9" customHeight="1">
      <c r="B202" s="126"/>
      <c r="D202" s="127" t="s">
        <v>79</v>
      </c>
      <c r="E202" s="136" t="s">
        <v>305</v>
      </c>
      <c r="F202" s="136" t="s">
        <v>629</v>
      </c>
      <c r="I202" s="129"/>
      <c r="J202" s="137">
        <f>BK202</f>
        <v>0</v>
      </c>
      <c r="L202" s="126"/>
      <c r="M202" s="131"/>
      <c r="P202" s="132">
        <f>SUM(P203:P212)</f>
        <v>0</v>
      </c>
      <c r="R202" s="132">
        <f>SUM(R203:R212)</f>
        <v>0</v>
      </c>
      <c r="T202" s="133">
        <f>SUM(T203:T212)</f>
        <v>1.427</v>
      </c>
      <c r="AR202" s="127" t="s">
        <v>88</v>
      </c>
      <c r="AT202" s="134" t="s">
        <v>79</v>
      </c>
      <c r="AU202" s="134" t="s">
        <v>88</v>
      </c>
      <c r="AY202" s="127" t="s">
        <v>250</v>
      </c>
      <c r="BK202" s="135">
        <f>SUM(BK203:BK212)</f>
        <v>0</v>
      </c>
    </row>
    <row r="203" spans="2:65" s="1" customFormat="1" ht="16.5" customHeight="1">
      <c r="B203" s="33"/>
      <c r="C203" s="138" t="s">
        <v>7</v>
      </c>
      <c r="D203" s="138" t="s">
        <v>252</v>
      </c>
      <c r="E203" s="139" t="s">
        <v>4382</v>
      </c>
      <c r="F203" s="140" t="s">
        <v>4383</v>
      </c>
      <c r="G203" s="141" t="s">
        <v>276</v>
      </c>
      <c r="H203" s="142">
        <v>0.4</v>
      </c>
      <c r="I203" s="143"/>
      <c r="J203" s="144">
        <f>ROUND(I203*H203,2)</f>
        <v>0</v>
      </c>
      <c r="K203" s="140" t="s">
        <v>256</v>
      </c>
      <c r="L203" s="33"/>
      <c r="M203" s="145" t="s">
        <v>1</v>
      </c>
      <c r="N203" s="146" t="s">
        <v>45</v>
      </c>
      <c r="P203" s="147">
        <f>O203*H203</f>
        <v>0</v>
      </c>
      <c r="Q203" s="147">
        <v>0</v>
      </c>
      <c r="R203" s="147">
        <f>Q203*H203</f>
        <v>0</v>
      </c>
      <c r="S203" s="147">
        <v>2</v>
      </c>
      <c r="T203" s="148">
        <f>S203*H203</f>
        <v>0.8</v>
      </c>
      <c r="AR203" s="149" t="s">
        <v>257</v>
      </c>
      <c r="AT203" s="149" t="s">
        <v>252</v>
      </c>
      <c r="AU203" s="149" t="s">
        <v>21</v>
      </c>
      <c r="AY203" s="17" t="s">
        <v>250</v>
      </c>
      <c r="BE203" s="150">
        <f>IF(N203="základní",J203,0)</f>
        <v>0</v>
      </c>
      <c r="BF203" s="150">
        <f>IF(N203="snížená",J203,0)</f>
        <v>0</v>
      </c>
      <c r="BG203" s="150">
        <f>IF(N203="zákl. přenesená",J203,0)</f>
        <v>0</v>
      </c>
      <c r="BH203" s="150">
        <f>IF(N203="sníž. přenesená",J203,0)</f>
        <v>0</v>
      </c>
      <c r="BI203" s="150">
        <f>IF(N203="nulová",J203,0)</f>
        <v>0</v>
      </c>
      <c r="BJ203" s="17" t="s">
        <v>88</v>
      </c>
      <c r="BK203" s="150">
        <f>ROUND(I203*H203,2)</f>
        <v>0</v>
      </c>
      <c r="BL203" s="17" t="s">
        <v>257</v>
      </c>
      <c r="BM203" s="149" t="s">
        <v>4384</v>
      </c>
    </row>
    <row r="204" spans="2:65" s="1" customFormat="1" ht="11.25">
      <c r="B204" s="33"/>
      <c r="D204" s="151" t="s">
        <v>259</v>
      </c>
      <c r="F204" s="152" t="s">
        <v>4385</v>
      </c>
      <c r="I204" s="153"/>
      <c r="L204" s="33"/>
      <c r="M204" s="154"/>
      <c r="T204" s="57"/>
      <c r="AT204" s="17" t="s">
        <v>259</v>
      </c>
      <c r="AU204" s="17" t="s">
        <v>21</v>
      </c>
    </row>
    <row r="205" spans="2:65" s="12" customFormat="1" ht="11.25">
      <c r="B205" s="155"/>
      <c r="D205" s="156" t="s">
        <v>265</v>
      </c>
      <c r="E205" s="157" t="s">
        <v>1</v>
      </c>
      <c r="F205" s="158" t="s">
        <v>4386</v>
      </c>
      <c r="H205" s="159">
        <v>0.4</v>
      </c>
      <c r="I205" s="160"/>
      <c r="L205" s="155"/>
      <c r="M205" s="161"/>
      <c r="T205" s="162"/>
      <c r="AT205" s="157" t="s">
        <v>265</v>
      </c>
      <c r="AU205" s="157" t="s">
        <v>21</v>
      </c>
      <c r="AV205" s="12" t="s">
        <v>21</v>
      </c>
      <c r="AW205" s="12" t="s">
        <v>36</v>
      </c>
      <c r="AX205" s="12" t="s">
        <v>88</v>
      </c>
      <c r="AY205" s="157" t="s">
        <v>250</v>
      </c>
    </row>
    <row r="206" spans="2:65" s="1" customFormat="1" ht="24.2" customHeight="1">
      <c r="B206" s="33"/>
      <c r="C206" s="138" t="s">
        <v>387</v>
      </c>
      <c r="D206" s="138" t="s">
        <v>252</v>
      </c>
      <c r="E206" s="139" t="s">
        <v>675</v>
      </c>
      <c r="F206" s="140" t="s">
        <v>676</v>
      </c>
      <c r="G206" s="141" t="s">
        <v>557</v>
      </c>
      <c r="H206" s="142">
        <v>5.4</v>
      </c>
      <c r="I206" s="143"/>
      <c r="J206" s="144">
        <f>ROUND(I206*H206,2)</f>
        <v>0</v>
      </c>
      <c r="K206" s="140" t="s">
        <v>256</v>
      </c>
      <c r="L206" s="33"/>
      <c r="M206" s="145" t="s">
        <v>1</v>
      </c>
      <c r="N206" s="146" t="s">
        <v>45</v>
      </c>
      <c r="P206" s="147">
        <f>O206*H206</f>
        <v>0</v>
      </c>
      <c r="Q206" s="147">
        <v>0</v>
      </c>
      <c r="R206" s="147">
        <f>Q206*H206</f>
        <v>0</v>
      </c>
      <c r="S206" s="147">
        <v>5.5E-2</v>
      </c>
      <c r="T206" s="148">
        <f>S206*H206</f>
        <v>0.29700000000000004</v>
      </c>
      <c r="AR206" s="149" t="s">
        <v>257</v>
      </c>
      <c r="AT206" s="149" t="s">
        <v>252</v>
      </c>
      <c r="AU206" s="149" t="s">
        <v>21</v>
      </c>
      <c r="AY206" s="17" t="s">
        <v>250</v>
      </c>
      <c r="BE206" s="150">
        <f>IF(N206="základní",J206,0)</f>
        <v>0</v>
      </c>
      <c r="BF206" s="150">
        <f>IF(N206="snížená",J206,0)</f>
        <v>0</v>
      </c>
      <c r="BG206" s="150">
        <f>IF(N206="zákl. přenesená",J206,0)</f>
        <v>0</v>
      </c>
      <c r="BH206" s="150">
        <f>IF(N206="sníž. přenesená",J206,0)</f>
        <v>0</v>
      </c>
      <c r="BI206" s="150">
        <f>IF(N206="nulová",J206,0)</f>
        <v>0</v>
      </c>
      <c r="BJ206" s="17" t="s">
        <v>88</v>
      </c>
      <c r="BK206" s="150">
        <f>ROUND(I206*H206,2)</f>
        <v>0</v>
      </c>
      <c r="BL206" s="17" t="s">
        <v>257</v>
      </c>
      <c r="BM206" s="149" t="s">
        <v>4387</v>
      </c>
    </row>
    <row r="207" spans="2:65" s="1" customFormat="1" ht="11.25">
      <c r="B207" s="33"/>
      <c r="D207" s="151" t="s">
        <v>259</v>
      </c>
      <c r="F207" s="152" t="s">
        <v>678</v>
      </c>
      <c r="I207" s="153"/>
      <c r="L207" s="33"/>
      <c r="M207" s="154"/>
      <c r="T207" s="57"/>
      <c r="AT207" s="17" t="s">
        <v>259</v>
      </c>
      <c r="AU207" s="17" t="s">
        <v>21</v>
      </c>
    </row>
    <row r="208" spans="2:65" s="1" customFormat="1" ht="19.5">
      <c r="B208" s="33"/>
      <c r="D208" s="156" t="s">
        <v>285</v>
      </c>
      <c r="F208" s="170" t="s">
        <v>2223</v>
      </c>
      <c r="I208" s="153"/>
      <c r="L208" s="33"/>
      <c r="M208" s="154"/>
      <c r="T208" s="57"/>
      <c r="AT208" s="17" t="s">
        <v>285</v>
      </c>
      <c r="AU208" s="17" t="s">
        <v>21</v>
      </c>
    </row>
    <row r="209" spans="2:65" s="12" customFormat="1" ht="11.25">
      <c r="B209" s="155"/>
      <c r="D209" s="156" t="s">
        <v>265</v>
      </c>
      <c r="E209" s="157" t="s">
        <v>1</v>
      </c>
      <c r="F209" s="158" t="s">
        <v>4388</v>
      </c>
      <c r="H209" s="159">
        <v>5.4</v>
      </c>
      <c r="I209" s="160"/>
      <c r="L209" s="155"/>
      <c r="M209" s="161"/>
      <c r="T209" s="162"/>
      <c r="AT209" s="157" t="s">
        <v>265</v>
      </c>
      <c r="AU209" s="157" t="s">
        <v>21</v>
      </c>
      <c r="AV209" s="12" t="s">
        <v>21</v>
      </c>
      <c r="AW209" s="12" t="s">
        <v>36</v>
      </c>
      <c r="AX209" s="12" t="s">
        <v>88</v>
      </c>
      <c r="AY209" s="157" t="s">
        <v>250</v>
      </c>
    </row>
    <row r="210" spans="2:65" s="1" customFormat="1" ht="24.2" customHeight="1">
      <c r="B210" s="33"/>
      <c r="C210" s="138" t="s">
        <v>393</v>
      </c>
      <c r="D210" s="138" t="s">
        <v>252</v>
      </c>
      <c r="E210" s="139" t="s">
        <v>681</v>
      </c>
      <c r="F210" s="140" t="s">
        <v>682</v>
      </c>
      <c r="G210" s="141" t="s">
        <v>481</v>
      </c>
      <c r="H210" s="142">
        <v>2</v>
      </c>
      <c r="I210" s="143"/>
      <c r="J210" s="144">
        <f>ROUND(I210*H210,2)</f>
        <v>0</v>
      </c>
      <c r="K210" s="140" t="s">
        <v>256</v>
      </c>
      <c r="L210" s="33"/>
      <c r="M210" s="145" t="s">
        <v>1</v>
      </c>
      <c r="N210" s="146" t="s">
        <v>45</v>
      </c>
      <c r="P210" s="147">
        <f>O210*H210</f>
        <v>0</v>
      </c>
      <c r="Q210" s="147">
        <v>0</v>
      </c>
      <c r="R210" s="147">
        <f>Q210*H210</f>
        <v>0</v>
      </c>
      <c r="S210" s="147">
        <v>0.16500000000000001</v>
      </c>
      <c r="T210" s="148">
        <f>S210*H210</f>
        <v>0.33</v>
      </c>
      <c r="AR210" s="149" t="s">
        <v>257</v>
      </c>
      <c r="AT210" s="149" t="s">
        <v>252</v>
      </c>
      <c r="AU210" s="149" t="s">
        <v>21</v>
      </c>
      <c r="AY210" s="17" t="s">
        <v>250</v>
      </c>
      <c r="BE210" s="150">
        <f>IF(N210="základní",J210,0)</f>
        <v>0</v>
      </c>
      <c r="BF210" s="150">
        <f>IF(N210="snížená",J210,0)</f>
        <v>0</v>
      </c>
      <c r="BG210" s="150">
        <f>IF(N210="zákl. přenesená",J210,0)</f>
        <v>0</v>
      </c>
      <c r="BH210" s="150">
        <f>IF(N210="sníž. přenesená",J210,0)</f>
        <v>0</v>
      </c>
      <c r="BI210" s="150">
        <f>IF(N210="nulová",J210,0)</f>
        <v>0</v>
      </c>
      <c r="BJ210" s="17" t="s">
        <v>88</v>
      </c>
      <c r="BK210" s="150">
        <f>ROUND(I210*H210,2)</f>
        <v>0</v>
      </c>
      <c r="BL210" s="17" t="s">
        <v>257</v>
      </c>
      <c r="BM210" s="149" t="s">
        <v>4389</v>
      </c>
    </row>
    <row r="211" spans="2:65" s="1" customFormat="1" ht="11.25">
      <c r="B211" s="33"/>
      <c r="D211" s="151" t="s">
        <v>259</v>
      </c>
      <c r="F211" s="152" t="s">
        <v>684</v>
      </c>
      <c r="I211" s="153"/>
      <c r="L211" s="33"/>
      <c r="M211" s="154"/>
      <c r="T211" s="57"/>
      <c r="AT211" s="17" t="s">
        <v>259</v>
      </c>
      <c r="AU211" s="17" t="s">
        <v>21</v>
      </c>
    </row>
    <row r="212" spans="2:65" s="1" customFormat="1" ht="19.5">
      <c r="B212" s="33"/>
      <c r="D212" s="156" t="s">
        <v>285</v>
      </c>
      <c r="F212" s="170" t="s">
        <v>4022</v>
      </c>
      <c r="I212" s="153"/>
      <c r="L212" s="33"/>
      <c r="M212" s="154"/>
      <c r="T212" s="57"/>
      <c r="AT212" s="17" t="s">
        <v>285</v>
      </c>
      <c r="AU212" s="17" t="s">
        <v>21</v>
      </c>
    </row>
    <row r="213" spans="2:65" s="11" customFormat="1" ht="22.9" customHeight="1">
      <c r="B213" s="126"/>
      <c r="D213" s="127" t="s">
        <v>79</v>
      </c>
      <c r="E213" s="136" t="s">
        <v>692</v>
      </c>
      <c r="F213" s="136" t="s">
        <v>693</v>
      </c>
      <c r="I213" s="129"/>
      <c r="J213" s="137">
        <f>BK213</f>
        <v>0</v>
      </c>
      <c r="L213" s="126"/>
      <c r="M213" s="131"/>
      <c r="P213" s="132">
        <f>SUM(P214:P220)</f>
        <v>0</v>
      </c>
      <c r="R213" s="132">
        <f>SUM(R214:R220)</f>
        <v>0</v>
      </c>
      <c r="T213" s="133">
        <f>SUM(T214:T220)</f>
        <v>0</v>
      </c>
      <c r="AR213" s="127" t="s">
        <v>88</v>
      </c>
      <c r="AT213" s="134" t="s">
        <v>79</v>
      </c>
      <c r="AU213" s="134" t="s">
        <v>88</v>
      </c>
      <c r="AY213" s="127" t="s">
        <v>250</v>
      </c>
      <c r="BK213" s="135">
        <f>SUM(BK214:BK220)</f>
        <v>0</v>
      </c>
    </row>
    <row r="214" spans="2:65" s="1" customFormat="1" ht="24.2" customHeight="1">
      <c r="B214" s="33"/>
      <c r="C214" s="138" t="s">
        <v>399</v>
      </c>
      <c r="D214" s="138" t="s">
        <v>252</v>
      </c>
      <c r="E214" s="139" t="s">
        <v>4390</v>
      </c>
      <c r="F214" s="140" t="s">
        <v>4391</v>
      </c>
      <c r="G214" s="141" t="s">
        <v>402</v>
      </c>
      <c r="H214" s="142">
        <v>1.427</v>
      </c>
      <c r="I214" s="143"/>
      <c r="J214" s="144">
        <f>ROUND(I214*H214,2)</f>
        <v>0</v>
      </c>
      <c r="K214" s="140" t="s">
        <v>256</v>
      </c>
      <c r="L214" s="33"/>
      <c r="M214" s="145" t="s">
        <v>1</v>
      </c>
      <c r="N214" s="146" t="s">
        <v>45</v>
      </c>
      <c r="P214" s="147">
        <f>O214*H214</f>
        <v>0</v>
      </c>
      <c r="Q214" s="147">
        <v>0</v>
      </c>
      <c r="R214" s="147">
        <f>Q214*H214</f>
        <v>0</v>
      </c>
      <c r="S214" s="147">
        <v>0</v>
      </c>
      <c r="T214" s="148">
        <f>S214*H214</f>
        <v>0</v>
      </c>
      <c r="AR214" s="149" t="s">
        <v>257</v>
      </c>
      <c r="AT214" s="149" t="s">
        <v>252</v>
      </c>
      <c r="AU214" s="149" t="s">
        <v>21</v>
      </c>
      <c r="AY214" s="17" t="s">
        <v>250</v>
      </c>
      <c r="BE214" s="150">
        <f>IF(N214="základní",J214,0)</f>
        <v>0</v>
      </c>
      <c r="BF214" s="150">
        <f>IF(N214="snížená",J214,0)</f>
        <v>0</v>
      </c>
      <c r="BG214" s="150">
        <f>IF(N214="zákl. přenesená",J214,0)</f>
        <v>0</v>
      </c>
      <c r="BH214" s="150">
        <f>IF(N214="sníž. přenesená",J214,0)</f>
        <v>0</v>
      </c>
      <c r="BI214" s="150">
        <f>IF(N214="nulová",J214,0)</f>
        <v>0</v>
      </c>
      <c r="BJ214" s="17" t="s">
        <v>88</v>
      </c>
      <c r="BK214" s="150">
        <f>ROUND(I214*H214,2)</f>
        <v>0</v>
      </c>
      <c r="BL214" s="17" t="s">
        <v>257</v>
      </c>
      <c r="BM214" s="149" t="s">
        <v>4392</v>
      </c>
    </row>
    <row r="215" spans="2:65" s="1" customFormat="1" ht="11.25">
      <c r="B215" s="33"/>
      <c r="D215" s="151" t="s">
        <v>259</v>
      </c>
      <c r="F215" s="152" t="s">
        <v>4393</v>
      </c>
      <c r="I215" s="153"/>
      <c r="L215" s="33"/>
      <c r="M215" s="154"/>
      <c r="T215" s="57"/>
      <c r="AT215" s="17" t="s">
        <v>259</v>
      </c>
      <c r="AU215" s="17" t="s">
        <v>21</v>
      </c>
    </row>
    <row r="216" spans="2:65" s="1" customFormat="1" ht="24.2" customHeight="1">
      <c r="B216" s="33"/>
      <c r="C216" s="138" t="s">
        <v>406</v>
      </c>
      <c r="D216" s="138" t="s">
        <v>252</v>
      </c>
      <c r="E216" s="139" t="s">
        <v>4394</v>
      </c>
      <c r="F216" s="140" t="s">
        <v>4395</v>
      </c>
      <c r="G216" s="141" t="s">
        <v>402</v>
      </c>
      <c r="H216" s="142">
        <v>41.383000000000003</v>
      </c>
      <c r="I216" s="143"/>
      <c r="J216" s="144">
        <f>ROUND(I216*H216,2)</f>
        <v>0</v>
      </c>
      <c r="K216" s="140" t="s">
        <v>256</v>
      </c>
      <c r="L216" s="33"/>
      <c r="M216" s="145" t="s">
        <v>1</v>
      </c>
      <c r="N216" s="146" t="s">
        <v>45</v>
      </c>
      <c r="P216" s="147">
        <f>O216*H216</f>
        <v>0</v>
      </c>
      <c r="Q216" s="147">
        <v>0</v>
      </c>
      <c r="R216" s="147">
        <f>Q216*H216</f>
        <v>0</v>
      </c>
      <c r="S216" s="147">
        <v>0</v>
      </c>
      <c r="T216" s="148">
        <f>S216*H216</f>
        <v>0</v>
      </c>
      <c r="AR216" s="149" t="s">
        <v>257</v>
      </c>
      <c r="AT216" s="149" t="s">
        <v>252</v>
      </c>
      <c r="AU216" s="149" t="s">
        <v>21</v>
      </c>
      <c r="AY216" s="17" t="s">
        <v>250</v>
      </c>
      <c r="BE216" s="150">
        <f>IF(N216="základní",J216,0)</f>
        <v>0</v>
      </c>
      <c r="BF216" s="150">
        <f>IF(N216="snížená",J216,0)</f>
        <v>0</v>
      </c>
      <c r="BG216" s="150">
        <f>IF(N216="zákl. přenesená",J216,0)</f>
        <v>0</v>
      </c>
      <c r="BH216" s="150">
        <f>IF(N216="sníž. přenesená",J216,0)</f>
        <v>0</v>
      </c>
      <c r="BI216" s="150">
        <f>IF(N216="nulová",J216,0)</f>
        <v>0</v>
      </c>
      <c r="BJ216" s="17" t="s">
        <v>88</v>
      </c>
      <c r="BK216" s="150">
        <f>ROUND(I216*H216,2)</f>
        <v>0</v>
      </c>
      <c r="BL216" s="17" t="s">
        <v>257</v>
      </c>
      <c r="BM216" s="149" t="s">
        <v>4396</v>
      </c>
    </row>
    <row r="217" spans="2:65" s="1" customFormat="1" ht="11.25">
      <c r="B217" s="33"/>
      <c r="D217" s="151" t="s">
        <v>259</v>
      </c>
      <c r="F217" s="152" t="s">
        <v>4397</v>
      </c>
      <c r="I217" s="153"/>
      <c r="L217" s="33"/>
      <c r="M217" s="154"/>
      <c r="T217" s="57"/>
      <c r="AT217" s="17" t="s">
        <v>259</v>
      </c>
      <c r="AU217" s="17" t="s">
        <v>21</v>
      </c>
    </row>
    <row r="218" spans="2:65" s="12" customFormat="1" ht="11.25">
      <c r="B218" s="155"/>
      <c r="D218" s="156" t="s">
        <v>265</v>
      </c>
      <c r="E218" s="157" t="s">
        <v>1</v>
      </c>
      <c r="F218" s="158" t="s">
        <v>4398</v>
      </c>
      <c r="H218" s="159">
        <v>41.383000000000003</v>
      </c>
      <c r="I218" s="160"/>
      <c r="L218" s="155"/>
      <c r="M218" s="161"/>
      <c r="T218" s="162"/>
      <c r="AT218" s="157" t="s">
        <v>265</v>
      </c>
      <c r="AU218" s="157" t="s">
        <v>21</v>
      </c>
      <c r="AV218" s="12" t="s">
        <v>21</v>
      </c>
      <c r="AW218" s="12" t="s">
        <v>36</v>
      </c>
      <c r="AX218" s="12" t="s">
        <v>88</v>
      </c>
      <c r="AY218" s="157" t="s">
        <v>250</v>
      </c>
    </row>
    <row r="219" spans="2:65" s="1" customFormat="1" ht="37.9" customHeight="1">
      <c r="B219" s="33"/>
      <c r="C219" s="138" t="s">
        <v>411</v>
      </c>
      <c r="D219" s="138" t="s">
        <v>252</v>
      </c>
      <c r="E219" s="139" t="s">
        <v>4399</v>
      </c>
      <c r="F219" s="140" t="s">
        <v>4400</v>
      </c>
      <c r="G219" s="141" t="s">
        <v>402</v>
      </c>
      <c r="H219" s="142">
        <v>2.1480000000000001</v>
      </c>
      <c r="I219" s="143"/>
      <c r="J219" s="144">
        <f>ROUND(I219*H219,2)</f>
        <v>0</v>
      </c>
      <c r="K219" s="140" t="s">
        <v>256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0</v>
      </c>
      <c r="R219" s="147">
        <f>Q219*H219</f>
        <v>0</v>
      </c>
      <c r="S219" s="147">
        <v>0</v>
      </c>
      <c r="T219" s="148">
        <f>S219*H219</f>
        <v>0</v>
      </c>
      <c r="AR219" s="149" t="s">
        <v>257</v>
      </c>
      <c r="AT219" s="149" t="s">
        <v>252</v>
      </c>
      <c r="AU219" s="149" t="s">
        <v>21</v>
      </c>
      <c r="AY219" s="17" t="s">
        <v>250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257</v>
      </c>
      <c r="BM219" s="149" t="s">
        <v>4401</v>
      </c>
    </row>
    <row r="220" spans="2:65" s="1" customFormat="1" ht="11.25">
      <c r="B220" s="33"/>
      <c r="D220" s="151" t="s">
        <v>259</v>
      </c>
      <c r="F220" s="152" t="s">
        <v>4402</v>
      </c>
      <c r="I220" s="153"/>
      <c r="L220" s="33"/>
      <c r="M220" s="154"/>
      <c r="T220" s="57"/>
      <c r="AT220" s="17" t="s">
        <v>259</v>
      </c>
      <c r="AU220" s="17" t="s">
        <v>21</v>
      </c>
    </row>
    <row r="221" spans="2:65" s="11" customFormat="1" ht="22.9" customHeight="1">
      <c r="B221" s="126"/>
      <c r="D221" s="127" t="s">
        <v>79</v>
      </c>
      <c r="E221" s="136" t="s">
        <v>720</v>
      </c>
      <c r="F221" s="136" t="s">
        <v>721</v>
      </c>
      <c r="I221" s="129"/>
      <c r="J221" s="137">
        <f>BK221</f>
        <v>0</v>
      </c>
      <c r="L221" s="126"/>
      <c r="M221" s="131"/>
      <c r="P221" s="132">
        <f>SUM(P222:P223)</f>
        <v>0</v>
      </c>
      <c r="R221" s="132">
        <f>SUM(R222:R223)</f>
        <v>0</v>
      </c>
      <c r="T221" s="133">
        <f>SUM(T222:T223)</f>
        <v>0</v>
      </c>
      <c r="AR221" s="127" t="s">
        <v>88</v>
      </c>
      <c r="AT221" s="134" t="s">
        <v>79</v>
      </c>
      <c r="AU221" s="134" t="s">
        <v>88</v>
      </c>
      <c r="AY221" s="127" t="s">
        <v>250</v>
      </c>
      <c r="BK221" s="135">
        <f>SUM(BK222:BK223)</f>
        <v>0</v>
      </c>
    </row>
    <row r="222" spans="2:65" s="1" customFormat="1" ht="24.2" customHeight="1">
      <c r="B222" s="33"/>
      <c r="C222" s="138" t="s">
        <v>417</v>
      </c>
      <c r="D222" s="138" t="s">
        <v>252</v>
      </c>
      <c r="E222" s="139" t="s">
        <v>4403</v>
      </c>
      <c r="F222" s="140" t="s">
        <v>4404</v>
      </c>
      <c r="G222" s="141" t="s">
        <v>402</v>
      </c>
      <c r="H222" s="142">
        <v>1.4490000000000001</v>
      </c>
      <c r="I222" s="143"/>
      <c r="J222" s="144">
        <f>ROUND(I222*H222,2)</f>
        <v>0</v>
      </c>
      <c r="K222" s="140" t="s">
        <v>256</v>
      </c>
      <c r="L222" s="33"/>
      <c r="M222" s="145" t="s">
        <v>1</v>
      </c>
      <c r="N222" s="146" t="s">
        <v>45</v>
      </c>
      <c r="P222" s="147">
        <f>O222*H222</f>
        <v>0</v>
      </c>
      <c r="Q222" s="147">
        <v>0</v>
      </c>
      <c r="R222" s="147">
        <f>Q222*H222</f>
        <v>0</v>
      </c>
      <c r="S222" s="147">
        <v>0</v>
      </c>
      <c r="T222" s="148">
        <f>S222*H222</f>
        <v>0</v>
      </c>
      <c r="AR222" s="149" t="s">
        <v>257</v>
      </c>
      <c r="AT222" s="149" t="s">
        <v>252</v>
      </c>
      <c r="AU222" s="149" t="s">
        <v>21</v>
      </c>
      <c r="AY222" s="17" t="s">
        <v>250</v>
      </c>
      <c r="BE222" s="150">
        <f>IF(N222="základní",J222,0)</f>
        <v>0</v>
      </c>
      <c r="BF222" s="150">
        <f>IF(N222="snížená",J222,0)</f>
        <v>0</v>
      </c>
      <c r="BG222" s="150">
        <f>IF(N222="zákl. přenesená",J222,0)</f>
        <v>0</v>
      </c>
      <c r="BH222" s="150">
        <f>IF(N222="sníž. přenesená",J222,0)</f>
        <v>0</v>
      </c>
      <c r="BI222" s="150">
        <f>IF(N222="nulová",J222,0)</f>
        <v>0</v>
      </c>
      <c r="BJ222" s="17" t="s">
        <v>88</v>
      </c>
      <c r="BK222" s="150">
        <f>ROUND(I222*H222,2)</f>
        <v>0</v>
      </c>
      <c r="BL222" s="17" t="s">
        <v>257</v>
      </c>
      <c r="BM222" s="149" t="s">
        <v>4405</v>
      </c>
    </row>
    <row r="223" spans="2:65" s="1" customFormat="1" ht="11.25">
      <c r="B223" s="33"/>
      <c r="D223" s="151" t="s">
        <v>259</v>
      </c>
      <c r="F223" s="152" t="s">
        <v>4406</v>
      </c>
      <c r="I223" s="153"/>
      <c r="L223" s="33"/>
      <c r="M223" s="154"/>
      <c r="T223" s="57"/>
      <c r="AT223" s="17" t="s">
        <v>259</v>
      </c>
      <c r="AU223" s="17" t="s">
        <v>21</v>
      </c>
    </row>
    <row r="224" spans="2:65" s="11" customFormat="1" ht="25.9" customHeight="1">
      <c r="B224" s="126"/>
      <c r="D224" s="127" t="s">
        <v>79</v>
      </c>
      <c r="E224" s="128" t="s">
        <v>727</v>
      </c>
      <c r="F224" s="128" t="s">
        <v>728</v>
      </c>
      <c r="I224" s="129"/>
      <c r="J224" s="130">
        <f>BK224</f>
        <v>0</v>
      </c>
      <c r="L224" s="126"/>
      <c r="M224" s="131"/>
      <c r="P224" s="132">
        <f>P225+P228</f>
        <v>0</v>
      </c>
      <c r="R224" s="132">
        <f>R225+R228</f>
        <v>0.1268</v>
      </c>
      <c r="T224" s="133">
        <f>T225+T228</f>
        <v>0</v>
      </c>
      <c r="AR224" s="127" t="s">
        <v>21</v>
      </c>
      <c r="AT224" s="134" t="s">
        <v>79</v>
      </c>
      <c r="AU224" s="134" t="s">
        <v>80</v>
      </c>
      <c r="AY224" s="127" t="s">
        <v>250</v>
      </c>
      <c r="BK224" s="135">
        <f>BK225+BK228</f>
        <v>0</v>
      </c>
    </row>
    <row r="225" spans="2:65" s="11" customFormat="1" ht="22.9" customHeight="1">
      <c r="B225" s="126"/>
      <c r="D225" s="127" t="s">
        <v>79</v>
      </c>
      <c r="E225" s="136" t="s">
        <v>729</v>
      </c>
      <c r="F225" s="136" t="s">
        <v>730</v>
      </c>
      <c r="I225" s="129"/>
      <c r="J225" s="137">
        <f>BK225</f>
        <v>0</v>
      </c>
      <c r="L225" s="126"/>
      <c r="M225" s="131"/>
      <c r="P225" s="132">
        <f>SUM(P226:P227)</f>
        <v>0</v>
      </c>
      <c r="R225" s="132">
        <f>SUM(R226:R227)</f>
        <v>0.1143</v>
      </c>
      <c r="T225" s="133">
        <f>SUM(T226:T227)</f>
        <v>0</v>
      </c>
      <c r="AR225" s="127" t="s">
        <v>21</v>
      </c>
      <c r="AT225" s="134" t="s">
        <v>79</v>
      </c>
      <c r="AU225" s="134" t="s">
        <v>88</v>
      </c>
      <c r="AY225" s="127" t="s">
        <v>250</v>
      </c>
      <c r="BK225" s="135">
        <f>SUM(BK226:BK227)</f>
        <v>0</v>
      </c>
    </row>
    <row r="226" spans="2:65" s="1" customFormat="1" ht="24.2" customHeight="1">
      <c r="B226" s="33"/>
      <c r="C226" s="138" t="s">
        <v>423</v>
      </c>
      <c r="D226" s="138" t="s">
        <v>252</v>
      </c>
      <c r="E226" s="139" t="s">
        <v>4100</v>
      </c>
      <c r="F226" s="140" t="s">
        <v>4407</v>
      </c>
      <c r="G226" s="141" t="s">
        <v>283</v>
      </c>
      <c r="H226" s="142">
        <v>1</v>
      </c>
      <c r="I226" s="143"/>
      <c r="J226" s="144">
        <f>ROUND(I226*H226,2)</f>
        <v>0</v>
      </c>
      <c r="K226" s="140" t="s">
        <v>1</v>
      </c>
      <c r="L226" s="33"/>
      <c r="M226" s="145" t="s">
        <v>1</v>
      </c>
      <c r="N226" s="146" t="s">
        <v>45</v>
      </c>
      <c r="P226" s="147">
        <f>O226*H226</f>
        <v>0</v>
      </c>
      <c r="Q226" s="147">
        <v>0.1143</v>
      </c>
      <c r="R226" s="147">
        <f>Q226*H226</f>
        <v>0.1143</v>
      </c>
      <c r="S226" s="147">
        <v>0</v>
      </c>
      <c r="T226" s="148">
        <f>S226*H226</f>
        <v>0</v>
      </c>
      <c r="AR226" s="149" t="s">
        <v>351</v>
      </c>
      <c r="AT226" s="149" t="s">
        <v>252</v>
      </c>
      <c r="AU226" s="149" t="s">
        <v>21</v>
      </c>
      <c r="AY226" s="17" t="s">
        <v>250</v>
      </c>
      <c r="BE226" s="150">
        <f>IF(N226="základní",J226,0)</f>
        <v>0</v>
      </c>
      <c r="BF226" s="150">
        <f>IF(N226="snížená",J226,0)</f>
        <v>0</v>
      </c>
      <c r="BG226" s="150">
        <f>IF(N226="zákl. přenesená",J226,0)</f>
        <v>0</v>
      </c>
      <c r="BH226" s="150">
        <f>IF(N226="sníž. přenesená",J226,0)</f>
        <v>0</v>
      </c>
      <c r="BI226" s="150">
        <f>IF(N226="nulová",J226,0)</f>
        <v>0</v>
      </c>
      <c r="BJ226" s="17" t="s">
        <v>88</v>
      </c>
      <c r="BK226" s="150">
        <f>ROUND(I226*H226,2)</f>
        <v>0</v>
      </c>
      <c r="BL226" s="17" t="s">
        <v>351</v>
      </c>
      <c r="BM226" s="149" t="s">
        <v>4408</v>
      </c>
    </row>
    <row r="227" spans="2:65" s="1" customFormat="1" ht="19.5">
      <c r="B227" s="33"/>
      <c r="D227" s="156" t="s">
        <v>285</v>
      </c>
      <c r="F227" s="170" t="s">
        <v>4409</v>
      </c>
      <c r="I227" s="153"/>
      <c r="L227" s="33"/>
      <c r="M227" s="154"/>
      <c r="T227" s="57"/>
      <c r="AT227" s="17" t="s">
        <v>285</v>
      </c>
      <c r="AU227" s="17" t="s">
        <v>21</v>
      </c>
    </row>
    <row r="228" spans="2:65" s="11" customFormat="1" ht="22.9" customHeight="1">
      <c r="B228" s="126"/>
      <c r="D228" s="127" t="s">
        <v>79</v>
      </c>
      <c r="E228" s="136" t="s">
        <v>2224</v>
      </c>
      <c r="F228" s="136" t="s">
        <v>2225</v>
      </c>
      <c r="I228" s="129"/>
      <c r="J228" s="137">
        <f>BK228</f>
        <v>0</v>
      </c>
      <c r="L228" s="126"/>
      <c r="M228" s="131"/>
      <c r="P228" s="132">
        <f>SUM(P229:P231)</f>
        <v>0</v>
      </c>
      <c r="R228" s="132">
        <f>SUM(R229:R231)</f>
        <v>1.2500000000000001E-2</v>
      </c>
      <c r="T228" s="133">
        <f>SUM(T229:T231)</f>
        <v>0</v>
      </c>
      <c r="AR228" s="127" t="s">
        <v>21</v>
      </c>
      <c r="AT228" s="134" t="s">
        <v>79</v>
      </c>
      <c r="AU228" s="134" t="s">
        <v>88</v>
      </c>
      <c r="AY228" s="127" t="s">
        <v>250</v>
      </c>
      <c r="BK228" s="135">
        <f>SUM(BK229:BK231)</f>
        <v>0</v>
      </c>
    </row>
    <row r="229" spans="2:65" s="1" customFormat="1" ht="24.2" customHeight="1">
      <c r="B229" s="33"/>
      <c r="C229" s="138" t="s">
        <v>429</v>
      </c>
      <c r="D229" s="138" t="s">
        <v>252</v>
      </c>
      <c r="E229" s="139" t="s">
        <v>4410</v>
      </c>
      <c r="F229" s="140" t="s">
        <v>4411</v>
      </c>
      <c r="G229" s="141" t="s">
        <v>255</v>
      </c>
      <c r="H229" s="142">
        <v>50</v>
      </c>
      <c r="I229" s="143"/>
      <c r="J229" s="144">
        <f>ROUND(I229*H229,2)</f>
        <v>0</v>
      </c>
      <c r="K229" s="140" t="s">
        <v>256</v>
      </c>
      <c r="L229" s="33"/>
      <c r="M229" s="145" t="s">
        <v>1</v>
      </c>
      <c r="N229" s="146" t="s">
        <v>45</v>
      </c>
      <c r="P229" s="147">
        <f>O229*H229</f>
        <v>0</v>
      </c>
      <c r="Q229" s="147">
        <v>2.5000000000000001E-4</v>
      </c>
      <c r="R229" s="147">
        <f>Q229*H229</f>
        <v>1.2500000000000001E-2</v>
      </c>
      <c r="S229" s="147">
        <v>0</v>
      </c>
      <c r="T229" s="148">
        <f>S229*H229</f>
        <v>0</v>
      </c>
      <c r="AR229" s="149" t="s">
        <v>351</v>
      </c>
      <c r="AT229" s="149" t="s">
        <v>252</v>
      </c>
      <c r="AU229" s="149" t="s">
        <v>21</v>
      </c>
      <c r="AY229" s="17" t="s">
        <v>250</v>
      </c>
      <c r="BE229" s="150">
        <f>IF(N229="základní",J229,0)</f>
        <v>0</v>
      </c>
      <c r="BF229" s="150">
        <f>IF(N229="snížená",J229,0)</f>
        <v>0</v>
      </c>
      <c r="BG229" s="150">
        <f>IF(N229="zákl. přenesená",J229,0)</f>
        <v>0</v>
      </c>
      <c r="BH229" s="150">
        <f>IF(N229="sníž. přenesená",J229,0)</f>
        <v>0</v>
      </c>
      <c r="BI229" s="150">
        <f>IF(N229="nulová",J229,0)</f>
        <v>0</v>
      </c>
      <c r="BJ229" s="17" t="s">
        <v>88</v>
      </c>
      <c r="BK229" s="150">
        <f>ROUND(I229*H229,2)</f>
        <v>0</v>
      </c>
      <c r="BL229" s="17" t="s">
        <v>351</v>
      </c>
      <c r="BM229" s="149" t="s">
        <v>4412</v>
      </c>
    </row>
    <row r="230" spans="2:65" s="1" customFormat="1" ht="11.25">
      <c r="B230" s="33"/>
      <c r="D230" s="151" t="s">
        <v>259</v>
      </c>
      <c r="F230" s="152" t="s">
        <v>4413</v>
      </c>
      <c r="I230" s="153"/>
      <c r="L230" s="33"/>
      <c r="M230" s="154"/>
      <c r="T230" s="57"/>
      <c r="AT230" s="17" t="s">
        <v>259</v>
      </c>
      <c r="AU230" s="17" t="s">
        <v>21</v>
      </c>
    </row>
    <row r="231" spans="2:65" s="12" customFormat="1" ht="11.25">
      <c r="B231" s="155"/>
      <c r="D231" s="156" t="s">
        <v>265</v>
      </c>
      <c r="E231" s="157" t="s">
        <v>1</v>
      </c>
      <c r="F231" s="158" t="s">
        <v>4414</v>
      </c>
      <c r="H231" s="159">
        <v>50</v>
      </c>
      <c r="I231" s="160"/>
      <c r="L231" s="155"/>
      <c r="M231" s="161"/>
      <c r="T231" s="162"/>
      <c r="AT231" s="157" t="s">
        <v>265</v>
      </c>
      <c r="AU231" s="157" t="s">
        <v>21</v>
      </c>
      <c r="AV231" s="12" t="s">
        <v>21</v>
      </c>
      <c r="AW231" s="12" t="s">
        <v>36</v>
      </c>
      <c r="AX231" s="12" t="s">
        <v>88</v>
      </c>
      <c r="AY231" s="157" t="s">
        <v>250</v>
      </c>
    </row>
    <row r="232" spans="2:65" s="11" customFormat="1" ht="25.9" customHeight="1">
      <c r="B232" s="126"/>
      <c r="D232" s="127" t="s">
        <v>79</v>
      </c>
      <c r="E232" s="128" t="s">
        <v>1796</v>
      </c>
      <c r="F232" s="128" t="s">
        <v>1797</v>
      </c>
      <c r="I232" s="129"/>
      <c r="J232" s="130">
        <f>BK232</f>
        <v>0</v>
      </c>
      <c r="L232" s="126"/>
      <c r="M232" s="131"/>
      <c r="P232" s="132">
        <f>SUM(P233:P234)</f>
        <v>0</v>
      </c>
      <c r="R232" s="132">
        <f>SUM(R233:R234)</f>
        <v>0</v>
      </c>
      <c r="T232" s="133">
        <f>SUM(T233:T234)</f>
        <v>0</v>
      </c>
      <c r="AR232" s="127" t="s">
        <v>257</v>
      </c>
      <c r="AT232" s="134" t="s">
        <v>79</v>
      </c>
      <c r="AU232" s="134" t="s">
        <v>80</v>
      </c>
      <c r="AY232" s="127" t="s">
        <v>250</v>
      </c>
      <c r="BK232" s="135">
        <f>SUM(BK233:BK234)</f>
        <v>0</v>
      </c>
    </row>
    <row r="233" spans="2:65" s="1" customFormat="1" ht="16.5" customHeight="1">
      <c r="B233" s="33"/>
      <c r="C233" s="138" t="s">
        <v>435</v>
      </c>
      <c r="D233" s="138" t="s">
        <v>252</v>
      </c>
      <c r="E233" s="139" t="s">
        <v>4415</v>
      </c>
      <c r="F233" s="140" t="s">
        <v>4416</v>
      </c>
      <c r="G233" s="141" t="s">
        <v>283</v>
      </c>
      <c r="H233" s="142">
        <v>1</v>
      </c>
      <c r="I233" s="143"/>
      <c r="J233" s="144">
        <f>ROUND(I233*H233,2)</f>
        <v>0</v>
      </c>
      <c r="K233" s="140" t="s">
        <v>1</v>
      </c>
      <c r="L233" s="33"/>
      <c r="M233" s="145" t="s">
        <v>1</v>
      </c>
      <c r="N233" s="146" t="s">
        <v>45</v>
      </c>
      <c r="P233" s="147">
        <f>O233*H233</f>
        <v>0</v>
      </c>
      <c r="Q233" s="147">
        <v>0</v>
      </c>
      <c r="R233" s="147">
        <f>Q233*H233</f>
        <v>0</v>
      </c>
      <c r="S233" s="147">
        <v>0</v>
      </c>
      <c r="T233" s="148">
        <f>S233*H233</f>
        <v>0</v>
      </c>
      <c r="AR233" s="149" t="s">
        <v>2230</v>
      </c>
      <c r="AT233" s="149" t="s">
        <v>252</v>
      </c>
      <c r="AU233" s="149" t="s">
        <v>88</v>
      </c>
      <c r="AY233" s="17" t="s">
        <v>250</v>
      </c>
      <c r="BE233" s="150">
        <f>IF(N233="základní",J233,0)</f>
        <v>0</v>
      </c>
      <c r="BF233" s="150">
        <f>IF(N233="snížená",J233,0)</f>
        <v>0</v>
      </c>
      <c r="BG233" s="150">
        <f>IF(N233="zákl. přenesená",J233,0)</f>
        <v>0</v>
      </c>
      <c r="BH233" s="150">
        <f>IF(N233="sníž. přenesená",J233,0)</f>
        <v>0</v>
      </c>
      <c r="BI233" s="150">
        <f>IF(N233="nulová",J233,0)</f>
        <v>0</v>
      </c>
      <c r="BJ233" s="17" t="s">
        <v>88</v>
      </c>
      <c r="BK233" s="150">
        <f>ROUND(I233*H233,2)</f>
        <v>0</v>
      </c>
      <c r="BL233" s="17" t="s">
        <v>2230</v>
      </c>
      <c r="BM233" s="149" t="s">
        <v>4417</v>
      </c>
    </row>
    <row r="234" spans="2:65" s="1" customFormat="1" ht="19.5">
      <c r="B234" s="33"/>
      <c r="D234" s="156" t="s">
        <v>285</v>
      </c>
      <c r="F234" s="170" t="s">
        <v>4062</v>
      </c>
      <c r="I234" s="153"/>
      <c r="L234" s="33"/>
      <c r="M234" s="193"/>
      <c r="N234" s="190"/>
      <c r="O234" s="190"/>
      <c r="P234" s="190"/>
      <c r="Q234" s="190"/>
      <c r="R234" s="190"/>
      <c r="S234" s="190"/>
      <c r="T234" s="194"/>
      <c r="AT234" s="17" t="s">
        <v>285</v>
      </c>
      <c r="AU234" s="17" t="s">
        <v>88</v>
      </c>
    </row>
    <row r="235" spans="2:65" s="1" customFormat="1" ht="6.95" customHeight="1">
      <c r="B235" s="45"/>
      <c r="C235" s="46"/>
      <c r="D235" s="46"/>
      <c r="E235" s="46"/>
      <c r="F235" s="46"/>
      <c r="G235" s="46"/>
      <c r="H235" s="46"/>
      <c r="I235" s="46"/>
      <c r="J235" s="46"/>
      <c r="K235" s="46"/>
      <c r="L235" s="33"/>
    </row>
  </sheetData>
  <sheetProtection algorithmName="SHA-512" hashValue="rMHv57nxmd/8sJKB8fyVHsC5OMb82wuZEs4my7s14glbImQKZBTC4Omi9VGnmUu+6Sbc6phfV441v1BWocqh8g==" saltValue="mKX/SxCBA+/LLpYl+KD1P4NyWUnis2rqoPryH9F5Zg3JJCdhPWVn2SJMTkEq9ouJIXKR8yd0KU/sOSQP46npGg==" spinCount="100000" sheet="1" objects="1" scenarios="1" formatColumns="0" formatRows="0" autoFilter="0"/>
  <autoFilter ref="C127:K234" xr:uid="{00000000-0009-0000-0000-000013000000}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hyperlinks>
    <hyperlink ref="F132" r:id="rId1" xr:uid="{00000000-0004-0000-1300-000000000000}"/>
    <hyperlink ref="F135" r:id="rId2" xr:uid="{00000000-0004-0000-1300-000001000000}"/>
    <hyperlink ref="F140" r:id="rId3" xr:uid="{00000000-0004-0000-1300-000002000000}"/>
    <hyperlink ref="F149" r:id="rId4" xr:uid="{00000000-0004-0000-1300-000003000000}"/>
    <hyperlink ref="F152" r:id="rId5" xr:uid="{00000000-0004-0000-1300-000004000000}"/>
    <hyperlink ref="F155" r:id="rId6" xr:uid="{00000000-0004-0000-1300-000005000000}"/>
    <hyperlink ref="F158" r:id="rId7" xr:uid="{00000000-0004-0000-1300-000006000000}"/>
    <hyperlink ref="F161" r:id="rId8" xr:uid="{00000000-0004-0000-1300-000007000000}"/>
    <hyperlink ref="F164" r:id="rId9" xr:uid="{00000000-0004-0000-1300-000008000000}"/>
    <hyperlink ref="F170" r:id="rId10" xr:uid="{00000000-0004-0000-1300-000009000000}"/>
    <hyperlink ref="F173" r:id="rId11" xr:uid="{00000000-0004-0000-1300-00000A000000}"/>
    <hyperlink ref="F176" r:id="rId12" xr:uid="{00000000-0004-0000-1300-00000B000000}"/>
    <hyperlink ref="F179" r:id="rId13" xr:uid="{00000000-0004-0000-1300-00000C000000}"/>
    <hyperlink ref="F182" r:id="rId14" xr:uid="{00000000-0004-0000-1300-00000D000000}"/>
    <hyperlink ref="F185" r:id="rId15" xr:uid="{00000000-0004-0000-1300-00000E000000}"/>
    <hyperlink ref="F196" r:id="rId16" xr:uid="{00000000-0004-0000-1300-00000F000000}"/>
    <hyperlink ref="F199" r:id="rId17" xr:uid="{00000000-0004-0000-1300-000010000000}"/>
    <hyperlink ref="F204" r:id="rId18" xr:uid="{00000000-0004-0000-1300-000011000000}"/>
    <hyperlink ref="F207" r:id="rId19" xr:uid="{00000000-0004-0000-1300-000012000000}"/>
    <hyperlink ref="F211" r:id="rId20" xr:uid="{00000000-0004-0000-1300-000013000000}"/>
    <hyperlink ref="F215" r:id="rId21" xr:uid="{00000000-0004-0000-1300-000014000000}"/>
    <hyperlink ref="F217" r:id="rId22" xr:uid="{00000000-0004-0000-1300-000015000000}"/>
    <hyperlink ref="F220" r:id="rId23" xr:uid="{00000000-0004-0000-1300-000016000000}"/>
    <hyperlink ref="F223" r:id="rId24" xr:uid="{00000000-0004-0000-1300-000017000000}"/>
    <hyperlink ref="F230" r:id="rId25" xr:uid="{00000000-0004-0000-1300-000018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26"/>
  <headerFooter>
    <oddHeader>&amp;R02_040</oddHeader>
    <oddFooter>&amp;CStrana &amp;P z &amp;N&amp;R&amp;A</oddFooter>
  </headerFooter>
  <drawing r:id="rId27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BM26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150</v>
      </c>
      <c r="AZ2" s="94" t="s">
        <v>4418</v>
      </c>
      <c r="BA2" s="94" t="s">
        <v>1</v>
      </c>
      <c r="BB2" s="94" t="s">
        <v>1</v>
      </c>
      <c r="BC2" s="94" t="s">
        <v>4419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ht="12" customHeight="1">
      <c r="B8" s="20"/>
      <c r="D8" s="27" t="s">
        <v>215</v>
      </c>
      <c r="L8" s="20"/>
    </row>
    <row r="9" spans="2:56" s="1" customFormat="1" ht="16.5" customHeight="1">
      <c r="B9" s="33"/>
      <c r="E9" s="259" t="s">
        <v>4420</v>
      </c>
      <c r="F9" s="261"/>
      <c r="G9" s="261"/>
      <c r="H9" s="261"/>
      <c r="L9" s="33"/>
    </row>
    <row r="10" spans="2:56" s="1" customFormat="1" ht="12" customHeight="1">
      <c r="B10" s="33"/>
      <c r="D10" s="27" t="s">
        <v>2252</v>
      </c>
      <c r="L10" s="33"/>
    </row>
    <row r="11" spans="2:56" s="1" customFormat="1" ht="16.5" customHeight="1">
      <c r="B11" s="33"/>
      <c r="E11" s="241" t="s">
        <v>4421</v>
      </c>
      <c r="F11" s="261"/>
      <c r="G11" s="261"/>
      <c r="H11" s="261"/>
      <c r="L11" s="33"/>
    </row>
    <row r="12" spans="2:56" s="1" customFormat="1" ht="11.25">
      <c r="B12" s="33"/>
      <c r="L12" s="33"/>
    </row>
    <row r="13" spans="2:56" s="1" customFormat="1" ht="12" customHeight="1">
      <c r="B13" s="33"/>
      <c r="D13" s="27" t="s">
        <v>18</v>
      </c>
      <c r="F13" s="25" t="s">
        <v>19</v>
      </c>
      <c r="I13" s="27" t="s">
        <v>20</v>
      </c>
      <c r="J13" s="25" t="s">
        <v>1</v>
      </c>
      <c r="L13" s="33"/>
    </row>
    <row r="14" spans="2:56" s="1" customFormat="1" ht="12" customHeight="1">
      <c r="B14" s="33"/>
      <c r="D14" s="27" t="s">
        <v>22</v>
      </c>
      <c r="F14" s="25" t="s">
        <v>23</v>
      </c>
      <c r="I14" s="27" t="s">
        <v>24</v>
      </c>
      <c r="J14" s="53" t="str">
        <f>'Rekapitulace stavby'!AN8</f>
        <v>15. 11. 2024</v>
      </c>
      <c r="L14" s="33"/>
    </row>
    <row r="15" spans="2:56" s="1" customFormat="1" ht="10.9" customHeight="1">
      <c r="B15" s="33"/>
      <c r="L15" s="33"/>
    </row>
    <row r="16" spans="2:56" s="1" customFormat="1" ht="12" customHeight="1">
      <c r="B16" s="33"/>
      <c r="D16" s="27" t="s">
        <v>28</v>
      </c>
      <c r="I16" s="27" t="s">
        <v>29</v>
      </c>
      <c r="J16" s="25" t="s">
        <v>1</v>
      </c>
      <c r="L16" s="33"/>
    </row>
    <row r="17" spans="2:12" s="1" customFormat="1" ht="18" customHeight="1">
      <c r="B17" s="33"/>
      <c r="E17" s="25" t="s">
        <v>30</v>
      </c>
      <c r="I17" s="27" t="s">
        <v>31</v>
      </c>
      <c r="J17" s="25" t="s">
        <v>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7" t="s">
        <v>32</v>
      </c>
      <c r="I19" s="27" t="s">
        <v>29</v>
      </c>
      <c r="J19" s="28" t="str">
        <f>'Rekapitulace stavby'!AN13</f>
        <v>Vyplň údaj</v>
      </c>
      <c r="L19" s="33"/>
    </row>
    <row r="20" spans="2:12" s="1" customFormat="1" ht="18" customHeight="1">
      <c r="B20" s="33"/>
      <c r="E20" s="262" t="str">
        <f>'Rekapitulace stavby'!E14</f>
        <v>Vyplň údaj</v>
      </c>
      <c r="F20" s="220"/>
      <c r="G20" s="220"/>
      <c r="H20" s="220"/>
      <c r="I20" s="27" t="s">
        <v>31</v>
      </c>
      <c r="J20" s="28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7" t="s">
        <v>34</v>
      </c>
      <c r="I22" s="27" t="s">
        <v>29</v>
      </c>
      <c r="J22" s="25" t="s">
        <v>1</v>
      </c>
      <c r="L22" s="33"/>
    </row>
    <row r="23" spans="2:12" s="1" customFormat="1" ht="18" customHeight="1">
      <c r="B23" s="33"/>
      <c r="E23" s="25" t="s">
        <v>35</v>
      </c>
      <c r="I23" s="27" t="s">
        <v>31</v>
      </c>
      <c r="J23" s="25" t="s">
        <v>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7" t="s">
        <v>37</v>
      </c>
      <c r="I25" s="27" t="s">
        <v>29</v>
      </c>
      <c r="J25" s="25" t="s">
        <v>1</v>
      </c>
      <c r="L25" s="33"/>
    </row>
    <row r="26" spans="2:12" s="1" customFormat="1" ht="18" customHeight="1">
      <c r="B26" s="33"/>
      <c r="E26" s="25" t="s">
        <v>38</v>
      </c>
      <c r="I26" s="27" t="s">
        <v>31</v>
      </c>
      <c r="J26" s="25" t="s">
        <v>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7" t="s">
        <v>39</v>
      </c>
      <c r="L28" s="33"/>
    </row>
    <row r="29" spans="2:12" s="7" customFormat="1" ht="16.5" customHeight="1">
      <c r="B29" s="96"/>
      <c r="E29" s="225" t="s">
        <v>1</v>
      </c>
      <c r="F29" s="225"/>
      <c r="G29" s="225"/>
      <c r="H29" s="225"/>
      <c r="L29" s="96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25.35" customHeight="1">
      <c r="B32" s="33"/>
      <c r="D32" s="97" t="s">
        <v>40</v>
      </c>
      <c r="J32" s="67">
        <f>ROUND(J128, 2)</f>
        <v>0</v>
      </c>
      <c r="L32" s="33"/>
    </row>
    <row r="33" spans="2:12" s="1" customFormat="1" ht="6.95" customHeight="1">
      <c r="B33" s="33"/>
      <c r="D33" s="54"/>
      <c r="E33" s="54"/>
      <c r="F33" s="54"/>
      <c r="G33" s="54"/>
      <c r="H33" s="54"/>
      <c r="I33" s="54"/>
      <c r="J33" s="54"/>
      <c r="K33" s="54"/>
      <c r="L33" s="33"/>
    </row>
    <row r="34" spans="2:12" s="1" customFormat="1" ht="14.45" customHeight="1">
      <c r="B34" s="33"/>
      <c r="F34" s="36" t="s">
        <v>42</v>
      </c>
      <c r="I34" s="36" t="s">
        <v>41</v>
      </c>
      <c r="J34" s="36" t="s">
        <v>43</v>
      </c>
      <c r="L34" s="33"/>
    </row>
    <row r="35" spans="2:12" s="1" customFormat="1" ht="14.45" customHeight="1">
      <c r="B35" s="33"/>
      <c r="D35" s="56" t="s">
        <v>44</v>
      </c>
      <c r="E35" s="27" t="s">
        <v>45</v>
      </c>
      <c r="F35" s="87">
        <f>ROUND((SUM(BE128:BE267)),  2)</f>
        <v>0</v>
      </c>
      <c r="I35" s="98">
        <v>0.21</v>
      </c>
      <c r="J35" s="87">
        <f>ROUND(((SUM(BE128:BE267))*I35),  2)</f>
        <v>0</v>
      </c>
      <c r="L35" s="33"/>
    </row>
    <row r="36" spans="2:12" s="1" customFormat="1" ht="14.45" customHeight="1">
      <c r="B36" s="33"/>
      <c r="E36" s="27" t="s">
        <v>46</v>
      </c>
      <c r="F36" s="87">
        <f>ROUND((SUM(BF128:BF267)),  2)</f>
        <v>0</v>
      </c>
      <c r="I36" s="98">
        <v>0.15</v>
      </c>
      <c r="J36" s="87">
        <f>ROUND(((SUM(BF128:BF267))*I36),  2)</f>
        <v>0</v>
      </c>
      <c r="L36" s="33"/>
    </row>
    <row r="37" spans="2:12" s="1" customFormat="1" ht="14.45" hidden="1" customHeight="1">
      <c r="B37" s="33"/>
      <c r="E37" s="27" t="s">
        <v>47</v>
      </c>
      <c r="F37" s="87">
        <f>ROUND((SUM(BG128:BG267)),  2)</f>
        <v>0</v>
      </c>
      <c r="I37" s="98">
        <v>0.21</v>
      </c>
      <c r="J37" s="87">
        <f>0</f>
        <v>0</v>
      </c>
      <c r="L37" s="33"/>
    </row>
    <row r="38" spans="2:12" s="1" customFormat="1" ht="14.45" hidden="1" customHeight="1">
      <c r="B38" s="33"/>
      <c r="E38" s="27" t="s">
        <v>48</v>
      </c>
      <c r="F38" s="87">
        <f>ROUND((SUM(BH128:BH267)),  2)</f>
        <v>0</v>
      </c>
      <c r="I38" s="98">
        <v>0.15</v>
      </c>
      <c r="J38" s="87">
        <f>0</f>
        <v>0</v>
      </c>
      <c r="L38" s="33"/>
    </row>
    <row r="39" spans="2:12" s="1" customFormat="1" ht="14.45" hidden="1" customHeight="1">
      <c r="B39" s="33"/>
      <c r="E39" s="27" t="s">
        <v>49</v>
      </c>
      <c r="F39" s="87">
        <f>ROUND((SUM(BI128:BI267)),  2)</f>
        <v>0</v>
      </c>
      <c r="I39" s="98">
        <v>0</v>
      </c>
      <c r="J39" s="87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9"/>
      <c r="D41" s="100" t="s">
        <v>50</v>
      </c>
      <c r="E41" s="58"/>
      <c r="F41" s="58"/>
      <c r="G41" s="101" t="s">
        <v>51</v>
      </c>
      <c r="H41" s="102" t="s">
        <v>52</v>
      </c>
      <c r="I41" s="58"/>
      <c r="J41" s="103">
        <f>SUM(J32:J39)</f>
        <v>0</v>
      </c>
      <c r="K41" s="104"/>
      <c r="L41" s="33"/>
    </row>
    <row r="42" spans="2:12" s="1" customFormat="1" ht="14.45" customHeight="1">
      <c r="B42" s="33"/>
      <c r="L42" s="33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12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12" s="1" customFormat="1" ht="24.95" customHeight="1">
      <c r="B82" s="33"/>
      <c r="C82" s="21" t="s">
        <v>217</v>
      </c>
      <c r="L82" s="33"/>
    </row>
    <row r="83" spans="2:12" s="1" customFormat="1" ht="6.95" customHeight="1">
      <c r="B83" s="33"/>
      <c r="L83" s="33"/>
    </row>
    <row r="84" spans="2:12" s="1" customFormat="1" ht="12" customHeight="1">
      <c r="B84" s="33"/>
      <c r="C84" s="27" t="s">
        <v>16</v>
      </c>
      <c r="L84" s="33"/>
    </row>
    <row r="85" spans="2:12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12" ht="12" customHeight="1">
      <c r="B86" s="20"/>
      <c r="C86" s="27" t="s">
        <v>215</v>
      </c>
      <c r="L86" s="20"/>
    </row>
    <row r="87" spans="2:12" s="1" customFormat="1" ht="16.5" customHeight="1">
      <c r="B87" s="33"/>
      <c r="E87" s="259" t="s">
        <v>4420</v>
      </c>
      <c r="F87" s="261"/>
      <c r="G87" s="261"/>
      <c r="H87" s="261"/>
      <c r="L87" s="33"/>
    </row>
    <row r="88" spans="2:12" s="1" customFormat="1" ht="12" customHeight="1">
      <c r="B88" s="33"/>
      <c r="C88" s="27" t="s">
        <v>2252</v>
      </c>
      <c r="L88" s="33"/>
    </row>
    <row r="89" spans="2:12" s="1" customFormat="1" ht="16.5" customHeight="1">
      <c r="B89" s="33"/>
      <c r="E89" s="241" t="str">
        <f>E11</f>
        <v>SO 040.42.1 - Vyústění vnitřních vod zprava v km 0,552</v>
      </c>
      <c r="F89" s="261"/>
      <c r="G89" s="261"/>
      <c r="H89" s="261"/>
      <c r="L89" s="33"/>
    </row>
    <row r="90" spans="2:12" s="1" customFormat="1" ht="6.95" customHeight="1">
      <c r="B90" s="33"/>
      <c r="L90" s="33"/>
    </row>
    <row r="91" spans="2:12" s="1" customFormat="1" ht="12" customHeight="1">
      <c r="B91" s="33"/>
      <c r="C91" s="27" t="s">
        <v>22</v>
      </c>
      <c r="F91" s="25" t="str">
        <f>F14</f>
        <v>Zátor</v>
      </c>
      <c r="I91" s="27" t="s">
        <v>24</v>
      </c>
      <c r="J91" s="53" t="str">
        <f>IF(J14="","",J14)</f>
        <v>15. 11. 2024</v>
      </c>
      <c r="L91" s="33"/>
    </row>
    <row r="92" spans="2:12" s="1" customFormat="1" ht="6.95" customHeight="1">
      <c r="B92" s="33"/>
      <c r="L92" s="33"/>
    </row>
    <row r="93" spans="2:12" s="1" customFormat="1" ht="15.2" customHeight="1">
      <c r="B93" s="33"/>
      <c r="C93" s="27" t="s">
        <v>28</v>
      </c>
      <c r="F93" s="25" t="str">
        <f>E17</f>
        <v>Povodí Odry, státní podnik</v>
      </c>
      <c r="I93" s="27" t="s">
        <v>34</v>
      </c>
      <c r="J93" s="31" t="str">
        <f>E23</f>
        <v>AQUATIS, a.s.</v>
      </c>
      <c r="L93" s="33"/>
    </row>
    <row r="94" spans="2:12" s="1" customFormat="1" ht="25.7" customHeight="1">
      <c r="B94" s="33"/>
      <c r="C94" s="27" t="s">
        <v>32</v>
      </c>
      <c r="F94" s="25" t="str">
        <f>IF(E20="","",E20)</f>
        <v>Vyplň údaj</v>
      </c>
      <c r="I94" s="27" t="s">
        <v>37</v>
      </c>
      <c r="J94" s="31" t="str">
        <f>E26</f>
        <v>Ing. Michal Jendruščák</v>
      </c>
      <c r="L94" s="33"/>
    </row>
    <row r="95" spans="2:12" s="1" customFormat="1" ht="10.35" customHeight="1">
      <c r="B95" s="33"/>
      <c r="L95" s="33"/>
    </row>
    <row r="96" spans="2:12" s="1" customFormat="1" ht="29.25" customHeight="1">
      <c r="B96" s="33"/>
      <c r="C96" s="107" t="s">
        <v>218</v>
      </c>
      <c r="D96" s="99"/>
      <c r="E96" s="99"/>
      <c r="F96" s="99"/>
      <c r="G96" s="99"/>
      <c r="H96" s="99"/>
      <c r="I96" s="99"/>
      <c r="J96" s="108" t="s">
        <v>219</v>
      </c>
      <c r="K96" s="99"/>
      <c r="L96" s="33"/>
    </row>
    <row r="97" spans="2:47" s="1" customFormat="1" ht="10.35" customHeight="1">
      <c r="B97" s="33"/>
      <c r="L97" s="33"/>
    </row>
    <row r="98" spans="2:47" s="1" customFormat="1" ht="22.9" customHeight="1">
      <c r="B98" s="33"/>
      <c r="C98" s="109" t="s">
        <v>220</v>
      </c>
      <c r="J98" s="67">
        <f>J128</f>
        <v>0</v>
      </c>
      <c r="L98" s="33"/>
      <c r="AU98" s="17" t="s">
        <v>221</v>
      </c>
    </row>
    <row r="99" spans="2:47" s="8" customFormat="1" ht="24.95" customHeight="1">
      <c r="B99" s="110"/>
      <c r="D99" s="111" t="s">
        <v>222</v>
      </c>
      <c r="E99" s="112"/>
      <c r="F99" s="112"/>
      <c r="G99" s="112"/>
      <c r="H99" s="112"/>
      <c r="I99" s="112"/>
      <c r="J99" s="113">
        <f>J129</f>
        <v>0</v>
      </c>
      <c r="L99" s="110"/>
    </row>
    <row r="100" spans="2:47" s="9" customFormat="1" ht="19.899999999999999" customHeight="1">
      <c r="B100" s="114"/>
      <c r="D100" s="115" t="s">
        <v>223</v>
      </c>
      <c r="E100" s="116"/>
      <c r="F100" s="116"/>
      <c r="G100" s="116"/>
      <c r="H100" s="116"/>
      <c r="I100" s="116"/>
      <c r="J100" s="117">
        <f>J130</f>
        <v>0</v>
      </c>
      <c r="L100" s="114"/>
    </row>
    <row r="101" spans="2:47" s="9" customFormat="1" ht="19.899999999999999" customHeight="1">
      <c r="B101" s="114"/>
      <c r="D101" s="115" t="s">
        <v>224</v>
      </c>
      <c r="E101" s="116"/>
      <c r="F101" s="116"/>
      <c r="G101" s="116"/>
      <c r="H101" s="116"/>
      <c r="I101" s="116"/>
      <c r="J101" s="117">
        <f>J199</f>
        <v>0</v>
      </c>
      <c r="L101" s="114"/>
    </row>
    <row r="102" spans="2:47" s="9" customFormat="1" ht="19.899999999999999" customHeight="1">
      <c r="B102" s="114"/>
      <c r="D102" s="115" t="s">
        <v>225</v>
      </c>
      <c r="E102" s="116"/>
      <c r="F102" s="116"/>
      <c r="G102" s="116"/>
      <c r="H102" s="116"/>
      <c r="I102" s="116"/>
      <c r="J102" s="117">
        <f>J203</f>
        <v>0</v>
      </c>
      <c r="L102" s="114"/>
    </row>
    <row r="103" spans="2:47" s="9" customFormat="1" ht="19.899999999999999" customHeight="1">
      <c r="B103" s="114"/>
      <c r="D103" s="115" t="s">
        <v>226</v>
      </c>
      <c r="E103" s="116"/>
      <c r="F103" s="116"/>
      <c r="G103" s="116"/>
      <c r="H103" s="116"/>
      <c r="I103" s="116"/>
      <c r="J103" s="117">
        <f>J225</f>
        <v>0</v>
      </c>
      <c r="L103" s="114"/>
    </row>
    <row r="104" spans="2:47" s="9" customFormat="1" ht="19.899999999999999" customHeight="1">
      <c r="B104" s="114"/>
      <c r="D104" s="115" t="s">
        <v>1266</v>
      </c>
      <c r="E104" s="116"/>
      <c r="F104" s="116"/>
      <c r="G104" s="116"/>
      <c r="H104" s="116"/>
      <c r="I104" s="116"/>
      <c r="J104" s="117">
        <f>J232</f>
        <v>0</v>
      </c>
      <c r="L104" s="114"/>
    </row>
    <row r="105" spans="2:47" s="9" customFormat="1" ht="19.899999999999999" customHeight="1">
      <c r="B105" s="114"/>
      <c r="D105" s="115" t="s">
        <v>229</v>
      </c>
      <c r="E105" s="116"/>
      <c r="F105" s="116"/>
      <c r="G105" s="116"/>
      <c r="H105" s="116"/>
      <c r="I105" s="116"/>
      <c r="J105" s="117">
        <f>J257</f>
        <v>0</v>
      </c>
      <c r="L105" s="114"/>
    </row>
    <row r="106" spans="2:47" s="9" customFormat="1" ht="19.899999999999999" customHeight="1">
      <c r="B106" s="114"/>
      <c r="D106" s="115" t="s">
        <v>230</v>
      </c>
      <c r="E106" s="116"/>
      <c r="F106" s="116"/>
      <c r="G106" s="116"/>
      <c r="H106" s="116"/>
      <c r="I106" s="116"/>
      <c r="J106" s="117">
        <f>J265</f>
        <v>0</v>
      </c>
      <c r="L106" s="114"/>
    </row>
    <row r="107" spans="2:47" s="1" customFormat="1" ht="21.75" customHeight="1">
      <c r="B107" s="33"/>
      <c r="L107" s="33"/>
    </row>
    <row r="108" spans="2:47" s="1" customFormat="1" ht="6.95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33"/>
    </row>
    <row r="112" spans="2:47" s="1" customFormat="1" ht="6.95" customHeight="1"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33"/>
    </row>
    <row r="113" spans="2:63" s="1" customFormat="1" ht="24.95" customHeight="1">
      <c r="B113" s="33"/>
      <c r="C113" s="21" t="s">
        <v>235</v>
      </c>
      <c r="L113" s="33"/>
    </row>
    <row r="114" spans="2:63" s="1" customFormat="1" ht="6.95" customHeight="1">
      <c r="B114" s="33"/>
      <c r="L114" s="33"/>
    </row>
    <row r="115" spans="2:63" s="1" customFormat="1" ht="12" customHeight="1">
      <c r="B115" s="33"/>
      <c r="C115" s="27" t="s">
        <v>16</v>
      </c>
      <c r="L115" s="33"/>
    </row>
    <row r="116" spans="2:63" s="1" customFormat="1" ht="26.25" customHeight="1">
      <c r="B116" s="33"/>
      <c r="E116" s="259" t="str">
        <f>E7</f>
        <v>Opatření Zátor-Loučky, OHO, Dílčí stavba 02.040 Opatření v úseku Zátor - Loučky</v>
      </c>
      <c r="F116" s="260"/>
      <c r="G116" s="260"/>
      <c r="H116" s="260"/>
      <c r="L116" s="33"/>
    </row>
    <row r="117" spans="2:63" ht="12" customHeight="1">
      <c r="B117" s="20"/>
      <c r="C117" s="27" t="s">
        <v>215</v>
      </c>
      <c r="L117" s="20"/>
    </row>
    <row r="118" spans="2:63" s="1" customFormat="1" ht="16.5" customHeight="1">
      <c r="B118" s="33"/>
      <c r="E118" s="259" t="s">
        <v>4420</v>
      </c>
      <c r="F118" s="261"/>
      <c r="G118" s="261"/>
      <c r="H118" s="261"/>
      <c r="L118" s="33"/>
    </row>
    <row r="119" spans="2:63" s="1" customFormat="1" ht="12" customHeight="1">
      <c r="B119" s="33"/>
      <c r="C119" s="27" t="s">
        <v>2252</v>
      </c>
      <c r="L119" s="33"/>
    </row>
    <row r="120" spans="2:63" s="1" customFormat="1" ht="16.5" customHeight="1">
      <c r="B120" s="33"/>
      <c r="E120" s="241" t="str">
        <f>E11</f>
        <v>SO 040.42.1 - Vyústění vnitřních vod zprava v km 0,552</v>
      </c>
      <c r="F120" s="261"/>
      <c r="G120" s="261"/>
      <c r="H120" s="261"/>
      <c r="L120" s="33"/>
    </row>
    <row r="121" spans="2:63" s="1" customFormat="1" ht="6.95" customHeight="1">
      <c r="B121" s="33"/>
      <c r="L121" s="33"/>
    </row>
    <row r="122" spans="2:63" s="1" customFormat="1" ht="12" customHeight="1">
      <c r="B122" s="33"/>
      <c r="C122" s="27" t="s">
        <v>22</v>
      </c>
      <c r="F122" s="25" t="str">
        <f>F14</f>
        <v>Zátor</v>
      </c>
      <c r="I122" s="27" t="s">
        <v>24</v>
      </c>
      <c r="J122" s="53" t="str">
        <f>IF(J14="","",J14)</f>
        <v>15. 11. 2024</v>
      </c>
      <c r="L122" s="33"/>
    </row>
    <row r="123" spans="2:63" s="1" customFormat="1" ht="6.95" customHeight="1">
      <c r="B123" s="33"/>
      <c r="L123" s="33"/>
    </row>
    <row r="124" spans="2:63" s="1" customFormat="1" ht="15.2" customHeight="1">
      <c r="B124" s="33"/>
      <c r="C124" s="27" t="s">
        <v>28</v>
      </c>
      <c r="F124" s="25" t="str">
        <f>E17</f>
        <v>Povodí Odry, státní podnik</v>
      </c>
      <c r="I124" s="27" t="s">
        <v>34</v>
      </c>
      <c r="J124" s="31" t="str">
        <f>E23</f>
        <v>AQUATIS, a.s.</v>
      </c>
      <c r="L124" s="33"/>
    </row>
    <row r="125" spans="2:63" s="1" customFormat="1" ht="25.7" customHeight="1">
      <c r="B125" s="33"/>
      <c r="C125" s="27" t="s">
        <v>32</v>
      </c>
      <c r="F125" s="25" t="str">
        <f>IF(E20="","",E20)</f>
        <v>Vyplň údaj</v>
      </c>
      <c r="I125" s="27" t="s">
        <v>37</v>
      </c>
      <c r="J125" s="31" t="str">
        <f>E26</f>
        <v>Ing. Michal Jendruščák</v>
      </c>
      <c r="L125" s="33"/>
    </row>
    <row r="126" spans="2:63" s="1" customFormat="1" ht="10.35" customHeight="1">
      <c r="B126" s="33"/>
      <c r="L126" s="33"/>
    </row>
    <row r="127" spans="2:63" s="10" customFormat="1" ht="29.25" customHeight="1">
      <c r="B127" s="118"/>
      <c r="C127" s="119" t="s">
        <v>236</v>
      </c>
      <c r="D127" s="120" t="s">
        <v>65</v>
      </c>
      <c r="E127" s="120" t="s">
        <v>61</v>
      </c>
      <c r="F127" s="120" t="s">
        <v>62</v>
      </c>
      <c r="G127" s="120" t="s">
        <v>237</v>
      </c>
      <c r="H127" s="120" t="s">
        <v>238</v>
      </c>
      <c r="I127" s="120" t="s">
        <v>239</v>
      </c>
      <c r="J127" s="120" t="s">
        <v>219</v>
      </c>
      <c r="K127" s="121" t="s">
        <v>240</v>
      </c>
      <c r="L127" s="118"/>
      <c r="M127" s="60" t="s">
        <v>1</v>
      </c>
      <c r="N127" s="61" t="s">
        <v>44</v>
      </c>
      <c r="O127" s="61" t="s">
        <v>241</v>
      </c>
      <c r="P127" s="61" t="s">
        <v>242</v>
      </c>
      <c r="Q127" s="61" t="s">
        <v>243</v>
      </c>
      <c r="R127" s="61" t="s">
        <v>244</v>
      </c>
      <c r="S127" s="61" t="s">
        <v>245</v>
      </c>
      <c r="T127" s="62" t="s">
        <v>246</v>
      </c>
    </row>
    <row r="128" spans="2:63" s="1" customFormat="1" ht="22.9" customHeight="1">
      <c r="B128" s="33"/>
      <c r="C128" s="65" t="s">
        <v>247</v>
      </c>
      <c r="J128" s="122">
        <f>BK128</f>
        <v>0</v>
      </c>
      <c r="L128" s="33"/>
      <c r="M128" s="63"/>
      <c r="N128" s="54"/>
      <c r="O128" s="54"/>
      <c r="P128" s="123">
        <f>P129</f>
        <v>0</v>
      </c>
      <c r="Q128" s="54"/>
      <c r="R128" s="123">
        <f>R129</f>
        <v>27.556280610000002</v>
      </c>
      <c r="S128" s="54"/>
      <c r="T128" s="124">
        <f>T129</f>
        <v>66</v>
      </c>
      <c r="AT128" s="17" t="s">
        <v>79</v>
      </c>
      <c r="AU128" s="17" t="s">
        <v>221</v>
      </c>
      <c r="BK128" s="125">
        <f>BK129</f>
        <v>0</v>
      </c>
    </row>
    <row r="129" spans="2:65" s="11" customFormat="1" ht="25.9" customHeight="1">
      <c r="B129" s="126"/>
      <c r="D129" s="127" t="s">
        <v>79</v>
      </c>
      <c r="E129" s="128" t="s">
        <v>248</v>
      </c>
      <c r="F129" s="128" t="s">
        <v>249</v>
      </c>
      <c r="I129" s="129"/>
      <c r="J129" s="130">
        <f>BK129</f>
        <v>0</v>
      </c>
      <c r="L129" s="126"/>
      <c r="M129" s="131"/>
      <c r="P129" s="132">
        <f>P130+P199+P203+P225+P232+P257+P265</f>
        <v>0</v>
      </c>
      <c r="R129" s="132">
        <f>R130+R199+R203+R225+R232+R257+R265</f>
        <v>27.556280610000002</v>
      </c>
      <c r="T129" s="133">
        <f>T130+T199+T203+T225+T232+T257+T265</f>
        <v>66</v>
      </c>
      <c r="AR129" s="127" t="s">
        <v>88</v>
      </c>
      <c r="AT129" s="134" t="s">
        <v>79</v>
      </c>
      <c r="AU129" s="134" t="s">
        <v>80</v>
      </c>
      <c r="AY129" s="127" t="s">
        <v>250</v>
      </c>
      <c r="BK129" s="135">
        <f>BK130+BK199+BK203+BK225+BK232+BK257+BK265</f>
        <v>0</v>
      </c>
    </row>
    <row r="130" spans="2:65" s="11" customFormat="1" ht="22.9" customHeight="1">
      <c r="B130" s="126"/>
      <c r="D130" s="127" t="s">
        <v>79</v>
      </c>
      <c r="E130" s="136" t="s">
        <v>88</v>
      </c>
      <c r="F130" s="136" t="s">
        <v>251</v>
      </c>
      <c r="I130" s="129"/>
      <c r="J130" s="137">
        <f>BK130</f>
        <v>0</v>
      </c>
      <c r="L130" s="126"/>
      <c r="M130" s="131"/>
      <c r="P130" s="132">
        <f>SUM(P131:P198)</f>
        <v>0</v>
      </c>
      <c r="R130" s="132">
        <f>SUM(R131:R198)</f>
        <v>7.0175080000000003</v>
      </c>
      <c r="T130" s="133">
        <f>SUM(T131:T198)</f>
        <v>0</v>
      </c>
      <c r="AR130" s="127" t="s">
        <v>88</v>
      </c>
      <c r="AT130" s="134" t="s">
        <v>79</v>
      </c>
      <c r="AU130" s="134" t="s">
        <v>88</v>
      </c>
      <c r="AY130" s="127" t="s">
        <v>250</v>
      </c>
      <c r="BK130" s="135">
        <f>SUM(BK131:BK198)</f>
        <v>0</v>
      </c>
    </row>
    <row r="131" spans="2:65" s="1" customFormat="1" ht="24.2" customHeight="1">
      <c r="B131" s="33"/>
      <c r="C131" s="138" t="s">
        <v>88</v>
      </c>
      <c r="D131" s="138" t="s">
        <v>252</v>
      </c>
      <c r="E131" s="139" t="s">
        <v>1270</v>
      </c>
      <c r="F131" s="140" t="s">
        <v>1271</v>
      </c>
      <c r="G131" s="141" t="s">
        <v>1272</v>
      </c>
      <c r="H131" s="142">
        <v>20</v>
      </c>
      <c r="I131" s="143"/>
      <c r="J131" s="144">
        <f>ROUND(I131*H131,2)</f>
        <v>0</v>
      </c>
      <c r="K131" s="140" t="s">
        <v>256</v>
      </c>
      <c r="L131" s="33"/>
      <c r="M131" s="145" t="s">
        <v>1</v>
      </c>
      <c r="N131" s="146" t="s">
        <v>45</v>
      </c>
      <c r="P131" s="147">
        <f>O131*H131</f>
        <v>0</v>
      </c>
      <c r="Q131" s="147">
        <v>3.0000000000000001E-5</v>
      </c>
      <c r="R131" s="147">
        <f>Q131*H131</f>
        <v>6.0000000000000006E-4</v>
      </c>
      <c r="S131" s="147">
        <v>0</v>
      </c>
      <c r="T131" s="148">
        <f>S131*H131</f>
        <v>0</v>
      </c>
      <c r="AR131" s="149" t="s">
        <v>257</v>
      </c>
      <c r="AT131" s="149" t="s">
        <v>252</v>
      </c>
      <c r="AU131" s="149" t="s">
        <v>21</v>
      </c>
      <c r="AY131" s="17" t="s">
        <v>250</v>
      </c>
      <c r="BE131" s="150">
        <f>IF(N131="základní",J131,0)</f>
        <v>0</v>
      </c>
      <c r="BF131" s="150">
        <f>IF(N131="snížená",J131,0)</f>
        <v>0</v>
      </c>
      <c r="BG131" s="150">
        <f>IF(N131="zákl. přenesená",J131,0)</f>
        <v>0</v>
      </c>
      <c r="BH131" s="150">
        <f>IF(N131="sníž. přenesená",J131,0)</f>
        <v>0</v>
      </c>
      <c r="BI131" s="150">
        <f>IF(N131="nulová",J131,0)</f>
        <v>0</v>
      </c>
      <c r="BJ131" s="17" t="s">
        <v>88</v>
      </c>
      <c r="BK131" s="150">
        <f>ROUND(I131*H131,2)</f>
        <v>0</v>
      </c>
      <c r="BL131" s="17" t="s">
        <v>257</v>
      </c>
      <c r="BM131" s="149" t="s">
        <v>4422</v>
      </c>
    </row>
    <row r="132" spans="2:65" s="1" customFormat="1" ht="11.25">
      <c r="B132" s="33"/>
      <c r="D132" s="151" t="s">
        <v>259</v>
      </c>
      <c r="F132" s="152" t="s">
        <v>1274</v>
      </c>
      <c r="I132" s="153"/>
      <c r="L132" s="33"/>
      <c r="M132" s="154"/>
      <c r="T132" s="57"/>
      <c r="AT132" s="17" t="s">
        <v>259</v>
      </c>
      <c r="AU132" s="17" t="s">
        <v>21</v>
      </c>
    </row>
    <row r="133" spans="2:65" s="12" customFormat="1" ht="11.25">
      <c r="B133" s="155"/>
      <c r="D133" s="156" t="s">
        <v>265</v>
      </c>
      <c r="E133" s="157" t="s">
        <v>1</v>
      </c>
      <c r="F133" s="158" t="s">
        <v>4423</v>
      </c>
      <c r="H133" s="159">
        <v>20</v>
      </c>
      <c r="I133" s="160"/>
      <c r="L133" s="155"/>
      <c r="M133" s="161"/>
      <c r="T133" s="162"/>
      <c r="AT133" s="157" t="s">
        <v>265</v>
      </c>
      <c r="AU133" s="157" t="s">
        <v>21</v>
      </c>
      <c r="AV133" s="12" t="s">
        <v>21</v>
      </c>
      <c r="AW133" s="12" t="s">
        <v>36</v>
      </c>
      <c r="AX133" s="12" t="s">
        <v>88</v>
      </c>
      <c r="AY133" s="157" t="s">
        <v>250</v>
      </c>
    </row>
    <row r="134" spans="2:65" s="1" customFormat="1" ht="24.2" customHeight="1">
      <c r="B134" s="33"/>
      <c r="C134" s="138" t="s">
        <v>21</v>
      </c>
      <c r="D134" s="138" t="s">
        <v>252</v>
      </c>
      <c r="E134" s="139" t="s">
        <v>1276</v>
      </c>
      <c r="F134" s="140" t="s">
        <v>1277</v>
      </c>
      <c r="G134" s="141" t="s">
        <v>1278</v>
      </c>
      <c r="H134" s="142">
        <v>4</v>
      </c>
      <c r="I134" s="143"/>
      <c r="J134" s="144">
        <f>ROUND(I134*H134,2)</f>
        <v>0</v>
      </c>
      <c r="K134" s="140" t="s">
        <v>256</v>
      </c>
      <c r="L134" s="33"/>
      <c r="M134" s="145" t="s">
        <v>1</v>
      </c>
      <c r="N134" s="146" t="s">
        <v>45</v>
      </c>
      <c r="P134" s="147">
        <f>O134*H134</f>
        <v>0</v>
      </c>
      <c r="Q134" s="147">
        <v>0</v>
      </c>
      <c r="R134" s="147">
        <f>Q134*H134</f>
        <v>0</v>
      </c>
      <c r="S134" s="147">
        <v>0</v>
      </c>
      <c r="T134" s="148">
        <f>S134*H134</f>
        <v>0</v>
      </c>
      <c r="AR134" s="149" t="s">
        <v>257</v>
      </c>
      <c r="AT134" s="149" t="s">
        <v>252</v>
      </c>
      <c r="AU134" s="149" t="s">
        <v>21</v>
      </c>
      <c r="AY134" s="17" t="s">
        <v>250</v>
      </c>
      <c r="BE134" s="150">
        <f>IF(N134="základní",J134,0)</f>
        <v>0</v>
      </c>
      <c r="BF134" s="150">
        <f>IF(N134="snížená",J134,0)</f>
        <v>0</v>
      </c>
      <c r="BG134" s="150">
        <f>IF(N134="zákl. přenesená",J134,0)</f>
        <v>0</v>
      </c>
      <c r="BH134" s="150">
        <f>IF(N134="sníž. přenesená",J134,0)</f>
        <v>0</v>
      </c>
      <c r="BI134" s="150">
        <f>IF(N134="nulová",J134,0)</f>
        <v>0</v>
      </c>
      <c r="BJ134" s="17" t="s">
        <v>88</v>
      </c>
      <c r="BK134" s="150">
        <f>ROUND(I134*H134,2)</f>
        <v>0</v>
      </c>
      <c r="BL134" s="17" t="s">
        <v>257</v>
      </c>
      <c r="BM134" s="149" t="s">
        <v>4424</v>
      </c>
    </row>
    <row r="135" spans="2:65" s="1" customFormat="1" ht="11.25">
      <c r="B135" s="33"/>
      <c r="D135" s="151" t="s">
        <v>259</v>
      </c>
      <c r="F135" s="152" t="s">
        <v>1280</v>
      </c>
      <c r="I135" s="153"/>
      <c r="L135" s="33"/>
      <c r="M135" s="154"/>
      <c r="T135" s="57"/>
      <c r="AT135" s="17" t="s">
        <v>259</v>
      </c>
      <c r="AU135" s="17" t="s">
        <v>21</v>
      </c>
    </row>
    <row r="136" spans="2:65" s="1" customFormat="1" ht="24.2" customHeight="1">
      <c r="B136" s="33"/>
      <c r="C136" s="138" t="s">
        <v>267</v>
      </c>
      <c r="D136" s="138" t="s">
        <v>252</v>
      </c>
      <c r="E136" s="139" t="s">
        <v>3750</v>
      </c>
      <c r="F136" s="140" t="s">
        <v>3751</v>
      </c>
      <c r="G136" s="141" t="s">
        <v>255</v>
      </c>
      <c r="H136" s="142">
        <v>62</v>
      </c>
      <c r="I136" s="143"/>
      <c r="J136" s="144">
        <f>ROUND(I136*H136,2)</f>
        <v>0</v>
      </c>
      <c r="K136" s="140" t="s">
        <v>256</v>
      </c>
      <c r="L136" s="33"/>
      <c r="M136" s="145" t="s">
        <v>1</v>
      </c>
      <c r="N136" s="146" t="s">
        <v>45</v>
      </c>
      <c r="P136" s="147">
        <f>O136*H136</f>
        <v>0</v>
      </c>
      <c r="Q136" s="147">
        <v>0</v>
      </c>
      <c r="R136" s="147">
        <f>Q136*H136</f>
        <v>0</v>
      </c>
      <c r="S136" s="147">
        <v>0</v>
      </c>
      <c r="T136" s="148">
        <f>S136*H136</f>
        <v>0</v>
      </c>
      <c r="AR136" s="149" t="s">
        <v>257</v>
      </c>
      <c r="AT136" s="149" t="s">
        <v>252</v>
      </c>
      <c r="AU136" s="149" t="s">
        <v>21</v>
      </c>
      <c r="AY136" s="17" t="s">
        <v>250</v>
      </c>
      <c r="BE136" s="150">
        <f>IF(N136="základní",J136,0)</f>
        <v>0</v>
      </c>
      <c r="BF136" s="150">
        <f>IF(N136="snížená",J136,0)</f>
        <v>0</v>
      </c>
      <c r="BG136" s="150">
        <f>IF(N136="zákl. přenesená",J136,0)</f>
        <v>0</v>
      </c>
      <c r="BH136" s="150">
        <f>IF(N136="sníž. přenesená",J136,0)</f>
        <v>0</v>
      </c>
      <c r="BI136" s="150">
        <f>IF(N136="nulová",J136,0)</f>
        <v>0</v>
      </c>
      <c r="BJ136" s="17" t="s">
        <v>88</v>
      </c>
      <c r="BK136" s="150">
        <f>ROUND(I136*H136,2)</f>
        <v>0</v>
      </c>
      <c r="BL136" s="17" t="s">
        <v>257</v>
      </c>
      <c r="BM136" s="149" t="s">
        <v>4425</v>
      </c>
    </row>
    <row r="137" spans="2:65" s="1" customFormat="1" ht="11.25">
      <c r="B137" s="33"/>
      <c r="D137" s="151" t="s">
        <v>259</v>
      </c>
      <c r="F137" s="152" t="s">
        <v>3753</v>
      </c>
      <c r="I137" s="153"/>
      <c r="L137" s="33"/>
      <c r="M137" s="154"/>
      <c r="T137" s="57"/>
      <c r="AT137" s="17" t="s">
        <v>259</v>
      </c>
      <c r="AU137" s="17" t="s">
        <v>21</v>
      </c>
    </row>
    <row r="138" spans="2:65" s="1" customFormat="1" ht="19.5">
      <c r="B138" s="33"/>
      <c r="D138" s="156" t="s">
        <v>285</v>
      </c>
      <c r="F138" s="170" t="s">
        <v>4426</v>
      </c>
      <c r="I138" s="153"/>
      <c r="L138" s="33"/>
      <c r="M138" s="154"/>
      <c r="T138" s="57"/>
      <c r="AT138" s="17" t="s">
        <v>285</v>
      </c>
      <c r="AU138" s="17" t="s">
        <v>21</v>
      </c>
    </row>
    <row r="139" spans="2:65" s="12" customFormat="1" ht="11.25">
      <c r="B139" s="155"/>
      <c r="D139" s="156" t="s">
        <v>265</v>
      </c>
      <c r="E139" s="157" t="s">
        <v>1</v>
      </c>
      <c r="F139" s="158" t="s">
        <v>4427</v>
      </c>
      <c r="H139" s="159">
        <v>62</v>
      </c>
      <c r="I139" s="160"/>
      <c r="L139" s="155"/>
      <c r="M139" s="161"/>
      <c r="T139" s="162"/>
      <c r="AT139" s="157" t="s">
        <v>265</v>
      </c>
      <c r="AU139" s="157" t="s">
        <v>21</v>
      </c>
      <c r="AV139" s="12" t="s">
        <v>21</v>
      </c>
      <c r="AW139" s="12" t="s">
        <v>36</v>
      </c>
      <c r="AX139" s="12" t="s">
        <v>80</v>
      </c>
      <c r="AY139" s="157" t="s">
        <v>250</v>
      </c>
    </row>
    <row r="140" spans="2:65" s="13" customFormat="1" ht="11.25">
      <c r="B140" s="163"/>
      <c r="D140" s="156" t="s">
        <v>265</v>
      </c>
      <c r="E140" s="164" t="s">
        <v>1</v>
      </c>
      <c r="F140" s="165" t="s">
        <v>273</v>
      </c>
      <c r="H140" s="166">
        <v>62</v>
      </c>
      <c r="I140" s="167"/>
      <c r="L140" s="163"/>
      <c r="M140" s="168"/>
      <c r="T140" s="169"/>
      <c r="AT140" s="164" t="s">
        <v>265</v>
      </c>
      <c r="AU140" s="164" t="s">
        <v>21</v>
      </c>
      <c r="AV140" s="13" t="s">
        <v>257</v>
      </c>
      <c r="AW140" s="13" t="s">
        <v>36</v>
      </c>
      <c r="AX140" s="13" t="s">
        <v>88</v>
      </c>
      <c r="AY140" s="164" t="s">
        <v>250</v>
      </c>
    </row>
    <row r="141" spans="2:65" s="1" customFormat="1" ht="33" customHeight="1">
      <c r="B141" s="33"/>
      <c r="C141" s="138" t="s">
        <v>257</v>
      </c>
      <c r="D141" s="138" t="s">
        <v>252</v>
      </c>
      <c r="E141" s="139" t="s">
        <v>4428</v>
      </c>
      <c r="F141" s="140" t="s">
        <v>4429</v>
      </c>
      <c r="G141" s="141" t="s">
        <v>276</v>
      </c>
      <c r="H141" s="142">
        <v>65.12</v>
      </c>
      <c r="I141" s="143"/>
      <c r="J141" s="144">
        <f>ROUND(I141*H141,2)</f>
        <v>0</v>
      </c>
      <c r="K141" s="140" t="s">
        <v>256</v>
      </c>
      <c r="L141" s="33"/>
      <c r="M141" s="145" t="s">
        <v>1</v>
      </c>
      <c r="N141" s="146" t="s">
        <v>45</v>
      </c>
      <c r="P141" s="147">
        <f>O141*H141</f>
        <v>0</v>
      </c>
      <c r="Q141" s="147">
        <v>0</v>
      </c>
      <c r="R141" s="147">
        <f>Q141*H141</f>
        <v>0</v>
      </c>
      <c r="S141" s="147">
        <v>0</v>
      </c>
      <c r="T141" s="148">
        <f>S141*H141</f>
        <v>0</v>
      </c>
      <c r="AR141" s="149" t="s">
        <v>257</v>
      </c>
      <c r="AT141" s="149" t="s">
        <v>252</v>
      </c>
      <c r="AU141" s="149" t="s">
        <v>21</v>
      </c>
      <c r="AY141" s="17" t="s">
        <v>250</v>
      </c>
      <c r="BE141" s="150">
        <f>IF(N141="základní",J141,0)</f>
        <v>0</v>
      </c>
      <c r="BF141" s="150">
        <f>IF(N141="snížená",J141,0)</f>
        <v>0</v>
      </c>
      <c r="BG141" s="150">
        <f>IF(N141="zákl. přenesená",J141,0)</f>
        <v>0</v>
      </c>
      <c r="BH141" s="150">
        <f>IF(N141="sníž. přenesená",J141,0)</f>
        <v>0</v>
      </c>
      <c r="BI141" s="150">
        <f>IF(N141="nulová",J141,0)</f>
        <v>0</v>
      </c>
      <c r="BJ141" s="17" t="s">
        <v>88</v>
      </c>
      <c r="BK141" s="150">
        <f>ROUND(I141*H141,2)</f>
        <v>0</v>
      </c>
      <c r="BL141" s="17" t="s">
        <v>257</v>
      </c>
      <c r="BM141" s="149" t="s">
        <v>4430</v>
      </c>
    </row>
    <row r="142" spans="2:65" s="1" customFormat="1" ht="11.25">
      <c r="B142" s="33"/>
      <c r="D142" s="151" t="s">
        <v>259</v>
      </c>
      <c r="F142" s="152" t="s">
        <v>4431</v>
      </c>
      <c r="I142" s="153"/>
      <c r="L142" s="33"/>
      <c r="M142" s="154"/>
      <c r="T142" s="57"/>
      <c r="AT142" s="17" t="s">
        <v>259</v>
      </c>
      <c r="AU142" s="17" t="s">
        <v>21</v>
      </c>
    </row>
    <row r="143" spans="2:65" s="12" customFormat="1" ht="11.25">
      <c r="B143" s="155"/>
      <c r="D143" s="156" t="s">
        <v>265</v>
      </c>
      <c r="E143" s="157" t="s">
        <v>1</v>
      </c>
      <c r="F143" s="158" t="s">
        <v>4432</v>
      </c>
      <c r="H143" s="159">
        <v>65.12</v>
      </c>
      <c r="I143" s="160"/>
      <c r="L143" s="155"/>
      <c r="M143" s="161"/>
      <c r="T143" s="162"/>
      <c r="AT143" s="157" t="s">
        <v>265</v>
      </c>
      <c r="AU143" s="157" t="s">
        <v>21</v>
      </c>
      <c r="AV143" s="12" t="s">
        <v>21</v>
      </c>
      <c r="AW143" s="12" t="s">
        <v>36</v>
      </c>
      <c r="AX143" s="12" t="s">
        <v>88</v>
      </c>
      <c r="AY143" s="157" t="s">
        <v>250</v>
      </c>
    </row>
    <row r="144" spans="2:65" s="1" customFormat="1" ht="37.9" customHeight="1">
      <c r="B144" s="33"/>
      <c r="C144" s="138" t="s">
        <v>280</v>
      </c>
      <c r="D144" s="138" t="s">
        <v>252</v>
      </c>
      <c r="E144" s="139" t="s">
        <v>4433</v>
      </c>
      <c r="F144" s="140" t="s">
        <v>4434</v>
      </c>
      <c r="G144" s="141" t="s">
        <v>276</v>
      </c>
      <c r="H144" s="142">
        <v>16.28</v>
      </c>
      <c r="I144" s="143"/>
      <c r="J144" s="144">
        <f>ROUND(I144*H144,2)</f>
        <v>0</v>
      </c>
      <c r="K144" s="140" t="s">
        <v>256</v>
      </c>
      <c r="L144" s="33"/>
      <c r="M144" s="145" t="s">
        <v>1</v>
      </c>
      <c r="N144" s="146" t="s">
        <v>45</v>
      </c>
      <c r="P144" s="147">
        <f>O144*H144</f>
        <v>0</v>
      </c>
      <c r="Q144" s="147">
        <v>0</v>
      </c>
      <c r="R144" s="147">
        <f>Q144*H144</f>
        <v>0</v>
      </c>
      <c r="S144" s="147">
        <v>0</v>
      </c>
      <c r="T144" s="148">
        <f>S144*H144</f>
        <v>0</v>
      </c>
      <c r="AR144" s="149" t="s">
        <v>257</v>
      </c>
      <c r="AT144" s="149" t="s">
        <v>252</v>
      </c>
      <c r="AU144" s="149" t="s">
        <v>21</v>
      </c>
      <c r="AY144" s="17" t="s">
        <v>250</v>
      </c>
      <c r="BE144" s="150">
        <f>IF(N144="základní",J144,0)</f>
        <v>0</v>
      </c>
      <c r="BF144" s="150">
        <f>IF(N144="snížená",J144,0)</f>
        <v>0</v>
      </c>
      <c r="BG144" s="150">
        <f>IF(N144="zákl. přenesená",J144,0)</f>
        <v>0</v>
      </c>
      <c r="BH144" s="150">
        <f>IF(N144="sníž. přenesená",J144,0)</f>
        <v>0</v>
      </c>
      <c r="BI144" s="150">
        <f>IF(N144="nulová",J144,0)</f>
        <v>0</v>
      </c>
      <c r="BJ144" s="17" t="s">
        <v>88</v>
      </c>
      <c r="BK144" s="150">
        <f>ROUND(I144*H144,2)</f>
        <v>0</v>
      </c>
      <c r="BL144" s="17" t="s">
        <v>257</v>
      </c>
      <c r="BM144" s="149" t="s">
        <v>4435</v>
      </c>
    </row>
    <row r="145" spans="2:65" s="1" customFormat="1" ht="11.25">
      <c r="B145" s="33"/>
      <c r="D145" s="151" t="s">
        <v>259</v>
      </c>
      <c r="F145" s="152" t="s">
        <v>4436</v>
      </c>
      <c r="I145" s="153"/>
      <c r="L145" s="33"/>
      <c r="M145" s="154"/>
      <c r="T145" s="57"/>
      <c r="AT145" s="17" t="s">
        <v>259</v>
      </c>
      <c r="AU145" s="17" t="s">
        <v>21</v>
      </c>
    </row>
    <row r="146" spans="2:65" s="12" customFormat="1" ht="11.25">
      <c r="B146" s="155"/>
      <c r="D146" s="156" t="s">
        <v>265</v>
      </c>
      <c r="E146" s="157" t="s">
        <v>1</v>
      </c>
      <c r="F146" s="158" t="s">
        <v>4437</v>
      </c>
      <c r="H146" s="159">
        <v>16.28</v>
      </c>
      <c r="I146" s="160"/>
      <c r="L146" s="155"/>
      <c r="M146" s="161"/>
      <c r="T146" s="162"/>
      <c r="AT146" s="157" t="s">
        <v>265</v>
      </c>
      <c r="AU146" s="157" t="s">
        <v>21</v>
      </c>
      <c r="AV146" s="12" t="s">
        <v>21</v>
      </c>
      <c r="AW146" s="12" t="s">
        <v>36</v>
      </c>
      <c r="AX146" s="12" t="s">
        <v>88</v>
      </c>
      <c r="AY146" s="157" t="s">
        <v>250</v>
      </c>
    </row>
    <row r="147" spans="2:65" s="1" customFormat="1" ht="21.75" customHeight="1">
      <c r="B147" s="33"/>
      <c r="C147" s="138" t="s">
        <v>287</v>
      </c>
      <c r="D147" s="138" t="s">
        <v>252</v>
      </c>
      <c r="E147" s="139" t="s">
        <v>4438</v>
      </c>
      <c r="F147" s="140" t="s">
        <v>4439</v>
      </c>
      <c r="G147" s="141" t="s">
        <v>255</v>
      </c>
      <c r="H147" s="142">
        <v>10.5</v>
      </c>
      <c r="I147" s="143"/>
      <c r="J147" s="144">
        <f>ROUND(I147*H147,2)</f>
        <v>0</v>
      </c>
      <c r="K147" s="140" t="s">
        <v>256</v>
      </c>
      <c r="L147" s="33"/>
      <c r="M147" s="145" t="s">
        <v>1</v>
      </c>
      <c r="N147" s="146" t="s">
        <v>45</v>
      </c>
      <c r="P147" s="147">
        <f>O147*H147</f>
        <v>0</v>
      </c>
      <c r="Q147" s="147">
        <v>6.9999999999999999E-4</v>
      </c>
      <c r="R147" s="147">
        <f>Q147*H147</f>
        <v>7.3499999999999998E-3</v>
      </c>
      <c r="S147" s="147">
        <v>0</v>
      </c>
      <c r="T147" s="148">
        <f>S147*H147</f>
        <v>0</v>
      </c>
      <c r="AR147" s="149" t="s">
        <v>257</v>
      </c>
      <c r="AT147" s="149" t="s">
        <v>252</v>
      </c>
      <c r="AU147" s="149" t="s">
        <v>21</v>
      </c>
      <c r="AY147" s="17" t="s">
        <v>250</v>
      </c>
      <c r="BE147" s="150">
        <f>IF(N147="základní",J147,0)</f>
        <v>0</v>
      </c>
      <c r="BF147" s="150">
        <f>IF(N147="snížená",J147,0)</f>
        <v>0</v>
      </c>
      <c r="BG147" s="150">
        <f>IF(N147="zákl. přenesená",J147,0)</f>
        <v>0</v>
      </c>
      <c r="BH147" s="150">
        <f>IF(N147="sníž. přenesená",J147,0)</f>
        <v>0</v>
      </c>
      <c r="BI147" s="150">
        <f>IF(N147="nulová",J147,0)</f>
        <v>0</v>
      </c>
      <c r="BJ147" s="17" t="s">
        <v>88</v>
      </c>
      <c r="BK147" s="150">
        <f>ROUND(I147*H147,2)</f>
        <v>0</v>
      </c>
      <c r="BL147" s="17" t="s">
        <v>257</v>
      </c>
      <c r="BM147" s="149" t="s">
        <v>4440</v>
      </c>
    </row>
    <row r="148" spans="2:65" s="1" customFormat="1" ht="11.25">
      <c r="B148" s="33"/>
      <c r="D148" s="151" t="s">
        <v>259</v>
      </c>
      <c r="F148" s="152" t="s">
        <v>4441</v>
      </c>
      <c r="I148" s="153"/>
      <c r="L148" s="33"/>
      <c r="M148" s="154"/>
      <c r="T148" s="57"/>
      <c r="AT148" s="17" t="s">
        <v>259</v>
      </c>
      <c r="AU148" s="17" t="s">
        <v>21</v>
      </c>
    </row>
    <row r="149" spans="2:65" s="12" customFormat="1" ht="11.25">
      <c r="B149" s="155"/>
      <c r="D149" s="156" t="s">
        <v>265</v>
      </c>
      <c r="E149" s="157" t="s">
        <v>1</v>
      </c>
      <c r="F149" s="158" t="s">
        <v>4442</v>
      </c>
      <c r="H149" s="159">
        <v>10.5</v>
      </c>
      <c r="I149" s="160"/>
      <c r="L149" s="155"/>
      <c r="M149" s="161"/>
      <c r="T149" s="162"/>
      <c r="AT149" s="157" t="s">
        <v>265</v>
      </c>
      <c r="AU149" s="157" t="s">
        <v>21</v>
      </c>
      <c r="AV149" s="12" t="s">
        <v>21</v>
      </c>
      <c r="AW149" s="12" t="s">
        <v>36</v>
      </c>
      <c r="AX149" s="12" t="s">
        <v>88</v>
      </c>
      <c r="AY149" s="157" t="s">
        <v>250</v>
      </c>
    </row>
    <row r="150" spans="2:65" s="1" customFormat="1" ht="16.5" customHeight="1">
      <c r="B150" s="33"/>
      <c r="C150" s="138" t="s">
        <v>293</v>
      </c>
      <c r="D150" s="138" t="s">
        <v>252</v>
      </c>
      <c r="E150" s="139" t="s">
        <v>4443</v>
      </c>
      <c r="F150" s="140" t="s">
        <v>4444</v>
      </c>
      <c r="G150" s="141" t="s">
        <v>255</v>
      </c>
      <c r="H150" s="142">
        <v>10.5</v>
      </c>
      <c r="I150" s="143"/>
      <c r="J150" s="144">
        <f>ROUND(I150*H150,2)</f>
        <v>0</v>
      </c>
      <c r="K150" s="140" t="s">
        <v>256</v>
      </c>
      <c r="L150" s="33"/>
      <c r="M150" s="145" t="s">
        <v>1</v>
      </c>
      <c r="N150" s="146" t="s">
        <v>45</v>
      </c>
      <c r="P150" s="147">
        <f>O150*H150</f>
        <v>0</v>
      </c>
      <c r="Q150" s="147">
        <v>0</v>
      </c>
      <c r="R150" s="147">
        <f>Q150*H150</f>
        <v>0</v>
      </c>
      <c r="S150" s="147">
        <v>0</v>
      </c>
      <c r="T150" s="148">
        <f>S150*H150</f>
        <v>0</v>
      </c>
      <c r="AR150" s="149" t="s">
        <v>257</v>
      </c>
      <c r="AT150" s="149" t="s">
        <v>252</v>
      </c>
      <c r="AU150" s="149" t="s">
        <v>21</v>
      </c>
      <c r="AY150" s="17" t="s">
        <v>250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257</v>
      </c>
      <c r="BM150" s="149" t="s">
        <v>4445</v>
      </c>
    </row>
    <row r="151" spans="2:65" s="1" customFormat="1" ht="11.25">
      <c r="B151" s="33"/>
      <c r="D151" s="151" t="s">
        <v>259</v>
      </c>
      <c r="F151" s="152" t="s">
        <v>4446</v>
      </c>
      <c r="I151" s="153"/>
      <c r="L151" s="33"/>
      <c r="M151" s="154"/>
      <c r="T151" s="57"/>
      <c r="AT151" s="17" t="s">
        <v>259</v>
      </c>
      <c r="AU151" s="17" t="s">
        <v>21</v>
      </c>
    </row>
    <row r="152" spans="2:65" s="1" customFormat="1" ht="24.2" customHeight="1">
      <c r="B152" s="33"/>
      <c r="C152" s="138" t="s">
        <v>299</v>
      </c>
      <c r="D152" s="138" t="s">
        <v>252</v>
      </c>
      <c r="E152" s="139" t="s">
        <v>4447</v>
      </c>
      <c r="F152" s="140" t="s">
        <v>4448</v>
      </c>
      <c r="G152" s="141" t="s">
        <v>255</v>
      </c>
      <c r="H152" s="142">
        <v>16.2</v>
      </c>
      <c r="I152" s="143"/>
      <c r="J152" s="144">
        <f>ROUND(I152*H152,2)</f>
        <v>0</v>
      </c>
      <c r="K152" s="140" t="s">
        <v>256</v>
      </c>
      <c r="L152" s="33"/>
      <c r="M152" s="145" t="s">
        <v>1</v>
      </c>
      <c r="N152" s="146" t="s">
        <v>45</v>
      </c>
      <c r="P152" s="147">
        <f>O152*H152</f>
        <v>0</v>
      </c>
      <c r="Q152" s="147">
        <v>5.9000000000000003E-4</v>
      </c>
      <c r="R152" s="147">
        <f>Q152*H152</f>
        <v>9.5580000000000005E-3</v>
      </c>
      <c r="S152" s="147">
        <v>0</v>
      </c>
      <c r="T152" s="148">
        <f>S152*H152</f>
        <v>0</v>
      </c>
      <c r="AR152" s="149" t="s">
        <v>257</v>
      </c>
      <c r="AT152" s="149" t="s">
        <v>252</v>
      </c>
      <c r="AU152" s="149" t="s">
        <v>21</v>
      </c>
      <c r="AY152" s="17" t="s">
        <v>250</v>
      </c>
      <c r="BE152" s="150">
        <f>IF(N152="základní",J152,0)</f>
        <v>0</v>
      </c>
      <c r="BF152" s="150">
        <f>IF(N152="snížená",J152,0)</f>
        <v>0</v>
      </c>
      <c r="BG152" s="150">
        <f>IF(N152="zákl. přenesená",J152,0)</f>
        <v>0</v>
      </c>
      <c r="BH152" s="150">
        <f>IF(N152="sníž. přenesená",J152,0)</f>
        <v>0</v>
      </c>
      <c r="BI152" s="150">
        <f>IF(N152="nulová",J152,0)</f>
        <v>0</v>
      </c>
      <c r="BJ152" s="17" t="s">
        <v>88</v>
      </c>
      <c r="BK152" s="150">
        <f>ROUND(I152*H152,2)</f>
        <v>0</v>
      </c>
      <c r="BL152" s="17" t="s">
        <v>257</v>
      </c>
      <c r="BM152" s="149" t="s">
        <v>4449</v>
      </c>
    </row>
    <row r="153" spans="2:65" s="1" customFormat="1" ht="11.25">
      <c r="B153" s="33"/>
      <c r="D153" s="151" t="s">
        <v>259</v>
      </c>
      <c r="F153" s="152" t="s">
        <v>4450</v>
      </c>
      <c r="I153" s="153"/>
      <c r="L153" s="33"/>
      <c r="M153" s="154"/>
      <c r="T153" s="57"/>
      <c r="AT153" s="17" t="s">
        <v>259</v>
      </c>
      <c r="AU153" s="17" t="s">
        <v>21</v>
      </c>
    </row>
    <row r="154" spans="2:65" s="1" customFormat="1" ht="19.5">
      <c r="B154" s="33"/>
      <c r="D154" s="156" t="s">
        <v>285</v>
      </c>
      <c r="F154" s="170" t="s">
        <v>4451</v>
      </c>
      <c r="I154" s="153"/>
      <c r="L154" s="33"/>
      <c r="M154" s="154"/>
      <c r="T154" s="57"/>
      <c r="AT154" s="17" t="s">
        <v>285</v>
      </c>
      <c r="AU154" s="17" t="s">
        <v>21</v>
      </c>
    </row>
    <row r="155" spans="2:65" s="12" customFormat="1" ht="11.25">
      <c r="B155" s="155"/>
      <c r="D155" s="156" t="s">
        <v>265</v>
      </c>
      <c r="E155" s="157" t="s">
        <v>1</v>
      </c>
      <c r="F155" s="158" t="s">
        <v>4452</v>
      </c>
      <c r="H155" s="159">
        <v>16.2</v>
      </c>
      <c r="I155" s="160"/>
      <c r="L155" s="155"/>
      <c r="M155" s="161"/>
      <c r="T155" s="162"/>
      <c r="AT155" s="157" t="s">
        <v>265</v>
      </c>
      <c r="AU155" s="157" t="s">
        <v>21</v>
      </c>
      <c r="AV155" s="12" t="s">
        <v>21</v>
      </c>
      <c r="AW155" s="12" t="s">
        <v>36</v>
      </c>
      <c r="AX155" s="12" t="s">
        <v>88</v>
      </c>
      <c r="AY155" s="157" t="s">
        <v>250</v>
      </c>
    </row>
    <row r="156" spans="2:65" s="1" customFormat="1" ht="24.2" customHeight="1">
      <c r="B156" s="33"/>
      <c r="C156" s="138" t="s">
        <v>305</v>
      </c>
      <c r="D156" s="138" t="s">
        <v>252</v>
      </c>
      <c r="E156" s="139" t="s">
        <v>4453</v>
      </c>
      <c r="F156" s="140" t="s">
        <v>4454</v>
      </c>
      <c r="G156" s="141" t="s">
        <v>255</v>
      </c>
      <c r="H156" s="142">
        <v>16.2</v>
      </c>
      <c r="I156" s="143"/>
      <c r="J156" s="144">
        <f>ROUND(I156*H156,2)</f>
        <v>0</v>
      </c>
      <c r="K156" s="140" t="s">
        <v>256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257</v>
      </c>
      <c r="AT156" s="149" t="s">
        <v>252</v>
      </c>
      <c r="AU156" s="149" t="s">
        <v>21</v>
      </c>
      <c r="AY156" s="17" t="s">
        <v>250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257</v>
      </c>
      <c r="BM156" s="149" t="s">
        <v>4455</v>
      </c>
    </row>
    <row r="157" spans="2:65" s="1" customFormat="1" ht="11.25">
      <c r="B157" s="33"/>
      <c r="D157" s="151" t="s">
        <v>259</v>
      </c>
      <c r="F157" s="152" t="s">
        <v>4456</v>
      </c>
      <c r="I157" s="153"/>
      <c r="L157" s="33"/>
      <c r="M157" s="154"/>
      <c r="T157" s="57"/>
      <c r="AT157" s="17" t="s">
        <v>259</v>
      </c>
      <c r="AU157" s="17" t="s">
        <v>21</v>
      </c>
    </row>
    <row r="158" spans="2:65" s="1" customFormat="1" ht="37.9" customHeight="1">
      <c r="B158" s="33"/>
      <c r="C158" s="138" t="s">
        <v>311</v>
      </c>
      <c r="D158" s="138" t="s">
        <v>252</v>
      </c>
      <c r="E158" s="139" t="s">
        <v>4457</v>
      </c>
      <c r="F158" s="140" t="s">
        <v>4458</v>
      </c>
      <c r="G158" s="141" t="s">
        <v>276</v>
      </c>
      <c r="H158" s="142">
        <v>79.2</v>
      </c>
      <c r="I158" s="143"/>
      <c r="J158" s="144">
        <f>ROUND(I158*H158,2)</f>
        <v>0</v>
      </c>
      <c r="K158" s="140" t="s">
        <v>256</v>
      </c>
      <c r="L158" s="33"/>
      <c r="M158" s="145" t="s">
        <v>1</v>
      </c>
      <c r="N158" s="146" t="s">
        <v>45</v>
      </c>
      <c r="P158" s="147">
        <f>O158*H158</f>
        <v>0</v>
      </c>
      <c r="Q158" s="147">
        <v>0</v>
      </c>
      <c r="R158" s="147">
        <f>Q158*H158</f>
        <v>0</v>
      </c>
      <c r="S158" s="147">
        <v>0</v>
      </c>
      <c r="T158" s="148">
        <f>S158*H158</f>
        <v>0</v>
      </c>
      <c r="AR158" s="149" t="s">
        <v>257</v>
      </c>
      <c r="AT158" s="149" t="s">
        <v>252</v>
      </c>
      <c r="AU158" s="149" t="s">
        <v>21</v>
      </c>
      <c r="AY158" s="17" t="s">
        <v>250</v>
      </c>
      <c r="BE158" s="150">
        <f>IF(N158="základní",J158,0)</f>
        <v>0</v>
      </c>
      <c r="BF158" s="150">
        <f>IF(N158="snížená",J158,0)</f>
        <v>0</v>
      </c>
      <c r="BG158" s="150">
        <f>IF(N158="zákl. přenesená",J158,0)</f>
        <v>0</v>
      </c>
      <c r="BH158" s="150">
        <f>IF(N158="sníž. přenesená",J158,0)</f>
        <v>0</v>
      </c>
      <c r="BI158" s="150">
        <f>IF(N158="nulová",J158,0)</f>
        <v>0</v>
      </c>
      <c r="BJ158" s="17" t="s">
        <v>88</v>
      </c>
      <c r="BK158" s="150">
        <f>ROUND(I158*H158,2)</f>
        <v>0</v>
      </c>
      <c r="BL158" s="17" t="s">
        <v>257</v>
      </c>
      <c r="BM158" s="149" t="s">
        <v>4459</v>
      </c>
    </row>
    <row r="159" spans="2:65" s="1" customFormat="1" ht="11.25">
      <c r="B159" s="33"/>
      <c r="D159" s="151" t="s">
        <v>259</v>
      </c>
      <c r="F159" s="152" t="s">
        <v>4460</v>
      </c>
      <c r="I159" s="153"/>
      <c r="L159" s="33"/>
      <c r="M159" s="154"/>
      <c r="T159" s="57"/>
      <c r="AT159" s="17" t="s">
        <v>259</v>
      </c>
      <c r="AU159" s="17" t="s">
        <v>21</v>
      </c>
    </row>
    <row r="160" spans="2:65" s="12" customFormat="1" ht="11.25">
      <c r="B160" s="155"/>
      <c r="D160" s="156" t="s">
        <v>265</v>
      </c>
      <c r="E160" s="157" t="s">
        <v>1</v>
      </c>
      <c r="F160" s="158" t="s">
        <v>4461</v>
      </c>
      <c r="H160" s="159">
        <v>39.6</v>
      </c>
      <c r="I160" s="160"/>
      <c r="L160" s="155"/>
      <c r="M160" s="161"/>
      <c r="T160" s="162"/>
      <c r="AT160" s="157" t="s">
        <v>265</v>
      </c>
      <c r="AU160" s="157" t="s">
        <v>21</v>
      </c>
      <c r="AV160" s="12" t="s">
        <v>21</v>
      </c>
      <c r="AW160" s="12" t="s">
        <v>36</v>
      </c>
      <c r="AX160" s="12" t="s">
        <v>80</v>
      </c>
      <c r="AY160" s="157" t="s">
        <v>250</v>
      </c>
    </row>
    <row r="161" spans="2:65" s="14" customFormat="1" ht="11.25">
      <c r="B161" s="171"/>
      <c r="D161" s="156" t="s">
        <v>265</v>
      </c>
      <c r="E161" s="172" t="s">
        <v>1</v>
      </c>
      <c r="F161" s="173" t="s">
        <v>317</v>
      </c>
      <c r="H161" s="174">
        <v>39.6</v>
      </c>
      <c r="I161" s="175"/>
      <c r="L161" s="171"/>
      <c r="M161" s="176"/>
      <c r="T161" s="177"/>
      <c r="AT161" s="172" t="s">
        <v>265</v>
      </c>
      <c r="AU161" s="172" t="s">
        <v>21</v>
      </c>
      <c r="AV161" s="14" t="s">
        <v>267</v>
      </c>
      <c r="AW161" s="14" t="s">
        <v>36</v>
      </c>
      <c r="AX161" s="14" t="s">
        <v>80</v>
      </c>
      <c r="AY161" s="172" t="s">
        <v>250</v>
      </c>
    </row>
    <row r="162" spans="2:65" s="12" customFormat="1" ht="11.25">
      <c r="B162" s="155"/>
      <c r="D162" s="156" t="s">
        <v>265</v>
      </c>
      <c r="E162" s="157" t="s">
        <v>1</v>
      </c>
      <c r="F162" s="158" t="s">
        <v>4462</v>
      </c>
      <c r="H162" s="159">
        <v>39.6</v>
      </c>
      <c r="I162" s="160"/>
      <c r="L162" s="155"/>
      <c r="M162" s="161"/>
      <c r="T162" s="162"/>
      <c r="AT162" s="157" t="s">
        <v>265</v>
      </c>
      <c r="AU162" s="157" t="s">
        <v>21</v>
      </c>
      <c r="AV162" s="12" t="s">
        <v>21</v>
      </c>
      <c r="AW162" s="12" t="s">
        <v>36</v>
      </c>
      <c r="AX162" s="12" t="s">
        <v>80</v>
      </c>
      <c r="AY162" s="157" t="s">
        <v>250</v>
      </c>
    </row>
    <row r="163" spans="2:65" s="14" customFormat="1" ht="11.25">
      <c r="B163" s="171"/>
      <c r="D163" s="156" t="s">
        <v>265</v>
      </c>
      <c r="E163" s="172" t="s">
        <v>4418</v>
      </c>
      <c r="F163" s="173" t="s">
        <v>317</v>
      </c>
      <c r="H163" s="174">
        <v>39.6</v>
      </c>
      <c r="I163" s="175"/>
      <c r="L163" s="171"/>
      <c r="M163" s="176"/>
      <c r="T163" s="177"/>
      <c r="AT163" s="172" t="s">
        <v>265</v>
      </c>
      <c r="AU163" s="172" t="s">
        <v>21</v>
      </c>
      <c r="AV163" s="14" t="s">
        <v>267</v>
      </c>
      <c r="AW163" s="14" t="s">
        <v>36</v>
      </c>
      <c r="AX163" s="14" t="s">
        <v>80</v>
      </c>
      <c r="AY163" s="172" t="s">
        <v>250</v>
      </c>
    </row>
    <row r="164" spans="2:65" s="13" customFormat="1" ht="11.25">
      <c r="B164" s="163"/>
      <c r="D164" s="156" t="s">
        <v>265</v>
      </c>
      <c r="E164" s="164" t="s">
        <v>1</v>
      </c>
      <c r="F164" s="165" t="s">
        <v>273</v>
      </c>
      <c r="H164" s="166">
        <v>79.2</v>
      </c>
      <c r="I164" s="167"/>
      <c r="L164" s="163"/>
      <c r="M164" s="168"/>
      <c r="T164" s="169"/>
      <c r="AT164" s="164" t="s">
        <v>265</v>
      </c>
      <c r="AU164" s="164" t="s">
        <v>21</v>
      </c>
      <c r="AV164" s="13" t="s">
        <v>257</v>
      </c>
      <c r="AW164" s="13" t="s">
        <v>36</v>
      </c>
      <c r="AX164" s="13" t="s">
        <v>88</v>
      </c>
      <c r="AY164" s="164" t="s">
        <v>250</v>
      </c>
    </row>
    <row r="165" spans="2:65" s="1" customFormat="1" ht="37.9" customHeight="1">
      <c r="B165" s="33"/>
      <c r="C165" s="138" t="s">
        <v>320</v>
      </c>
      <c r="D165" s="138" t="s">
        <v>252</v>
      </c>
      <c r="E165" s="139" t="s">
        <v>312</v>
      </c>
      <c r="F165" s="140" t="s">
        <v>313</v>
      </c>
      <c r="G165" s="141" t="s">
        <v>276</v>
      </c>
      <c r="H165" s="142">
        <v>52</v>
      </c>
      <c r="I165" s="143"/>
      <c r="J165" s="144">
        <f>ROUND(I165*H165,2)</f>
        <v>0</v>
      </c>
      <c r="K165" s="140" t="s">
        <v>256</v>
      </c>
      <c r="L165" s="33"/>
      <c r="M165" s="145" t="s">
        <v>1</v>
      </c>
      <c r="N165" s="146" t="s">
        <v>45</v>
      </c>
      <c r="P165" s="147">
        <f>O165*H165</f>
        <v>0</v>
      </c>
      <c r="Q165" s="147">
        <v>0</v>
      </c>
      <c r="R165" s="147">
        <f>Q165*H165</f>
        <v>0</v>
      </c>
      <c r="S165" s="147">
        <v>0</v>
      </c>
      <c r="T165" s="148">
        <f>S165*H165</f>
        <v>0</v>
      </c>
      <c r="AR165" s="149" t="s">
        <v>257</v>
      </c>
      <c r="AT165" s="149" t="s">
        <v>252</v>
      </c>
      <c r="AU165" s="149" t="s">
        <v>21</v>
      </c>
      <c r="AY165" s="17" t="s">
        <v>250</v>
      </c>
      <c r="BE165" s="150">
        <f>IF(N165="základní",J165,0)</f>
        <v>0</v>
      </c>
      <c r="BF165" s="150">
        <f>IF(N165="snížená",J165,0)</f>
        <v>0</v>
      </c>
      <c r="BG165" s="150">
        <f>IF(N165="zákl. přenesená",J165,0)</f>
        <v>0</v>
      </c>
      <c r="BH165" s="150">
        <f>IF(N165="sníž. přenesená",J165,0)</f>
        <v>0</v>
      </c>
      <c r="BI165" s="150">
        <f>IF(N165="nulová",J165,0)</f>
        <v>0</v>
      </c>
      <c r="BJ165" s="17" t="s">
        <v>88</v>
      </c>
      <c r="BK165" s="150">
        <f>ROUND(I165*H165,2)</f>
        <v>0</v>
      </c>
      <c r="BL165" s="17" t="s">
        <v>257</v>
      </c>
      <c r="BM165" s="149" t="s">
        <v>4463</v>
      </c>
    </row>
    <row r="166" spans="2:65" s="1" customFormat="1" ht="11.25">
      <c r="B166" s="33"/>
      <c r="D166" s="151" t="s">
        <v>259</v>
      </c>
      <c r="F166" s="152" t="s">
        <v>315</v>
      </c>
      <c r="I166" s="153"/>
      <c r="L166" s="33"/>
      <c r="M166" s="154"/>
      <c r="T166" s="57"/>
      <c r="AT166" s="17" t="s">
        <v>259</v>
      </c>
      <c r="AU166" s="17" t="s">
        <v>21</v>
      </c>
    </row>
    <row r="167" spans="2:65" s="12" customFormat="1" ht="11.25">
      <c r="B167" s="155"/>
      <c r="D167" s="156" t="s">
        <v>265</v>
      </c>
      <c r="E167" s="157" t="s">
        <v>1</v>
      </c>
      <c r="F167" s="158" t="s">
        <v>4464</v>
      </c>
      <c r="H167" s="159">
        <v>12.4</v>
      </c>
      <c r="I167" s="160"/>
      <c r="L167" s="155"/>
      <c r="M167" s="161"/>
      <c r="T167" s="162"/>
      <c r="AT167" s="157" t="s">
        <v>265</v>
      </c>
      <c r="AU167" s="157" t="s">
        <v>21</v>
      </c>
      <c r="AV167" s="12" t="s">
        <v>21</v>
      </c>
      <c r="AW167" s="12" t="s">
        <v>36</v>
      </c>
      <c r="AX167" s="12" t="s">
        <v>80</v>
      </c>
      <c r="AY167" s="157" t="s">
        <v>250</v>
      </c>
    </row>
    <row r="168" spans="2:65" s="12" customFormat="1" ht="11.25">
      <c r="B168" s="155"/>
      <c r="D168" s="156" t="s">
        <v>265</v>
      </c>
      <c r="E168" s="157" t="s">
        <v>1</v>
      </c>
      <c r="F168" s="158" t="s">
        <v>4461</v>
      </c>
      <c r="H168" s="159">
        <v>39.6</v>
      </c>
      <c r="I168" s="160"/>
      <c r="L168" s="155"/>
      <c r="M168" s="161"/>
      <c r="T168" s="162"/>
      <c r="AT168" s="157" t="s">
        <v>265</v>
      </c>
      <c r="AU168" s="157" t="s">
        <v>21</v>
      </c>
      <c r="AV168" s="12" t="s">
        <v>21</v>
      </c>
      <c r="AW168" s="12" t="s">
        <v>36</v>
      </c>
      <c r="AX168" s="12" t="s">
        <v>80</v>
      </c>
      <c r="AY168" s="157" t="s">
        <v>250</v>
      </c>
    </row>
    <row r="169" spans="2:65" s="14" customFormat="1" ht="11.25">
      <c r="B169" s="171"/>
      <c r="D169" s="156" t="s">
        <v>265</v>
      </c>
      <c r="E169" s="172" t="s">
        <v>1</v>
      </c>
      <c r="F169" s="173" t="s">
        <v>317</v>
      </c>
      <c r="H169" s="174">
        <v>52</v>
      </c>
      <c r="I169" s="175"/>
      <c r="L169" s="171"/>
      <c r="M169" s="176"/>
      <c r="T169" s="177"/>
      <c r="AT169" s="172" t="s">
        <v>265</v>
      </c>
      <c r="AU169" s="172" t="s">
        <v>21</v>
      </c>
      <c r="AV169" s="14" t="s">
        <v>267</v>
      </c>
      <c r="AW169" s="14" t="s">
        <v>36</v>
      </c>
      <c r="AX169" s="14" t="s">
        <v>88</v>
      </c>
      <c r="AY169" s="172" t="s">
        <v>250</v>
      </c>
    </row>
    <row r="170" spans="2:65" s="1" customFormat="1" ht="37.9" customHeight="1">
      <c r="B170" s="33"/>
      <c r="C170" s="138" t="s">
        <v>331</v>
      </c>
      <c r="D170" s="138" t="s">
        <v>252</v>
      </c>
      <c r="E170" s="139" t="s">
        <v>381</v>
      </c>
      <c r="F170" s="140" t="s">
        <v>382</v>
      </c>
      <c r="G170" s="141" t="s">
        <v>276</v>
      </c>
      <c r="H170" s="142">
        <v>42</v>
      </c>
      <c r="I170" s="143"/>
      <c r="J170" s="144">
        <f>ROUND(I170*H170,2)</f>
        <v>0</v>
      </c>
      <c r="K170" s="140" t="s">
        <v>2535</v>
      </c>
      <c r="L170" s="33"/>
      <c r="M170" s="145" t="s">
        <v>1</v>
      </c>
      <c r="N170" s="146" t="s">
        <v>45</v>
      </c>
      <c r="P170" s="147">
        <f>O170*H170</f>
        <v>0</v>
      </c>
      <c r="Q170" s="147">
        <v>0</v>
      </c>
      <c r="R170" s="147">
        <f>Q170*H170</f>
        <v>0</v>
      </c>
      <c r="S170" s="147">
        <v>0</v>
      </c>
      <c r="T170" s="148">
        <f>S170*H170</f>
        <v>0</v>
      </c>
      <c r="AR170" s="149" t="s">
        <v>257</v>
      </c>
      <c r="AT170" s="149" t="s">
        <v>252</v>
      </c>
      <c r="AU170" s="149" t="s">
        <v>21</v>
      </c>
      <c r="AY170" s="17" t="s">
        <v>250</v>
      </c>
      <c r="BE170" s="150">
        <f>IF(N170="základní",J170,0)</f>
        <v>0</v>
      </c>
      <c r="BF170" s="150">
        <f>IF(N170="snížená",J170,0)</f>
        <v>0</v>
      </c>
      <c r="BG170" s="150">
        <f>IF(N170="zákl. přenesená",J170,0)</f>
        <v>0</v>
      </c>
      <c r="BH170" s="150">
        <f>IF(N170="sníž. přenesená",J170,0)</f>
        <v>0</v>
      </c>
      <c r="BI170" s="150">
        <f>IF(N170="nulová",J170,0)</f>
        <v>0</v>
      </c>
      <c r="BJ170" s="17" t="s">
        <v>88</v>
      </c>
      <c r="BK170" s="150">
        <f>ROUND(I170*H170,2)</f>
        <v>0</v>
      </c>
      <c r="BL170" s="17" t="s">
        <v>257</v>
      </c>
      <c r="BM170" s="149" t="s">
        <v>4465</v>
      </c>
    </row>
    <row r="171" spans="2:65" s="1" customFormat="1" ht="11.25">
      <c r="B171" s="33"/>
      <c r="D171" s="151" t="s">
        <v>259</v>
      </c>
      <c r="F171" s="152" t="s">
        <v>2537</v>
      </c>
      <c r="I171" s="153"/>
      <c r="L171" s="33"/>
      <c r="M171" s="154"/>
      <c r="T171" s="57"/>
      <c r="AT171" s="17" t="s">
        <v>259</v>
      </c>
      <c r="AU171" s="17" t="s">
        <v>21</v>
      </c>
    </row>
    <row r="172" spans="2:65" s="12" customFormat="1" ht="11.25">
      <c r="B172" s="155"/>
      <c r="D172" s="156" t="s">
        <v>265</v>
      </c>
      <c r="E172" s="157" t="s">
        <v>1</v>
      </c>
      <c r="F172" s="158" t="s">
        <v>4466</v>
      </c>
      <c r="H172" s="159">
        <v>42</v>
      </c>
      <c r="I172" s="160"/>
      <c r="L172" s="155"/>
      <c r="M172" s="161"/>
      <c r="T172" s="162"/>
      <c r="AT172" s="157" t="s">
        <v>265</v>
      </c>
      <c r="AU172" s="157" t="s">
        <v>21</v>
      </c>
      <c r="AV172" s="12" t="s">
        <v>21</v>
      </c>
      <c r="AW172" s="12" t="s">
        <v>36</v>
      </c>
      <c r="AX172" s="12" t="s">
        <v>88</v>
      </c>
      <c r="AY172" s="157" t="s">
        <v>250</v>
      </c>
    </row>
    <row r="173" spans="2:65" s="1" customFormat="1" ht="37.9" customHeight="1">
      <c r="B173" s="33"/>
      <c r="C173" s="138" t="s">
        <v>335</v>
      </c>
      <c r="D173" s="138" t="s">
        <v>252</v>
      </c>
      <c r="E173" s="139" t="s">
        <v>388</v>
      </c>
      <c r="F173" s="140" t="s">
        <v>389</v>
      </c>
      <c r="G173" s="141" t="s">
        <v>276</v>
      </c>
      <c r="H173" s="142">
        <v>420</v>
      </c>
      <c r="I173" s="143"/>
      <c r="J173" s="144">
        <f>ROUND(I173*H173,2)</f>
        <v>0</v>
      </c>
      <c r="K173" s="140" t="s">
        <v>2535</v>
      </c>
      <c r="L173" s="33"/>
      <c r="M173" s="145" t="s">
        <v>1</v>
      </c>
      <c r="N173" s="146" t="s">
        <v>45</v>
      </c>
      <c r="P173" s="147">
        <f>O173*H173</f>
        <v>0</v>
      </c>
      <c r="Q173" s="147">
        <v>0</v>
      </c>
      <c r="R173" s="147">
        <f>Q173*H173</f>
        <v>0</v>
      </c>
      <c r="S173" s="147">
        <v>0</v>
      </c>
      <c r="T173" s="148">
        <f>S173*H173</f>
        <v>0</v>
      </c>
      <c r="AR173" s="149" t="s">
        <v>257</v>
      </c>
      <c r="AT173" s="149" t="s">
        <v>252</v>
      </c>
      <c r="AU173" s="149" t="s">
        <v>21</v>
      </c>
      <c r="AY173" s="17" t="s">
        <v>250</v>
      </c>
      <c r="BE173" s="150">
        <f>IF(N173="základní",J173,0)</f>
        <v>0</v>
      </c>
      <c r="BF173" s="150">
        <f>IF(N173="snížená",J173,0)</f>
        <v>0</v>
      </c>
      <c r="BG173" s="150">
        <f>IF(N173="zákl. přenesená",J173,0)</f>
        <v>0</v>
      </c>
      <c r="BH173" s="150">
        <f>IF(N173="sníž. přenesená",J173,0)</f>
        <v>0</v>
      </c>
      <c r="BI173" s="150">
        <f>IF(N173="nulová",J173,0)</f>
        <v>0</v>
      </c>
      <c r="BJ173" s="17" t="s">
        <v>88</v>
      </c>
      <c r="BK173" s="150">
        <f>ROUND(I173*H173,2)</f>
        <v>0</v>
      </c>
      <c r="BL173" s="17" t="s">
        <v>257</v>
      </c>
      <c r="BM173" s="149" t="s">
        <v>4467</v>
      </c>
    </row>
    <row r="174" spans="2:65" s="1" customFormat="1" ht="11.25">
      <c r="B174" s="33"/>
      <c r="D174" s="151" t="s">
        <v>259</v>
      </c>
      <c r="F174" s="152" t="s">
        <v>2540</v>
      </c>
      <c r="I174" s="153"/>
      <c r="L174" s="33"/>
      <c r="M174" s="154"/>
      <c r="T174" s="57"/>
      <c r="AT174" s="17" t="s">
        <v>259</v>
      </c>
      <c r="AU174" s="17" t="s">
        <v>21</v>
      </c>
    </row>
    <row r="175" spans="2:65" s="12" customFormat="1" ht="11.25">
      <c r="B175" s="155"/>
      <c r="D175" s="156" t="s">
        <v>265</v>
      </c>
      <c r="E175" s="157" t="s">
        <v>1</v>
      </c>
      <c r="F175" s="158" t="s">
        <v>4468</v>
      </c>
      <c r="H175" s="159">
        <v>420</v>
      </c>
      <c r="I175" s="160"/>
      <c r="L175" s="155"/>
      <c r="M175" s="161"/>
      <c r="T175" s="162"/>
      <c r="AT175" s="157" t="s">
        <v>265</v>
      </c>
      <c r="AU175" s="157" t="s">
        <v>21</v>
      </c>
      <c r="AV175" s="12" t="s">
        <v>21</v>
      </c>
      <c r="AW175" s="12" t="s">
        <v>36</v>
      </c>
      <c r="AX175" s="12" t="s">
        <v>88</v>
      </c>
      <c r="AY175" s="157" t="s">
        <v>250</v>
      </c>
    </row>
    <row r="176" spans="2:65" s="1" customFormat="1" ht="24.2" customHeight="1">
      <c r="B176" s="33"/>
      <c r="C176" s="138" t="s">
        <v>340</v>
      </c>
      <c r="D176" s="138" t="s">
        <v>252</v>
      </c>
      <c r="E176" s="139" t="s">
        <v>336</v>
      </c>
      <c r="F176" s="140" t="s">
        <v>337</v>
      </c>
      <c r="G176" s="141" t="s">
        <v>276</v>
      </c>
      <c r="H176" s="142">
        <v>81.599999999999994</v>
      </c>
      <c r="I176" s="143"/>
      <c r="J176" s="144">
        <f>ROUND(I176*H176,2)</f>
        <v>0</v>
      </c>
      <c r="K176" s="140" t="s">
        <v>256</v>
      </c>
      <c r="L176" s="33"/>
      <c r="M176" s="145" t="s">
        <v>1</v>
      </c>
      <c r="N176" s="146" t="s">
        <v>45</v>
      </c>
      <c r="P176" s="147">
        <f>O176*H176</f>
        <v>0</v>
      </c>
      <c r="Q176" s="147">
        <v>0</v>
      </c>
      <c r="R176" s="147">
        <f>Q176*H176</f>
        <v>0</v>
      </c>
      <c r="S176" s="147">
        <v>0</v>
      </c>
      <c r="T176" s="148">
        <f>S176*H176</f>
        <v>0</v>
      </c>
      <c r="AR176" s="149" t="s">
        <v>257</v>
      </c>
      <c r="AT176" s="149" t="s">
        <v>252</v>
      </c>
      <c r="AU176" s="149" t="s">
        <v>21</v>
      </c>
      <c r="AY176" s="17" t="s">
        <v>250</v>
      </c>
      <c r="BE176" s="150">
        <f>IF(N176="základní",J176,0)</f>
        <v>0</v>
      </c>
      <c r="BF176" s="150">
        <f>IF(N176="snížená",J176,0)</f>
        <v>0</v>
      </c>
      <c r="BG176" s="150">
        <f>IF(N176="zákl. přenesená",J176,0)</f>
        <v>0</v>
      </c>
      <c r="BH176" s="150">
        <f>IF(N176="sníž. přenesená",J176,0)</f>
        <v>0</v>
      </c>
      <c r="BI176" s="150">
        <f>IF(N176="nulová",J176,0)</f>
        <v>0</v>
      </c>
      <c r="BJ176" s="17" t="s">
        <v>88</v>
      </c>
      <c r="BK176" s="150">
        <f>ROUND(I176*H176,2)</f>
        <v>0</v>
      </c>
      <c r="BL176" s="17" t="s">
        <v>257</v>
      </c>
      <c r="BM176" s="149" t="s">
        <v>4469</v>
      </c>
    </row>
    <row r="177" spans="2:65" s="1" customFormat="1" ht="11.25">
      <c r="B177" s="33"/>
      <c r="D177" s="151" t="s">
        <v>259</v>
      </c>
      <c r="F177" s="152" t="s">
        <v>339</v>
      </c>
      <c r="I177" s="153"/>
      <c r="L177" s="33"/>
      <c r="M177" s="154"/>
      <c r="T177" s="57"/>
      <c r="AT177" s="17" t="s">
        <v>259</v>
      </c>
      <c r="AU177" s="17" t="s">
        <v>21</v>
      </c>
    </row>
    <row r="178" spans="2:65" s="12" customFormat="1" ht="11.25">
      <c r="B178" s="155"/>
      <c r="D178" s="156" t="s">
        <v>265</v>
      </c>
      <c r="E178" s="157" t="s">
        <v>1</v>
      </c>
      <c r="F178" s="158" t="s">
        <v>4418</v>
      </c>
      <c r="H178" s="159">
        <v>39.6</v>
      </c>
      <c r="I178" s="160"/>
      <c r="L178" s="155"/>
      <c r="M178" s="161"/>
      <c r="T178" s="162"/>
      <c r="AT178" s="157" t="s">
        <v>265</v>
      </c>
      <c r="AU178" s="157" t="s">
        <v>21</v>
      </c>
      <c r="AV178" s="12" t="s">
        <v>21</v>
      </c>
      <c r="AW178" s="12" t="s">
        <v>36</v>
      </c>
      <c r="AX178" s="12" t="s">
        <v>80</v>
      </c>
      <c r="AY178" s="157" t="s">
        <v>250</v>
      </c>
    </row>
    <row r="179" spans="2:65" s="12" customFormat="1" ht="11.25">
      <c r="B179" s="155"/>
      <c r="D179" s="156" t="s">
        <v>265</v>
      </c>
      <c r="E179" s="157" t="s">
        <v>1</v>
      </c>
      <c r="F179" s="158" t="s">
        <v>4470</v>
      </c>
      <c r="H179" s="159">
        <v>42</v>
      </c>
      <c r="I179" s="160"/>
      <c r="L179" s="155"/>
      <c r="M179" s="161"/>
      <c r="T179" s="162"/>
      <c r="AT179" s="157" t="s">
        <v>265</v>
      </c>
      <c r="AU179" s="157" t="s">
        <v>21</v>
      </c>
      <c r="AV179" s="12" t="s">
        <v>21</v>
      </c>
      <c r="AW179" s="12" t="s">
        <v>36</v>
      </c>
      <c r="AX179" s="12" t="s">
        <v>80</v>
      </c>
      <c r="AY179" s="157" t="s">
        <v>250</v>
      </c>
    </row>
    <row r="180" spans="2:65" s="13" customFormat="1" ht="11.25">
      <c r="B180" s="163"/>
      <c r="D180" s="156" t="s">
        <v>265</v>
      </c>
      <c r="E180" s="164" t="s">
        <v>1</v>
      </c>
      <c r="F180" s="165" t="s">
        <v>273</v>
      </c>
      <c r="H180" s="166">
        <v>81.599999999999994</v>
      </c>
      <c r="I180" s="167"/>
      <c r="L180" s="163"/>
      <c r="M180" s="168"/>
      <c r="T180" s="169"/>
      <c r="AT180" s="164" t="s">
        <v>265</v>
      </c>
      <c r="AU180" s="164" t="s">
        <v>21</v>
      </c>
      <c r="AV180" s="13" t="s">
        <v>257</v>
      </c>
      <c r="AW180" s="13" t="s">
        <v>36</v>
      </c>
      <c r="AX180" s="13" t="s">
        <v>88</v>
      </c>
      <c r="AY180" s="164" t="s">
        <v>250</v>
      </c>
    </row>
    <row r="181" spans="2:65" s="1" customFormat="1" ht="33" customHeight="1">
      <c r="B181" s="33"/>
      <c r="C181" s="138" t="s">
        <v>8</v>
      </c>
      <c r="D181" s="138" t="s">
        <v>252</v>
      </c>
      <c r="E181" s="139" t="s">
        <v>400</v>
      </c>
      <c r="F181" s="140" t="s">
        <v>401</v>
      </c>
      <c r="G181" s="141" t="s">
        <v>402</v>
      </c>
      <c r="H181" s="142">
        <v>84</v>
      </c>
      <c r="I181" s="143"/>
      <c r="J181" s="144">
        <f>ROUND(I181*H181,2)</f>
        <v>0</v>
      </c>
      <c r="K181" s="140" t="s">
        <v>1</v>
      </c>
      <c r="L181" s="33"/>
      <c r="M181" s="145" t="s">
        <v>1</v>
      </c>
      <c r="N181" s="146" t="s">
        <v>45</v>
      </c>
      <c r="P181" s="147">
        <f>O181*H181</f>
        <v>0</v>
      </c>
      <c r="Q181" s="147">
        <v>0</v>
      </c>
      <c r="R181" s="147">
        <f>Q181*H181</f>
        <v>0</v>
      </c>
      <c r="S181" s="147">
        <v>0</v>
      </c>
      <c r="T181" s="148">
        <f>S181*H181</f>
        <v>0</v>
      </c>
      <c r="AR181" s="149" t="s">
        <v>257</v>
      </c>
      <c r="AT181" s="149" t="s">
        <v>252</v>
      </c>
      <c r="AU181" s="149" t="s">
        <v>21</v>
      </c>
      <c r="AY181" s="17" t="s">
        <v>250</v>
      </c>
      <c r="BE181" s="150">
        <f>IF(N181="základní",J181,0)</f>
        <v>0</v>
      </c>
      <c r="BF181" s="150">
        <f>IF(N181="snížená",J181,0)</f>
        <v>0</v>
      </c>
      <c r="BG181" s="150">
        <f>IF(N181="zákl. přenesená",J181,0)</f>
        <v>0</v>
      </c>
      <c r="BH181" s="150">
        <f>IF(N181="sníž. přenesená",J181,0)</f>
        <v>0</v>
      </c>
      <c r="BI181" s="150">
        <f>IF(N181="nulová",J181,0)</f>
        <v>0</v>
      </c>
      <c r="BJ181" s="17" t="s">
        <v>88</v>
      </c>
      <c r="BK181" s="150">
        <f>ROUND(I181*H181,2)</f>
        <v>0</v>
      </c>
      <c r="BL181" s="17" t="s">
        <v>257</v>
      </c>
      <c r="BM181" s="149" t="s">
        <v>4471</v>
      </c>
    </row>
    <row r="182" spans="2:65" s="12" customFormat="1" ht="11.25">
      <c r="B182" s="155"/>
      <c r="D182" s="156" t="s">
        <v>265</v>
      </c>
      <c r="E182" s="157" t="s">
        <v>1</v>
      </c>
      <c r="F182" s="158" t="s">
        <v>4472</v>
      </c>
      <c r="H182" s="159">
        <v>84</v>
      </c>
      <c r="I182" s="160"/>
      <c r="L182" s="155"/>
      <c r="M182" s="161"/>
      <c r="T182" s="162"/>
      <c r="AT182" s="157" t="s">
        <v>265</v>
      </c>
      <c r="AU182" s="157" t="s">
        <v>21</v>
      </c>
      <c r="AV182" s="12" t="s">
        <v>21</v>
      </c>
      <c r="AW182" s="12" t="s">
        <v>36</v>
      </c>
      <c r="AX182" s="12" t="s">
        <v>88</v>
      </c>
      <c r="AY182" s="157" t="s">
        <v>250</v>
      </c>
    </row>
    <row r="183" spans="2:65" s="1" customFormat="1" ht="16.5" customHeight="1">
      <c r="B183" s="33"/>
      <c r="C183" s="138" t="s">
        <v>351</v>
      </c>
      <c r="D183" s="138" t="s">
        <v>252</v>
      </c>
      <c r="E183" s="139" t="s">
        <v>412</v>
      </c>
      <c r="F183" s="140" t="s">
        <v>413</v>
      </c>
      <c r="G183" s="141" t="s">
        <v>276</v>
      </c>
      <c r="H183" s="142">
        <v>52</v>
      </c>
      <c r="I183" s="143"/>
      <c r="J183" s="144">
        <f>ROUND(I183*H183,2)</f>
        <v>0</v>
      </c>
      <c r="K183" s="140" t="s">
        <v>256</v>
      </c>
      <c r="L183" s="33"/>
      <c r="M183" s="145" t="s">
        <v>1</v>
      </c>
      <c r="N183" s="146" t="s">
        <v>45</v>
      </c>
      <c r="P183" s="147">
        <f>O183*H183</f>
        <v>0</v>
      </c>
      <c r="Q183" s="147">
        <v>0</v>
      </c>
      <c r="R183" s="147">
        <f>Q183*H183</f>
        <v>0</v>
      </c>
      <c r="S183" s="147">
        <v>0</v>
      </c>
      <c r="T183" s="148">
        <f>S183*H183</f>
        <v>0</v>
      </c>
      <c r="AR183" s="149" t="s">
        <v>257</v>
      </c>
      <c r="AT183" s="149" t="s">
        <v>252</v>
      </c>
      <c r="AU183" s="149" t="s">
        <v>21</v>
      </c>
      <c r="AY183" s="17" t="s">
        <v>250</v>
      </c>
      <c r="BE183" s="150">
        <f>IF(N183="základní",J183,0)</f>
        <v>0</v>
      </c>
      <c r="BF183" s="150">
        <f>IF(N183="snížená",J183,0)</f>
        <v>0</v>
      </c>
      <c r="BG183" s="150">
        <f>IF(N183="zákl. přenesená",J183,0)</f>
        <v>0</v>
      </c>
      <c r="BH183" s="150">
        <f>IF(N183="sníž. přenesená",J183,0)</f>
        <v>0</v>
      </c>
      <c r="BI183" s="150">
        <f>IF(N183="nulová",J183,0)</f>
        <v>0</v>
      </c>
      <c r="BJ183" s="17" t="s">
        <v>88</v>
      </c>
      <c r="BK183" s="150">
        <f>ROUND(I183*H183,2)</f>
        <v>0</v>
      </c>
      <c r="BL183" s="17" t="s">
        <v>257</v>
      </c>
      <c r="BM183" s="149" t="s">
        <v>4473</v>
      </c>
    </row>
    <row r="184" spans="2:65" s="1" customFormat="1" ht="11.25">
      <c r="B184" s="33"/>
      <c r="D184" s="151" t="s">
        <v>259</v>
      </c>
      <c r="F184" s="152" t="s">
        <v>415</v>
      </c>
      <c r="I184" s="153"/>
      <c r="L184" s="33"/>
      <c r="M184" s="154"/>
      <c r="T184" s="57"/>
      <c r="AT184" s="17" t="s">
        <v>259</v>
      </c>
      <c r="AU184" s="17" t="s">
        <v>21</v>
      </c>
    </row>
    <row r="185" spans="2:65" s="1" customFormat="1" ht="19.5">
      <c r="B185" s="33"/>
      <c r="D185" s="156" t="s">
        <v>285</v>
      </c>
      <c r="F185" s="170" t="s">
        <v>4474</v>
      </c>
      <c r="I185" s="153"/>
      <c r="L185" s="33"/>
      <c r="M185" s="154"/>
      <c r="T185" s="57"/>
      <c r="AT185" s="17" t="s">
        <v>285</v>
      </c>
      <c r="AU185" s="17" t="s">
        <v>21</v>
      </c>
    </row>
    <row r="186" spans="2:65" s="12" customFormat="1" ht="11.25">
      <c r="B186" s="155"/>
      <c r="D186" s="156" t="s">
        <v>265</v>
      </c>
      <c r="E186" s="157" t="s">
        <v>1</v>
      </c>
      <c r="F186" s="158" t="s">
        <v>4475</v>
      </c>
      <c r="H186" s="159">
        <v>12.4</v>
      </c>
      <c r="I186" s="160"/>
      <c r="L186" s="155"/>
      <c r="M186" s="161"/>
      <c r="T186" s="162"/>
      <c r="AT186" s="157" t="s">
        <v>265</v>
      </c>
      <c r="AU186" s="157" t="s">
        <v>21</v>
      </c>
      <c r="AV186" s="12" t="s">
        <v>21</v>
      </c>
      <c r="AW186" s="12" t="s">
        <v>36</v>
      </c>
      <c r="AX186" s="12" t="s">
        <v>80</v>
      </c>
      <c r="AY186" s="157" t="s">
        <v>250</v>
      </c>
    </row>
    <row r="187" spans="2:65" s="12" customFormat="1" ht="11.25">
      <c r="B187" s="155"/>
      <c r="D187" s="156" t="s">
        <v>265</v>
      </c>
      <c r="E187" s="157" t="s">
        <v>1</v>
      </c>
      <c r="F187" s="158" t="s">
        <v>4461</v>
      </c>
      <c r="H187" s="159">
        <v>39.6</v>
      </c>
      <c r="I187" s="160"/>
      <c r="L187" s="155"/>
      <c r="M187" s="161"/>
      <c r="T187" s="162"/>
      <c r="AT187" s="157" t="s">
        <v>265</v>
      </c>
      <c r="AU187" s="157" t="s">
        <v>21</v>
      </c>
      <c r="AV187" s="12" t="s">
        <v>21</v>
      </c>
      <c r="AW187" s="12" t="s">
        <v>36</v>
      </c>
      <c r="AX187" s="12" t="s">
        <v>80</v>
      </c>
      <c r="AY187" s="157" t="s">
        <v>250</v>
      </c>
    </row>
    <row r="188" spans="2:65" s="13" customFormat="1" ht="11.25">
      <c r="B188" s="163"/>
      <c r="D188" s="156" t="s">
        <v>265</v>
      </c>
      <c r="E188" s="164" t="s">
        <v>1</v>
      </c>
      <c r="F188" s="165" t="s">
        <v>273</v>
      </c>
      <c r="H188" s="166">
        <v>52</v>
      </c>
      <c r="I188" s="167"/>
      <c r="L188" s="163"/>
      <c r="M188" s="168"/>
      <c r="T188" s="169"/>
      <c r="AT188" s="164" t="s">
        <v>265</v>
      </c>
      <c r="AU188" s="164" t="s">
        <v>21</v>
      </c>
      <c r="AV188" s="13" t="s">
        <v>257</v>
      </c>
      <c r="AW188" s="13" t="s">
        <v>36</v>
      </c>
      <c r="AX188" s="13" t="s">
        <v>88</v>
      </c>
      <c r="AY188" s="164" t="s">
        <v>250</v>
      </c>
    </row>
    <row r="189" spans="2:65" s="1" customFormat="1" ht="24.2" customHeight="1">
      <c r="B189" s="33"/>
      <c r="C189" s="138" t="s">
        <v>357</v>
      </c>
      <c r="D189" s="138" t="s">
        <v>252</v>
      </c>
      <c r="E189" s="139" t="s">
        <v>346</v>
      </c>
      <c r="F189" s="140" t="s">
        <v>347</v>
      </c>
      <c r="G189" s="141" t="s">
        <v>276</v>
      </c>
      <c r="H189" s="142">
        <v>39.6</v>
      </c>
      <c r="I189" s="143"/>
      <c r="J189" s="144">
        <f>ROUND(I189*H189,2)</f>
        <v>0</v>
      </c>
      <c r="K189" s="140" t="s">
        <v>256</v>
      </c>
      <c r="L189" s="33"/>
      <c r="M189" s="145" t="s">
        <v>1</v>
      </c>
      <c r="N189" s="146" t="s">
        <v>45</v>
      </c>
      <c r="P189" s="147">
        <f>O189*H189</f>
        <v>0</v>
      </c>
      <c r="Q189" s="147">
        <v>0</v>
      </c>
      <c r="R189" s="147">
        <f>Q189*H189</f>
        <v>0</v>
      </c>
      <c r="S189" s="147">
        <v>0</v>
      </c>
      <c r="T189" s="148">
        <f>S189*H189</f>
        <v>0</v>
      </c>
      <c r="AR189" s="149" t="s">
        <v>257</v>
      </c>
      <c r="AT189" s="149" t="s">
        <v>252</v>
      </c>
      <c r="AU189" s="149" t="s">
        <v>21</v>
      </c>
      <c r="AY189" s="17" t="s">
        <v>250</v>
      </c>
      <c r="BE189" s="150">
        <f>IF(N189="základní",J189,0)</f>
        <v>0</v>
      </c>
      <c r="BF189" s="150">
        <f>IF(N189="snížená",J189,0)</f>
        <v>0</v>
      </c>
      <c r="BG189" s="150">
        <f>IF(N189="zákl. přenesená",J189,0)</f>
        <v>0</v>
      </c>
      <c r="BH189" s="150">
        <f>IF(N189="sníž. přenesená",J189,0)</f>
        <v>0</v>
      </c>
      <c r="BI189" s="150">
        <f>IF(N189="nulová",J189,0)</f>
        <v>0</v>
      </c>
      <c r="BJ189" s="17" t="s">
        <v>88</v>
      </c>
      <c r="BK189" s="150">
        <f>ROUND(I189*H189,2)</f>
        <v>0</v>
      </c>
      <c r="BL189" s="17" t="s">
        <v>257</v>
      </c>
      <c r="BM189" s="149" t="s">
        <v>4476</v>
      </c>
    </row>
    <row r="190" spans="2:65" s="1" customFormat="1" ht="11.25">
      <c r="B190" s="33"/>
      <c r="D190" s="151" t="s">
        <v>259</v>
      </c>
      <c r="F190" s="152" t="s">
        <v>349</v>
      </c>
      <c r="I190" s="153"/>
      <c r="L190" s="33"/>
      <c r="M190" s="154"/>
      <c r="T190" s="57"/>
      <c r="AT190" s="17" t="s">
        <v>259</v>
      </c>
      <c r="AU190" s="17" t="s">
        <v>21</v>
      </c>
    </row>
    <row r="191" spans="2:65" s="1" customFormat="1" ht="19.5">
      <c r="B191" s="33"/>
      <c r="D191" s="156" t="s">
        <v>285</v>
      </c>
      <c r="F191" s="170" t="s">
        <v>4477</v>
      </c>
      <c r="I191" s="153"/>
      <c r="L191" s="33"/>
      <c r="M191" s="154"/>
      <c r="T191" s="57"/>
      <c r="AT191" s="17" t="s">
        <v>285</v>
      </c>
      <c r="AU191" s="17" t="s">
        <v>21</v>
      </c>
    </row>
    <row r="192" spans="2:65" s="12" customFormat="1" ht="11.25">
      <c r="B192" s="155"/>
      <c r="D192" s="156" t="s">
        <v>265</v>
      </c>
      <c r="E192" s="157" t="s">
        <v>1</v>
      </c>
      <c r="F192" s="158" t="s">
        <v>4478</v>
      </c>
      <c r="H192" s="159">
        <v>39.6</v>
      </c>
      <c r="I192" s="160"/>
      <c r="L192" s="155"/>
      <c r="M192" s="161"/>
      <c r="T192" s="162"/>
      <c r="AT192" s="157" t="s">
        <v>265</v>
      </c>
      <c r="AU192" s="157" t="s">
        <v>21</v>
      </c>
      <c r="AV192" s="12" t="s">
        <v>21</v>
      </c>
      <c r="AW192" s="12" t="s">
        <v>36</v>
      </c>
      <c r="AX192" s="12" t="s">
        <v>88</v>
      </c>
      <c r="AY192" s="157" t="s">
        <v>250</v>
      </c>
    </row>
    <row r="193" spans="2:65" s="1" customFormat="1" ht="24.2" customHeight="1">
      <c r="B193" s="33"/>
      <c r="C193" s="138" t="s">
        <v>363</v>
      </c>
      <c r="D193" s="138" t="s">
        <v>252</v>
      </c>
      <c r="E193" s="139" t="s">
        <v>1422</v>
      </c>
      <c r="F193" s="140" t="s">
        <v>1423</v>
      </c>
      <c r="G193" s="141" t="s">
        <v>276</v>
      </c>
      <c r="H193" s="142">
        <v>3.5</v>
      </c>
      <c r="I193" s="143"/>
      <c r="J193" s="144">
        <f>ROUND(I193*H193,2)</f>
        <v>0</v>
      </c>
      <c r="K193" s="140" t="s">
        <v>256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0</v>
      </c>
      <c r="R193" s="147">
        <f>Q193*H193</f>
        <v>0</v>
      </c>
      <c r="S193" s="147">
        <v>0</v>
      </c>
      <c r="T193" s="148">
        <f>S193*H193</f>
        <v>0</v>
      </c>
      <c r="AR193" s="149" t="s">
        <v>257</v>
      </c>
      <c r="AT193" s="149" t="s">
        <v>252</v>
      </c>
      <c r="AU193" s="149" t="s">
        <v>21</v>
      </c>
      <c r="AY193" s="17" t="s">
        <v>250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257</v>
      </c>
      <c r="BM193" s="149" t="s">
        <v>4479</v>
      </c>
    </row>
    <row r="194" spans="2:65" s="1" customFormat="1" ht="11.25">
      <c r="B194" s="33"/>
      <c r="D194" s="151" t="s">
        <v>259</v>
      </c>
      <c r="F194" s="152" t="s">
        <v>1425</v>
      </c>
      <c r="I194" s="153"/>
      <c r="L194" s="33"/>
      <c r="M194" s="154"/>
      <c r="T194" s="57"/>
      <c r="AT194" s="17" t="s">
        <v>259</v>
      </c>
      <c r="AU194" s="17" t="s">
        <v>21</v>
      </c>
    </row>
    <row r="195" spans="2:65" s="1" customFormat="1" ht="19.5">
      <c r="B195" s="33"/>
      <c r="D195" s="156" t="s">
        <v>285</v>
      </c>
      <c r="F195" s="170" t="s">
        <v>4480</v>
      </c>
      <c r="I195" s="153"/>
      <c r="L195" s="33"/>
      <c r="M195" s="154"/>
      <c r="T195" s="57"/>
      <c r="AT195" s="17" t="s">
        <v>285</v>
      </c>
      <c r="AU195" s="17" t="s">
        <v>21</v>
      </c>
    </row>
    <row r="196" spans="2:65" s="12" customFormat="1" ht="11.25">
      <c r="B196" s="155"/>
      <c r="D196" s="156" t="s">
        <v>265</v>
      </c>
      <c r="E196" s="157" t="s">
        <v>1</v>
      </c>
      <c r="F196" s="158" t="s">
        <v>4481</v>
      </c>
      <c r="H196" s="159">
        <v>3.5</v>
      </c>
      <c r="I196" s="160"/>
      <c r="L196" s="155"/>
      <c r="M196" s="161"/>
      <c r="T196" s="162"/>
      <c r="AT196" s="157" t="s">
        <v>265</v>
      </c>
      <c r="AU196" s="157" t="s">
        <v>21</v>
      </c>
      <c r="AV196" s="12" t="s">
        <v>21</v>
      </c>
      <c r="AW196" s="12" t="s">
        <v>36</v>
      </c>
      <c r="AX196" s="12" t="s">
        <v>88</v>
      </c>
      <c r="AY196" s="157" t="s">
        <v>250</v>
      </c>
    </row>
    <row r="197" spans="2:65" s="1" customFormat="1" ht="16.5" customHeight="1">
      <c r="B197" s="33"/>
      <c r="C197" s="178" t="s">
        <v>369</v>
      </c>
      <c r="D197" s="178" t="s">
        <v>364</v>
      </c>
      <c r="E197" s="179" t="s">
        <v>4145</v>
      </c>
      <c r="F197" s="180" t="s">
        <v>4146</v>
      </c>
      <c r="G197" s="181" t="s">
        <v>402</v>
      </c>
      <c r="H197" s="182">
        <v>7</v>
      </c>
      <c r="I197" s="183"/>
      <c r="J197" s="184">
        <f>ROUND(I197*H197,2)</f>
        <v>0</v>
      </c>
      <c r="K197" s="180" t="s">
        <v>256</v>
      </c>
      <c r="L197" s="185"/>
      <c r="M197" s="186" t="s">
        <v>1</v>
      </c>
      <c r="N197" s="187" t="s">
        <v>45</v>
      </c>
      <c r="P197" s="147">
        <f>O197*H197</f>
        <v>0</v>
      </c>
      <c r="Q197" s="147">
        <v>1</v>
      </c>
      <c r="R197" s="147">
        <f>Q197*H197</f>
        <v>7</v>
      </c>
      <c r="S197" s="147">
        <v>0</v>
      </c>
      <c r="T197" s="148">
        <f>S197*H197</f>
        <v>0</v>
      </c>
      <c r="AR197" s="149" t="s">
        <v>299</v>
      </c>
      <c r="AT197" s="149" t="s">
        <v>364</v>
      </c>
      <c r="AU197" s="149" t="s">
        <v>21</v>
      </c>
      <c r="AY197" s="17" t="s">
        <v>250</v>
      </c>
      <c r="BE197" s="150">
        <f>IF(N197="základní",J197,0)</f>
        <v>0</v>
      </c>
      <c r="BF197" s="150">
        <f>IF(N197="snížená",J197,0)</f>
        <v>0</v>
      </c>
      <c r="BG197" s="150">
        <f>IF(N197="zákl. přenesená",J197,0)</f>
        <v>0</v>
      </c>
      <c r="BH197" s="150">
        <f>IF(N197="sníž. přenesená",J197,0)</f>
        <v>0</v>
      </c>
      <c r="BI197" s="150">
        <f>IF(N197="nulová",J197,0)</f>
        <v>0</v>
      </c>
      <c r="BJ197" s="17" t="s">
        <v>88</v>
      </c>
      <c r="BK197" s="150">
        <f>ROUND(I197*H197,2)</f>
        <v>0</v>
      </c>
      <c r="BL197" s="17" t="s">
        <v>257</v>
      </c>
      <c r="BM197" s="149" t="s">
        <v>4482</v>
      </c>
    </row>
    <row r="198" spans="2:65" s="12" customFormat="1" ht="11.25">
      <c r="B198" s="155"/>
      <c r="D198" s="156" t="s">
        <v>265</v>
      </c>
      <c r="F198" s="158" t="s">
        <v>4483</v>
      </c>
      <c r="H198" s="159">
        <v>7</v>
      </c>
      <c r="I198" s="160"/>
      <c r="L198" s="155"/>
      <c r="M198" s="161"/>
      <c r="T198" s="162"/>
      <c r="AT198" s="157" t="s">
        <v>265</v>
      </c>
      <c r="AU198" s="157" t="s">
        <v>21</v>
      </c>
      <c r="AV198" s="12" t="s">
        <v>21</v>
      </c>
      <c r="AW198" s="12" t="s">
        <v>4</v>
      </c>
      <c r="AX198" s="12" t="s">
        <v>88</v>
      </c>
      <c r="AY198" s="157" t="s">
        <v>250</v>
      </c>
    </row>
    <row r="199" spans="2:65" s="11" customFormat="1" ht="22.9" customHeight="1">
      <c r="B199" s="126"/>
      <c r="D199" s="127" t="s">
        <v>79</v>
      </c>
      <c r="E199" s="136" t="s">
        <v>21</v>
      </c>
      <c r="F199" s="136" t="s">
        <v>459</v>
      </c>
      <c r="I199" s="129"/>
      <c r="J199" s="137">
        <f>BK199</f>
        <v>0</v>
      </c>
      <c r="L199" s="126"/>
      <c r="M199" s="131"/>
      <c r="P199" s="132">
        <f>SUM(P200:P202)</f>
        <v>0</v>
      </c>
      <c r="R199" s="132">
        <f>SUM(R200:R202)</f>
        <v>1.840816</v>
      </c>
      <c r="T199" s="133">
        <f>SUM(T200:T202)</f>
        <v>0</v>
      </c>
      <c r="AR199" s="127" t="s">
        <v>88</v>
      </c>
      <c r="AT199" s="134" t="s">
        <v>79</v>
      </c>
      <c r="AU199" s="134" t="s">
        <v>88</v>
      </c>
      <c r="AY199" s="127" t="s">
        <v>250</v>
      </c>
      <c r="BK199" s="135">
        <f>SUM(BK200:BK202)</f>
        <v>0</v>
      </c>
    </row>
    <row r="200" spans="2:65" s="1" customFormat="1" ht="16.5" customHeight="1">
      <c r="B200" s="33"/>
      <c r="C200" s="138" t="s">
        <v>375</v>
      </c>
      <c r="D200" s="138" t="s">
        <v>252</v>
      </c>
      <c r="E200" s="139" t="s">
        <v>461</v>
      </c>
      <c r="F200" s="140" t="s">
        <v>462</v>
      </c>
      <c r="G200" s="141" t="s">
        <v>276</v>
      </c>
      <c r="H200" s="142">
        <v>0.8</v>
      </c>
      <c r="I200" s="143"/>
      <c r="J200" s="144">
        <f>ROUND(I200*H200,2)</f>
        <v>0</v>
      </c>
      <c r="K200" s="140" t="s">
        <v>256</v>
      </c>
      <c r="L200" s="33"/>
      <c r="M200" s="145" t="s">
        <v>1</v>
      </c>
      <c r="N200" s="146" t="s">
        <v>45</v>
      </c>
      <c r="P200" s="147">
        <f>O200*H200</f>
        <v>0</v>
      </c>
      <c r="Q200" s="147">
        <v>2.3010199999999998</v>
      </c>
      <c r="R200" s="147">
        <f>Q200*H200</f>
        <v>1.840816</v>
      </c>
      <c r="S200" s="147">
        <v>0</v>
      </c>
      <c r="T200" s="148">
        <f>S200*H200</f>
        <v>0</v>
      </c>
      <c r="AR200" s="149" t="s">
        <v>257</v>
      </c>
      <c r="AT200" s="149" t="s">
        <v>252</v>
      </c>
      <c r="AU200" s="149" t="s">
        <v>21</v>
      </c>
      <c r="AY200" s="17" t="s">
        <v>250</v>
      </c>
      <c r="BE200" s="150">
        <f>IF(N200="základní",J200,0)</f>
        <v>0</v>
      </c>
      <c r="BF200" s="150">
        <f>IF(N200="snížená",J200,0)</f>
        <v>0</v>
      </c>
      <c r="BG200" s="150">
        <f>IF(N200="zákl. přenesená",J200,0)</f>
        <v>0</v>
      </c>
      <c r="BH200" s="150">
        <f>IF(N200="sníž. přenesená",J200,0)</f>
        <v>0</v>
      </c>
      <c r="BI200" s="150">
        <f>IF(N200="nulová",J200,0)</f>
        <v>0</v>
      </c>
      <c r="BJ200" s="17" t="s">
        <v>88</v>
      </c>
      <c r="BK200" s="150">
        <f>ROUND(I200*H200,2)</f>
        <v>0</v>
      </c>
      <c r="BL200" s="17" t="s">
        <v>257</v>
      </c>
      <c r="BM200" s="149" t="s">
        <v>4484</v>
      </c>
    </row>
    <row r="201" spans="2:65" s="1" customFormat="1" ht="11.25">
      <c r="B201" s="33"/>
      <c r="D201" s="151" t="s">
        <v>259</v>
      </c>
      <c r="F201" s="152" t="s">
        <v>464</v>
      </c>
      <c r="I201" s="153"/>
      <c r="L201" s="33"/>
      <c r="M201" s="154"/>
      <c r="T201" s="57"/>
      <c r="AT201" s="17" t="s">
        <v>259</v>
      </c>
      <c r="AU201" s="17" t="s">
        <v>21</v>
      </c>
    </row>
    <row r="202" spans="2:65" s="12" customFormat="1" ht="11.25">
      <c r="B202" s="155"/>
      <c r="D202" s="156" t="s">
        <v>265</v>
      </c>
      <c r="E202" s="157" t="s">
        <v>1</v>
      </c>
      <c r="F202" s="158" t="s">
        <v>4485</v>
      </c>
      <c r="H202" s="159">
        <v>0.8</v>
      </c>
      <c r="I202" s="160"/>
      <c r="L202" s="155"/>
      <c r="M202" s="161"/>
      <c r="T202" s="162"/>
      <c r="AT202" s="157" t="s">
        <v>265</v>
      </c>
      <c r="AU202" s="157" t="s">
        <v>21</v>
      </c>
      <c r="AV202" s="12" t="s">
        <v>21</v>
      </c>
      <c r="AW202" s="12" t="s">
        <v>36</v>
      </c>
      <c r="AX202" s="12" t="s">
        <v>88</v>
      </c>
      <c r="AY202" s="157" t="s">
        <v>250</v>
      </c>
    </row>
    <row r="203" spans="2:65" s="11" customFormat="1" ht="22.9" customHeight="1">
      <c r="B203" s="126"/>
      <c r="D203" s="127" t="s">
        <v>79</v>
      </c>
      <c r="E203" s="136" t="s">
        <v>267</v>
      </c>
      <c r="F203" s="136" t="s">
        <v>484</v>
      </c>
      <c r="I203" s="129"/>
      <c r="J203" s="137">
        <f>BK203</f>
        <v>0</v>
      </c>
      <c r="L203" s="126"/>
      <c r="M203" s="131"/>
      <c r="P203" s="132">
        <f>SUM(P204:P224)</f>
        <v>0</v>
      </c>
      <c r="R203" s="132">
        <f>SUM(R204:R224)</f>
        <v>0.28260290999999998</v>
      </c>
      <c r="T203" s="133">
        <f>SUM(T204:T224)</f>
        <v>0</v>
      </c>
      <c r="AR203" s="127" t="s">
        <v>88</v>
      </c>
      <c r="AT203" s="134" t="s">
        <v>79</v>
      </c>
      <c r="AU203" s="134" t="s">
        <v>88</v>
      </c>
      <c r="AY203" s="127" t="s">
        <v>250</v>
      </c>
      <c r="BK203" s="135">
        <f>SUM(BK204:BK224)</f>
        <v>0</v>
      </c>
    </row>
    <row r="204" spans="2:65" s="1" customFormat="1" ht="24.2" customHeight="1">
      <c r="B204" s="33"/>
      <c r="C204" s="138" t="s">
        <v>7</v>
      </c>
      <c r="D204" s="138" t="s">
        <v>252</v>
      </c>
      <c r="E204" s="139" t="s">
        <v>516</v>
      </c>
      <c r="F204" s="140" t="s">
        <v>517</v>
      </c>
      <c r="G204" s="141" t="s">
        <v>276</v>
      </c>
      <c r="H204" s="142">
        <v>1.29</v>
      </c>
      <c r="I204" s="143"/>
      <c r="J204" s="144">
        <f>ROUND(I204*H204,2)</f>
        <v>0</v>
      </c>
      <c r="K204" s="140" t="s">
        <v>256</v>
      </c>
      <c r="L204" s="33"/>
      <c r="M204" s="145" t="s">
        <v>1</v>
      </c>
      <c r="N204" s="146" t="s">
        <v>45</v>
      </c>
      <c r="P204" s="147">
        <f>O204*H204</f>
        <v>0</v>
      </c>
      <c r="Q204" s="147">
        <v>0</v>
      </c>
      <c r="R204" s="147">
        <f>Q204*H204</f>
        <v>0</v>
      </c>
      <c r="S204" s="147">
        <v>0</v>
      </c>
      <c r="T204" s="148">
        <f>S204*H204</f>
        <v>0</v>
      </c>
      <c r="AR204" s="149" t="s">
        <v>257</v>
      </c>
      <c r="AT204" s="149" t="s">
        <v>252</v>
      </c>
      <c r="AU204" s="149" t="s">
        <v>21</v>
      </c>
      <c r="AY204" s="17" t="s">
        <v>250</v>
      </c>
      <c r="BE204" s="150">
        <f>IF(N204="základní",J204,0)</f>
        <v>0</v>
      </c>
      <c r="BF204" s="150">
        <f>IF(N204="snížená",J204,0)</f>
        <v>0</v>
      </c>
      <c r="BG204" s="150">
        <f>IF(N204="zákl. přenesená",J204,0)</f>
        <v>0</v>
      </c>
      <c r="BH204" s="150">
        <f>IF(N204="sníž. přenesená",J204,0)</f>
        <v>0</v>
      </c>
      <c r="BI204" s="150">
        <f>IF(N204="nulová",J204,0)</f>
        <v>0</v>
      </c>
      <c r="BJ204" s="17" t="s">
        <v>88</v>
      </c>
      <c r="BK204" s="150">
        <f>ROUND(I204*H204,2)</f>
        <v>0</v>
      </c>
      <c r="BL204" s="17" t="s">
        <v>257</v>
      </c>
      <c r="BM204" s="149" t="s">
        <v>4486</v>
      </c>
    </row>
    <row r="205" spans="2:65" s="1" customFormat="1" ht="11.25">
      <c r="B205" s="33"/>
      <c r="D205" s="151" t="s">
        <v>259</v>
      </c>
      <c r="F205" s="152" t="s">
        <v>519</v>
      </c>
      <c r="I205" s="153"/>
      <c r="L205" s="33"/>
      <c r="M205" s="154"/>
      <c r="T205" s="57"/>
      <c r="AT205" s="17" t="s">
        <v>259</v>
      </c>
      <c r="AU205" s="17" t="s">
        <v>21</v>
      </c>
    </row>
    <row r="206" spans="2:65" s="1" customFormat="1" ht="19.5">
      <c r="B206" s="33"/>
      <c r="D206" s="156" t="s">
        <v>285</v>
      </c>
      <c r="F206" s="170" t="s">
        <v>4487</v>
      </c>
      <c r="I206" s="153"/>
      <c r="L206" s="33"/>
      <c r="M206" s="154"/>
      <c r="T206" s="57"/>
      <c r="AT206" s="17" t="s">
        <v>285</v>
      </c>
      <c r="AU206" s="17" t="s">
        <v>21</v>
      </c>
    </row>
    <row r="207" spans="2:65" s="12" customFormat="1" ht="11.25">
      <c r="B207" s="155"/>
      <c r="D207" s="156" t="s">
        <v>265</v>
      </c>
      <c r="E207" s="157" t="s">
        <v>1</v>
      </c>
      <c r="F207" s="158" t="s">
        <v>4488</v>
      </c>
      <c r="H207" s="159">
        <v>1.29</v>
      </c>
      <c r="I207" s="160"/>
      <c r="L207" s="155"/>
      <c r="M207" s="161"/>
      <c r="T207" s="162"/>
      <c r="AT207" s="157" t="s">
        <v>265</v>
      </c>
      <c r="AU207" s="157" t="s">
        <v>21</v>
      </c>
      <c r="AV207" s="12" t="s">
        <v>21</v>
      </c>
      <c r="AW207" s="12" t="s">
        <v>36</v>
      </c>
      <c r="AX207" s="12" t="s">
        <v>88</v>
      </c>
      <c r="AY207" s="157" t="s">
        <v>250</v>
      </c>
    </row>
    <row r="208" spans="2:65" s="1" customFormat="1" ht="21.75" customHeight="1">
      <c r="B208" s="33"/>
      <c r="C208" s="138" t="s">
        <v>387</v>
      </c>
      <c r="D208" s="138" t="s">
        <v>252</v>
      </c>
      <c r="E208" s="139" t="s">
        <v>522</v>
      </c>
      <c r="F208" s="140" t="s">
        <v>523</v>
      </c>
      <c r="G208" s="141" t="s">
        <v>255</v>
      </c>
      <c r="H208" s="142">
        <v>20.64</v>
      </c>
      <c r="I208" s="143"/>
      <c r="J208" s="144">
        <f>ROUND(I208*H208,2)</f>
        <v>0</v>
      </c>
      <c r="K208" s="140" t="s">
        <v>256</v>
      </c>
      <c r="L208" s="33"/>
      <c r="M208" s="145" t="s">
        <v>1</v>
      </c>
      <c r="N208" s="146" t="s">
        <v>45</v>
      </c>
      <c r="P208" s="147">
        <f>O208*H208</f>
        <v>0</v>
      </c>
      <c r="Q208" s="147">
        <v>8.6499999999999997E-3</v>
      </c>
      <c r="R208" s="147">
        <f>Q208*H208</f>
        <v>0.178536</v>
      </c>
      <c r="S208" s="147">
        <v>0</v>
      </c>
      <c r="T208" s="148">
        <f>S208*H208</f>
        <v>0</v>
      </c>
      <c r="AR208" s="149" t="s">
        <v>257</v>
      </c>
      <c r="AT208" s="149" t="s">
        <v>252</v>
      </c>
      <c r="AU208" s="149" t="s">
        <v>21</v>
      </c>
      <c r="AY208" s="17" t="s">
        <v>250</v>
      </c>
      <c r="BE208" s="150">
        <f>IF(N208="základní",J208,0)</f>
        <v>0</v>
      </c>
      <c r="BF208" s="150">
        <f>IF(N208="snížená",J208,0)</f>
        <v>0</v>
      </c>
      <c r="BG208" s="150">
        <f>IF(N208="zákl. přenesená",J208,0)</f>
        <v>0</v>
      </c>
      <c r="BH208" s="150">
        <f>IF(N208="sníž. přenesená",J208,0)</f>
        <v>0</v>
      </c>
      <c r="BI208" s="150">
        <f>IF(N208="nulová",J208,0)</f>
        <v>0</v>
      </c>
      <c r="BJ208" s="17" t="s">
        <v>88</v>
      </c>
      <c r="BK208" s="150">
        <f>ROUND(I208*H208,2)</f>
        <v>0</v>
      </c>
      <c r="BL208" s="17" t="s">
        <v>257</v>
      </c>
      <c r="BM208" s="149" t="s">
        <v>4489</v>
      </c>
    </row>
    <row r="209" spans="2:65" s="1" customFormat="1" ht="11.25">
      <c r="B209" s="33"/>
      <c r="D209" s="151" t="s">
        <v>259</v>
      </c>
      <c r="F209" s="152" t="s">
        <v>525</v>
      </c>
      <c r="I209" s="153"/>
      <c r="L209" s="33"/>
      <c r="M209" s="154"/>
      <c r="T209" s="57"/>
      <c r="AT209" s="17" t="s">
        <v>259</v>
      </c>
      <c r="AU209" s="17" t="s">
        <v>21</v>
      </c>
    </row>
    <row r="210" spans="2:65" s="1" customFormat="1" ht="19.5">
      <c r="B210" s="33"/>
      <c r="D210" s="156" t="s">
        <v>285</v>
      </c>
      <c r="F210" s="170" t="s">
        <v>4490</v>
      </c>
      <c r="I210" s="153"/>
      <c r="L210" s="33"/>
      <c r="M210" s="154"/>
      <c r="T210" s="57"/>
      <c r="AT210" s="17" t="s">
        <v>285</v>
      </c>
      <c r="AU210" s="17" t="s">
        <v>21</v>
      </c>
    </row>
    <row r="211" spans="2:65" s="12" customFormat="1" ht="11.25">
      <c r="B211" s="155"/>
      <c r="D211" s="156" t="s">
        <v>265</v>
      </c>
      <c r="E211" s="157" t="s">
        <v>1</v>
      </c>
      <c r="F211" s="158" t="s">
        <v>4491</v>
      </c>
      <c r="H211" s="159">
        <v>20.64</v>
      </c>
      <c r="I211" s="160"/>
      <c r="L211" s="155"/>
      <c r="M211" s="161"/>
      <c r="T211" s="162"/>
      <c r="AT211" s="157" t="s">
        <v>265</v>
      </c>
      <c r="AU211" s="157" t="s">
        <v>21</v>
      </c>
      <c r="AV211" s="12" t="s">
        <v>21</v>
      </c>
      <c r="AW211" s="12" t="s">
        <v>36</v>
      </c>
      <c r="AX211" s="12" t="s">
        <v>88</v>
      </c>
      <c r="AY211" s="157" t="s">
        <v>250</v>
      </c>
    </row>
    <row r="212" spans="2:65" s="1" customFormat="1" ht="24.2" customHeight="1">
      <c r="B212" s="33"/>
      <c r="C212" s="138" t="s">
        <v>393</v>
      </c>
      <c r="D212" s="138" t="s">
        <v>252</v>
      </c>
      <c r="E212" s="139" t="s">
        <v>1509</v>
      </c>
      <c r="F212" s="140" t="s">
        <v>1510</v>
      </c>
      <c r="G212" s="141" t="s">
        <v>255</v>
      </c>
      <c r="H212" s="142">
        <v>0.19</v>
      </c>
      <c r="I212" s="143"/>
      <c r="J212" s="144">
        <f>ROUND(I212*H212,2)</f>
        <v>0</v>
      </c>
      <c r="K212" s="140" t="s">
        <v>256</v>
      </c>
      <c r="L212" s="33"/>
      <c r="M212" s="145" t="s">
        <v>1</v>
      </c>
      <c r="N212" s="146" t="s">
        <v>45</v>
      </c>
      <c r="P212" s="147">
        <f>O212*H212</f>
        <v>0</v>
      </c>
      <c r="Q212" s="147">
        <v>9.7599999999999996E-3</v>
      </c>
      <c r="R212" s="147">
        <f>Q212*H212</f>
        <v>1.8544E-3</v>
      </c>
      <c r="S212" s="147">
        <v>0</v>
      </c>
      <c r="T212" s="148">
        <f>S212*H212</f>
        <v>0</v>
      </c>
      <c r="AR212" s="149" t="s">
        <v>257</v>
      </c>
      <c r="AT212" s="149" t="s">
        <v>252</v>
      </c>
      <c r="AU212" s="149" t="s">
        <v>21</v>
      </c>
      <c r="AY212" s="17" t="s">
        <v>250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257</v>
      </c>
      <c r="BM212" s="149" t="s">
        <v>4492</v>
      </c>
    </row>
    <row r="213" spans="2:65" s="1" customFormat="1" ht="11.25">
      <c r="B213" s="33"/>
      <c r="D213" s="151" t="s">
        <v>259</v>
      </c>
      <c r="F213" s="152" t="s">
        <v>1512</v>
      </c>
      <c r="I213" s="153"/>
      <c r="L213" s="33"/>
      <c r="M213" s="154"/>
      <c r="T213" s="57"/>
      <c r="AT213" s="17" t="s">
        <v>259</v>
      </c>
      <c r="AU213" s="17" t="s">
        <v>21</v>
      </c>
    </row>
    <row r="214" spans="2:65" s="12" customFormat="1" ht="11.25">
      <c r="B214" s="155"/>
      <c r="D214" s="156" t="s">
        <v>265</v>
      </c>
      <c r="E214" s="157" t="s">
        <v>1</v>
      </c>
      <c r="F214" s="158" t="s">
        <v>4493</v>
      </c>
      <c r="H214" s="159">
        <v>0.19</v>
      </c>
      <c r="I214" s="160"/>
      <c r="L214" s="155"/>
      <c r="M214" s="161"/>
      <c r="T214" s="162"/>
      <c r="AT214" s="157" t="s">
        <v>265</v>
      </c>
      <c r="AU214" s="157" t="s">
        <v>21</v>
      </c>
      <c r="AV214" s="12" t="s">
        <v>21</v>
      </c>
      <c r="AW214" s="12" t="s">
        <v>36</v>
      </c>
      <c r="AX214" s="12" t="s">
        <v>88</v>
      </c>
      <c r="AY214" s="157" t="s">
        <v>250</v>
      </c>
    </row>
    <row r="215" spans="2:65" s="1" customFormat="1" ht="21.75" customHeight="1">
      <c r="B215" s="33"/>
      <c r="C215" s="138" t="s">
        <v>399</v>
      </c>
      <c r="D215" s="138" t="s">
        <v>252</v>
      </c>
      <c r="E215" s="139" t="s">
        <v>528</v>
      </c>
      <c r="F215" s="140" t="s">
        <v>529</v>
      </c>
      <c r="G215" s="141" t="s">
        <v>255</v>
      </c>
      <c r="H215" s="142">
        <v>20.64</v>
      </c>
      <c r="I215" s="143"/>
      <c r="J215" s="144">
        <f>ROUND(I215*H215,2)</f>
        <v>0</v>
      </c>
      <c r="K215" s="140" t="s">
        <v>256</v>
      </c>
      <c r="L215" s="33"/>
      <c r="M215" s="145" t="s">
        <v>1</v>
      </c>
      <c r="N215" s="146" t="s">
        <v>45</v>
      </c>
      <c r="P215" s="147">
        <f>O215*H215</f>
        <v>0</v>
      </c>
      <c r="Q215" s="147">
        <v>0</v>
      </c>
      <c r="R215" s="147">
        <f>Q215*H215</f>
        <v>0</v>
      </c>
      <c r="S215" s="147">
        <v>0</v>
      </c>
      <c r="T215" s="148">
        <f>S215*H215</f>
        <v>0</v>
      </c>
      <c r="AR215" s="149" t="s">
        <v>257</v>
      </c>
      <c r="AT215" s="149" t="s">
        <v>252</v>
      </c>
      <c r="AU215" s="149" t="s">
        <v>21</v>
      </c>
      <c r="AY215" s="17" t="s">
        <v>250</v>
      </c>
      <c r="BE215" s="150">
        <f>IF(N215="základní",J215,0)</f>
        <v>0</v>
      </c>
      <c r="BF215" s="150">
        <f>IF(N215="snížená",J215,0)</f>
        <v>0</v>
      </c>
      <c r="BG215" s="150">
        <f>IF(N215="zákl. přenesená",J215,0)</f>
        <v>0</v>
      </c>
      <c r="BH215" s="150">
        <f>IF(N215="sníž. přenesená",J215,0)</f>
        <v>0</v>
      </c>
      <c r="BI215" s="150">
        <f>IF(N215="nulová",J215,0)</f>
        <v>0</v>
      </c>
      <c r="BJ215" s="17" t="s">
        <v>88</v>
      </c>
      <c r="BK215" s="150">
        <f>ROUND(I215*H215,2)</f>
        <v>0</v>
      </c>
      <c r="BL215" s="17" t="s">
        <v>257</v>
      </c>
      <c r="BM215" s="149" t="s">
        <v>4494</v>
      </c>
    </row>
    <row r="216" spans="2:65" s="1" customFormat="1" ht="11.25">
      <c r="B216" s="33"/>
      <c r="D216" s="151" t="s">
        <v>259</v>
      </c>
      <c r="F216" s="152" t="s">
        <v>531</v>
      </c>
      <c r="I216" s="153"/>
      <c r="L216" s="33"/>
      <c r="M216" s="154"/>
      <c r="T216" s="57"/>
      <c r="AT216" s="17" t="s">
        <v>259</v>
      </c>
      <c r="AU216" s="17" t="s">
        <v>21</v>
      </c>
    </row>
    <row r="217" spans="2:65" s="1" customFormat="1" ht="24.2" customHeight="1">
      <c r="B217" s="33"/>
      <c r="C217" s="138" t="s">
        <v>406</v>
      </c>
      <c r="D217" s="138" t="s">
        <v>252</v>
      </c>
      <c r="E217" s="139" t="s">
        <v>1518</v>
      </c>
      <c r="F217" s="140" t="s">
        <v>1519</v>
      </c>
      <c r="G217" s="141" t="s">
        <v>255</v>
      </c>
      <c r="H217" s="142">
        <v>0.19</v>
      </c>
      <c r="I217" s="143"/>
      <c r="J217" s="144">
        <f>ROUND(I217*H217,2)</f>
        <v>0</v>
      </c>
      <c r="K217" s="140" t="s">
        <v>256</v>
      </c>
      <c r="L217" s="33"/>
      <c r="M217" s="145" t="s">
        <v>1</v>
      </c>
      <c r="N217" s="146" t="s">
        <v>45</v>
      </c>
      <c r="P217" s="147">
        <f>O217*H217</f>
        <v>0</v>
      </c>
      <c r="Q217" s="147">
        <v>0</v>
      </c>
      <c r="R217" s="147">
        <f>Q217*H217</f>
        <v>0</v>
      </c>
      <c r="S217" s="147">
        <v>0</v>
      </c>
      <c r="T217" s="148">
        <f>S217*H217</f>
        <v>0</v>
      </c>
      <c r="AR217" s="149" t="s">
        <v>257</v>
      </c>
      <c r="AT217" s="149" t="s">
        <v>252</v>
      </c>
      <c r="AU217" s="149" t="s">
        <v>21</v>
      </c>
      <c r="AY217" s="17" t="s">
        <v>250</v>
      </c>
      <c r="BE217" s="150">
        <f>IF(N217="základní",J217,0)</f>
        <v>0</v>
      </c>
      <c r="BF217" s="150">
        <f>IF(N217="snížená",J217,0)</f>
        <v>0</v>
      </c>
      <c r="BG217" s="150">
        <f>IF(N217="zákl. přenesená",J217,0)</f>
        <v>0</v>
      </c>
      <c r="BH217" s="150">
        <f>IF(N217="sníž. přenesená",J217,0)</f>
        <v>0</v>
      </c>
      <c r="BI217" s="150">
        <f>IF(N217="nulová",J217,0)</f>
        <v>0</v>
      </c>
      <c r="BJ217" s="17" t="s">
        <v>88</v>
      </c>
      <c r="BK217" s="150">
        <f>ROUND(I217*H217,2)</f>
        <v>0</v>
      </c>
      <c r="BL217" s="17" t="s">
        <v>257</v>
      </c>
      <c r="BM217" s="149" t="s">
        <v>4495</v>
      </c>
    </row>
    <row r="218" spans="2:65" s="1" customFormat="1" ht="11.25">
      <c r="B218" s="33"/>
      <c r="D218" s="151" t="s">
        <v>259</v>
      </c>
      <c r="F218" s="152" t="s">
        <v>1521</v>
      </c>
      <c r="I218" s="153"/>
      <c r="L218" s="33"/>
      <c r="M218" s="154"/>
      <c r="T218" s="57"/>
      <c r="AT218" s="17" t="s">
        <v>259</v>
      </c>
      <c r="AU218" s="17" t="s">
        <v>21</v>
      </c>
    </row>
    <row r="219" spans="2:65" s="1" customFormat="1" ht="24.2" customHeight="1">
      <c r="B219" s="33"/>
      <c r="C219" s="138" t="s">
        <v>411</v>
      </c>
      <c r="D219" s="138" t="s">
        <v>252</v>
      </c>
      <c r="E219" s="139" t="s">
        <v>533</v>
      </c>
      <c r="F219" s="140" t="s">
        <v>534</v>
      </c>
      <c r="G219" s="141" t="s">
        <v>402</v>
      </c>
      <c r="H219" s="142">
        <v>6.2E-2</v>
      </c>
      <c r="I219" s="143"/>
      <c r="J219" s="144">
        <f>ROUND(I219*H219,2)</f>
        <v>0</v>
      </c>
      <c r="K219" s="140" t="s">
        <v>256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1.09528</v>
      </c>
      <c r="R219" s="147">
        <f>Q219*H219</f>
        <v>6.790736E-2</v>
      </c>
      <c r="S219" s="147">
        <v>0</v>
      </c>
      <c r="T219" s="148">
        <f>S219*H219</f>
        <v>0</v>
      </c>
      <c r="AR219" s="149" t="s">
        <v>257</v>
      </c>
      <c r="AT219" s="149" t="s">
        <v>252</v>
      </c>
      <c r="AU219" s="149" t="s">
        <v>21</v>
      </c>
      <c r="AY219" s="17" t="s">
        <v>250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257</v>
      </c>
      <c r="BM219" s="149" t="s">
        <v>4496</v>
      </c>
    </row>
    <row r="220" spans="2:65" s="1" customFormat="1" ht="11.25">
      <c r="B220" s="33"/>
      <c r="D220" s="151" t="s">
        <v>259</v>
      </c>
      <c r="F220" s="152" t="s">
        <v>536</v>
      </c>
      <c r="I220" s="153"/>
      <c r="L220" s="33"/>
      <c r="M220" s="154"/>
      <c r="T220" s="57"/>
      <c r="AT220" s="17" t="s">
        <v>259</v>
      </c>
      <c r="AU220" s="17" t="s">
        <v>21</v>
      </c>
    </row>
    <row r="221" spans="2:65" s="12" customFormat="1" ht="11.25">
      <c r="B221" s="155"/>
      <c r="D221" s="156" t="s">
        <v>265</v>
      </c>
      <c r="E221" s="157" t="s">
        <v>1</v>
      </c>
      <c r="F221" s="158" t="s">
        <v>4497</v>
      </c>
      <c r="H221" s="159">
        <v>6.2E-2</v>
      </c>
      <c r="I221" s="160"/>
      <c r="L221" s="155"/>
      <c r="M221" s="161"/>
      <c r="T221" s="162"/>
      <c r="AT221" s="157" t="s">
        <v>265</v>
      </c>
      <c r="AU221" s="157" t="s">
        <v>21</v>
      </c>
      <c r="AV221" s="12" t="s">
        <v>21</v>
      </c>
      <c r="AW221" s="12" t="s">
        <v>36</v>
      </c>
      <c r="AX221" s="12" t="s">
        <v>88</v>
      </c>
      <c r="AY221" s="157" t="s">
        <v>250</v>
      </c>
    </row>
    <row r="222" spans="2:65" s="1" customFormat="1" ht="24.2" customHeight="1">
      <c r="B222" s="33"/>
      <c r="C222" s="138" t="s">
        <v>417</v>
      </c>
      <c r="D222" s="138" t="s">
        <v>252</v>
      </c>
      <c r="E222" s="139" t="s">
        <v>539</v>
      </c>
      <c r="F222" s="140" t="s">
        <v>540</v>
      </c>
      <c r="G222" s="141" t="s">
        <v>402</v>
      </c>
      <c r="H222" s="142">
        <v>3.3000000000000002E-2</v>
      </c>
      <c r="I222" s="143"/>
      <c r="J222" s="144">
        <f>ROUND(I222*H222,2)</f>
        <v>0</v>
      </c>
      <c r="K222" s="140" t="s">
        <v>256</v>
      </c>
      <c r="L222" s="33"/>
      <c r="M222" s="145" t="s">
        <v>1</v>
      </c>
      <c r="N222" s="146" t="s">
        <v>45</v>
      </c>
      <c r="P222" s="147">
        <f>O222*H222</f>
        <v>0</v>
      </c>
      <c r="Q222" s="147">
        <v>1.03955</v>
      </c>
      <c r="R222" s="147">
        <f>Q222*H222</f>
        <v>3.430515E-2</v>
      </c>
      <c r="S222" s="147">
        <v>0</v>
      </c>
      <c r="T222" s="148">
        <f>S222*H222</f>
        <v>0</v>
      </c>
      <c r="AR222" s="149" t="s">
        <v>257</v>
      </c>
      <c r="AT222" s="149" t="s">
        <v>252</v>
      </c>
      <c r="AU222" s="149" t="s">
        <v>21</v>
      </c>
      <c r="AY222" s="17" t="s">
        <v>250</v>
      </c>
      <c r="BE222" s="150">
        <f>IF(N222="základní",J222,0)</f>
        <v>0</v>
      </c>
      <c r="BF222" s="150">
        <f>IF(N222="snížená",J222,0)</f>
        <v>0</v>
      </c>
      <c r="BG222" s="150">
        <f>IF(N222="zákl. přenesená",J222,0)</f>
        <v>0</v>
      </c>
      <c r="BH222" s="150">
        <f>IF(N222="sníž. přenesená",J222,0)</f>
        <v>0</v>
      </c>
      <c r="BI222" s="150">
        <f>IF(N222="nulová",J222,0)</f>
        <v>0</v>
      </c>
      <c r="BJ222" s="17" t="s">
        <v>88</v>
      </c>
      <c r="BK222" s="150">
        <f>ROUND(I222*H222,2)</f>
        <v>0</v>
      </c>
      <c r="BL222" s="17" t="s">
        <v>257</v>
      </c>
      <c r="BM222" s="149" t="s">
        <v>4498</v>
      </c>
    </row>
    <row r="223" spans="2:65" s="1" customFormat="1" ht="11.25">
      <c r="B223" s="33"/>
      <c r="D223" s="151" t="s">
        <v>259</v>
      </c>
      <c r="F223" s="152" t="s">
        <v>542</v>
      </c>
      <c r="I223" s="153"/>
      <c r="L223" s="33"/>
      <c r="M223" s="154"/>
      <c r="T223" s="57"/>
      <c r="AT223" s="17" t="s">
        <v>259</v>
      </c>
      <c r="AU223" s="17" t="s">
        <v>21</v>
      </c>
    </row>
    <row r="224" spans="2:65" s="1" customFormat="1" ht="19.5">
      <c r="B224" s="33"/>
      <c r="D224" s="156" t="s">
        <v>285</v>
      </c>
      <c r="F224" s="170" t="s">
        <v>4499</v>
      </c>
      <c r="I224" s="153"/>
      <c r="L224" s="33"/>
      <c r="M224" s="154"/>
      <c r="T224" s="57"/>
      <c r="AT224" s="17" t="s">
        <v>285</v>
      </c>
      <c r="AU224" s="17" t="s">
        <v>21</v>
      </c>
    </row>
    <row r="225" spans="2:65" s="11" customFormat="1" ht="22.9" customHeight="1">
      <c r="B225" s="126"/>
      <c r="D225" s="127" t="s">
        <v>79</v>
      </c>
      <c r="E225" s="136" t="s">
        <v>257</v>
      </c>
      <c r="F225" s="136" t="s">
        <v>553</v>
      </c>
      <c r="I225" s="129"/>
      <c r="J225" s="137">
        <f>BK225</f>
        <v>0</v>
      </c>
      <c r="L225" s="126"/>
      <c r="M225" s="131"/>
      <c r="P225" s="132">
        <f>SUM(P226:P231)</f>
        <v>0</v>
      </c>
      <c r="R225" s="132">
        <f>SUM(R226:R231)</f>
        <v>14.0106395</v>
      </c>
      <c r="T225" s="133">
        <f>SUM(T226:T231)</f>
        <v>0</v>
      </c>
      <c r="AR225" s="127" t="s">
        <v>88</v>
      </c>
      <c r="AT225" s="134" t="s">
        <v>79</v>
      </c>
      <c r="AU225" s="134" t="s">
        <v>88</v>
      </c>
      <c r="AY225" s="127" t="s">
        <v>250</v>
      </c>
      <c r="BK225" s="135">
        <f>SUM(BK226:BK231)</f>
        <v>0</v>
      </c>
    </row>
    <row r="226" spans="2:65" s="1" customFormat="1" ht="33" customHeight="1">
      <c r="B226" s="33"/>
      <c r="C226" s="138" t="s">
        <v>423</v>
      </c>
      <c r="D226" s="138" t="s">
        <v>252</v>
      </c>
      <c r="E226" s="139" t="s">
        <v>4500</v>
      </c>
      <c r="F226" s="140" t="s">
        <v>4501</v>
      </c>
      <c r="G226" s="141" t="s">
        <v>255</v>
      </c>
      <c r="H226" s="142">
        <v>18.850000000000001</v>
      </c>
      <c r="I226" s="143"/>
      <c r="J226" s="144">
        <f>ROUND(I226*H226,2)</f>
        <v>0</v>
      </c>
      <c r="K226" s="140" t="s">
        <v>256</v>
      </c>
      <c r="L226" s="33"/>
      <c r="M226" s="145" t="s">
        <v>1</v>
      </c>
      <c r="N226" s="146" t="s">
        <v>45</v>
      </c>
      <c r="P226" s="147">
        <f>O226*H226</f>
        <v>0</v>
      </c>
      <c r="Q226" s="147">
        <v>0</v>
      </c>
      <c r="R226" s="147">
        <f>Q226*H226</f>
        <v>0</v>
      </c>
      <c r="S226" s="147">
        <v>0</v>
      </c>
      <c r="T226" s="148">
        <f>S226*H226</f>
        <v>0</v>
      </c>
      <c r="AR226" s="149" t="s">
        <v>257</v>
      </c>
      <c r="AT226" s="149" t="s">
        <v>252</v>
      </c>
      <c r="AU226" s="149" t="s">
        <v>21</v>
      </c>
      <c r="AY226" s="17" t="s">
        <v>250</v>
      </c>
      <c r="BE226" s="150">
        <f>IF(N226="základní",J226,0)</f>
        <v>0</v>
      </c>
      <c r="BF226" s="150">
        <f>IF(N226="snížená",J226,0)</f>
        <v>0</v>
      </c>
      <c r="BG226" s="150">
        <f>IF(N226="zákl. přenesená",J226,0)</f>
        <v>0</v>
      </c>
      <c r="BH226" s="150">
        <f>IF(N226="sníž. přenesená",J226,0)</f>
        <v>0</v>
      </c>
      <c r="BI226" s="150">
        <f>IF(N226="nulová",J226,0)</f>
        <v>0</v>
      </c>
      <c r="BJ226" s="17" t="s">
        <v>88</v>
      </c>
      <c r="BK226" s="150">
        <f>ROUND(I226*H226,2)</f>
        <v>0</v>
      </c>
      <c r="BL226" s="17" t="s">
        <v>257</v>
      </c>
      <c r="BM226" s="149" t="s">
        <v>4502</v>
      </c>
    </row>
    <row r="227" spans="2:65" s="1" customFormat="1" ht="11.25">
      <c r="B227" s="33"/>
      <c r="D227" s="151" t="s">
        <v>259</v>
      </c>
      <c r="F227" s="152" t="s">
        <v>4503</v>
      </c>
      <c r="I227" s="153"/>
      <c r="L227" s="33"/>
      <c r="M227" s="154"/>
      <c r="T227" s="57"/>
      <c r="AT227" s="17" t="s">
        <v>259</v>
      </c>
      <c r="AU227" s="17" t="s">
        <v>21</v>
      </c>
    </row>
    <row r="228" spans="2:65" s="1" customFormat="1" ht="24.2" customHeight="1">
      <c r="B228" s="33"/>
      <c r="C228" s="138" t="s">
        <v>429</v>
      </c>
      <c r="D228" s="138" t="s">
        <v>252</v>
      </c>
      <c r="E228" s="139" t="s">
        <v>2759</v>
      </c>
      <c r="F228" s="140" t="s">
        <v>2760</v>
      </c>
      <c r="G228" s="141" t="s">
        <v>255</v>
      </c>
      <c r="H228" s="142">
        <v>18.850000000000001</v>
      </c>
      <c r="I228" s="143"/>
      <c r="J228" s="144">
        <f>ROUND(I228*H228,2)</f>
        <v>0</v>
      </c>
      <c r="K228" s="140" t="s">
        <v>256</v>
      </c>
      <c r="L228" s="33"/>
      <c r="M228" s="145" t="s">
        <v>1</v>
      </c>
      <c r="N228" s="146" t="s">
        <v>45</v>
      </c>
      <c r="P228" s="147">
        <f>O228*H228</f>
        <v>0</v>
      </c>
      <c r="Q228" s="147">
        <v>0.74326999999999999</v>
      </c>
      <c r="R228" s="147">
        <f>Q228*H228</f>
        <v>14.0106395</v>
      </c>
      <c r="S228" s="147">
        <v>0</v>
      </c>
      <c r="T228" s="148">
        <f>S228*H228</f>
        <v>0</v>
      </c>
      <c r="AR228" s="149" t="s">
        <v>257</v>
      </c>
      <c r="AT228" s="149" t="s">
        <v>252</v>
      </c>
      <c r="AU228" s="149" t="s">
        <v>21</v>
      </c>
      <c r="AY228" s="17" t="s">
        <v>250</v>
      </c>
      <c r="BE228" s="150">
        <f>IF(N228="základní",J228,0)</f>
        <v>0</v>
      </c>
      <c r="BF228" s="150">
        <f>IF(N228="snížená",J228,0)</f>
        <v>0</v>
      </c>
      <c r="BG228" s="150">
        <f>IF(N228="zákl. přenesená",J228,0)</f>
        <v>0</v>
      </c>
      <c r="BH228" s="150">
        <f>IF(N228="sníž. přenesená",J228,0)</f>
        <v>0</v>
      </c>
      <c r="BI228" s="150">
        <f>IF(N228="nulová",J228,0)</f>
        <v>0</v>
      </c>
      <c r="BJ228" s="17" t="s">
        <v>88</v>
      </c>
      <c r="BK228" s="150">
        <f>ROUND(I228*H228,2)</f>
        <v>0</v>
      </c>
      <c r="BL228" s="17" t="s">
        <v>257</v>
      </c>
      <c r="BM228" s="149" t="s">
        <v>4504</v>
      </c>
    </row>
    <row r="229" spans="2:65" s="1" customFormat="1" ht="11.25">
      <c r="B229" s="33"/>
      <c r="D229" s="151" t="s">
        <v>259</v>
      </c>
      <c r="F229" s="152" t="s">
        <v>2762</v>
      </c>
      <c r="I229" s="153"/>
      <c r="L229" s="33"/>
      <c r="M229" s="154"/>
      <c r="T229" s="57"/>
      <c r="AT229" s="17" t="s">
        <v>259</v>
      </c>
      <c r="AU229" s="17" t="s">
        <v>21</v>
      </c>
    </row>
    <row r="230" spans="2:65" s="1" customFormat="1" ht="19.5">
      <c r="B230" s="33"/>
      <c r="D230" s="156" t="s">
        <v>285</v>
      </c>
      <c r="F230" s="170" t="s">
        <v>4505</v>
      </c>
      <c r="I230" s="153"/>
      <c r="L230" s="33"/>
      <c r="M230" s="154"/>
      <c r="T230" s="57"/>
      <c r="AT230" s="17" t="s">
        <v>285</v>
      </c>
      <c r="AU230" s="17" t="s">
        <v>21</v>
      </c>
    </row>
    <row r="231" spans="2:65" s="12" customFormat="1" ht="11.25">
      <c r="B231" s="155"/>
      <c r="D231" s="156" t="s">
        <v>265</v>
      </c>
      <c r="E231" s="157" t="s">
        <v>1</v>
      </c>
      <c r="F231" s="158" t="s">
        <v>4506</v>
      </c>
      <c r="H231" s="159">
        <v>18.850000000000001</v>
      </c>
      <c r="I231" s="160"/>
      <c r="L231" s="155"/>
      <c r="M231" s="161"/>
      <c r="T231" s="162"/>
      <c r="AT231" s="157" t="s">
        <v>265</v>
      </c>
      <c r="AU231" s="157" t="s">
        <v>21</v>
      </c>
      <c r="AV231" s="12" t="s">
        <v>21</v>
      </c>
      <c r="AW231" s="12" t="s">
        <v>36</v>
      </c>
      <c r="AX231" s="12" t="s">
        <v>88</v>
      </c>
      <c r="AY231" s="157" t="s">
        <v>250</v>
      </c>
    </row>
    <row r="232" spans="2:65" s="11" customFormat="1" ht="22.9" customHeight="1">
      <c r="B232" s="126"/>
      <c r="D232" s="127" t="s">
        <v>79</v>
      </c>
      <c r="E232" s="136" t="s">
        <v>299</v>
      </c>
      <c r="F232" s="136" t="s">
        <v>1560</v>
      </c>
      <c r="I232" s="129"/>
      <c r="J232" s="137">
        <f>BK232</f>
        <v>0</v>
      </c>
      <c r="L232" s="126"/>
      <c r="M232" s="131"/>
      <c r="P232" s="132">
        <f>SUM(P233:P256)</f>
        <v>0</v>
      </c>
      <c r="R232" s="132">
        <f>SUM(R233:R256)</f>
        <v>4.4047142000000008</v>
      </c>
      <c r="T232" s="133">
        <f>SUM(T233:T256)</f>
        <v>66</v>
      </c>
      <c r="AR232" s="127" t="s">
        <v>88</v>
      </c>
      <c r="AT232" s="134" t="s">
        <v>79</v>
      </c>
      <c r="AU232" s="134" t="s">
        <v>88</v>
      </c>
      <c r="AY232" s="127" t="s">
        <v>250</v>
      </c>
      <c r="BK232" s="135">
        <f>SUM(BK233:BK256)</f>
        <v>0</v>
      </c>
    </row>
    <row r="233" spans="2:65" s="1" customFormat="1" ht="21.75" customHeight="1">
      <c r="B233" s="33"/>
      <c r="C233" s="138" t="s">
        <v>435</v>
      </c>
      <c r="D233" s="138" t="s">
        <v>252</v>
      </c>
      <c r="E233" s="139" t="s">
        <v>4507</v>
      </c>
      <c r="F233" s="140" t="s">
        <v>4508</v>
      </c>
      <c r="G233" s="141" t="s">
        <v>557</v>
      </c>
      <c r="H233" s="142">
        <v>40</v>
      </c>
      <c r="I233" s="143"/>
      <c r="J233" s="144">
        <f>ROUND(I233*H233,2)</f>
        <v>0</v>
      </c>
      <c r="K233" s="140" t="s">
        <v>256</v>
      </c>
      <c r="L233" s="33"/>
      <c r="M233" s="145" t="s">
        <v>1</v>
      </c>
      <c r="N233" s="146" t="s">
        <v>45</v>
      </c>
      <c r="P233" s="147">
        <f>O233*H233</f>
        <v>0</v>
      </c>
      <c r="Q233" s="147">
        <v>0</v>
      </c>
      <c r="R233" s="147">
        <f>Q233*H233</f>
        <v>0</v>
      </c>
      <c r="S233" s="147">
        <v>1.65</v>
      </c>
      <c r="T233" s="148">
        <f>S233*H233</f>
        <v>66</v>
      </c>
      <c r="AR233" s="149" t="s">
        <v>257</v>
      </c>
      <c r="AT233" s="149" t="s">
        <v>252</v>
      </c>
      <c r="AU233" s="149" t="s">
        <v>21</v>
      </c>
      <c r="AY233" s="17" t="s">
        <v>250</v>
      </c>
      <c r="BE233" s="150">
        <f>IF(N233="základní",J233,0)</f>
        <v>0</v>
      </c>
      <c r="BF233" s="150">
        <f>IF(N233="snížená",J233,0)</f>
        <v>0</v>
      </c>
      <c r="BG233" s="150">
        <f>IF(N233="zákl. přenesená",J233,0)</f>
        <v>0</v>
      </c>
      <c r="BH233" s="150">
        <f>IF(N233="sníž. přenesená",J233,0)</f>
        <v>0</v>
      </c>
      <c r="BI233" s="150">
        <f>IF(N233="nulová",J233,0)</f>
        <v>0</v>
      </c>
      <c r="BJ233" s="17" t="s">
        <v>88</v>
      </c>
      <c r="BK233" s="150">
        <f>ROUND(I233*H233,2)</f>
        <v>0</v>
      </c>
      <c r="BL233" s="17" t="s">
        <v>257</v>
      </c>
      <c r="BM233" s="149" t="s">
        <v>4509</v>
      </c>
    </row>
    <row r="234" spans="2:65" s="1" customFormat="1" ht="11.25">
      <c r="B234" s="33"/>
      <c r="D234" s="151" t="s">
        <v>259</v>
      </c>
      <c r="F234" s="152" t="s">
        <v>4510</v>
      </c>
      <c r="I234" s="153"/>
      <c r="L234" s="33"/>
      <c r="M234" s="154"/>
      <c r="T234" s="57"/>
      <c r="AT234" s="17" t="s">
        <v>259</v>
      </c>
      <c r="AU234" s="17" t="s">
        <v>21</v>
      </c>
    </row>
    <row r="235" spans="2:65" s="12" customFormat="1" ht="11.25">
      <c r="B235" s="155"/>
      <c r="D235" s="156" t="s">
        <v>265</v>
      </c>
      <c r="E235" s="157" t="s">
        <v>1</v>
      </c>
      <c r="F235" s="158" t="s">
        <v>4511</v>
      </c>
      <c r="H235" s="159">
        <v>40</v>
      </c>
      <c r="I235" s="160"/>
      <c r="L235" s="155"/>
      <c r="M235" s="161"/>
      <c r="T235" s="162"/>
      <c r="AT235" s="157" t="s">
        <v>265</v>
      </c>
      <c r="AU235" s="157" t="s">
        <v>21</v>
      </c>
      <c r="AV235" s="12" t="s">
        <v>21</v>
      </c>
      <c r="AW235" s="12" t="s">
        <v>36</v>
      </c>
      <c r="AX235" s="12" t="s">
        <v>88</v>
      </c>
      <c r="AY235" s="157" t="s">
        <v>250</v>
      </c>
    </row>
    <row r="236" spans="2:65" s="1" customFormat="1" ht="24.2" customHeight="1">
      <c r="B236" s="33"/>
      <c r="C236" s="138" t="s">
        <v>440</v>
      </c>
      <c r="D236" s="138" t="s">
        <v>252</v>
      </c>
      <c r="E236" s="139" t="s">
        <v>4512</v>
      </c>
      <c r="F236" s="140" t="s">
        <v>4513</v>
      </c>
      <c r="G236" s="141" t="s">
        <v>557</v>
      </c>
      <c r="H236" s="142">
        <v>5.09</v>
      </c>
      <c r="I236" s="143"/>
      <c r="J236" s="144">
        <f>ROUND(I236*H236,2)</f>
        <v>0</v>
      </c>
      <c r="K236" s="140" t="s">
        <v>4514</v>
      </c>
      <c r="L236" s="33"/>
      <c r="M236" s="145" t="s">
        <v>1</v>
      </c>
      <c r="N236" s="146" t="s">
        <v>45</v>
      </c>
      <c r="P236" s="147">
        <f>O236*H236</f>
        <v>0</v>
      </c>
      <c r="Q236" s="147">
        <v>1.6420000000000001E-2</v>
      </c>
      <c r="R236" s="147">
        <f>Q236*H236</f>
        <v>8.3577799999999994E-2</v>
      </c>
      <c r="S236" s="147">
        <v>0</v>
      </c>
      <c r="T236" s="148">
        <f>S236*H236</f>
        <v>0</v>
      </c>
      <c r="AR236" s="149" t="s">
        <v>257</v>
      </c>
      <c r="AT236" s="149" t="s">
        <v>252</v>
      </c>
      <c r="AU236" s="149" t="s">
        <v>21</v>
      </c>
      <c r="AY236" s="17" t="s">
        <v>250</v>
      </c>
      <c r="BE236" s="150">
        <f>IF(N236="základní",J236,0)</f>
        <v>0</v>
      </c>
      <c r="BF236" s="150">
        <f>IF(N236="snížená",J236,0)</f>
        <v>0</v>
      </c>
      <c r="BG236" s="150">
        <f>IF(N236="zákl. přenesená",J236,0)</f>
        <v>0</v>
      </c>
      <c r="BH236" s="150">
        <f>IF(N236="sníž. přenesená",J236,0)</f>
        <v>0</v>
      </c>
      <c r="BI236" s="150">
        <f>IF(N236="nulová",J236,0)</f>
        <v>0</v>
      </c>
      <c r="BJ236" s="17" t="s">
        <v>88</v>
      </c>
      <c r="BK236" s="150">
        <f>ROUND(I236*H236,2)</f>
        <v>0</v>
      </c>
      <c r="BL236" s="17" t="s">
        <v>257</v>
      </c>
      <c r="BM236" s="149" t="s">
        <v>4515</v>
      </c>
    </row>
    <row r="237" spans="2:65" s="1" customFormat="1" ht="11.25">
      <c r="B237" s="33"/>
      <c r="D237" s="151" t="s">
        <v>259</v>
      </c>
      <c r="F237" s="152" t="s">
        <v>4516</v>
      </c>
      <c r="I237" s="153"/>
      <c r="L237" s="33"/>
      <c r="M237" s="154"/>
      <c r="T237" s="57"/>
      <c r="AT237" s="17" t="s">
        <v>259</v>
      </c>
      <c r="AU237" s="17" t="s">
        <v>21</v>
      </c>
    </row>
    <row r="238" spans="2:65" s="12" customFormat="1" ht="11.25">
      <c r="B238" s="155"/>
      <c r="D238" s="156" t="s">
        <v>265</v>
      </c>
      <c r="E238" s="157" t="s">
        <v>1</v>
      </c>
      <c r="F238" s="158" t="s">
        <v>4517</v>
      </c>
      <c r="H238" s="159">
        <v>5.09</v>
      </c>
      <c r="I238" s="160"/>
      <c r="L238" s="155"/>
      <c r="M238" s="161"/>
      <c r="T238" s="162"/>
      <c r="AT238" s="157" t="s">
        <v>265</v>
      </c>
      <c r="AU238" s="157" t="s">
        <v>21</v>
      </c>
      <c r="AV238" s="12" t="s">
        <v>21</v>
      </c>
      <c r="AW238" s="12" t="s">
        <v>36</v>
      </c>
      <c r="AX238" s="12" t="s">
        <v>88</v>
      </c>
      <c r="AY238" s="157" t="s">
        <v>250</v>
      </c>
    </row>
    <row r="239" spans="2:65" s="1" customFormat="1" ht="16.5" customHeight="1">
      <c r="B239" s="33"/>
      <c r="C239" s="178" t="s">
        <v>447</v>
      </c>
      <c r="D239" s="178" t="s">
        <v>364</v>
      </c>
      <c r="E239" s="179" t="s">
        <v>4518</v>
      </c>
      <c r="F239" s="180" t="s">
        <v>4519</v>
      </c>
      <c r="G239" s="181" t="s">
        <v>557</v>
      </c>
      <c r="H239" s="182">
        <v>5.09</v>
      </c>
      <c r="I239" s="183"/>
      <c r="J239" s="184">
        <f>ROUND(I239*H239,2)</f>
        <v>0</v>
      </c>
      <c r="K239" s="180" t="s">
        <v>1</v>
      </c>
      <c r="L239" s="185"/>
      <c r="M239" s="186" t="s">
        <v>1</v>
      </c>
      <c r="N239" s="187" t="s">
        <v>45</v>
      </c>
      <c r="P239" s="147">
        <f>O239*H239</f>
        <v>0</v>
      </c>
      <c r="Q239" s="147">
        <v>1.5959999999999998E-2</v>
      </c>
      <c r="R239" s="147">
        <f>Q239*H239</f>
        <v>8.1236399999999986E-2</v>
      </c>
      <c r="S239" s="147">
        <v>0</v>
      </c>
      <c r="T239" s="148">
        <f>S239*H239</f>
        <v>0</v>
      </c>
      <c r="AR239" s="149" t="s">
        <v>299</v>
      </c>
      <c r="AT239" s="149" t="s">
        <v>364</v>
      </c>
      <c r="AU239" s="149" t="s">
        <v>21</v>
      </c>
      <c r="AY239" s="17" t="s">
        <v>250</v>
      </c>
      <c r="BE239" s="150">
        <f>IF(N239="základní",J239,0)</f>
        <v>0</v>
      </c>
      <c r="BF239" s="150">
        <f>IF(N239="snížená",J239,0)</f>
        <v>0</v>
      </c>
      <c r="BG239" s="150">
        <f>IF(N239="zákl. přenesená",J239,0)</f>
        <v>0</v>
      </c>
      <c r="BH239" s="150">
        <f>IF(N239="sníž. přenesená",J239,0)</f>
        <v>0</v>
      </c>
      <c r="BI239" s="150">
        <f>IF(N239="nulová",J239,0)</f>
        <v>0</v>
      </c>
      <c r="BJ239" s="17" t="s">
        <v>88</v>
      </c>
      <c r="BK239" s="150">
        <f>ROUND(I239*H239,2)</f>
        <v>0</v>
      </c>
      <c r="BL239" s="17" t="s">
        <v>257</v>
      </c>
      <c r="BM239" s="149" t="s">
        <v>4520</v>
      </c>
    </row>
    <row r="240" spans="2:65" s="12" customFormat="1" ht="22.5">
      <c r="B240" s="155"/>
      <c r="D240" s="156" t="s">
        <v>265</v>
      </c>
      <c r="F240" s="158" t="s">
        <v>4521</v>
      </c>
      <c r="H240" s="159">
        <v>5.09</v>
      </c>
      <c r="I240" s="160"/>
      <c r="L240" s="155"/>
      <c r="M240" s="161"/>
      <c r="T240" s="162"/>
      <c r="AT240" s="157" t="s">
        <v>265</v>
      </c>
      <c r="AU240" s="157" t="s">
        <v>21</v>
      </c>
      <c r="AV240" s="12" t="s">
        <v>21</v>
      </c>
      <c r="AW240" s="12" t="s">
        <v>4</v>
      </c>
      <c r="AX240" s="12" t="s">
        <v>88</v>
      </c>
      <c r="AY240" s="157" t="s">
        <v>250</v>
      </c>
    </row>
    <row r="241" spans="2:65" s="1" customFormat="1" ht="24.2" customHeight="1">
      <c r="B241" s="33"/>
      <c r="C241" s="138" t="s">
        <v>454</v>
      </c>
      <c r="D241" s="138" t="s">
        <v>252</v>
      </c>
      <c r="E241" s="139" t="s">
        <v>4522</v>
      </c>
      <c r="F241" s="140" t="s">
        <v>4523</v>
      </c>
      <c r="G241" s="141" t="s">
        <v>481</v>
      </c>
      <c r="H241" s="142">
        <v>1</v>
      </c>
      <c r="I241" s="143"/>
      <c r="J241" s="144">
        <f>ROUND(I241*H241,2)</f>
        <v>0</v>
      </c>
      <c r="K241" s="140" t="s">
        <v>256</v>
      </c>
      <c r="L241" s="33"/>
      <c r="M241" s="145" t="s">
        <v>1</v>
      </c>
      <c r="N241" s="146" t="s">
        <v>45</v>
      </c>
      <c r="P241" s="147">
        <f>O241*H241</f>
        <v>0</v>
      </c>
      <c r="Q241" s="147">
        <v>1E-4</v>
      </c>
      <c r="R241" s="147">
        <f>Q241*H241</f>
        <v>1E-4</v>
      </c>
      <c r="S241" s="147">
        <v>0</v>
      </c>
      <c r="T241" s="148">
        <f>S241*H241</f>
        <v>0</v>
      </c>
      <c r="AR241" s="149" t="s">
        <v>257</v>
      </c>
      <c r="AT241" s="149" t="s">
        <v>252</v>
      </c>
      <c r="AU241" s="149" t="s">
        <v>21</v>
      </c>
      <c r="AY241" s="17" t="s">
        <v>250</v>
      </c>
      <c r="BE241" s="150">
        <f>IF(N241="základní",J241,0)</f>
        <v>0</v>
      </c>
      <c r="BF241" s="150">
        <f>IF(N241="snížená",J241,0)</f>
        <v>0</v>
      </c>
      <c r="BG241" s="150">
        <f>IF(N241="zákl. přenesená",J241,0)</f>
        <v>0</v>
      </c>
      <c r="BH241" s="150">
        <f>IF(N241="sníž. přenesená",J241,0)</f>
        <v>0</v>
      </c>
      <c r="BI241" s="150">
        <f>IF(N241="nulová",J241,0)</f>
        <v>0</v>
      </c>
      <c r="BJ241" s="17" t="s">
        <v>88</v>
      </c>
      <c r="BK241" s="150">
        <f>ROUND(I241*H241,2)</f>
        <v>0</v>
      </c>
      <c r="BL241" s="17" t="s">
        <v>257</v>
      </c>
      <c r="BM241" s="149" t="s">
        <v>4524</v>
      </c>
    </row>
    <row r="242" spans="2:65" s="1" customFormat="1" ht="11.25">
      <c r="B242" s="33"/>
      <c r="D242" s="151" t="s">
        <v>259</v>
      </c>
      <c r="F242" s="152" t="s">
        <v>4525</v>
      </c>
      <c r="I242" s="153"/>
      <c r="L242" s="33"/>
      <c r="M242" s="154"/>
      <c r="T242" s="57"/>
      <c r="AT242" s="17" t="s">
        <v>259</v>
      </c>
      <c r="AU242" s="17" t="s">
        <v>21</v>
      </c>
    </row>
    <row r="243" spans="2:65" s="1" customFormat="1" ht="19.5">
      <c r="B243" s="33"/>
      <c r="D243" s="156" t="s">
        <v>285</v>
      </c>
      <c r="F243" s="170" t="s">
        <v>4526</v>
      </c>
      <c r="I243" s="153"/>
      <c r="L243" s="33"/>
      <c r="M243" s="154"/>
      <c r="T243" s="57"/>
      <c r="AT243" s="17" t="s">
        <v>285</v>
      </c>
      <c r="AU243" s="17" t="s">
        <v>21</v>
      </c>
    </row>
    <row r="244" spans="2:65" s="1" customFormat="1" ht="21.75" customHeight="1">
      <c r="B244" s="33"/>
      <c r="C244" s="178" t="s">
        <v>460</v>
      </c>
      <c r="D244" s="178" t="s">
        <v>364</v>
      </c>
      <c r="E244" s="179" t="s">
        <v>4527</v>
      </c>
      <c r="F244" s="180" t="s">
        <v>4528</v>
      </c>
      <c r="G244" s="181" t="s">
        <v>481</v>
      </c>
      <c r="H244" s="182">
        <v>1</v>
      </c>
      <c r="I244" s="183"/>
      <c r="J244" s="184">
        <f>ROUND(I244*H244,2)</f>
        <v>0</v>
      </c>
      <c r="K244" s="180" t="s">
        <v>256</v>
      </c>
      <c r="L244" s="185"/>
      <c r="M244" s="186" t="s">
        <v>1</v>
      </c>
      <c r="N244" s="187" t="s">
        <v>45</v>
      </c>
      <c r="P244" s="147">
        <f>O244*H244</f>
        <v>0</v>
      </c>
      <c r="Q244" s="147">
        <v>1.8E-3</v>
      </c>
      <c r="R244" s="147">
        <f>Q244*H244</f>
        <v>1.8E-3</v>
      </c>
      <c r="S244" s="147">
        <v>0</v>
      </c>
      <c r="T244" s="148">
        <f>S244*H244</f>
        <v>0</v>
      </c>
      <c r="AR244" s="149" t="s">
        <v>299</v>
      </c>
      <c r="AT244" s="149" t="s">
        <v>364</v>
      </c>
      <c r="AU244" s="149" t="s">
        <v>21</v>
      </c>
      <c r="AY244" s="17" t="s">
        <v>250</v>
      </c>
      <c r="BE244" s="150">
        <f>IF(N244="základní",J244,0)</f>
        <v>0</v>
      </c>
      <c r="BF244" s="150">
        <f>IF(N244="snížená",J244,0)</f>
        <v>0</v>
      </c>
      <c r="BG244" s="150">
        <f>IF(N244="zákl. přenesená",J244,0)</f>
        <v>0</v>
      </c>
      <c r="BH244" s="150">
        <f>IF(N244="sníž. přenesená",J244,0)</f>
        <v>0</v>
      </c>
      <c r="BI244" s="150">
        <f>IF(N244="nulová",J244,0)</f>
        <v>0</v>
      </c>
      <c r="BJ244" s="17" t="s">
        <v>88</v>
      </c>
      <c r="BK244" s="150">
        <f>ROUND(I244*H244,2)</f>
        <v>0</v>
      </c>
      <c r="BL244" s="17" t="s">
        <v>257</v>
      </c>
      <c r="BM244" s="149" t="s">
        <v>4529</v>
      </c>
    </row>
    <row r="245" spans="2:65" s="1" customFormat="1" ht="19.5">
      <c r="B245" s="33"/>
      <c r="D245" s="156" t="s">
        <v>285</v>
      </c>
      <c r="F245" s="170" t="s">
        <v>4526</v>
      </c>
      <c r="I245" s="153"/>
      <c r="L245" s="33"/>
      <c r="M245" s="154"/>
      <c r="T245" s="57"/>
      <c r="AT245" s="17" t="s">
        <v>285</v>
      </c>
      <c r="AU245" s="17" t="s">
        <v>21</v>
      </c>
    </row>
    <row r="246" spans="2:65" s="1" customFormat="1" ht="24.2" customHeight="1">
      <c r="B246" s="33"/>
      <c r="C246" s="138" t="s">
        <v>466</v>
      </c>
      <c r="D246" s="138" t="s">
        <v>252</v>
      </c>
      <c r="E246" s="139" t="s">
        <v>1581</v>
      </c>
      <c r="F246" s="140" t="s">
        <v>1582</v>
      </c>
      <c r="G246" s="141" t="s">
        <v>481</v>
      </c>
      <c r="H246" s="142">
        <v>1</v>
      </c>
      <c r="I246" s="143"/>
      <c r="J246" s="144">
        <f>ROUND(I246*H246,2)</f>
        <v>0</v>
      </c>
      <c r="K246" s="140" t="s">
        <v>256</v>
      </c>
      <c r="L246" s="33"/>
      <c r="M246" s="145" t="s">
        <v>1</v>
      </c>
      <c r="N246" s="146" t="s">
        <v>45</v>
      </c>
      <c r="P246" s="147">
        <f>O246*H246</f>
        <v>0</v>
      </c>
      <c r="Q246" s="147">
        <v>0</v>
      </c>
      <c r="R246" s="147">
        <f>Q246*H246</f>
        <v>0</v>
      </c>
      <c r="S246" s="147">
        <v>0</v>
      </c>
      <c r="T246" s="148">
        <f>S246*H246</f>
        <v>0</v>
      </c>
      <c r="AR246" s="149" t="s">
        <v>257</v>
      </c>
      <c r="AT246" s="149" t="s">
        <v>252</v>
      </c>
      <c r="AU246" s="149" t="s">
        <v>21</v>
      </c>
      <c r="AY246" s="17" t="s">
        <v>250</v>
      </c>
      <c r="BE246" s="150">
        <f>IF(N246="základní",J246,0)</f>
        <v>0</v>
      </c>
      <c r="BF246" s="150">
        <f>IF(N246="snížená",J246,0)</f>
        <v>0</v>
      </c>
      <c r="BG246" s="150">
        <f>IF(N246="zákl. přenesená",J246,0)</f>
        <v>0</v>
      </c>
      <c r="BH246" s="150">
        <f>IF(N246="sníž. přenesená",J246,0)</f>
        <v>0</v>
      </c>
      <c r="BI246" s="150">
        <f>IF(N246="nulová",J246,0)</f>
        <v>0</v>
      </c>
      <c r="BJ246" s="17" t="s">
        <v>88</v>
      </c>
      <c r="BK246" s="150">
        <f>ROUND(I246*H246,2)</f>
        <v>0</v>
      </c>
      <c r="BL246" s="17" t="s">
        <v>257</v>
      </c>
      <c r="BM246" s="149" t="s">
        <v>4530</v>
      </c>
    </row>
    <row r="247" spans="2:65" s="1" customFormat="1" ht="11.25">
      <c r="B247" s="33"/>
      <c r="D247" s="151" t="s">
        <v>259</v>
      </c>
      <c r="F247" s="152" t="s">
        <v>1584</v>
      </c>
      <c r="I247" s="153"/>
      <c r="L247" s="33"/>
      <c r="M247" s="154"/>
      <c r="T247" s="57"/>
      <c r="AT247" s="17" t="s">
        <v>259</v>
      </c>
      <c r="AU247" s="17" t="s">
        <v>21</v>
      </c>
    </row>
    <row r="248" spans="2:65" s="1" customFormat="1" ht="19.5">
      <c r="B248" s="33"/>
      <c r="D248" s="156" t="s">
        <v>285</v>
      </c>
      <c r="F248" s="170" t="s">
        <v>652</v>
      </c>
      <c r="I248" s="153"/>
      <c r="L248" s="33"/>
      <c r="M248" s="154"/>
      <c r="T248" s="57"/>
      <c r="AT248" s="17" t="s">
        <v>285</v>
      </c>
      <c r="AU248" s="17" t="s">
        <v>21</v>
      </c>
    </row>
    <row r="249" spans="2:65" s="1" customFormat="1" ht="24.2" customHeight="1">
      <c r="B249" s="33"/>
      <c r="C249" s="178" t="s">
        <v>472</v>
      </c>
      <c r="D249" s="178" t="s">
        <v>364</v>
      </c>
      <c r="E249" s="179" t="s">
        <v>1586</v>
      </c>
      <c r="F249" s="180" t="s">
        <v>1587</v>
      </c>
      <c r="G249" s="181" t="s">
        <v>481</v>
      </c>
      <c r="H249" s="182">
        <v>1</v>
      </c>
      <c r="I249" s="183"/>
      <c r="J249" s="184">
        <f>ROUND(I249*H249,2)</f>
        <v>0</v>
      </c>
      <c r="K249" s="180" t="s">
        <v>256</v>
      </c>
      <c r="L249" s="185"/>
      <c r="M249" s="186" t="s">
        <v>1</v>
      </c>
      <c r="N249" s="187" t="s">
        <v>45</v>
      </c>
      <c r="P249" s="147">
        <f>O249*H249</f>
        <v>0</v>
      </c>
      <c r="Q249" s="147">
        <v>8.0000000000000002E-3</v>
      </c>
      <c r="R249" s="147">
        <f>Q249*H249</f>
        <v>8.0000000000000002E-3</v>
      </c>
      <c r="S249" s="147">
        <v>0</v>
      </c>
      <c r="T249" s="148">
        <f>S249*H249</f>
        <v>0</v>
      </c>
      <c r="AR249" s="149" t="s">
        <v>299</v>
      </c>
      <c r="AT249" s="149" t="s">
        <v>364</v>
      </c>
      <c r="AU249" s="149" t="s">
        <v>21</v>
      </c>
      <c r="AY249" s="17" t="s">
        <v>250</v>
      </c>
      <c r="BE249" s="150">
        <f>IF(N249="základní",J249,0)</f>
        <v>0</v>
      </c>
      <c r="BF249" s="150">
        <f>IF(N249="snížená",J249,0)</f>
        <v>0</v>
      </c>
      <c r="BG249" s="150">
        <f>IF(N249="zákl. přenesená",J249,0)</f>
        <v>0</v>
      </c>
      <c r="BH249" s="150">
        <f>IF(N249="sníž. přenesená",J249,0)</f>
        <v>0</v>
      </c>
      <c r="BI249" s="150">
        <f>IF(N249="nulová",J249,0)</f>
        <v>0</v>
      </c>
      <c r="BJ249" s="17" t="s">
        <v>88</v>
      </c>
      <c r="BK249" s="150">
        <f>ROUND(I249*H249,2)</f>
        <v>0</v>
      </c>
      <c r="BL249" s="17" t="s">
        <v>257</v>
      </c>
      <c r="BM249" s="149" t="s">
        <v>4531</v>
      </c>
    </row>
    <row r="250" spans="2:65" s="1" customFormat="1" ht="19.5">
      <c r="B250" s="33"/>
      <c r="D250" s="156" t="s">
        <v>285</v>
      </c>
      <c r="F250" s="170" t="s">
        <v>652</v>
      </c>
      <c r="I250" s="153"/>
      <c r="L250" s="33"/>
      <c r="M250" s="154"/>
      <c r="T250" s="57"/>
      <c r="AT250" s="17" t="s">
        <v>285</v>
      </c>
      <c r="AU250" s="17" t="s">
        <v>21</v>
      </c>
    </row>
    <row r="251" spans="2:65" s="1" customFormat="1" ht="33" customHeight="1">
      <c r="B251" s="33"/>
      <c r="C251" s="138" t="s">
        <v>478</v>
      </c>
      <c r="D251" s="138" t="s">
        <v>252</v>
      </c>
      <c r="E251" s="139" t="s">
        <v>4532</v>
      </c>
      <c r="F251" s="140" t="s">
        <v>4533</v>
      </c>
      <c r="G251" s="141" t="s">
        <v>481</v>
      </c>
      <c r="H251" s="142">
        <v>1</v>
      </c>
      <c r="I251" s="143"/>
      <c r="J251" s="144">
        <f>ROUND(I251*H251,2)</f>
        <v>0</v>
      </c>
      <c r="K251" s="140" t="s">
        <v>1</v>
      </c>
      <c r="L251" s="33"/>
      <c r="M251" s="145" t="s">
        <v>1</v>
      </c>
      <c r="N251" s="146" t="s">
        <v>45</v>
      </c>
      <c r="P251" s="147">
        <f>O251*H251</f>
        <v>0</v>
      </c>
      <c r="Q251" s="147">
        <v>4.2300000000000004</v>
      </c>
      <c r="R251" s="147">
        <f>Q251*H251</f>
        <v>4.2300000000000004</v>
      </c>
      <c r="S251" s="147">
        <v>0</v>
      </c>
      <c r="T251" s="148">
        <f>S251*H251</f>
        <v>0</v>
      </c>
      <c r="AR251" s="149" t="s">
        <v>257</v>
      </c>
      <c r="AT251" s="149" t="s">
        <v>252</v>
      </c>
      <c r="AU251" s="149" t="s">
        <v>21</v>
      </c>
      <c r="AY251" s="17" t="s">
        <v>250</v>
      </c>
      <c r="BE251" s="150">
        <f>IF(N251="základní",J251,0)</f>
        <v>0</v>
      </c>
      <c r="BF251" s="150">
        <f>IF(N251="snížená",J251,0)</f>
        <v>0</v>
      </c>
      <c r="BG251" s="150">
        <f>IF(N251="zákl. přenesená",J251,0)</f>
        <v>0</v>
      </c>
      <c r="BH251" s="150">
        <f>IF(N251="sníž. přenesená",J251,0)</f>
        <v>0</v>
      </c>
      <c r="BI251" s="150">
        <f>IF(N251="nulová",J251,0)</f>
        <v>0</v>
      </c>
      <c r="BJ251" s="17" t="s">
        <v>88</v>
      </c>
      <c r="BK251" s="150">
        <f>ROUND(I251*H251,2)</f>
        <v>0</v>
      </c>
      <c r="BL251" s="17" t="s">
        <v>257</v>
      </c>
      <c r="BM251" s="149" t="s">
        <v>4534</v>
      </c>
    </row>
    <row r="252" spans="2:65" s="1" customFormat="1" ht="19.5">
      <c r="B252" s="33"/>
      <c r="D252" s="156" t="s">
        <v>285</v>
      </c>
      <c r="F252" s="170" t="s">
        <v>4535</v>
      </c>
      <c r="I252" s="153"/>
      <c r="L252" s="33"/>
      <c r="M252" s="154"/>
      <c r="T252" s="57"/>
      <c r="AT252" s="17" t="s">
        <v>285</v>
      </c>
      <c r="AU252" s="17" t="s">
        <v>21</v>
      </c>
    </row>
    <row r="253" spans="2:65" s="1" customFormat="1" ht="24.2" customHeight="1">
      <c r="B253" s="33"/>
      <c r="C253" s="138" t="s">
        <v>485</v>
      </c>
      <c r="D253" s="138" t="s">
        <v>252</v>
      </c>
      <c r="E253" s="139" t="s">
        <v>4536</v>
      </c>
      <c r="F253" s="140" t="s">
        <v>4537</v>
      </c>
      <c r="G253" s="141" t="s">
        <v>276</v>
      </c>
      <c r="H253" s="142">
        <v>0.48099999999999998</v>
      </c>
      <c r="I253" s="143"/>
      <c r="J253" s="144">
        <f>ROUND(I253*H253,2)</f>
        <v>0</v>
      </c>
      <c r="K253" s="140" t="s">
        <v>256</v>
      </c>
      <c r="L253" s="33"/>
      <c r="M253" s="145" t="s">
        <v>1</v>
      </c>
      <c r="N253" s="146" t="s">
        <v>45</v>
      </c>
      <c r="P253" s="147">
        <f>O253*H253</f>
        <v>0</v>
      </c>
      <c r="Q253" s="147">
        <v>0</v>
      </c>
      <c r="R253" s="147">
        <f>Q253*H253</f>
        <v>0</v>
      </c>
      <c r="S253" s="147">
        <v>0</v>
      </c>
      <c r="T253" s="148">
        <f>S253*H253</f>
        <v>0</v>
      </c>
      <c r="AR253" s="149" t="s">
        <v>257</v>
      </c>
      <c r="AT253" s="149" t="s">
        <v>252</v>
      </c>
      <c r="AU253" s="149" t="s">
        <v>21</v>
      </c>
      <c r="AY253" s="17" t="s">
        <v>250</v>
      </c>
      <c r="BE253" s="150">
        <f>IF(N253="základní",J253,0)</f>
        <v>0</v>
      </c>
      <c r="BF253" s="150">
        <f>IF(N253="snížená",J253,0)</f>
        <v>0</v>
      </c>
      <c r="BG253" s="150">
        <f>IF(N253="zákl. přenesená",J253,0)</f>
        <v>0</v>
      </c>
      <c r="BH253" s="150">
        <f>IF(N253="sníž. přenesená",J253,0)</f>
        <v>0</v>
      </c>
      <c r="BI253" s="150">
        <f>IF(N253="nulová",J253,0)</f>
        <v>0</v>
      </c>
      <c r="BJ253" s="17" t="s">
        <v>88</v>
      </c>
      <c r="BK253" s="150">
        <f>ROUND(I253*H253,2)</f>
        <v>0</v>
      </c>
      <c r="BL253" s="17" t="s">
        <v>257</v>
      </c>
      <c r="BM253" s="149" t="s">
        <v>4538</v>
      </c>
    </row>
    <row r="254" spans="2:65" s="1" customFormat="1" ht="11.25">
      <c r="B254" s="33"/>
      <c r="D254" s="151" t="s">
        <v>259</v>
      </c>
      <c r="F254" s="152" t="s">
        <v>4539</v>
      </c>
      <c r="I254" s="153"/>
      <c r="L254" s="33"/>
      <c r="M254" s="154"/>
      <c r="T254" s="57"/>
      <c r="AT254" s="17" t="s">
        <v>259</v>
      </c>
      <c r="AU254" s="17" t="s">
        <v>21</v>
      </c>
    </row>
    <row r="255" spans="2:65" s="1" customFormat="1" ht="19.5">
      <c r="B255" s="33"/>
      <c r="D255" s="156" t="s">
        <v>285</v>
      </c>
      <c r="F255" s="170" t="s">
        <v>4540</v>
      </c>
      <c r="I255" s="153"/>
      <c r="L255" s="33"/>
      <c r="M255" s="154"/>
      <c r="T255" s="57"/>
      <c r="AT255" s="17" t="s">
        <v>285</v>
      </c>
      <c r="AU255" s="17" t="s">
        <v>21</v>
      </c>
    </row>
    <row r="256" spans="2:65" s="12" customFormat="1" ht="11.25">
      <c r="B256" s="155"/>
      <c r="D256" s="156" t="s">
        <v>265</v>
      </c>
      <c r="E256" s="157" t="s">
        <v>1</v>
      </c>
      <c r="F256" s="158" t="s">
        <v>4541</v>
      </c>
      <c r="H256" s="159">
        <v>0.48099999999999998</v>
      </c>
      <c r="I256" s="160"/>
      <c r="L256" s="155"/>
      <c r="M256" s="161"/>
      <c r="T256" s="162"/>
      <c r="AT256" s="157" t="s">
        <v>265</v>
      </c>
      <c r="AU256" s="157" t="s">
        <v>21</v>
      </c>
      <c r="AV256" s="12" t="s">
        <v>21</v>
      </c>
      <c r="AW256" s="12" t="s">
        <v>36</v>
      </c>
      <c r="AX256" s="12" t="s">
        <v>88</v>
      </c>
      <c r="AY256" s="157" t="s">
        <v>250</v>
      </c>
    </row>
    <row r="257" spans="2:65" s="11" customFormat="1" ht="22.9" customHeight="1">
      <c r="B257" s="126"/>
      <c r="D257" s="127" t="s">
        <v>79</v>
      </c>
      <c r="E257" s="136" t="s">
        <v>692</v>
      </c>
      <c r="F257" s="136" t="s">
        <v>693</v>
      </c>
      <c r="I257" s="129"/>
      <c r="J257" s="137">
        <f>BK257</f>
        <v>0</v>
      </c>
      <c r="L257" s="126"/>
      <c r="M257" s="131"/>
      <c r="P257" s="132">
        <f>SUM(P258:P264)</f>
        <v>0</v>
      </c>
      <c r="R257" s="132">
        <f>SUM(R258:R264)</f>
        <v>0</v>
      </c>
      <c r="T257" s="133">
        <f>SUM(T258:T264)</f>
        <v>0</v>
      </c>
      <c r="AR257" s="127" t="s">
        <v>88</v>
      </c>
      <c r="AT257" s="134" t="s">
        <v>79</v>
      </c>
      <c r="AU257" s="134" t="s">
        <v>88</v>
      </c>
      <c r="AY257" s="127" t="s">
        <v>250</v>
      </c>
      <c r="BK257" s="135">
        <f>SUM(BK258:BK264)</f>
        <v>0</v>
      </c>
    </row>
    <row r="258" spans="2:65" s="1" customFormat="1" ht="37.9" customHeight="1">
      <c r="B258" s="33"/>
      <c r="C258" s="138" t="s">
        <v>491</v>
      </c>
      <c r="D258" s="138" t="s">
        <v>252</v>
      </c>
      <c r="E258" s="139" t="s">
        <v>4542</v>
      </c>
      <c r="F258" s="140" t="s">
        <v>4543</v>
      </c>
      <c r="G258" s="141" t="s">
        <v>402</v>
      </c>
      <c r="H258" s="142">
        <v>66</v>
      </c>
      <c r="I258" s="143"/>
      <c r="J258" s="144">
        <f>ROUND(I258*H258,2)</f>
        <v>0</v>
      </c>
      <c r="K258" s="140" t="s">
        <v>256</v>
      </c>
      <c r="L258" s="33"/>
      <c r="M258" s="145" t="s">
        <v>1</v>
      </c>
      <c r="N258" s="146" t="s">
        <v>45</v>
      </c>
      <c r="P258" s="147">
        <f>O258*H258</f>
        <v>0</v>
      </c>
      <c r="Q258" s="147">
        <v>0</v>
      </c>
      <c r="R258" s="147">
        <f>Q258*H258</f>
        <v>0</v>
      </c>
      <c r="S258" s="147">
        <v>0</v>
      </c>
      <c r="T258" s="148">
        <f>S258*H258</f>
        <v>0</v>
      </c>
      <c r="AR258" s="149" t="s">
        <v>257</v>
      </c>
      <c r="AT258" s="149" t="s">
        <v>252</v>
      </c>
      <c r="AU258" s="149" t="s">
        <v>21</v>
      </c>
      <c r="AY258" s="17" t="s">
        <v>250</v>
      </c>
      <c r="BE258" s="150">
        <f>IF(N258="základní",J258,0)</f>
        <v>0</v>
      </c>
      <c r="BF258" s="150">
        <f>IF(N258="snížená",J258,0)</f>
        <v>0</v>
      </c>
      <c r="BG258" s="150">
        <f>IF(N258="zákl. přenesená",J258,0)</f>
        <v>0</v>
      </c>
      <c r="BH258" s="150">
        <f>IF(N258="sníž. přenesená",J258,0)</f>
        <v>0</v>
      </c>
      <c r="BI258" s="150">
        <f>IF(N258="nulová",J258,0)</f>
        <v>0</v>
      </c>
      <c r="BJ258" s="17" t="s">
        <v>88</v>
      </c>
      <c r="BK258" s="150">
        <f>ROUND(I258*H258,2)</f>
        <v>0</v>
      </c>
      <c r="BL258" s="17" t="s">
        <v>257</v>
      </c>
      <c r="BM258" s="149" t="s">
        <v>4544</v>
      </c>
    </row>
    <row r="259" spans="2:65" s="1" customFormat="1" ht="11.25">
      <c r="B259" s="33"/>
      <c r="D259" s="151" t="s">
        <v>259</v>
      </c>
      <c r="F259" s="152" t="s">
        <v>4545</v>
      </c>
      <c r="I259" s="153"/>
      <c r="L259" s="33"/>
      <c r="M259" s="154"/>
      <c r="T259" s="57"/>
      <c r="AT259" s="17" t="s">
        <v>259</v>
      </c>
      <c r="AU259" s="17" t="s">
        <v>21</v>
      </c>
    </row>
    <row r="260" spans="2:65" s="1" customFormat="1" ht="24.2" customHeight="1">
      <c r="B260" s="33"/>
      <c r="C260" s="138" t="s">
        <v>495</v>
      </c>
      <c r="D260" s="138" t="s">
        <v>252</v>
      </c>
      <c r="E260" s="139" t="s">
        <v>1074</v>
      </c>
      <c r="F260" s="140" t="s">
        <v>1075</v>
      </c>
      <c r="G260" s="141" t="s">
        <v>402</v>
      </c>
      <c r="H260" s="142">
        <v>66</v>
      </c>
      <c r="I260" s="143"/>
      <c r="J260" s="144">
        <f>ROUND(I260*H260,2)</f>
        <v>0</v>
      </c>
      <c r="K260" s="140" t="s">
        <v>256</v>
      </c>
      <c r="L260" s="33"/>
      <c r="M260" s="145" t="s">
        <v>1</v>
      </c>
      <c r="N260" s="146" t="s">
        <v>45</v>
      </c>
      <c r="P260" s="147">
        <f>O260*H260</f>
        <v>0</v>
      </c>
      <c r="Q260" s="147">
        <v>0</v>
      </c>
      <c r="R260" s="147">
        <f>Q260*H260</f>
        <v>0</v>
      </c>
      <c r="S260" s="147">
        <v>0</v>
      </c>
      <c r="T260" s="148">
        <f>S260*H260</f>
        <v>0</v>
      </c>
      <c r="AR260" s="149" t="s">
        <v>257</v>
      </c>
      <c r="AT260" s="149" t="s">
        <v>252</v>
      </c>
      <c r="AU260" s="149" t="s">
        <v>21</v>
      </c>
      <c r="AY260" s="17" t="s">
        <v>250</v>
      </c>
      <c r="BE260" s="150">
        <f>IF(N260="základní",J260,0)</f>
        <v>0</v>
      </c>
      <c r="BF260" s="150">
        <f>IF(N260="snížená",J260,0)</f>
        <v>0</v>
      </c>
      <c r="BG260" s="150">
        <f>IF(N260="zákl. přenesená",J260,0)</f>
        <v>0</v>
      </c>
      <c r="BH260" s="150">
        <f>IF(N260="sníž. přenesená",J260,0)</f>
        <v>0</v>
      </c>
      <c r="BI260" s="150">
        <f>IF(N260="nulová",J260,0)</f>
        <v>0</v>
      </c>
      <c r="BJ260" s="17" t="s">
        <v>88</v>
      </c>
      <c r="BK260" s="150">
        <f>ROUND(I260*H260,2)</f>
        <v>0</v>
      </c>
      <c r="BL260" s="17" t="s">
        <v>257</v>
      </c>
      <c r="BM260" s="149" t="s">
        <v>4546</v>
      </c>
    </row>
    <row r="261" spans="2:65" s="1" customFormat="1" ht="11.25">
      <c r="B261" s="33"/>
      <c r="D261" s="151" t="s">
        <v>259</v>
      </c>
      <c r="F261" s="152" t="s">
        <v>1077</v>
      </c>
      <c r="I261" s="153"/>
      <c r="L261" s="33"/>
      <c r="M261" s="154"/>
      <c r="T261" s="57"/>
      <c r="AT261" s="17" t="s">
        <v>259</v>
      </c>
      <c r="AU261" s="17" t="s">
        <v>21</v>
      </c>
    </row>
    <row r="262" spans="2:65" s="1" customFormat="1" ht="24.2" customHeight="1">
      <c r="B262" s="33"/>
      <c r="C262" s="138" t="s">
        <v>503</v>
      </c>
      <c r="D262" s="138" t="s">
        <v>252</v>
      </c>
      <c r="E262" s="139" t="s">
        <v>1078</v>
      </c>
      <c r="F262" s="140" t="s">
        <v>1079</v>
      </c>
      <c r="G262" s="141" t="s">
        <v>402</v>
      </c>
      <c r="H262" s="142">
        <v>1254</v>
      </c>
      <c r="I262" s="143"/>
      <c r="J262" s="144">
        <f>ROUND(I262*H262,2)</f>
        <v>0</v>
      </c>
      <c r="K262" s="140" t="s">
        <v>256</v>
      </c>
      <c r="L262" s="33"/>
      <c r="M262" s="145" t="s">
        <v>1</v>
      </c>
      <c r="N262" s="146" t="s">
        <v>45</v>
      </c>
      <c r="P262" s="147">
        <f>O262*H262</f>
        <v>0</v>
      </c>
      <c r="Q262" s="147">
        <v>0</v>
      </c>
      <c r="R262" s="147">
        <f>Q262*H262</f>
        <v>0</v>
      </c>
      <c r="S262" s="147">
        <v>0</v>
      </c>
      <c r="T262" s="148">
        <f>S262*H262</f>
        <v>0</v>
      </c>
      <c r="AR262" s="149" t="s">
        <v>257</v>
      </c>
      <c r="AT262" s="149" t="s">
        <v>252</v>
      </c>
      <c r="AU262" s="149" t="s">
        <v>21</v>
      </c>
      <c r="AY262" s="17" t="s">
        <v>250</v>
      </c>
      <c r="BE262" s="150">
        <f>IF(N262="základní",J262,0)</f>
        <v>0</v>
      </c>
      <c r="BF262" s="150">
        <f>IF(N262="snížená",J262,0)</f>
        <v>0</v>
      </c>
      <c r="BG262" s="150">
        <f>IF(N262="zákl. přenesená",J262,0)</f>
        <v>0</v>
      </c>
      <c r="BH262" s="150">
        <f>IF(N262="sníž. přenesená",J262,0)</f>
        <v>0</v>
      </c>
      <c r="BI262" s="150">
        <f>IF(N262="nulová",J262,0)</f>
        <v>0</v>
      </c>
      <c r="BJ262" s="17" t="s">
        <v>88</v>
      </c>
      <c r="BK262" s="150">
        <f>ROUND(I262*H262,2)</f>
        <v>0</v>
      </c>
      <c r="BL262" s="17" t="s">
        <v>257</v>
      </c>
      <c r="BM262" s="149" t="s">
        <v>4547</v>
      </c>
    </row>
    <row r="263" spans="2:65" s="1" customFormat="1" ht="11.25">
      <c r="B263" s="33"/>
      <c r="D263" s="151" t="s">
        <v>259</v>
      </c>
      <c r="F263" s="152" t="s">
        <v>1081</v>
      </c>
      <c r="I263" s="153"/>
      <c r="L263" s="33"/>
      <c r="M263" s="154"/>
      <c r="T263" s="57"/>
      <c r="AT263" s="17" t="s">
        <v>259</v>
      </c>
      <c r="AU263" s="17" t="s">
        <v>21</v>
      </c>
    </row>
    <row r="264" spans="2:65" s="12" customFormat="1" ht="11.25">
      <c r="B264" s="155"/>
      <c r="D264" s="156" t="s">
        <v>265</v>
      </c>
      <c r="E264" s="157" t="s">
        <v>1</v>
      </c>
      <c r="F264" s="158" t="s">
        <v>4548</v>
      </c>
      <c r="H264" s="159">
        <v>1254</v>
      </c>
      <c r="I264" s="160"/>
      <c r="L264" s="155"/>
      <c r="M264" s="161"/>
      <c r="T264" s="162"/>
      <c r="AT264" s="157" t="s">
        <v>265</v>
      </c>
      <c r="AU264" s="157" t="s">
        <v>21</v>
      </c>
      <c r="AV264" s="12" t="s">
        <v>21</v>
      </c>
      <c r="AW264" s="12" t="s">
        <v>36</v>
      </c>
      <c r="AX264" s="12" t="s">
        <v>88</v>
      </c>
      <c r="AY264" s="157" t="s">
        <v>250</v>
      </c>
    </row>
    <row r="265" spans="2:65" s="11" customFormat="1" ht="22.9" customHeight="1">
      <c r="B265" s="126"/>
      <c r="D265" s="127" t="s">
        <v>79</v>
      </c>
      <c r="E265" s="136" t="s">
        <v>720</v>
      </c>
      <c r="F265" s="136" t="s">
        <v>721</v>
      </c>
      <c r="I265" s="129"/>
      <c r="J265" s="137">
        <f>BK265</f>
        <v>0</v>
      </c>
      <c r="L265" s="126"/>
      <c r="M265" s="131"/>
      <c r="P265" s="132">
        <f>SUM(P266:P267)</f>
        <v>0</v>
      </c>
      <c r="R265" s="132">
        <f>SUM(R266:R267)</f>
        <v>0</v>
      </c>
      <c r="T265" s="133">
        <f>SUM(T266:T267)</f>
        <v>0</v>
      </c>
      <c r="AR265" s="127" t="s">
        <v>88</v>
      </c>
      <c r="AT265" s="134" t="s">
        <v>79</v>
      </c>
      <c r="AU265" s="134" t="s">
        <v>88</v>
      </c>
      <c r="AY265" s="127" t="s">
        <v>250</v>
      </c>
      <c r="BK265" s="135">
        <f>SUM(BK266:BK267)</f>
        <v>0</v>
      </c>
    </row>
    <row r="266" spans="2:65" s="1" customFormat="1" ht="16.5" customHeight="1">
      <c r="B266" s="33"/>
      <c r="C266" s="138" t="s">
        <v>507</v>
      </c>
      <c r="D266" s="138" t="s">
        <v>252</v>
      </c>
      <c r="E266" s="139" t="s">
        <v>723</v>
      </c>
      <c r="F266" s="140" t="s">
        <v>724</v>
      </c>
      <c r="G266" s="141" t="s">
        <v>402</v>
      </c>
      <c r="H266" s="142">
        <v>27.556000000000001</v>
      </c>
      <c r="I266" s="143"/>
      <c r="J266" s="144">
        <f>ROUND(I266*H266,2)</f>
        <v>0</v>
      </c>
      <c r="K266" s="140" t="s">
        <v>256</v>
      </c>
      <c r="L266" s="33"/>
      <c r="M266" s="145" t="s">
        <v>1</v>
      </c>
      <c r="N266" s="146" t="s">
        <v>45</v>
      </c>
      <c r="P266" s="147">
        <f>O266*H266</f>
        <v>0</v>
      </c>
      <c r="Q266" s="147">
        <v>0</v>
      </c>
      <c r="R266" s="147">
        <f>Q266*H266</f>
        <v>0</v>
      </c>
      <c r="S266" s="147">
        <v>0</v>
      </c>
      <c r="T266" s="148">
        <f>S266*H266</f>
        <v>0</v>
      </c>
      <c r="AR266" s="149" t="s">
        <v>257</v>
      </c>
      <c r="AT266" s="149" t="s">
        <v>252</v>
      </c>
      <c r="AU266" s="149" t="s">
        <v>21</v>
      </c>
      <c r="AY266" s="17" t="s">
        <v>250</v>
      </c>
      <c r="BE266" s="150">
        <f>IF(N266="základní",J266,0)</f>
        <v>0</v>
      </c>
      <c r="BF266" s="150">
        <f>IF(N266="snížená",J266,0)</f>
        <v>0</v>
      </c>
      <c r="BG266" s="150">
        <f>IF(N266="zákl. přenesená",J266,0)</f>
        <v>0</v>
      </c>
      <c r="BH266" s="150">
        <f>IF(N266="sníž. přenesená",J266,0)</f>
        <v>0</v>
      </c>
      <c r="BI266" s="150">
        <f>IF(N266="nulová",J266,0)</f>
        <v>0</v>
      </c>
      <c r="BJ266" s="17" t="s">
        <v>88</v>
      </c>
      <c r="BK266" s="150">
        <f>ROUND(I266*H266,2)</f>
        <v>0</v>
      </c>
      <c r="BL266" s="17" t="s">
        <v>257</v>
      </c>
      <c r="BM266" s="149" t="s">
        <v>4549</v>
      </c>
    </row>
    <row r="267" spans="2:65" s="1" customFormat="1" ht="11.25">
      <c r="B267" s="33"/>
      <c r="D267" s="151" t="s">
        <v>259</v>
      </c>
      <c r="F267" s="152" t="s">
        <v>726</v>
      </c>
      <c r="I267" s="153"/>
      <c r="L267" s="33"/>
      <c r="M267" s="193"/>
      <c r="N267" s="190"/>
      <c r="O267" s="190"/>
      <c r="P267" s="190"/>
      <c r="Q267" s="190"/>
      <c r="R267" s="190"/>
      <c r="S267" s="190"/>
      <c r="T267" s="194"/>
      <c r="AT267" s="17" t="s">
        <v>259</v>
      </c>
      <c r="AU267" s="17" t="s">
        <v>21</v>
      </c>
    </row>
    <row r="268" spans="2:65" s="1" customFormat="1" ht="6.95" customHeight="1">
      <c r="B268" s="45"/>
      <c r="C268" s="46"/>
      <c r="D268" s="46"/>
      <c r="E268" s="46"/>
      <c r="F268" s="46"/>
      <c r="G268" s="46"/>
      <c r="H268" s="46"/>
      <c r="I268" s="46"/>
      <c r="J268" s="46"/>
      <c r="K268" s="46"/>
      <c r="L268" s="33"/>
    </row>
  </sheetData>
  <sheetProtection algorithmName="SHA-512" hashValue="QPiGlXDs6yl/NGGWozUdSJo6ZQ/JM1S7Gtm0TnIdrYb3SQkoSwht2hkOPX5bNb8TQHmaimxzUEbpBKjM6FZRTA==" saltValue="kw4avD8F3dlcg9Xbg5zPy5PgPfCik2Qf0/je1C9lVcTz+nQF/93WdsboQwwlPxEj82Oewy9fXfEnfdohWwfQag==" spinCount="100000" sheet="1" objects="1" scenarios="1" formatColumns="0" formatRows="0" autoFilter="0"/>
  <autoFilter ref="C127:K267" xr:uid="{00000000-0009-0000-0000-000014000000}"/>
  <mergeCells count="12">
    <mergeCell ref="E120:H120"/>
    <mergeCell ref="L2:V2"/>
    <mergeCell ref="E85:H85"/>
    <mergeCell ref="E87:H87"/>
    <mergeCell ref="E89:H89"/>
    <mergeCell ref="E116:H116"/>
    <mergeCell ref="E118:H118"/>
    <mergeCell ref="E7:H7"/>
    <mergeCell ref="E9:H9"/>
    <mergeCell ref="E11:H11"/>
    <mergeCell ref="E20:H20"/>
    <mergeCell ref="E29:H29"/>
  </mergeCells>
  <hyperlinks>
    <hyperlink ref="F132" r:id="rId1" xr:uid="{00000000-0004-0000-1400-000000000000}"/>
    <hyperlink ref="F135" r:id="rId2" xr:uid="{00000000-0004-0000-1400-000001000000}"/>
    <hyperlink ref="F137" r:id="rId3" xr:uid="{00000000-0004-0000-1400-000002000000}"/>
    <hyperlink ref="F142" r:id="rId4" xr:uid="{00000000-0004-0000-1400-000003000000}"/>
    <hyperlink ref="F145" r:id="rId5" xr:uid="{00000000-0004-0000-1400-000004000000}"/>
    <hyperlink ref="F148" r:id="rId6" xr:uid="{00000000-0004-0000-1400-000005000000}"/>
    <hyperlink ref="F151" r:id="rId7" xr:uid="{00000000-0004-0000-1400-000006000000}"/>
    <hyperlink ref="F153" r:id="rId8" xr:uid="{00000000-0004-0000-1400-000007000000}"/>
    <hyperlink ref="F157" r:id="rId9" xr:uid="{00000000-0004-0000-1400-000008000000}"/>
    <hyperlink ref="F159" r:id="rId10" xr:uid="{00000000-0004-0000-1400-000009000000}"/>
    <hyperlink ref="F166" r:id="rId11" xr:uid="{00000000-0004-0000-1400-00000A000000}"/>
    <hyperlink ref="F171" r:id="rId12" xr:uid="{00000000-0004-0000-1400-00000B000000}"/>
    <hyperlink ref="F174" r:id="rId13" xr:uid="{00000000-0004-0000-1400-00000C000000}"/>
    <hyperlink ref="F177" r:id="rId14" xr:uid="{00000000-0004-0000-1400-00000D000000}"/>
    <hyperlink ref="F184" r:id="rId15" xr:uid="{00000000-0004-0000-1400-00000E000000}"/>
    <hyperlink ref="F190" r:id="rId16" xr:uid="{00000000-0004-0000-1400-00000F000000}"/>
    <hyperlink ref="F194" r:id="rId17" xr:uid="{00000000-0004-0000-1400-000010000000}"/>
    <hyperlink ref="F201" r:id="rId18" xr:uid="{00000000-0004-0000-1400-000011000000}"/>
    <hyperlink ref="F205" r:id="rId19" xr:uid="{00000000-0004-0000-1400-000012000000}"/>
    <hyperlink ref="F209" r:id="rId20" xr:uid="{00000000-0004-0000-1400-000013000000}"/>
    <hyperlink ref="F213" r:id="rId21" xr:uid="{00000000-0004-0000-1400-000014000000}"/>
    <hyperlink ref="F216" r:id="rId22" xr:uid="{00000000-0004-0000-1400-000015000000}"/>
    <hyperlink ref="F218" r:id="rId23" xr:uid="{00000000-0004-0000-1400-000016000000}"/>
    <hyperlink ref="F220" r:id="rId24" xr:uid="{00000000-0004-0000-1400-000017000000}"/>
    <hyperlink ref="F223" r:id="rId25" xr:uid="{00000000-0004-0000-1400-000018000000}"/>
    <hyperlink ref="F227" r:id="rId26" xr:uid="{00000000-0004-0000-1400-000019000000}"/>
    <hyperlink ref="F229" r:id="rId27" xr:uid="{00000000-0004-0000-1400-00001A000000}"/>
    <hyperlink ref="F234" r:id="rId28" xr:uid="{00000000-0004-0000-1400-00001B000000}"/>
    <hyperlink ref="F237" r:id="rId29" xr:uid="{00000000-0004-0000-1400-00001C000000}"/>
    <hyperlink ref="F242" r:id="rId30" xr:uid="{00000000-0004-0000-1400-00001D000000}"/>
    <hyperlink ref="F247" r:id="rId31" xr:uid="{00000000-0004-0000-1400-00001E000000}"/>
    <hyperlink ref="F254" r:id="rId32" xr:uid="{00000000-0004-0000-1400-00001F000000}"/>
    <hyperlink ref="F259" r:id="rId33" xr:uid="{00000000-0004-0000-1400-000020000000}"/>
    <hyperlink ref="F261" r:id="rId34" xr:uid="{00000000-0004-0000-1400-000021000000}"/>
    <hyperlink ref="F263" r:id="rId35" xr:uid="{00000000-0004-0000-1400-000022000000}"/>
    <hyperlink ref="F267" r:id="rId36" xr:uid="{00000000-0004-0000-1400-000023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37"/>
  <headerFooter>
    <oddHeader>&amp;R02_040</oddHeader>
    <oddFooter>&amp;CStrana &amp;P z &amp;N&amp;R&amp;A</oddFooter>
  </headerFooter>
  <drawing r:id="rId38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BM275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153</v>
      </c>
      <c r="AZ2" s="94" t="s">
        <v>4418</v>
      </c>
      <c r="BA2" s="94" t="s">
        <v>1</v>
      </c>
      <c r="BB2" s="94" t="s">
        <v>1</v>
      </c>
      <c r="BC2" s="94" t="s">
        <v>4550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ht="12" customHeight="1">
      <c r="B8" s="20"/>
      <c r="D8" s="27" t="s">
        <v>215</v>
      </c>
      <c r="L8" s="20"/>
    </row>
    <row r="9" spans="2:56" s="1" customFormat="1" ht="16.5" customHeight="1">
      <c r="B9" s="33"/>
      <c r="E9" s="259" t="s">
        <v>4420</v>
      </c>
      <c r="F9" s="261"/>
      <c r="G9" s="261"/>
      <c r="H9" s="261"/>
      <c r="L9" s="33"/>
    </row>
    <row r="10" spans="2:56" s="1" customFormat="1" ht="12" customHeight="1">
      <c r="B10" s="33"/>
      <c r="D10" s="27" t="s">
        <v>2252</v>
      </c>
      <c r="L10" s="33"/>
    </row>
    <row r="11" spans="2:56" s="1" customFormat="1" ht="16.5" customHeight="1">
      <c r="B11" s="33"/>
      <c r="E11" s="241" t="s">
        <v>4551</v>
      </c>
      <c r="F11" s="261"/>
      <c r="G11" s="261"/>
      <c r="H11" s="261"/>
      <c r="L11" s="33"/>
    </row>
    <row r="12" spans="2:56" s="1" customFormat="1" ht="11.25">
      <c r="B12" s="33"/>
      <c r="L12" s="33"/>
    </row>
    <row r="13" spans="2:56" s="1" customFormat="1" ht="12" customHeight="1">
      <c r="B13" s="33"/>
      <c r="D13" s="27" t="s">
        <v>18</v>
      </c>
      <c r="F13" s="25" t="s">
        <v>19</v>
      </c>
      <c r="I13" s="27" t="s">
        <v>20</v>
      </c>
      <c r="J13" s="25" t="s">
        <v>1</v>
      </c>
      <c r="L13" s="33"/>
    </row>
    <row r="14" spans="2:56" s="1" customFormat="1" ht="12" customHeight="1">
      <c r="B14" s="33"/>
      <c r="D14" s="27" t="s">
        <v>22</v>
      </c>
      <c r="F14" s="25" t="s">
        <v>23</v>
      </c>
      <c r="I14" s="27" t="s">
        <v>24</v>
      </c>
      <c r="J14" s="53" t="str">
        <f>'Rekapitulace stavby'!AN8</f>
        <v>15. 11. 2024</v>
      </c>
      <c r="L14" s="33"/>
    </row>
    <row r="15" spans="2:56" s="1" customFormat="1" ht="10.9" customHeight="1">
      <c r="B15" s="33"/>
      <c r="L15" s="33"/>
    </row>
    <row r="16" spans="2:56" s="1" customFormat="1" ht="12" customHeight="1">
      <c r="B16" s="33"/>
      <c r="D16" s="27" t="s">
        <v>28</v>
      </c>
      <c r="I16" s="27" t="s">
        <v>29</v>
      </c>
      <c r="J16" s="25" t="s">
        <v>1</v>
      </c>
      <c r="L16" s="33"/>
    </row>
    <row r="17" spans="2:12" s="1" customFormat="1" ht="18" customHeight="1">
      <c r="B17" s="33"/>
      <c r="E17" s="25" t="s">
        <v>30</v>
      </c>
      <c r="I17" s="27" t="s">
        <v>31</v>
      </c>
      <c r="J17" s="25" t="s">
        <v>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7" t="s">
        <v>32</v>
      </c>
      <c r="I19" s="27" t="s">
        <v>29</v>
      </c>
      <c r="J19" s="28" t="str">
        <f>'Rekapitulace stavby'!AN13</f>
        <v>Vyplň údaj</v>
      </c>
      <c r="L19" s="33"/>
    </row>
    <row r="20" spans="2:12" s="1" customFormat="1" ht="18" customHeight="1">
      <c r="B20" s="33"/>
      <c r="E20" s="262" t="str">
        <f>'Rekapitulace stavby'!E14</f>
        <v>Vyplň údaj</v>
      </c>
      <c r="F20" s="220"/>
      <c r="G20" s="220"/>
      <c r="H20" s="220"/>
      <c r="I20" s="27" t="s">
        <v>31</v>
      </c>
      <c r="J20" s="28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7" t="s">
        <v>34</v>
      </c>
      <c r="I22" s="27" t="s">
        <v>29</v>
      </c>
      <c r="J22" s="25" t="s">
        <v>1</v>
      </c>
      <c r="L22" s="33"/>
    </row>
    <row r="23" spans="2:12" s="1" customFormat="1" ht="18" customHeight="1">
      <c r="B23" s="33"/>
      <c r="E23" s="25" t="s">
        <v>35</v>
      </c>
      <c r="I23" s="27" t="s">
        <v>31</v>
      </c>
      <c r="J23" s="25" t="s">
        <v>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7" t="s">
        <v>37</v>
      </c>
      <c r="I25" s="27" t="s">
        <v>29</v>
      </c>
      <c r="J25" s="25" t="s">
        <v>1</v>
      </c>
      <c r="L25" s="33"/>
    </row>
    <row r="26" spans="2:12" s="1" customFormat="1" ht="18" customHeight="1">
      <c r="B26" s="33"/>
      <c r="E26" s="25" t="s">
        <v>38</v>
      </c>
      <c r="I26" s="27" t="s">
        <v>31</v>
      </c>
      <c r="J26" s="25" t="s">
        <v>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7" t="s">
        <v>39</v>
      </c>
      <c r="L28" s="33"/>
    </row>
    <row r="29" spans="2:12" s="7" customFormat="1" ht="16.5" customHeight="1">
      <c r="B29" s="96"/>
      <c r="E29" s="225" t="s">
        <v>1</v>
      </c>
      <c r="F29" s="225"/>
      <c r="G29" s="225"/>
      <c r="H29" s="225"/>
      <c r="L29" s="96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25.35" customHeight="1">
      <c r="B32" s="33"/>
      <c r="D32" s="97" t="s">
        <v>40</v>
      </c>
      <c r="J32" s="67">
        <f>ROUND(J127, 2)</f>
        <v>0</v>
      </c>
      <c r="L32" s="33"/>
    </row>
    <row r="33" spans="2:12" s="1" customFormat="1" ht="6.95" customHeight="1">
      <c r="B33" s="33"/>
      <c r="D33" s="54"/>
      <c r="E33" s="54"/>
      <c r="F33" s="54"/>
      <c r="G33" s="54"/>
      <c r="H33" s="54"/>
      <c r="I33" s="54"/>
      <c r="J33" s="54"/>
      <c r="K33" s="54"/>
      <c r="L33" s="33"/>
    </row>
    <row r="34" spans="2:12" s="1" customFormat="1" ht="14.45" customHeight="1">
      <c r="B34" s="33"/>
      <c r="F34" s="36" t="s">
        <v>42</v>
      </c>
      <c r="I34" s="36" t="s">
        <v>41</v>
      </c>
      <c r="J34" s="36" t="s">
        <v>43</v>
      </c>
      <c r="L34" s="33"/>
    </row>
    <row r="35" spans="2:12" s="1" customFormat="1" ht="14.45" customHeight="1">
      <c r="B35" s="33"/>
      <c r="D35" s="56" t="s">
        <v>44</v>
      </c>
      <c r="E35" s="27" t="s">
        <v>45</v>
      </c>
      <c r="F35" s="87">
        <f>ROUND((SUM(BE127:BE274)),  2)</f>
        <v>0</v>
      </c>
      <c r="I35" s="98">
        <v>0.21</v>
      </c>
      <c r="J35" s="87">
        <f>ROUND(((SUM(BE127:BE274))*I35),  2)</f>
        <v>0</v>
      </c>
      <c r="L35" s="33"/>
    </row>
    <row r="36" spans="2:12" s="1" customFormat="1" ht="14.45" customHeight="1">
      <c r="B36" s="33"/>
      <c r="E36" s="27" t="s">
        <v>46</v>
      </c>
      <c r="F36" s="87">
        <f>ROUND((SUM(BF127:BF274)),  2)</f>
        <v>0</v>
      </c>
      <c r="I36" s="98">
        <v>0.15</v>
      </c>
      <c r="J36" s="87">
        <f>ROUND(((SUM(BF127:BF274))*I36),  2)</f>
        <v>0</v>
      </c>
      <c r="L36" s="33"/>
    </row>
    <row r="37" spans="2:12" s="1" customFormat="1" ht="14.45" hidden="1" customHeight="1">
      <c r="B37" s="33"/>
      <c r="E37" s="27" t="s">
        <v>47</v>
      </c>
      <c r="F37" s="87">
        <f>ROUND((SUM(BG127:BG274)),  2)</f>
        <v>0</v>
      </c>
      <c r="I37" s="98">
        <v>0.21</v>
      </c>
      <c r="J37" s="87">
        <f>0</f>
        <v>0</v>
      </c>
      <c r="L37" s="33"/>
    </row>
    <row r="38" spans="2:12" s="1" customFormat="1" ht="14.45" hidden="1" customHeight="1">
      <c r="B38" s="33"/>
      <c r="E38" s="27" t="s">
        <v>48</v>
      </c>
      <c r="F38" s="87">
        <f>ROUND((SUM(BH127:BH274)),  2)</f>
        <v>0</v>
      </c>
      <c r="I38" s="98">
        <v>0.15</v>
      </c>
      <c r="J38" s="87">
        <f>0</f>
        <v>0</v>
      </c>
      <c r="L38" s="33"/>
    </row>
    <row r="39" spans="2:12" s="1" customFormat="1" ht="14.45" hidden="1" customHeight="1">
      <c r="B39" s="33"/>
      <c r="E39" s="27" t="s">
        <v>49</v>
      </c>
      <c r="F39" s="87">
        <f>ROUND((SUM(BI127:BI274)),  2)</f>
        <v>0</v>
      </c>
      <c r="I39" s="98">
        <v>0</v>
      </c>
      <c r="J39" s="87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9"/>
      <c r="D41" s="100" t="s">
        <v>50</v>
      </c>
      <c r="E41" s="58"/>
      <c r="F41" s="58"/>
      <c r="G41" s="101" t="s">
        <v>51</v>
      </c>
      <c r="H41" s="102" t="s">
        <v>52</v>
      </c>
      <c r="I41" s="58"/>
      <c r="J41" s="103">
        <f>SUM(J32:J39)</f>
        <v>0</v>
      </c>
      <c r="K41" s="104"/>
      <c r="L41" s="33"/>
    </row>
    <row r="42" spans="2:12" s="1" customFormat="1" ht="14.45" customHeight="1">
      <c r="B42" s="33"/>
      <c r="L42" s="33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12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12" s="1" customFormat="1" ht="24.95" customHeight="1">
      <c r="B82" s="33"/>
      <c r="C82" s="21" t="s">
        <v>217</v>
      </c>
      <c r="L82" s="33"/>
    </row>
    <row r="83" spans="2:12" s="1" customFormat="1" ht="6.95" customHeight="1">
      <c r="B83" s="33"/>
      <c r="L83" s="33"/>
    </row>
    <row r="84" spans="2:12" s="1" customFormat="1" ht="12" customHeight="1">
      <c r="B84" s="33"/>
      <c r="C84" s="27" t="s">
        <v>16</v>
      </c>
      <c r="L84" s="33"/>
    </row>
    <row r="85" spans="2:12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12" ht="12" customHeight="1">
      <c r="B86" s="20"/>
      <c r="C86" s="27" t="s">
        <v>215</v>
      </c>
      <c r="L86" s="20"/>
    </row>
    <row r="87" spans="2:12" s="1" customFormat="1" ht="16.5" customHeight="1">
      <c r="B87" s="33"/>
      <c r="E87" s="259" t="s">
        <v>4420</v>
      </c>
      <c r="F87" s="261"/>
      <c r="G87" s="261"/>
      <c r="H87" s="261"/>
      <c r="L87" s="33"/>
    </row>
    <row r="88" spans="2:12" s="1" customFormat="1" ht="12" customHeight="1">
      <c r="B88" s="33"/>
      <c r="C88" s="27" t="s">
        <v>2252</v>
      </c>
      <c r="L88" s="33"/>
    </row>
    <row r="89" spans="2:12" s="1" customFormat="1" ht="16.5" customHeight="1">
      <c r="B89" s="33"/>
      <c r="E89" s="241" t="str">
        <f>E11</f>
        <v>SO 040.42.2 - Vyústění vnitřních vod zleva v km 0,686</v>
      </c>
      <c r="F89" s="261"/>
      <c r="G89" s="261"/>
      <c r="H89" s="261"/>
      <c r="L89" s="33"/>
    </row>
    <row r="90" spans="2:12" s="1" customFormat="1" ht="6.95" customHeight="1">
      <c r="B90" s="33"/>
      <c r="L90" s="33"/>
    </row>
    <row r="91" spans="2:12" s="1" customFormat="1" ht="12" customHeight="1">
      <c r="B91" s="33"/>
      <c r="C91" s="27" t="s">
        <v>22</v>
      </c>
      <c r="F91" s="25" t="str">
        <f>F14</f>
        <v>Zátor</v>
      </c>
      <c r="I91" s="27" t="s">
        <v>24</v>
      </c>
      <c r="J91" s="53" t="str">
        <f>IF(J14="","",J14)</f>
        <v>15. 11. 2024</v>
      </c>
      <c r="L91" s="33"/>
    </row>
    <row r="92" spans="2:12" s="1" customFormat="1" ht="6.95" customHeight="1">
      <c r="B92" s="33"/>
      <c r="L92" s="33"/>
    </row>
    <row r="93" spans="2:12" s="1" customFormat="1" ht="15.2" customHeight="1">
      <c r="B93" s="33"/>
      <c r="C93" s="27" t="s">
        <v>28</v>
      </c>
      <c r="F93" s="25" t="str">
        <f>E17</f>
        <v>Povodí Odry, státní podnik</v>
      </c>
      <c r="I93" s="27" t="s">
        <v>34</v>
      </c>
      <c r="J93" s="31" t="str">
        <f>E23</f>
        <v>AQUATIS, a.s.</v>
      </c>
      <c r="L93" s="33"/>
    </row>
    <row r="94" spans="2:12" s="1" customFormat="1" ht="25.7" customHeight="1">
      <c r="B94" s="33"/>
      <c r="C94" s="27" t="s">
        <v>32</v>
      </c>
      <c r="F94" s="25" t="str">
        <f>IF(E20="","",E20)</f>
        <v>Vyplň údaj</v>
      </c>
      <c r="I94" s="27" t="s">
        <v>37</v>
      </c>
      <c r="J94" s="31" t="str">
        <f>E26</f>
        <v>Ing. Michal Jendruščák</v>
      </c>
      <c r="L94" s="33"/>
    </row>
    <row r="95" spans="2:12" s="1" customFormat="1" ht="10.35" customHeight="1">
      <c r="B95" s="33"/>
      <c r="L95" s="33"/>
    </row>
    <row r="96" spans="2:12" s="1" customFormat="1" ht="29.25" customHeight="1">
      <c r="B96" s="33"/>
      <c r="C96" s="107" t="s">
        <v>218</v>
      </c>
      <c r="D96" s="99"/>
      <c r="E96" s="99"/>
      <c r="F96" s="99"/>
      <c r="G96" s="99"/>
      <c r="H96" s="99"/>
      <c r="I96" s="99"/>
      <c r="J96" s="108" t="s">
        <v>219</v>
      </c>
      <c r="K96" s="99"/>
      <c r="L96" s="33"/>
    </row>
    <row r="97" spans="2:47" s="1" customFormat="1" ht="10.35" customHeight="1">
      <c r="B97" s="33"/>
      <c r="L97" s="33"/>
    </row>
    <row r="98" spans="2:47" s="1" customFormat="1" ht="22.9" customHeight="1">
      <c r="B98" s="33"/>
      <c r="C98" s="109" t="s">
        <v>220</v>
      </c>
      <c r="J98" s="67">
        <f>J127</f>
        <v>0</v>
      </c>
      <c r="L98" s="33"/>
      <c r="AU98" s="17" t="s">
        <v>221</v>
      </c>
    </row>
    <row r="99" spans="2:47" s="8" customFormat="1" ht="24.95" customHeight="1">
      <c r="B99" s="110"/>
      <c r="D99" s="111" t="s">
        <v>222</v>
      </c>
      <c r="E99" s="112"/>
      <c r="F99" s="112"/>
      <c r="G99" s="112"/>
      <c r="H99" s="112"/>
      <c r="I99" s="112"/>
      <c r="J99" s="113">
        <f>J128</f>
        <v>0</v>
      </c>
      <c r="L99" s="110"/>
    </row>
    <row r="100" spans="2:47" s="9" customFormat="1" ht="19.899999999999999" customHeight="1">
      <c r="B100" s="114"/>
      <c r="D100" s="115" t="s">
        <v>223</v>
      </c>
      <c r="E100" s="116"/>
      <c r="F100" s="116"/>
      <c r="G100" s="116"/>
      <c r="H100" s="116"/>
      <c r="I100" s="116"/>
      <c r="J100" s="117">
        <f>J129</f>
        <v>0</v>
      </c>
      <c r="L100" s="114"/>
    </row>
    <row r="101" spans="2:47" s="9" customFormat="1" ht="19.899999999999999" customHeight="1">
      <c r="B101" s="114"/>
      <c r="D101" s="115" t="s">
        <v>224</v>
      </c>
      <c r="E101" s="116"/>
      <c r="F101" s="116"/>
      <c r="G101" s="116"/>
      <c r="H101" s="116"/>
      <c r="I101" s="116"/>
      <c r="J101" s="117">
        <f>J195</f>
        <v>0</v>
      </c>
      <c r="L101" s="114"/>
    </row>
    <row r="102" spans="2:47" s="9" customFormat="1" ht="19.899999999999999" customHeight="1">
      <c r="B102" s="114"/>
      <c r="D102" s="115" t="s">
        <v>225</v>
      </c>
      <c r="E102" s="116"/>
      <c r="F102" s="116"/>
      <c r="G102" s="116"/>
      <c r="H102" s="116"/>
      <c r="I102" s="116"/>
      <c r="J102" s="117">
        <f>J199</f>
        <v>0</v>
      </c>
      <c r="L102" s="114"/>
    </row>
    <row r="103" spans="2:47" s="9" customFormat="1" ht="19.899999999999999" customHeight="1">
      <c r="B103" s="114"/>
      <c r="D103" s="115" t="s">
        <v>226</v>
      </c>
      <c r="E103" s="116"/>
      <c r="F103" s="116"/>
      <c r="G103" s="116"/>
      <c r="H103" s="116"/>
      <c r="I103" s="116"/>
      <c r="J103" s="117">
        <f>J221</f>
        <v>0</v>
      </c>
      <c r="L103" s="114"/>
    </row>
    <row r="104" spans="2:47" s="9" customFormat="1" ht="19.899999999999999" customHeight="1">
      <c r="B104" s="114"/>
      <c r="D104" s="115" t="s">
        <v>1266</v>
      </c>
      <c r="E104" s="116"/>
      <c r="F104" s="116"/>
      <c r="G104" s="116"/>
      <c r="H104" s="116"/>
      <c r="I104" s="116"/>
      <c r="J104" s="117">
        <f>J228</f>
        <v>0</v>
      </c>
      <c r="L104" s="114"/>
    </row>
    <row r="105" spans="2:47" s="9" customFormat="1" ht="19.899999999999999" customHeight="1">
      <c r="B105" s="114"/>
      <c r="D105" s="115" t="s">
        <v>230</v>
      </c>
      <c r="E105" s="116"/>
      <c r="F105" s="116"/>
      <c r="G105" s="116"/>
      <c r="H105" s="116"/>
      <c r="I105" s="116"/>
      <c r="J105" s="117">
        <f>J272</f>
        <v>0</v>
      </c>
      <c r="L105" s="114"/>
    </row>
    <row r="106" spans="2:47" s="1" customFormat="1" ht="21.75" customHeight="1">
      <c r="B106" s="33"/>
      <c r="L106" s="33"/>
    </row>
    <row r="107" spans="2:47" s="1" customFormat="1" ht="6.95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33"/>
    </row>
    <row r="111" spans="2:47" s="1" customFormat="1" ht="6.95" customHeight="1"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33"/>
    </row>
    <row r="112" spans="2:47" s="1" customFormat="1" ht="24.95" customHeight="1">
      <c r="B112" s="33"/>
      <c r="C112" s="21" t="s">
        <v>235</v>
      </c>
      <c r="L112" s="33"/>
    </row>
    <row r="113" spans="2:63" s="1" customFormat="1" ht="6.95" customHeight="1">
      <c r="B113" s="33"/>
      <c r="L113" s="33"/>
    </row>
    <row r="114" spans="2:63" s="1" customFormat="1" ht="12" customHeight="1">
      <c r="B114" s="33"/>
      <c r="C114" s="27" t="s">
        <v>16</v>
      </c>
      <c r="L114" s="33"/>
    </row>
    <row r="115" spans="2:63" s="1" customFormat="1" ht="26.25" customHeight="1">
      <c r="B115" s="33"/>
      <c r="E115" s="259" t="str">
        <f>E7</f>
        <v>Opatření Zátor-Loučky, OHO, Dílčí stavba 02.040 Opatření v úseku Zátor - Loučky</v>
      </c>
      <c r="F115" s="260"/>
      <c r="G115" s="260"/>
      <c r="H115" s="260"/>
      <c r="L115" s="33"/>
    </row>
    <row r="116" spans="2:63" ht="12" customHeight="1">
      <c r="B116" s="20"/>
      <c r="C116" s="27" t="s">
        <v>215</v>
      </c>
      <c r="L116" s="20"/>
    </row>
    <row r="117" spans="2:63" s="1" customFormat="1" ht="16.5" customHeight="1">
      <c r="B117" s="33"/>
      <c r="E117" s="259" t="s">
        <v>4420</v>
      </c>
      <c r="F117" s="261"/>
      <c r="G117" s="261"/>
      <c r="H117" s="261"/>
      <c r="L117" s="33"/>
    </row>
    <row r="118" spans="2:63" s="1" customFormat="1" ht="12" customHeight="1">
      <c r="B118" s="33"/>
      <c r="C118" s="27" t="s">
        <v>2252</v>
      </c>
      <c r="L118" s="33"/>
    </row>
    <row r="119" spans="2:63" s="1" customFormat="1" ht="16.5" customHeight="1">
      <c r="B119" s="33"/>
      <c r="E119" s="241" t="str">
        <f>E11</f>
        <v>SO 040.42.2 - Vyústění vnitřních vod zleva v km 0,686</v>
      </c>
      <c r="F119" s="261"/>
      <c r="G119" s="261"/>
      <c r="H119" s="261"/>
      <c r="L119" s="33"/>
    </row>
    <row r="120" spans="2:63" s="1" customFormat="1" ht="6.95" customHeight="1">
      <c r="B120" s="33"/>
      <c r="L120" s="33"/>
    </row>
    <row r="121" spans="2:63" s="1" customFormat="1" ht="12" customHeight="1">
      <c r="B121" s="33"/>
      <c r="C121" s="27" t="s">
        <v>22</v>
      </c>
      <c r="F121" s="25" t="str">
        <f>F14</f>
        <v>Zátor</v>
      </c>
      <c r="I121" s="27" t="s">
        <v>24</v>
      </c>
      <c r="J121" s="53" t="str">
        <f>IF(J14="","",J14)</f>
        <v>15. 11. 2024</v>
      </c>
      <c r="L121" s="33"/>
    </row>
    <row r="122" spans="2:63" s="1" customFormat="1" ht="6.95" customHeight="1">
      <c r="B122" s="33"/>
      <c r="L122" s="33"/>
    </row>
    <row r="123" spans="2:63" s="1" customFormat="1" ht="15.2" customHeight="1">
      <c r="B123" s="33"/>
      <c r="C123" s="27" t="s">
        <v>28</v>
      </c>
      <c r="F123" s="25" t="str">
        <f>E17</f>
        <v>Povodí Odry, státní podnik</v>
      </c>
      <c r="I123" s="27" t="s">
        <v>34</v>
      </c>
      <c r="J123" s="31" t="str">
        <f>E23</f>
        <v>AQUATIS, a.s.</v>
      </c>
      <c r="L123" s="33"/>
    </row>
    <row r="124" spans="2:63" s="1" customFormat="1" ht="25.7" customHeight="1">
      <c r="B124" s="33"/>
      <c r="C124" s="27" t="s">
        <v>32</v>
      </c>
      <c r="F124" s="25" t="str">
        <f>IF(E20="","",E20)</f>
        <v>Vyplň údaj</v>
      </c>
      <c r="I124" s="27" t="s">
        <v>37</v>
      </c>
      <c r="J124" s="31" t="str">
        <f>E26</f>
        <v>Ing. Michal Jendruščák</v>
      </c>
      <c r="L124" s="33"/>
    </row>
    <row r="125" spans="2:63" s="1" customFormat="1" ht="10.35" customHeight="1">
      <c r="B125" s="33"/>
      <c r="L125" s="33"/>
    </row>
    <row r="126" spans="2:63" s="10" customFormat="1" ht="29.25" customHeight="1">
      <c r="B126" s="118"/>
      <c r="C126" s="119" t="s">
        <v>236</v>
      </c>
      <c r="D126" s="120" t="s">
        <v>65</v>
      </c>
      <c r="E126" s="120" t="s">
        <v>61</v>
      </c>
      <c r="F126" s="120" t="s">
        <v>62</v>
      </c>
      <c r="G126" s="120" t="s">
        <v>237</v>
      </c>
      <c r="H126" s="120" t="s">
        <v>238</v>
      </c>
      <c r="I126" s="120" t="s">
        <v>239</v>
      </c>
      <c r="J126" s="120" t="s">
        <v>219</v>
      </c>
      <c r="K126" s="121" t="s">
        <v>240</v>
      </c>
      <c r="L126" s="118"/>
      <c r="M126" s="60" t="s">
        <v>1</v>
      </c>
      <c r="N126" s="61" t="s">
        <v>44</v>
      </c>
      <c r="O126" s="61" t="s">
        <v>241</v>
      </c>
      <c r="P126" s="61" t="s">
        <v>242</v>
      </c>
      <c r="Q126" s="61" t="s">
        <v>243</v>
      </c>
      <c r="R126" s="61" t="s">
        <v>244</v>
      </c>
      <c r="S126" s="61" t="s">
        <v>245</v>
      </c>
      <c r="T126" s="62" t="s">
        <v>246</v>
      </c>
    </row>
    <row r="127" spans="2:63" s="1" customFormat="1" ht="22.9" customHeight="1">
      <c r="B127" s="33"/>
      <c r="C127" s="65" t="s">
        <v>247</v>
      </c>
      <c r="J127" s="122">
        <f>BK127</f>
        <v>0</v>
      </c>
      <c r="L127" s="33"/>
      <c r="M127" s="63"/>
      <c r="N127" s="54"/>
      <c r="O127" s="54"/>
      <c r="P127" s="123">
        <f>P128</f>
        <v>0</v>
      </c>
      <c r="Q127" s="54"/>
      <c r="R127" s="123">
        <f>R128</f>
        <v>55.220334749999992</v>
      </c>
      <c r="S127" s="54"/>
      <c r="T127" s="124">
        <f>T128</f>
        <v>0</v>
      </c>
      <c r="AT127" s="17" t="s">
        <v>79</v>
      </c>
      <c r="AU127" s="17" t="s">
        <v>221</v>
      </c>
      <c r="BK127" s="125">
        <f>BK128</f>
        <v>0</v>
      </c>
    </row>
    <row r="128" spans="2:63" s="11" customFormat="1" ht="25.9" customHeight="1">
      <c r="B128" s="126"/>
      <c r="D128" s="127" t="s">
        <v>79</v>
      </c>
      <c r="E128" s="128" t="s">
        <v>248</v>
      </c>
      <c r="F128" s="128" t="s">
        <v>249</v>
      </c>
      <c r="I128" s="129"/>
      <c r="J128" s="130">
        <f>BK128</f>
        <v>0</v>
      </c>
      <c r="L128" s="126"/>
      <c r="M128" s="131"/>
      <c r="P128" s="132">
        <f>P129+P195+P199+P221+P228+P272</f>
        <v>0</v>
      </c>
      <c r="R128" s="132">
        <f>R129+R195+R199+R221+R228+R272</f>
        <v>55.220334749999992</v>
      </c>
      <c r="T128" s="133">
        <f>T129+T195+T199+T221+T228+T272</f>
        <v>0</v>
      </c>
      <c r="AR128" s="127" t="s">
        <v>88</v>
      </c>
      <c r="AT128" s="134" t="s">
        <v>79</v>
      </c>
      <c r="AU128" s="134" t="s">
        <v>80</v>
      </c>
      <c r="AY128" s="127" t="s">
        <v>250</v>
      </c>
      <c r="BK128" s="135">
        <f>BK129+BK195+BK199+BK221+BK228+BK272</f>
        <v>0</v>
      </c>
    </row>
    <row r="129" spans="2:65" s="11" customFormat="1" ht="22.9" customHeight="1">
      <c r="B129" s="126"/>
      <c r="D129" s="127" t="s">
        <v>79</v>
      </c>
      <c r="E129" s="136" t="s">
        <v>88</v>
      </c>
      <c r="F129" s="136" t="s">
        <v>251</v>
      </c>
      <c r="I129" s="129"/>
      <c r="J129" s="137">
        <f>BK129</f>
        <v>0</v>
      </c>
      <c r="L129" s="126"/>
      <c r="M129" s="131"/>
      <c r="P129" s="132">
        <f>SUM(P130:P194)</f>
        <v>0</v>
      </c>
      <c r="R129" s="132">
        <f>SUM(R130:R194)</f>
        <v>25.020488</v>
      </c>
      <c r="T129" s="133">
        <f>SUM(T130:T194)</f>
        <v>0</v>
      </c>
      <c r="AR129" s="127" t="s">
        <v>88</v>
      </c>
      <c r="AT129" s="134" t="s">
        <v>79</v>
      </c>
      <c r="AU129" s="134" t="s">
        <v>88</v>
      </c>
      <c r="AY129" s="127" t="s">
        <v>250</v>
      </c>
      <c r="BK129" s="135">
        <f>SUM(BK130:BK194)</f>
        <v>0</v>
      </c>
    </row>
    <row r="130" spans="2:65" s="1" customFormat="1" ht="24.2" customHeight="1">
      <c r="B130" s="33"/>
      <c r="C130" s="138" t="s">
        <v>88</v>
      </c>
      <c r="D130" s="138" t="s">
        <v>252</v>
      </c>
      <c r="E130" s="139" t="s">
        <v>1270</v>
      </c>
      <c r="F130" s="140" t="s">
        <v>1271</v>
      </c>
      <c r="G130" s="141" t="s">
        <v>1272</v>
      </c>
      <c r="H130" s="142">
        <v>20</v>
      </c>
      <c r="I130" s="143"/>
      <c r="J130" s="144">
        <f>ROUND(I130*H130,2)</f>
        <v>0</v>
      </c>
      <c r="K130" s="140" t="s">
        <v>256</v>
      </c>
      <c r="L130" s="33"/>
      <c r="M130" s="145" t="s">
        <v>1</v>
      </c>
      <c r="N130" s="146" t="s">
        <v>45</v>
      </c>
      <c r="P130" s="147">
        <f>O130*H130</f>
        <v>0</v>
      </c>
      <c r="Q130" s="147">
        <v>3.0000000000000001E-5</v>
      </c>
      <c r="R130" s="147">
        <f>Q130*H130</f>
        <v>6.0000000000000006E-4</v>
      </c>
      <c r="S130" s="147">
        <v>0</v>
      </c>
      <c r="T130" s="148">
        <f>S130*H130</f>
        <v>0</v>
      </c>
      <c r="AR130" s="149" t="s">
        <v>257</v>
      </c>
      <c r="AT130" s="149" t="s">
        <v>252</v>
      </c>
      <c r="AU130" s="149" t="s">
        <v>21</v>
      </c>
      <c r="AY130" s="17" t="s">
        <v>250</v>
      </c>
      <c r="BE130" s="150">
        <f>IF(N130="základní",J130,0)</f>
        <v>0</v>
      </c>
      <c r="BF130" s="150">
        <f>IF(N130="snížená",J130,0)</f>
        <v>0</v>
      </c>
      <c r="BG130" s="150">
        <f>IF(N130="zákl. přenesená",J130,0)</f>
        <v>0</v>
      </c>
      <c r="BH130" s="150">
        <f>IF(N130="sníž. přenesená",J130,0)</f>
        <v>0</v>
      </c>
      <c r="BI130" s="150">
        <f>IF(N130="nulová",J130,0)</f>
        <v>0</v>
      </c>
      <c r="BJ130" s="17" t="s">
        <v>88</v>
      </c>
      <c r="BK130" s="150">
        <f>ROUND(I130*H130,2)</f>
        <v>0</v>
      </c>
      <c r="BL130" s="17" t="s">
        <v>257</v>
      </c>
      <c r="BM130" s="149" t="s">
        <v>4552</v>
      </c>
    </row>
    <row r="131" spans="2:65" s="1" customFormat="1" ht="11.25">
      <c r="B131" s="33"/>
      <c r="D131" s="151" t="s">
        <v>259</v>
      </c>
      <c r="F131" s="152" t="s">
        <v>1274</v>
      </c>
      <c r="I131" s="153"/>
      <c r="L131" s="33"/>
      <c r="M131" s="154"/>
      <c r="T131" s="57"/>
      <c r="AT131" s="17" t="s">
        <v>259</v>
      </c>
      <c r="AU131" s="17" t="s">
        <v>21</v>
      </c>
    </row>
    <row r="132" spans="2:65" s="12" customFormat="1" ht="11.25">
      <c r="B132" s="155"/>
      <c r="D132" s="156" t="s">
        <v>265</v>
      </c>
      <c r="E132" s="157" t="s">
        <v>1</v>
      </c>
      <c r="F132" s="158" t="s">
        <v>4423</v>
      </c>
      <c r="H132" s="159">
        <v>20</v>
      </c>
      <c r="I132" s="160"/>
      <c r="L132" s="155"/>
      <c r="M132" s="161"/>
      <c r="T132" s="162"/>
      <c r="AT132" s="157" t="s">
        <v>265</v>
      </c>
      <c r="AU132" s="157" t="s">
        <v>21</v>
      </c>
      <c r="AV132" s="12" t="s">
        <v>21</v>
      </c>
      <c r="AW132" s="12" t="s">
        <v>36</v>
      </c>
      <c r="AX132" s="12" t="s">
        <v>88</v>
      </c>
      <c r="AY132" s="157" t="s">
        <v>250</v>
      </c>
    </row>
    <row r="133" spans="2:65" s="1" customFormat="1" ht="24.2" customHeight="1">
      <c r="B133" s="33"/>
      <c r="C133" s="138" t="s">
        <v>21</v>
      </c>
      <c r="D133" s="138" t="s">
        <v>252</v>
      </c>
      <c r="E133" s="139" t="s">
        <v>1276</v>
      </c>
      <c r="F133" s="140" t="s">
        <v>1277</v>
      </c>
      <c r="G133" s="141" t="s">
        <v>1278</v>
      </c>
      <c r="H133" s="142">
        <v>4</v>
      </c>
      <c r="I133" s="143"/>
      <c r="J133" s="144">
        <f>ROUND(I133*H133,2)</f>
        <v>0</v>
      </c>
      <c r="K133" s="140" t="s">
        <v>256</v>
      </c>
      <c r="L133" s="33"/>
      <c r="M133" s="145" t="s">
        <v>1</v>
      </c>
      <c r="N133" s="146" t="s">
        <v>45</v>
      </c>
      <c r="P133" s="147">
        <f>O133*H133</f>
        <v>0</v>
      </c>
      <c r="Q133" s="147">
        <v>0</v>
      </c>
      <c r="R133" s="147">
        <f>Q133*H133</f>
        <v>0</v>
      </c>
      <c r="S133" s="147">
        <v>0</v>
      </c>
      <c r="T133" s="148">
        <f>S133*H133</f>
        <v>0</v>
      </c>
      <c r="AR133" s="149" t="s">
        <v>257</v>
      </c>
      <c r="AT133" s="149" t="s">
        <v>252</v>
      </c>
      <c r="AU133" s="149" t="s">
        <v>21</v>
      </c>
      <c r="AY133" s="17" t="s">
        <v>250</v>
      </c>
      <c r="BE133" s="150">
        <f>IF(N133="základní",J133,0)</f>
        <v>0</v>
      </c>
      <c r="BF133" s="150">
        <f>IF(N133="snížená",J133,0)</f>
        <v>0</v>
      </c>
      <c r="BG133" s="150">
        <f>IF(N133="zákl. přenesená",J133,0)</f>
        <v>0</v>
      </c>
      <c r="BH133" s="150">
        <f>IF(N133="sníž. přenesená",J133,0)</f>
        <v>0</v>
      </c>
      <c r="BI133" s="150">
        <f>IF(N133="nulová",J133,0)</f>
        <v>0</v>
      </c>
      <c r="BJ133" s="17" t="s">
        <v>88</v>
      </c>
      <c r="BK133" s="150">
        <f>ROUND(I133*H133,2)</f>
        <v>0</v>
      </c>
      <c r="BL133" s="17" t="s">
        <v>257</v>
      </c>
      <c r="BM133" s="149" t="s">
        <v>4553</v>
      </c>
    </row>
    <row r="134" spans="2:65" s="1" customFormat="1" ht="11.25">
      <c r="B134" s="33"/>
      <c r="D134" s="151" t="s">
        <v>259</v>
      </c>
      <c r="F134" s="152" t="s">
        <v>1280</v>
      </c>
      <c r="I134" s="153"/>
      <c r="L134" s="33"/>
      <c r="M134" s="154"/>
      <c r="T134" s="57"/>
      <c r="AT134" s="17" t="s">
        <v>259</v>
      </c>
      <c r="AU134" s="17" t="s">
        <v>21</v>
      </c>
    </row>
    <row r="135" spans="2:65" s="1" customFormat="1" ht="24.2" customHeight="1">
      <c r="B135" s="33"/>
      <c r="C135" s="138" t="s">
        <v>267</v>
      </c>
      <c r="D135" s="138" t="s">
        <v>252</v>
      </c>
      <c r="E135" s="139" t="s">
        <v>3750</v>
      </c>
      <c r="F135" s="140" t="s">
        <v>3751</v>
      </c>
      <c r="G135" s="141" t="s">
        <v>255</v>
      </c>
      <c r="H135" s="142">
        <v>75</v>
      </c>
      <c r="I135" s="143"/>
      <c r="J135" s="144">
        <f>ROUND(I135*H135,2)</f>
        <v>0</v>
      </c>
      <c r="K135" s="140" t="s">
        <v>256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257</v>
      </c>
      <c r="AT135" s="149" t="s">
        <v>252</v>
      </c>
      <c r="AU135" s="149" t="s">
        <v>21</v>
      </c>
      <c r="AY135" s="17" t="s">
        <v>250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257</v>
      </c>
      <c r="BM135" s="149" t="s">
        <v>4554</v>
      </c>
    </row>
    <row r="136" spans="2:65" s="1" customFormat="1" ht="11.25">
      <c r="B136" s="33"/>
      <c r="D136" s="151" t="s">
        <v>259</v>
      </c>
      <c r="F136" s="152" t="s">
        <v>3753</v>
      </c>
      <c r="I136" s="153"/>
      <c r="L136" s="33"/>
      <c r="M136" s="154"/>
      <c r="T136" s="57"/>
      <c r="AT136" s="17" t="s">
        <v>259</v>
      </c>
      <c r="AU136" s="17" t="s">
        <v>21</v>
      </c>
    </row>
    <row r="137" spans="2:65" s="1" customFormat="1" ht="19.5">
      <c r="B137" s="33"/>
      <c r="D137" s="156" t="s">
        <v>285</v>
      </c>
      <c r="F137" s="170" t="s">
        <v>4426</v>
      </c>
      <c r="I137" s="153"/>
      <c r="L137" s="33"/>
      <c r="M137" s="154"/>
      <c r="T137" s="57"/>
      <c r="AT137" s="17" t="s">
        <v>285</v>
      </c>
      <c r="AU137" s="17" t="s">
        <v>21</v>
      </c>
    </row>
    <row r="138" spans="2:65" s="12" customFormat="1" ht="11.25">
      <c r="B138" s="155"/>
      <c r="D138" s="156" t="s">
        <v>265</v>
      </c>
      <c r="E138" s="157" t="s">
        <v>1</v>
      </c>
      <c r="F138" s="158" t="s">
        <v>4555</v>
      </c>
      <c r="H138" s="159">
        <v>75</v>
      </c>
      <c r="I138" s="160"/>
      <c r="L138" s="155"/>
      <c r="M138" s="161"/>
      <c r="T138" s="162"/>
      <c r="AT138" s="157" t="s">
        <v>265</v>
      </c>
      <c r="AU138" s="157" t="s">
        <v>21</v>
      </c>
      <c r="AV138" s="12" t="s">
        <v>21</v>
      </c>
      <c r="AW138" s="12" t="s">
        <v>36</v>
      </c>
      <c r="AX138" s="12" t="s">
        <v>80</v>
      </c>
      <c r="AY138" s="157" t="s">
        <v>250</v>
      </c>
    </row>
    <row r="139" spans="2:65" s="13" customFormat="1" ht="11.25">
      <c r="B139" s="163"/>
      <c r="D139" s="156" t="s">
        <v>265</v>
      </c>
      <c r="E139" s="164" t="s">
        <v>1</v>
      </c>
      <c r="F139" s="165" t="s">
        <v>273</v>
      </c>
      <c r="H139" s="166">
        <v>75</v>
      </c>
      <c r="I139" s="167"/>
      <c r="L139" s="163"/>
      <c r="M139" s="168"/>
      <c r="T139" s="169"/>
      <c r="AT139" s="164" t="s">
        <v>265</v>
      </c>
      <c r="AU139" s="164" t="s">
        <v>21</v>
      </c>
      <c r="AV139" s="13" t="s">
        <v>257</v>
      </c>
      <c r="AW139" s="13" t="s">
        <v>36</v>
      </c>
      <c r="AX139" s="13" t="s">
        <v>88</v>
      </c>
      <c r="AY139" s="164" t="s">
        <v>250</v>
      </c>
    </row>
    <row r="140" spans="2:65" s="1" customFormat="1" ht="33" customHeight="1">
      <c r="B140" s="33"/>
      <c r="C140" s="138" t="s">
        <v>257</v>
      </c>
      <c r="D140" s="138" t="s">
        <v>252</v>
      </c>
      <c r="E140" s="139" t="s">
        <v>4428</v>
      </c>
      <c r="F140" s="140" t="s">
        <v>4429</v>
      </c>
      <c r="G140" s="141" t="s">
        <v>276</v>
      </c>
      <c r="H140" s="142">
        <v>121.28</v>
      </c>
      <c r="I140" s="143"/>
      <c r="J140" s="144">
        <f>ROUND(I140*H140,2)</f>
        <v>0</v>
      </c>
      <c r="K140" s="140" t="s">
        <v>256</v>
      </c>
      <c r="L140" s="33"/>
      <c r="M140" s="145" t="s">
        <v>1</v>
      </c>
      <c r="N140" s="146" t="s">
        <v>45</v>
      </c>
      <c r="P140" s="147">
        <f>O140*H140</f>
        <v>0</v>
      </c>
      <c r="Q140" s="147">
        <v>0</v>
      </c>
      <c r="R140" s="147">
        <f>Q140*H140</f>
        <v>0</v>
      </c>
      <c r="S140" s="147">
        <v>0</v>
      </c>
      <c r="T140" s="148">
        <f>S140*H140</f>
        <v>0</v>
      </c>
      <c r="AR140" s="149" t="s">
        <v>257</v>
      </c>
      <c r="AT140" s="149" t="s">
        <v>252</v>
      </c>
      <c r="AU140" s="149" t="s">
        <v>21</v>
      </c>
      <c r="AY140" s="17" t="s">
        <v>250</v>
      </c>
      <c r="BE140" s="150">
        <f>IF(N140="základní",J140,0)</f>
        <v>0</v>
      </c>
      <c r="BF140" s="150">
        <f>IF(N140="snížená",J140,0)</f>
        <v>0</v>
      </c>
      <c r="BG140" s="150">
        <f>IF(N140="zákl. přenesená",J140,0)</f>
        <v>0</v>
      </c>
      <c r="BH140" s="150">
        <f>IF(N140="sníž. přenesená",J140,0)</f>
        <v>0</v>
      </c>
      <c r="BI140" s="150">
        <f>IF(N140="nulová",J140,0)</f>
        <v>0</v>
      </c>
      <c r="BJ140" s="17" t="s">
        <v>88</v>
      </c>
      <c r="BK140" s="150">
        <f>ROUND(I140*H140,2)</f>
        <v>0</v>
      </c>
      <c r="BL140" s="17" t="s">
        <v>257</v>
      </c>
      <c r="BM140" s="149" t="s">
        <v>4556</v>
      </c>
    </row>
    <row r="141" spans="2:65" s="1" customFormat="1" ht="11.25">
      <c r="B141" s="33"/>
      <c r="D141" s="151" t="s">
        <v>259</v>
      </c>
      <c r="F141" s="152" t="s">
        <v>4431</v>
      </c>
      <c r="I141" s="153"/>
      <c r="L141" s="33"/>
      <c r="M141" s="154"/>
      <c r="T141" s="57"/>
      <c r="AT141" s="17" t="s">
        <v>259</v>
      </c>
      <c r="AU141" s="17" t="s">
        <v>21</v>
      </c>
    </row>
    <row r="142" spans="2:65" s="12" customFormat="1" ht="11.25">
      <c r="B142" s="155"/>
      <c r="D142" s="156" t="s">
        <v>265</v>
      </c>
      <c r="E142" s="157" t="s">
        <v>1</v>
      </c>
      <c r="F142" s="158" t="s">
        <v>4557</v>
      </c>
      <c r="H142" s="159">
        <v>121.28</v>
      </c>
      <c r="I142" s="160"/>
      <c r="L142" s="155"/>
      <c r="M142" s="161"/>
      <c r="T142" s="162"/>
      <c r="AT142" s="157" t="s">
        <v>265</v>
      </c>
      <c r="AU142" s="157" t="s">
        <v>21</v>
      </c>
      <c r="AV142" s="12" t="s">
        <v>21</v>
      </c>
      <c r="AW142" s="12" t="s">
        <v>36</v>
      </c>
      <c r="AX142" s="12" t="s">
        <v>88</v>
      </c>
      <c r="AY142" s="157" t="s">
        <v>250</v>
      </c>
    </row>
    <row r="143" spans="2:65" s="1" customFormat="1" ht="37.9" customHeight="1">
      <c r="B143" s="33"/>
      <c r="C143" s="138" t="s">
        <v>280</v>
      </c>
      <c r="D143" s="138" t="s">
        <v>252</v>
      </c>
      <c r="E143" s="139" t="s">
        <v>4433</v>
      </c>
      <c r="F143" s="140" t="s">
        <v>4434</v>
      </c>
      <c r="G143" s="141" t="s">
        <v>276</v>
      </c>
      <c r="H143" s="142">
        <v>30.32</v>
      </c>
      <c r="I143" s="143"/>
      <c r="J143" s="144">
        <f>ROUND(I143*H143,2)</f>
        <v>0</v>
      </c>
      <c r="K143" s="140" t="s">
        <v>256</v>
      </c>
      <c r="L143" s="33"/>
      <c r="M143" s="145" t="s">
        <v>1</v>
      </c>
      <c r="N143" s="146" t="s">
        <v>45</v>
      </c>
      <c r="P143" s="147">
        <f>O143*H143</f>
        <v>0</v>
      </c>
      <c r="Q143" s="147">
        <v>0</v>
      </c>
      <c r="R143" s="147">
        <f>Q143*H143</f>
        <v>0</v>
      </c>
      <c r="S143" s="147">
        <v>0</v>
      </c>
      <c r="T143" s="148">
        <f>S143*H143</f>
        <v>0</v>
      </c>
      <c r="AR143" s="149" t="s">
        <v>257</v>
      </c>
      <c r="AT143" s="149" t="s">
        <v>252</v>
      </c>
      <c r="AU143" s="149" t="s">
        <v>21</v>
      </c>
      <c r="AY143" s="17" t="s">
        <v>250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257</v>
      </c>
      <c r="BM143" s="149" t="s">
        <v>4558</v>
      </c>
    </row>
    <row r="144" spans="2:65" s="1" customFormat="1" ht="11.25">
      <c r="B144" s="33"/>
      <c r="D144" s="151" t="s">
        <v>259</v>
      </c>
      <c r="F144" s="152" t="s">
        <v>4436</v>
      </c>
      <c r="I144" s="153"/>
      <c r="L144" s="33"/>
      <c r="M144" s="154"/>
      <c r="T144" s="57"/>
      <c r="AT144" s="17" t="s">
        <v>259</v>
      </c>
      <c r="AU144" s="17" t="s">
        <v>21</v>
      </c>
    </row>
    <row r="145" spans="2:65" s="12" customFormat="1" ht="11.25">
      <c r="B145" s="155"/>
      <c r="D145" s="156" t="s">
        <v>265</v>
      </c>
      <c r="E145" s="157" t="s">
        <v>1</v>
      </c>
      <c r="F145" s="158" t="s">
        <v>4559</v>
      </c>
      <c r="H145" s="159">
        <v>30.32</v>
      </c>
      <c r="I145" s="160"/>
      <c r="L145" s="155"/>
      <c r="M145" s="161"/>
      <c r="T145" s="162"/>
      <c r="AT145" s="157" t="s">
        <v>265</v>
      </c>
      <c r="AU145" s="157" t="s">
        <v>21</v>
      </c>
      <c r="AV145" s="12" t="s">
        <v>21</v>
      </c>
      <c r="AW145" s="12" t="s">
        <v>36</v>
      </c>
      <c r="AX145" s="12" t="s">
        <v>88</v>
      </c>
      <c r="AY145" s="157" t="s">
        <v>250</v>
      </c>
    </row>
    <row r="146" spans="2:65" s="1" customFormat="1" ht="21.75" customHeight="1">
      <c r="B146" s="33"/>
      <c r="C146" s="138" t="s">
        <v>287</v>
      </c>
      <c r="D146" s="138" t="s">
        <v>252</v>
      </c>
      <c r="E146" s="139" t="s">
        <v>4438</v>
      </c>
      <c r="F146" s="140" t="s">
        <v>4439</v>
      </c>
      <c r="G146" s="141" t="s">
        <v>255</v>
      </c>
      <c r="H146" s="142">
        <v>13.9</v>
      </c>
      <c r="I146" s="143"/>
      <c r="J146" s="144">
        <f>ROUND(I146*H146,2)</f>
        <v>0</v>
      </c>
      <c r="K146" s="140" t="s">
        <v>256</v>
      </c>
      <c r="L146" s="33"/>
      <c r="M146" s="145" t="s">
        <v>1</v>
      </c>
      <c r="N146" s="146" t="s">
        <v>45</v>
      </c>
      <c r="P146" s="147">
        <f>O146*H146</f>
        <v>0</v>
      </c>
      <c r="Q146" s="147">
        <v>6.9999999999999999E-4</v>
      </c>
      <c r="R146" s="147">
        <f>Q146*H146</f>
        <v>9.7300000000000008E-3</v>
      </c>
      <c r="S146" s="147">
        <v>0</v>
      </c>
      <c r="T146" s="148">
        <f>S146*H146</f>
        <v>0</v>
      </c>
      <c r="AR146" s="149" t="s">
        <v>257</v>
      </c>
      <c r="AT146" s="149" t="s">
        <v>252</v>
      </c>
      <c r="AU146" s="149" t="s">
        <v>21</v>
      </c>
      <c r="AY146" s="17" t="s">
        <v>250</v>
      </c>
      <c r="BE146" s="150">
        <f>IF(N146="základní",J146,0)</f>
        <v>0</v>
      </c>
      <c r="BF146" s="150">
        <f>IF(N146="snížená",J146,0)</f>
        <v>0</v>
      </c>
      <c r="BG146" s="150">
        <f>IF(N146="zákl. přenesená",J146,0)</f>
        <v>0</v>
      </c>
      <c r="BH146" s="150">
        <f>IF(N146="sníž. přenesená",J146,0)</f>
        <v>0</v>
      </c>
      <c r="BI146" s="150">
        <f>IF(N146="nulová",J146,0)</f>
        <v>0</v>
      </c>
      <c r="BJ146" s="17" t="s">
        <v>88</v>
      </c>
      <c r="BK146" s="150">
        <f>ROUND(I146*H146,2)</f>
        <v>0</v>
      </c>
      <c r="BL146" s="17" t="s">
        <v>257</v>
      </c>
      <c r="BM146" s="149" t="s">
        <v>4560</v>
      </c>
    </row>
    <row r="147" spans="2:65" s="1" customFormat="1" ht="11.25">
      <c r="B147" s="33"/>
      <c r="D147" s="151" t="s">
        <v>259</v>
      </c>
      <c r="F147" s="152" t="s">
        <v>4441</v>
      </c>
      <c r="I147" s="153"/>
      <c r="L147" s="33"/>
      <c r="M147" s="154"/>
      <c r="T147" s="57"/>
      <c r="AT147" s="17" t="s">
        <v>259</v>
      </c>
      <c r="AU147" s="17" t="s">
        <v>21</v>
      </c>
    </row>
    <row r="148" spans="2:65" s="12" customFormat="1" ht="11.25">
      <c r="B148" s="155"/>
      <c r="D148" s="156" t="s">
        <v>265</v>
      </c>
      <c r="E148" s="157" t="s">
        <v>1</v>
      </c>
      <c r="F148" s="158" t="s">
        <v>4561</v>
      </c>
      <c r="H148" s="159">
        <v>13.9</v>
      </c>
      <c r="I148" s="160"/>
      <c r="L148" s="155"/>
      <c r="M148" s="161"/>
      <c r="T148" s="162"/>
      <c r="AT148" s="157" t="s">
        <v>265</v>
      </c>
      <c r="AU148" s="157" t="s">
        <v>21</v>
      </c>
      <c r="AV148" s="12" t="s">
        <v>21</v>
      </c>
      <c r="AW148" s="12" t="s">
        <v>36</v>
      </c>
      <c r="AX148" s="12" t="s">
        <v>88</v>
      </c>
      <c r="AY148" s="157" t="s">
        <v>250</v>
      </c>
    </row>
    <row r="149" spans="2:65" s="1" customFormat="1" ht="16.5" customHeight="1">
      <c r="B149" s="33"/>
      <c r="C149" s="138" t="s">
        <v>293</v>
      </c>
      <c r="D149" s="138" t="s">
        <v>252</v>
      </c>
      <c r="E149" s="139" t="s">
        <v>4443</v>
      </c>
      <c r="F149" s="140" t="s">
        <v>4444</v>
      </c>
      <c r="G149" s="141" t="s">
        <v>255</v>
      </c>
      <c r="H149" s="142">
        <v>351.91</v>
      </c>
      <c r="I149" s="143"/>
      <c r="J149" s="144">
        <f>ROUND(I149*H149,2)</f>
        <v>0</v>
      </c>
      <c r="K149" s="140" t="s">
        <v>256</v>
      </c>
      <c r="L149" s="33"/>
      <c r="M149" s="145" t="s">
        <v>1</v>
      </c>
      <c r="N149" s="146" t="s">
        <v>45</v>
      </c>
      <c r="P149" s="147">
        <f>O149*H149</f>
        <v>0</v>
      </c>
      <c r="Q149" s="147">
        <v>0</v>
      </c>
      <c r="R149" s="147">
        <f>Q149*H149</f>
        <v>0</v>
      </c>
      <c r="S149" s="147">
        <v>0</v>
      </c>
      <c r="T149" s="148">
        <f>S149*H149</f>
        <v>0</v>
      </c>
      <c r="AR149" s="149" t="s">
        <v>257</v>
      </c>
      <c r="AT149" s="149" t="s">
        <v>252</v>
      </c>
      <c r="AU149" s="149" t="s">
        <v>21</v>
      </c>
      <c r="AY149" s="17" t="s">
        <v>250</v>
      </c>
      <c r="BE149" s="150">
        <f>IF(N149="základní",J149,0)</f>
        <v>0</v>
      </c>
      <c r="BF149" s="150">
        <f>IF(N149="snížená",J149,0)</f>
        <v>0</v>
      </c>
      <c r="BG149" s="150">
        <f>IF(N149="zákl. přenesená",J149,0)</f>
        <v>0</v>
      </c>
      <c r="BH149" s="150">
        <f>IF(N149="sníž. přenesená",J149,0)</f>
        <v>0</v>
      </c>
      <c r="BI149" s="150">
        <f>IF(N149="nulová",J149,0)</f>
        <v>0</v>
      </c>
      <c r="BJ149" s="17" t="s">
        <v>88</v>
      </c>
      <c r="BK149" s="150">
        <f>ROUND(I149*H149,2)</f>
        <v>0</v>
      </c>
      <c r="BL149" s="17" t="s">
        <v>257</v>
      </c>
      <c r="BM149" s="149" t="s">
        <v>4562</v>
      </c>
    </row>
    <row r="150" spans="2:65" s="1" customFormat="1" ht="11.25">
      <c r="B150" s="33"/>
      <c r="D150" s="151" t="s">
        <v>259</v>
      </c>
      <c r="F150" s="152" t="s">
        <v>4446</v>
      </c>
      <c r="I150" s="153"/>
      <c r="L150" s="33"/>
      <c r="M150" s="154"/>
      <c r="T150" s="57"/>
      <c r="AT150" s="17" t="s">
        <v>259</v>
      </c>
      <c r="AU150" s="17" t="s">
        <v>21</v>
      </c>
    </row>
    <row r="151" spans="2:65" s="1" customFormat="1" ht="24.2" customHeight="1">
      <c r="B151" s="33"/>
      <c r="C151" s="138" t="s">
        <v>299</v>
      </c>
      <c r="D151" s="138" t="s">
        <v>252</v>
      </c>
      <c r="E151" s="139" t="s">
        <v>4447</v>
      </c>
      <c r="F151" s="140" t="s">
        <v>4448</v>
      </c>
      <c r="G151" s="141" t="s">
        <v>255</v>
      </c>
      <c r="H151" s="142">
        <v>16.2</v>
      </c>
      <c r="I151" s="143"/>
      <c r="J151" s="144">
        <f>ROUND(I151*H151,2)</f>
        <v>0</v>
      </c>
      <c r="K151" s="140" t="s">
        <v>256</v>
      </c>
      <c r="L151" s="33"/>
      <c r="M151" s="145" t="s">
        <v>1</v>
      </c>
      <c r="N151" s="146" t="s">
        <v>45</v>
      </c>
      <c r="P151" s="147">
        <f>O151*H151</f>
        <v>0</v>
      </c>
      <c r="Q151" s="147">
        <v>5.9000000000000003E-4</v>
      </c>
      <c r="R151" s="147">
        <f>Q151*H151</f>
        <v>9.5580000000000005E-3</v>
      </c>
      <c r="S151" s="147">
        <v>0</v>
      </c>
      <c r="T151" s="148">
        <f>S151*H151</f>
        <v>0</v>
      </c>
      <c r="AR151" s="149" t="s">
        <v>257</v>
      </c>
      <c r="AT151" s="149" t="s">
        <v>252</v>
      </c>
      <c r="AU151" s="149" t="s">
        <v>21</v>
      </c>
      <c r="AY151" s="17" t="s">
        <v>250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257</v>
      </c>
      <c r="BM151" s="149" t="s">
        <v>4563</v>
      </c>
    </row>
    <row r="152" spans="2:65" s="1" customFormat="1" ht="11.25">
      <c r="B152" s="33"/>
      <c r="D152" s="151" t="s">
        <v>259</v>
      </c>
      <c r="F152" s="152" t="s">
        <v>4450</v>
      </c>
      <c r="I152" s="153"/>
      <c r="L152" s="33"/>
      <c r="M152" s="154"/>
      <c r="T152" s="57"/>
      <c r="AT152" s="17" t="s">
        <v>259</v>
      </c>
      <c r="AU152" s="17" t="s">
        <v>21</v>
      </c>
    </row>
    <row r="153" spans="2:65" s="1" customFormat="1" ht="19.5">
      <c r="B153" s="33"/>
      <c r="D153" s="156" t="s">
        <v>285</v>
      </c>
      <c r="F153" s="170" t="s">
        <v>4451</v>
      </c>
      <c r="I153" s="153"/>
      <c r="L153" s="33"/>
      <c r="M153" s="154"/>
      <c r="T153" s="57"/>
      <c r="AT153" s="17" t="s">
        <v>285</v>
      </c>
      <c r="AU153" s="17" t="s">
        <v>21</v>
      </c>
    </row>
    <row r="154" spans="2:65" s="12" customFormat="1" ht="11.25">
      <c r="B154" s="155"/>
      <c r="D154" s="156" t="s">
        <v>265</v>
      </c>
      <c r="E154" s="157" t="s">
        <v>1</v>
      </c>
      <c r="F154" s="158" t="s">
        <v>4452</v>
      </c>
      <c r="H154" s="159">
        <v>16.2</v>
      </c>
      <c r="I154" s="160"/>
      <c r="L154" s="155"/>
      <c r="M154" s="161"/>
      <c r="T154" s="162"/>
      <c r="AT154" s="157" t="s">
        <v>265</v>
      </c>
      <c r="AU154" s="157" t="s">
        <v>21</v>
      </c>
      <c r="AV154" s="12" t="s">
        <v>21</v>
      </c>
      <c r="AW154" s="12" t="s">
        <v>36</v>
      </c>
      <c r="AX154" s="12" t="s">
        <v>88</v>
      </c>
      <c r="AY154" s="157" t="s">
        <v>250</v>
      </c>
    </row>
    <row r="155" spans="2:65" s="1" customFormat="1" ht="24.2" customHeight="1">
      <c r="B155" s="33"/>
      <c r="C155" s="138" t="s">
        <v>305</v>
      </c>
      <c r="D155" s="138" t="s">
        <v>252</v>
      </c>
      <c r="E155" s="139" t="s">
        <v>4453</v>
      </c>
      <c r="F155" s="140" t="s">
        <v>4454</v>
      </c>
      <c r="G155" s="141" t="s">
        <v>255</v>
      </c>
      <c r="H155" s="142">
        <v>16.2</v>
      </c>
      <c r="I155" s="143"/>
      <c r="J155" s="144">
        <f>ROUND(I155*H155,2)</f>
        <v>0</v>
      </c>
      <c r="K155" s="140" t="s">
        <v>256</v>
      </c>
      <c r="L155" s="33"/>
      <c r="M155" s="145" t="s">
        <v>1</v>
      </c>
      <c r="N155" s="146" t="s">
        <v>45</v>
      </c>
      <c r="P155" s="147">
        <f>O155*H155</f>
        <v>0</v>
      </c>
      <c r="Q155" s="147">
        <v>0</v>
      </c>
      <c r="R155" s="147">
        <f>Q155*H155</f>
        <v>0</v>
      </c>
      <c r="S155" s="147">
        <v>0</v>
      </c>
      <c r="T155" s="148">
        <f>S155*H155</f>
        <v>0</v>
      </c>
      <c r="AR155" s="149" t="s">
        <v>257</v>
      </c>
      <c r="AT155" s="149" t="s">
        <v>252</v>
      </c>
      <c r="AU155" s="149" t="s">
        <v>21</v>
      </c>
      <c r="AY155" s="17" t="s">
        <v>250</v>
      </c>
      <c r="BE155" s="150">
        <f>IF(N155="základní",J155,0)</f>
        <v>0</v>
      </c>
      <c r="BF155" s="150">
        <f>IF(N155="snížená",J155,0)</f>
        <v>0</v>
      </c>
      <c r="BG155" s="150">
        <f>IF(N155="zákl. přenesená",J155,0)</f>
        <v>0</v>
      </c>
      <c r="BH155" s="150">
        <f>IF(N155="sníž. přenesená",J155,0)</f>
        <v>0</v>
      </c>
      <c r="BI155" s="150">
        <f>IF(N155="nulová",J155,0)</f>
        <v>0</v>
      </c>
      <c r="BJ155" s="17" t="s">
        <v>88</v>
      </c>
      <c r="BK155" s="150">
        <f>ROUND(I155*H155,2)</f>
        <v>0</v>
      </c>
      <c r="BL155" s="17" t="s">
        <v>257</v>
      </c>
      <c r="BM155" s="149" t="s">
        <v>4564</v>
      </c>
    </row>
    <row r="156" spans="2:65" s="1" customFormat="1" ht="11.25">
      <c r="B156" s="33"/>
      <c r="D156" s="151" t="s">
        <v>259</v>
      </c>
      <c r="F156" s="152" t="s">
        <v>4456</v>
      </c>
      <c r="I156" s="153"/>
      <c r="L156" s="33"/>
      <c r="M156" s="154"/>
      <c r="T156" s="57"/>
      <c r="AT156" s="17" t="s">
        <v>259</v>
      </c>
      <c r="AU156" s="17" t="s">
        <v>21</v>
      </c>
    </row>
    <row r="157" spans="2:65" s="1" customFormat="1" ht="37.9" customHeight="1">
      <c r="B157" s="33"/>
      <c r="C157" s="138" t="s">
        <v>311</v>
      </c>
      <c r="D157" s="138" t="s">
        <v>252</v>
      </c>
      <c r="E157" s="139" t="s">
        <v>312</v>
      </c>
      <c r="F157" s="140" t="s">
        <v>313</v>
      </c>
      <c r="G157" s="141" t="s">
        <v>276</v>
      </c>
      <c r="H157" s="142">
        <v>242.8</v>
      </c>
      <c r="I157" s="143"/>
      <c r="J157" s="144">
        <f>ROUND(I157*H157,2)</f>
        <v>0</v>
      </c>
      <c r="K157" s="140" t="s">
        <v>256</v>
      </c>
      <c r="L157" s="33"/>
      <c r="M157" s="145" t="s">
        <v>1</v>
      </c>
      <c r="N157" s="146" t="s">
        <v>45</v>
      </c>
      <c r="P157" s="147">
        <f>O157*H157</f>
        <v>0</v>
      </c>
      <c r="Q157" s="147">
        <v>0</v>
      </c>
      <c r="R157" s="147">
        <f>Q157*H157</f>
        <v>0</v>
      </c>
      <c r="S157" s="147">
        <v>0</v>
      </c>
      <c r="T157" s="148">
        <f>S157*H157</f>
        <v>0</v>
      </c>
      <c r="AR157" s="149" t="s">
        <v>257</v>
      </c>
      <c r="AT157" s="149" t="s">
        <v>252</v>
      </c>
      <c r="AU157" s="149" t="s">
        <v>21</v>
      </c>
      <c r="AY157" s="17" t="s">
        <v>250</v>
      </c>
      <c r="BE157" s="150">
        <f>IF(N157="základní",J157,0)</f>
        <v>0</v>
      </c>
      <c r="BF157" s="150">
        <f>IF(N157="snížená",J157,0)</f>
        <v>0</v>
      </c>
      <c r="BG157" s="150">
        <f>IF(N157="zákl. přenesená",J157,0)</f>
        <v>0</v>
      </c>
      <c r="BH157" s="150">
        <f>IF(N157="sníž. přenesená",J157,0)</f>
        <v>0</v>
      </c>
      <c r="BI157" s="150">
        <f>IF(N157="nulová",J157,0)</f>
        <v>0</v>
      </c>
      <c r="BJ157" s="17" t="s">
        <v>88</v>
      </c>
      <c r="BK157" s="150">
        <f>ROUND(I157*H157,2)</f>
        <v>0</v>
      </c>
      <c r="BL157" s="17" t="s">
        <v>257</v>
      </c>
      <c r="BM157" s="149" t="s">
        <v>4565</v>
      </c>
    </row>
    <row r="158" spans="2:65" s="1" customFormat="1" ht="11.25">
      <c r="B158" s="33"/>
      <c r="D158" s="151" t="s">
        <v>259</v>
      </c>
      <c r="F158" s="152" t="s">
        <v>315</v>
      </c>
      <c r="I158" s="153"/>
      <c r="L158" s="33"/>
      <c r="M158" s="154"/>
      <c r="T158" s="57"/>
      <c r="AT158" s="17" t="s">
        <v>259</v>
      </c>
      <c r="AU158" s="17" t="s">
        <v>21</v>
      </c>
    </row>
    <row r="159" spans="2:65" s="12" customFormat="1" ht="11.25">
      <c r="B159" s="155"/>
      <c r="D159" s="156" t="s">
        <v>265</v>
      </c>
      <c r="E159" s="157" t="s">
        <v>1</v>
      </c>
      <c r="F159" s="158" t="s">
        <v>4566</v>
      </c>
      <c r="H159" s="159">
        <v>110.9</v>
      </c>
      <c r="I159" s="160"/>
      <c r="L159" s="155"/>
      <c r="M159" s="161"/>
      <c r="T159" s="162"/>
      <c r="AT159" s="157" t="s">
        <v>265</v>
      </c>
      <c r="AU159" s="157" t="s">
        <v>21</v>
      </c>
      <c r="AV159" s="12" t="s">
        <v>21</v>
      </c>
      <c r="AW159" s="12" t="s">
        <v>36</v>
      </c>
      <c r="AX159" s="12" t="s">
        <v>80</v>
      </c>
      <c r="AY159" s="157" t="s">
        <v>250</v>
      </c>
    </row>
    <row r="160" spans="2:65" s="12" customFormat="1" ht="11.25">
      <c r="B160" s="155"/>
      <c r="D160" s="156" t="s">
        <v>265</v>
      </c>
      <c r="E160" s="157" t="s">
        <v>1</v>
      </c>
      <c r="F160" s="158" t="s">
        <v>4567</v>
      </c>
      <c r="H160" s="159">
        <v>15</v>
      </c>
      <c r="I160" s="160"/>
      <c r="L160" s="155"/>
      <c r="M160" s="161"/>
      <c r="T160" s="162"/>
      <c r="AT160" s="157" t="s">
        <v>265</v>
      </c>
      <c r="AU160" s="157" t="s">
        <v>21</v>
      </c>
      <c r="AV160" s="12" t="s">
        <v>21</v>
      </c>
      <c r="AW160" s="12" t="s">
        <v>36</v>
      </c>
      <c r="AX160" s="12" t="s">
        <v>80</v>
      </c>
      <c r="AY160" s="157" t="s">
        <v>250</v>
      </c>
    </row>
    <row r="161" spans="2:65" s="14" customFormat="1" ht="11.25">
      <c r="B161" s="171"/>
      <c r="D161" s="156" t="s">
        <v>265</v>
      </c>
      <c r="E161" s="172" t="s">
        <v>1</v>
      </c>
      <c r="F161" s="173" t="s">
        <v>317</v>
      </c>
      <c r="H161" s="174">
        <v>125.9</v>
      </c>
      <c r="I161" s="175"/>
      <c r="L161" s="171"/>
      <c r="M161" s="176"/>
      <c r="T161" s="177"/>
      <c r="AT161" s="172" t="s">
        <v>265</v>
      </c>
      <c r="AU161" s="172" t="s">
        <v>21</v>
      </c>
      <c r="AV161" s="14" t="s">
        <v>267</v>
      </c>
      <c r="AW161" s="14" t="s">
        <v>36</v>
      </c>
      <c r="AX161" s="14" t="s">
        <v>80</v>
      </c>
      <c r="AY161" s="172" t="s">
        <v>250</v>
      </c>
    </row>
    <row r="162" spans="2:65" s="12" customFormat="1" ht="11.25">
      <c r="B162" s="155"/>
      <c r="D162" s="156" t="s">
        <v>265</v>
      </c>
      <c r="E162" s="157" t="s">
        <v>1</v>
      </c>
      <c r="F162" s="158" t="s">
        <v>4568</v>
      </c>
      <c r="H162" s="159">
        <v>110.9</v>
      </c>
      <c r="I162" s="160"/>
      <c r="L162" s="155"/>
      <c r="M162" s="161"/>
      <c r="T162" s="162"/>
      <c r="AT162" s="157" t="s">
        <v>265</v>
      </c>
      <c r="AU162" s="157" t="s">
        <v>21</v>
      </c>
      <c r="AV162" s="12" t="s">
        <v>21</v>
      </c>
      <c r="AW162" s="12" t="s">
        <v>36</v>
      </c>
      <c r="AX162" s="12" t="s">
        <v>80</v>
      </c>
      <c r="AY162" s="157" t="s">
        <v>250</v>
      </c>
    </row>
    <row r="163" spans="2:65" s="12" customFormat="1" ht="11.25">
      <c r="B163" s="155"/>
      <c r="D163" s="156" t="s">
        <v>265</v>
      </c>
      <c r="E163" s="157" t="s">
        <v>1</v>
      </c>
      <c r="F163" s="158" t="s">
        <v>4569</v>
      </c>
      <c r="H163" s="159">
        <v>6</v>
      </c>
      <c r="I163" s="160"/>
      <c r="L163" s="155"/>
      <c r="M163" s="161"/>
      <c r="T163" s="162"/>
      <c r="AT163" s="157" t="s">
        <v>265</v>
      </c>
      <c r="AU163" s="157" t="s">
        <v>21</v>
      </c>
      <c r="AV163" s="12" t="s">
        <v>21</v>
      </c>
      <c r="AW163" s="12" t="s">
        <v>36</v>
      </c>
      <c r="AX163" s="12" t="s">
        <v>80</v>
      </c>
      <c r="AY163" s="157" t="s">
        <v>250</v>
      </c>
    </row>
    <row r="164" spans="2:65" s="14" customFormat="1" ht="11.25">
      <c r="B164" s="171"/>
      <c r="D164" s="156" t="s">
        <v>265</v>
      </c>
      <c r="E164" s="172" t="s">
        <v>4418</v>
      </c>
      <c r="F164" s="173" t="s">
        <v>317</v>
      </c>
      <c r="H164" s="174">
        <v>116.9</v>
      </c>
      <c r="I164" s="175"/>
      <c r="L164" s="171"/>
      <c r="M164" s="176"/>
      <c r="T164" s="177"/>
      <c r="AT164" s="172" t="s">
        <v>265</v>
      </c>
      <c r="AU164" s="172" t="s">
        <v>21</v>
      </c>
      <c r="AV164" s="14" t="s">
        <v>267</v>
      </c>
      <c r="AW164" s="14" t="s">
        <v>36</v>
      </c>
      <c r="AX164" s="14" t="s">
        <v>80</v>
      </c>
      <c r="AY164" s="172" t="s">
        <v>250</v>
      </c>
    </row>
    <row r="165" spans="2:65" s="13" customFormat="1" ht="11.25">
      <c r="B165" s="163"/>
      <c r="D165" s="156" t="s">
        <v>265</v>
      </c>
      <c r="E165" s="164" t="s">
        <v>1</v>
      </c>
      <c r="F165" s="165" t="s">
        <v>273</v>
      </c>
      <c r="H165" s="166">
        <v>242.8</v>
      </c>
      <c r="I165" s="167"/>
      <c r="L165" s="163"/>
      <c r="M165" s="168"/>
      <c r="T165" s="169"/>
      <c r="AT165" s="164" t="s">
        <v>265</v>
      </c>
      <c r="AU165" s="164" t="s">
        <v>21</v>
      </c>
      <c r="AV165" s="13" t="s">
        <v>257</v>
      </c>
      <c r="AW165" s="13" t="s">
        <v>36</v>
      </c>
      <c r="AX165" s="13" t="s">
        <v>88</v>
      </c>
      <c r="AY165" s="164" t="s">
        <v>250</v>
      </c>
    </row>
    <row r="166" spans="2:65" s="1" customFormat="1" ht="24.2" customHeight="1">
      <c r="B166" s="33"/>
      <c r="C166" s="138" t="s">
        <v>320</v>
      </c>
      <c r="D166" s="138" t="s">
        <v>252</v>
      </c>
      <c r="E166" s="139" t="s">
        <v>336</v>
      </c>
      <c r="F166" s="140" t="s">
        <v>337</v>
      </c>
      <c r="G166" s="141" t="s">
        <v>276</v>
      </c>
      <c r="H166" s="142">
        <v>116.9</v>
      </c>
      <c r="I166" s="143"/>
      <c r="J166" s="144">
        <f>ROUND(I166*H166,2)</f>
        <v>0</v>
      </c>
      <c r="K166" s="140" t="s">
        <v>256</v>
      </c>
      <c r="L166" s="33"/>
      <c r="M166" s="145" t="s">
        <v>1</v>
      </c>
      <c r="N166" s="146" t="s">
        <v>45</v>
      </c>
      <c r="P166" s="147">
        <f>O166*H166</f>
        <v>0</v>
      </c>
      <c r="Q166" s="147">
        <v>0</v>
      </c>
      <c r="R166" s="147">
        <f>Q166*H166</f>
        <v>0</v>
      </c>
      <c r="S166" s="147">
        <v>0</v>
      </c>
      <c r="T166" s="148">
        <f>S166*H166</f>
        <v>0</v>
      </c>
      <c r="AR166" s="149" t="s">
        <v>257</v>
      </c>
      <c r="AT166" s="149" t="s">
        <v>252</v>
      </c>
      <c r="AU166" s="149" t="s">
        <v>21</v>
      </c>
      <c r="AY166" s="17" t="s">
        <v>250</v>
      </c>
      <c r="BE166" s="150">
        <f>IF(N166="základní",J166,0)</f>
        <v>0</v>
      </c>
      <c r="BF166" s="150">
        <f>IF(N166="snížená",J166,0)</f>
        <v>0</v>
      </c>
      <c r="BG166" s="150">
        <f>IF(N166="zákl. přenesená",J166,0)</f>
        <v>0</v>
      </c>
      <c r="BH166" s="150">
        <f>IF(N166="sníž. přenesená",J166,0)</f>
        <v>0</v>
      </c>
      <c r="BI166" s="150">
        <f>IF(N166="nulová",J166,0)</f>
        <v>0</v>
      </c>
      <c r="BJ166" s="17" t="s">
        <v>88</v>
      </c>
      <c r="BK166" s="150">
        <f>ROUND(I166*H166,2)</f>
        <v>0</v>
      </c>
      <c r="BL166" s="17" t="s">
        <v>257</v>
      </c>
      <c r="BM166" s="149" t="s">
        <v>4570</v>
      </c>
    </row>
    <row r="167" spans="2:65" s="1" customFormat="1" ht="11.25">
      <c r="B167" s="33"/>
      <c r="D167" s="151" t="s">
        <v>259</v>
      </c>
      <c r="F167" s="152" t="s">
        <v>339</v>
      </c>
      <c r="I167" s="153"/>
      <c r="L167" s="33"/>
      <c r="M167" s="154"/>
      <c r="T167" s="57"/>
      <c r="AT167" s="17" t="s">
        <v>259</v>
      </c>
      <c r="AU167" s="17" t="s">
        <v>21</v>
      </c>
    </row>
    <row r="168" spans="2:65" s="12" customFormat="1" ht="11.25">
      <c r="B168" s="155"/>
      <c r="D168" s="156" t="s">
        <v>265</v>
      </c>
      <c r="E168" s="157" t="s">
        <v>1</v>
      </c>
      <c r="F168" s="158" t="s">
        <v>4418</v>
      </c>
      <c r="H168" s="159">
        <v>116.9</v>
      </c>
      <c r="I168" s="160"/>
      <c r="L168" s="155"/>
      <c r="M168" s="161"/>
      <c r="T168" s="162"/>
      <c r="AT168" s="157" t="s">
        <v>265</v>
      </c>
      <c r="AU168" s="157" t="s">
        <v>21</v>
      </c>
      <c r="AV168" s="12" t="s">
        <v>21</v>
      </c>
      <c r="AW168" s="12" t="s">
        <v>36</v>
      </c>
      <c r="AX168" s="12" t="s">
        <v>88</v>
      </c>
      <c r="AY168" s="157" t="s">
        <v>250</v>
      </c>
    </row>
    <row r="169" spans="2:65" s="1" customFormat="1" ht="16.5" customHeight="1">
      <c r="B169" s="33"/>
      <c r="C169" s="138" t="s">
        <v>331</v>
      </c>
      <c r="D169" s="138" t="s">
        <v>252</v>
      </c>
      <c r="E169" s="139" t="s">
        <v>412</v>
      </c>
      <c r="F169" s="140" t="s">
        <v>413</v>
      </c>
      <c r="G169" s="141" t="s">
        <v>276</v>
      </c>
      <c r="H169" s="142">
        <v>15</v>
      </c>
      <c r="I169" s="143"/>
      <c r="J169" s="144">
        <f>ROUND(I169*H169,2)</f>
        <v>0</v>
      </c>
      <c r="K169" s="140" t="s">
        <v>256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0</v>
      </c>
      <c r="R169" s="147">
        <f>Q169*H169</f>
        <v>0</v>
      </c>
      <c r="S169" s="147">
        <v>0</v>
      </c>
      <c r="T169" s="148">
        <f>S169*H169</f>
        <v>0</v>
      </c>
      <c r="AR169" s="149" t="s">
        <v>257</v>
      </c>
      <c r="AT169" s="149" t="s">
        <v>252</v>
      </c>
      <c r="AU169" s="149" t="s">
        <v>21</v>
      </c>
      <c r="AY169" s="17" t="s">
        <v>250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257</v>
      </c>
      <c r="BM169" s="149" t="s">
        <v>4571</v>
      </c>
    </row>
    <row r="170" spans="2:65" s="1" customFormat="1" ht="11.25">
      <c r="B170" s="33"/>
      <c r="D170" s="151" t="s">
        <v>259</v>
      </c>
      <c r="F170" s="152" t="s">
        <v>415</v>
      </c>
      <c r="I170" s="153"/>
      <c r="L170" s="33"/>
      <c r="M170" s="154"/>
      <c r="T170" s="57"/>
      <c r="AT170" s="17" t="s">
        <v>259</v>
      </c>
      <c r="AU170" s="17" t="s">
        <v>21</v>
      </c>
    </row>
    <row r="171" spans="2:65" s="1" customFormat="1" ht="19.5">
      <c r="B171" s="33"/>
      <c r="D171" s="156" t="s">
        <v>285</v>
      </c>
      <c r="F171" s="170" t="s">
        <v>4474</v>
      </c>
      <c r="I171" s="153"/>
      <c r="L171" s="33"/>
      <c r="M171" s="154"/>
      <c r="T171" s="57"/>
      <c r="AT171" s="17" t="s">
        <v>285</v>
      </c>
      <c r="AU171" s="17" t="s">
        <v>21</v>
      </c>
    </row>
    <row r="172" spans="2:65" s="12" customFormat="1" ht="11.25">
      <c r="B172" s="155"/>
      <c r="D172" s="156" t="s">
        <v>265</v>
      </c>
      <c r="E172" s="157" t="s">
        <v>1</v>
      </c>
      <c r="F172" s="158" t="s">
        <v>4567</v>
      </c>
      <c r="H172" s="159">
        <v>15</v>
      </c>
      <c r="I172" s="160"/>
      <c r="L172" s="155"/>
      <c r="M172" s="161"/>
      <c r="T172" s="162"/>
      <c r="AT172" s="157" t="s">
        <v>265</v>
      </c>
      <c r="AU172" s="157" t="s">
        <v>21</v>
      </c>
      <c r="AV172" s="12" t="s">
        <v>21</v>
      </c>
      <c r="AW172" s="12" t="s">
        <v>36</v>
      </c>
      <c r="AX172" s="12" t="s">
        <v>88</v>
      </c>
      <c r="AY172" s="157" t="s">
        <v>250</v>
      </c>
    </row>
    <row r="173" spans="2:65" s="1" customFormat="1" ht="24.2" customHeight="1">
      <c r="B173" s="33"/>
      <c r="C173" s="138" t="s">
        <v>335</v>
      </c>
      <c r="D173" s="138" t="s">
        <v>252</v>
      </c>
      <c r="E173" s="139" t="s">
        <v>346</v>
      </c>
      <c r="F173" s="140" t="s">
        <v>347</v>
      </c>
      <c r="G173" s="141" t="s">
        <v>276</v>
      </c>
      <c r="H173" s="142">
        <v>110.9</v>
      </c>
      <c r="I173" s="143"/>
      <c r="J173" s="144">
        <f>ROUND(I173*H173,2)</f>
        <v>0</v>
      </c>
      <c r="K173" s="140" t="s">
        <v>256</v>
      </c>
      <c r="L173" s="33"/>
      <c r="M173" s="145" t="s">
        <v>1</v>
      </c>
      <c r="N173" s="146" t="s">
        <v>45</v>
      </c>
      <c r="P173" s="147">
        <f>O173*H173</f>
        <v>0</v>
      </c>
      <c r="Q173" s="147">
        <v>0</v>
      </c>
      <c r="R173" s="147">
        <f>Q173*H173</f>
        <v>0</v>
      </c>
      <c r="S173" s="147">
        <v>0</v>
      </c>
      <c r="T173" s="148">
        <f>S173*H173</f>
        <v>0</v>
      </c>
      <c r="AR173" s="149" t="s">
        <v>257</v>
      </c>
      <c r="AT173" s="149" t="s">
        <v>252</v>
      </c>
      <c r="AU173" s="149" t="s">
        <v>21</v>
      </c>
      <c r="AY173" s="17" t="s">
        <v>250</v>
      </c>
      <c r="BE173" s="150">
        <f>IF(N173="základní",J173,0)</f>
        <v>0</v>
      </c>
      <c r="BF173" s="150">
        <f>IF(N173="snížená",J173,0)</f>
        <v>0</v>
      </c>
      <c r="BG173" s="150">
        <f>IF(N173="zákl. přenesená",J173,0)</f>
        <v>0</v>
      </c>
      <c r="BH173" s="150">
        <f>IF(N173="sníž. přenesená",J173,0)</f>
        <v>0</v>
      </c>
      <c r="BI173" s="150">
        <f>IF(N173="nulová",J173,0)</f>
        <v>0</v>
      </c>
      <c r="BJ173" s="17" t="s">
        <v>88</v>
      </c>
      <c r="BK173" s="150">
        <f>ROUND(I173*H173,2)</f>
        <v>0</v>
      </c>
      <c r="BL173" s="17" t="s">
        <v>257</v>
      </c>
      <c r="BM173" s="149" t="s">
        <v>4572</v>
      </c>
    </row>
    <row r="174" spans="2:65" s="1" customFormat="1" ht="11.25">
      <c r="B174" s="33"/>
      <c r="D174" s="151" t="s">
        <v>259</v>
      </c>
      <c r="F174" s="152" t="s">
        <v>349</v>
      </c>
      <c r="I174" s="153"/>
      <c r="L174" s="33"/>
      <c r="M174" s="154"/>
      <c r="T174" s="57"/>
      <c r="AT174" s="17" t="s">
        <v>259</v>
      </c>
      <c r="AU174" s="17" t="s">
        <v>21</v>
      </c>
    </row>
    <row r="175" spans="2:65" s="1" customFormat="1" ht="19.5">
      <c r="B175" s="33"/>
      <c r="D175" s="156" t="s">
        <v>285</v>
      </c>
      <c r="F175" s="170" t="s">
        <v>4477</v>
      </c>
      <c r="I175" s="153"/>
      <c r="L175" s="33"/>
      <c r="M175" s="154"/>
      <c r="T175" s="57"/>
      <c r="AT175" s="17" t="s">
        <v>285</v>
      </c>
      <c r="AU175" s="17" t="s">
        <v>21</v>
      </c>
    </row>
    <row r="176" spans="2:65" s="12" customFormat="1" ht="11.25">
      <c r="B176" s="155"/>
      <c r="D176" s="156" t="s">
        <v>265</v>
      </c>
      <c r="E176" s="157" t="s">
        <v>1</v>
      </c>
      <c r="F176" s="158" t="s">
        <v>4566</v>
      </c>
      <c r="H176" s="159">
        <v>110.9</v>
      </c>
      <c r="I176" s="160"/>
      <c r="L176" s="155"/>
      <c r="M176" s="161"/>
      <c r="T176" s="162"/>
      <c r="AT176" s="157" t="s">
        <v>265</v>
      </c>
      <c r="AU176" s="157" t="s">
        <v>21</v>
      </c>
      <c r="AV176" s="12" t="s">
        <v>21</v>
      </c>
      <c r="AW176" s="12" t="s">
        <v>36</v>
      </c>
      <c r="AX176" s="12" t="s">
        <v>88</v>
      </c>
      <c r="AY176" s="157" t="s">
        <v>250</v>
      </c>
    </row>
    <row r="177" spans="2:65" s="1" customFormat="1" ht="24.2" customHeight="1">
      <c r="B177" s="33"/>
      <c r="C177" s="138" t="s">
        <v>340</v>
      </c>
      <c r="D177" s="138" t="s">
        <v>252</v>
      </c>
      <c r="E177" s="139" t="s">
        <v>1422</v>
      </c>
      <c r="F177" s="140" t="s">
        <v>1423</v>
      </c>
      <c r="G177" s="141" t="s">
        <v>276</v>
      </c>
      <c r="H177" s="142">
        <v>12.5</v>
      </c>
      <c r="I177" s="143"/>
      <c r="J177" s="144">
        <f>ROUND(I177*H177,2)</f>
        <v>0</v>
      </c>
      <c r="K177" s="140" t="s">
        <v>256</v>
      </c>
      <c r="L177" s="33"/>
      <c r="M177" s="145" t="s">
        <v>1</v>
      </c>
      <c r="N177" s="146" t="s">
        <v>45</v>
      </c>
      <c r="P177" s="147">
        <f>O177*H177</f>
        <v>0</v>
      </c>
      <c r="Q177" s="147">
        <v>0</v>
      </c>
      <c r="R177" s="147">
        <f>Q177*H177</f>
        <v>0</v>
      </c>
      <c r="S177" s="147">
        <v>0</v>
      </c>
      <c r="T177" s="148">
        <f>S177*H177</f>
        <v>0</v>
      </c>
      <c r="AR177" s="149" t="s">
        <v>257</v>
      </c>
      <c r="AT177" s="149" t="s">
        <v>252</v>
      </c>
      <c r="AU177" s="149" t="s">
        <v>21</v>
      </c>
      <c r="AY177" s="17" t="s">
        <v>250</v>
      </c>
      <c r="BE177" s="150">
        <f>IF(N177="základní",J177,0)</f>
        <v>0</v>
      </c>
      <c r="BF177" s="150">
        <f>IF(N177="snížená",J177,0)</f>
        <v>0</v>
      </c>
      <c r="BG177" s="150">
        <f>IF(N177="zákl. přenesená",J177,0)</f>
        <v>0</v>
      </c>
      <c r="BH177" s="150">
        <f>IF(N177="sníž. přenesená",J177,0)</f>
        <v>0</v>
      </c>
      <c r="BI177" s="150">
        <f>IF(N177="nulová",J177,0)</f>
        <v>0</v>
      </c>
      <c r="BJ177" s="17" t="s">
        <v>88</v>
      </c>
      <c r="BK177" s="150">
        <f>ROUND(I177*H177,2)</f>
        <v>0</v>
      </c>
      <c r="BL177" s="17" t="s">
        <v>257</v>
      </c>
      <c r="BM177" s="149" t="s">
        <v>4573</v>
      </c>
    </row>
    <row r="178" spans="2:65" s="1" customFormat="1" ht="11.25">
      <c r="B178" s="33"/>
      <c r="D178" s="151" t="s">
        <v>259</v>
      </c>
      <c r="F178" s="152" t="s">
        <v>1425</v>
      </c>
      <c r="I178" s="153"/>
      <c r="L178" s="33"/>
      <c r="M178" s="154"/>
      <c r="T178" s="57"/>
      <c r="AT178" s="17" t="s">
        <v>259</v>
      </c>
      <c r="AU178" s="17" t="s">
        <v>21</v>
      </c>
    </row>
    <row r="179" spans="2:65" s="1" customFormat="1" ht="19.5">
      <c r="B179" s="33"/>
      <c r="D179" s="156" t="s">
        <v>285</v>
      </c>
      <c r="F179" s="170" t="s">
        <v>4480</v>
      </c>
      <c r="I179" s="153"/>
      <c r="L179" s="33"/>
      <c r="M179" s="154"/>
      <c r="T179" s="57"/>
      <c r="AT179" s="17" t="s">
        <v>285</v>
      </c>
      <c r="AU179" s="17" t="s">
        <v>21</v>
      </c>
    </row>
    <row r="180" spans="2:65" s="12" customFormat="1" ht="11.25">
      <c r="B180" s="155"/>
      <c r="D180" s="156" t="s">
        <v>265</v>
      </c>
      <c r="E180" s="157" t="s">
        <v>1</v>
      </c>
      <c r="F180" s="158" t="s">
        <v>4574</v>
      </c>
      <c r="H180" s="159">
        <v>12.5</v>
      </c>
      <c r="I180" s="160"/>
      <c r="L180" s="155"/>
      <c r="M180" s="161"/>
      <c r="T180" s="162"/>
      <c r="AT180" s="157" t="s">
        <v>265</v>
      </c>
      <c r="AU180" s="157" t="s">
        <v>21</v>
      </c>
      <c r="AV180" s="12" t="s">
        <v>21</v>
      </c>
      <c r="AW180" s="12" t="s">
        <v>36</v>
      </c>
      <c r="AX180" s="12" t="s">
        <v>88</v>
      </c>
      <c r="AY180" s="157" t="s">
        <v>250</v>
      </c>
    </row>
    <row r="181" spans="2:65" s="1" customFormat="1" ht="16.5" customHeight="1">
      <c r="B181" s="33"/>
      <c r="C181" s="178" t="s">
        <v>8</v>
      </c>
      <c r="D181" s="178" t="s">
        <v>364</v>
      </c>
      <c r="E181" s="179" t="s">
        <v>4145</v>
      </c>
      <c r="F181" s="180" t="s">
        <v>4146</v>
      </c>
      <c r="G181" s="181" t="s">
        <v>402</v>
      </c>
      <c r="H181" s="182">
        <v>25</v>
      </c>
      <c r="I181" s="183"/>
      <c r="J181" s="184">
        <f>ROUND(I181*H181,2)</f>
        <v>0</v>
      </c>
      <c r="K181" s="180" t="s">
        <v>256</v>
      </c>
      <c r="L181" s="185"/>
      <c r="M181" s="186" t="s">
        <v>1</v>
      </c>
      <c r="N181" s="187" t="s">
        <v>45</v>
      </c>
      <c r="P181" s="147">
        <f>O181*H181</f>
        <v>0</v>
      </c>
      <c r="Q181" s="147">
        <v>1</v>
      </c>
      <c r="R181" s="147">
        <f>Q181*H181</f>
        <v>25</v>
      </c>
      <c r="S181" s="147">
        <v>0</v>
      </c>
      <c r="T181" s="148">
        <f>S181*H181</f>
        <v>0</v>
      </c>
      <c r="AR181" s="149" t="s">
        <v>299</v>
      </c>
      <c r="AT181" s="149" t="s">
        <v>364</v>
      </c>
      <c r="AU181" s="149" t="s">
        <v>21</v>
      </c>
      <c r="AY181" s="17" t="s">
        <v>250</v>
      </c>
      <c r="BE181" s="150">
        <f>IF(N181="základní",J181,0)</f>
        <v>0</v>
      </c>
      <c r="BF181" s="150">
        <f>IF(N181="snížená",J181,0)</f>
        <v>0</v>
      </c>
      <c r="BG181" s="150">
        <f>IF(N181="zákl. přenesená",J181,0)</f>
        <v>0</v>
      </c>
      <c r="BH181" s="150">
        <f>IF(N181="sníž. přenesená",J181,0)</f>
        <v>0</v>
      </c>
      <c r="BI181" s="150">
        <f>IF(N181="nulová",J181,0)</f>
        <v>0</v>
      </c>
      <c r="BJ181" s="17" t="s">
        <v>88</v>
      </c>
      <c r="BK181" s="150">
        <f>ROUND(I181*H181,2)</f>
        <v>0</v>
      </c>
      <c r="BL181" s="17" t="s">
        <v>257</v>
      </c>
      <c r="BM181" s="149" t="s">
        <v>4575</v>
      </c>
    </row>
    <row r="182" spans="2:65" s="12" customFormat="1" ht="11.25">
      <c r="B182" s="155"/>
      <c r="D182" s="156" t="s">
        <v>265</v>
      </c>
      <c r="F182" s="158" t="s">
        <v>4576</v>
      </c>
      <c r="H182" s="159">
        <v>25</v>
      </c>
      <c r="I182" s="160"/>
      <c r="L182" s="155"/>
      <c r="M182" s="161"/>
      <c r="T182" s="162"/>
      <c r="AT182" s="157" t="s">
        <v>265</v>
      </c>
      <c r="AU182" s="157" t="s">
        <v>21</v>
      </c>
      <c r="AV182" s="12" t="s">
        <v>21</v>
      </c>
      <c r="AW182" s="12" t="s">
        <v>4</v>
      </c>
      <c r="AX182" s="12" t="s">
        <v>88</v>
      </c>
      <c r="AY182" s="157" t="s">
        <v>250</v>
      </c>
    </row>
    <row r="183" spans="2:65" s="1" customFormat="1" ht="33" customHeight="1">
      <c r="B183" s="33"/>
      <c r="C183" s="138" t="s">
        <v>351</v>
      </c>
      <c r="D183" s="138" t="s">
        <v>252</v>
      </c>
      <c r="E183" s="139" t="s">
        <v>4577</v>
      </c>
      <c r="F183" s="140" t="s">
        <v>4578</v>
      </c>
      <c r="G183" s="141" t="s">
        <v>255</v>
      </c>
      <c r="H183" s="142">
        <v>30</v>
      </c>
      <c r="I183" s="143"/>
      <c r="J183" s="144">
        <f>ROUND(I183*H183,2)</f>
        <v>0</v>
      </c>
      <c r="K183" s="140" t="s">
        <v>256</v>
      </c>
      <c r="L183" s="33"/>
      <c r="M183" s="145" t="s">
        <v>1</v>
      </c>
      <c r="N183" s="146" t="s">
        <v>45</v>
      </c>
      <c r="P183" s="147">
        <f>O183*H183</f>
        <v>0</v>
      </c>
      <c r="Q183" s="147">
        <v>0</v>
      </c>
      <c r="R183" s="147">
        <f>Q183*H183</f>
        <v>0</v>
      </c>
      <c r="S183" s="147">
        <v>0</v>
      </c>
      <c r="T183" s="148">
        <f>S183*H183</f>
        <v>0</v>
      </c>
      <c r="AR183" s="149" t="s">
        <v>257</v>
      </c>
      <c r="AT183" s="149" t="s">
        <v>252</v>
      </c>
      <c r="AU183" s="149" t="s">
        <v>21</v>
      </c>
      <c r="AY183" s="17" t="s">
        <v>250</v>
      </c>
      <c r="BE183" s="150">
        <f>IF(N183="základní",J183,0)</f>
        <v>0</v>
      </c>
      <c r="BF183" s="150">
        <f>IF(N183="snížená",J183,0)</f>
        <v>0</v>
      </c>
      <c r="BG183" s="150">
        <f>IF(N183="zákl. přenesená",J183,0)</f>
        <v>0</v>
      </c>
      <c r="BH183" s="150">
        <f>IF(N183="sníž. přenesená",J183,0)</f>
        <v>0</v>
      </c>
      <c r="BI183" s="150">
        <f>IF(N183="nulová",J183,0)</f>
        <v>0</v>
      </c>
      <c r="BJ183" s="17" t="s">
        <v>88</v>
      </c>
      <c r="BK183" s="150">
        <f>ROUND(I183*H183,2)</f>
        <v>0</v>
      </c>
      <c r="BL183" s="17" t="s">
        <v>257</v>
      </c>
      <c r="BM183" s="149" t="s">
        <v>4579</v>
      </c>
    </row>
    <row r="184" spans="2:65" s="1" customFormat="1" ht="11.25">
      <c r="B184" s="33"/>
      <c r="D184" s="151" t="s">
        <v>259</v>
      </c>
      <c r="F184" s="152" t="s">
        <v>4580</v>
      </c>
      <c r="I184" s="153"/>
      <c r="L184" s="33"/>
      <c r="M184" s="154"/>
      <c r="T184" s="57"/>
      <c r="AT184" s="17" t="s">
        <v>259</v>
      </c>
      <c r="AU184" s="17" t="s">
        <v>21</v>
      </c>
    </row>
    <row r="185" spans="2:65" s="12" customFormat="1" ht="11.25">
      <c r="B185" s="155"/>
      <c r="D185" s="156" t="s">
        <v>265</v>
      </c>
      <c r="E185" s="157" t="s">
        <v>1</v>
      </c>
      <c r="F185" s="158" t="s">
        <v>4581</v>
      </c>
      <c r="H185" s="159">
        <v>30</v>
      </c>
      <c r="I185" s="160"/>
      <c r="L185" s="155"/>
      <c r="M185" s="161"/>
      <c r="T185" s="162"/>
      <c r="AT185" s="157" t="s">
        <v>265</v>
      </c>
      <c r="AU185" s="157" t="s">
        <v>21</v>
      </c>
      <c r="AV185" s="12" t="s">
        <v>21</v>
      </c>
      <c r="AW185" s="12" t="s">
        <v>36</v>
      </c>
      <c r="AX185" s="12" t="s">
        <v>88</v>
      </c>
      <c r="AY185" s="157" t="s">
        <v>250</v>
      </c>
    </row>
    <row r="186" spans="2:65" s="1" customFormat="1" ht="24.2" customHeight="1">
      <c r="B186" s="33"/>
      <c r="C186" s="138" t="s">
        <v>357</v>
      </c>
      <c r="D186" s="138" t="s">
        <v>252</v>
      </c>
      <c r="E186" s="139" t="s">
        <v>4582</v>
      </c>
      <c r="F186" s="140" t="s">
        <v>4583</v>
      </c>
      <c r="G186" s="141" t="s">
        <v>255</v>
      </c>
      <c r="H186" s="142">
        <v>30</v>
      </c>
      <c r="I186" s="143"/>
      <c r="J186" s="144">
        <f>ROUND(I186*H186,2)</f>
        <v>0</v>
      </c>
      <c r="K186" s="140" t="s">
        <v>256</v>
      </c>
      <c r="L186" s="33"/>
      <c r="M186" s="145" t="s">
        <v>1</v>
      </c>
      <c r="N186" s="146" t="s">
        <v>45</v>
      </c>
      <c r="P186" s="147">
        <f>O186*H186</f>
        <v>0</v>
      </c>
      <c r="Q186" s="147">
        <v>0</v>
      </c>
      <c r="R186" s="147">
        <f>Q186*H186</f>
        <v>0</v>
      </c>
      <c r="S186" s="147">
        <v>0</v>
      </c>
      <c r="T186" s="148">
        <f>S186*H186</f>
        <v>0</v>
      </c>
      <c r="AR186" s="149" t="s">
        <v>257</v>
      </c>
      <c r="AT186" s="149" t="s">
        <v>252</v>
      </c>
      <c r="AU186" s="149" t="s">
        <v>21</v>
      </c>
      <c r="AY186" s="17" t="s">
        <v>250</v>
      </c>
      <c r="BE186" s="150">
        <f>IF(N186="základní",J186,0)</f>
        <v>0</v>
      </c>
      <c r="BF186" s="150">
        <f>IF(N186="snížená",J186,0)</f>
        <v>0</v>
      </c>
      <c r="BG186" s="150">
        <f>IF(N186="zákl. přenesená",J186,0)</f>
        <v>0</v>
      </c>
      <c r="BH186" s="150">
        <f>IF(N186="sníž. přenesená",J186,0)</f>
        <v>0</v>
      </c>
      <c r="BI186" s="150">
        <f>IF(N186="nulová",J186,0)</f>
        <v>0</v>
      </c>
      <c r="BJ186" s="17" t="s">
        <v>88</v>
      </c>
      <c r="BK186" s="150">
        <f>ROUND(I186*H186,2)</f>
        <v>0</v>
      </c>
      <c r="BL186" s="17" t="s">
        <v>257</v>
      </c>
      <c r="BM186" s="149" t="s">
        <v>4584</v>
      </c>
    </row>
    <row r="187" spans="2:65" s="1" customFormat="1" ht="11.25">
      <c r="B187" s="33"/>
      <c r="D187" s="151" t="s">
        <v>259</v>
      </c>
      <c r="F187" s="152" t="s">
        <v>4585</v>
      </c>
      <c r="I187" s="153"/>
      <c r="L187" s="33"/>
      <c r="M187" s="154"/>
      <c r="T187" s="57"/>
      <c r="AT187" s="17" t="s">
        <v>259</v>
      </c>
      <c r="AU187" s="17" t="s">
        <v>21</v>
      </c>
    </row>
    <row r="188" spans="2:65" s="12" customFormat="1" ht="11.25">
      <c r="B188" s="155"/>
      <c r="D188" s="156" t="s">
        <v>265</v>
      </c>
      <c r="E188" s="157" t="s">
        <v>1</v>
      </c>
      <c r="F188" s="158" t="s">
        <v>435</v>
      </c>
      <c r="H188" s="159">
        <v>30</v>
      </c>
      <c r="I188" s="160"/>
      <c r="L188" s="155"/>
      <c r="M188" s="161"/>
      <c r="T188" s="162"/>
      <c r="AT188" s="157" t="s">
        <v>265</v>
      </c>
      <c r="AU188" s="157" t="s">
        <v>21</v>
      </c>
      <c r="AV188" s="12" t="s">
        <v>21</v>
      </c>
      <c r="AW188" s="12" t="s">
        <v>36</v>
      </c>
      <c r="AX188" s="12" t="s">
        <v>88</v>
      </c>
      <c r="AY188" s="157" t="s">
        <v>250</v>
      </c>
    </row>
    <row r="189" spans="2:65" s="1" customFormat="1" ht="16.5" customHeight="1">
      <c r="B189" s="33"/>
      <c r="C189" s="178" t="s">
        <v>363</v>
      </c>
      <c r="D189" s="178" t="s">
        <v>364</v>
      </c>
      <c r="E189" s="179" t="s">
        <v>441</v>
      </c>
      <c r="F189" s="180" t="s">
        <v>442</v>
      </c>
      <c r="G189" s="181" t="s">
        <v>443</v>
      </c>
      <c r="H189" s="182">
        <v>0.6</v>
      </c>
      <c r="I189" s="183"/>
      <c r="J189" s="184">
        <f>ROUND(I189*H189,2)</f>
        <v>0</v>
      </c>
      <c r="K189" s="180" t="s">
        <v>256</v>
      </c>
      <c r="L189" s="185"/>
      <c r="M189" s="186" t="s">
        <v>1</v>
      </c>
      <c r="N189" s="187" t="s">
        <v>45</v>
      </c>
      <c r="P189" s="147">
        <f>O189*H189</f>
        <v>0</v>
      </c>
      <c r="Q189" s="147">
        <v>1E-3</v>
      </c>
      <c r="R189" s="147">
        <f>Q189*H189</f>
        <v>5.9999999999999995E-4</v>
      </c>
      <c r="S189" s="147">
        <v>0</v>
      </c>
      <c r="T189" s="148">
        <f>S189*H189</f>
        <v>0</v>
      </c>
      <c r="AR189" s="149" t="s">
        <v>299</v>
      </c>
      <c r="AT189" s="149" t="s">
        <v>364</v>
      </c>
      <c r="AU189" s="149" t="s">
        <v>21</v>
      </c>
      <c r="AY189" s="17" t="s">
        <v>250</v>
      </c>
      <c r="BE189" s="150">
        <f>IF(N189="základní",J189,0)</f>
        <v>0</v>
      </c>
      <c r="BF189" s="150">
        <f>IF(N189="snížená",J189,0)</f>
        <v>0</v>
      </c>
      <c r="BG189" s="150">
        <f>IF(N189="zákl. přenesená",J189,0)</f>
        <v>0</v>
      </c>
      <c r="BH189" s="150">
        <f>IF(N189="sníž. přenesená",J189,0)</f>
        <v>0</v>
      </c>
      <c r="BI189" s="150">
        <f>IF(N189="nulová",J189,0)</f>
        <v>0</v>
      </c>
      <c r="BJ189" s="17" t="s">
        <v>88</v>
      </c>
      <c r="BK189" s="150">
        <f>ROUND(I189*H189,2)</f>
        <v>0</v>
      </c>
      <c r="BL189" s="17" t="s">
        <v>257</v>
      </c>
      <c r="BM189" s="149" t="s">
        <v>4586</v>
      </c>
    </row>
    <row r="190" spans="2:65" s="12" customFormat="1" ht="11.25">
      <c r="B190" s="155"/>
      <c r="D190" s="156" t="s">
        <v>265</v>
      </c>
      <c r="F190" s="158" t="s">
        <v>4587</v>
      </c>
      <c r="H190" s="159">
        <v>0.6</v>
      </c>
      <c r="I190" s="160"/>
      <c r="L190" s="155"/>
      <c r="M190" s="161"/>
      <c r="T190" s="162"/>
      <c r="AT190" s="157" t="s">
        <v>265</v>
      </c>
      <c r="AU190" s="157" t="s">
        <v>21</v>
      </c>
      <c r="AV190" s="12" t="s">
        <v>21</v>
      </c>
      <c r="AW190" s="12" t="s">
        <v>4</v>
      </c>
      <c r="AX190" s="12" t="s">
        <v>88</v>
      </c>
      <c r="AY190" s="157" t="s">
        <v>250</v>
      </c>
    </row>
    <row r="191" spans="2:65" s="1" customFormat="1" ht="24.2" customHeight="1">
      <c r="B191" s="33"/>
      <c r="C191" s="138" t="s">
        <v>369</v>
      </c>
      <c r="D191" s="138" t="s">
        <v>252</v>
      </c>
      <c r="E191" s="139" t="s">
        <v>448</v>
      </c>
      <c r="F191" s="140" t="s">
        <v>449</v>
      </c>
      <c r="G191" s="141" t="s">
        <v>255</v>
      </c>
      <c r="H191" s="142">
        <v>30</v>
      </c>
      <c r="I191" s="143"/>
      <c r="J191" s="144">
        <f>ROUND(I191*H191,2)</f>
        <v>0</v>
      </c>
      <c r="K191" s="140" t="s">
        <v>256</v>
      </c>
      <c r="L191" s="33"/>
      <c r="M191" s="145" t="s">
        <v>1</v>
      </c>
      <c r="N191" s="146" t="s">
        <v>45</v>
      </c>
      <c r="P191" s="147">
        <f>O191*H191</f>
        <v>0</v>
      </c>
      <c r="Q191" s="147">
        <v>0</v>
      </c>
      <c r="R191" s="147">
        <f>Q191*H191</f>
        <v>0</v>
      </c>
      <c r="S191" s="147">
        <v>0</v>
      </c>
      <c r="T191" s="148">
        <f>S191*H191</f>
        <v>0</v>
      </c>
      <c r="AR191" s="149" t="s">
        <v>257</v>
      </c>
      <c r="AT191" s="149" t="s">
        <v>252</v>
      </c>
      <c r="AU191" s="149" t="s">
        <v>21</v>
      </c>
      <c r="AY191" s="17" t="s">
        <v>250</v>
      </c>
      <c r="BE191" s="150">
        <f>IF(N191="základní",J191,0)</f>
        <v>0</v>
      </c>
      <c r="BF191" s="150">
        <f>IF(N191="snížená",J191,0)</f>
        <v>0</v>
      </c>
      <c r="BG191" s="150">
        <f>IF(N191="zákl. přenesená",J191,0)</f>
        <v>0</v>
      </c>
      <c r="BH191" s="150">
        <f>IF(N191="sníž. přenesená",J191,0)</f>
        <v>0</v>
      </c>
      <c r="BI191" s="150">
        <f>IF(N191="nulová",J191,0)</f>
        <v>0</v>
      </c>
      <c r="BJ191" s="17" t="s">
        <v>88</v>
      </c>
      <c r="BK191" s="150">
        <f>ROUND(I191*H191,2)</f>
        <v>0</v>
      </c>
      <c r="BL191" s="17" t="s">
        <v>257</v>
      </c>
      <c r="BM191" s="149" t="s">
        <v>4588</v>
      </c>
    </row>
    <row r="192" spans="2:65" s="1" customFormat="1" ht="11.25">
      <c r="B192" s="33"/>
      <c r="D192" s="151" t="s">
        <v>259</v>
      </c>
      <c r="F192" s="152" t="s">
        <v>451</v>
      </c>
      <c r="I192" s="153"/>
      <c r="L192" s="33"/>
      <c r="M192" s="154"/>
      <c r="T192" s="57"/>
      <c r="AT192" s="17" t="s">
        <v>259</v>
      </c>
      <c r="AU192" s="17" t="s">
        <v>21</v>
      </c>
    </row>
    <row r="193" spans="2:65" s="1" customFormat="1" ht="16.5" customHeight="1">
      <c r="B193" s="33"/>
      <c r="C193" s="138" t="s">
        <v>375</v>
      </c>
      <c r="D193" s="138" t="s">
        <v>252</v>
      </c>
      <c r="E193" s="139" t="s">
        <v>455</v>
      </c>
      <c r="F193" s="140" t="s">
        <v>456</v>
      </c>
      <c r="G193" s="141" t="s">
        <v>276</v>
      </c>
      <c r="H193" s="142">
        <v>0.6</v>
      </c>
      <c r="I193" s="143"/>
      <c r="J193" s="144">
        <f>ROUND(I193*H193,2)</f>
        <v>0</v>
      </c>
      <c r="K193" s="140" t="s">
        <v>256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0</v>
      </c>
      <c r="R193" s="147">
        <f>Q193*H193</f>
        <v>0</v>
      </c>
      <c r="S193" s="147">
        <v>0</v>
      </c>
      <c r="T193" s="148">
        <f>S193*H193</f>
        <v>0</v>
      </c>
      <c r="AR193" s="149" t="s">
        <v>257</v>
      </c>
      <c r="AT193" s="149" t="s">
        <v>252</v>
      </c>
      <c r="AU193" s="149" t="s">
        <v>21</v>
      </c>
      <c r="AY193" s="17" t="s">
        <v>250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257</v>
      </c>
      <c r="BM193" s="149" t="s">
        <v>4589</v>
      </c>
    </row>
    <row r="194" spans="2:65" s="1" customFormat="1" ht="11.25">
      <c r="B194" s="33"/>
      <c r="D194" s="151" t="s">
        <v>259</v>
      </c>
      <c r="F194" s="152" t="s">
        <v>458</v>
      </c>
      <c r="I194" s="153"/>
      <c r="L194" s="33"/>
      <c r="M194" s="154"/>
      <c r="T194" s="57"/>
      <c r="AT194" s="17" t="s">
        <v>259</v>
      </c>
      <c r="AU194" s="17" t="s">
        <v>21</v>
      </c>
    </row>
    <row r="195" spans="2:65" s="11" customFormat="1" ht="22.9" customHeight="1">
      <c r="B195" s="126"/>
      <c r="D195" s="127" t="s">
        <v>79</v>
      </c>
      <c r="E195" s="136" t="s">
        <v>21</v>
      </c>
      <c r="F195" s="136" t="s">
        <v>459</v>
      </c>
      <c r="I195" s="129"/>
      <c r="J195" s="137">
        <f>BK195</f>
        <v>0</v>
      </c>
      <c r="L195" s="126"/>
      <c r="M195" s="131"/>
      <c r="P195" s="132">
        <f>SUM(P196:P198)</f>
        <v>0</v>
      </c>
      <c r="R195" s="132">
        <f>SUM(R196:R198)</f>
        <v>4.6020399999999997</v>
      </c>
      <c r="T195" s="133">
        <f>SUM(T196:T198)</f>
        <v>0</v>
      </c>
      <c r="AR195" s="127" t="s">
        <v>88</v>
      </c>
      <c r="AT195" s="134" t="s">
        <v>79</v>
      </c>
      <c r="AU195" s="134" t="s">
        <v>88</v>
      </c>
      <c r="AY195" s="127" t="s">
        <v>250</v>
      </c>
      <c r="BK195" s="135">
        <f>SUM(BK196:BK198)</f>
        <v>0</v>
      </c>
    </row>
    <row r="196" spans="2:65" s="1" customFormat="1" ht="16.5" customHeight="1">
      <c r="B196" s="33"/>
      <c r="C196" s="138" t="s">
        <v>7</v>
      </c>
      <c r="D196" s="138" t="s">
        <v>252</v>
      </c>
      <c r="E196" s="139" t="s">
        <v>461</v>
      </c>
      <c r="F196" s="140" t="s">
        <v>462</v>
      </c>
      <c r="G196" s="141" t="s">
        <v>276</v>
      </c>
      <c r="H196" s="142">
        <v>2</v>
      </c>
      <c r="I196" s="143"/>
      <c r="J196" s="144">
        <f>ROUND(I196*H196,2)</f>
        <v>0</v>
      </c>
      <c r="K196" s="140" t="s">
        <v>256</v>
      </c>
      <c r="L196" s="33"/>
      <c r="M196" s="145" t="s">
        <v>1</v>
      </c>
      <c r="N196" s="146" t="s">
        <v>45</v>
      </c>
      <c r="P196" s="147">
        <f>O196*H196</f>
        <v>0</v>
      </c>
      <c r="Q196" s="147">
        <v>2.3010199999999998</v>
      </c>
      <c r="R196" s="147">
        <f>Q196*H196</f>
        <v>4.6020399999999997</v>
      </c>
      <c r="S196" s="147">
        <v>0</v>
      </c>
      <c r="T196" s="148">
        <f>S196*H196</f>
        <v>0</v>
      </c>
      <c r="AR196" s="149" t="s">
        <v>257</v>
      </c>
      <c r="AT196" s="149" t="s">
        <v>252</v>
      </c>
      <c r="AU196" s="149" t="s">
        <v>21</v>
      </c>
      <c r="AY196" s="17" t="s">
        <v>250</v>
      </c>
      <c r="BE196" s="150">
        <f>IF(N196="základní",J196,0)</f>
        <v>0</v>
      </c>
      <c r="BF196" s="150">
        <f>IF(N196="snížená",J196,0)</f>
        <v>0</v>
      </c>
      <c r="BG196" s="150">
        <f>IF(N196="zákl. přenesená",J196,0)</f>
        <v>0</v>
      </c>
      <c r="BH196" s="150">
        <f>IF(N196="sníž. přenesená",J196,0)</f>
        <v>0</v>
      </c>
      <c r="BI196" s="150">
        <f>IF(N196="nulová",J196,0)</f>
        <v>0</v>
      </c>
      <c r="BJ196" s="17" t="s">
        <v>88</v>
      </c>
      <c r="BK196" s="150">
        <f>ROUND(I196*H196,2)</f>
        <v>0</v>
      </c>
      <c r="BL196" s="17" t="s">
        <v>257</v>
      </c>
      <c r="BM196" s="149" t="s">
        <v>4590</v>
      </c>
    </row>
    <row r="197" spans="2:65" s="1" customFormat="1" ht="11.25">
      <c r="B197" s="33"/>
      <c r="D197" s="151" t="s">
        <v>259</v>
      </c>
      <c r="F197" s="152" t="s">
        <v>464</v>
      </c>
      <c r="I197" s="153"/>
      <c r="L197" s="33"/>
      <c r="M197" s="154"/>
      <c r="T197" s="57"/>
      <c r="AT197" s="17" t="s">
        <v>259</v>
      </c>
      <c r="AU197" s="17" t="s">
        <v>21</v>
      </c>
    </row>
    <row r="198" spans="2:65" s="12" customFormat="1" ht="11.25">
      <c r="B198" s="155"/>
      <c r="D198" s="156" t="s">
        <v>265</v>
      </c>
      <c r="E198" s="157" t="s">
        <v>1</v>
      </c>
      <c r="F198" s="158" t="s">
        <v>4591</v>
      </c>
      <c r="H198" s="159">
        <v>2</v>
      </c>
      <c r="I198" s="160"/>
      <c r="L198" s="155"/>
      <c r="M198" s="161"/>
      <c r="T198" s="162"/>
      <c r="AT198" s="157" t="s">
        <v>265</v>
      </c>
      <c r="AU198" s="157" t="s">
        <v>21</v>
      </c>
      <c r="AV198" s="12" t="s">
        <v>21</v>
      </c>
      <c r="AW198" s="12" t="s">
        <v>36</v>
      </c>
      <c r="AX198" s="12" t="s">
        <v>88</v>
      </c>
      <c r="AY198" s="157" t="s">
        <v>250</v>
      </c>
    </row>
    <row r="199" spans="2:65" s="11" customFormat="1" ht="22.9" customHeight="1">
      <c r="B199" s="126"/>
      <c r="D199" s="127" t="s">
        <v>79</v>
      </c>
      <c r="E199" s="136" t="s">
        <v>267</v>
      </c>
      <c r="F199" s="136" t="s">
        <v>484</v>
      </c>
      <c r="I199" s="129"/>
      <c r="J199" s="137">
        <f>BK199</f>
        <v>0</v>
      </c>
      <c r="L199" s="126"/>
      <c r="M199" s="131"/>
      <c r="P199" s="132">
        <f>SUM(P200:P220)</f>
        <v>0</v>
      </c>
      <c r="R199" s="132">
        <f>SUM(R200:R220)</f>
        <v>0.41178543000000001</v>
      </c>
      <c r="T199" s="133">
        <f>SUM(T200:T220)</f>
        <v>0</v>
      </c>
      <c r="AR199" s="127" t="s">
        <v>88</v>
      </c>
      <c r="AT199" s="134" t="s">
        <v>79</v>
      </c>
      <c r="AU199" s="134" t="s">
        <v>88</v>
      </c>
      <c r="AY199" s="127" t="s">
        <v>250</v>
      </c>
      <c r="BK199" s="135">
        <f>SUM(BK200:BK220)</f>
        <v>0</v>
      </c>
    </row>
    <row r="200" spans="2:65" s="1" customFormat="1" ht="24.2" customHeight="1">
      <c r="B200" s="33"/>
      <c r="C200" s="138" t="s">
        <v>387</v>
      </c>
      <c r="D200" s="138" t="s">
        <v>252</v>
      </c>
      <c r="E200" s="139" t="s">
        <v>516</v>
      </c>
      <c r="F200" s="140" t="s">
        <v>517</v>
      </c>
      <c r="G200" s="141" t="s">
        <v>276</v>
      </c>
      <c r="H200" s="142">
        <v>2.72</v>
      </c>
      <c r="I200" s="143"/>
      <c r="J200" s="144">
        <f>ROUND(I200*H200,2)</f>
        <v>0</v>
      </c>
      <c r="K200" s="140" t="s">
        <v>256</v>
      </c>
      <c r="L200" s="33"/>
      <c r="M200" s="145" t="s">
        <v>1</v>
      </c>
      <c r="N200" s="146" t="s">
        <v>45</v>
      </c>
      <c r="P200" s="147">
        <f>O200*H200</f>
        <v>0</v>
      </c>
      <c r="Q200" s="147">
        <v>0</v>
      </c>
      <c r="R200" s="147">
        <f>Q200*H200</f>
        <v>0</v>
      </c>
      <c r="S200" s="147">
        <v>0</v>
      </c>
      <c r="T200" s="148">
        <f>S200*H200</f>
        <v>0</v>
      </c>
      <c r="AR200" s="149" t="s">
        <v>257</v>
      </c>
      <c r="AT200" s="149" t="s">
        <v>252</v>
      </c>
      <c r="AU200" s="149" t="s">
        <v>21</v>
      </c>
      <c r="AY200" s="17" t="s">
        <v>250</v>
      </c>
      <c r="BE200" s="150">
        <f>IF(N200="základní",J200,0)</f>
        <v>0</v>
      </c>
      <c r="BF200" s="150">
        <f>IF(N200="snížená",J200,0)</f>
        <v>0</v>
      </c>
      <c r="BG200" s="150">
        <f>IF(N200="zákl. přenesená",J200,0)</f>
        <v>0</v>
      </c>
      <c r="BH200" s="150">
        <f>IF(N200="sníž. přenesená",J200,0)</f>
        <v>0</v>
      </c>
      <c r="BI200" s="150">
        <f>IF(N200="nulová",J200,0)</f>
        <v>0</v>
      </c>
      <c r="BJ200" s="17" t="s">
        <v>88</v>
      </c>
      <c r="BK200" s="150">
        <f>ROUND(I200*H200,2)</f>
        <v>0</v>
      </c>
      <c r="BL200" s="17" t="s">
        <v>257</v>
      </c>
      <c r="BM200" s="149" t="s">
        <v>4592</v>
      </c>
    </row>
    <row r="201" spans="2:65" s="1" customFormat="1" ht="11.25">
      <c r="B201" s="33"/>
      <c r="D201" s="151" t="s">
        <v>259</v>
      </c>
      <c r="F201" s="152" t="s">
        <v>519</v>
      </c>
      <c r="I201" s="153"/>
      <c r="L201" s="33"/>
      <c r="M201" s="154"/>
      <c r="T201" s="57"/>
      <c r="AT201" s="17" t="s">
        <v>259</v>
      </c>
      <c r="AU201" s="17" t="s">
        <v>21</v>
      </c>
    </row>
    <row r="202" spans="2:65" s="1" customFormat="1" ht="19.5">
      <c r="B202" s="33"/>
      <c r="D202" s="156" t="s">
        <v>285</v>
      </c>
      <c r="F202" s="170" t="s">
        <v>4487</v>
      </c>
      <c r="I202" s="153"/>
      <c r="L202" s="33"/>
      <c r="M202" s="154"/>
      <c r="T202" s="57"/>
      <c r="AT202" s="17" t="s">
        <v>285</v>
      </c>
      <c r="AU202" s="17" t="s">
        <v>21</v>
      </c>
    </row>
    <row r="203" spans="2:65" s="12" customFormat="1" ht="11.25">
      <c r="B203" s="155"/>
      <c r="D203" s="156" t="s">
        <v>265</v>
      </c>
      <c r="E203" s="157" t="s">
        <v>1</v>
      </c>
      <c r="F203" s="158" t="s">
        <v>4593</v>
      </c>
      <c r="H203" s="159">
        <v>2.72</v>
      </c>
      <c r="I203" s="160"/>
      <c r="L203" s="155"/>
      <c r="M203" s="161"/>
      <c r="T203" s="162"/>
      <c r="AT203" s="157" t="s">
        <v>265</v>
      </c>
      <c r="AU203" s="157" t="s">
        <v>21</v>
      </c>
      <c r="AV203" s="12" t="s">
        <v>21</v>
      </c>
      <c r="AW203" s="12" t="s">
        <v>36</v>
      </c>
      <c r="AX203" s="12" t="s">
        <v>88</v>
      </c>
      <c r="AY203" s="157" t="s">
        <v>250</v>
      </c>
    </row>
    <row r="204" spans="2:65" s="1" customFormat="1" ht="21.75" customHeight="1">
      <c r="B204" s="33"/>
      <c r="C204" s="138" t="s">
        <v>393</v>
      </c>
      <c r="D204" s="138" t="s">
        <v>252</v>
      </c>
      <c r="E204" s="139" t="s">
        <v>522</v>
      </c>
      <c r="F204" s="140" t="s">
        <v>523</v>
      </c>
      <c r="G204" s="141" t="s">
        <v>255</v>
      </c>
      <c r="H204" s="142">
        <v>26.18</v>
      </c>
      <c r="I204" s="143"/>
      <c r="J204" s="144">
        <f>ROUND(I204*H204,2)</f>
        <v>0</v>
      </c>
      <c r="K204" s="140" t="s">
        <v>256</v>
      </c>
      <c r="L204" s="33"/>
      <c r="M204" s="145" t="s">
        <v>1</v>
      </c>
      <c r="N204" s="146" t="s">
        <v>45</v>
      </c>
      <c r="P204" s="147">
        <f>O204*H204</f>
        <v>0</v>
      </c>
      <c r="Q204" s="147">
        <v>8.6499999999999997E-3</v>
      </c>
      <c r="R204" s="147">
        <f>Q204*H204</f>
        <v>0.22645699999999999</v>
      </c>
      <c r="S204" s="147">
        <v>0</v>
      </c>
      <c r="T204" s="148">
        <f>S204*H204</f>
        <v>0</v>
      </c>
      <c r="AR204" s="149" t="s">
        <v>257</v>
      </c>
      <c r="AT204" s="149" t="s">
        <v>252</v>
      </c>
      <c r="AU204" s="149" t="s">
        <v>21</v>
      </c>
      <c r="AY204" s="17" t="s">
        <v>250</v>
      </c>
      <c r="BE204" s="150">
        <f>IF(N204="základní",J204,0)</f>
        <v>0</v>
      </c>
      <c r="BF204" s="150">
        <f>IF(N204="snížená",J204,0)</f>
        <v>0</v>
      </c>
      <c r="BG204" s="150">
        <f>IF(N204="zákl. přenesená",J204,0)</f>
        <v>0</v>
      </c>
      <c r="BH204" s="150">
        <f>IF(N204="sníž. přenesená",J204,0)</f>
        <v>0</v>
      </c>
      <c r="BI204" s="150">
        <f>IF(N204="nulová",J204,0)</f>
        <v>0</v>
      </c>
      <c r="BJ204" s="17" t="s">
        <v>88</v>
      </c>
      <c r="BK204" s="150">
        <f>ROUND(I204*H204,2)</f>
        <v>0</v>
      </c>
      <c r="BL204" s="17" t="s">
        <v>257</v>
      </c>
      <c r="BM204" s="149" t="s">
        <v>4594</v>
      </c>
    </row>
    <row r="205" spans="2:65" s="1" customFormat="1" ht="11.25">
      <c r="B205" s="33"/>
      <c r="D205" s="151" t="s">
        <v>259</v>
      </c>
      <c r="F205" s="152" t="s">
        <v>525</v>
      </c>
      <c r="I205" s="153"/>
      <c r="L205" s="33"/>
      <c r="M205" s="154"/>
      <c r="T205" s="57"/>
      <c r="AT205" s="17" t="s">
        <v>259</v>
      </c>
      <c r="AU205" s="17" t="s">
        <v>21</v>
      </c>
    </row>
    <row r="206" spans="2:65" s="1" customFormat="1" ht="19.5">
      <c r="B206" s="33"/>
      <c r="D206" s="156" t="s">
        <v>285</v>
      </c>
      <c r="F206" s="170" t="s">
        <v>4490</v>
      </c>
      <c r="I206" s="153"/>
      <c r="L206" s="33"/>
      <c r="M206" s="154"/>
      <c r="T206" s="57"/>
      <c r="AT206" s="17" t="s">
        <v>285</v>
      </c>
      <c r="AU206" s="17" t="s">
        <v>21</v>
      </c>
    </row>
    <row r="207" spans="2:65" s="12" customFormat="1" ht="11.25">
      <c r="B207" s="155"/>
      <c r="D207" s="156" t="s">
        <v>265</v>
      </c>
      <c r="E207" s="157" t="s">
        <v>1</v>
      </c>
      <c r="F207" s="158" t="s">
        <v>4595</v>
      </c>
      <c r="H207" s="159">
        <v>26.18</v>
      </c>
      <c r="I207" s="160"/>
      <c r="L207" s="155"/>
      <c r="M207" s="161"/>
      <c r="T207" s="162"/>
      <c r="AT207" s="157" t="s">
        <v>265</v>
      </c>
      <c r="AU207" s="157" t="s">
        <v>21</v>
      </c>
      <c r="AV207" s="12" t="s">
        <v>21</v>
      </c>
      <c r="AW207" s="12" t="s">
        <v>36</v>
      </c>
      <c r="AX207" s="12" t="s">
        <v>88</v>
      </c>
      <c r="AY207" s="157" t="s">
        <v>250</v>
      </c>
    </row>
    <row r="208" spans="2:65" s="1" customFormat="1" ht="24.2" customHeight="1">
      <c r="B208" s="33"/>
      <c r="C208" s="138" t="s">
        <v>399</v>
      </c>
      <c r="D208" s="138" t="s">
        <v>252</v>
      </c>
      <c r="E208" s="139" t="s">
        <v>1509</v>
      </c>
      <c r="F208" s="140" t="s">
        <v>1510</v>
      </c>
      <c r="G208" s="141" t="s">
        <v>255</v>
      </c>
      <c r="H208" s="142">
        <v>0.44</v>
      </c>
      <c r="I208" s="143"/>
      <c r="J208" s="144">
        <f>ROUND(I208*H208,2)</f>
        <v>0</v>
      </c>
      <c r="K208" s="140" t="s">
        <v>256</v>
      </c>
      <c r="L208" s="33"/>
      <c r="M208" s="145" t="s">
        <v>1</v>
      </c>
      <c r="N208" s="146" t="s">
        <v>45</v>
      </c>
      <c r="P208" s="147">
        <f>O208*H208</f>
        <v>0</v>
      </c>
      <c r="Q208" s="147">
        <v>9.7599999999999996E-3</v>
      </c>
      <c r="R208" s="147">
        <f>Q208*H208</f>
        <v>4.2943999999999994E-3</v>
      </c>
      <c r="S208" s="147">
        <v>0</v>
      </c>
      <c r="T208" s="148">
        <f>S208*H208</f>
        <v>0</v>
      </c>
      <c r="AR208" s="149" t="s">
        <v>257</v>
      </c>
      <c r="AT208" s="149" t="s">
        <v>252</v>
      </c>
      <c r="AU208" s="149" t="s">
        <v>21</v>
      </c>
      <c r="AY208" s="17" t="s">
        <v>250</v>
      </c>
      <c r="BE208" s="150">
        <f>IF(N208="základní",J208,0)</f>
        <v>0</v>
      </c>
      <c r="BF208" s="150">
        <f>IF(N208="snížená",J208,0)</f>
        <v>0</v>
      </c>
      <c r="BG208" s="150">
        <f>IF(N208="zákl. přenesená",J208,0)</f>
        <v>0</v>
      </c>
      <c r="BH208" s="150">
        <f>IF(N208="sníž. přenesená",J208,0)</f>
        <v>0</v>
      </c>
      <c r="BI208" s="150">
        <f>IF(N208="nulová",J208,0)</f>
        <v>0</v>
      </c>
      <c r="BJ208" s="17" t="s">
        <v>88</v>
      </c>
      <c r="BK208" s="150">
        <f>ROUND(I208*H208,2)</f>
        <v>0</v>
      </c>
      <c r="BL208" s="17" t="s">
        <v>257</v>
      </c>
      <c r="BM208" s="149" t="s">
        <v>4596</v>
      </c>
    </row>
    <row r="209" spans="2:65" s="1" customFormat="1" ht="11.25">
      <c r="B209" s="33"/>
      <c r="D209" s="151" t="s">
        <v>259</v>
      </c>
      <c r="F209" s="152" t="s">
        <v>1512</v>
      </c>
      <c r="I209" s="153"/>
      <c r="L209" s="33"/>
      <c r="M209" s="154"/>
      <c r="T209" s="57"/>
      <c r="AT209" s="17" t="s">
        <v>259</v>
      </c>
      <c r="AU209" s="17" t="s">
        <v>21</v>
      </c>
    </row>
    <row r="210" spans="2:65" s="12" customFormat="1" ht="11.25">
      <c r="B210" s="155"/>
      <c r="D210" s="156" t="s">
        <v>265</v>
      </c>
      <c r="E210" s="157" t="s">
        <v>1</v>
      </c>
      <c r="F210" s="158" t="s">
        <v>4597</v>
      </c>
      <c r="H210" s="159">
        <v>0.44</v>
      </c>
      <c r="I210" s="160"/>
      <c r="L210" s="155"/>
      <c r="M210" s="161"/>
      <c r="T210" s="162"/>
      <c r="AT210" s="157" t="s">
        <v>265</v>
      </c>
      <c r="AU210" s="157" t="s">
        <v>21</v>
      </c>
      <c r="AV210" s="12" t="s">
        <v>21</v>
      </c>
      <c r="AW210" s="12" t="s">
        <v>36</v>
      </c>
      <c r="AX210" s="12" t="s">
        <v>88</v>
      </c>
      <c r="AY210" s="157" t="s">
        <v>250</v>
      </c>
    </row>
    <row r="211" spans="2:65" s="1" customFormat="1" ht="21.75" customHeight="1">
      <c r="B211" s="33"/>
      <c r="C211" s="138" t="s">
        <v>406</v>
      </c>
      <c r="D211" s="138" t="s">
        <v>252</v>
      </c>
      <c r="E211" s="139" t="s">
        <v>528</v>
      </c>
      <c r="F211" s="140" t="s">
        <v>529</v>
      </c>
      <c r="G211" s="141" t="s">
        <v>255</v>
      </c>
      <c r="H211" s="142">
        <v>26.18</v>
      </c>
      <c r="I211" s="143"/>
      <c r="J211" s="144">
        <f>ROUND(I211*H211,2)</f>
        <v>0</v>
      </c>
      <c r="K211" s="140" t="s">
        <v>256</v>
      </c>
      <c r="L211" s="33"/>
      <c r="M211" s="145" t="s">
        <v>1</v>
      </c>
      <c r="N211" s="146" t="s">
        <v>45</v>
      </c>
      <c r="P211" s="147">
        <f>O211*H211</f>
        <v>0</v>
      </c>
      <c r="Q211" s="147">
        <v>0</v>
      </c>
      <c r="R211" s="147">
        <f>Q211*H211</f>
        <v>0</v>
      </c>
      <c r="S211" s="147">
        <v>0</v>
      </c>
      <c r="T211" s="148">
        <f>S211*H211</f>
        <v>0</v>
      </c>
      <c r="AR211" s="149" t="s">
        <v>257</v>
      </c>
      <c r="AT211" s="149" t="s">
        <v>252</v>
      </c>
      <c r="AU211" s="149" t="s">
        <v>21</v>
      </c>
      <c r="AY211" s="17" t="s">
        <v>250</v>
      </c>
      <c r="BE211" s="150">
        <f>IF(N211="základní",J211,0)</f>
        <v>0</v>
      </c>
      <c r="BF211" s="150">
        <f>IF(N211="snížená",J211,0)</f>
        <v>0</v>
      </c>
      <c r="BG211" s="150">
        <f>IF(N211="zákl. přenesená",J211,0)</f>
        <v>0</v>
      </c>
      <c r="BH211" s="150">
        <f>IF(N211="sníž. přenesená",J211,0)</f>
        <v>0</v>
      </c>
      <c r="BI211" s="150">
        <f>IF(N211="nulová",J211,0)</f>
        <v>0</v>
      </c>
      <c r="BJ211" s="17" t="s">
        <v>88</v>
      </c>
      <c r="BK211" s="150">
        <f>ROUND(I211*H211,2)</f>
        <v>0</v>
      </c>
      <c r="BL211" s="17" t="s">
        <v>257</v>
      </c>
      <c r="BM211" s="149" t="s">
        <v>4598</v>
      </c>
    </row>
    <row r="212" spans="2:65" s="1" customFormat="1" ht="11.25">
      <c r="B212" s="33"/>
      <c r="D212" s="151" t="s">
        <v>259</v>
      </c>
      <c r="F212" s="152" t="s">
        <v>531</v>
      </c>
      <c r="I212" s="153"/>
      <c r="L212" s="33"/>
      <c r="M212" s="154"/>
      <c r="T212" s="57"/>
      <c r="AT212" s="17" t="s">
        <v>259</v>
      </c>
      <c r="AU212" s="17" t="s">
        <v>21</v>
      </c>
    </row>
    <row r="213" spans="2:65" s="1" customFormat="1" ht="24.2" customHeight="1">
      <c r="B213" s="33"/>
      <c r="C213" s="138" t="s">
        <v>411</v>
      </c>
      <c r="D213" s="138" t="s">
        <v>252</v>
      </c>
      <c r="E213" s="139" t="s">
        <v>1518</v>
      </c>
      <c r="F213" s="140" t="s">
        <v>1519</v>
      </c>
      <c r="G213" s="141" t="s">
        <v>255</v>
      </c>
      <c r="H213" s="142">
        <v>0.44</v>
      </c>
      <c r="I213" s="143"/>
      <c r="J213" s="144">
        <f>ROUND(I213*H213,2)</f>
        <v>0</v>
      </c>
      <c r="K213" s="140" t="s">
        <v>256</v>
      </c>
      <c r="L213" s="33"/>
      <c r="M213" s="145" t="s">
        <v>1</v>
      </c>
      <c r="N213" s="146" t="s">
        <v>45</v>
      </c>
      <c r="P213" s="147">
        <f>O213*H213</f>
        <v>0</v>
      </c>
      <c r="Q213" s="147">
        <v>0</v>
      </c>
      <c r="R213" s="147">
        <f>Q213*H213</f>
        <v>0</v>
      </c>
      <c r="S213" s="147">
        <v>0</v>
      </c>
      <c r="T213" s="148">
        <f>S213*H213</f>
        <v>0</v>
      </c>
      <c r="AR213" s="149" t="s">
        <v>257</v>
      </c>
      <c r="AT213" s="149" t="s">
        <v>252</v>
      </c>
      <c r="AU213" s="149" t="s">
        <v>21</v>
      </c>
      <c r="AY213" s="17" t="s">
        <v>250</v>
      </c>
      <c r="BE213" s="150">
        <f>IF(N213="základní",J213,0)</f>
        <v>0</v>
      </c>
      <c r="BF213" s="150">
        <f>IF(N213="snížená",J213,0)</f>
        <v>0</v>
      </c>
      <c r="BG213" s="150">
        <f>IF(N213="zákl. přenesená",J213,0)</f>
        <v>0</v>
      </c>
      <c r="BH213" s="150">
        <f>IF(N213="sníž. přenesená",J213,0)</f>
        <v>0</v>
      </c>
      <c r="BI213" s="150">
        <f>IF(N213="nulová",J213,0)</f>
        <v>0</v>
      </c>
      <c r="BJ213" s="17" t="s">
        <v>88</v>
      </c>
      <c r="BK213" s="150">
        <f>ROUND(I213*H213,2)</f>
        <v>0</v>
      </c>
      <c r="BL213" s="17" t="s">
        <v>257</v>
      </c>
      <c r="BM213" s="149" t="s">
        <v>4599</v>
      </c>
    </row>
    <row r="214" spans="2:65" s="1" customFormat="1" ht="11.25">
      <c r="B214" s="33"/>
      <c r="D214" s="151" t="s">
        <v>259</v>
      </c>
      <c r="F214" s="152" t="s">
        <v>1521</v>
      </c>
      <c r="I214" s="153"/>
      <c r="L214" s="33"/>
      <c r="M214" s="154"/>
      <c r="T214" s="57"/>
      <c r="AT214" s="17" t="s">
        <v>259</v>
      </c>
      <c r="AU214" s="17" t="s">
        <v>21</v>
      </c>
    </row>
    <row r="215" spans="2:65" s="1" customFormat="1" ht="24.2" customHeight="1">
      <c r="B215" s="33"/>
      <c r="C215" s="138" t="s">
        <v>417</v>
      </c>
      <c r="D215" s="138" t="s">
        <v>252</v>
      </c>
      <c r="E215" s="139" t="s">
        <v>533</v>
      </c>
      <c r="F215" s="140" t="s">
        <v>534</v>
      </c>
      <c r="G215" s="141" t="s">
        <v>402</v>
      </c>
      <c r="H215" s="142">
        <v>9.6000000000000002E-2</v>
      </c>
      <c r="I215" s="143"/>
      <c r="J215" s="144">
        <f>ROUND(I215*H215,2)</f>
        <v>0</v>
      </c>
      <c r="K215" s="140" t="s">
        <v>256</v>
      </c>
      <c r="L215" s="33"/>
      <c r="M215" s="145" t="s">
        <v>1</v>
      </c>
      <c r="N215" s="146" t="s">
        <v>45</v>
      </c>
      <c r="P215" s="147">
        <f>O215*H215</f>
        <v>0</v>
      </c>
      <c r="Q215" s="147">
        <v>1.09528</v>
      </c>
      <c r="R215" s="147">
        <f>Q215*H215</f>
        <v>0.10514688000000001</v>
      </c>
      <c r="S215" s="147">
        <v>0</v>
      </c>
      <c r="T215" s="148">
        <f>S215*H215</f>
        <v>0</v>
      </c>
      <c r="AR215" s="149" t="s">
        <v>257</v>
      </c>
      <c r="AT215" s="149" t="s">
        <v>252</v>
      </c>
      <c r="AU215" s="149" t="s">
        <v>21</v>
      </c>
      <c r="AY215" s="17" t="s">
        <v>250</v>
      </c>
      <c r="BE215" s="150">
        <f>IF(N215="základní",J215,0)</f>
        <v>0</v>
      </c>
      <c r="BF215" s="150">
        <f>IF(N215="snížená",J215,0)</f>
        <v>0</v>
      </c>
      <c r="BG215" s="150">
        <f>IF(N215="zákl. přenesená",J215,0)</f>
        <v>0</v>
      </c>
      <c r="BH215" s="150">
        <f>IF(N215="sníž. přenesená",J215,0)</f>
        <v>0</v>
      </c>
      <c r="BI215" s="150">
        <f>IF(N215="nulová",J215,0)</f>
        <v>0</v>
      </c>
      <c r="BJ215" s="17" t="s">
        <v>88</v>
      </c>
      <c r="BK215" s="150">
        <f>ROUND(I215*H215,2)</f>
        <v>0</v>
      </c>
      <c r="BL215" s="17" t="s">
        <v>257</v>
      </c>
      <c r="BM215" s="149" t="s">
        <v>4600</v>
      </c>
    </row>
    <row r="216" spans="2:65" s="1" customFormat="1" ht="11.25">
      <c r="B216" s="33"/>
      <c r="D216" s="151" t="s">
        <v>259</v>
      </c>
      <c r="F216" s="152" t="s">
        <v>536</v>
      </c>
      <c r="I216" s="153"/>
      <c r="L216" s="33"/>
      <c r="M216" s="154"/>
      <c r="T216" s="57"/>
      <c r="AT216" s="17" t="s">
        <v>259</v>
      </c>
      <c r="AU216" s="17" t="s">
        <v>21</v>
      </c>
    </row>
    <row r="217" spans="2:65" s="12" customFormat="1" ht="11.25">
      <c r="B217" s="155"/>
      <c r="D217" s="156" t="s">
        <v>265</v>
      </c>
      <c r="E217" s="157" t="s">
        <v>1</v>
      </c>
      <c r="F217" s="158" t="s">
        <v>4601</v>
      </c>
      <c r="H217" s="159">
        <v>9.6000000000000002E-2</v>
      </c>
      <c r="I217" s="160"/>
      <c r="L217" s="155"/>
      <c r="M217" s="161"/>
      <c r="T217" s="162"/>
      <c r="AT217" s="157" t="s">
        <v>265</v>
      </c>
      <c r="AU217" s="157" t="s">
        <v>21</v>
      </c>
      <c r="AV217" s="12" t="s">
        <v>21</v>
      </c>
      <c r="AW217" s="12" t="s">
        <v>36</v>
      </c>
      <c r="AX217" s="12" t="s">
        <v>88</v>
      </c>
      <c r="AY217" s="157" t="s">
        <v>250</v>
      </c>
    </row>
    <row r="218" spans="2:65" s="1" customFormat="1" ht="24.2" customHeight="1">
      <c r="B218" s="33"/>
      <c r="C218" s="138" t="s">
        <v>423</v>
      </c>
      <c r="D218" s="138" t="s">
        <v>252</v>
      </c>
      <c r="E218" s="139" t="s">
        <v>539</v>
      </c>
      <c r="F218" s="140" t="s">
        <v>540</v>
      </c>
      <c r="G218" s="141" t="s">
        <v>402</v>
      </c>
      <c r="H218" s="142">
        <v>7.2999999999999995E-2</v>
      </c>
      <c r="I218" s="143"/>
      <c r="J218" s="144">
        <f>ROUND(I218*H218,2)</f>
        <v>0</v>
      </c>
      <c r="K218" s="140" t="s">
        <v>256</v>
      </c>
      <c r="L218" s="33"/>
      <c r="M218" s="145" t="s">
        <v>1</v>
      </c>
      <c r="N218" s="146" t="s">
        <v>45</v>
      </c>
      <c r="P218" s="147">
        <f>O218*H218</f>
        <v>0</v>
      </c>
      <c r="Q218" s="147">
        <v>1.03955</v>
      </c>
      <c r="R218" s="147">
        <f>Q218*H218</f>
        <v>7.5887149999999987E-2</v>
      </c>
      <c r="S218" s="147">
        <v>0</v>
      </c>
      <c r="T218" s="148">
        <f>S218*H218</f>
        <v>0</v>
      </c>
      <c r="AR218" s="149" t="s">
        <v>257</v>
      </c>
      <c r="AT218" s="149" t="s">
        <v>252</v>
      </c>
      <c r="AU218" s="149" t="s">
        <v>21</v>
      </c>
      <c r="AY218" s="17" t="s">
        <v>250</v>
      </c>
      <c r="BE218" s="150">
        <f>IF(N218="základní",J218,0)</f>
        <v>0</v>
      </c>
      <c r="BF218" s="150">
        <f>IF(N218="snížená",J218,0)</f>
        <v>0</v>
      </c>
      <c r="BG218" s="150">
        <f>IF(N218="zákl. přenesená",J218,0)</f>
        <v>0</v>
      </c>
      <c r="BH218" s="150">
        <f>IF(N218="sníž. přenesená",J218,0)</f>
        <v>0</v>
      </c>
      <c r="BI218" s="150">
        <f>IF(N218="nulová",J218,0)</f>
        <v>0</v>
      </c>
      <c r="BJ218" s="17" t="s">
        <v>88</v>
      </c>
      <c r="BK218" s="150">
        <f>ROUND(I218*H218,2)</f>
        <v>0</v>
      </c>
      <c r="BL218" s="17" t="s">
        <v>257</v>
      </c>
      <c r="BM218" s="149" t="s">
        <v>4602</v>
      </c>
    </row>
    <row r="219" spans="2:65" s="1" customFormat="1" ht="11.25">
      <c r="B219" s="33"/>
      <c r="D219" s="151" t="s">
        <v>259</v>
      </c>
      <c r="F219" s="152" t="s">
        <v>542</v>
      </c>
      <c r="I219" s="153"/>
      <c r="L219" s="33"/>
      <c r="M219" s="154"/>
      <c r="T219" s="57"/>
      <c r="AT219" s="17" t="s">
        <v>259</v>
      </c>
      <c r="AU219" s="17" t="s">
        <v>21</v>
      </c>
    </row>
    <row r="220" spans="2:65" s="1" customFormat="1" ht="19.5">
      <c r="B220" s="33"/>
      <c r="D220" s="156" t="s">
        <v>285</v>
      </c>
      <c r="F220" s="170" t="s">
        <v>4499</v>
      </c>
      <c r="I220" s="153"/>
      <c r="L220" s="33"/>
      <c r="M220" s="154"/>
      <c r="T220" s="57"/>
      <c r="AT220" s="17" t="s">
        <v>285</v>
      </c>
      <c r="AU220" s="17" t="s">
        <v>21</v>
      </c>
    </row>
    <row r="221" spans="2:65" s="11" customFormat="1" ht="22.9" customHeight="1">
      <c r="B221" s="126"/>
      <c r="D221" s="127" t="s">
        <v>79</v>
      </c>
      <c r="E221" s="136" t="s">
        <v>257</v>
      </c>
      <c r="F221" s="136" t="s">
        <v>553</v>
      </c>
      <c r="I221" s="129"/>
      <c r="J221" s="137">
        <f>BK221</f>
        <v>0</v>
      </c>
      <c r="L221" s="126"/>
      <c r="M221" s="131"/>
      <c r="P221" s="132">
        <f>SUM(P222:P227)</f>
        <v>0</v>
      </c>
      <c r="R221" s="132">
        <f>SUM(R222:R227)</f>
        <v>14.9991886</v>
      </c>
      <c r="T221" s="133">
        <f>SUM(T222:T227)</f>
        <v>0</v>
      </c>
      <c r="AR221" s="127" t="s">
        <v>88</v>
      </c>
      <c r="AT221" s="134" t="s">
        <v>79</v>
      </c>
      <c r="AU221" s="134" t="s">
        <v>88</v>
      </c>
      <c r="AY221" s="127" t="s">
        <v>250</v>
      </c>
      <c r="BK221" s="135">
        <f>SUM(BK222:BK227)</f>
        <v>0</v>
      </c>
    </row>
    <row r="222" spans="2:65" s="1" customFormat="1" ht="33" customHeight="1">
      <c r="B222" s="33"/>
      <c r="C222" s="138" t="s">
        <v>429</v>
      </c>
      <c r="D222" s="138" t="s">
        <v>252</v>
      </c>
      <c r="E222" s="139" t="s">
        <v>4500</v>
      </c>
      <c r="F222" s="140" t="s">
        <v>4501</v>
      </c>
      <c r="G222" s="141" t="s">
        <v>255</v>
      </c>
      <c r="H222" s="142">
        <v>20.18</v>
      </c>
      <c r="I222" s="143"/>
      <c r="J222" s="144">
        <f>ROUND(I222*H222,2)</f>
        <v>0</v>
      </c>
      <c r="K222" s="140" t="s">
        <v>256</v>
      </c>
      <c r="L222" s="33"/>
      <c r="M222" s="145" t="s">
        <v>1</v>
      </c>
      <c r="N222" s="146" t="s">
        <v>45</v>
      </c>
      <c r="P222" s="147">
        <f>O222*H222</f>
        <v>0</v>
      </c>
      <c r="Q222" s="147">
        <v>0</v>
      </c>
      <c r="R222" s="147">
        <f>Q222*H222</f>
        <v>0</v>
      </c>
      <c r="S222" s="147">
        <v>0</v>
      </c>
      <c r="T222" s="148">
        <f>S222*H222</f>
        <v>0</v>
      </c>
      <c r="AR222" s="149" t="s">
        <v>257</v>
      </c>
      <c r="AT222" s="149" t="s">
        <v>252</v>
      </c>
      <c r="AU222" s="149" t="s">
        <v>21</v>
      </c>
      <c r="AY222" s="17" t="s">
        <v>250</v>
      </c>
      <c r="BE222" s="150">
        <f>IF(N222="základní",J222,0)</f>
        <v>0</v>
      </c>
      <c r="BF222" s="150">
        <f>IF(N222="snížená",J222,0)</f>
        <v>0</v>
      </c>
      <c r="BG222" s="150">
        <f>IF(N222="zákl. přenesená",J222,0)</f>
        <v>0</v>
      </c>
      <c r="BH222" s="150">
        <f>IF(N222="sníž. přenesená",J222,0)</f>
        <v>0</v>
      </c>
      <c r="BI222" s="150">
        <f>IF(N222="nulová",J222,0)</f>
        <v>0</v>
      </c>
      <c r="BJ222" s="17" t="s">
        <v>88</v>
      </c>
      <c r="BK222" s="150">
        <f>ROUND(I222*H222,2)</f>
        <v>0</v>
      </c>
      <c r="BL222" s="17" t="s">
        <v>257</v>
      </c>
      <c r="BM222" s="149" t="s">
        <v>4603</v>
      </c>
    </row>
    <row r="223" spans="2:65" s="1" customFormat="1" ht="11.25">
      <c r="B223" s="33"/>
      <c r="D223" s="151" t="s">
        <v>259</v>
      </c>
      <c r="F223" s="152" t="s">
        <v>4503</v>
      </c>
      <c r="I223" s="153"/>
      <c r="L223" s="33"/>
      <c r="M223" s="154"/>
      <c r="T223" s="57"/>
      <c r="AT223" s="17" t="s">
        <v>259</v>
      </c>
      <c r="AU223" s="17" t="s">
        <v>21</v>
      </c>
    </row>
    <row r="224" spans="2:65" s="1" customFormat="1" ht="24.2" customHeight="1">
      <c r="B224" s="33"/>
      <c r="C224" s="138" t="s">
        <v>435</v>
      </c>
      <c r="D224" s="138" t="s">
        <v>252</v>
      </c>
      <c r="E224" s="139" t="s">
        <v>2759</v>
      </c>
      <c r="F224" s="140" t="s">
        <v>2760</v>
      </c>
      <c r="G224" s="141" t="s">
        <v>255</v>
      </c>
      <c r="H224" s="142">
        <v>20.18</v>
      </c>
      <c r="I224" s="143"/>
      <c r="J224" s="144">
        <f>ROUND(I224*H224,2)</f>
        <v>0</v>
      </c>
      <c r="K224" s="140" t="s">
        <v>256</v>
      </c>
      <c r="L224" s="33"/>
      <c r="M224" s="145" t="s">
        <v>1</v>
      </c>
      <c r="N224" s="146" t="s">
        <v>45</v>
      </c>
      <c r="P224" s="147">
        <f>O224*H224</f>
        <v>0</v>
      </c>
      <c r="Q224" s="147">
        <v>0.74326999999999999</v>
      </c>
      <c r="R224" s="147">
        <f>Q224*H224</f>
        <v>14.9991886</v>
      </c>
      <c r="S224" s="147">
        <v>0</v>
      </c>
      <c r="T224" s="148">
        <f>S224*H224</f>
        <v>0</v>
      </c>
      <c r="AR224" s="149" t="s">
        <v>257</v>
      </c>
      <c r="AT224" s="149" t="s">
        <v>252</v>
      </c>
      <c r="AU224" s="149" t="s">
        <v>21</v>
      </c>
      <c r="AY224" s="17" t="s">
        <v>250</v>
      </c>
      <c r="BE224" s="150">
        <f>IF(N224="základní",J224,0)</f>
        <v>0</v>
      </c>
      <c r="BF224" s="150">
        <f>IF(N224="snížená",J224,0)</f>
        <v>0</v>
      </c>
      <c r="BG224" s="150">
        <f>IF(N224="zákl. přenesená",J224,0)</f>
        <v>0</v>
      </c>
      <c r="BH224" s="150">
        <f>IF(N224="sníž. přenesená",J224,0)</f>
        <v>0</v>
      </c>
      <c r="BI224" s="150">
        <f>IF(N224="nulová",J224,0)</f>
        <v>0</v>
      </c>
      <c r="BJ224" s="17" t="s">
        <v>88</v>
      </c>
      <c r="BK224" s="150">
        <f>ROUND(I224*H224,2)</f>
        <v>0</v>
      </c>
      <c r="BL224" s="17" t="s">
        <v>257</v>
      </c>
      <c r="BM224" s="149" t="s">
        <v>4604</v>
      </c>
    </row>
    <row r="225" spans="2:65" s="1" customFormat="1" ht="11.25">
      <c r="B225" s="33"/>
      <c r="D225" s="151" t="s">
        <v>259</v>
      </c>
      <c r="F225" s="152" t="s">
        <v>2762</v>
      </c>
      <c r="I225" s="153"/>
      <c r="L225" s="33"/>
      <c r="M225" s="154"/>
      <c r="T225" s="57"/>
      <c r="AT225" s="17" t="s">
        <v>259</v>
      </c>
      <c r="AU225" s="17" t="s">
        <v>21</v>
      </c>
    </row>
    <row r="226" spans="2:65" s="1" customFormat="1" ht="19.5">
      <c r="B226" s="33"/>
      <c r="D226" s="156" t="s">
        <v>285</v>
      </c>
      <c r="F226" s="170" t="s">
        <v>4505</v>
      </c>
      <c r="I226" s="153"/>
      <c r="L226" s="33"/>
      <c r="M226" s="154"/>
      <c r="T226" s="57"/>
      <c r="AT226" s="17" t="s">
        <v>285</v>
      </c>
      <c r="AU226" s="17" t="s">
        <v>21</v>
      </c>
    </row>
    <row r="227" spans="2:65" s="12" customFormat="1" ht="11.25">
      <c r="B227" s="155"/>
      <c r="D227" s="156" t="s">
        <v>265</v>
      </c>
      <c r="E227" s="157" t="s">
        <v>1</v>
      </c>
      <c r="F227" s="158" t="s">
        <v>4605</v>
      </c>
      <c r="H227" s="159">
        <v>20.18</v>
      </c>
      <c r="I227" s="160"/>
      <c r="L227" s="155"/>
      <c r="M227" s="161"/>
      <c r="T227" s="162"/>
      <c r="AT227" s="157" t="s">
        <v>265</v>
      </c>
      <c r="AU227" s="157" t="s">
        <v>21</v>
      </c>
      <c r="AV227" s="12" t="s">
        <v>21</v>
      </c>
      <c r="AW227" s="12" t="s">
        <v>36</v>
      </c>
      <c r="AX227" s="12" t="s">
        <v>88</v>
      </c>
      <c r="AY227" s="157" t="s">
        <v>250</v>
      </c>
    </row>
    <row r="228" spans="2:65" s="11" customFormat="1" ht="22.9" customHeight="1">
      <c r="B228" s="126"/>
      <c r="D228" s="127" t="s">
        <v>79</v>
      </c>
      <c r="E228" s="136" t="s">
        <v>299</v>
      </c>
      <c r="F228" s="136" t="s">
        <v>1560</v>
      </c>
      <c r="I228" s="129"/>
      <c r="J228" s="137">
        <f>BK228</f>
        <v>0</v>
      </c>
      <c r="L228" s="126"/>
      <c r="M228" s="131"/>
      <c r="P228" s="132">
        <f>SUM(P229:P271)</f>
        <v>0</v>
      </c>
      <c r="R228" s="132">
        <f>SUM(R229:R271)</f>
        <v>10.18683272</v>
      </c>
      <c r="T228" s="133">
        <f>SUM(T229:T271)</f>
        <v>0</v>
      </c>
      <c r="AR228" s="127" t="s">
        <v>88</v>
      </c>
      <c r="AT228" s="134" t="s">
        <v>79</v>
      </c>
      <c r="AU228" s="134" t="s">
        <v>88</v>
      </c>
      <c r="AY228" s="127" t="s">
        <v>250</v>
      </c>
      <c r="BK228" s="135">
        <f>SUM(BK229:BK271)</f>
        <v>0</v>
      </c>
    </row>
    <row r="229" spans="2:65" s="1" customFormat="1" ht="24.2" customHeight="1">
      <c r="B229" s="33"/>
      <c r="C229" s="138" t="s">
        <v>440</v>
      </c>
      <c r="D229" s="138" t="s">
        <v>252</v>
      </c>
      <c r="E229" s="139" t="s">
        <v>4512</v>
      </c>
      <c r="F229" s="140" t="s">
        <v>4513</v>
      </c>
      <c r="G229" s="141" t="s">
        <v>557</v>
      </c>
      <c r="H229" s="142">
        <v>13.5</v>
      </c>
      <c r="I229" s="143"/>
      <c r="J229" s="144">
        <f>ROUND(I229*H229,2)</f>
        <v>0</v>
      </c>
      <c r="K229" s="140" t="s">
        <v>4514</v>
      </c>
      <c r="L229" s="33"/>
      <c r="M229" s="145" t="s">
        <v>1</v>
      </c>
      <c r="N229" s="146" t="s">
        <v>45</v>
      </c>
      <c r="P229" s="147">
        <f>O229*H229</f>
        <v>0</v>
      </c>
      <c r="Q229" s="147">
        <v>1.6420000000000001E-2</v>
      </c>
      <c r="R229" s="147">
        <f>Q229*H229</f>
        <v>0.22167000000000001</v>
      </c>
      <c r="S229" s="147">
        <v>0</v>
      </c>
      <c r="T229" s="148">
        <f>S229*H229</f>
        <v>0</v>
      </c>
      <c r="AR229" s="149" t="s">
        <v>257</v>
      </c>
      <c r="AT229" s="149" t="s">
        <v>252</v>
      </c>
      <c r="AU229" s="149" t="s">
        <v>21</v>
      </c>
      <c r="AY229" s="17" t="s">
        <v>250</v>
      </c>
      <c r="BE229" s="150">
        <f>IF(N229="základní",J229,0)</f>
        <v>0</v>
      </c>
      <c r="BF229" s="150">
        <f>IF(N229="snížená",J229,0)</f>
        <v>0</v>
      </c>
      <c r="BG229" s="150">
        <f>IF(N229="zákl. přenesená",J229,0)</f>
        <v>0</v>
      </c>
      <c r="BH229" s="150">
        <f>IF(N229="sníž. přenesená",J229,0)</f>
        <v>0</v>
      </c>
      <c r="BI229" s="150">
        <f>IF(N229="nulová",J229,0)</f>
        <v>0</v>
      </c>
      <c r="BJ229" s="17" t="s">
        <v>88</v>
      </c>
      <c r="BK229" s="150">
        <f>ROUND(I229*H229,2)</f>
        <v>0</v>
      </c>
      <c r="BL229" s="17" t="s">
        <v>257</v>
      </c>
      <c r="BM229" s="149" t="s">
        <v>4606</v>
      </c>
    </row>
    <row r="230" spans="2:65" s="1" customFormat="1" ht="11.25">
      <c r="B230" s="33"/>
      <c r="D230" s="151" t="s">
        <v>259</v>
      </c>
      <c r="F230" s="152" t="s">
        <v>4516</v>
      </c>
      <c r="I230" s="153"/>
      <c r="L230" s="33"/>
      <c r="M230" s="154"/>
      <c r="T230" s="57"/>
      <c r="AT230" s="17" t="s">
        <v>259</v>
      </c>
      <c r="AU230" s="17" t="s">
        <v>21</v>
      </c>
    </row>
    <row r="231" spans="2:65" s="12" customFormat="1" ht="11.25">
      <c r="B231" s="155"/>
      <c r="D231" s="156" t="s">
        <v>265</v>
      </c>
      <c r="E231" s="157" t="s">
        <v>1</v>
      </c>
      <c r="F231" s="158" t="s">
        <v>4607</v>
      </c>
      <c r="H231" s="159">
        <v>13.5</v>
      </c>
      <c r="I231" s="160"/>
      <c r="L231" s="155"/>
      <c r="M231" s="161"/>
      <c r="T231" s="162"/>
      <c r="AT231" s="157" t="s">
        <v>265</v>
      </c>
      <c r="AU231" s="157" t="s">
        <v>21</v>
      </c>
      <c r="AV231" s="12" t="s">
        <v>21</v>
      </c>
      <c r="AW231" s="12" t="s">
        <v>36</v>
      </c>
      <c r="AX231" s="12" t="s">
        <v>88</v>
      </c>
      <c r="AY231" s="157" t="s">
        <v>250</v>
      </c>
    </row>
    <row r="232" spans="2:65" s="1" customFormat="1" ht="16.5" customHeight="1">
      <c r="B232" s="33"/>
      <c r="C232" s="178" t="s">
        <v>447</v>
      </c>
      <c r="D232" s="178" t="s">
        <v>364</v>
      </c>
      <c r="E232" s="179" t="s">
        <v>4518</v>
      </c>
      <c r="F232" s="180" t="s">
        <v>4519</v>
      </c>
      <c r="G232" s="181" t="s">
        <v>557</v>
      </c>
      <c r="H232" s="182">
        <v>13.5</v>
      </c>
      <c r="I232" s="183"/>
      <c r="J232" s="184">
        <f>ROUND(I232*H232,2)</f>
        <v>0</v>
      </c>
      <c r="K232" s="180" t="s">
        <v>1</v>
      </c>
      <c r="L232" s="185"/>
      <c r="M232" s="186" t="s">
        <v>1</v>
      </c>
      <c r="N232" s="187" t="s">
        <v>45</v>
      </c>
      <c r="P232" s="147">
        <f>O232*H232</f>
        <v>0</v>
      </c>
      <c r="Q232" s="147">
        <v>1.5959999999999998E-2</v>
      </c>
      <c r="R232" s="147">
        <f>Q232*H232</f>
        <v>0.21545999999999998</v>
      </c>
      <c r="S232" s="147">
        <v>0</v>
      </c>
      <c r="T232" s="148">
        <f>S232*H232</f>
        <v>0</v>
      </c>
      <c r="AR232" s="149" t="s">
        <v>299</v>
      </c>
      <c r="AT232" s="149" t="s">
        <v>364</v>
      </c>
      <c r="AU232" s="149" t="s">
        <v>21</v>
      </c>
      <c r="AY232" s="17" t="s">
        <v>250</v>
      </c>
      <c r="BE232" s="150">
        <f>IF(N232="základní",J232,0)</f>
        <v>0</v>
      </c>
      <c r="BF232" s="150">
        <f>IF(N232="snížená",J232,0)</f>
        <v>0</v>
      </c>
      <c r="BG232" s="150">
        <f>IF(N232="zákl. přenesená",J232,0)</f>
        <v>0</v>
      </c>
      <c r="BH232" s="150">
        <f>IF(N232="sníž. přenesená",J232,0)</f>
        <v>0</v>
      </c>
      <c r="BI232" s="150">
        <f>IF(N232="nulová",J232,0)</f>
        <v>0</v>
      </c>
      <c r="BJ232" s="17" t="s">
        <v>88</v>
      </c>
      <c r="BK232" s="150">
        <f>ROUND(I232*H232,2)</f>
        <v>0</v>
      </c>
      <c r="BL232" s="17" t="s">
        <v>257</v>
      </c>
      <c r="BM232" s="149" t="s">
        <v>4608</v>
      </c>
    </row>
    <row r="233" spans="2:65" s="12" customFormat="1" ht="22.5">
      <c r="B233" s="155"/>
      <c r="D233" s="156" t="s">
        <v>265</v>
      </c>
      <c r="F233" s="158" t="s">
        <v>4609</v>
      </c>
      <c r="H233" s="159">
        <v>13.5</v>
      </c>
      <c r="I233" s="160"/>
      <c r="L233" s="155"/>
      <c r="M233" s="161"/>
      <c r="T233" s="162"/>
      <c r="AT233" s="157" t="s">
        <v>265</v>
      </c>
      <c r="AU233" s="157" t="s">
        <v>21</v>
      </c>
      <c r="AV233" s="12" t="s">
        <v>21</v>
      </c>
      <c r="AW233" s="12" t="s">
        <v>4</v>
      </c>
      <c r="AX233" s="12" t="s">
        <v>88</v>
      </c>
      <c r="AY233" s="157" t="s">
        <v>250</v>
      </c>
    </row>
    <row r="234" spans="2:65" s="1" customFormat="1" ht="24.2" customHeight="1">
      <c r="B234" s="33"/>
      <c r="C234" s="138" t="s">
        <v>454</v>
      </c>
      <c r="D234" s="138" t="s">
        <v>252</v>
      </c>
      <c r="E234" s="139" t="s">
        <v>4610</v>
      </c>
      <c r="F234" s="140" t="s">
        <v>4611</v>
      </c>
      <c r="G234" s="141" t="s">
        <v>557</v>
      </c>
      <c r="H234" s="142">
        <v>3.5</v>
      </c>
      <c r="I234" s="143"/>
      <c r="J234" s="144">
        <f>ROUND(I234*H234,2)</f>
        <v>0</v>
      </c>
      <c r="K234" s="140" t="s">
        <v>256</v>
      </c>
      <c r="L234" s="33"/>
      <c r="M234" s="145" t="s">
        <v>1</v>
      </c>
      <c r="N234" s="146" t="s">
        <v>45</v>
      </c>
      <c r="P234" s="147">
        <f>O234*H234</f>
        <v>0</v>
      </c>
      <c r="Q234" s="147">
        <v>4.0000000000000003E-5</v>
      </c>
      <c r="R234" s="147">
        <f>Q234*H234</f>
        <v>1.4000000000000001E-4</v>
      </c>
      <c r="S234" s="147">
        <v>0</v>
      </c>
      <c r="T234" s="148">
        <f>S234*H234</f>
        <v>0</v>
      </c>
      <c r="AR234" s="149" t="s">
        <v>257</v>
      </c>
      <c r="AT234" s="149" t="s">
        <v>252</v>
      </c>
      <c r="AU234" s="149" t="s">
        <v>21</v>
      </c>
      <c r="AY234" s="17" t="s">
        <v>250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257</v>
      </c>
      <c r="BM234" s="149" t="s">
        <v>4612</v>
      </c>
    </row>
    <row r="235" spans="2:65" s="1" customFormat="1" ht="11.25">
      <c r="B235" s="33"/>
      <c r="D235" s="151" t="s">
        <v>259</v>
      </c>
      <c r="F235" s="152" t="s">
        <v>4613</v>
      </c>
      <c r="I235" s="153"/>
      <c r="L235" s="33"/>
      <c r="M235" s="154"/>
      <c r="T235" s="57"/>
      <c r="AT235" s="17" t="s">
        <v>259</v>
      </c>
      <c r="AU235" s="17" t="s">
        <v>21</v>
      </c>
    </row>
    <row r="236" spans="2:65" s="12" customFormat="1" ht="11.25">
      <c r="B236" s="155"/>
      <c r="D236" s="156" t="s">
        <v>265</v>
      </c>
      <c r="E236" s="157" t="s">
        <v>1</v>
      </c>
      <c r="F236" s="158" t="s">
        <v>4614</v>
      </c>
      <c r="H236" s="159">
        <v>3.5</v>
      </c>
      <c r="I236" s="160"/>
      <c r="L236" s="155"/>
      <c r="M236" s="161"/>
      <c r="T236" s="162"/>
      <c r="AT236" s="157" t="s">
        <v>265</v>
      </c>
      <c r="AU236" s="157" t="s">
        <v>21</v>
      </c>
      <c r="AV236" s="12" t="s">
        <v>21</v>
      </c>
      <c r="AW236" s="12" t="s">
        <v>36</v>
      </c>
      <c r="AX236" s="12" t="s">
        <v>88</v>
      </c>
      <c r="AY236" s="157" t="s">
        <v>250</v>
      </c>
    </row>
    <row r="237" spans="2:65" s="1" customFormat="1" ht="24.2" customHeight="1">
      <c r="B237" s="33"/>
      <c r="C237" s="178" t="s">
        <v>460</v>
      </c>
      <c r="D237" s="178" t="s">
        <v>364</v>
      </c>
      <c r="E237" s="179" t="s">
        <v>4615</v>
      </c>
      <c r="F237" s="180" t="s">
        <v>4616</v>
      </c>
      <c r="G237" s="181" t="s">
        <v>557</v>
      </c>
      <c r="H237" s="182">
        <v>3.5529999999999999</v>
      </c>
      <c r="I237" s="183"/>
      <c r="J237" s="184">
        <f>ROUND(I237*H237,2)</f>
        <v>0</v>
      </c>
      <c r="K237" s="180" t="s">
        <v>256</v>
      </c>
      <c r="L237" s="185"/>
      <c r="M237" s="186" t="s">
        <v>1</v>
      </c>
      <c r="N237" s="187" t="s">
        <v>45</v>
      </c>
      <c r="P237" s="147">
        <f>O237*H237</f>
        <v>0</v>
      </c>
      <c r="Q237" s="147">
        <v>2.0240000000000001E-2</v>
      </c>
      <c r="R237" s="147">
        <f>Q237*H237</f>
        <v>7.1912719999999999E-2</v>
      </c>
      <c r="S237" s="147">
        <v>0</v>
      </c>
      <c r="T237" s="148">
        <f>S237*H237</f>
        <v>0</v>
      </c>
      <c r="AR237" s="149" t="s">
        <v>299</v>
      </c>
      <c r="AT237" s="149" t="s">
        <v>364</v>
      </c>
      <c r="AU237" s="149" t="s">
        <v>21</v>
      </c>
      <c r="AY237" s="17" t="s">
        <v>250</v>
      </c>
      <c r="BE237" s="150">
        <f>IF(N237="základní",J237,0)</f>
        <v>0</v>
      </c>
      <c r="BF237" s="150">
        <f>IF(N237="snížená",J237,0)</f>
        <v>0</v>
      </c>
      <c r="BG237" s="150">
        <f>IF(N237="zákl. přenesená",J237,0)</f>
        <v>0</v>
      </c>
      <c r="BH237" s="150">
        <f>IF(N237="sníž. přenesená",J237,0)</f>
        <v>0</v>
      </c>
      <c r="BI237" s="150">
        <f>IF(N237="nulová",J237,0)</f>
        <v>0</v>
      </c>
      <c r="BJ237" s="17" t="s">
        <v>88</v>
      </c>
      <c r="BK237" s="150">
        <f>ROUND(I237*H237,2)</f>
        <v>0</v>
      </c>
      <c r="BL237" s="17" t="s">
        <v>257</v>
      </c>
      <c r="BM237" s="149" t="s">
        <v>4617</v>
      </c>
    </row>
    <row r="238" spans="2:65" s="12" customFormat="1" ht="11.25">
      <c r="B238" s="155"/>
      <c r="D238" s="156" t="s">
        <v>265</v>
      </c>
      <c r="F238" s="158" t="s">
        <v>4618</v>
      </c>
      <c r="H238" s="159">
        <v>3.5529999999999999</v>
      </c>
      <c r="I238" s="160"/>
      <c r="L238" s="155"/>
      <c r="M238" s="161"/>
      <c r="T238" s="162"/>
      <c r="AT238" s="157" t="s">
        <v>265</v>
      </c>
      <c r="AU238" s="157" t="s">
        <v>21</v>
      </c>
      <c r="AV238" s="12" t="s">
        <v>21</v>
      </c>
      <c r="AW238" s="12" t="s">
        <v>4</v>
      </c>
      <c r="AX238" s="12" t="s">
        <v>88</v>
      </c>
      <c r="AY238" s="157" t="s">
        <v>250</v>
      </c>
    </row>
    <row r="239" spans="2:65" s="1" customFormat="1" ht="24.2" customHeight="1">
      <c r="B239" s="33"/>
      <c r="C239" s="138" t="s">
        <v>466</v>
      </c>
      <c r="D239" s="138" t="s">
        <v>252</v>
      </c>
      <c r="E239" s="139" t="s">
        <v>4619</v>
      </c>
      <c r="F239" s="140" t="s">
        <v>4620</v>
      </c>
      <c r="G239" s="141" t="s">
        <v>481</v>
      </c>
      <c r="H239" s="142">
        <v>1</v>
      </c>
      <c r="I239" s="143"/>
      <c r="J239" s="144">
        <f>ROUND(I239*H239,2)</f>
        <v>0</v>
      </c>
      <c r="K239" s="140" t="s">
        <v>256</v>
      </c>
      <c r="L239" s="33"/>
      <c r="M239" s="145" t="s">
        <v>1</v>
      </c>
      <c r="N239" s="146" t="s">
        <v>45</v>
      </c>
      <c r="P239" s="147">
        <f>O239*H239</f>
        <v>0</v>
      </c>
      <c r="Q239" s="147">
        <v>1.1E-4</v>
      </c>
      <c r="R239" s="147">
        <f>Q239*H239</f>
        <v>1.1E-4</v>
      </c>
      <c r="S239" s="147">
        <v>0</v>
      </c>
      <c r="T239" s="148">
        <f>S239*H239</f>
        <v>0</v>
      </c>
      <c r="AR239" s="149" t="s">
        <v>257</v>
      </c>
      <c r="AT239" s="149" t="s">
        <v>252</v>
      </c>
      <c r="AU239" s="149" t="s">
        <v>21</v>
      </c>
      <c r="AY239" s="17" t="s">
        <v>250</v>
      </c>
      <c r="BE239" s="150">
        <f>IF(N239="základní",J239,0)</f>
        <v>0</v>
      </c>
      <c r="BF239" s="150">
        <f>IF(N239="snížená",J239,0)</f>
        <v>0</v>
      </c>
      <c r="BG239" s="150">
        <f>IF(N239="zákl. přenesená",J239,0)</f>
        <v>0</v>
      </c>
      <c r="BH239" s="150">
        <f>IF(N239="sníž. přenesená",J239,0)</f>
        <v>0</v>
      </c>
      <c r="BI239" s="150">
        <f>IF(N239="nulová",J239,0)</f>
        <v>0</v>
      </c>
      <c r="BJ239" s="17" t="s">
        <v>88</v>
      </c>
      <c r="BK239" s="150">
        <f>ROUND(I239*H239,2)</f>
        <v>0</v>
      </c>
      <c r="BL239" s="17" t="s">
        <v>257</v>
      </c>
      <c r="BM239" s="149" t="s">
        <v>4621</v>
      </c>
    </row>
    <row r="240" spans="2:65" s="1" customFormat="1" ht="11.25">
      <c r="B240" s="33"/>
      <c r="D240" s="151" t="s">
        <v>259</v>
      </c>
      <c r="F240" s="152" t="s">
        <v>4622</v>
      </c>
      <c r="I240" s="153"/>
      <c r="L240" s="33"/>
      <c r="M240" s="154"/>
      <c r="T240" s="57"/>
      <c r="AT240" s="17" t="s">
        <v>259</v>
      </c>
      <c r="AU240" s="17" t="s">
        <v>21</v>
      </c>
    </row>
    <row r="241" spans="2:65" s="1" customFormat="1" ht="19.5">
      <c r="B241" s="33"/>
      <c r="D241" s="156" t="s">
        <v>285</v>
      </c>
      <c r="F241" s="170" t="s">
        <v>1565</v>
      </c>
      <c r="I241" s="153"/>
      <c r="L241" s="33"/>
      <c r="M241" s="154"/>
      <c r="T241" s="57"/>
      <c r="AT241" s="17" t="s">
        <v>285</v>
      </c>
      <c r="AU241" s="17" t="s">
        <v>21</v>
      </c>
    </row>
    <row r="242" spans="2:65" s="1" customFormat="1" ht="21.75" customHeight="1">
      <c r="B242" s="33"/>
      <c r="C242" s="178" t="s">
        <v>472</v>
      </c>
      <c r="D242" s="178" t="s">
        <v>364</v>
      </c>
      <c r="E242" s="179" t="s">
        <v>4623</v>
      </c>
      <c r="F242" s="180" t="s">
        <v>4624</v>
      </c>
      <c r="G242" s="181" t="s">
        <v>481</v>
      </c>
      <c r="H242" s="182">
        <v>1</v>
      </c>
      <c r="I242" s="183"/>
      <c r="J242" s="184">
        <f>ROUND(I242*H242,2)</f>
        <v>0</v>
      </c>
      <c r="K242" s="180" t="s">
        <v>256</v>
      </c>
      <c r="L242" s="185"/>
      <c r="M242" s="186" t="s">
        <v>1</v>
      </c>
      <c r="N242" s="187" t="s">
        <v>45</v>
      </c>
      <c r="P242" s="147">
        <f>O242*H242</f>
        <v>0</v>
      </c>
      <c r="Q242" s="147">
        <v>4.7999999999999996E-3</v>
      </c>
      <c r="R242" s="147">
        <f>Q242*H242</f>
        <v>4.7999999999999996E-3</v>
      </c>
      <c r="S242" s="147">
        <v>0</v>
      </c>
      <c r="T242" s="148">
        <f>S242*H242</f>
        <v>0</v>
      </c>
      <c r="AR242" s="149" t="s">
        <v>299</v>
      </c>
      <c r="AT242" s="149" t="s">
        <v>364</v>
      </c>
      <c r="AU242" s="149" t="s">
        <v>21</v>
      </c>
      <c r="AY242" s="17" t="s">
        <v>250</v>
      </c>
      <c r="BE242" s="150">
        <f>IF(N242="základní",J242,0)</f>
        <v>0</v>
      </c>
      <c r="BF242" s="150">
        <f>IF(N242="snížená",J242,0)</f>
        <v>0</v>
      </c>
      <c r="BG242" s="150">
        <f>IF(N242="zákl. přenesená",J242,0)</f>
        <v>0</v>
      </c>
      <c r="BH242" s="150">
        <f>IF(N242="sníž. přenesená",J242,0)</f>
        <v>0</v>
      </c>
      <c r="BI242" s="150">
        <f>IF(N242="nulová",J242,0)</f>
        <v>0</v>
      </c>
      <c r="BJ242" s="17" t="s">
        <v>88</v>
      </c>
      <c r="BK242" s="150">
        <f>ROUND(I242*H242,2)</f>
        <v>0</v>
      </c>
      <c r="BL242" s="17" t="s">
        <v>257</v>
      </c>
      <c r="BM242" s="149" t="s">
        <v>4625</v>
      </c>
    </row>
    <row r="243" spans="2:65" s="1" customFormat="1" ht="19.5">
      <c r="B243" s="33"/>
      <c r="D243" s="156" t="s">
        <v>285</v>
      </c>
      <c r="F243" s="170" t="s">
        <v>1565</v>
      </c>
      <c r="I243" s="153"/>
      <c r="L243" s="33"/>
      <c r="M243" s="154"/>
      <c r="T243" s="57"/>
      <c r="AT243" s="17" t="s">
        <v>285</v>
      </c>
      <c r="AU243" s="17" t="s">
        <v>21</v>
      </c>
    </row>
    <row r="244" spans="2:65" s="1" customFormat="1" ht="24.2" customHeight="1">
      <c r="B244" s="33"/>
      <c r="C244" s="138" t="s">
        <v>478</v>
      </c>
      <c r="D244" s="138" t="s">
        <v>252</v>
      </c>
      <c r="E244" s="139" t="s">
        <v>4626</v>
      </c>
      <c r="F244" s="140" t="s">
        <v>4627</v>
      </c>
      <c r="G244" s="141" t="s">
        <v>481</v>
      </c>
      <c r="H244" s="142">
        <v>1</v>
      </c>
      <c r="I244" s="143"/>
      <c r="J244" s="144">
        <f>ROUND(I244*H244,2)</f>
        <v>0</v>
      </c>
      <c r="K244" s="140" t="s">
        <v>256</v>
      </c>
      <c r="L244" s="33"/>
      <c r="M244" s="145" t="s">
        <v>1</v>
      </c>
      <c r="N244" s="146" t="s">
        <v>45</v>
      </c>
      <c r="P244" s="147">
        <f>O244*H244</f>
        <v>0</v>
      </c>
      <c r="Q244" s="147">
        <v>0</v>
      </c>
      <c r="R244" s="147">
        <f>Q244*H244</f>
        <v>0</v>
      </c>
      <c r="S244" s="147">
        <v>0</v>
      </c>
      <c r="T244" s="148">
        <f>S244*H244</f>
        <v>0</v>
      </c>
      <c r="AR244" s="149" t="s">
        <v>257</v>
      </c>
      <c r="AT244" s="149" t="s">
        <v>252</v>
      </c>
      <c r="AU244" s="149" t="s">
        <v>21</v>
      </c>
      <c r="AY244" s="17" t="s">
        <v>250</v>
      </c>
      <c r="BE244" s="150">
        <f>IF(N244="základní",J244,0)</f>
        <v>0</v>
      </c>
      <c r="BF244" s="150">
        <f>IF(N244="snížená",J244,0)</f>
        <v>0</v>
      </c>
      <c r="BG244" s="150">
        <f>IF(N244="zákl. přenesená",J244,0)</f>
        <v>0</v>
      </c>
      <c r="BH244" s="150">
        <f>IF(N244="sníž. přenesená",J244,0)</f>
        <v>0</v>
      </c>
      <c r="BI244" s="150">
        <f>IF(N244="nulová",J244,0)</f>
        <v>0</v>
      </c>
      <c r="BJ244" s="17" t="s">
        <v>88</v>
      </c>
      <c r="BK244" s="150">
        <f>ROUND(I244*H244,2)</f>
        <v>0</v>
      </c>
      <c r="BL244" s="17" t="s">
        <v>257</v>
      </c>
      <c r="BM244" s="149" t="s">
        <v>4628</v>
      </c>
    </row>
    <row r="245" spans="2:65" s="1" customFormat="1" ht="11.25">
      <c r="B245" s="33"/>
      <c r="D245" s="151" t="s">
        <v>259</v>
      </c>
      <c r="F245" s="152" t="s">
        <v>4629</v>
      </c>
      <c r="I245" s="153"/>
      <c r="L245" s="33"/>
      <c r="M245" s="154"/>
      <c r="T245" s="57"/>
      <c r="AT245" s="17" t="s">
        <v>259</v>
      </c>
      <c r="AU245" s="17" t="s">
        <v>21</v>
      </c>
    </row>
    <row r="246" spans="2:65" s="1" customFormat="1" ht="19.5">
      <c r="B246" s="33"/>
      <c r="D246" s="156" t="s">
        <v>285</v>
      </c>
      <c r="F246" s="170" t="s">
        <v>4630</v>
      </c>
      <c r="I246" s="153"/>
      <c r="L246" s="33"/>
      <c r="M246" s="154"/>
      <c r="T246" s="57"/>
      <c r="AT246" s="17" t="s">
        <v>285</v>
      </c>
      <c r="AU246" s="17" t="s">
        <v>21</v>
      </c>
    </row>
    <row r="247" spans="2:65" s="1" customFormat="1" ht="24.2" customHeight="1">
      <c r="B247" s="33"/>
      <c r="C247" s="178" t="s">
        <v>485</v>
      </c>
      <c r="D247" s="178" t="s">
        <v>364</v>
      </c>
      <c r="E247" s="179" t="s">
        <v>4631</v>
      </c>
      <c r="F247" s="180" t="s">
        <v>4632</v>
      </c>
      <c r="G247" s="181" t="s">
        <v>481</v>
      </c>
      <c r="H247" s="182">
        <v>1</v>
      </c>
      <c r="I247" s="183"/>
      <c r="J247" s="184">
        <f>ROUND(I247*H247,2)</f>
        <v>0</v>
      </c>
      <c r="K247" s="180" t="s">
        <v>256</v>
      </c>
      <c r="L247" s="185"/>
      <c r="M247" s="186" t="s">
        <v>1</v>
      </c>
      <c r="N247" s="187" t="s">
        <v>45</v>
      </c>
      <c r="P247" s="147">
        <f>O247*H247</f>
        <v>0</v>
      </c>
      <c r="Q247" s="147">
        <v>2.5999999999999999E-2</v>
      </c>
      <c r="R247" s="147">
        <f>Q247*H247</f>
        <v>2.5999999999999999E-2</v>
      </c>
      <c r="S247" s="147">
        <v>0</v>
      </c>
      <c r="T247" s="148">
        <f>S247*H247</f>
        <v>0</v>
      </c>
      <c r="AR247" s="149" t="s">
        <v>299</v>
      </c>
      <c r="AT247" s="149" t="s">
        <v>364</v>
      </c>
      <c r="AU247" s="149" t="s">
        <v>21</v>
      </c>
      <c r="AY247" s="17" t="s">
        <v>250</v>
      </c>
      <c r="BE247" s="150">
        <f>IF(N247="základní",J247,0)</f>
        <v>0</v>
      </c>
      <c r="BF247" s="150">
        <f>IF(N247="snížená",J247,0)</f>
        <v>0</v>
      </c>
      <c r="BG247" s="150">
        <f>IF(N247="zákl. přenesená",J247,0)</f>
        <v>0</v>
      </c>
      <c r="BH247" s="150">
        <f>IF(N247="sníž. přenesená",J247,0)</f>
        <v>0</v>
      </c>
      <c r="BI247" s="150">
        <f>IF(N247="nulová",J247,0)</f>
        <v>0</v>
      </c>
      <c r="BJ247" s="17" t="s">
        <v>88</v>
      </c>
      <c r="BK247" s="150">
        <f>ROUND(I247*H247,2)</f>
        <v>0</v>
      </c>
      <c r="BL247" s="17" t="s">
        <v>257</v>
      </c>
      <c r="BM247" s="149" t="s">
        <v>4633</v>
      </c>
    </row>
    <row r="248" spans="2:65" s="1" customFormat="1" ht="19.5">
      <c r="B248" s="33"/>
      <c r="D248" s="156" t="s">
        <v>285</v>
      </c>
      <c r="F248" s="170" t="s">
        <v>4630</v>
      </c>
      <c r="I248" s="153"/>
      <c r="L248" s="33"/>
      <c r="M248" s="154"/>
      <c r="T248" s="57"/>
      <c r="AT248" s="17" t="s">
        <v>285</v>
      </c>
      <c r="AU248" s="17" t="s">
        <v>21</v>
      </c>
    </row>
    <row r="249" spans="2:65" s="1" customFormat="1" ht="24.2" customHeight="1">
      <c r="B249" s="33"/>
      <c r="C249" s="138" t="s">
        <v>491</v>
      </c>
      <c r="D249" s="138" t="s">
        <v>252</v>
      </c>
      <c r="E249" s="139" t="s">
        <v>4634</v>
      </c>
      <c r="F249" s="140" t="s">
        <v>4635</v>
      </c>
      <c r="G249" s="141" t="s">
        <v>481</v>
      </c>
      <c r="H249" s="142">
        <v>1</v>
      </c>
      <c r="I249" s="143"/>
      <c r="J249" s="144">
        <f>ROUND(I249*H249,2)</f>
        <v>0</v>
      </c>
      <c r="K249" s="140" t="s">
        <v>256</v>
      </c>
      <c r="L249" s="33"/>
      <c r="M249" s="145" t="s">
        <v>1</v>
      </c>
      <c r="N249" s="146" t="s">
        <v>45</v>
      </c>
      <c r="P249" s="147">
        <f>O249*H249</f>
        <v>0</v>
      </c>
      <c r="Q249" s="147">
        <v>0.55256000000000005</v>
      </c>
      <c r="R249" s="147">
        <f>Q249*H249</f>
        <v>0.55256000000000005</v>
      </c>
      <c r="S249" s="147">
        <v>0</v>
      </c>
      <c r="T249" s="148">
        <f>S249*H249</f>
        <v>0</v>
      </c>
      <c r="AR249" s="149" t="s">
        <v>257</v>
      </c>
      <c r="AT249" s="149" t="s">
        <v>252</v>
      </c>
      <c r="AU249" s="149" t="s">
        <v>21</v>
      </c>
      <c r="AY249" s="17" t="s">
        <v>250</v>
      </c>
      <c r="BE249" s="150">
        <f>IF(N249="základní",J249,0)</f>
        <v>0</v>
      </c>
      <c r="BF249" s="150">
        <f>IF(N249="snížená",J249,0)</f>
        <v>0</v>
      </c>
      <c r="BG249" s="150">
        <f>IF(N249="zákl. přenesená",J249,0)</f>
        <v>0</v>
      </c>
      <c r="BH249" s="150">
        <f>IF(N249="sníž. přenesená",J249,0)</f>
        <v>0</v>
      </c>
      <c r="BI249" s="150">
        <f>IF(N249="nulová",J249,0)</f>
        <v>0</v>
      </c>
      <c r="BJ249" s="17" t="s">
        <v>88</v>
      </c>
      <c r="BK249" s="150">
        <f>ROUND(I249*H249,2)</f>
        <v>0</v>
      </c>
      <c r="BL249" s="17" t="s">
        <v>257</v>
      </c>
      <c r="BM249" s="149" t="s">
        <v>4636</v>
      </c>
    </row>
    <row r="250" spans="2:65" s="1" customFormat="1" ht="11.25">
      <c r="B250" s="33"/>
      <c r="D250" s="151" t="s">
        <v>259</v>
      </c>
      <c r="F250" s="152" t="s">
        <v>4637</v>
      </c>
      <c r="I250" s="153"/>
      <c r="L250" s="33"/>
      <c r="M250" s="154"/>
      <c r="T250" s="57"/>
      <c r="AT250" s="17" t="s">
        <v>259</v>
      </c>
      <c r="AU250" s="17" t="s">
        <v>21</v>
      </c>
    </row>
    <row r="251" spans="2:65" s="1" customFormat="1" ht="19.5">
      <c r="B251" s="33"/>
      <c r="D251" s="156" t="s">
        <v>285</v>
      </c>
      <c r="F251" s="170" t="s">
        <v>4638</v>
      </c>
      <c r="I251" s="153"/>
      <c r="L251" s="33"/>
      <c r="M251" s="154"/>
      <c r="T251" s="57"/>
      <c r="AT251" s="17" t="s">
        <v>285</v>
      </c>
      <c r="AU251" s="17" t="s">
        <v>21</v>
      </c>
    </row>
    <row r="252" spans="2:65" s="1" customFormat="1" ht="37.9" customHeight="1">
      <c r="B252" s="33"/>
      <c r="C252" s="178" t="s">
        <v>495</v>
      </c>
      <c r="D252" s="178" t="s">
        <v>364</v>
      </c>
      <c r="E252" s="179" t="s">
        <v>4639</v>
      </c>
      <c r="F252" s="180" t="s">
        <v>4640</v>
      </c>
      <c r="G252" s="181" t="s">
        <v>481</v>
      </c>
      <c r="H252" s="182">
        <v>1</v>
      </c>
      <c r="I252" s="183"/>
      <c r="J252" s="184">
        <f>ROUND(I252*H252,2)</f>
        <v>0</v>
      </c>
      <c r="K252" s="180" t="s">
        <v>256</v>
      </c>
      <c r="L252" s="185"/>
      <c r="M252" s="186" t="s">
        <v>1</v>
      </c>
      <c r="N252" s="187" t="s">
        <v>45</v>
      </c>
      <c r="P252" s="147">
        <f>O252*H252</f>
        <v>0</v>
      </c>
      <c r="Q252" s="147">
        <v>3.9140000000000001</v>
      </c>
      <c r="R252" s="147">
        <f>Q252*H252</f>
        <v>3.9140000000000001</v>
      </c>
      <c r="S252" s="147">
        <v>0</v>
      </c>
      <c r="T252" s="148">
        <f>S252*H252</f>
        <v>0</v>
      </c>
      <c r="AR252" s="149" t="s">
        <v>299</v>
      </c>
      <c r="AT252" s="149" t="s">
        <v>364</v>
      </c>
      <c r="AU252" s="149" t="s">
        <v>21</v>
      </c>
      <c r="AY252" s="17" t="s">
        <v>250</v>
      </c>
      <c r="BE252" s="150">
        <f>IF(N252="základní",J252,0)</f>
        <v>0</v>
      </c>
      <c r="BF252" s="150">
        <f>IF(N252="snížená",J252,0)</f>
        <v>0</v>
      </c>
      <c r="BG252" s="150">
        <f>IF(N252="zákl. přenesená",J252,0)</f>
        <v>0</v>
      </c>
      <c r="BH252" s="150">
        <f>IF(N252="sníž. přenesená",J252,0)</f>
        <v>0</v>
      </c>
      <c r="BI252" s="150">
        <f>IF(N252="nulová",J252,0)</f>
        <v>0</v>
      </c>
      <c r="BJ252" s="17" t="s">
        <v>88</v>
      </c>
      <c r="BK252" s="150">
        <f>ROUND(I252*H252,2)</f>
        <v>0</v>
      </c>
      <c r="BL252" s="17" t="s">
        <v>257</v>
      </c>
      <c r="BM252" s="149" t="s">
        <v>4641</v>
      </c>
    </row>
    <row r="253" spans="2:65" s="1" customFormat="1" ht="24.2" customHeight="1">
      <c r="B253" s="33"/>
      <c r="C253" s="138" t="s">
        <v>503</v>
      </c>
      <c r="D253" s="138" t="s">
        <v>252</v>
      </c>
      <c r="E253" s="139" t="s">
        <v>4642</v>
      </c>
      <c r="F253" s="140" t="s">
        <v>4643</v>
      </c>
      <c r="G253" s="141" t="s">
        <v>481</v>
      </c>
      <c r="H253" s="142">
        <v>1</v>
      </c>
      <c r="I253" s="143"/>
      <c r="J253" s="144">
        <f>ROUND(I253*H253,2)</f>
        <v>0</v>
      </c>
      <c r="K253" s="140" t="s">
        <v>256</v>
      </c>
      <c r="L253" s="33"/>
      <c r="M253" s="145" t="s">
        <v>1</v>
      </c>
      <c r="N253" s="146" t="s">
        <v>45</v>
      </c>
      <c r="P253" s="147">
        <f>O253*H253</f>
        <v>0</v>
      </c>
      <c r="Q253" s="147">
        <v>1.018E-2</v>
      </c>
      <c r="R253" s="147">
        <f>Q253*H253</f>
        <v>1.018E-2</v>
      </c>
      <c r="S253" s="147">
        <v>0</v>
      </c>
      <c r="T253" s="148">
        <f>S253*H253</f>
        <v>0</v>
      </c>
      <c r="AR253" s="149" t="s">
        <v>257</v>
      </c>
      <c r="AT253" s="149" t="s">
        <v>252</v>
      </c>
      <c r="AU253" s="149" t="s">
        <v>21</v>
      </c>
      <c r="AY253" s="17" t="s">
        <v>250</v>
      </c>
      <c r="BE253" s="150">
        <f>IF(N253="základní",J253,0)</f>
        <v>0</v>
      </c>
      <c r="BF253" s="150">
        <f>IF(N253="snížená",J253,0)</f>
        <v>0</v>
      </c>
      <c r="BG253" s="150">
        <f>IF(N253="zákl. přenesená",J253,0)</f>
        <v>0</v>
      </c>
      <c r="BH253" s="150">
        <f>IF(N253="sníž. přenesená",J253,0)</f>
        <v>0</v>
      </c>
      <c r="BI253" s="150">
        <f>IF(N253="nulová",J253,0)</f>
        <v>0</v>
      </c>
      <c r="BJ253" s="17" t="s">
        <v>88</v>
      </c>
      <c r="BK253" s="150">
        <f>ROUND(I253*H253,2)</f>
        <v>0</v>
      </c>
      <c r="BL253" s="17" t="s">
        <v>257</v>
      </c>
      <c r="BM253" s="149" t="s">
        <v>4644</v>
      </c>
    </row>
    <row r="254" spans="2:65" s="1" customFormat="1" ht="11.25">
      <c r="B254" s="33"/>
      <c r="D254" s="151" t="s">
        <v>259</v>
      </c>
      <c r="F254" s="152" t="s">
        <v>4645</v>
      </c>
      <c r="I254" s="153"/>
      <c r="L254" s="33"/>
      <c r="M254" s="154"/>
      <c r="T254" s="57"/>
      <c r="AT254" s="17" t="s">
        <v>259</v>
      </c>
      <c r="AU254" s="17" t="s">
        <v>21</v>
      </c>
    </row>
    <row r="255" spans="2:65" s="1" customFormat="1" ht="19.5">
      <c r="B255" s="33"/>
      <c r="D255" s="156" t="s">
        <v>285</v>
      </c>
      <c r="F255" s="170" t="s">
        <v>4646</v>
      </c>
      <c r="I255" s="153"/>
      <c r="L255" s="33"/>
      <c r="M255" s="154"/>
      <c r="T255" s="57"/>
      <c r="AT255" s="17" t="s">
        <v>285</v>
      </c>
      <c r="AU255" s="17" t="s">
        <v>21</v>
      </c>
    </row>
    <row r="256" spans="2:65" s="1" customFormat="1" ht="24.2" customHeight="1">
      <c r="B256" s="33"/>
      <c r="C256" s="178" t="s">
        <v>507</v>
      </c>
      <c r="D256" s="178" t="s">
        <v>364</v>
      </c>
      <c r="E256" s="179" t="s">
        <v>4647</v>
      </c>
      <c r="F256" s="180" t="s">
        <v>4648</v>
      </c>
      <c r="G256" s="181" t="s">
        <v>481</v>
      </c>
      <c r="H256" s="182">
        <v>1</v>
      </c>
      <c r="I256" s="183"/>
      <c r="J256" s="184">
        <f>ROUND(I256*H256,2)</f>
        <v>0</v>
      </c>
      <c r="K256" s="180" t="s">
        <v>256</v>
      </c>
      <c r="L256" s="185"/>
      <c r="M256" s="186" t="s">
        <v>1</v>
      </c>
      <c r="N256" s="187" t="s">
        <v>45</v>
      </c>
      <c r="P256" s="147">
        <f>O256*H256</f>
        <v>0</v>
      </c>
      <c r="Q256" s="147">
        <v>0.7</v>
      </c>
      <c r="R256" s="147">
        <f>Q256*H256</f>
        <v>0.7</v>
      </c>
      <c r="S256" s="147">
        <v>0</v>
      </c>
      <c r="T256" s="148">
        <f>S256*H256</f>
        <v>0</v>
      </c>
      <c r="AR256" s="149" t="s">
        <v>299</v>
      </c>
      <c r="AT256" s="149" t="s">
        <v>364</v>
      </c>
      <c r="AU256" s="149" t="s">
        <v>21</v>
      </c>
      <c r="AY256" s="17" t="s">
        <v>250</v>
      </c>
      <c r="BE256" s="150">
        <f>IF(N256="základní",J256,0)</f>
        <v>0</v>
      </c>
      <c r="BF256" s="150">
        <f>IF(N256="snížená",J256,0)</f>
        <v>0</v>
      </c>
      <c r="BG256" s="150">
        <f>IF(N256="zákl. přenesená",J256,0)</f>
        <v>0</v>
      </c>
      <c r="BH256" s="150">
        <f>IF(N256="sníž. přenesená",J256,0)</f>
        <v>0</v>
      </c>
      <c r="BI256" s="150">
        <f>IF(N256="nulová",J256,0)</f>
        <v>0</v>
      </c>
      <c r="BJ256" s="17" t="s">
        <v>88</v>
      </c>
      <c r="BK256" s="150">
        <f>ROUND(I256*H256,2)</f>
        <v>0</v>
      </c>
      <c r="BL256" s="17" t="s">
        <v>257</v>
      </c>
      <c r="BM256" s="149" t="s">
        <v>4649</v>
      </c>
    </row>
    <row r="257" spans="2:65" s="1" customFormat="1" ht="24.2" customHeight="1">
      <c r="B257" s="33"/>
      <c r="C257" s="178" t="s">
        <v>511</v>
      </c>
      <c r="D257" s="178" t="s">
        <v>364</v>
      </c>
      <c r="E257" s="179" t="s">
        <v>4650</v>
      </c>
      <c r="F257" s="180" t="s">
        <v>4651</v>
      </c>
      <c r="G257" s="181" t="s">
        <v>481</v>
      </c>
      <c r="H257" s="182">
        <v>1</v>
      </c>
      <c r="I257" s="183"/>
      <c r="J257" s="184">
        <f>ROUND(I257*H257,2)</f>
        <v>0</v>
      </c>
      <c r="K257" s="180" t="s">
        <v>256</v>
      </c>
      <c r="L257" s="185"/>
      <c r="M257" s="186" t="s">
        <v>1</v>
      </c>
      <c r="N257" s="187" t="s">
        <v>45</v>
      </c>
      <c r="P257" s="147">
        <f>O257*H257</f>
        <v>0</v>
      </c>
      <c r="Q257" s="147">
        <v>2.8000000000000001E-2</v>
      </c>
      <c r="R257" s="147">
        <f>Q257*H257</f>
        <v>2.8000000000000001E-2</v>
      </c>
      <c r="S257" s="147">
        <v>0</v>
      </c>
      <c r="T257" s="148">
        <f>S257*H257</f>
        <v>0</v>
      </c>
      <c r="AR257" s="149" t="s">
        <v>299</v>
      </c>
      <c r="AT257" s="149" t="s">
        <v>364</v>
      </c>
      <c r="AU257" s="149" t="s">
        <v>21</v>
      </c>
      <c r="AY257" s="17" t="s">
        <v>250</v>
      </c>
      <c r="BE257" s="150">
        <f>IF(N257="základní",J257,0)</f>
        <v>0</v>
      </c>
      <c r="BF257" s="150">
        <f>IF(N257="snížená",J257,0)</f>
        <v>0</v>
      </c>
      <c r="BG257" s="150">
        <f>IF(N257="zákl. přenesená",J257,0)</f>
        <v>0</v>
      </c>
      <c r="BH257" s="150">
        <f>IF(N257="sníž. přenesená",J257,0)</f>
        <v>0</v>
      </c>
      <c r="BI257" s="150">
        <f>IF(N257="nulová",J257,0)</f>
        <v>0</v>
      </c>
      <c r="BJ257" s="17" t="s">
        <v>88</v>
      </c>
      <c r="BK257" s="150">
        <f>ROUND(I257*H257,2)</f>
        <v>0</v>
      </c>
      <c r="BL257" s="17" t="s">
        <v>257</v>
      </c>
      <c r="BM257" s="149" t="s">
        <v>4652</v>
      </c>
    </row>
    <row r="258" spans="2:65" s="1" customFormat="1" ht="19.5">
      <c r="B258" s="33"/>
      <c r="D258" s="156" t="s">
        <v>285</v>
      </c>
      <c r="F258" s="170" t="s">
        <v>4653</v>
      </c>
      <c r="I258" s="153"/>
      <c r="L258" s="33"/>
      <c r="M258" s="154"/>
      <c r="T258" s="57"/>
      <c r="AT258" s="17" t="s">
        <v>285</v>
      </c>
      <c r="AU258" s="17" t="s">
        <v>21</v>
      </c>
    </row>
    <row r="259" spans="2:65" s="1" customFormat="1" ht="24.2" customHeight="1">
      <c r="B259" s="33"/>
      <c r="C259" s="178" t="s">
        <v>515</v>
      </c>
      <c r="D259" s="178" t="s">
        <v>364</v>
      </c>
      <c r="E259" s="179" t="s">
        <v>1625</v>
      </c>
      <c r="F259" s="180" t="s">
        <v>1626</v>
      </c>
      <c r="G259" s="181" t="s">
        <v>481</v>
      </c>
      <c r="H259" s="182">
        <v>1</v>
      </c>
      <c r="I259" s="183"/>
      <c r="J259" s="184">
        <f>ROUND(I259*H259,2)</f>
        <v>0</v>
      </c>
      <c r="K259" s="180" t="s">
        <v>256</v>
      </c>
      <c r="L259" s="185"/>
      <c r="M259" s="186" t="s">
        <v>1</v>
      </c>
      <c r="N259" s="187" t="s">
        <v>45</v>
      </c>
      <c r="P259" s="147">
        <f>O259*H259</f>
        <v>0</v>
      </c>
      <c r="Q259" s="147">
        <v>5.2999999999999999E-2</v>
      </c>
      <c r="R259" s="147">
        <f>Q259*H259</f>
        <v>5.2999999999999999E-2</v>
      </c>
      <c r="S259" s="147">
        <v>0</v>
      </c>
      <c r="T259" s="148">
        <f>S259*H259</f>
        <v>0</v>
      </c>
      <c r="AR259" s="149" t="s">
        <v>299</v>
      </c>
      <c r="AT259" s="149" t="s">
        <v>364</v>
      </c>
      <c r="AU259" s="149" t="s">
        <v>21</v>
      </c>
      <c r="AY259" s="17" t="s">
        <v>250</v>
      </c>
      <c r="BE259" s="150">
        <f>IF(N259="základní",J259,0)</f>
        <v>0</v>
      </c>
      <c r="BF259" s="150">
        <f>IF(N259="snížená",J259,0)</f>
        <v>0</v>
      </c>
      <c r="BG259" s="150">
        <f>IF(N259="zákl. přenesená",J259,0)</f>
        <v>0</v>
      </c>
      <c r="BH259" s="150">
        <f>IF(N259="sníž. přenesená",J259,0)</f>
        <v>0</v>
      </c>
      <c r="BI259" s="150">
        <f>IF(N259="nulová",J259,0)</f>
        <v>0</v>
      </c>
      <c r="BJ259" s="17" t="s">
        <v>88</v>
      </c>
      <c r="BK259" s="150">
        <f>ROUND(I259*H259,2)</f>
        <v>0</v>
      </c>
      <c r="BL259" s="17" t="s">
        <v>257</v>
      </c>
      <c r="BM259" s="149" t="s">
        <v>4654</v>
      </c>
    </row>
    <row r="260" spans="2:65" s="1" customFormat="1" ht="19.5">
      <c r="B260" s="33"/>
      <c r="D260" s="156" t="s">
        <v>285</v>
      </c>
      <c r="F260" s="170" t="s">
        <v>4655</v>
      </c>
      <c r="I260" s="153"/>
      <c r="L260" s="33"/>
      <c r="M260" s="154"/>
      <c r="T260" s="57"/>
      <c r="AT260" s="17" t="s">
        <v>285</v>
      </c>
      <c r="AU260" s="17" t="s">
        <v>21</v>
      </c>
    </row>
    <row r="261" spans="2:65" s="1" customFormat="1" ht="33" customHeight="1">
      <c r="B261" s="33"/>
      <c r="C261" s="138" t="s">
        <v>521</v>
      </c>
      <c r="D261" s="138" t="s">
        <v>252</v>
      </c>
      <c r="E261" s="139" t="s">
        <v>4532</v>
      </c>
      <c r="F261" s="140" t="s">
        <v>4533</v>
      </c>
      <c r="G261" s="141" t="s">
        <v>481</v>
      </c>
      <c r="H261" s="142">
        <v>1</v>
      </c>
      <c r="I261" s="143"/>
      <c r="J261" s="144">
        <f>ROUND(I261*H261,2)</f>
        <v>0</v>
      </c>
      <c r="K261" s="140" t="s">
        <v>1</v>
      </c>
      <c r="L261" s="33"/>
      <c r="M261" s="145" t="s">
        <v>1</v>
      </c>
      <c r="N261" s="146" t="s">
        <v>45</v>
      </c>
      <c r="P261" s="147">
        <f>O261*H261</f>
        <v>0</v>
      </c>
      <c r="Q261" s="147">
        <v>4.2300000000000004</v>
      </c>
      <c r="R261" s="147">
        <f>Q261*H261</f>
        <v>4.2300000000000004</v>
      </c>
      <c r="S261" s="147">
        <v>0</v>
      </c>
      <c r="T261" s="148">
        <f>S261*H261</f>
        <v>0</v>
      </c>
      <c r="AR261" s="149" t="s">
        <v>257</v>
      </c>
      <c r="AT261" s="149" t="s">
        <v>252</v>
      </c>
      <c r="AU261" s="149" t="s">
        <v>21</v>
      </c>
      <c r="AY261" s="17" t="s">
        <v>250</v>
      </c>
      <c r="BE261" s="150">
        <f>IF(N261="základní",J261,0)</f>
        <v>0</v>
      </c>
      <c r="BF261" s="150">
        <f>IF(N261="snížená",J261,0)</f>
        <v>0</v>
      </c>
      <c r="BG261" s="150">
        <f>IF(N261="zákl. přenesená",J261,0)</f>
        <v>0</v>
      </c>
      <c r="BH261" s="150">
        <f>IF(N261="sníž. přenesená",J261,0)</f>
        <v>0</v>
      </c>
      <c r="BI261" s="150">
        <f>IF(N261="nulová",J261,0)</f>
        <v>0</v>
      </c>
      <c r="BJ261" s="17" t="s">
        <v>88</v>
      </c>
      <c r="BK261" s="150">
        <f>ROUND(I261*H261,2)</f>
        <v>0</v>
      </c>
      <c r="BL261" s="17" t="s">
        <v>257</v>
      </c>
      <c r="BM261" s="149" t="s">
        <v>4656</v>
      </c>
    </row>
    <row r="262" spans="2:65" s="1" customFormat="1" ht="19.5">
      <c r="B262" s="33"/>
      <c r="D262" s="156" t="s">
        <v>285</v>
      </c>
      <c r="F262" s="170" t="s">
        <v>4535</v>
      </c>
      <c r="I262" s="153"/>
      <c r="L262" s="33"/>
      <c r="M262" s="154"/>
      <c r="T262" s="57"/>
      <c r="AT262" s="17" t="s">
        <v>285</v>
      </c>
      <c r="AU262" s="17" t="s">
        <v>21</v>
      </c>
    </row>
    <row r="263" spans="2:65" s="1" customFormat="1" ht="37.9" customHeight="1">
      <c r="B263" s="33"/>
      <c r="C263" s="138" t="s">
        <v>527</v>
      </c>
      <c r="D263" s="138" t="s">
        <v>252</v>
      </c>
      <c r="E263" s="139" t="s">
        <v>1684</v>
      </c>
      <c r="F263" s="140" t="s">
        <v>1685</v>
      </c>
      <c r="G263" s="141" t="s">
        <v>481</v>
      </c>
      <c r="H263" s="142">
        <v>1</v>
      </c>
      <c r="I263" s="143"/>
      <c r="J263" s="144">
        <f>ROUND(I263*H263,2)</f>
        <v>0</v>
      </c>
      <c r="K263" s="140" t="s">
        <v>256</v>
      </c>
      <c r="L263" s="33"/>
      <c r="M263" s="145" t="s">
        <v>1</v>
      </c>
      <c r="N263" s="146" t="s">
        <v>45</v>
      </c>
      <c r="P263" s="147">
        <f>O263*H263</f>
        <v>0</v>
      </c>
      <c r="Q263" s="147">
        <v>0.09</v>
      </c>
      <c r="R263" s="147">
        <f>Q263*H263</f>
        <v>0.09</v>
      </c>
      <c r="S263" s="147">
        <v>0</v>
      </c>
      <c r="T263" s="148">
        <f>S263*H263</f>
        <v>0</v>
      </c>
      <c r="AR263" s="149" t="s">
        <v>257</v>
      </c>
      <c r="AT263" s="149" t="s">
        <v>252</v>
      </c>
      <c r="AU263" s="149" t="s">
        <v>21</v>
      </c>
      <c r="AY263" s="17" t="s">
        <v>250</v>
      </c>
      <c r="BE263" s="150">
        <f>IF(N263="základní",J263,0)</f>
        <v>0</v>
      </c>
      <c r="BF263" s="150">
        <f>IF(N263="snížená",J263,0)</f>
        <v>0</v>
      </c>
      <c r="BG263" s="150">
        <f>IF(N263="zákl. přenesená",J263,0)</f>
        <v>0</v>
      </c>
      <c r="BH263" s="150">
        <f>IF(N263="sníž. přenesená",J263,0)</f>
        <v>0</v>
      </c>
      <c r="BI263" s="150">
        <f>IF(N263="nulová",J263,0)</f>
        <v>0</v>
      </c>
      <c r="BJ263" s="17" t="s">
        <v>88</v>
      </c>
      <c r="BK263" s="150">
        <f>ROUND(I263*H263,2)</f>
        <v>0</v>
      </c>
      <c r="BL263" s="17" t="s">
        <v>257</v>
      </c>
      <c r="BM263" s="149" t="s">
        <v>4657</v>
      </c>
    </row>
    <row r="264" spans="2:65" s="1" customFormat="1" ht="11.25">
      <c r="B264" s="33"/>
      <c r="D264" s="151" t="s">
        <v>259</v>
      </c>
      <c r="F264" s="152" t="s">
        <v>1687</v>
      </c>
      <c r="I264" s="153"/>
      <c r="L264" s="33"/>
      <c r="M264" s="154"/>
      <c r="T264" s="57"/>
      <c r="AT264" s="17" t="s">
        <v>259</v>
      </c>
      <c r="AU264" s="17" t="s">
        <v>21</v>
      </c>
    </row>
    <row r="265" spans="2:65" s="1" customFormat="1" ht="19.5">
      <c r="B265" s="33"/>
      <c r="D265" s="156" t="s">
        <v>285</v>
      </c>
      <c r="F265" s="170" t="s">
        <v>4655</v>
      </c>
      <c r="I265" s="153"/>
      <c r="L265" s="33"/>
      <c r="M265" s="154"/>
      <c r="T265" s="57"/>
      <c r="AT265" s="17" t="s">
        <v>285</v>
      </c>
      <c r="AU265" s="17" t="s">
        <v>21</v>
      </c>
    </row>
    <row r="266" spans="2:65" s="1" customFormat="1" ht="33" customHeight="1">
      <c r="B266" s="33"/>
      <c r="C266" s="178" t="s">
        <v>532</v>
      </c>
      <c r="D266" s="178" t="s">
        <v>364</v>
      </c>
      <c r="E266" s="179" t="s">
        <v>4658</v>
      </c>
      <c r="F266" s="180" t="s">
        <v>4659</v>
      </c>
      <c r="G266" s="181" t="s">
        <v>481</v>
      </c>
      <c r="H266" s="182">
        <v>1</v>
      </c>
      <c r="I266" s="183"/>
      <c r="J266" s="184">
        <f>ROUND(I266*H266,2)</f>
        <v>0</v>
      </c>
      <c r="K266" s="180" t="s">
        <v>256</v>
      </c>
      <c r="L266" s="185"/>
      <c r="M266" s="186" t="s">
        <v>1</v>
      </c>
      <c r="N266" s="187" t="s">
        <v>45</v>
      </c>
      <c r="P266" s="147">
        <f>O266*H266</f>
        <v>0</v>
      </c>
      <c r="Q266" s="147">
        <v>6.9000000000000006E-2</v>
      </c>
      <c r="R266" s="147">
        <f>Q266*H266</f>
        <v>6.9000000000000006E-2</v>
      </c>
      <c r="S266" s="147">
        <v>0</v>
      </c>
      <c r="T266" s="148">
        <f>S266*H266</f>
        <v>0</v>
      </c>
      <c r="AR266" s="149" t="s">
        <v>299</v>
      </c>
      <c r="AT266" s="149" t="s">
        <v>364</v>
      </c>
      <c r="AU266" s="149" t="s">
        <v>21</v>
      </c>
      <c r="AY266" s="17" t="s">
        <v>250</v>
      </c>
      <c r="BE266" s="150">
        <f>IF(N266="základní",J266,0)</f>
        <v>0</v>
      </c>
      <c r="BF266" s="150">
        <f>IF(N266="snížená",J266,0)</f>
        <v>0</v>
      </c>
      <c r="BG266" s="150">
        <f>IF(N266="zákl. přenesená",J266,0)</f>
        <v>0</v>
      </c>
      <c r="BH266" s="150">
        <f>IF(N266="sníž. přenesená",J266,0)</f>
        <v>0</v>
      </c>
      <c r="BI266" s="150">
        <f>IF(N266="nulová",J266,0)</f>
        <v>0</v>
      </c>
      <c r="BJ266" s="17" t="s">
        <v>88</v>
      </c>
      <c r="BK266" s="150">
        <f>ROUND(I266*H266,2)</f>
        <v>0</v>
      </c>
      <c r="BL266" s="17" t="s">
        <v>257</v>
      </c>
      <c r="BM266" s="149" t="s">
        <v>4660</v>
      </c>
    </row>
    <row r="267" spans="2:65" s="1" customFormat="1" ht="19.5">
      <c r="B267" s="33"/>
      <c r="D267" s="156" t="s">
        <v>285</v>
      </c>
      <c r="F267" s="170" t="s">
        <v>4661</v>
      </c>
      <c r="I267" s="153"/>
      <c r="L267" s="33"/>
      <c r="M267" s="154"/>
      <c r="T267" s="57"/>
      <c r="AT267" s="17" t="s">
        <v>285</v>
      </c>
      <c r="AU267" s="17" t="s">
        <v>21</v>
      </c>
    </row>
    <row r="268" spans="2:65" s="1" customFormat="1" ht="24.2" customHeight="1">
      <c r="B268" s="33"/>
      <c r="C268" s="138" t="s">
        <v>538</v>
      </c>
      <c r="D268" s="138" t="s">
        <v>252</v>
      </c>
      <c r="E268" s="139" t="s">
        <v>4536</v>
      </c>
      <c r="F268" s="140" t="s">
        <v>4537</v>
      </c>
      <c r="G268" s="141" t="s">
        <v>276</v>
      </c>
      <c r="H268" s="142">
        <v>8.6999999999999994E-2</v>
      </c>
      <c r="I268" s="143"/>
      <c r="J268" s="144">
        <f>ROUND(I268*H268,2)</f>
        <v>0</v>
      </c>
      <c r="K268" s="140" t="s">
        <v>256</v>
      </c>
      <c r="L268" s="33"/>
      <c r="M268" s="145" t="s">
        <v>1</v>
      </c>
      <c r="N268" s="146" t="s">
        <v>45</v>
      </c>
      <c r="P268" s="147">
        <f>O268*H268</f>
        <v>0</v>
      </c>
      <c r="Q268" s="147">
        <v>0</v>
      </c>
      <c r="R268" s="147">
        <f>Q268*H268</f>
        <v>0</v>
      </c>
      <c r="S268" s="147">
        <v>0</v>
      </c>
      <c r="T268" s="148">
        <f>S268*H268</f>
        <v>0</v>
      </c>
      <c r="AR268" s="149" t="s">
        <v>257</v>
      </c>
      <c r="AT268" s="149" t="s">
        <v>252</v>
      </c>
      <c r="AU268" s="149" t="s">
        <v>21</v>
      </c>
      <c r="AY268" s="17" t="s">
        <v>250</v>
      </c>
      <c r="BE268" s="150">
        <f>IF(N268="základní",J268,0)</f>
        <v>0</v>
      </c>
      <c r="BF268" s="150">
        <f>IF(N268="snížená",J268,0)</f>
        <v>0</v>
      </c>
      <c r="BG268" s="150">
        <f>IF(N268="zákl. přenesená",J268,0)</f>
        <v>0</v>
      </c>
      <c r="BH268" s="150">
        <f>IF(N268="sníž. přenesená",J268,0)</f>
        <v>0</v>
      </c>
      <c r="BI268" s="150">
        <f>IF(N268="nulová",J268,0)</f>
        <v>0</v>
      </c>
      <c r="BJ268" s="17" t="s">
        <v>88</v>
      </c>
      <c r="BK268" s="150">
        <f>ROUND(I268*H268,2)</f>
        <v>0</v>
      </c>
      <c r="BL268" s="17" t="s">
        <v>257</v>
      </c>
      <c r="BM268" s="149" t="s">
        <v>4662</v>
      </c>
    </row>
    <row r="269" spans="2:65" s="1" customFormat="1" ht="11.25">
      <c r="B269" s="33"/>
      <c r="D269" s="151" t="s">
        <v>259</v>
      </c>
      <c r="F269" s="152" t="s">
        <v>4539</v>
      </c>
      <c r="I269" s="153"/>
      <c r="L269" s="33"/>
      <c r="M269" s="154"/>
      <c r="T269" s="57"/>
      <c r="AT269" s="17" t="s">
        <v>259</v>
      </c>
      <c r="AU269" s="17" t="s">
        <v>21</v>
      </c>
    </row>
    <row r="270" spans="2:65" s="1" customFormat="1" ht="19.5">
      <c r="B270" s="33"/>
      <c r="D270" s="156" t="s">
        <v>285</v>
      </c>
      <c r="F270" s="170" t="s">
        <v>4540</v>
      </c>
      <c r="I270" s="153"/>
      <c r="L270" s="33"/>
      <c r="M270" s="154"/>
      <c r="T270" s="57"/>
      <c r="AT270" s="17" t="s">
        <v>285</v>
      </c>
      <c r="AU270" s="17" t="s">
        <v>21</v>
      </c>
    </row>
    <row r="271" spans="2:65" s="12" customFormat="1" ht="11.25">
      <c r="B271" s="155"/>
      <c r="D271" s="156" t="s">
        <v>265</v>
      </c>
      <c r="E271" s="157" t="s">
        <v>1</v>
      </c>
      <c r="F271" s="158" t="s">
        <v>4663</v>
      </c>
      <c r="H271" s="159">
        <v>8.6999999999999994E-2</v>
      </c>
      <c r="I271" s="160"/>
      <c r="L271" s="155"/>
      <c r="M271" s="161"/>
      <c r="T271" s="162"/>
      <c r="AT271" s="157" t="s">
        <v>265</v>
      </c>
      <c r="AU271" s="157" t="s">
        <v>21</v>
      </c>
      <c r="AV271" s="12" t="s">
        <v>21</v>
      </c>
      <c r="AW271" s="12" t="s">
        <v>36</v>
      </c>
      <c r="AX271" s="12" t="s">
        <v>88</v>
      </c>
      <c r="AY271" s="157" t="s">
        <v>250</v>
      </c>
    </row>
    <row r="272" spans="2:65" s="11" customFormat="1" ht="22.9" customHeight="1">
      <c r="B272" s="126"/>
      <c r="D272" s="127" t="s">
        <v>79</v>
      </c>
      <c r="E272" s="136" t="s">
        <v>720</v>
      </c>
      <c r="F272" s="136" t="s">
        <v>721</v>
      </c>
      <c r="I272" s="129"/>
      <c r="J272" s="137">
        <f>BK272</f>
        <v>0</v>
      </c>
      <c r="L272" s="126"/>
      <c r="M272" s="131"/>
      <c r="P272" s="132">
        <f>SUM(P273:P274)</f>
        <v>0</v>
      </c>
      <c r="R272" s="132">
        <f>SUM(R273:R274)</f>
        <v>0</v>
      </c>
      <c r="T272" s="133">
        <f>SUM(T273:T274)</f>
        <v>0</v>
      </c>
      <c r="AR272" s="127" t="s">
        <v>88</v>
      </c>
      <c r="AT272" s="134" t="s">
        <v>79</v>
      </c>
      <c r="AU272" s="134" t="s">
        <v>88</v>
      </c>
      <c r="AY272" s="127" t="s">
        <v>250</v>
      </c>
      <c r="BK272" s="135">
        <f>SUM(BK273:BK274)</f>
        <v>0</v>
      </c>
    </row>
    <row r="273" spans="2:65" s="1" customFormat="1" ht="16.5" customHeight="1">
      <c r="B273" s="33"/>
      <c r="C273" s="138" t="s">
        <v>544</v>
      </c>
      <c r="D273" s="138" t="s">
        <v>252</v>
      </c>
      <c r="E273" s="139" t="s">
        <v>723</v>
      </c>
      <c r="F273" s="140" t="s">
        <v>724</v>
      </c>
      <c r="G273" s="141" t="s">
        <v>402</v>
      </c>
      <c r="H273" s="142">
        <v>55.22</v>
      </c>
      <c r="I273" s="143"/>
      <c r="J273" s="144">
        <f>ROUND(I273*H273,2)</f>
        <v>0</v>
      </c>
      <c r="K273" s="140" t="s">
        <v>256</v>
      </c>
      <c r="L273" s="33"/>
      <c r="M273" s="145" t="s">
        <v>1</v>
      </c>
      <c r="N273" s="146" t="s">
        <v>45</v>
      </c>
      <c r="P273" s="147">
        <f>O273*H273</f>
        <v>0</v>
      </c>
      <c r="Q273" s="147">
        <v>0</v>
      </c>
      <c r="R273" s="147">
        <f>Q273*H273</f>
        <v>0</v>
      </c>
      <c r="S273" s="147">
        <v>0</v>
      </c>
      <c r="T273" s="148">
        <f>S273*H273</f>
        <v>0</v>
      </c>
      <c r="AR273" s="149" t="s">
        <v>257</v>
      </c>
      <c r="AT273" s="149" t="s">
        <v>252</v>
      </c>
      <c r="AU273" s="149" t="s">
        <v>21</v>
      </c>
      <c r="AY273" s="17" t="s">
        <v>250</v>
      </c>
      <c r="BE273" s="150">
        <f>IF(N273="základní",J273,0)</f>
        <v>0</v>
      </c>
      <c r="BF273" s="150">
        <f>IF(N273="snížená",J273,0)</f>
        <v>0</v>
      </c>
      <c r="BG273" s="150">
        <f>IF(N273="zákl. přenesená",J273,0)</f>
        <v>0</v>
      </c>
      <c r="BH273" s="150">
        <f>IF(N273="sníž. přenesená",J273,0)</f>
        <v>0</v>
      </c>
      <c r="BI273" s="150">
        <f>IF(N273="nulová",J273,0)</f>
        <v>0</v>
      </c>
      <c r="BJ273" s="17" t="s">
        <v>88</v>
      </c>
      <c r="BK273" s="150">
        <f>ROUND(I273*H273,2)</f>
        <v>0</v>
      </c>
      <c r="BL273" s="17" t="s">
        <v>257</v>
      </c>
      <c r="BM273" s="149" t="s">
        <v>4664</v>
      </c>
    </row>
    <row r="274" spans="2:65" s="1" customFormat="1" ht="11.25">
      <c r="B274" s="33"/>
      <c r="D274" s="151" t="s">
        <v>259</v>
      </c>
      <c r="F274" s="152" t="s">
        <v>726</v>
      </c>
      <c r="I274" s="153"/>
      <c r="L274" s="33"/>
      <c r="M274" s="193"/>
      <c r="N274" s="190"/>
      <c r="O274" s="190"/>
      <c r="P274" s="190"/>
      <c r="Q274" s="190"/>
      <c r="R274" s="190"/>
      <c r="S274" s="190"/>
      <c r="T274" s="194"/>
      <c r="AT274" s="17" t="s">
        <v>259</v>
      </c>
      <c r="AU274" s="17" t="s">
        <v>21</v>
      </c>
    </row>
    <row r="275" spans="2:65" s="1" customFormat="1" ht="6.95" customHeight="1">
      <c r="B275" s="45"/>
      <c r="C275" s="46"/>
      <c r="D275" s="46"/>
      <c r="E275" s="46"/>
      <c r="F275" s="46"/>
      <c r="G275" s="46"/>
      <c r="H275" s="46"/>
      <c r="I275" s="46"/>
      <c r="J275" s="46"/>
      <c r="K275" s="46"/>
      <c r="L275" s="33"/>
    </row>
  </sheetData>
  <sheetProtection algorithmName="SHA-512" hashValue="oW9936tb/FtFXgu7nDdZcmplBiqbTadSYdK6fmPyndjfZ4jmyYyvlMvz4ePTCLVLpj90/DYNElyfQzBTawVJHA==" saltValue="tEA8xea63EAPnEDJymptvyTmyZLhp+nqFrESJ2XcrbU9Xkiteah/BRxCweYT1gIH1RUTxSWE0mxqLH/M5OGV7Q==" spinCount="100000" sheet="1" objects="1" scenarios="1" formatColumns="0" formatRows="0" autoFilter="0"/>
  <autoFilter ref="C126:K274" xr:uid="{00000000-0009-0000-0000-000015000000}"/>
  <mergeCells count="12">
    <mergeCell ref="E119:H119"/>
    <mergeCell ref="L2:V2"/>
    <mergeCell ref="E85:H85"/>
    <mergeCell ref="E87:H87"/>
    <mergeCell ref="E89:H89"/>
    <mergeCell ref="E115:H115"/>
    <mergeCell ref="E117:H117"/>
    <mergeCell ref="E7:H7"/>
    <mergeCell ref="E9:H9"/>
    <mergeCell ref="E11:H11"/>
    <mergeCell ref="E20:H20"/>
    <mergeCell ref="E29:H29"/>
  </mergeCells>
  <hyperlinks>
    <hyperlink ref="F131" r:id="rId1" xr:uid="{00000000-0004-0000-1500-000000000000}"/>
    <hyperlink ref="F134" r:id="rId2" xr:uid="{00000000-0004-0000-1500-000001000000}"/>
    <hyperlink ref="F136" r:id="rId3" xr:uid="{00000000-0004-0000-1500-000002000000}"/>
    <hyperlink ref="F141" r:id="rId4" xr:uid="{00000000-0004-0000-1500-000003000000}"/>
    <hyperlink ref="F144" r:id="rId5" xr:uid="{00000000-0004-0000-1500-000004000000}"/>
    <hyperlink ref="F147" r:id="rId6" xr:uid="{00000000-0004-0000-1500-000005000000}"/>
    <hyperlink ref="F150" r:id="rId7" xr:uid="{00000000-0004-0000-1500-000006000000}"/>
    <hyperlink ref="F152" r:id="rId8" xr:uid="{00000000-0004-0000-1500-000007000000}"/>
    <hyperlink ref="F156" r:id="rId9" xr:uid="{00000000-0004-0000-1500-000008000000}"/>
    <hyperlink ref="F158" r:id="rId10" xr:uid="{00000000-0004-0000-1500-000009000000}"/>
    <hyperlink ref="F167" r:id="rId11" xr:uid="{00000000-0004-0000-1500-00000A000000}"/>
    <hyperlink ref="F170" r:id="rId12" xr:uid="{00000000-0004-0000-1500-00000B000000}"/>
    <hyperlink ref="F174" r:id="rId13" xr:uid="{00000000-0004-0000-1500-00000C000000}"/>
    <hyperlink ref="F178" r:id="rId14" xr:uid="{00000000-0004-0000-1500-00000D000000}"/>
    <hyperlink ref="F184" r:id="rId15" xr:uid="{00000000-0004-0000-1500-00000E000000}"/>
    <hyperlink ref="F187" r:id="rId16" xr:uid="{00000000-0004-0000-1500-00000F000000}"/>
    <hyperlink ref="F192" r:id="rId17" xr:uid="{00000000-0004-0000-1500-000010000000}"/>
    <hyperlink ref="F194" r:id="rId18" xr:uid="{00000000-0004-0000-1500-000011000000}"/>
    <hyperlink ref="F197" r:id="rId19" xr:uid="{00000000-0004-0000-1500-000012000000}"/>
    <hyperlink ref="F201" r:id="rId20" xr:uid="{00000000-0004-0000-1500-000013000000}"/>
    <hyperlink ref="F205" r:id="rId21" xr:uid="{00000000-0004-0000-1500-000014000000}"/>
    <hyperlink ref="F209" r:id="rId22" xr:uid="{00000000-0004-0000-1500-000015000000}"/>
    <hyperlink ref="F212" r:id="rId23" xr:uid="{00000000-0004-0000-1500-000016000000}"/>
    <hyperlink ref="F214" r:id="rId24" xr:uid="{00000000-0004-0000-1500-000017000000}"/>
    <hyperlink ref="F216" r:id="rId25" xr:uid="{00000000-0004-0000-1500-000018000000}"/>
    <hyperlink ref="F219" r:id="rId26" xr:uid="{00000000-0004-0000-1500-000019000000}"/>
    <hyperlink ref="F223" r:id="rId27" xr:uid="{00000000-0004-0000-1500-00001A000000}"/>
    <hyperlink ref="F225" r:id="rId28" xr:uid="{00000000-0004-0000-1500-00001B000000}"/>
    <hyperlink ref="F230" r:id="rId29" xr:uid="{00000000-0004-0000-1500-00001C000000}"/>
    <hyperlink ref="F235" r:id="rId30" xr:uid="{00000000-0004-0000-1500-00001D000000}"/>
    <hyperlink ref="F240" r:id="rId31" xr:uid="{00000000-0004-0000-1500-00001E000000}"/>
    <hyperlink ref="F245" r:id="rId32" xr:uid="{00000000-0004-0000-1500-00001F000000}"/>
    <hyperlink ref="F250" r:id="rId33" xr:uid="{00000000-0004-0000-1500-000020000000}"/>
    <hyperlink ref="F254" r:id="rId34" xr:uid="{00000000-0004-0000-1500-000021000000}"/>
    <hyperlink ref="F264" r:id="rId35" xr:uid="{00000000-0004-0000-1500-000022000000}"/>
    <hyperlink ref="F269" r:id="rId36" xr:uid="{00000000-0004-0000-1500-000023000000}"/>
    <hyperlink ref="F274" r:id="rId37" xr:uid="{00000000-0004-0000-1500-000024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38"/>
  <headerFooter>
    <oddHeader>&amp;R02_040</oddHeader>
    <oddFooter>&amp;CStrana &amp;P z &amp;N&amp;R&amp;A</oddFooter>
  </headerFooter>
  <drawing r:id="rId39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BM26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156</v>
      </c>
      <c r="AZ2" s="94" t="s">
        <v>4665</v>
      </c>
      <c r="BA2" s="94" t="s">
        <v>1</v>
      </c>
      <c r="BB2" s="94" t="s">
        <v>1</v>
      </c>
      <c r="BC2" s="94" t="s">
        <v>21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4418</v>
      </c>
      <c r="BA3" s="94" t="s">
        <v>1</v>
      </c>
      <c r="BB3" s="94" t="s">
        <v>1</v>
      </c>
      <c r="BC3" s="94" t="s">
        <v>4666</v>
      </c>
      <c r="BD3" s="94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ht="12" customHeight="1">
      <c r="B8" s="20"/>
      <c r="D8" s="27" t="s">
        <v>215</v>
      </c>
      <c r="L8" s="20"/>
    </row>
    <row r="9" spans="2:56" s="1" customFormat="1" ht="16.5" customHeight="1">
      <c r="B9" s="33"/>
      <c r="E9" s="259" t="s">
        <v>4420</v>
      </c>
      <c r="F9" s="261"/>
      <c r="G9" s="261"/>
      <c r="H9" s="261"/>
      <c r="L9" s="33"/>
    </row>
    <row r="10" spans="2:56" s="1" customFormat="1" ht="12" customHeight="1">
      <c r="B10" s="33"/>
      <c r="D10" s="27" t="s">
        <v>2252</v>
      </c>
      <c r="L10" s="33"/>
    </row>
    <row r="11" spans="2:56" s="1" customFormat="1" ht="16.5" customHeight="1">
      <c r="B11" s="33"/>
      <c r="E11" s="241" t="s">
        <v>4667</v>
      </c>
      <c r="F11" s="261"/>
      <c r="G11" s="261"/>
      <c r="H11" s="261"/>
      <c r="L11" s="33"/>
    </row>
    <row r="12" spans="2:56" s="1" customFormat="1" ht="11.25">
      <c r="B12" s="33"/>
      <c r="L12" s="33"/>
    </row>
    <row r="13" spans="2:56" s="1" customFormat="1" ht="12" customHeight="1">
      <c r="B13" s="33"/>
      <c r="D13" s="27" t="s">
        <v>18</v>
      </c>
      <c r="F13" s="25" t="s">
        <v>19</v>
      </c>
      <c r="I13" s="27" t="s">
        <v>20</v>
      </c>
      <c r="J13" s="25" t="s">
        <v>1</v>
      </c>
      <c r="L13" s="33"/>
    </row>
    <row r="14" spans="2:56" s="1" customFormat="1" ht="12" customHeight="1">
      <c r="B14" s="33"/>
      <c r="D14" s="27" t="s">
        <v>22</v>
      </c>
      <c r="F14" s="25" t="s">
        <v>23</v>
      </c>
      <c r="I14" s="27" t="s">
        <v>24</v>
      </c>
      <c r="J14" s="53" t="str">
        <f>'Rekapitulace stavby'!AN8</f>
        <v>15. 11. 2024</v>
      </c>
      <c r="L14" s="33"/>
    </row>
    <row r="15" spans="2:56" s="1" customFormat="1" ht="10.9" customHeight="1">
      <c r="B15" s="33"/>
      <c r="L15" s="33"/>
    </row>
    <row r="16" spans="2:56" s="1" customFormat="1" ht="12" customHeight="1">
      <c r="B16" s="33"/>
      <c r="D16" s="27" t="s">
        <v>28</v>
      </c>
      <c r="I16" s="27" t="s">
        <v>29</v>
      </c>
      <c r="J16" s="25" t="s">
        <v>1</v>
      </c>
      <c r="L16" s="33"/>
    </row>
    <row r="17" spans="2:12" s="1" customFormat="1" ht="18" customHeight="1">
      <c r="B17" s="33"/>
      <c r="E17" s="25" t="s">
        <v>30</v>
      </c>
      <c r="I17" s="27" t="s">
        <v>31</v>
      </c>
      <c r="J17" s="25" t="s">
        <v>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7" t="s">
        <v>32</v>
      </c>
      <c r="I19" s="27" t="s">
        <v>29</v>
      </c>
      <c r="J19" s="28" t="str">
        <f>'Rekapitulace stavby'!AN13</f>
        <v>Vyplň údaj</v>
      </c>
      <c r="L19" s="33"/>
    </row>
    <row r="20" spans="2:12" s="1" customFormat="1" ht="18" customHeight="1">
      <c r="B20" s="33"/>
      <c r="E20" s="262" t="str">
        <f>'Rekapitulace stavby'!E14</f>
        <v>Vyplň údaj</v>
      </c>
      <c r="F20" s="220"/>
      <c r="G20" s="220"/>
      <c r="H20" s="220"/>
      <c r="I20" s="27" t="s">
        <v>31</v>
      </c>
      <c r="J20" s="28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7" t="s">
        <v>34</v>
      </c>
      <c r="I22" s="27" t="s">
        <v>29</v>
      </c>
      <c r="J22" s="25" t="s">
        <v>1</v>
      </c>
      <c r="L22" s="33"/>
    </row>
    <row r="23" spans="2:12" s="1" customFormat="1" ht="18" customHeight="1">
      <c r="B23" s="33"/>
      <c r="E23" s="25" t="s">
        <v>35</v>
      </c>
      <c r="I23" s="27" t="s">
        <v>31</v>
      </c>
      <c r="J23" s="25" t="s">
        <v>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7" t="s">
        <v>37</v>
      </c>
      <c r="I25" s="27" t="s">
        <v>29</v>
      </c>
      <c r="J25" s="25" t="s">
        <v>1</v>
      </c>
      <c r="L25" s="33"/>
    </row>
    <row r="26" spans="2:12" s="1" customFormat="1" ht="18" customHeight="1">
      <c r="B26" s="33"/>
      <c r="E26" s="25" t="s">
        <v>38</v>
      </c>
      <c r="I26" s="27" t="s">
        <v>31</v>
      </c>
      <c r="J26" s="25" t="s">
        <v>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7" t="s">
        <v>39</v>
      </c>
      <c r="L28" s="33"/>
    </row>
    <row r="29" spans="2:12" s="7" customFormat="1" ht="16.5" customHeight="1">
      <c r="B29" s="96"/>
      <c r="E29" s="225" t="s">
        <v>1</v>
      </c>
      <c r="F29" s="225"/>
      <c r="G29" s="225"/>
      <c r="H29" s="225"/>
      <c r="L29" s="96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25.35" customHeight="1">
      <c r="B32" s="33"/>
      <c r="D32" s="97" t="s">
        <v>40</v>
      </c>
      <c r="J32" s="67">
        <f>ROUND(J127, 2)</f>
        <v>0</v>
      </c>
      <c r="L32" s="33"/>
    </row>
    <row r="33" spans="2:12" s="1" customFormat="1" ht="6.95" customHeight="1">
      <c r="B33" s="33"/>
      <c r="D33" s="54"/>
      <c r="E33" s="54"/>
      <c r="F33" s="54"/>
      <c r="G33" s="54"/>
      <c r="H33" s="54"/>
      <c r="I33" s="54"/>
      <c r="J33" s="54"/>
      <c r="K33" s="54"/>
      <c r="L33" s="33"/>
    </row>
    <row r="34" spans="2:12" s="1" customFormat="1" ht="14.45" customHeight="1">
      <c r="B34" s="33"/>
      <c r="F34" s="36" t="s">
        <v>42</v>
      </c>
      <c r="I34" s="36" t="s">
        <v>41</v>
      </c>
      <c r="J34" s="36" t="s">
        <v>43</v>
      </c>
      <c r="L34" s="33"/>
    </row>
    <row r="35" spans="2:12" s="1" customFormat="1" ht="14.45" customHeight="1">
      <c r="B35" s="33"/>
      <c r="D35" s="56" t="s">
        <v>44</v>
      </c>
      <c r="E35" s="27" t="s">
        <v>45</v>
      </c>
      <c r="F35" s="87">
        <f>ROUND((SUM(BE127:BE267)),  2)</f>
        <v>0</v>
      </c>
      <c r="I35" s="98">
        <v>0.21</v>
      </c>
      <c r="J35" s="87">
        <f>ROUND(((SUM(BE127:BE267))*I35),  2)</f>
        <v>0</v>
      </c>
      <c r="L35" s="33"/>
    </row>
    <row r="36" spans="2:12" s="1" customFormat="1" ht="14.45" customHeight="1">
      <c r="B36" s="33"/>
      <c r="E36" s="27" t="s">
        <v>46</v>
      </c>
      <c r="F36" s="87">
        <f>ROUND((SUM(BF127:BF267)),  2)</f>
        <v>0</v>
      </c>
      <c r="I36" s="98">
        <v>0.15</v>
      </c>
      <c r="J36" s="87">
        <f>ROUND(((SUM(BF127:BF267))*I36),  2)</f>
        <v>0</v>
      </c>
      <c r="L36" s="33"/>
    </row>
    <row r="37" spans="2:12" s="1" customFormat="1" ht="14.45" hidden="1" customHeight="1">
      <c r="B37" s="33"/>
      <c r="E37" s="27" t="s">
        <v>47</v>
      </c>
      <c r="F37" s="87">
        <f>ROUND((SUM(BG127:BG267)),  2)</f>
        <v>0</v>
      </c>
      <c r="I37" s="98">
        <v>0.21</v>
      </c>
      <c r="J37" s="87">
        <f>0</f>
        <v>0</v>
      </c>
      <c r="L37" s="33"/>
    </row>
    <row r="38" spans="2:12" s="1" customFormat="1" ht="14.45" hidden="1" customHeight="1">
      <c r="B38" s="33"/>
      <c r="E38" s="27" t="s">
        <v>48</v>
      </c>
      <c r="F38" s="87">
        <f>ROUND((SUM(BH127:BH267)),  2)</f>
        <v>0</v>
      </c>
      <c r="I38" s="98">
        <v>0.15</v>
      </c>
      <c r="J38" s="87">
        <f>0</f>
        <v>0</v>
      </c>
      <c r="L38" s="33"/>
    </row>
    <row r="39" spans="2:12" s="1" customFormat="1" ht="14.45" hidden="1" customHeight="1">
      <c r="B39" s="33"/>
      <c r="E39" s="27" t="s">
        <v>49</v>
      </c>
      <c r="F39" s="87">
        <f>ROUND((SUM(BI127:BI267)),  2)</f>
        <v>0</v>
      </c>
      <c r="I39" s="98">
        <v>0</v>
      </c>
      <c r="J39" s="87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9"/>
      <c r="D41" s="100" t="s">
        <v>50</v>
      </c>
      <c r="E41" s="58"/>
      <c r="F41" s="58"/>
      <c r="G41" s="101" t="s">
        <v>51</v>
      </c>
      <c r="H41" s="102" t="s">
        <v>52</v>
      </c>
      <c r="I41" s="58"/>
      <c r="J41" s="103">
        <f>SUM(J32:J39)</f>
        <v>0</v>
      </c>
      <c r="K41" s="104"/>
      <c r="L41" s="33"/>
    </row>
    <row r="42" spans="2:12" s="1" customFormat="1" ht="14.45" customHeight="1">
      <c r="B42" s="33"/>
      <c r="L42" s="33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12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12" s="1" customFormat="1" ht="24.95" customHeight="1">
      <c r="B82" s="33"/>
      <c r="C82" s="21" t="s">
        <v>217</v>
      </c>
      <c r="L82" s="33"/>
    </row>
    <row r="83" spans="2:12" s="1" customFormat="1" ht="6.95" customHeight="1">
      <c r="B83" s="33"/>
      <c r="L83" s="33"/>
    </row>
    <row r="84" spans="2:12" s="1" customFormat="1" ht="12" customHeight="1">
      <c r="B84" s="33"/>
      <c r="C84" s="27" t="s">
        <v>16</v>
      </c>
      <c r="L84" s="33"/>
    </row>
    <row r="85" spans="2:12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12" ht="12" customHeight="1">
      <c r="B86" s="20"/>
      <c r="C86" s="27" t="s">
        <v>215</v>
      </c>
      <c r="L86" s="20"/>
    </row>
    <row r="87" spans="2:12" s="1" customFormat="1" ht="16.5" customHeight="1">
      <c r="B87" s="33"/>
      <c r="E87" s="259" t="s">
        <v>4420</v>
      </c>
      <c r="F87" s="261"/>
      <c r="G87" s="261"/>
      <c r="H87" s="261"/>
      <c r="L87" s="33"/>
    </row>
    <row r="88" spans="2:12" s="1" customFormat="1" ht="12" customHeight="1">
      <c r="B88" s="33"/>
      <c r="C88" s="27" t="s">
        <v>2252</v>
      </c>
      <c r="L88" s="33"/>
    </row>
    <row r="89" spans="2:12" s="1" customFormat="1" ht="16.5" customHeight="1">
      <c r="B89" s="33"/>
      <c r="E89" s="241" t="str">
        <f>E11</f>
        <v>SO 040.42.7 - Vyústění vnitřních vod zleva v km 1,555 90</v>
      </c>
      <c r="F89" s="261"/>
      <c r="G89" s="261"/>
      <c r="H89" s="261"/>
      <c r="L89" s="33"/>
    </row>
    <row r="90" spans="2:12" s="1" customFormat="1" ht="6.95" customHeight="1">
      <c r="B90" s="33"/>
      <c r="L90" s="33"/>
    </row>
    <row r="91" spans="2:12" s="1" customFormat="1" ht="12" customHeight="1">
      <c r="B91" s="33"/>
      <c r="C91" s="27" t="s">
        <v>22</v>
      </c>
      <c r="F91" s="25" t="str">
        <f>F14</f>
        <v>Zátor</v>
      </c>
      <c r="I91" s="27" t="s">
        <v>24</v>
      </c>
      <c r="J91" s="53" t="str">
        <f>IF(J14="","",J14)</f>
        <v>15. 11. 2024</v>
      </c>
      <c r="L91" s="33"/>
    </row>
    <row r="92" spans="2:12" s="1" customFormat="1" ht="6.95" customHeight="1">
      <c r="B92" s="33"/>
      <c r="L92" s="33"/>
    </row>
    <row r="93" spans="2:12" s="1" customFormat="1" ht="15.2" customHeight="1">
      <c r="B93" s="33"/>
      <c r="C93" s="27" t="s">
        <v>28</v>
      </c>
      <c r="F93" s="25" t="str">
        <f>E17</f>
        <v>Povodí Odry, státní podnik</v>
      </c>
      <c r="I93" s="27" t="s">
        <v>34</v>
      </c>
      <c r="J93" s="31" t="str">
        <f>E23</f>
        <v>AQUATIS, a.s.</v>
      </c>
      <c r="L93" s="33"/>
    </row>
    <row r="94" spans="2:12" s="1" customFormat="1" ht="25.7" customHeight="1">
      <c r="B94" s="33"/>
      <c r="C94" s="27" t="s">
        <v>32</v>
      </c>
      <c r="F94" s="25" t="str">
        <f>IF(E20="","",E20)</f>
        <v>Vyplň údaj</v>
      </c>
      <c r="I94" s="27" t="s">
        <v>37</v>
      </c>
      <c r="J94" s="31" t="str">
        <f>E26</f>
        <v>Ing. Michal Jendruščák</v>
      </c>
      <c r="L94" s="33"/>
    </row>
    <row r="95" spans="2:12" s="1" customFormat="1" ht="10.35" customHeight="1">
      <c r="B95" s="33"/>
      <c r="L95" s="33"/>
    </row>
    <row r="96" spans="2:12" s="1" customFormat="1" ht="29.25" customHeight="1">
      <c r="B96" s="33"/>
      <c r="C96" s="107" t="s">
        <v>218</v>
      </c>
      <c r="D96" s="99"/>
      <c r="E96" s="99"/>
      <c r="F96" s="99"/>
      <c r="G96" s="99"/>
      <c r="H96" s="99"/>
      <c r="I96" s="99"/>
      <c r="J96" s="108" t="s">
        <v>219</v>
      </c>
      <c r="K96" s="99"/>
      <c r="L96" s="33"/>
    </row>
    <row r="97" spans="2:47" s="1" customFormat="1" ht="10.35" customHeight="1">
      <c r="B97" s="33"/>
      <c r="L97" s="33"/>
    </row>
    <row r="98" spans="2:47" s="1" customFormat="1" ht="22.9" customHeight="1">
      <c r="B98" s="33"/>
      <c r="C98" s="109" t="s">
        <v>220</v>
      </c>
      <c r="J98" s="67">
        <f>J127</f>
        <v>0</v>
      </c>
      <c r="L98" s="33"/>
      <c r="AU98" s="17" t="s">
        <v>221</v>
      </c>
    </row>
    <row r="99" spans="2:47" s="8" customFormat="1" ht="24.95" customHeight="1">
      <c r="B99" s="110"/>
      <c r="D99" s="111" t="s">
        <v>222</v>
      </c>
      <c r="E99" s="112"/>
      <c r="F99" s="112"/>
      <c r="G99" s="112"/>
      <c r="H99" s="112"/>
      <c r="I99" s="112"/>
      <c r="J99" s="113">
        <f>J128</f>
        <v>0</v>
      </c>
      <c r="L99" s="110"/>
    </row>
    <row r="100" spans="2:47" s="9" customFormat="1" ht="19.899999999999999" customHeight="1">
      <c r="B100" s="114"/>
      <c r="D100" s="115" t="s">
        <v>223</v>
      </c>
      <c r="E100" s="116"/>
      <c r="F100" s="116"/>
      <c r="G100" s="116"/>
      <c r="H100" s="116"/>
      <c r="I100" s="116"/>
      <c r="J100" s="117">
        <f>J129</f>
        <v>0</v>
      </c>
      <c r="L100" s="114"/>
    </row>
    <row r="101" spans="2:47" s="9" customFormat="1" ht="19.899999999999999" customHeight="1">
      <c r="B101" s="114"/>
      <c r="D101" s="115" t="s">
        <v>224</v>
      </c>
      <c r="E101" s="116"/>
      <c r="F101" s="116"/>
      <c r="G101" s="116"/>
      <c r="H101" s="116"/>
      <c r="I101" s="116"/>
      <c r="J101" s="117">
        <f>J210</f>
        <v>0</v>
      </c>
      <c r="L101" s="114"/>
    </row>
    <row r="102" spans="2:47" s="9" customFormat="1" ht="19.899999999999999" customHeight="1">
      <c r="B102" s="114"/>
      <c r="D102" s="115" t="s">
        <v>225</v>
      </c>
      <c r="E102" s="116"/>
      <c r="F102" s="116"/>
      <c r="G102" s="116"/>
      <c r="H102" s="116"/>
      <c r="I102" s="116"/>
      <c r="J102" s="117">
        <f>J214</f>
        <v>0</v>
      </c>
      <c r="L102" s="114"/>
    </row>
    <row r="103" spans="2:47" s="9" customFormat="1" ht="19.899999999999999" customHeight="1">
      <c r="B103" s="114"/>
      <c r="D103" s="115" t="s">
        <v>226</v>
      </c>
      <c r="E103" s="116"/>
      <c r="F103" s="116"/>
      <c r="G103" s="116"/>
      <c r="H103" s="116"/>
      <c r="I103" s="116"/>
      <c r="J103" s="117">
        <f>J236</f>
        <v>0</v>
      </c>
      <c r="L103" s="114"/>
    </row>
    <row r="104" spans="2:47" s="9" customFormat="1" ht="19.899999999999999" customHeight="1">
      <c r="B104" s="114"/>
      <c r="D104" s="115" t="s">
        <v>1266</v>
      </c>
      <c r="E104" s="116"/>
      <c r="F104" s="116"/>
      <c r="G104" s="116"/>
      <c r="H104" s="116"/>
      <c r="I104" s="116"/>
      <c r="J104" s="117">
        <f>J243</f>
        <v>0</v>
      </c>
      <c r="L104" s="114"/>
    </row>
    <row r="105" spans="2:47" s="9" customFormat="1" ht="19.899999999999999" customHeight="1">
      <c r="B105" s="114"/>
      <c r="D105" s="115" t="s">
        <v>230</v>
      </c>
      <c r="E105" s="116"/>
      <c r="F105" s="116"/>
      <c r="G105" s="116"/>
      <c r="H105" s="116"/>
      <c r="I105" s="116"/>
      <c r="J105" s="117">
        <f>J265</f>
        <v>0</v>
      </c>
      <c r="L105" s="114"/>
    </row>
    <row r="106" spans="2:47" s="1" customFormat="1" ht="21.75" customHeight="1">
      <c r="B106" s="33"/>
      <c r="L106" s="33"/>
    </row>
    <row r="107" spans="2:47" s="1" customFormat="1" ht="6.95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33"/>
    </row>
    <row r="111" spans="2:47" s="1" customFormat="1" ht="6.95" customHeight="1"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33"/>
    </row>
    <row r="112" spans="2:47" s="1" customFormat="1" ht="24.95" customHeight="1">
      <c r="B112" s="33"/>
      <c r="C112" s="21" t="s">
        <v>235</v>
      </c>
      <c r="L112" s="33"/>
    </row>
    <row r="113" spans="2:63" s="1" customFormat="1" ht="6.95" customHeight="1">
      <c r="B113" s="33"/>
      <c r="L113" s="33"/>
    </row>
    <row r="114" spans="2:63" s="1" customFormat="1" ht="12" customHeight="1">
      <c r="B114" s="33"/>
      <c r="C114" s="27" t="s">
        <v>16</v>
      </c>
      <c r="L114" s="33"/>
    </row>
    <row r="115" spans="2:63" s="1" customFormat="1" ht="26.25" customHeight="1">
      <c r="B115" s="33"/>
      <c r="E115" s="259" t="str">
        <f>E7</f>
        <v>Opatření Zátor-Loučky, OHO, Dílčí stavba 02.040 Opatření v úseku Zátor - Loučky</v>
      </c>
      <c r="F115" s="260"/>
      <c r="G115" s="260"/>
      <c r="H115" s="260"/>
      <c r="L115" s="33"/>
    </row>
    <row r="116" spans="2:63" ht="12" customHeight="1">
      <c r="B116" s="20"/>
      <c r="C116" s="27" t="s">
        <v>215</v>
      </c>
      <c r="L116" s="20"/>
    </row>
    <row r="117" spans="2:63" s="1" customFormat="1" ht="16.5" customHeight="1">
      <c r="B117" s="33"/>
      <c r="E117" s="259" t="s">
        <v>4420</v>
      </c>
      <c r="F117" s="261"/>
      <c r="G117" s="261"/>
      <c r="H117" s="261"/>
      <c r="L117" s="33"/>
    </row>
    <row r="118" spans="2:63" s="1" customFormat="1" ht="12" customHeight="1">
      <c r="B118" s="33"/>
      <c r="C118" s="27" t="s">
        <v>2252</v>
      </c>
      <c r="L118" s="33"/>
    </row>
    <row r="119" spans="2:63" s="1" customFormat="1" ht="16.5" customHeight="1">
      <c r="B119" s="33"/>
      <c r="E119" s="241" t="str">
        <f>E11</f>
        <v>SO 040.42.7 - Vyústění vnitřních vod zleva v km 1,555 90</v>
      </c>
      <c r="F119" s="261"/>
      <c r="G119" s="261"/>
      <c r="H119" s="261"/>
      <c r="L119" s="33"/>
    </row>
    <row r="120" spans="2:63" s="1" customFormat="1" ht="6.95" customHeight="1">
      <c r="B120" s="33"/>
      <c r="L120" s="33"/>
    </row>
    <row r="121" spans="2:63" s="1" customFormat="1" ht="12" customHeight="1">
      <c r="B121" s="33"/>
      <c r="C121" s="27" t="s">
        <v>22</v>
      </c>
      <c r="F121" s="25" t="str">
        <f>F14</f>
        <v>Zátor</v>
      </c>
      <c r="I121" s="27" t="s">
        <v>24</v>
      </c>
      <c r="J121" s="53" t="str">
        <f>IF(J14="","",J14)</f>
        <v>15. 11. 2024</v>
      </c>
      <c r="L121" s="33"/>
    </row>
    <row r="122" spans="2:63" s="1" customFormat="1" ht="6.95" customHeight="1">
      <c r="B122" s="33"/>
      <c r="L122" s="33"/>
    </row>
    <row r="123" spans="2:63" s="1" customFormat="1" ht="15.2" customHeight="1">
      <c r="B123" s="33"/>
      <c r="C123" s="27" t="s">
        <v>28</v>
      </c>
      <c r="F123" s="25" t="str">
        <f>E17</f>
        <v>Povodí Odry, státní podnik</v>
      </c>
      <c r="I123" s="27" t="s">
        <v>34</v>
      </c>
      <c r="J123" s="31" t="str">
        <f>E23</f>
        <v>AQUATIS, a.s.</v>
      </c>
      <c r="L123" s="33"/>
    </row>
    <row r="124" spans="2:63" s="1" customFormat="1" ht="25.7" customHeight="1">
      <c r="B124" s="33"/>
      <c r="C124" s="27" t="s">
        <v>32</v>
      </c>
      <c r="F124" s="25" t="str">
        <f>IF(E20="","",E20)</f>
        <v>Vyplň údaj</v>
      </c>
      <c r="I124" s="27" t="s">
        <v>37</v>
      </c>
      <c r="J124" s="31" t="str">
        <f>E26</f>
        <v>Ing. Michal Jendruščák</v>
      </c>
      <c r="L124" s="33"/>
    </row>
    <row r="125" spans="2:63" s="1" customFormat="1" ht="10.35" customHeight="1">
      <c r="B125" s="33"/>
      <c r="L125" s="33"/>
    </row>
    <row r="126" spans="2:63" s="10" customFormat="1" ht="29.25" customHeight="1">
      <c r="B126" s="118"/>
      <c r="C126" s="119" t="s">
        <v>236</v>
      </c>
      <c r="D126" s="120" t="s">
        <v>65</v>
      </c>
      <c r="E126" s="120" t="s">
        <v>61</v>
      </c>
      <c r="F126" s="120" t="s">
        <v>62</v>
      </c>
      <c r="G126" s="120" t="s">
        <v>237</v>
      </c>
      <c r="H126" s="120" t="s">
        <v>238</v>
      </c>
      <c r="I126" s="120" t="s">
        <v>239</v>
      </c>
      <c r="J126" s="120" t="s">
        <v>219</v>
      </c>
      <c r="K126" s="121" t="s">
        <v>240</v>
      </c>
      <c r="L126" s="118"/>
      <c r="M126" s="60" t="s">
        <v>1</v>
      </c>
      <c r="N126" s="61" t="s">
        <v>44</v>
      </c>
      <c r="O126" s="61" t="s">
        <v>241</v>
      </c>
      <c r="P126" s="61" t="s">
        <v>242</v>
      </c>
      <c r="Q126" s="61" t="s">
        <v>243</v>
      </c>
      <c r="R126" s="61" t="s">
        <v>244</v>
      </c>
      <c r="S126" s="61" t="s">
        <v>245</v>
      </c>
      <c r="T126" s="62" t="s">
        <v>246</v>
      </c>
    </row>
    <row r="127" spans="2:63" s="1" customFormat="1" ht="22.9" customHeight="1">
      <c r="B127" s="33"/>
      <c r="C127" s="65" t="s">
        <v>247</v>
      </c>
      <c r="J127" s="122">
        <f>BK127</f>
        <v>0</v>
      </c>
      <c r="L127" s="33"/>
      <c r="M127" s="63"/>
      <c r="N127" s="54"/>
      <c r="O127" s="54"/>
      <c r="P127" s="123">
        <f>P128</f>
        <v>0</v>
      </c>
      <c r="Q127" s="54"/>
      <c r="R127" s="123">
        <f>R128</f>
        <v>25.624299629999999</v>
      </c>
      <c r="S127" s="54"/>
      <c r="T127" s="124">
        <f>T128</f>
        <v>0</v>
      </c>
      <c r="AT127" s="17" t="s">
        <v>79</v>
      </c>
      <c r="AU127" s="17" t="s">
        <v>221</v>
      </c>
      <c r="BK127" s="125">
        <f>BK128</f>
        <v>0</v>
      </c>
    </row>
    <row r="128" spans="2:63" s="11" customFormat="1" ht="25.9" customHeight="1">
      <c r="B128" s="126"/>
      <c r="D128" s="127" t="s">
        <v>79</v>
      </c>
      <c r="E128" s="128" t="s">
        <v>248</v>
      </c>
      <c r="F128" s="128" t="s">
        <v>249</v>
      </c>
      <c r="I128" s="129"/>
      <c r="J128" s="130">
        <f>BK128</f>
        <v>0</v>
      </c>
      <c r="L128" s="126"/>
      <c r="M128" s="131"/>
      <c r="P128" s="132">
        <f>P129+P210+P214+P236+P243+P265</f>
        <v>0</v>
      </c>
      <c r="R128" s="132">
        <f>R129+R210+R214+R236+R243+R265</f>
        <v>25.624299629999999</v>
      </c>
      <c r="T128" s="133">
        <f>T129+T210+T214+T236+T243+T265</f>
        <v>0</v>
      </c>
      <c r="AR128" s="127" t="s">
        <v>88</v>
      </c>
      <c r="AT128" s="134" t="s">
        <v>79</v>
      </c>
      <c r="AU128" s="134" t="s">
        <v>80</v>
      </c>
      <c r="AY128" s="127" t="s">
        <v>250</v>
      </c>
      <c r="BK128" s="135">
        <f>BK129+BK210+BK214+BK236+BK243+BK265</f>
        <v>0</v>
      </c>
    </row>
    <row r="129" spans="2:65" s="11" customFormat="1" ht="22.9" customHeight="1">
      <c r="B129" s="126"/>
      <c r="D129" s="127" t="s">
        <v>79</v>
      </c>
      <c r="E129" s="136" t="s">
        <v>88</v>
      </c>
      <c r="F129" s="136" t="s">
        <v>251</v>
      </c>
      <c r="I129" s="129"/>
      <c r="J129" s="137">
        <f>BK129</f>
        <v>0</v>
      </c>
      <c r="L129" s="126"/>
      <c r="M129" s="131"/>
      <c r="P129" s="132">
        <f>SUM(P130:P209)</f>
        <v>0</v>
      </c>
      <c r="R129" s="132">
        <f>SUM(R130:R209)</f>
        <v>12.612836</v>
      </c>
      <c r="T129" s="133">
        <f>SUM(T130:T209)</f>
        <v>0</v>
      </c>
      <c r="AR129" s="127" t="s">
        <v>88</v>
      </c>
      <c r="AT129" s="134" t="s">
        <v>79</v>
      </c>
      <c r="AU129" s="134" t="s">
        <v>88</v>
      </c>
      <c r="AY129" s="127" t="s">
        <v>250</v>
      </c>
      <c r="BK129" s="135">
        <f>SUM(BK130:BK209)</f>
        <v>0</v>
      </c>
    </row>
    <row r="130" spans="2:65" s="1" customFormat="1" ht="24.2" customHeight="1">
      <c r="B130" s="33"/>
      <c r="C130" s="138" t="s">
        <v>88</v>
      </c>
      <c r="D130" s="138" t="s">
        <v>252</v>
      </c>
      <c r="E130" s="139" t="s">
        <v>1270</v>
      </c>
      <c r="F130" s="140" t="s">
        <v>1271</v>
      </c>
      <c r="G130" s="141" t="s">
        <v>1272</v>
      </c>
      <c r="H130" s="142">
        <v>20</v>
      </c>
      <c r="I130" s="143"/>
      <c r="J130" s="144">
        <f>ROUND(I130*H130,2)</f>
        <v>0</v>
      </c>
      <c r="K130" s="140" t="s">
        <v>256</v>
      </c>
      <c r="L130" s="33"/>
      <c r="M130" s="145" t="s">
        <v>1</v>
      </c>
      <c r="N130" s="146" t="s">
        <v>45</v>
      </c>
      <c r="P130" s="147">
        <f>O130*H130</f>
        <v>0</v>
      </c>
      <c r="Q130" s="147">
        <v>3.0000000000000001E-5</v>
      </c>
      <c r="R130" s="147">
        <f>Q130*H130</f>
        <v>6.0000000000000006E-4</v>
      </c>
      <c r="S130" s="147">
        <v>0</v>
      </c>
      <c r="T130" s="148">
        <f>S130*H130</f>
        <v>0</v>
      </c>
      <c r="AR130" s="149" t="s">
        <v>257</v>
      </c>
      <c r="AT130" s="149" t="s">
        <v>252</v>
      </c>
      <c r="AU130" s="149" t="s">
        <v>21</v>
      </c>
      <c r="AY130" s="17" t="s">
        <v>250</v>
      </c>
      <c r="BE130" s="150">
        <f>IF(N130="základní",J130,0)</f>
        <v>0</v>
      </c>
      <c r="BF130" s="150">
        <f>IF(N130="snížená",J130,0)</f>
        <v>0</v>
      </c>
      <c r="BG130" s="150">
        <f>IF(N130="zákl. přenesená",J130,0)</f>
        <v>0</v>
      </c>
      <c r="BH130" s="150">
        <f>IF(N130="sníž. přenesená",J130,0)</f>
        <v>0</v>
      </c>
      <c r="BI130" s="150">
        <f>IF(N130="nulová",J130,0)</f>
        <v>0</v>
      </c>
      <c r="BJ130" s="17" t="s">
        <v>88</v>
      </c>
      <c r="BK130" s="150">
        <f>ROUND(I130*H130,2)</f>
        <v>0</v>
      </c>
      <c r="BL130" s="17" t="s">
        <v>257</v>
      </c>
      <c r="BM130" s="149" t="s">
        <v>4668</v>
      </c>
    </row>
    <row r="131" spans="2:65" s="1" customFormat="1" ht="11.25">
      <c r="B131" s="33"/>
      <c r="D131" s="151" t="s">
        <v>259</v>
      </c>
      <c r="F131" s="152" t="s">
        <v>1274</v>
      </c>
      <c r="I131" s="153"/>
      <c r="L131" s="33"/>
      <c r="M131" s="154"/>
      <c r="T131" s="57"/>
      <c r="AT131" s="17" t="s">
        <v>259</v>
      </c>
      <c r="AU131" s="17" t="s">
        <v>21</v>
      </c>
    </row>
    <row r="132" spans="2:65" s="12" customFormat="1" ht="11.25">
      <c r="B132" s="155"/>
      <c r="D132" s="156" t="s">
        <v>265</v>
      </c>
      <c r="E132" s="157" t="s">
        <v>1</v>
      </c>
      <c r="F132" s="158" t="s">
        <v>4423</v>
      </c>
      <c r="H132" s="159">
        <v>20</v>
      </c>
      <c r="I132" s="160"/>
      <c r="L132" s="155"/>
      <c r="M132" s="161"/>
      <c r="T132" s="162"/>
      <c r="AT132" s="157" t="s">
        <v>265</v>
      </c>
      <c r="AU132" s="157" t="s">
        <v>21</v>
      </c>
      <c r="AV132" s="12" t="s">
        <v>21</v>
      </c>
      <c r="AW132" s="12" t="s">
        <v>36</v>
      </c>
      <c r="AX132" s="12" t="s">
        <v>88</v>
      </c>
      <c r="AY132" s="157" t="s">
        <v>250</v>
      </c>
    </row>
    <row r="133" spans="2:65" s="1" customFormat="1" ht="24.2" customHeight="1">
      <c r="B133" s="33"/>
      <c r="C133" s="138" t="s">
        <v>21</v>
      </c>
      <c r="D133" s="138" t="s">
        <v>252</v>
      </c>
      <c r="E133" s="139" t="s">
        <v>1276</v>
      </c>
      <c r="F133" s="140" t="s">
        <v>1277</v>
      </c>
      <c r="G133" s="141" t="s">
        <v>1278</v>
      </c>
      <c r="H133" s="142">
        <v>4</v>
      </c>
      <c r="I133" s="143"/>
      <c r="J133" s="144">
        <f>ROUND(I133*H133,2)</f>
        <v>0</v>
      </c>
      <c r="K133" s="140" t="s">
        <v>256</v>
      </c>
      <c r="L133" s="33"/>
      <c r="M133" s="145" t="s">
        <v>1</v>
      </c>
      <c r="N133" s="146" t="s">
        <v>45</v>
      </c>
      <c r="P133" s="147">
        <f>O133*H133</f>
        <v>0</v>
      </c>
      <c r="Q133" s="147">
        <v>0</v>
      </c>
      <c r="R133" s="147">
        <f>Q133*H133</f>
        <v>0</v>
      </c>
      <c r="S133" s="147">
        <v>0</v>
      </c>
      <c r="T133" s="148">
        <f>S133*H133</f>
        <v>0</v>
      </c>
      <c r="AR133" s="149" t="s">
        <v>257</v>
      </c>
      <c r="AT133" s="149" t="s">
        <v>252</v>
      </c>
      <c r="AU133" s="149" t="s">
        <v>21</v>
      </c>
      <c r="AY133" s="17" t="s">
        <v>250</v>
      </c>
      <c r="BE133" s="150">
        <f>IF(N133="základní",J133,0)</f>
        <v>0</v>
      </c>
      <c r="BF133" s="150">
        <f>IF(N133="snížená",J133,0)</f>
        <v>0</v>
      </c>
      <c r="BG133" s="150">
        <f>IF(N133="zákl. přenesená",J133,0)</f>
        <v>0</v>
      </c>
      <c r="BH133" s="150">
        <f>IF(N133="sníž. přenesená",J133,0)</f>
        <v>0</v>
      </c>
      <c r="BI133" s="150">
        <f>IF(N133="nulová",J133,0)</f>
        <v>0</v>
      </c>
      <c r="BJ133" s="17" t="s">
        <v>88</v>
      </c>
      <c r="BK133" s="150">
        <f>ROUND(I133*H133,2)</f>
        <v>0</v>
      </c>
      <c r="BL133" s="17" t="s">
        <v>257</v>
      </c>
      <c r="BM133" s="149" t="s">
        <v>4669</v>
      </c>
    </row>
    <row r="134" spans="2:65" s="1" customFormat="1" ht="11.25">
      <c r="B134" s="33"/>
      <c r="D134" s="151" t="s">
        <v>259</v>
      </c>
      <c r="F134" s="152" t="s">
        <v>1280</v>
      </c>
      <c r="I134" s="153"/>
      <c r="L134" s="33"/>
      <c r="M134" s="154"/>
      <c r="T134" s="57"/>
      <c r="AT134" s="17" t="s">
        <v>259</v>
      </c>
      <c r="AU134" s="17" t="s">
        <v>21</v>
      </c>
    </row>
    <row r="135" spans="2:65" s="1" customFormat="1" ht="24.2" customHeight="1">
      <c r="B135" s="33"/>
      <c r="C135" s="138" t="s">
        <v>267</v>
      </c>
      <c r="D135" s="138" t="s">
        <v>252</v>
      </c>
      <c r="E135" s="139" t="s">
        <v>3750</v>
      </c>
      <c r="F135" s="140" t="s">
        <v>3751</v>
      </c>
      <c r="G135" s="141" t="s">
        <v>255</v>
      </c>
      <c r="H135" s="142">
        <v>89</v>
      </c>
      <c r="I135" s="143"/>
      <c r="J135" s="144">
        <f>ROUND(I135*H135,2)</f>
        <v>0</v>
      </c>
      <c r="K135" s="140" t="s">
        <v>256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257</v>
      </c>
      <c r="AT135" s="149" t="s">
        <v>252</v>
      </c>
      <c r="AU135" s="149" t="s">
        <v>21</v>
      </c>
      <c r="AY135" s="17" t="s">
        <v>250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257</v>
      </c>
      <c r="BM135" s="149" t="s">
        <v>4670</v>
      </c>
    </row>
    <row r="136" spans="2:65" s="1" customFormat="1" ht="11.25">
      <c r="B136" s="33"/>
      <c r="D136" s="151" t="s">
        <v>259</v>
      </c>
      <c r="F136" s="152" t="s">
        <v>3753</v>
      </c>
      <c r="I136" s="153"/>
      <c r="L136" s="33"/>
      <c r="M136" s="154"/>
      <c r="T136" s="57"/>
      <c r="AT136" s="17" t="s">
        <v>259</v>
      </c>
      <c r="AU136" s="17" t="s">
        <v>21</v>
      </c>
    </row>
    <row r="137" spans="2:65" s="1" customFormat="1" ht="19.5">
      <c r="B137" s="33"/>
      <c r="D137" s="156" t="s">
        <v>285</v>
      </c>
      <c r="F137" s="170" t="s">
        <v>4426</v>
      </c>
      <c r="I137" s="153"/>
      <c r="L137" s="33"/>
      <c r="M137" s="154"/>
      <c r="T137" s="57"/>
      <c r="AT137" s="17" t="s">
        <v>285</v>
      </c>
      <c r="AU137" s="17" t="s">
        <v>21</v>
      </c>
    </row>
    <row r="138" spans="2:65" s="12" customFormat="1" ht="11.25">
      <c r="B138" s="155"/>
      <c r="D138" s="156" t="s">
        <v>265</v>
      </c>
      <c r="E138" s="157" t="s">
        <v>1</v>
      </c>
      <c r="F138" s="158" t="s">
        <v>4671</v>
      </c>
      <c r="H138" s="159">
        <v>89</v>
      </c>
      <c r="I138" s="160"/>
      <c r="L138" s="155"/>
      <c r="M138" s="161"/>
      <c r="T138" s="162"/>
      <c r="AT138" s="157" t="s">
        <v>265</v>
      </c>
      <c r="AU138" s="157" t="s">
        <v>21</v>
      </c>
      <c r="AV138" s="12" t="s">
        <v>21</v>
      </c>
      <c r="AW138" s="12" t="s">
        <v>36</v>
      </c>
      <c r="AX138" s="12" t="s">
        <v>80</v>
      </c>
      <c r="AY138" s="157" t="s">
        <v>250</v>
      </c>
    </row>
    <row r="139" spans="2:65" s="13" customFormat="1" ht="11.25">
      <c r="B139" s="163"/>
      <c r="D139" s="156" t="s">
        <v>265</v>
      </c>
      <c r="E139" s="164" t="s">
        <v>1</v>
      </c>
      <c r="F139" s="165" t="s">
        <v>273</v>
      </c>
      <c r="H139" s="166">
        <v>89</v>
      </c>
      <c r="I139" s="167"/>
      <c r="L139" s="163"/>
      <c r="M139" s="168"/>
      <c r="T139" s="169"/>
      <c r="AT139" s="164" t="s">
        <v>265</v>
      </c>
      <c r="AU139" s="164" t="s">
        <v>21</v>
      </c>
      <c r="AV139" s="13" t="s">
        <v>257</v>
      </c>
      <c r="AW139" s="13" t="s">
        <v>36</v>
      </c>
      <c r="AX139" s="13" t="s">
        <v>88</v>
      </c>
      <c r="AY139" s="164" t="s">
        <v>250</v>
      </c>
    </row>
    <row r="140" spans="2:65" s="1" customFormat="1" ht="33" customHeight="1">
      <c r="B140" s="33"/>
      <c r="C140" s="138" t="s">
        <v>257</v>
      </c>
      <c r="D140" s="138" t="s">
        <v>252</v>
      </c>
      <c r="E140" s="139" t="s">
        <v>1284</v>
      </c>
      <c r="F140" s="140" t="s">
        <v>1285</v>
      </c>
      <c r="G140" s="141" t="s">
        <v>276</v>
      </c>
      <c r="H140" s="142">
        <v>68</v>
      </c>
      <c r="I140" s="143"/>
      <c r="J140" s="144">
        <f>ROUND(I140*H140,2)</f>
        <v>0</v>
      </c>
      <c r="K140" s="140" t="s">
        <v>256</v>
      </c>
      <c r="L140" s="33"/>
      <c r="M140" s="145" t="s">
        <v>1</v>
      </c>
      <c r="N140" s="146" t="s">
        <v>45</v>
      </c>
      <c r="P140" s="147">
        <f>O140*H140</f>
        <v>0</v>
      </c>
      <c r="Q140" s="147">
        <v>0</v>
      </c>
      <c r="R140" s="147">
        <f>Q140*H140</f>
        <v>0</v>
      </c>
      <c r="S140" s="147">
        <v>0</v>
      </c>
      <c r="T140" s="148">
        <f>S140*H140</f>
        <v>0</v>
      </c>
      <c r="AR140" s="149" t="s">
        <v>257</v>
      </c>
      <c r="AT140" s="149" t="s">
        <v>252</v>
      </c>
      <c r="AU140" s="149" t="s">
        <v>21</v>
      </c>
      <c r="AY140" s="17" t="s">
        <v>250</v>
      </c>
      <c r="BE140" s="150">
        <f>IF(N140="základní",J140,0)</f>
        <v>0</v>
      </c>
      <c r="BF140" s="150">
        <f>IF(N140="snížená",J140,0)</f>
        <v>0</v>
      </c>
      <c r="BG140" s="150">
        <f>IF(N140="zákl. přenesená",J140,0)</f>
        <v>0</v>
      </c>
      <c r="BH140" s="150">
        <f>IF(N140="sníž. přenesená",J140,0)</f>
        <v>0</v>
      </c>
      <c r="BI140" s="150">
        <f>IF(N140="nulová",J140,0)</f>
        <v>0</v>
      </c>
      <c r="BJ140" s="17" t="s">
        <v>88</v>
      </c>
      <c r="BK140" s="150">
        <f>ROUND(I140*H140,2)</f>
        <v>0</v>
      </c>
      <c r="BL140" s="17" t="s">
        <v>257</v>
      </c>
      <c r="BM140" s="149" t="s">
        <v>4672</v>
      </c>
    </row>
    <row r="141" spans="2:65" s="1" customFormat="1" ht="11.25">
      <c r="B141" s="33"/>
      <c r="D141" s="151" t="s">
        <v>259</v>
      </c>
      <c r="F141" s="152" t="s">
        <v>1287</v>
      </c>
      <c r="I141" s="153"/>
      <c r="L141" s="33"/>
      <c r="M141" s="154"/>
      <c r="T141" s="57"/>
      <c r="AT141" s="17" t="s">
        <v>259</v>
      </c>
      <c r="AU141" s="17" t="s">
        <v>21</v>
      </c>
    </row>
    <row r="142" spans="2:65" s="1" customFormat="1" ht="19.5">
      <c r="B142" s="33"/>
      <c r="D142" s="156" t="s">
        <v>285</v>
      </c>
      <c r="F142" s="170" t="s">
        <v>4673</v>
      </c>
      <c r="I142" s="153"/>
      <c r="L142" s="33"/>
      <c r="M142" s="154"/>
      <c r="T142" s="57"/>
      <c r="AT142" s="17" t="s">
        <v>285</v>
      </c>
      <c r="AU142" s="17" t="s">
        <v>21</v>
      </c>
    </row>
    <row r="143" spans="2:65" s="12" customFormat="1" ht="11.25">
      <c r="B143" s="155"/>
      <c r="D143" s="156" t="s">
        <v>265</v>
      </c>
      <c r="E143" s="157" t="s">
        <v>1</v>
      </c>
      <c r="F143" s="158" t="s">
        <v>4674</v>
      </c>
      <c r="H143" s="159">
        <v>68</v>
      </c>
      <c r="I143" s="160"/>
      <c r="L143" s="155"/>
      <c r="M143" s="161"/>
      <c r="T143" s="162"/>
      <c r="AT143" s="157" t="s">
        <v>265</v>
      </c>
      <c r="AU143" s="157" t="s">
        <v>21</v>
      </c>
      <c r="AV143" s="12" t="s">
        <v>21</v>
      </c>
      <c r="AW143" s="12" t="s">
        <v>36</v>
      </c>
      <c r="AX143" s="12" t="s">
        <v>88</v>
      </c>
      <c r="AY143" s="157" t="s">
        <v>250</v>
      </c>
    </row>
    <row r="144" spans="2:65" s="1" customFormat="1" ht="33" customHeight="1">
      <c r="B144" s="33"/>
      <c r="C144" s="138" t="s">
        <v>280</v>
      </c>
      <c r="D144" s="138" t="s">
        <v>252</v>
      </c>
      <c r="E144" s="139" t="s">
        <v>1290</v>
      </c>
      <c r="F144" s="140" t="s">
        <v>1291</v>
      </c>
      <c r="G144" s="141" t="s">
        <v>276</v>
      </c>
      <c r="H144" s="142">
        <v>17</v>
      </c>
      <c r="I144" s="143"/>
      <c r="J144" s="144">
        <f>ROUND(I144*H144,2)</f>
        <v>0</v>
      </c>
      <c r="K144" s="140" t="s">
        <v>256</v>
      </c>
      <c r="L144" s="33"/>
      <c r="M144" s="145" t="s">
        <v>1</v>
      </c>
      <c r="N144" s="146" t="s">
        <v>45</v>
      </c>
      <c r="P144" s="147">
        <f>O144*H144</f>
        <v>0</v>
      </c>
      <c r="Q144" s="147">
        <v>0</v>
      </c>
      <c r="R144" s="147">
        <f>Q144*H144</f>
        <v>0</v>
      </c>
      <c r="S144" s="147">
        <v>0</v>
      </c>
      <c r="T144" s="148">
        <f>S144*H144</f>
        <v>0</v>
      </c>
      <c r="AR144" s="149" t="s">
        <v>257</v>
      </c>
      <c r="AT144" s="149" t="s">
        <v>252</v>
      </c>
      <c r="AU144" s="149" t="s">
        <v>21</v>
      </c>
      <c r="AY144" s="17" t="s">
        <v>250</v>
      </c>
      <c r="BE144" s="150">
        <f>IF(N144="základní",J144,0)</f>
        <v>0</v>
      </c>
      <c r="BF144" s="150">
        <f>IF(N144="snížená",J144,0)</f>
        <v>0</v>
      </c>
      <c r="BG144" s="150">
        <f>IF(N144="zákl. přenesená",J144,0)</f>
        <v>0</v>
      </c>
      <c r="BH144" s="150">
        <f>IF(N144="sníž. přenesená",J144,0)</f>
        <v>0</v>
      </c>
      <c r="BI144" s="150">
        <f>IF(N144="nulová",J144,0)</f>
        <v>0</v>
      </c>
      <c r="BJ144" s="17" t="s">
        <v>88</v>
      </c>
      <c r="BK144" s="150">
        <f>ROUND(I144*H144,2)</f>
        <v>0</v>
      </c>
      <c r="BL144" s="17" t="s">
        <v>257</v>
      </c>
      <c r="BM144" s="149" t="s">
        <v>4675</v>
      </c>
    </row>
    <row r="145" spans="2:65" s="1" customFormat="1" ht="11.25">
      <c r="B145" s="33"/>
      <c r="D145" s="151" t="s">
        <v>259</v>
      </c>
      <c r="F145" s="152" t="s">
        <v>1293</v>
      </c>
      <c r="I145" s="153"/>
      <c r="L145" s="33"/>
      <c r="M145" s="154"/>
      <c r="T145" s="57"/>
      <c r="AT145" s="17" t="s">
        <v>259</v>
      </c>
      <c r="AU145" s="17" t="s">
        <v>21</v>
      </c>
    </row>
    <row r="146" spans="2:65" s="1" customFormat="1" ht="19.5">
      <c r="B146" s="33"/>
      <c r="D146" s="156" t="s">
        <v>285</v>
      </c>
      <c r="F146" s="170" t="s">
        <v>4676</v>
      </c>
      <c r="I146" s="153"/>
      <c r="L146" s="33"/>
      <c r="M146" s="154"/>
      <c r="T146" s="57"/>
      <c r="AT146" s="17" t="s">
        <v>285</v>
      </c>
      <c r="AU146" s="17" t="s">
        <v>21</v>
      </c>
    </row>
    <row r="147" spans="2:65" s="12" customFormat="1" ht="11.25">
      <c r="B147" s="155"/>
      <c r="D147" s="156" t="s">
        <v>265</v>
      </c>
      <c r="E147" s="157" t="s">
        <v>1</v>
      </c>
      <c r="F147" s="158" t="s">
        <v>4677</v>
      </c>
      <c r="H147" s="159">
        <v>17</v>
      </c>
      <c r="I147" s="160"/>
      <c r="L147" s="155"/>
      <c r="M147" s="161"/>
      <c r="T147" s="162"/>
      <c r="AT147" s="157" t="s">
        <v>265</v>
      </c>
      <c r="AU147" s="157" t="s">
        <v>21</v>
      </c>
      <c r="AV147" s="12" t="s">
        <v>21</v>
      </c>
      <c r="AW147" s="12" t="s">
        <v>36</v>
      </c>
      <c r="AX147" s="12" t="s">
        <v>88</v>
      </c>
      <c r="AY147" s="157" t="s">
        <v>250</v>
      </c>
    </row>
    <row r="148" spans="2:65" s="1" customFormat="1" ht="24.2" customHeight="1">
      <c r="B148" s="33"/>
      <c r="C148" s="138" t="s">
        <v>287</v>
      </c>
      <c r="D148" s="138" t="s">
        <v>252</v>
      </c>
      <c r="E148" s="139" t="s">
        <v>4447</v>
      </c>
      <c r="F148" s="140" t="s">
        <v>4448</v>
      </c>
      <c r="G148" s="141" t="s">
        <v>255</v>
      </c>
      <c r="H148" s="142">
        <v>20.399999999999999</v>
      </c>
      <c r="I148" s="143"/>
      <c r="J148" s="144">
        <f>ROUND(I148*H148,2)</f>
        <v>0</v>
      </c>
      <c r="K148" s="140" t="s">
        <v>256</v>
      </c>
      <c r="L148" s="33"/>
      <c r="M148" s="145" t="s">
        <v>1</v>
      </c>
      <c r="N148" s="146" t="s">
        <v>45</v>
      </c>
      <c r="P148" s="147">
        <f>O148*H148</f>
        <v>0</v>
      </c>
      <c r="Q148" s="147">
        <v>5.9000000000000003E-4</v>
      </c>
      <c r="R148" s="147">
        <f>Q148*H148</f>
        <v>1.2036E-2</v>
      </c>
      <c r="S148" s="147">
        <v>0</v>
      </c>
      <c r="T148" s="148">
        <f>S148*H148</f>
        <v>0</v>
      </c>
      <c r="AR148" s="149" t="s">
        <v>257</v>
      </c>
      <c r="AT148" s="149" t="s">
        <v>252</v>
      </c>
      <c r="AU148" s="149" t="s">
        <v>21</v>
      </c>
      <c r="AY148" s="17" t="s">
        <v>250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257</v>
      </c>
      <c r="BM148" s="149" t="s">
        <v>4678</v>
      </c>
    </row>
    <row r="149" spans="2:65" s="1" customFormat="1" ht="11.25">
      <c r="B149" s="33"/>
      <c r="D149" s="151" t="s">
        <v>259</v>
      </c>
      <c r="F149" s="152" t="s">
        <v>4450</v>
      </c>
      <c r="I149" s="153"/>
      <c r="L149" s="33"/>
      <c r="M149" s="154"/>
      <c r="T149" s="57"/>
      <c r="AT149" s="17" t="s">
        <v>259</v>
      </c>
      <c r="AU149" s="17" t="s">
        <v>21</v>
      </c>
    </row>
    <row r="150" spans="2:65" s="1" customFormat="1" ht="19.5">
      <c r="B150" s="33"/>
      <c r="D150" s="156" t="s">
        <v>285</v>
      </c>
      <c r="F150" s="170" t="s">
        <v>4451</v>
      </c>
      <c r="I150" s="153"/>
      <c r="L150" s="33"/>
      <c r="M150" s="154"/>
      <c r="T150" s="57"/>
      <c r="AT150" s="17" t="s">
        <v>285</v>
      </c>
      <c r="AU150" s="17" t="s">
        <v>21</v>
      </c>
    </row>
    <row r="151" spans="2:65" s="12" customFormat="1" ht="11.25">
      <c r="B151" s="155"/>
      <c r="D151" s="156" t="s">
        <v>265</v>
      </c>
      <c r="E151" s="157" t="s">
        <v>1</v>
      </c>
      <c r="F151" s="158" t="s">
        <v>4679</v>
      </c>
      <c r="H151" s="159">
        <v>20.399999999999999</v>
      </c>
      <c r="I151" s="160"/>
      <c r="L151" s="155"/>
      <c r="M151" s="161"/>
      <c r="T151" s="162"/>
      <c r="AT151" s="157" t="s">
        <v>265</v>
      </c>
      <c r="AU151" s="157" t="s">
        <v>21</v>
      </c>
      <c r="AV151" s="12" t="s">
        <v>21</v>
      </c>
      <c r="AW151" s="12" t="s">
        <v>36</v>
      </c>
      <c r="AX151" s="12" t="s">
        <v>88</v>
      </c>
      <c r="AY151" s="157" t="s">
        <v>250</v>
      </c>
    </row>
    <row r="152" spans="2:65" s="1" customFormat="1" ht="24.2" customHeight="1">
      <c r="B152" s="33"/>
      <c r="C152" s="138" t="s">
        <v>293</v>
      </c>
      <c r="D152" s="138" t="s">
        <v>252</v>
      </c>
      <c r="E152" s="139" t="s">
        <v>4453</v>
      </c>
      <c r="F152" s="140" t="s">
        <v>4454</v>
      </c>
      <c r="G152" s="141" t="s">
        <v>255</v>
      </c>
      <c r="H152" s="142">
        <v>20.399999999999999</v>
      </c>
      <c r="I152" s="143"/>
      <c r="J152" s="144">
        <f>ROUND(I152*H152,2)</f>
        <v>0</v>
      </c>
      <c r="K152" s="140" t="s">
        <v>256</v>
      </c>
      <c r="L152" s="33"/>
      <c r="M152" s="145" t="s">
        <v>1</v>
      </c>
      <c r="N152" s="146" t="s">
        <v>45</v>
      </c>
      <c r="P152" s="147">
        <f>O152*H152</f>
        <v>0</v>
      </c>
      <c r="Q152" s="147">
        <v>0</v>
      </c>
      <c r="R152" s="147">
        <f>Q152*H152</f>
        <v>0</v>
      </c>
      <c r="S152" s="147">
        <v>0</v>
      </c>
      <c r="T152" s="148">
        <f>S152*H152</f>
        <v>0</v>
      </c>
      <c r="AR152" s="149" t="s">
        <v>257</v>
      </c>
      <c r="AT152" s="149" t="s">
        <v>252</v>
      </c>
      <c r="AU152" s="149" t="s">
        <v>21</v>
      </c>
      <c r="AY152" s="17" t="s">
        <v>250</v>
      </c>
      <c r="BE152" s="150">
        <f>IF(N152="základní",J152,0)</f>
        <v>0</v>
      </c>
      <c r="BF152" s="150">
        <f>IF(N152="snížená",J152,0)</f>
        <v>0</v>
      </c>
      <c r="BG152" s="150">
        <f>IF(N152="zákl. přenesená",J152,0)</f>
        <v>0</v>
      </c>
      <c r="BH152" s="150">
        <f>IF(N152="sníž. přenesená",J152,0)</f>
        <v>0</v>
      </c>
      <c r="BI152" s="150">
        <f>IF(N152="nulová",J152,0)</f>
        <v>0</v>
      </c>
      <c r="BJ152" s="17" t="s">
        <v>88</v>
      </c>
      <c r="BK152" s="150">
        <f>ROUND(I152*H152,2)</f>
        <v>0</v>
      </c>
      <c r="BL152" s="17" t="s">
        <v>257</v>
      </c>
      <c r="BM152" s="149" t="s">
        <v>4680</v>
      </c>
    </row>
    <row r="153" spans="2:65" s="1" customFormat="1" ht="11.25">
      <c r="B153" s="33"/>
      <c r="D153" s="151" t="s">
        <v>259</v>
      </c>
      <c r="F153" s="152" t="s">
        <v>4456</v>
      </c>
      <c r="I153" s="153"/>
      <c r="L153" s="33"/>
      <c r="M153" s="154"/>
      <c r="T153" s="57"/>
      <c r="AT153" s="17" t="s">
        <v>259</v>
      </c>
      <c r="AU153" s="17" t="s">
        <v>21</v>
      </c>
    </row>
    <row r="154" spans="2:65" s="1" customFormat="1" ht="37.9" customHeight="1">
      <c r="B154" s="33"/>
      <c r="C154" s="138" t="s">
        <v>299</v>
      </c>
      <c r="D154" s="138" t="s">
        <v>252</v>
      </c>
      <c r="E154" s="139" t="s">
        <v>4457</v>
      </c>
      <c r="F154" s="140" t="s">
        <v>4458</v>
      </c>
      <c r="G154" s="141" t="s">
        <v>276</v>
      </c>
      <c r="H154" s="142">
        <v>81</v>
      </c>
      <c r="I154" s="143"/>
      <c r="J154" s="144">
        <f>ROUND(I154*H154,2)</f>
        <v>0</v>
      </c>
      <c r="K154" s="140" t="s">
        <v>256</v>
      </c>
      <c r="L154" s="33"/>
      <c r="M154" s="145" t="s">
        <v>1</v>
      </c>
      <c r="N154" s="146" t="s">
        <v>45</v>
      </c>
      <c r="P154" s="147">
        <f>O154*H154</f>
        <v>0</v>
      </c>
      <c r="Q154" s="147">
        <v>0</v>
      </c>
      <c r="R154" s="147">
        <f>Q154*H154</f>
        <v>0</v>
      </c>
      <c r="S154" s="147">
        <v>0</v>
      </c>
      <c r="T154" s="148">
        <f>S154*H154</f>
        <v>0</v>
      </c>
      <c r="AR154" s="149" t="s">
        <v>257</v>
      </c>
      <c r="AT154" s="149" t="s">
        <v>252</v>
      </c>
      <c r="AU154" s="149" t="s">
        <v>21</v>
      </c>
      <c r="AY154" s="17" t="s">
        <v>250</v>
      </c>
      <c r="BE154" s="150">
        <f>IF(N154="základní",J154,0)</f>
        <v>0</v>
      </c>
      <c r="BF154" s="150">
        <f>IF(N154="snížená",J154,0)</f>
        <v>0</v>
      </c>
      <c r="BG154" s="150">
        <f>IF(N154="zákl. přenesená",J154,0)</f>
        <v>0</v>
      </c>
      <c r="BH154" s="150">
        <f>IF(N154="sníž. přenesená",J154,0)</f>
        <v>0</v>
      </c>
      <c r="BI154" s="150">
        <f>IF(N154="nulová",J154,0)</f>
        <v>0</v>
      </c>
      <c r="BJ154" s="17" t="s">
        <v>88</v>
      </c>
      <c r="BK154" s="150">
        <f>ROUND(I154*H154,2)</f>
        <v>0</v>
      </c>
      <c r="BL154" s="17" t="s">
        <v>257</v>
      </c>
      <c r="BM154" s="149" t="s">
        <v>4681</v>
      </c>
    </row>
    <row r="155" spans="2:65" s="1" customFormat="1" ht="11.25">
      <c r="B155" s="33"/>
      <c r="D155" s="151" t="s">
        <v>259</v>
      </c>
      <c r="F155" s="152" t="s">
        <v>4460</v>
      </c>
      <c r="I155" s="153"/>
      <c r="L155" s="33"/>
      <c r="M155" s="154"/>
      <c r="T155" s="57"/>
      <c r="AT155" s="17" t="s">
        <v>259</v>
      </c>
      <c r="AU155" s="17" t="s">
        <v>21</v>
      </c>
    </row>
    <row r="156" spans="2:65" s="12" customFormat="1" ht="11.25">
      <c r="B156" s="155"/>
      <c r="D156" s="156" t="s">
        <v>265</v>
      </c>
      <c r="E156" s="157" t="s">
        <v>1</v>
      </c>
      <c r="F156" s="158" t="s">
        <v>4682</v>
      </c>
      <c r="H156" s="159">
        <v>40.5</v>
      </c>
      <c r="I156" s="160"/>
      <c r="L156" s="155"/>
      <c r="M156" s="161"/>
      <c r="T156" s="162"/>
      <c r="AT156" s="157" t="s">
        <v>265</v>
      </c>
      <c r="AU156" s="157" t="s">
        <v>21</v>
      </c>
      <c r="AV156" s="12" t="s">
        <v>21</v>
      </c>
      <c r="AW156" s="12" t="s">
        <v>36</v>
      </c>
      <c r="AX156" s="12" t="s">
        <v>80</v>
      </c>
      <c r="AY156" s="157" t="s">
        <v>250</v>
      </c>
    </row>
    <row r="157" spans="2:65" s="14" customFormat="1" ht="11.25">
      <c r="B157" s="171"/>
      <c r="D157" s="156" t="s">
        <v>265</v>
      </c>
      <c r="E157" s="172" t="s">
        <v>1</v>
      </c>
      <c r="F157" s="173" t="s">
        <v>317</v>
      </c>
      <c r="H157" s="174">
        <v>40.5</v>
      </c>
      <c r="I157" s="175"/>
      <c r="L157" s="171"/>
      <c r="M157" s="176"/>
      <c r="T157" s="177"/>
      <c r="AT157" s="172" t="s">
        <v>265</v>
      </c>
      <c r="AU157" s="172" t="s">
        <v>21</v>
      </c>
      <c r="AV157" s="14" t="s">
        <v>267</v>
      </c>
      <c r="AW157" s="14" t="s">
        <v>36</v>
      </c>
      <c r="AX157" s="14" t="s">
        <v>80</v>
      </c>
      <c r="AY157" s="172" t="s">
        <v>250</v>
      </c>
    </row>
    <row r="158" spans="2:65" s="12" customFormat="1" ht="11.25">
      <c r="B158" s="155"/>
      <c r="D158" s="156" t="s">
        <v>265</v>
      </c>
      <c r="E158" s="157" t="s">
        <v>1</v>
      </c>
      <c r="F158" s="158" t="s">
        <v>4683</v>
      </c>
      <c r="H158" s="159">
        <v>40.5</v>
      </c>
      <c r="I158" s="160"/>
      <c r="L158" s="155"/>
      <c r="M158" s="161"/>
      <c r="T158" s="162"/>
      <c r="AT158" s="157" t="s">
        <v>265</v>
      </c>
      <c r="AU158" s="157" t="s">
        <v>21</v>
      </c>
      <c r="AV158" s="12" t="s">
        <v>21</v>
      </c>
      <c r="AW158" s="12" t="s">
        <v>36</v>
      </c>
      <c r="AX158" s="12" t="s">
        <v>80</v>
      </c>
      <c r="AY158" s="157" t="s">
        <v>250</v>
      </c>
    </row>
    <row r="159" spans="2:65" s="14" customFormat="1" ht="11.25">
      <c r="B159" s="171"/>
      <c r="D159" s="156" t="s">
        <v>265</v>
      </c>
      <c r="E159" s="172" t="s">
        <v>4418</v>
      </c>
      <c r="F159" s="173" t="s">
        <v>317</v>
      </c>
      <c r="H159" s="174">
        <v>40.5</v>
      </c>
      <c r="I159" s="175"/>
      <c r="L159" s="171"/>
      <c r="M159" s="176"/>
      <c r="T159" s="177"/>
      <c r="AT159" s="172" t="s">
        <v>265</v>
      </c>
      <c r="AU159" s="172" t="s">
        <v>21</v>
      </c>
      <c r="AV159" s="14" t="s">
        <v>267</v>
      </c>
      <c r="AW159" s="14" t="s">
        <v>36</v>
      </c>
      <c r="AX159" s="14" t="s">
        <v>80</v>
      </c>
      <c r="AY159" s="172" t="s">
        <v>250</v>
      </c>
    </row>
    <row r="160" spans="2:65" s="13" customFormat="1" ht="11.25">
      <c r="B160" s="163"/>
      <c r="D160" s="156" t="s">
        <v>265</v>
      </c>
      <c r="E160" s="164" t="s">
        <v>1</v>
      </c>
      <c r="F160" s="165" t="s">
        <v>273</v>
      </c>
      <c r="H160" s="166">
        <v>81</v>
      </c>
      <c r="I160" s="167"/>
      <c r="L160" s="163"/>
      <c r="M160" s="168"/>
      <c r="T160" s="169"/>
      <c r="AT160" s="164" t="s">
        <v>265</v>
      </c>
      <c r="AU160" s="164" t="s">
        <v>21</v>
      </c>
      <c r="AV160" s="13" t="s">
        <v>257</v>
      </c>
      <c r="AW160" s="13" t="s">
        <v>36</v>
      </c>
      <c r="AX160" s="13" t="s">
        <v>88</v>
      </c>
      <c r="AY160" s="164" t="s">
        <v>250</v>
      </c>
    </row>
    <row r="161" spans="2:65" s="1" customFormat="1" ht="37.9" customHeight="1">
      <c r="B161" s="33"/>
      <c r="C161" s="138" t="s">
        <v>305</v>
      </c>
      <c r="D161" s="138" t="s">
        <v>252</v>
      </c>
      <c r="E161" s="139" t="s">
        <v>312</v>
      </c>
      <c r="F161" s="140" t="s">
        <v>313</v>
      </c>
      <c r="G161" s="141" t="s">
        <v>276</v>
      </c>
      <c r="H161" s="142">
        <v>135.6</v>
      </c>
      <c r="I161" s="143"/>
      <c r="J161" s="144">
        <f>ROUND(I161*H161,2)</f>
        <v>0</v>
      </c>
      <c r="K161" s="140" t="s">
        <v>256</v>
      </c>
      <c r="L161" s="33"/>
      <c r="M161" s="145" t="s">
        <v>1</v>
      </c>
      <c r="N161" s="146" t="s">
        <v>45</v>
      </c>
      <c r="P161" s="147">
        <f>O161*H161</f>
        <v>0</v>
      </c>
      <c r="Q161" s="147">
        <v>0</v>
      </c>
      <c r="R161" s="147">
        <f>Q161*H161</f>
        <v>0</v>
      </c>
      <c r="S161" s="147">
        <v>0</v>
      </c>
      <c r="T161" s="148">
        <f>S161*H161</f>
        <v>0</v>
      </c>
      <c r="AR161" s="149" t="s">
        <v>257</v>
      </c>
      <c r="AT161" s="149" t="s">
        <v>252</v>
      </c>
      <c r="AU161" s="149" t="s">
        <v>21</v>
      </c>
      <c r="AY161" s="17" t="s">
        <v>250</v>
      </c>
      <c r="BE161" s="150">
        <f>IF(N161="základní",J161,0)</f>
        <v>0</v>
      </c>
      <c r="BF161" s="150">
        <f>IF(N161="snížená",J161,0)</f>
        <v>0</v>
      </c>
      <c r="BG161" s="150">
        <f>IF(N161="zákl. přenesená",J161,0)</f>
        <v>0</v>
      </c>
      <c r="BH161" s="150">
        <f>IF(N161="sníž. přenesená",J161,0)</f>
        <v>0</v>
      </c>
      <c r="BI161" s="150">
        <f>IF(N161="nulová",J161,0)</f>
        <v>0</v>
      </c>
      <c r="BJ161" s="17" t="s">
        <v>88</v>
      </c>
      <c r="BK161" s="150">
        <f>ROUND(I161*H161,2)</f>
        <v>0</v>
      </c>
      <c r="BL161" s="17" t="s">
        <v>257</v>
      </c>
      <c r="BM161" s="149" t="s">
        <v>4684</v>
      </c>
    </row>
    <row r="162" spans="2:65" s="1" customFormat="1" ht="11.25">
      <c r="B162" s="33"/>
      <c r="D162" s="151" t="s">
        <v>259</v>
      </c>
      <c r="F162" s="152" t="s">
        <v>315</v>
      </c>
      <c r="I162" s="153"/>
      <c r="L162" s="33"/>
      <c r="M162" s="154"/>
      <c r="T162" s="57"/>
      <c r="AT162" s="17" t="s">
        <v>259</v>
      </c>
      <c r="AU162" s="17" t="s">
        <v>21</v>
      </c>
    </row>
    <row r="163" spans="2:65" s="12" customFormat="1" ht="11.25">
      <c r="B163" s="155"/>
      <c r="D163" s="156" t="s">
        <v>265</v>
      </c>
      <c r="E163" s="157" t="s">
        <v>1</v>
      </c>
      <c r="F163" s="158" t="s">
        <v>4685</v>
      </c>
      <c r="H163" s="159">
        <v>89.2</v>
      </c>
      <c r="I163" s="160"/>
      <c r="L163" s="155"/>
      <c r="M163" s="161"/>
      <c r="T163" s="162"/>
      <c r="AT163" s="157" t="s">
        <v>265</v>
      </c>
      <c r="AU163" s="157" t="s">
        <v>21</v>
      </c>
      <c r="AV163" s="12" t="s">
        <v>21</v>
      </c>
      <c r="AW163" s="12" t="s">
        <v>36</v>
      </c>
      <c r="AX163" s="12" t="s">
        <v>80</v>
      </c>
      <c r="AY163" s="157" t="s">
        <v>250</v>
      </c>
    </row>
    <row r="164" spans="2:65" s="12" customFormat="1" ht="11.25">
      <c r="B164" s="155"/>
      <c r="D164" s="156" t="s">
        <v>265</v>
      </c>
      <c r="E164" s="157" t="s">
        <v>1</v>
      </c>
      <c r="F164" s="158" t="s">
        <v>4686</v>
      </c>
      <c r="H164" s="159">
        <v>44.4</v>
      </c>
      <c r="I164" s="160"/>
      <c r="L164" s="155"/>
      <c r="M164" s="161"/>
      <c r="T164" s="162"/>
      <c r="AT164" s="157" t="s">
        <v>265</v>
      </c>
      <c r="AU164" s="157" t="s">
        <v>21</v>
      </c>
      <c r="AV164" s="12" t="s">
        <v>21</v>
      </c>
      <c r="AW164" s="12" t="s">
        <v>36</v>
      </c>
      <c r="AX164" s="12" t="s">
        <v>80</v>
      </c>
      <c r="AY164" s="157" t="s">
        <v>250</v>
      </c>
    </row>
    <row r="165" spans="2:65" s="14" customFormat="1" ht="11.25">
      <c r="B165" s="171"/>
      <c r="D165" s="156" t="s">
        <v>265</v>
      </c>
      <c r="E165" s="172" t="s">
        <v>1</v>
      </c>
      <c r="F165" s="173" t="s">
        <v>317</v>
      </c>
      <c r="H165" s="174">
        <v>133.6</v>
      </c>
      <c r="I165" s="175"/>
      <c r="L165" s="171"/>
      <c r="M165" s="176"/>
      <c r="T165" s="177"/>
      <c r="AT165" s="172" t="s">
        <v>265</v>
      </c>
      <c r="AU165" s="172" t="s">
        <v>21</v>
      </c>
      <c r="AV165" s="14" t="s">
        <v>267</v>
      </c>
      <c r="AW165" s="14" t="s">
        <v>36</v>
      </c>
      <c r="AX165" s="14" t="s">
        <v>80</v>
      </c>
      <c r="AY165" s="172" t="s">
        <v>250</v>
      </c>
    </row>
    <row r="166" spans="2:65" s="12" customFormat="1" ht="11.25">
      <c r="B166" s="155"/>
      <c r="D166" s="156" t="s">
        <v>265</v>
      </c>
      <c r="E166" s="157" t="s">
        <v>1</v>
      </c>
      <c r="F166" s="158" t="s">
        <v>4687</v>
      </c>
      <c r="H166" s="159">
        <v>2</v>
      </c>
      <c r="I166" s="160"/>
      <c r="L166" s="155"/>
      <c r="M166" s="161"/>
      <c r="T166" s="162"/>
      <c r="AT166" s="157" t="s">
        <v>265</v>
      </c>
      <c r="AU166" s="157" t="s">
        <v>21</v>
      </c>
      <c r="AV166" s="12" t="s">
        <v>21</v>
      </c>
      <c r="AW166" s="12" t="s">
        <v>36</v>
      </c>
      <c r="AX166" s="12" t="s">
        <v>80</v>
      </c>
      <c r="AY166" s="157" t="s">
        <v>250</v>
      </c>
    </row>
    <row r="167" spans="2:65" s="14" customFormat="1" ht="11.25">
      <c r="B167" s="171"/>
      <c r="D167" s="156" t="s">
        <v>265</v>
      </c>
      <c r="E167" s="172" t="s">
        <v>4665</v>
      </c>
      <c r="F167" s="173" t="s">
        <v>317</v>
      </c>
      <c r="H167" s="174">
        <v>2</v>
      </c>
      <c r="I167" s="175"/>
      <c r="L167" s="171"/>
      <c r="M167" s="176"/>
      <c r="T167" s="177"/>
      <c r="AT167" s="172" t="s">
        <v>265</v>
      </c>
      <c r="AU167" s="172" t="s">
        <v>21</v>
      </c>
      <c r="AV167" s="14" t="s">
        <v>267</v>
      </c>
      <c r="AW167" s="14" t="s">
        <v>36</v>
      </c>
      <c r="AX167" s="14" t="s">
        <v>80</v>
      </c>
      <c r="AY167" s="172" t="s">
        <v>250</v>
      </c>
    </row>
    <row r="168" spans="2:65" s="13" customFormat="1" ht="11.25">
      <c r="B168" s="163"/>
      <c r="D168" s="156" t="s">
        <v>265</v>
      </c>
      <c r="E168" s="164" t="s">
        <v>1</v>
      </c>
      <c r="F168" s="165" t="s">
        <v>273</v>
      </c>
      <c r="H168" s="166">
        <v>135.6</v>
      </c>
      <c r="I168" s="167"/>
      <c r="L168" s="163"/>
      <c r="M168" s="168"/>
      <c r="T168" s="169"/>
      <c r="AT168" s="164" t="s">
        <v>265</v>
      </c>
      <c r="AU168" s="164" t="s">
        <v>21</v>
      </c>
      <c r="AV168" s="13" t="s">
        <v>257</v>
      </c>
      <c r="AW168" s="13" t="s">
        <v>36</v>
      </c>
      <c r="AX168" s="13" t="s">
        <v>88</v>
      </c>
      <c r="AY168" s="164" t="s">
        <v>250</v>
      </c>
    </row>
    <row r="169" spans="2:65" s="1" customFormat="1" ht="37.9" customHeight="1">
      <c r="B169" s="33"/>
      <c r="C169" s="138" t="s">
        <v>311</v>
      </c>
      <c r="D169" s="138" t="s">
        <v>252</v>
      </c>
      <c r="E169" s="139" t="s">
        <v>381</v>
      </c>
      <c r="F169" s="140" t="s">
        <v>382</v>
      </c>
      <c r="G169" s="141" t="s">
        <v>276</v>
      </c>
      <c r="H169" s="142">
        <v>45</v>
      </c>
      <c r="I169" s="143"/>
      <c r="J169" s="144">
        <f>ROUND(I169*H169,2)</f>
        <v>0</v>
      </c>
      <c r="K169" s="140" t="s">
        <v>2535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0</v>
      </c>
      <c r="R169" s="147">
        <f>Q169*H169</f>
        <v>0</v>
      </c>
      <c r="S169" s="147">
        <v>0</v>
      </c>
      <c r="T169" s="148">
        <f>S169*H169</f>
        <v>0</v>
      </c>
      <c r="AR169" s="149" t="s">
        <v>257</v>
      </c>
      <c r="AT169" s="149" t="s">
        <v>252</v>
      </c>
      <c r="AU169" s="149" t="s">
        <v>21</v>
      </c>
      <c r="AY169" s="17" t="s">
        <v>250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257</v>
      </c>
      <c r="BM169" s="149" t="s">
        <v>4688</v>
      </c>
    </row>
    <row r="170" spans="2:65" s="1" customFormat="1" ht="11.25">
      <c r="B170" s="33"/>
      <c r="D170" s="151" t="s">
        <v>259</v>
      </c>
      <c r="F170" s="152" t="s">
        <v>2537</v>
      </c>
      <c r="I170" s="153"/>
      <c r="L170" s="33"/>
      <c r="M170" s="154"/>
      <c r="T170" s="57"/>
      <c r="AT170" s="17" t="s">
        <v>259</v>
      </c>
      <c r="AU170" s="17" t="s">
        <v>21</v>
      </c>
    </row>
    <row r="171" spans="2:65" s="12" customFormat="1" ht="11.25">
      <c r="B171" s="155"/>
      <c r="D171" s="156" t="s">
        <v>265</v>
      </c>
      <c r="E171" s="157" t="s">
        <v>1</v>
      </c>
      <c r="F171" s="158" t="s">
        <v>4689</v>
      </c>
      <c r="H171" s="159">
        <v>45</v>
      </c>
      <c r="I171" s="160"/>
      <c r="L171" s="155"/>
      <c r="M171" s="161"/>
      <c r="T171" s="162"/>
      <c r="AT171" s="157" t="s">
        <v>265</v>
      </c>
      <c r="AU171" s="157" t="s">
        <v>21</v>
      </c>
      <c r="AV171" s="12" t="s">
        <v>21</v>
      </c>
      <c r="AW171" s="12" t="s">
        <v>36</v>
      </c>
      <c r="AX171" s="12" t="s">
        <v>88</v>
      </c>
      <c r="AY171" s="157" t="s">
        <v>250</v>
      </c>
    </row>
    <row r="172" spans="2:65" s="1" customFormat="1" ht="37.9" customHeight="1">
      <c r="B172" s="33"/>
      <c r="C172" s="138" t="s">
        <v>320</v>
      </c>
      <c r="D172" s="138" t="s">
        <v>252</v>
      </c>
      <c r="E172" s="139" t="s">
        <v>388</v>
      </c>
      <c r="F172" s="140" t="s">
        <v>389</v>
      </c>
      <c r="G172" s="141" t="s">
        <v>276</v>
      </c>
      <c r="H172" s="142">
        <v>450</v>
      </c>
      <c r="I172" s="143"/>
      <c r="J172" s="144">
        <f>ROUND(I172*H172,2)</f>
        <v>0</v>
      </c>
      <c r="K172" s="140" t="s">
        <v>2535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0</v>
      </c>
      <c r="R172" s="147">
        <f>Q172*H172</f>
        <v>0</v>
      </c>
      <c r="S172" s="147">
        <v>0</v>
      </c>
      <c r="T172" s="148">
        <f>S172*H172</f>
        <v>0</v>
      </c>
      <c r="AR172" s="149" t="s">
        <v>257</v>
      </c>
      <c r="AT172" s="149" t="s">
        <v>252</v>
      </c>
      <c r="AU172" s="149" t="s">
        <v>21</v>
      </c>
      <c r="AY172" s="17" t="s">
        <v>250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257</v>
      </c>
      <c r="BM172" s="149" t="s">
        <v>4690</v>
      </c>
    </row>
    <row r="173" spans="2:65" s="1" customFormat="1" ht="11.25">
      <c r="B173" s="33"/>
      <c r="D173" s="151" t="s">
        <v>259</v>
      </c>
      <c r="F173" s="152" t="s">
        <v>2540</v>
      </c>
      <c r="I173" s="153"/>
      <c r="L173" s="33"/>
      <c r="M173" s="154"/>
      <c r="T173" s="57"/>
      <c r="AT173" s="17" t="s">
        <v>259</v>
      </c>
      <c r="AU173" s="17" t="s">
        <v>21</v>
      </c>
    </row>
    <row r="174" spans="2:65" s="12" customFormat="1" ht="11.25">
      <c r="B174" s="155"/>
      <c r="D174" s="156" t="s">
        <v>265</v>
      </c>
      <c r="E174" s="157" t="s">
        <v>1</v>
      </c>
      <c r="F174" s="158" t="s">
        <v>4691</v>
      </c>
      <c r="H174" s="159">
        <v>450</v>
      </c>
      <c r="I174" s="160"/>
      <c r="L174" s="155"/>
      <c r="M174" s="161"/>
      <c r="T174" s="162"/>
      <c r="AT174" s="157" t="s">
        <v>265</v>
      </c>
      <c r="AU174" s="157" t="s">
        <v>21</v>
      </c>
      <c r="AV174" s="12" t="s">
        <v>21</v>
      </c>
      <c r="AW174" s="12" t="s">
        <v>36</v>
      </c>
      <c r="AX174" s="12" t="s">
        <v>88</v>
      </c>
      <c r="AY174" s="157" t="s">
        <v>250</v>
      </c>
    </row>
    <row r="175" spans="2:65" s="1" customFormat="1" ht="24.2" customHeight="1">
      <c r="B175" s="33"/>
      <c r="C175" s="138" t="s">
        <v>331</v>
      </c>
      <c r="D175" s="138" t="s">
        <v>252</v>
      </c>
      <c r="E175" s="139" t="s">
        <v>336</v>
      </c>
      <c r="F175" s="140" t="s">
        <v>337</v>
      </c>
      <c r="G175" s="141" t="s">
        <v>276</v>
      </c>
      <c r="H175" s="142">
        <v>87.5</v>
      </c>
      <c r="I175" s="143"/>
      <c r="J175" s="144">
        <f>ROUND(I175*H175,2)</f>
        <v>0</v>
      </c>
      <c r="K175" s="140" t="s">
        <v>256</v>
      </c>
      <c r="L175" s="33"/>
      <c r="M175" s="145" t="s">
        <v>1</v>
      </c>
      <c r="N175" s="146" t="s">
        <v>45</v>
      </c>
      <c r="P175" s="147">
        <f>O175*H175</f>
        <v>0</v>
      </c>
      <c r="Q175" s="147">
        <v>0</v>
      </c>
      <c r="R175" s="147">
        <f>Q175*H175</f>
        <v>0</v>
      </c>
      <c r="S175" s="147">
        <v>0</v>
      </c>
      <c r="T175" s="148">
        <f>S175*H175</f>
        <v>0</v>
      </c>
      <c r="AR175" s="149" t="s">
        <v>257</v>
      </c>
      <c r="AT175" s="149" t="s">
        <v>252</v>
      </c>
      <c r="AU175" s="149" t="s">
        <v>21</v>
      </c>
      <c r="AY175" s="17" t="s">
        <v>250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257</v>
      </c>
      <c r="BM175" s="149" t="s">
        <v>4692</v>
      </c>
    </row>
    <row r="176" spans="2:65" s="1" customFormat="1" ht="11.25">
      <c r="B176" s="33"/>
      <c r="D176" s="151" t="s">
        <v>259</v>
      </c>
      <c r="F176" s="152" t="s">
        <v>339</v>
      </c>
      <c r="I176" s="153"/>
      <c r="L176" s="33"/>
      <c r="M176" s="154"/>
      <c r="T176" s="57"/>
      <c r="AT176" s="17" t="s">
        <v>259</v>
      </c>
      <c r="AU176" s="17" t="s">
        <v>21</v>
      </c>
    </row>
    <row r="177" spans="2:65" s="12" customFormat="1" ht="11.25">
      <c r="B177" s="155"/>
      <c r="D177" s="156" t="s">
        <v>265</v>
      </c>
      <c r="E177" s="157" t="s">
        <v>1</v>
      </c>
      <c r="F177" s="158" t="s">
        <v>4693</v>
      </c>
      <c r="H177" s="159">
        <v>42.5</v>
      </c>
      <c r="I177" s="160"/>
      <c r="L177" s="155"/>
      <c r="M177" s="161"/>
      <c r="T177" s="162"/>
      <c r="AT177" s="157" t="s">
        <v>265</v>
      </c>
      <c r="AU177" s="157" t="s">
        <v>21</v>
      </c>
      <c r="AV177" s="12" t="s">
        <v>21</v>
      </c>
      <c r="AW177" s="12" t="s">
        <v>36</v>
      </c>
      <c r="AX177" s="12" t="s">
        <v>80</v>
      </c>
      <c r="AY177" s="157" t="s">
        <v>250</v>
      </c>
    </row>
    <row r="178" spans="2:65" s="12" customFormat="1" ht="11.25">
      <c r="B178" s="155"/>
      <c r="D178" s="156" t="s">
        <v>265</v>
      </c>
      <c r="E178" s="157" t="s">
        <v>1</v>
      </c>
      <c r="F178" s="158" t="s">
        <v>4694</v>
      </c>
      <c r="H178" s="159">
        <v>45</v>
      </c>
      <c r="I178" s="160"/>
      <c r="L178" s="155"/>
      <c r="M178" s="161"/>
      <c r="T178" s="162"/>
      <c r="AT178" s="157" t="s">
        <v>265</v>
      </c>
      <c r="AU178" s="157" t="s">
        <v>21</v>
      </c>
      <c r="AV178" s="12" t="s">
        <v>21</v>
      </c>
      <c r="AW178" s="12" t="s">
        <v>36</v>
      </c>
      <c r="AX178" s="12" t="s">
        <v>80</v>
      </c>
      <c r="AY178" s="157" t="s">
        <v>250</v>
      </c>
    </row>
    <row r="179" spans="2:65" s="13" customFormat="1" ht="11.25">
      <c r="B179" s="163"/>
      <c r="D179" s="156" t="s">
        <v>265</v>
      </c>
      <c r="E179" s="164" t="s">
        <v>1</v>
      </c>
      <c r="F179" s="165" t="s">
        <v>273</v>
      </c>
      <c r="H179" s="166">
        <v>87.5</v>
      </c>
      <c r="I179" s="167"/>
      <c r="L179" s="163"/>
      <c r="M179" s="168"/>
      <c r="T179" s="169"/>
      <c r="AT179" s="164" t="s">
        <v>265</v>
      </c>
      <c r="AU179" s="164" t="s">
        <v>21</v>
      </c>
      <c r="AV179" s="13" t="s">
        <v>257</v>
      </c>
      <c r="AW179" s="13" t="s">
        <v>36</v>
      </c>
      <c r="AX179" s="13" t="s">
        <v>88</v>
      </c>
      <c r="AY179" s="164" t="s">
        <v>250</v>
      </c>
    </row>
    <row r="180" spans="2:65" s="1" customFormat="1" ht="33" customHeight="1">
      <c r="B180" s="33"/>
      <c r="C180" s="138" t="s">
        <v>335</v>
      </c>
      <c r="D180" s="138" t="s">
        <v>252</v>
      </c>
      <c r="E180" s="139" t="s">
        <v>400</v>
      </c>
      <c r="F180" s="140" t="s">
        <v>401</v>
      </c>
      <c r="G180" s="141" t="s">
        <v>402</v>
      </c>
      <c r="H180" s="142">
        <v>90</v>
      </c>
      <c r="I180" s="143"/>
      <c r="J180" s="144">
        <f>ROUND(I180*H180,2)</f>
        <v>0</v>
      </c>
      <c r="K180" s="140" t="s">
        <v>1</v>
      </c>
      <c r="L180" s="33"/>
      <c r="M180" s="145" t="s">
        <v>1</v>
      </c>
      <c r="N180" s="146" t="s">
        <v>45</v>
      </c>
      <c r="P180" s="147">
        <f>O180*H180</f>
        <v>0</v>
      </c>
      <c r="Q180" s="147">
        <v>0</v>
      </c>
      <c r="R180" s="147">
        <f>Q180*H180</f>
        <v>0</v>
      </c>
      <c r="S180" s="147">
        <v>0</v>
      </c>
      <c r="T180" s="148">
        <f>S180*H180</f>
        <v>0</v>
      </c>
      <c r="AR180" s="149" t="s">
        <v>257</v>
      </c>
      <c r="AT180" s="149" t="s">
        <v>252</v>
      </c>
      <c r="AU180" s="149" t="s">
        <v>21</v>
      </c>
      <c r="AY180" s="17" t="s">
        <v>250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257</v>
      </c>
      <c r="BM180" s="149" t="s">
        <v>4695</v>
      </c>
    </row>
    <row r="181" spans="2:65" s="12" customFormat="1" ht="11.25">
      <c r="B181" s="155"/>
      <c r="D181" s="156" t="s">
        <v>265</v>
      </c>
      <c r="E181" s="157" t="s">
        <v>1</v>
      </c>
      <c r="F181" s="158" t="s">
        <v>4696</v>
      </c>
      <c r="H181" s="159">
        <v>90</v>
      </c>
      <c r="I181" s="160"/>
      <c r="L181" s="155"/>
      <c r="M181" s="161"/>
      <c r="T181" s="162"/>
      <c r="AT181" s="157" t="s">
        <v>265</v>
      </c>
      <c r="AU181" s="157" t="s">
        <v>21</v>
      </c>
      <c r="AV181" s="12" t="s">
        <v>21</v>
      </c>
      <c r="AW181" s="12" t="s">
        <v>36</v>
      </c>
      <c r="AX181" s="12" t="s">
        <v>88</v>
      </c>
      <c r="AY181" s="157" t="s">
        <v>250</v>
      </c>
    </row>
    <row r="182" spans="2:65" s="1" customFormat="1" ht="16.5" customHeight="1">
      <c r="B182" s="33"/>
      <c r="C182" s="138" t="s">
        <v>340</v>
      </c>
      <c r="D182" s="138" t="s">
        <v>252</v>
      </c>
      <c r="E182" s="139" t="s">
        <v>412</v>
      </c>
      <c r="F182" s="140" t="s">
        <v>413</v>
      </c>
      <c r="G182" s="141" t="s">
        <v>276</v>
      </c>
      <c r="H182" s="142">
        <v>62.2</v>
      </c>
      <c r="I182" s="143"/>
      <c r="J182" s="144">
        <f>ROUND(I182*H182,2)</f>
        <v>0</v>
      </c>
      <c r="K182" s="140" t="s">
        <v>256</v>
      </c>
      <c r="L182" s="33"/>
      <c r="M182" s="145" t="s">
        <v>1</v>
      </c>
      <c r="N182" s="146" t="s">
        <v>45</v>
      </c>
      <c r="P182" s="147">
        <f>O182*H182</f>
        <v>0</v>
      </c>
      <c r="Q182" s="147">
        <v>0</v>
      </c>
      <c r="R182" s="147">
        <f>Q182*H182</f>
        <v>0</v>
      </c>
      <c r="S182" s="147">
        <v>0</v>
      </c>
      <c r="T182" s="148">
        <f>S182*H182</f>
        <v>0</v>
      </c>
      <c r="AR182" s="149" t="s">
        <v>257</v>
      </c>
      <c r="AT182" s="149" t="s">
        <v>252</v>
      </c>
      <c r="AU182" s="149" t="s">
        <v>21</v>
      </c>
      <c r="AY182" s="17" t="s">
        <v>250</v>
      </c>
      <c r="BE182" s="150">
        <f>IF(N182="základní",J182,0)</f>
        <v>0</v>
      </c>
      <c r="BF182" s="150">
        <f>IF(N182="snížená",J182,0)</f>
        <v>0</v>
      </c>
      <c r="BG182" s="150">
        <f>IF(N182="zákl. přenesená",J182,0)</f>
        <v>0</v>
      </c>
      <c r="BH182" s="150">
        <f>IF(N182="sníž. přenesená",J182,0)</f>
        <v>0</v>
      </c>
      <c r="BI182" s="150">
        <f>IF(N182="nulová",J182,0)</f>
        <v>0</v>
      </c>
      <c r="BJ182" s="17" t="s">
        <v>88</v>
      </c>
      <c r="BK182" s="150">
        <f>ROUND(I182*H182,2)</f>
        <v>0</v>
      </c>
      <c r="BL182" s="17" t="s">
        <v>257</v>
      </c>
      <c r="BM182" s="149" t="s">
        <v>4697</v>
      </c>
    </row>
    <row r="183" spans="2:65" s="1" customFormat="1" ht="11.25">
      <c r="B183" s="33"/>
      <c r="D183" s="151" t="s">
        <v>259</v>
      </c>
      <c r="F183" s="152" t="s">
        <v>415</v>
      </c>
      <c r="I183" s="153"/>
      <c r="L183" s="33"/>
      <c r="M183" s="154"/>
      <c r="T183" s="57"/>
      <c r="AT183" s="17" t="s">
        <v>259</v>
      </c>
      <c r="AU183" s="17" t="s">
        <v>21</v>
      </c>
    </row>
    <row r="184" spans="2:65" s="1" customFormat="1" ht="19.5">
      <c r="B184" s="33"/>
      <c r="D184" s="156" t="s">
        <v>285</v>
      </c>
      <c r="F184" s="170" t="s">
        <v>4474</v>
      </c>
      <c r="I184" s="153"/>
      <c r="L184" s="33"/>
      <c r="M184" s="154"/>
      <c r="T184" s="57"/>
      <c r="AT184" s="17" t="s">
        <v>285</v>
      </c>
      <c r="AU184" s="17" t="s">
        <v>21</v>
      </c>
    </row>
    <row r="185" spans="2:65" s="12" customFormat="1" ht="11.25">
      <c r="B185" s="155"/>
      <c r="D185" s="156" t="s">
        <v>265</v>
      </c>
      <c r="E185" s="157" t="s">
        <v>1</v>
      </c>
      <c r="F185" s="158" t="s">
        <v>4698</v>
      </c>
      <c r="H185" s="159">
        <v>17.8</v>
      </c>
      <c r="I185" s="160"/>
      <c r="L185" s="155"/>
      <c r="M185" s="161"/>
      <c r="T185" s="162"/>
      <c r="AT185" s="157" t="s">
        <v>265</v>
      </c>
      <c r="AU185" s="157" t="s">
        <v>21</v>
      </c>
      <c r="AV185" s="12" t="s">
        <v>21</v>
      </c>
      <c r="AW185" s="12" t="s">
        <v>36</v>
      </c>
      <c r="AX185" s="12" t="s">
        <v>80</v>
      </c>
      <c r="AY185" s="157" t="s">
        <v>250</v>
      </c>
    </row>
    <row r="186" spans="2:65" s="12" customFormat="1" ht="11.25">
      <c r="B186" s="155"/>
      <c r="D186" s="156" t="s">
        <v>265</v>
      </c>
      <c r="E186" s="157" t="s">
        <v>1</v>
      </c>
      <c r="F186" s="158" t="s">
        <v>4686</v>
      </c>
      <c r="H186" s="159">
        <v>44.4</v>
      </c>
      <c r="I186" s="160"/>
      <c r="L186" s="155"/>
      <c r="M186" s="161"/>
      <c r="T186" s="162"/>
      <c r="AT186" s="157" t="s">
        <v>265</v>
      </c>
      <c r="AU186" s="157" t="s">
        <v>21</v>
      </c>
      <c r="AV186" s="12" t="s">
        <v>21</v>
      </c>
      <c r="AW186" s="12" t="s">
        <v>36</v>
      </c>
      <c r="AX186" s="12" t="s">
        <v>80</v>
      </c>
      <c r="AY186" s="157" t="s">
        <v>250</v>
      </c>
    </row>
    <row r="187" spans="2:65" s="13" customFormat="1" ht="11.25">
      <c r="B187" s="163"/>
      <c r="D187" s="156" t="s">
        <v>265</v>
      </c>
      <c r="E187" s="164" t="s">
        <v>1</v>
      </c>
      <c r="F187" s="165" t="s">
        <v>273</v>
      </c>
      <c r="H187" s="166">
        <v>62.2</v>
      </c>
      <c r="I187" s="167"/>
      <c r="L187" s="163"/>
      <c r="M187" s="168"/>
      <c r="T187" s="169"/>
      <c r="AT187" s="164" t="s">
        <v>265</v>
      </c>
      <c r="AU187" s="164" t="s">
        <v>21</v>
      </c>
      <c r="AV187" s="13" t="s">
        <v>257</v>
      </c>
      <c r="AW187" s="13" t="s">
        <v>36</v>
      </c>
      <c r="AX187" s="13" t="s">
        <v>88</v>
      </c>
      <c r="AY187" s="164" t="s">
        <v>250</v>
      </c>
    </row>
    <row r="188" spans="2:65" s="1" customFormat="1" ht="24.2" customHeight="1">
      <c r="B188" s="33"/>
      <c r="C188" s="138" t="s">
        <v>8</v>
      </c>
      <c r="D188" s="138" t="s">
        <v>252</v>
      </c>
      <c r="E188" s="139" t="s">
        <v>346</v>
      </c>
      <c r="F188" s="140" t="s">
        <v>347</v>
      </c>
      <c r="G188" s="141" t="s">
        <v>276</v>
      </c>
      <c r="H188" s="142">
        <v>40.5</v>
      </c>
      <c r="I188" s="143"/>
      <c r="J188" s="144">
        <f>ROUND(I188*H188,2)</f>
        <v>0</v>
      </c>
      <c r="K188" s="140" t="s">
        <v>256</v>
      </c>
      <c r="L188" s="33"/>
      <c r="M188" s="145" t="s">
        <v>1</v>
      </c>
      <c r="N188" s="146" t="s">
        <v>45</v>
      </c>
      <c r="P188" s="147">
        <f>O188*H188</f>
        <v>0</v>
      </c>
      <c r="Q188" s="147">
        <v>0</v>
      </c>
      <c r="R188" s="147">
        <f>Q188*H188</f>
        <v>0</v>
      </c>
      <c r="S188" s="147">
        <v>0</v>
      </c>
      <c r="T188" s="148">
        <f>S188*H188</f>
        <v>0</v>
      </c>
      <c r="AR188" s="149" t="s">
        <v>257</v>
      </c>
      <c r="AT188" s="149" t="s">
        <v>252</v>
      </c>
      <c r="AU188" s="149" t="s">
        <v>21</v>
      </c>
      <c r="AY188" s="17" t="s">
        <v>250</v>
      </c>
      <c r="BE188" s="150">
        <f>IF(N188="základní",J188,0)</f>
        <v>0</v>
      </c>
      <c r="BF188" s="150">
        <f>IF(N188="snížená",J188,0)</f>
        <v>0</v>
      </c>
      <c r="BG188" s="150">
        <f>IF(N188="zákl. přenesená",J188,0)</f>
        <v>0</v>
      </c>
      <c r="BH188" s="150">
        <f>IF(N188="sníž. přenesená",J188,0)</f>
        <v>0</v>
      </c>
      <c r="BI188" s="150">
        <f>IF(N188="nulová",J188,0)</f>
        <v>0</v>
      </c>
      <c r="BJ188" s="17" t="s">
        <v>88</v>
      </c>
      <c r="BK188" s="150">
        <f>ROUND(I188*H188,2)</f>
        <v>0</v>
      </c>
      <c r="BL188" s="17" t="s">
        <v>257</v>
      </c>
      <c r="BM188" s="149" t="s">
        <v>4699</v>
      </c>
    </row>
    <row r="189" spans="2:65" s="1" customFormat="1" ht="11.25">
      <c r="B189" s="33"/>
      <c r="D189" s="151" t="s">
        <v>259</v>
      </c>
      <c r="F189" s="152" t="s">
        <v>349</v>
      </c>
      <c r="I189" s="153"/>
      <c r="L189" s="33"/>
      <c r="M189" s="154"/>
      <c r="T189" s="57"/>
      <c r="AT189" s="17" t="s">
        <v>259</v>
      </c>
      <c r="AU189" s="17" t="s">
        <v>21</v>
      </c>
    </row>
    <row r="190" spans="2:65" s="1" customFormat="1" ht="19.5">
      <c r="B190" s="33"/>
      <c r="D190" s="156" t="s">
        <v>285</v>
      </c>
      <c r="F190" s="170" t="s">
        <v>4477</v>
      </c>
      <c r="I190" s="153"/>
      <c r="L190" s="33"/>
      <c r="M190" s="154"/>
      <c r="T190" s="57"/>
      <c r="AT190" s="17" t="s">
        <v>285</v>
      </c>
      <c r="AU190" s="17" t="s">
        <v>21</v>
      </c>
    </row>
    <row r="191" spans="2:65" s="12" customFormat="1" ht="11.25">
      <c r="B191" s="155"/>
      <c r="D191" s="156" t="s">
        <v>265</v>
      </c>
      <c r="E191" s="157" t="s">
        <v>1</v>
      </c>
      <c r="F191" s="158" t="s">
        <v>4700</v>
      </c>
      <c r="H191" s="159">
        <v>40.5</v>
      </c>
      <c r="I191" s="160"/>
      <c r="L191" s="155"/>
      <c r="M191" s="161"/>
      <c r="T191" s="162"/>
      <c r="AT191" s="157" t="s">
        <v>265</v>
      </c>
      <c r="AU191" s="157" t="s">
        <v>21</v>
      </c>
      <c r="AV191" s="12" t="s">
        <v>21</v>
      </c>
      <c r="AW191" s="12" t="s">
        <v>36</v>
      </c>
      <c r="AX191" s="12" t="s">
        <v>88</v>
      </c>
      <c r="AY191" s="157" t="s">
        <v>250</v>
      </c>
    </row>
    <row r="192" spans="2:65" s="1" customFormat="1" ht="24.2" customHeight="1">
      <c r="B192" s="33"/>
      <c r="C192" s="138" t="s">
        <v>351</v>
      </c>
      <c r="D192" s="138" t="s">
        <v>252</v>
      </c>
      <c r="E192" s="139" t="s">
        <v>1422</v>
      </c>
      <c r="F192" s="140" t="s">
        <v>1423</v>
      </c>
      <c r="G192" s="141" t="s">
        <v>276</v>
      </c>
      <c r="H192" s="142">
        <v>6.3</v>
      </c>
      <c r="I192" s="143"/>
      <c r="J192" s="144">
        <f>ROUND(I192*H192,2)</f>
        <v>0</v>
      </c>
      <c r="K192" s="140" t="s">
        <v>256</v>
      </c>
      <c r="L192" s="33"/>
      <c r="M192" s="145" t="s">
        <v>1</v>
      </c>
      <c r="N192" s="146" t="s">
        <v>45</v>
      </c>
      <c r="P192" s="147">
        <f>O192*H192</f>
        <v>0</v>
      </c>
      <c r="Q192" s="147">
        <v>0</v>
      </c>
      <c r="R192" s="147">
        <f>Q192*H192</f>
        <v>0</v>
      </c>
      <c r="S192" s="147">
        <v>0</v>
      </c>
      <c r="T192" s="148">
        <f>S192*H192</f>
        <v>0</v>
      </c>
      <c r="AR192" s="149" t="s">
        <v>257</v>
      </c>
      <c r="AT192" s="149" t="s">
        <v>252</v>
      </c>
      <c r="AU192" s="149" t="s">
        <v>21</v>
      </c>
      <c r="AY192" s="17" t="s">
        <v>250</v>
      </c>
      <c r="BE192" s="150">
        <f>IF(N192="základní",J192,0)</f>
        <v>0</v>
      </c>
      <c r="BF192" s="150">
        <f>IF(N192="snížená",J192,0)</f>
        <v>0</v>
      </c>
      <c r="BG192" s="150">
        <f>IF(N192="zákl. přenesená",J192,0)</f>
        <v>0</v>
      </c>
      <c r="BH192" s="150">
        <f>IF(N192="sníž. přenesená",J192,0)</f>
        <v>0</v>
      </c>
      <c r="BI192" s="150">
        <f>IF(N192="nulová",J192,0)</f>
        <v>0</v>
      </c>
      <c r="BJ192" s="17" t="s">
        <v>88</v>
      </c>
      <c r="BK192" s="150">
        <f>ROUND(I192*H192,2)</f>
        <v>0</v>
      </c>
      <c r="BL192" s="17" t="s">
        <v>257</v>
      </c>
      <c r="BM192" s="149" t="s">
        <v>4701</v>
      </c>
    </row>
    <row r="193" spans="2:65" s="1" customFormat="1" ht="11.25">
      <c r="B193" s="33"/>
      <c r="D193" s="151" t="s">
        <v>259</v>
      </c>
      <c r="F193" s="152" t="s">
        <v>1425</v>
      </c>
      <c r="I193" s="153"/>
      <c r="L193" s="33"/>
      <c r="M193" s="154"/>
      <c r="T193" s="57"/>
      <c r="AT193" s="17" t="s">
        <v>259</v>
      </c>
      <c r="AU193" s="17" t="s">
        <v>21</v>
      </c>
    </row>
    <row r="194" spans="2:65" s="1" customFormat="1" ht="19.5">
      <c r="B194" s="33"/>
      <c r="D194" s="156" t="s">
        <v>285</v>
      </c>
      <c r="F194" s="170" t="s">
        <v>4480</v>
      </c>
      <c r="I194" s="153"/>
      <c r="L194" s="33"/>
      <c r="M194" s="154"/>
      <c r="T194" s="57"/>
      <c r="AT194" s="17" t="s">
        <v>285</v>
      </c>
      <c r="AU194" s="17" t="s">
        <v>21</v>
      </c>
    </row>
    <row r="195" spans="2:65" s="12" customFormat="1" ht="11.25">
      <c r="B195" s="155"/>
      <c r="D195" s="156" t="s">
        <v>265</v>
      </c>
      <c r="E195" s="157" t="s">
        <v>1</v>
      </c>
      <c r="F195" s="158" t="s">
        <v>4702</v>
      </c>
      <c r="H195" s="159">
        <v>6.3</v>
      </c>
      <c r="I195" s="160"/>
      <c r="L195" s="155"/>
      <c r="M195" s="161"/>
      <c r="T195" s="162"/>
      <c r="AT195" s="157" t="s">
        <v>265</v>
      </c>
      <c r="AU195" s="157" t="s">
        <v>21</v>
      </c>
      <c r="AV195" s="12" t="s">
        <v>21</v>
      </c>
      <c r="AW195" s="12" t="s">
        <v>36</v>
      </c>
      <c r="AX195" s="12" t="s">
        <v>88</v>
      </c>
      <c r="AY195" s="157" t="s">
        <v>250</v>
      </c>
    </row>
    <row r="196" spans="2:65" s="1" customFormat="1" ht="16.5" customHeight="1">
      <c r="B196" s="33"/>
      <c r="C196" s="178" t="s">
        <v>357</v>
      </c>
      <c r="D196" s="178" t="s">
        <v>364</v>
      </c>
      <c r="E196" s="179" t="s">
        <v>4145</v>
      </c>
      <c r="F196" s="180" t="s">
        <v>4146</v>
      </c>
      <c r="G196" s="181" t="s">
        <v>402</v>
      </c>
      <c r="H196" s="182">
        <v>12.6</v>
      </c>
      <c r="I196" s="183"/>
      <c r="J196" s="184">
        <f>ROUND(I196*H196,2)</f>
        <v>0</v>
      </c>
      <c r="K196" s="180" t="s">
        <v>256</v>
      </c>
      <c r="L196" s="185"/>
      <c r="M196" s="186" t="s">
        <v>1</v>
      </c>
      <c r="N196" s="187" t="s">
        <v>45</v>
      </c>
      <c r="P196" s="147">
        <f>O196*H196</f>
        <v>0</v>
      </c>
      <c r="Q196" s="147">
        <v>1</v>
      </c>
      <c r="R196" s="147">
        <f>Q196*H196</f>
        <v>12.6</v>
      </c>
      <c r="S196" s="147">
        <v>0</v>
      </c>
      <c r="T196" s="148">
        <f>S196*H196</f>
        <v>0</v>
      </c>
      <c r="AR196" s="149" t="s">
        <v>299</v>
      </c>
      <c r="AT196" s="149" t="s">
        <v>364</v>
      </c>
      <c r="AU196" s="149" t="s">
        <v>21</v>
      </c>
      <c r="AY196" s="17" t="s">
        <v>250</v>
      </c>
      <c r="BE196" s="150">
        <f>IF(N196="základní",J196,0)</f>
        <v>0</v>
      </c>
      <c r="BF196" s="150">
        <f>IF(N196="snížená",J196,0)</f>
        <v>0</v>
      </c>
      <c r="BG196" s="150">
        <f>IF(N196="zákl. přenesená",J196,0)</f>
        <v>0</v>
      </c>
      <c r="BH196" s="150">
        <f>IF(N196="sníž. přenesená",J196,0)</f>
        <v>0</v>
      </c>
      <c r="BI196" s="150">
        <f>IF(N196="nulová",J196,0)</f>
        <v>0</v>
      </c>
      <c r="BJ196" s="17" t="s">
        <v>88</v>
      </c>
      <c r="BK196" s="150">
        <f>ROUND(I196*H196,2)</f>
        <v>0</v>
      </c>
      <c r="BL196" s="17" t="s">
        <v>257</v>
      </c>
      <c r="BM196" s="149" t="s">
        <v>4703</v>
      </c>
    </row>
    <row r="197" spans="2:65" s="12" customFormat="1" ht="11.25">
      <c r="B197" s="155"/>
      <c r="D197" s="156" t="s">
        <v>265</v>
      </c>
      <c r="F197" s="158" t="s">
        <v>4704</v>
      </c>
      <c r="H197" s="159">
        <v>12.6</v>
      </c>
      <c r="I197" s="160"/>
      <c r="L197" s="155"/>
      <c r="M197" s="161"/>
      <c r="T197" s="162"/>
      <c r="AT197" s="157" t="s">
        <v>265</v>
      </c>
      <c r="AU197" s="157" t="s">
        <v>21</v>
      </c>
      <c r="AV197" s="12" t="s">
        <v>21</v>
      </c>
      <c r="AW197" s="12" t="s">
        <v>4</v>
      </c>
      <c r="AX197" s="12" t="s">
        <v>88</v>
      </c>
      <c r="AY197" s="157" t="s">
        <v>250</v>
      </c>
    </row>
    <row r="198" spans="2:65" s="1" customFormat="1" ht="33" customHeight="1">
      <c r="B198" s="33"/>
      <c r="C198" s="138" t="s">
        <v>363</v>
      </c>
      <c r="D198" s="138" t="s">
        <v>252</v>
      </c>
      <c r="E198" s="139" t="s">
        <v>4577</v>
      </c>
      <c r="F198" s="140" t="s">
        <v>4578</v>
      </c>
      <c r="G198" s="141" t="s">
        <v>255</v>
      </c>
      <c r="H198" s="142">
        <v>10</v>
      </c>
      <c r="I198" s="143"/>
      <c r="J198" s="144">
        <f>ROUND(I198*H198,2)</f>
        <v>0</v>
      </c>
      <c r="K198" s="140" t="s">
        <v>256</v>
      </c>
      <c r="L198" s="33"/>
      <c r="M198" s="145" t="s">
        <v>1</v>
      </c>
      <c r="N198" s="146" t="s">
        <v>45</v>
      </c>
      <c r="P198" s="147">
        <f>O198*H198</f>
        <v>0</v>
      </c>
      <c r="Q198" s="147">
        <v>0</v>
      </c>
      <c r="R198" s="147">
        <f>Q198*H198</f>
        <v>0</v>
      </c>
      <c r="S198" s="147">
        <v>0</v>
      </c>
      <c r="T198" s="148">
        <f>S198*H198</f>
        <v>0</v>
      </c>
      <c r="AR198" s="149" t="s">
        <v>257</v>
      </c>
      <c r="AT198" s="149" t="s">
        <v>252</v>
      </c>
      <c r="AU198" s="149" t="s">
        <v>21</v>
      </c>
      <c r="AY198" s="17" t="s">
        <v>250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257</v>
      </c>
      <c r="BM198" s="149" t="s">
        <v>4705</v>
      </c>
    </row>
    <row r="199" spans="2:65" s="1" customFormat="1" ht="11.25">
      <c r="B199" s="33"/>
      <c r="D199" s="151" t="s">
        <v>259</v>
      </c>
      <c r="F199" s="152" t="s">
        <v>4580</v>
      </c>
      <c r="I199" s="153"/>
      <c r="L199" s="33"/>
      <c r="M199" s="154"/>
      <c r="T199" s="57"/>
      <c r="AT199" s="17" t="s">
        <v>259</v>
      </c>
      <c r="AU199" s="17" t="s">
        <v>21</v>
      </c>
    </row>
    <row r="200" spans="2:65" s="12" customFormat="1" ht="11.25">
      <c r="B200" s="155"/>
      <c r="D200" s="156" t="s">
        <v>265</v>
      </c>
      <c r="E200" s="157" t="s">
        <v>1</v>
      </c>
      <c r="F200" s="158" t="s">
        <v>4706</v>
      </c>
      <c r="H200" s="159">
        <v>10</v>
      </c>
      <c r="I200" s="160"/>
      <c r="L200" s="155"/>
      <c r="M200" s="161"/>
      <c r="T200" s="162"/>
      <c r="AT200" s="157" t="s">
        <v>265</v>
      </c>
      <c r="AU200" s="157" t="s">
        <v>21</v>
      </c>
      <c r="AV200" s="12" t="s">
        <v>21</v>
      </c>
      <c r="AW200" s="12" t="s">
        <v>36</v>
      </c>
      <c r="AX200" s="12" t="s">
        <v>88</v>
      </c>
      <c r="AY200" s="157" t="s">
        <v>250</v>
      </c>
    </row>
    <row r="201" spans="2:65" s="1" customFormat="1" ht="24.2" customHeight="1">
      <c r="B201" s="33"/>
      <c r="C201" s="138" t="s">
        <v>369</v>
      </c>
      <c r="D201" s="138" t="s">
        <v>252</v>
      </c>
      <c r="E201" s="139" t="s">
        <v>4582</v>
      </c>
      <c r="F201" s="140" t="s">
        <v>4583</v>
      </c>
      <c r="G201" s="141" t="s">
        <v>255</v>
      </c>
      <c r="H201" s="142">
        <v>10</v>
      </c>
      <c r="I201" s="143"/>
      <c r="J201" s="144">
        <f>ROUND(I201*H201,2)</f>
        <v>0</v>
      </c>
      <c r="K201" s="140" t="s">
        <v>256</v>
      </c>
      <c r="L201" s="33"/>
      <c r="M201" s="145" t="s">
        <v>1</v>
      </c>
      <c r="N201" s="146" t="s">
        <v>45</v>
      </c>
      <c r="P201" s="147">
        <f>O201*H201</f>
        <v>0</v>
      </c>
      <c r="Q201" s="147">
        <v>0</v>
      </c>
      <c r="R201" s="147">
        <f>Q201*H201</f>
        <v>0</v>
      </c>
      <c r="S201" s="147">
        <v>0</v>
      </c>
      <c r="T201" s="148">
        <f>S201*H201</f>
        <v>0</v>
      </c>
      <c r="AR201" s="149" t="s">
        <v>257</v>
      </c>
      <c r="AT201" s="149" t="s">
        <v>252</v>
      </c>
      <c r="AU201" s="149" t="s">
        <v>21</v>
      </c>
      <c r="AY201" s="17" t="s">
        <v>250</v>
      </c>
      <c r="BE201" s="150">
        <f>IF(N201="základní",J201,0)</f>
        <v>0</v>
      </c>
      <c r="BF201" s="150">
        <f>IF(N201="snížená",J201,0)</f>
        <v>0</v>
      </c>
      <c r="BG201" s="150">
        <f>IF(N201="zákl. přenesená",J201,0)</f>
        <v>0</v>
      </c>
      <c r="BH201" s="150">
        <f>IF(N201="sníž. přenesená",J201,0)</f>
        <v>0</v>
      </c>
      <c r="BI201" s="150">
        <f>IF(N201="nulová",J201,0)</f>
        <v>0</v>
      </c>
      <c r="BJ201" s="17" t="s">
        <v>88</v>
      </c>
      <c r="BK201" s="150">
        <f>ROUND(I201*H201,2)</f>
        <v>0</v>
      </c>
      <c r="BL201" s="17" t="s">
        <v>257</v>
      </c>
      <c r="BM201" s="149" t="s">
        <v>4707</v>
      </c>
    </row>
    <row r="202" spans="2:65" s="1" customFormat="1" ht="11.25">
      <c r="B202" s="33"/>
      <c r="D202" s="151" t="s">
        <v>259</v>
      </c>
      <c r="F202" s="152" t="s">
        <v>4585</v>
      </c>
      <c r="I202" s="153"/>
      <c r="L202" s="33"/>
      <c r="M202" s="154"/>
      <c r="T202" s="57"/>
      <c r="AT202" s="17" t="s">
        <v>259</v>
      </c>
      <c r="AU202" s="17" t="s">
        <v>21</v>
      </c>
    </row>
    <row r="203" spans="2:65" s="12" customFormat="1" ht="11.25">
      <c r="B203" s="155"/>
      <c r="D203" s="156" t="s">
        <v>265</v>
      </c>
      <c r="E203" s="157" t="s">
        <v>1</v>
      </c>
      <c r="F203" s="158" t="s">
        <v>311</v>
      </c>
      <c r="H203" s="159">
        <v>10</v>
      </c>
      <c r="I203" s="160"/>
      <c r="L203" s="155"/>
      <c r="M203" s="161"/>
      <c r="T203" s="162"/>
      <c r="AT203" s="157" t="s">
        <v>265</v>
      </c>
      <c r="AU203" s="157" t="s">
        <v>21</v>
      </c>
      <c r="AV203" s="12" t="s">
        <v>21</v>
      </c>
      <c r="AW203" s="12" t="s">
        <v>36</v>
      </c>
      <c r="AX203" s="12" t="s">
        <v>88</v>
      </c>
      <c r="AY203" s="157" t="s">
        <v>250</v>
      </c>
    </row>
    <row r="204" spans="2:65" s="1" customFormat="1" ht="16.5" customHeight="1">
      <c r="B204" s="33"/>
      <c r="C204" s="178" t="s">
        <v>375</v>
      </c>
      <c r="D204" s="178" t="s">
        <v>364</v>
      </c>
      <c r="E204" s="179" t="s">
        <v>441</v>
      </c>
      <c r="F204" s="180" t="s">
        <v>442</v>
      </c>
      <c r="G204" s="181" t="s">
        <v>443</v>
      </c>
      <c r="H204" s="182">
        <v>0.2</v>
      </c>
      <c r="I204" s="183"/>
      <c r="J204" s="184">
        <f>ROUND(I204*H204,2)</f>
        <v>0</v>
      </c>
      <c r="K204" s="180" t="s">
        <v>256</v>
      </c>
      <c r="L204" s="185"/>
      <c r="M204" s="186" t="s">
        <v>1</v>
      </c>
      <c r="N204" s="187" t="s">
        <v>45</v>
      </c>
      <c r="P204" s="147">
        <f>O204*H204</f>
        <v>0</v>
      </c>
      <c r="Q204" s="147">
        <v>1E-3</v>
      </c>
      <c r="R204" s="147">
        <f>Q204*H204</f>
        <v>2.0000000000000001E-4</v>
      </c>
      <c r="S204" s="147">
        <v>0</v>
      </c>
      <c r="T204" s="148">
        <f>S204*H204</f>
        <v>0</v>
      </c>
      <c r="AR204" s="149" t="s">
        <v>299</v>
      </c>
      <c r="AT204" s="149" t="s">
        <v>364</v>
      </c>
      <c r="AU204" s="149" t="s">
        <v>21</v>
      </c>
      <c r="AY204" s="17" t="s">
        <v>250</v>
      </c>
      <c r="BE204" s="150">
        <f>IF(N204="základní",J204,0)</f>
        <v>0</v>
      </c>
      <c r="BF204" s="150">
        <f>IF(N204="snížená",J204,0)</f>
        <v>0</v>
      </c>
      <c r="BG204" s="150">
        <f>IF(N204="zákl. přenesená",J204,0)</f>
        <v>0</v>
      </c>
      <c r="BH204" s="150">
        <f>IF(N204="sníž. přenesená",J204,0)</f>
        <v>0</v>
      </c>
      <c r="BI204" s="150">
        <f>IF(N204="nulová",J204,0)</f>
        <v>0</v>
      </c>
      <c r="BJ204" s="17" t="s">
        <v>88</v>
      </c>
      <c r="BK204" s="150">
        <f>ROUND(I204*H204,2)</f>
        <v>0</v>
      </c>
      <c r="BL204" s="17" t="s">
        <v>257</v>
      </c>
      <c r="BM204" s="149" t="s">
        <v>4708</v>
      </c>
    </row>
    <row r="205" spans="2:65" s="12" customFormat="1" ht="11.25">
      <c r="B205" s="155"/>
      <c r="D205" s="156" t="s">
        <v>265</v>
      </c>
      <c r="F205" s="158" t="s">
        <v>4709</v>
      </c>
      <c r="H205" s="159">
        <v>0.2</v>
      </c>
      <c r="I205" s="160"/>
      <c r="L205" s="155"/>
      <c r="M205" s="161"/>
      <c r="T205" s="162"/>
      <c r="AT205" s="157" t="s">
        <v>265</v>
      </c>
      <c r="AU205" s="157" t="s">
        <v>21</v>
      </c>
      <c r="AV205" s="12" t="s">
        <v>21</v>
      </c>
      <c r="AW205" s="12" t="s">
        <v>4</v>
      </c>
      <c r="AX205" s="12" t="s">
        <v>88</v>
      </c>
      <c r="AY205" s="157" t="s">
        <v>250</v>
      </c>
    </row>
    <row r="206" spans="2:65" s="1" customFormat="1" ht="24.2" customHeight="1">
      <c r="B206" s="33"/>
      <c r="C206" s="138" t="s">
        <v>7</v>
      </c>
      <c r="D206" s="138" t="s">
        <v>252</v>
      </c>
      <c r="E206" s="139" t="s">
        <v>448</v>
      </c>
      <c r="F206" s="140" t="s">
        <v>449</v>
      </c>
      <c r="G206" s="141" t="s">
        <v>255</v>
      </c>
      <c r="H206" s="142">
        <v>10</v>
      </c>
      <c r="I206" s="143"/>
      <c r="J206" s="144">
        <f>ROUND(I206*H206,2)</f>
        <v>0</v>
      </c>
      <c r="K206" s="140" t="s">
        <v>256</v>
      </c>
      <c r="L206" s="33"/>
      <c r="M206" s="145" t="s">
        <v>1</v>
      </c>
      <c r="N206" s="146" t="s">
        <v>45</v>
      </c>
      <c r="P206" s="147">
        <f>O206*H206</f>
        <v>0</v>
      </c>
      <c r="Q206" s="147">
        <v>0</v>
      </c>
      <c r="R206" s="147">
        <f>Q206*H206</f>
        <v>0</v>
      </c>
      <c r="S206" s="147">
        <v>0</v>
      </c>
      <c r="T206" s="148">
        <f>S206*H206</f>
        <v>0</v>
      </c>
      <c r="AR206" s="149" t="s">
        <v>257</v>
      </c>
      <c r="AT206" s="149" t="s">
        <v>252</v>
      </c>
      <c r="AU206" s="149" t="s">
        <v>21</v>
      </c>
      <c r="AY206" s="17" t="s">
        <v>250</v>
      </c>
      <c r="BE206" s="150">
        <f>IF(N206="základní",J206,0)</f>
        <v>0</v>
      </c>
      <c r="BF206" s="150">
        <f>IF(N206="snížená",J206,0)</f>
        <v>0</v>
      </c>
      <c r="BG206" s="150">
        <f>IF(N206="zákl. přenesená",J206,0)</f>
        <v>0</v>
      </c>
      <c r="BH206" s="150">
        <f>IF(N206="sníž. přenesená",J206,0)</f>
        <v>0</v>
      </c>
      <c r="BI206" s="150">
        <f>IF(N206="nulová",J206,0)</f>
        <v>0</v>
      </c>
      <c r="BJ206" s="17" t="s">
        <v>88</v>
      </c>
      <c r="BK206" s="150">
        <f>ROUND(I206*H206,2)</f>
        <v>0</v>
      </c>
      <c r="BL206" s="17" t="s">
        <v>257</v>
      </c>
      <c r="BM206" s="149" t="s">
        <v>4710</v>
      </c>
    </row>
    <row r="207" spans="2:65" s="1" customFormat="1" ht="11.25">
      <c r="B207" s="33"/>
      <c r="D207" s="151" t="s">
        <v>259</v>
      </c>
      <c r="F207" s="152" t="s">
        <v>451</v>
      </c>
      <c r="I207" s="153"/>
      <c r="L207" s="33"/>
      <c r="M207" s="154"/>
      <c r="T207" s="57"/>
      <c r="AT207" s="17" t="s">
        <v>259</v>
      </c>
      <c r="AU207" s="17" t="s">
        <v>21</v>
      </c>
    </row>
    <row r="208" spans="2:65" s="1" customFormat="1" ht="16.5" customHeight="1">
      <c r="B208" s="33"/>
      <c r="C208" s="138" t="s">
        <v>387</v>
      </c>
      <c r="D208" s="138" t="s">
        <v>252</v>
      </c>
      <c r="E208" s="139" t="s">
        <v>455</v>
      </c>
      <c r="F208" s="140" t="s">
        <v>456</v>
      </c>
      <c r="G208" s="141" t="s">
        <v>276</v>
      </c>
      <c r="H208" s="142">
        <v>0.2</v>
      </c>
      <c r="I208" s="143"/>
      <c r="J208" s="144">
        <f>ROUND(I208*H208,2)</f>
        <v>0</v>
      </c>
      <c r="K208" s="140" t="s">
        <v>256</v>
      </c>
      <c r="L208" s="33"/>
      <c r="M208" s="145" t="s">
        <v>1</v>
      </c>
      <c r="N208" s="146" t="s">
        <v>45</v>
      </c>
      <c r="P208" s="147">
        <f>O208*H208</f>
        <v>0</v>
      </c>
      <c r="Q208" s="147">
        <v>0</v>
      </c>
      <c r="R208" s="147">
        <f>Q208*H208</f>
        <v>0</v>
      </c>
      <c r="S208" s="147">
        <v>0</v>
      </c>
      <c r="T208" s="148">
        <f>S208*H208</f>
        <v>0</v>
      </c>
      <c r="AR208" s="149" t="s">
        <v>257</v>
      </c>
      <c r="AT208" s="149" t="s">
        <v>252</v>
      </c>
      <c r="AU208" s="149" t="s">
        <v>21</v>
      </c>
      <c r="AY208" s="17" t="s">
        <v>250</v>
      </c>
      <c r="BE208" s="150">
        <f>IF(N208="základní",J208,0)</f>
        <v>0</v>
      </c>
      <c r="BF208" s="150">
        <f>IF(N208="snížená",J208,0)</f>
        <v>0</v>
      </c>
      <c r="BG208" s="150">
        <f>IF(N208="zákl. přenesená",J208,0)</f>
        <v>0</v>
      </c>
      <c r="BH208" s="150">
        <f>IF(N208="sníž. přenesená",J208,0)</f>
        <v>0</v>
      </c>
      <c r="BI208" s="150">
        <f>IF(N208="nulová",J208,0)</f>
        <v>0</v>
      </c>
      <c r="BJ208" s="17" t="s">
        <v>88</v>
      </c>
      <c r="BK208" s="150">
        <f>ROUND(I208*H208,2)</f>
        <v>0</v>
      </c>
      <c r="BL208" s="17" t="s">
        <v>257</v>
      </c>
      <c r="BM208" s="149" t="s">
        <v>4711</v>
      </c>
    </row>
    <row r="209" spans="2:65" s="1" customFormat="1" ht="11.25">
      <c r="B209" s="33"/>
      <c r="D209" s="151" t="s">
        <v>259</v>
      </c>
      <c r="F209" s="152" t="s">
        <v>458</v>
      </c>
      <c r="I209" s="153"/>
      <c r="L209" s="33"/>
      <c r="M209" s="154"/>
      <c r="T209" s="57"/>
      <c r="AT209" s="17" t="s">
        <v>259</v>
      </c>
      <c r="AU209" s="17" t="s">
        <v>21</v>
      </c>
    </row>
    <row r="210" spans="2:65" s="11" customFormat="1" ht="22.9" customHeight="1">
      <c r="B210" s="126"/>
      <c r="D210" s="127" t="s">
        <v>79</v>
      </c>
      <c r="E210" s="136" t="s">
        <v>21</v>
      </c>
      <c r="F210" s="136" t="s">
        <v>459</v>
      </c>
      <c r="I210" s="129"/>
      <c r="J210" s="137">
        <f>BK210</f>
        <v>0</v>
      </c>
      <c r="L210" s="126"/>
      <c r="M210" s="131"/>
      <c r="P210" s="132">
        <f>SUM(P211:P213)</f>
        <v>0</v>
      </c>
      <c r="R210" s="132">
        <f>SUM(R211:R213)</f>
        <v>2.9913259999999999</v>
      </c>
      <c r="T210" s="133">
        <f>SUM(T211:T213)</f>
        <v>0</v>
      </c>
      <c r="AR210" s="127" t="s">
        <v>88</v>
      </c>
      <c r="AT210" s="134" t="s">
        <v>79</v>
      </c>
      <c r="AU210" s="134" t="s">
        <v>88</v>
      </c>
      <c r="AY210" s="127" t="s">
        <v>250</v>
      </c>
      <c r="BK210" s="135">
        <f>SUM(BK211:BK213)</f>
        <v>0</v>
      </c>
    </row>
    <row r="211" spans="2:65" s="1" customFormat="1" ht="16.5" customHeight="1">
      <c r="B211" s="33"/>
      <c r="C211" s="138" t="s">
        <v>393</v>
      </c>
      <c r="D211" s="138" t="s">
        <v>252</v>
      </c>
      <c r="E211" s="139" t="s">
        <v>461</v>
      </c>
      <c r="F211" s="140" t="s">
        <v>462</v>
      </c>
      <c r="G211" s="141" t="s">
        <v>276</v>
      </c>
      <c r="H211" s="142">
        <v>1.3</v>
      </c>
      <c r="I211" s="143"/>
      <c r="J211" s="144">
        <f>ROUND(I211*H211,2)</f>
        <v>0</v>
      </c>
      <c r="K211" s="140" t="s">
        <v>256</v>
      </c>
      <c r="L211" s="33"/>
      <c r="M211" s="145" t="s">
        <v>1</v>
      </c>
      <c r="N211" s="146" t="s">
        <v>45</v>
      </c>
      <c r="P211" s="147">
        <f>O211*H211</f>
        <v>0</v>
      </c>
      <c r="Q211" s="147">
        <v>2.3010199999999998</v>
      </c>
      <c r="R211" s="147">
        <f>Q211*H211</f>
        <v>2.9913259999999999</v>
      </c>
      <c r="S211" s="147">
        <v>0</v>
      </c>
      <c r="T211" s="148">
        <f>S211*H211</f>
        <v>0</v>
      </c>
      <c r="AR211" s="149" t="s">
        <v>257</v>
      </c>
      <c r="AT211" s="149" t="s">
        <v>252</v>
      </c>
      <c r="AU211" s="149" t="s">
        <v>21</v>
      </c>
      <c r="AY211" s="17" t="s">
        <v>250</v>
      </c>
      <c r="BE211" s="150">
        <f>IF(N211="základní",J211,0)</f>
        <v>0</v>
      </c>
      <c r="BF211" s="150">
        <f>IF(N211="snížená",J211,0)</f>
        <v>0</v>
      </c>
      <c r="BG211" s="150">
        <f>IF(N211="zákl. přenesená",J211,0)</f>
        <v>0</v>
      </c>
      <c r="BH211" s="150">
        <f>IF(N211="sníž. přenesená",J211,0)</f>
        <v>0</v>
      </c>
      <c r="BI211" s="150">
        <f>IF(N211="nulová",J211,0)</f>
        <v>0</v>
      </c>
      <c r="BJ211" s="17" t="s">
        <v>88</v>
      </c>
      <c r="BK211" s="150">
        <f>ROUND(I211*H211,2)</f>
        <v>0</v>
      </c>
      <c r="BL211" s="17" t="s">
        <v>257</v>
      </c>
      <c r="BM211" s="149" t="s">
        <v>4712</v>
      </c>
    </row>
    <row r="212" spans="2:65" s="1" customFormat="1" ht="11.25">
      <c r="B212" s="33"/>
      <c r="D212" s="151" t="s">
        <v>259</v>
      </c>
      <c r="F212" s="152" t="s">
        <v>464</v>
      </c>
      <c r="I212" s="153"/>
      <c r="L212" s="33"/>
      <c r="M212" s="154"/>
      <c r="T212" s="57"/>
      <c r="AT212" s="17" t="s">
        <v>259</v>
      </c>
      <c r="AU212" s="17" t="s">
        <v>21</v>
      </c>
    </row>
    <row r="213" spans="2:65" s="12" customFormat="1" ht="11.25">
      <c r="B213" s="155"/>
      <c r="D213" s="156" t="s">
        <v>265</v>
      </c>
      <c r="E213" s="157" t="s">
        <v>1</v>
      </c>
      <c r="F213" s="158" t="s">
        <v>4713</v>
      </c>
      <c r="H213" s="159">
        <v>1.3</v>
      </c>
      <c r="I213" s="160"/>
      <c r="L213" s="155"/>
      <c r="M213" s="161"/>
      <c r="T213" s="162"/>
      <c r="AT213" s="157" t="s">
        <v>265</v>
      </c>
      <c r="AU213" s="157" t="s">
        <v>21</v>
      </c>
      <c r="AV213" s="12" t="s">
        <v>21</v>
      </c>
      <c r="AW213" s="12" t="s">
        <v>36</v>
      </c>
      <c r="AX213" s="12" t="s">
        <v>88</v>
      </c>
      <c r="AY213" s="157" t="s">
        <v>250</v>
      </c>
    </row>
    <row r="214" spans="2:65" s="11" customFormat="1" ht="22.9" customHeight="1">
      <c r="B214" s="126"/>
      <c r="D214" s="127" t="s">
        <v>79</v>
      </c>
      <c r="E214" s="136" t="s">
        <v>267</v>
      </c>
      <c r="F214" s="136" t="s">
        <v>484</v>
      </c>
      <c r="I214" s="129"/>
      <c r="J214" s="137">
        <f>BK214</f>
        <v>0</v>
      </c>
      <c r="L214" s="126"/>
      <c r="M214" s="131"/>
      <c r="P214" s="132">
        <f>SUM(P215:P235)</f>
        <v>0</v>
      </c>
      <c r="R214" s="132">
        <f>SUM(R215:R235)</f>
        <v>0.41178543000000001</v>
      </c>
      <c r="T214" s="133">
        <f>SUM(T215:T235)</f>
        <v>0</v>
      </c>
      <c r="AR214" s="127" t="s">
        <v>88</v>
      </c>
      <c r="AT214" s="134" t="s">
        <v>79</v>
      </c>
      <c r="AU214" s="134" t="s">
        <v>88</v>
      </c>
      <c r="AY214" s="127" t="s">
        <v>250</v>
      </c>
      <c r="BK214" s="135">
        <f>SUM(BK215:BK235)</f>
        <v>0</v>
      </c>
    </row>
    <row r="215" spans="2:65" s="1" customFormat="1" ht="24.2" customHeight="1">
      <c r="B215" s="33"/>
      <c r="C215" s="138" t="s">
        <v>399</v>
      </c>
      <c r="D215" s="138" t="s">
        <v>252</v>
      </c>
      <c r="E215" s="139" t="s">
        <v>516</v>
      </c>
      <c r="F215" s="140" t="s">
        <v>517</v>
      </c>
      <c r="G215" s="141" t="s">
        <v>276</v>
      </c>
      <c r="H215" s="142">
        <v>2.77</v>
      </c>
      <c r="I215" s="143"/>
      <c r="J215" s="144">
        <f>ROUND(I215*H215,2)</f>
        <v>0</v>
      </c>
      <c r="K215" s="140" t="s">
        <v>256</v>
      </c>
      <c r="L215" s="33"/>
      <c r="M215" s="145" t="s">
        <v>1</v>
      </c>
      <c r="N215" s="146" t="s">
        <v>45</v>
      </c>
      <c r="P215" s="147">
        <f>O215*H215</f>
        <v>0</v>
      </c>
      <c r="Q215" s="147">
        <v>0</v>
      </c>
      <c r="R215" s="147">
        <f>Q215*H215</f>
        <v>0</v>
      </c>
      <c r="S215" s="147">
        <v>0</v>
      </c>
      <c r="T215" s="148">
        <f>S215*H215</f>
        <v>0</v>
      </c>
      <c r="AR215" s="149" t="s">
        <v>257</v>
      </c>
      <c r="AT215" s="149" t="s">
        <v>252</v>
      </c>
      <c r="AU215" s="149" t="s">
        <v>21</v>
      </c>
      <c r="AY215" s="17" t="s">
        <v>250</v>
      </c>
      <c r="BE215" s="150">
        <f>IF(N215="základní",J215,0)</f>
        <v>0</v>
      </c>
      <c r="BF215" s="150">
        <f>IF(N215="snížená",J215,0)</f>
        <v>0</v>
      </c>
      <c r="BG215" s="150">
        <f>IF(N215="zákl. přenesená",J215,0)</f>
        <v>0</v>
      </c>
      <c r="BH215" s="150">
        <f>IF(N215="sníž. přenesená",J215,0)</f>
        <v>0</v>
      </c>
      <c r="BI215" s="150">
        <f>IF(N215="nulová",J215,0)</f>
        <v>0</v>
      </c>
      <c r="BJ215" s="17" t="s">
        <v>88</v>
      </c>
      <c r="BK215" s="150">
        <f>ROUND(I215*H215,2)</f>
        <v>0</v>
      </c>
      <c r="BL215" s="17" t="s">
        <v>257</v>
      </c>
      <c r="BM215" s="149" t="s">
        <v>4714</v>
      </c>
    </row>
    <row r="216" spans="2:65" s="1" customFormat="1" ht="11.25">
      <c r="B216" s="33"/>
      <c r="D216" s="151" t="s">
        <v>259</v>
      </c>
      <c r="F216" s="152" t="s">
        <v>519</v>
      </c>
      <c r="I216" s="153"/>
      <c r="L216" s="33"/>
      <c r="M216" s="154"/>
      <c r="T216" s="57"/>
      <c r="AT216" s="17" t="s">
        <v>259</v>
      </c>
      <c r="AU216" s="17" t="s">
        <v>21</v>
      </c>
    </row>
    <row r="217" spans="2:65" s="1" customFormat="1" ht="19.5">
      <c r="B217" s="33"/>
      <c r="D217" s="156" t="s">
        <v>285</v>
      </c>
      <c r="F217" s="170" t="s">
        <v>4487</v>
      </c>
      <c r="I217" s="153"/>
      <c r="L217" s="33"/>
      <c r="M217" s="154"/>
      <c r="T217" s="57"/>
      <c r="AT217" s="17" t="s">
        <v>285</v>
      </c>
      <c r="AU217" s="17" t="s">
        <v>21</v>
      </c>
    </row>
    <row r="218" spans="2:65" s="12" customFormat="1" ht="11.25">
      <c r="B218" s="155"/>
      <c r="D218" s="156" t="s">
        <v>265</v>
      </c>
      <c r="E218" s="157" t="s">
        <v>1</v>
      </c>
      <c r="F218" s="158" t="s">
        <v>4715</v>
      </c>
      <c r="H218" s="159">
        <v>2.77</v>
      </c>
      <c r="I218" s="160"/>
      <c r="L218" s="155"/>
      <c r="M218" s="161"/>
      <c r="T218" s="162"/>
      <c r="AT218" s="157" t="s">
        <v>265</v>
      </c>
      <c r="AU218" s="157" t="s">
        <v>21</v>
      </c>
      <c r="AV218" s="12" t="s">
        <v>21</v>
      </c>
      <c r="AW218" s="12" t="s">
        <v>36</v>
      </c>
      <c r="AX218" s="12" t="s">
        <v>88</v>
      </c>
      <c r="AY218" s="157" t="s">
        <v>250</v>
      </c>
    </row>
    <row r="219" spans="2:65" s="1" customFormat="1" ht="21.75" customHeight="1">
      <c r="B219" s="33"/>
      <c r="C219" s="138" t="s">
        <v>406</v>
      </c>
      <c r="D219" s="138" t="s">
        <v>252</v>
      </c>
      <c r="E219" s="139" t="s">
        <v>522</v>
      </c>
      <c r="F219" s="140" t="s">
        <v>523</v>
      </c>
      <c r="G219" s="141" t="s">
        <v>255</v>
      </c>
      <c r="H219" s="142">
        <v>26.18</v>
      </c>
      <c r="I219" s="143"/>
      <c r="J219" s="144">
        <f>ROUND(I219*H219,2)</f>
        <v>0</v>
      </c>
      <c r="K219" s="140" t="s">
        <v>256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8.6499999999999997E-3</v>
      </c>
      <c r="R219" s="147">
        <f>Q219*H219</f>
        <v>0.22645699999999999</v>
      </c>
      <c r="S219" s="147">
        <v>0</v>
      </c>
      <c r="T219" s="148">
        <f>S219*H219</f>
        <v>0</v>
      </c>
      <c r="AR219" s="149" t="s">
        <v>257</v>
      </c>
      <c r="AT219" s="149" t="s">
        <v>252</v>
      </c>
      <c r="AU219" s="149" t="s">
        <v>21</v>
      </c>
      <c r="AY219" s="17" t="s">
        <v>250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257</v>
      </c>
      <c r="BM219" s="149" t="s">
        <v>4716</v>
      </c>
    </row>
    <row r="220" spans="2:65" s="1" customFormat="1" ht="11.25">
      <c r="B220" s="33"/>
      <c r="D220" s="151" t="s">
        <v>259</v>
      </c>
      <c r="F220" s="152" t="s">
        <v>525</v>
      </c>
      <c r="I220" s="153"/>
      <c r="L220" s="33"/>
      <c r="M220" s="154"/>
      <c r="T220" s="57"/>
      <c r="AT220" s="17" t="s">
        <v>259</v>
      </c>
      <c r="AU220" s="17" t="s">
        <v>21</v>
      </c>
    </row>
    <row r="221" spans="2:65" s="1" customFormat="1" ht="19.5">
      <c r="B221" s="33"/>
      <c r="D221" s="156" t="s">
        <v>285</v>
      </c>
      <c r="F221" s="170" t="s">
        <v>4490</v>
      </c>
      <c r="I221" s="153"/>
      <c r="L221" s="33"/>
      <c r="M221" s="154"/>
      <c r="T221" s="57"/>
      <c r="AT221" s="17" t="s">
        <v>285</v>
      </c>
      <c r="AU221" s="17" t="s">
        <v>21</v>
      </c>
    </row>
    <row r="222" spans="2:65" s="12" customFormat="1" ht="11.25">
      <c r="B222" s="155"/>
      <c r="D222" s="156" t="s">
        <v>265</v>
      </c>
      <c r="E222" s="157" t="s">
        <v>1</v>
      </c>
      <c r="F222" s="158" t="s">
        <v>4717</v>
      </c>
      <c r="H222" s="159">
        <v>26.18</v>
      </c>
      <c r="I222" s="160"/>
      <c r="L222" s="155"/>
      <c r="M222" s="161"/>
      <c r="T222" s="162"/>
      <c r="AT222" s="157" t="s">
        <v>265</v>
      </c>
      <c r="AU222" s="157" t="s">
        <v>21</v>
      </c>
      <c r="AV222" s="12" t="s">
        <v>21</v>
      </c>
      <c r="AW222" s="12" t="s">
        <v>36</v>
      </c>
      <c r="AX222" s="12" t="s">
        <v>88</v>
      </c>
      <c r="AY222" s="157" t="s">
        <v>250</v>
      </c>
    </row>
    <row r="223" spans="2:65" s="1" customFormat="1" ht="24.2" customHeight="1">
      <c r="B223" s="33"/>
      <c r="C223" s="138" t="s">
        <v>411</v>
      </c>
      <c r="D223" s="138" t="s">
        <v>252</v>
      </c>
      <c r="E223" s="139" t="s">
        <v>1509</v>
      </c>
      <c r="F223" s="140" t="s">
        <v>1510</v>
      </c>
      <c r="G223" s="141" t="s">
        <v>255</v>
      </c>
      <c r="H223" s="142">
        <v>0.44</v>
      </c>
      <c r="I223" s="143"/>
      <c r="J223" s="144">
        <f>ROUND(I223*H223,2)</f>
        <v>0</v>
      </c>
      <c r="K223" s="140" t="s">
        <v>256</v>
      </c>
      <c r="L223" s="33"/>
      <c r="M223" s="145" t="s">
        <v>1</v>
      </c>
      <c r="N223" s="146" t="s">
        <v>45</v>
      </c>
      <c r="P223" s="147">
        <f>O223*H223</f>
        <v>0</v>
      </c>
      <c r="Q223" s="147">
        <v>9.7599999999999996E-3</v>
      </c>
      <c r="R223" s="147">
        <f>Q223*H223</f>
        <v>4.2943999999999994E-3</v>
      </c>
      <c r="S223" s="147">
        <v>0</v>
      </c>
      <c r="T223" s="148">
        <f>S223*H223</f>
        <v>0</v>
      </c>
      <c r="AR223" s="149" t="s">
        <v>257</v>
      </c>
      <c r="AT223" s="149" t="s">
        <v>252</v>
      </c>
      <c r="AU223" s="149" t="s">
        <v>21</v>
      </c>
      <c r="AY223" s="17" t="s">
        <v>250</v>
      </c>
      <c r="BE223" s="150">
        <f>IF(N223="základní",J223,0)</f>
        <v>0</v>
      </c>
      <c r="BF223" s="150">
        <f>IF(N223="snížená",J223,0)</f>
        <v>0</v>
      </c>
      <c r="BG223" s="150">
        <f>IF(N223="zákl. přenesená",J223,0)</f>
        <v>0</v>
      </c>
      <c r="BH223" s="150">
        <f>IF(N223="sníž. přenesená",J223,0)</f>
        <v>0</v>
      </c>
      <c r="BI223" s="150">
        <f>IF(N223="nulová",J223,0)</f>
        <v>0</v>
      </c>
      <c r="BJ223" s="17" t="s">
        <v>88</v>
      </c>
      <c r="BK223" s="150">
        <f>ROUND(I223*H223,2)</f>
        <v>0</v>
      </c>
      <c r="BL223" s="17" t="s">
        <v>257</v>
      </c>
      <c r="BM223" s="149" t="s">
        <v>4718</v>
      </c>
    </row>
    <row r="224" spans="2:65" s="1" customFormat="1" ht="11.25">
      <c r="B224" s="33"/>
      <c r="D224" s="151" t="s">
        <v>259</v>
      </c>
      <c r="F224" s="152" t="s">
        <v>1512</v>
      </c>
      <c r="I224" s="153"/>
      <c r="L224" s="33"/>
      <c r="M224" s="154"/>
      <c r="T224" s="57"/>
      <c r="AT224" s="17" t="s">
        <v>259</v>
      </c>
      <c r="AU224" s="17" t="s">
        <v>21</v>
      </c>
    </row>
    <row r="225" spans="2:65" s="12" customFormat="1" ht="11.25">
      <c r="B225" s="155"/>
      <c r="D225" s="156" t="s">
        <v>265</v>
      </c>
      <c r="E225" s="157" t="s">
        <v>1</v>
      </c>
      <c r="F225" s="158" t="s">
        <v>4597</v>
      </c>
      <c r="H225" s="159">
        <v>0.44</v>
      </c>
      <c r="I225" s="160"/>
      <c r="L225" s="155"/>
      <c r="M225" s="161"/>
      <c r="T225" s="162"/>
      <c r="AT225" s="157" t="s">
        <v>265</v>
      </c>
      <c r="AU225" s="157" t="s">
        <v>21</v>
      </c>
      <c r="AV225" s="12" t="s">
        <v>21</v>
      </c>
      <c r="AW225" s="12" t="s">
        <v>36</v>
      </c>
      <c r="AX225" s="12" t="s">
        <v>88</v>
      </c>
      <c r="AY225" s="157" t="s">
        <v>250</v>
      </c>
    </row>
    <row r="226" spans="2:65" s="1" customFormat="1" ht="21.75" customHeight="1">
      <c r="B226" s="33"/>
      <c r="C226" s="138" t="s">
        <v>417</v>
      </c>
      <c r="D226" s="138" t="s">
        <v>252</v>
      </c>
      <c r="E226" s="139" t="s">
        <v>528</v>
      </c>
      <c r="F226" s="140" t="s">
        <v>529</v>
      </c>
      <c r="G226" s="141" t="s">
        <v>255</v>
      </c>
      <c r="H226" s="142">
        <v>26.18</v>
      </c>
      <c r="I226" s="143"/>
      <c r="J226" s="144">
        <f>ROUND(I226*H226,2)</f>
        <v>0</v>
      </c>
      <c r="K226" s="140" t="s">
        <v>256</v>
      </c>
      <c r="L226" s="33"/>
      <c r="M226" s="145" t="s">
        <v>1</v>
      </c>
      <c r="N226" s="146" t="s">
        <v>45</v>
      </c>
      <c r="P226" s="147">
        <f>O226*H226</f>
        <v>0</v>
      </c>
      <c r="Q226" s="147">
        <v>0</v>
      </c>
      <c r="R226" s="147">
        <f>Q226*H226</f>
        <v>0</v>
      </c>
      <c r="S226" s="147">
        <v>0</v>
      </c>
      <c r="T226" s="148">
        <f>S226*H226</f>
        <v>0</v>
      </c>
      <c r="AR226" s="149" t="s">
        <v>257</v>
      </c>
      <c r="AT226" s="149" t="s">
        <v>252</v>
      </c>
      <c r="AU226" s="149" t="s">
        <v>21</v>
      </c>
      <c r="AY226" s="17" t="s">
        <v>250</v>
      </c>
      <c r="BE226" s="150">
        <f>IF(N226="základní",J226,0)</f>
        <v>0</v>
      </c>
      <c r="BF226" s="150">
        <f>IF(N226="snížená",J226,0)</f>
        <v>0</v>
      </c>
      <c r="BG226" s="150">
        <f>IF(N226="zákl. přenesená",J226,0)</f>
        <v>0</v>
      </c>
      <c r="BH226" s="150">
        <f>IF(N226="sníž. přenesená",J226,0)</f>
        <v>0</v>
      </c>
      <c r="BI226" s="150">
        <f>IF(N226="nulová",J226,0)</f>
        <v>0</v>
      </c>
      <c r="BJ226" s="17" t="s">
        <v>88</v>
      </c>
      <c r="BK226" s="150">
        <f>ROUND(I226*H226,2)</f>
        <v>0</v>
      </c>
      <c r="BL226" s="17" t="s">
        <v>257</v>
      </c>
      <c r="BM226" s="149" t="s">
        <v>4719</v>
      </c>
    </row>
    <row r="227" spans="2:65" s="1" customFormat="1" ht="11.25">
      <c r="B227" s="33"/>
      <c r="D227" s="151" t="s">
        <v>259</v>
      </c>
      <c r="F227" s="152" t="s">
        <v>531</v>
      </c>
      <c r="I227" s="153"/>
      <c r="L227" s="33"/>
      <c r="M227" s="154"/>
      <c r="T227" s="57"/>
      <c r="AT227" s="17" t="s">
        <v>259</v>
      </c>
      <c r="AU227" s="17" t="s">
        <v>21</v>
      </c>
    </row>
    <row r="228" spans="2:65" s="1" customFormat="1" ht="24.2" customHeight="1">
      <c r="B228" s="33"/>
      <c r="C228" s="138" t="s">
        <v>423</v>
      </c>
      <c r="D228" s="138" t="s">
        <v>252</v>
      </c>
      <c r="E228" s="139" t="s">
        <v>1518</v>
      </c>
      <c r="F228" s="140" t="s">
        <v>1519</v>
      </c>
      <c r="G228" s="141" t="s">
        <v>255</v>
      </c>
      <c r="H228" s="142">
        <v>0.44</v>
      </c>
      <c r="I228" s="143"/>
      <c r="J228" s="144">
        <f>ROUND(I228*H228,2)</f>
        <v>0</v>
      </c>
      <c r="K228" s="140" t="s">
        <v>256</v>
      </c>
      <c r="L228" s="33"/>
      <c r="M228" s="145" t="s">
        <v>1</v>
      </c>
      <c r="N228" s="146" t="s">
        <v>45</v>
      </c>
      <c r="P228" s="147">
        <f>O228*H228</f>
        <v>0</v>
      </c>
      <c r="Q228" s="147">
        <v>0</v>
      </c>
      <c r="R228" s="147">
        <f>Q228*H228</f>
        <v>0</v>
      </c>
      <c r="S228" s="147">
        <v>0</v>
      </c>
      <c r="T228" s="148">
        <f>S228*H228</f>
        <v>0</v>
      </c>
      <c r="AR228" s="149" t="s">
        <v>257</v>
      </c>
      <c r="AT228" s="149" t="s">
        <v>252</v>
      </c>
      <c r="AU228" s="149" t="s">
        <v>21</v>
      </c>
      <c r="AY228" s="17" t="s">
        <v>250</v>
      </c>
      <c r="BE228" s="150">
        <f>IF(N228="základní",J228,0)</f>
        <v>0</v>
      </c>
      <c r="BF228" s="150">
        <f>IF(N228="snížená",J228,0)</f>
        <v>0</v>
      </c>
      <c r="BG228" s="150">
        <f>IF(N228="zákl. přenesená",J228,0)</f>
        <v>0</v>
      </c>
      <c r="BH228" s="150">
        <f>IF(N228="sníž. přenesená",J228,0)</f>
        <v>0</v>
      </c>
      <c r="BI228" s="150">
        <f>IF(N228="nulová",J228,0)</f>
        <v>0</v>
      </c>
      <c r="BJ228" s="17" t="s">
        <v>88</v>
      </c>
      <c r="BK228" s="150">
        <f>ROUND(I228*H228,2)</f>
        <v>0</v>
      </c>
      <c r="BL228" s="17" t="s">
        <v>257</v>
      </c>
      <c r="BM228" s="149" t="s">
        <v>4720</v>
      </c>
    </row>
    <row r="229" spans="2:65" s="1" customFormat="1" ht="11.25">
      <c r="B229" s="33"/>
      <c r="D229" s="151" t="s">
        <v>259</v>
      </c>
      <c r="F229" s="152" t="s">
        <v>1521</v>
      </c>
      <c r="I229" s="153"/>
      <c r="L229" s="33"/>
      <c r="M229" s="154"/>
      <c r="T229" s="57"/>
      <c r="AT229" s="17" t="s">
        <v>259</v>
      </c>
      <c r="AU229" s="17" t="s">
        <v>21</v>
      </c>
    </row>
    <row r="230" spans="2:65" s="1" customFormat="1" ht="24.2" customHeight="1">
      <c r="B230" s="33"/>
      <c r="C230" s="138" t="s">
        <v>429</v>
      </c>
      <c r="D230" s="138" t="s">
        <v>252</v>
      </c>
      <c r="E230" s="139" t="s">
        <v>533</v>
      </c>
      <c r="F230" s="140" t="s">
        <v>534</v>
      </c>
      <c r="G230" s="141" t="s">
        <v>402</v>
      </c>
      <c r="H230" s="142">
        <v>9.6000000000000002E-2</v>
      </c>
      <c r="I230" s="143"/>
      <c r="J230" s="144">
        <f>ROUND(I230*H230,2)</f>
        <v>0</v>
      </c>
      <c r="K230" s="140" t="s">
        <v>256</v>
      </c>
      <c r="L230" s="33"/>
      <c r="M230" s="145" t="s">
        <v>1</v>
      </c>
      <c r="N230" s="146" t="s">
        <v>45</v>
      </c>
      <c r="P230" s="147">
        <f>O230*H230</f>
        <v>0</v>
      </c>
      <c r="Q230" s="147">
        <v>1.09528</v>
      </c>
      <c r="R230" s="147">
        <f>Q230*H230</f>
        <v>0.10514688000000001</v>
      </c>
      <c r="S230" s="147">
        <v>0</v>
      </c>
      <c r="T230" s="148">
        <f>S230*H230</f>
        <v>0</v>
      </c>
      <c r="AR230" s="149" t="s">
        <v>257</v>
      </c>
      <c r="AT230" s="149" t="s">
        <v>252</v>
      </c>
      <c r="AU230" s="149" t="s">
        <v>21</v>
      </c>
      <c r="AY230" s="17" t="s">
        <v>250</v>
      </c>
      <c r="BE230" s="150">
        <f>IF(N230="základní",J230,0)</f>
        <v>0</v>
      </c>
      <c r="BF230" s="150">
        <f>IF(N230="snížená",J230,0)</f>
        <v>0</v>
      </c>
      <c r="BG230" s="150">
        <f>IF(N230="zákl. přenesená",J230,0)</f>
        <v>0</v>
      </c>
      <c r="BH230" s="150">
        <f>IF(N230="sníž. přenesená",J230,0)</f>
        <v>0</v>
      </c>
      <c r="BI230" s="150">
        <f>IF(N230="nulová",J230,0)</f>
        <v>0</v>
      </c>
      <c r="BJ230" s="17" t="s">
        <v>88</v>
      </c>
      <c r="BK230" s="150">
        <f>ROUND(I230*H230,2)</f>
        <v>0</v>
      </c>
      <c r="BL230" s="17" t="s">
        <v>257</v>
      </c>
      <c r="BM230" s="149" t="s">
        <v>4721</v>
      </c>
    </row>
    <row r="231" spans="2:65" s="1" customFormat="1" ht="11.25">
      <c r="B231" s="33"/>
      <c r="D231" s="151" t="s">
        <v>259</v>
      </c>
      <c r="F231" s="152" t="s">
        <v>536</v>
      </c>
      <c r="I231" s="153"/>
      <c r="L231" s="33"/>
      <c r="M231" s="154"/>
      <c r="T231" s="57"/>
      <c r="AT231" s="17" t="s">
        <v>259</v>
      </c>
      <c r="AU231" s="17" t="s">
        <v>21</v>
      </c>
    </row>
    <row r="232" spans="2:65" s="12" customFormat="1" ht="11.25">
      <c r="B232" s="155"/>
      <c r="D232" s="156" t="s">
        <v>265</v>
      </c>
      <c r="E232" s="157" t="s">
        <v>1</v>
      </c>
      <c r="F232" s="158" t="s">
        <v>4601</v>
      </c>
      <c r="H232" s="159">
        <v>9.6000000000000002E-2</v>
      </c>
      <c r="I232" s="160"/>
      <c r="L232" s="155"/>
      <c r="M232" s="161"/>
      <c r="T232" s="162"/>
      <c r="AT232" s="157" t="s">
        <v>265</v>
      </c>
      <c r="AU232" s="157" t="s">
        <v>21</v>
      </c>
      <c r="AV232" s="12" t="s">
        <v>21</v>
      </c>
      <c r="AW232" s="12" t="s">
        <v>36</v>
      </c>
      <c r="AX232" s="12" t="s">
        <v>88</v>
      </c>
      <c r="AY232" s="157" t="s">
        <v>250</v>
      </c>
    </row>
    <row r="233" spans="2:65" s="1" customFormat="1" ht="24.2" customHeight="1">
      <c r="B233" s="33"/>
      <c r="C233" s="138" t="s">
        <v>435</v>
      </c>
      <c r="D233" s="138" t="s">
        <v>252</v>
      </c>
      <c r="E233" s="139" t="s">
        <v>539</v>
      </c>
      <c r="F233" s="140" t="s">
        <v>540</v>
      </c>
      <c r="G233" s="141" t="s">
        <v>402</v>
      </c>
      <c r="H233" s="142">
        <v>7.2999999999999995E-2</v>
      </c>
      <c r="I233" s="143"/>
      <c r="J233" s="144">
        <f>ROUND(I233*H233,2)</f>
        <v>0</v>
      </c>
      <c r="K233" s="140" t="s">
        <v>256</v>
      </c>
      <c r="L233" s="33"/>
      <c r="M233" s="145" t="s">
        <v>1</v>
      </c>
      <c r="N233" s="146" t="s">
        <v>45</v>
      </c>
      <c r="P233" s="147">
        <f>O233*H233</f>
        <v>0</v>
      </c>
      <c r="Q233" s="147">
        <v>1.03955</v>
      </c>
      <c r="R233" s="147">
        <f>Q233*H233</f>
        <v>7.5887149999999987E-2</v>
      </c>
      <c r="S233" s="147">
        <v>0</v>
      </c>
      <c r="T233" s="148">
        <f>S233*H233</f>
        <v>0</v>
      </c>
      <c r="AR233" s="149" t="s">
        <v>257</v>
      </c>
      <c r="AT233" s="149" t="s">
        <v>252</v>
      </c>
      <c r="AU233" s="149" t="s">
        <v>21</v>
      </c>
      <c r="AY233" s="17" t="s">
        <v>250</v>
      </c>
      <c r="BE233" s="150">
        <f>IF(N233="základní",J233,0)</f>
        <v>0</v>
      </c>
      <c r="BF233" s="150">
        <f>IF(N233="snížená",J233,0)</f>
        <v>0</v>
      </c>
      <c r="BG233" s="150">
        <f>IF(N233="zákl. přenesená",J233,0)</f>
        <v>0</v>
      </c>
      <c r="BH233" s="150">
        <f>IF(N233="sníž. přenesená",J233,0)</f>
        <v>0</v>
      </c>
      <c r="BI233" s="150">
        <f>IF(N233="nulová",J233,0)</f>
        <v>0</v>
      </c>
      <c r="BJ233" s="17" t="s">
        <v>88</v>
      </c>
      <c r="BK233" s="150">
        <f>ROUND(I233*H233,2)</f>
        <v>0</v>
      </c>
      <c r="BL233" s="17" t="s">
        <v>257</v>
      </c>
      <c r="BM233" s="149" t="s">
        <v>4722</v>
      </c>
    </row>
    <row r="234" spans="2:65" s="1" customFormat="1" ht="11.25">
      <c r="B234" s="33"/>
      <c r="D234" s="151" t="s">
        <v>259</v>
      </c>
      <c r="F234" s="152" t="s">
        <v>542</v>
      </c>
      <c r="I234" s="153"/>
      <c r="L234" s="33"/>
      <c r="M234" s="154"/>
      <c r="T234" s="57"/>
      <c r="AT234" s="17" t="s">
        <v>259</v>
      </c>
      <c r="AU234" s="17" t="s">
        <v>21</v>
      </c>
    </row>
    <row r="235" spans="2:65" s="1" customFormat="1" ht="19.5">
      <c r="B235" s="33"/>
      <c r="D235" s="156" t="s">
        <v>285</v>
      </c>
      <c r="F235" s="170" t="s">
        <v>4499</v>
      </c>
      <c r="I235" s="153"/>
      <c r="L235" s="33"/>
      <c r="M235" s="154"/>
      <c r="T235" s="57"/>
      <c r="AT235" s="17" t="s">
        <v>285</v>
      </c>
      <c r="AU235" s="17" t="s">
        <v>21</v>
      </c>
    </row>
    <row r="236" spans="2:65" s="11" customFormat="1" ht="22.9" customHeight="1">
      <c r="B236" s="126"/>
      <c r="D236" s="127" t="s">
        <v>79</v>
      </c>
      <c r="E236" s="136" t="s">
        <v>257</v>
      </c>
      <c r="F236" s="136" t="s">
        <v>553</v>
      </c>
      <c r="I236" s="129"/>
      <c r="J236" s="137">
        <f>BK236</f>
        <v>0</v>
      </c>
      <c r="L236" s="126"/>
      <c r="M236" s="131"/>
      <c r="P236" s="132">
        <f>SUM(P237:P242)</f>
        <v>0</v>
      </c>
      <c r="R236" s="132">
        <f>SUM(R237:R242)</f>
        <v>5.2177553999999997</v>
      </c>
      <c r="T236" s="133">
        <f>SUM(T237:T242)</f>
        <v>0</v>
      </c>
      <c r="AR236" s="127" t="s">
        <v>88</v>
      </c>
      <c r="AT236" s="134" t="s">
        <v>79</v>
      </c>
      <c r="AU236" s="134" t="s">
        <v>88</v>
      </c>
      <c r="AY236" s="127" t="s">
        <v>250</v>
      </c>
      <c r="BK236" s="135">
        <f>SUM(BK237:BK242)</f>
        <v>0</v>
      </c>
    </row>
    <row r="237" spans="2:65" s="1" customFormat="1" ht="33" customHeight="1">
      <c r="B237" s="33"/>
      <c r="C237" s="138" t="s">
        <v>440</v>
      </c>
      <c r="D237" s="138" t="s">
        <v>252</v>
      </c>
      <c r="E237" s="139" t="s">
        <v>4500</v>
      </c>
      <c r="F237" s="140" t="s">
        <v>4501</v>
      </c>
      <c r="G237" s="141" t="s">
        <v>255</v>
      </c>
      <c r="H237" s="142">
        <v>7.02</v>
      </c>
      <c r="I237" s="143"/>
      <c r="J237" s="144">
        <f>ROUND(I237*H237,2)</f>
        <v>0</v>
      </c>
      <c r="K237" s="140" t="s">
        <v>256</v>
      </c>
      <c r="L237" s="33"/>
      <c r="M237" s="145" t="s">
        <v>1</v>
      </c>
      <c r="N237" s="146" t="s">
        <v>45</v>
      </c>
      <c r="P237" s="147">
        <f>O237*H237</f>
        <v>0</v>
      </c>
      <c r="Q237" s="147">
        <v>0</v>
      </c>
      <c r="R237" s="147">
        <f>Q237*H237</f>
        <v>0</v>
      </c>
      <c r="S237" s="147">
        <v>0</v>
      </c>
      <c r="T237" s="148">
        <f>S237*H237</f>
        <v>0</v>
      </c>
      <c r="AR237" s="149" t="s">
        <v>257</v>
      </c>
      <c r="AT237" s="149" t="s">
        <v>252</v>
      </c>
      <c r="AU237" s="149" t="s">
        <v>21</v>
      </c>
      <c r="AY237" s="17" t="s">
        <v>250</v>
      </c>
      <c r="BE237" s="150">
        <f>IF(N237="základní",J237,0)</f>
        <v>0</v>
      </c>
      <c r="BF237" s="150">
        <f>IF(N237="snížená",J237,0)</f>
        <v>0</v>
      </c>
      <c r="BG237" s="150">
        <f>IF(N237="zákl. přenesená",J237,0)</f>
        <v>0</v>
      </c>
      <c r="BH237" s="150">
        <f>IF(N237="sníž. přenesená",J237,0)</f>
        <v>0</v>
      </c>
      <c r="BI237" s="150">
        <f>IF(N237="nulová",J237,0)</f>
        <v>0</v>
      </c>
      <c r="BJ237" s="17" t="s">
        <v>88</v>
      </c>
      <c r="BK237" s="150">
        <f>ROUND(I237*H237,2)</f>
        <v>0</v>
      </c>
      <c r="BL237" s="17" t="s">
        <v>257</v>
      </c>
      <c r="BM237" s="149" t="s">
        <v>4723</v>
      </c>
    </row>
    <row r="238" spans="2:65" s="1" customFormat="1" ht="11.25">
      <c r="B238" s="33"/>
      <c r="D238" s="151" t="s">
        <v>259</v>
      </c>
      <c r="F238" s="152" t="s">
        <v>4503</v>
      </c>
      <c r="I238" s="153"/>
      <c r="L238" s="33"/>
      <c r="M238" s="154"/>
      <c r="T238" s="57"/>
      <c r="AT238" s="17" t="s">
        <v>259</v>
      </c>
      <c r="AU238" s="17" t="s">
        <v>21</v>
      </c>
    </row>
    <row r="239" spans="2:65" s="1" customFormat="1" ht="24.2" customHeight="1">
      <c r="B239" s="33"/>
      <c r="C239" s="138" t="s">
        <v>447</v>
      </c>
      <c r="D239" s="138" t="s">
        <v>252</v>
      </c>
      <c r="E239" s="139" t="s">
        <v>2759</v>
      </c>
      <c r="F239" s="140" t="s">
        <v>2760</v>
      </c>
      <c r="G239" s="141" t="s">
        <v>255</v>
      </c>
      <c r="H239" s="142">
        <v>7.02</v>
      </c>
      <c r="I239" s="143"/>
      <c r="J239" s="144">
        <f>ROUND(I239*H239,2)</f>
        <v>0</v>
      </c>
      <c r="K239" s="140" t="s">
        <v>256</v>
      </c>
      <c r="L239" s="33"/>
      <c r="M239" s="145" t="s">
        <v>1</v>
      </c>
      <c r="N239" s="146" t="s">
        <v>45</v>
      </c>
      <c r="P239" s="147">
        <f>O239*H239</f>
        <v>0</v>
      </c>
      <c r="Q239" s="147">
        <v>0.74326999999999999</v>
      </c>
      <c r="R239" s="147">
        <f>Q239*H239</f>
        <v>5.2177553999999997</v>
      </c>
      <c r="S239" s="147">
        <v>0</v>
      </c>
      <c r="T239" s="148">
        <f>S239*H239</f>
        <v>0</v>
      </c>
      <c r="AR239" s="149" t="s">
        <v>257</v>
      </c>
      <c r="AT239" s="149" t="s">
        <v>252</v>
      </c>
      <c r="AU239" s="149" t="s">
        <v>21</v>
      </c>
      <c r="AY239" s="17" t="s">
        <v>250</v>
      </c>
      <c r="BE239" s="150">
        <f>IF(N239="základní",J239,0)</f>
        <v>0</v>
      </c>
      <c r="BF239" s="150">
        <f>IF(N239="snížená",J239,0)</f>
        <v>0</v>
      </c>
      <c r="BG239" s="150">
        <f>IF(N239="zákl. přenesená",J239,0)</f>
        <v>0</v>
      </c>
      <c r="BH239" s="150">
        <f>IF(N239="sníž. přenesená",J239,0)</f>
        <v>0</v>
      </c>
      <c r="BI239" s="150">
        <f>IF(N239="nulová",J239,0)</f>
        <v>0</v>
      </c>
      <c r="BJ239" s="17" t="s">
        <v>88</v>
      </c>
      <c r="BK239" s="150">
        <f>ROUND(I239*H239,2)</f>
        <v>0</v>
      </c>
      <c r="BL239" s="17" t="s">
        <v>257</v>
      </c>
      <c r="BM239" s="149" t="s">
        <v>4724</v>
      </c>
    </row>
    <row r="240" spans="2:65" s="1" customFormat="1" ht="11.25">
      <c r="B240" s="33"/>
      <c r="D240" s="151" t="s">
        <v>259</v>
      </c>
      <c r="F240" s="152" t="s">
        <v>2762</v>
      </c>
      <c r="I240" s="153"/>
      <c r="L240" s="33"/>
      <c r="M240" s="154"/>
      <c r="T240" s="57"/>
      <c r="AT240" s="17" t="s">
        <v>259</v>
      </c>
      <c r="AU240" s="17" t="s">
        <v>21</v>
      </c>
    </row>
    <row r="241" spans="2:65" s="1" customFormat="1" ht="19.5">
      <c r="B241" s="33"/>
      <c r="D241" s="156" t="s">
        <v>285</v>
      </c>
      <c r="F241" s="170" t="s">
        <v>4505</v>
      </c>
      <c r="I241" s="153"/>
      <c r="L241" s="33"/>
      <c r="M241" s="154"/>
      <c r="T241" s="57"/>
      <c r="AT241" s="17" t="s">
        <v>285</v>
      </c>
      <c r="AU241" s="17" t="s">
        <v>21</v>
      </c>
    </row>
    <row r="242" spans="2:65" s="12" customFormat="1" ht="11.25">
      <c r="B242" s="155"/>
      <c r="D242" s="156" t="s">
        <v>265</v>
      </c>
      <c r="E242" s="157" t="s">
        <v>1</v>
      </c>
      <c r="F242" s="158" t="s">
        <v>4725</v>
      </c>
      <c r="H242" s="159">
        <v>7.02</v>
      </c>
      <c r="I242" s="160"/>
      <c r="L242" s="155"/>
      <c r="M242" s="161"/>
      <c r="T242" s="162"/>
      <c r="AT242" s="157" t="s">
        <v>265</v>
      </c>
      <c r="AU242" s="157" t="s">
        <v>21</v>
      </c>
      <c r="AV242" s="12" t="s">
        <v>21</v>
      </c>
      <c r="AW242" s="12" t="s">
        <v>36</v>
      </c>
      <c r="AX242" s="12" t="s">
        <v>88</v>
      </c>
      <c r="AY242" s="157" t="s">
        <v>250</v>
      </c>
    </row>
    <row r="243" spans="2:65" s="11" customFormat="1" ht="22.9" customHeight="1">
      <c r="B243" s="126"/>
      <c r="D243" s="127" t="s">
        <v>79</v>
      </c>
      <c r="E243" s="136" t="s">
        <v>299</v>
      </c>
      <c r="F243" s="136" t="s">
        <v>1560</v>
      </c>
      <c r="I243" s="129"/>
      <c r="J243" s="137">
        <f>BK243</f>
        <v>0</v>
      </c>
      <c r="L243" s="126"/>
      <c r="M243" s="131"/>
      <c r="P243" s="132">
        <f>SUM(P244:P264)</f>
        <v>0</v>
      </c>
      <c r="R243" s="132">
        <f>SUM(R244:R264)</f>
        <v>4.3905968000000009</v>
      </c>
      <c r="T243" s="133">
        <f>SUM(T244:T264)</f>
        <v>0</v>
      </c>
      <c r="AR243" s="127" t="s">
        <v>88</v>
      </c>
      <c r="AT243" s="134" t="s">
        <v>79</v>
      </c>
      <c r="AU243" s="134" t="s">
        <v>88</v>
      </c>
      <c r="AY243" s="127" t="s">
        <v>250</v>
      </c>
      <c r="BK243" s="135">
        <f>SUM(BK244:BK264)</f>
        <v>0</v>
      </c>
    </row>
    <row r="244" spans="2:65" s="1" customFormat="1" ht="24.2" customHeight="1">
      <c r="B244" s="33"/>
      <c r="C244" s="138" t="s">
        <v>454</v>
      </c>
      <c r="D244" s="138" t="s">
        <v>252</v>
      </c>
      <c r="E244" s="139" t="s">
        <v>4610</v>
      </c>
      <c r="F244" s="140" t="s">
        <v>4611</v>
      </c>
      <c r="G244" s="141" t="s">
        <v>557</v>
      </c>
      <c r="H244" s="142">
        <v>6.3</v>
      </c>
      <c r="I244" s="143"/>
      <c r="J244" s="144">
        <f>ROUND(I244*H244,2)</f>
        <v>0</v>
      </c>
      <c r="K244" s="140" t="s">
        <v>256</v>
      </c>
      <c r="L244" s="33"/>
      <c r="M244" s="145" t="s">
        <v>1</v>
      </c>
      <c r="N244" s="146" t="s">
        <v>45</v>
      </c>
      <c r="P244" s="147">
        <f>O244*H244</f>
        <v>0</v>
      </c>
      <c r="Q244" s="147">
        <v>4.0000000000000003E-5</v>
      </c>
      <c r="R244" s="147">
        <f>Q244*H244</f>
        <v>2.52E-4</v>
      </c>
      <c r="S244" s="147">
        <v>0</v>
      </c>
      <c r="T244" s="148">
        <f>S244*H244</f>
        <v>0</v>
      </c>
      <c r="AR244" s="149" t="s">
        <v>257</v>
      </c>
      <c r="AT244" s="149" t="s">
        <v>252</v>
      </c>
      <c r="AU244" s="149" t="s">
        <v>21</v>
      </c>
      <c r="AY244" s="17" t="s">
        <v>250</v>
      </c>
      <c r="BE244" s="150">
        <f>IF(N244="základní",J244,0)</f>
        <v>0</v>
      </c>
      <c r="BF244" s="150">
        <f>IF(N244="snížená",J244,0)</f>
        <v>0</v>
      </c>
      <c r="BG244" s="150">
        <f>IF(N244="zákl. přenesená",J244,0)</f>
        <v>0</v>
      </c>
      <c r="BH244" s="150">
        <f>IF(N244="sníž. přenesená",J244,0)</f>
        <v>0</v>
      </c>
      <c r="BI244" s="150">
        <f>IF(N244="nulová",J244,0)</f>
        <v>0</v>
      </c>
      <c r="BJ244" s="17" t="s">
        <v>88</v>
      </c>
      <c r="BK244" s="150">
        <f>ROUND(I244*H244,2)</f>
        <v>0</v>
      </c>
      <c r="BL244" s="17" t="s">
        <v>257</v>
      </c>
      <c r="BM244" s="149" t="s">
        <v>4726</v>
      </c>
    </row>
    <row r="245" spans="2:65" s="1" customFormat="1" ht="11.25">
      <c r="B245" s="33"/>
      <c r="D245" s="151" t="s">
        <v>259</v>
      </c>
      <c r="F245" s="152" t="s">
        <v>4613</v>
      </c>
      <c r="I245" s="153"/>
      <c r="L245" s="33"/>
      <c r="M245" s="154"/>
      <c r="T245" s="57"/>
      <c r="AT245" s="17" t="s">
        <v>259</v>
      </c>
      <c r="AU245" s="17" t="s">
        <v>21</v>
      </c>
    </row>
    <row r="246" spans="2:65" s="12" customFormat="1" ht="11.25">
      <c r="B246" s="155"/>
      <c r="D246" s="156" t="s">
        <v>265</v>
      </c>
      <c r="E246" s="157" t="s">
        <v>1</v>
      </c>
      <c r="F246" s="158" t="s">
        <v>4727</v>
      </c>
      <c r="H246" s="159">
        <v>6.3</v>
      </c>
      <c r="I246" s="160"/>
      <c r="L246" s="155"/>
      <c r="M246" s="161"/>
      <c r="T246" s="162"/>
      <c r="AT246" s="157" t="s">
        <v>265</v>
      </c>
      <c r="AU246" s="157" t="s">
        <v>21</v>
      </c>
      <c r="AV246" s="12" t="s">
        <v>21</v>
      </c>
      <c r="AW246" s="12" t="s">
        <v>36</v>
      </c>
      <c r="AX246" s="12" t="s">
        <v>88</v>
      </c>
      <c r="AY246" s="157" t="s">
        <v>250</v>
      </c>
    </row>
    <row r="247" spans="2:65" s="1" customFormat="1" ht="24.2" customHeight="1">
      <c r="B247" s="33"/>
      <c r="C247" s="178" t="s">
        <v>460</v>
      </c>
      <c r="D247" s="178" t="s">
        <v>364</v>
      </c>
      <c r="E247" s="179" t="s">
        <v>4615</v>
      </c>
      <c r="F247" s="180" t="s">
        <v>4616</v>
      </c>
      <c r="G247" s="181" t="s">
        <v>557</v>
      </c>
      <c r="H247" s="182">
        <v>6.3949999999999996</v>
      </c>
      <c r="I247" s="183"/>
      <c r="J247" s="184">
        <f>ROUND(I247*H247,2)</f>
        <v>0</v>
      </c>
      <c r="K247" s="180" t="s">
        <v>256</v>
      </c>
      <c r="L247" s="185"/>
      <c r="M247" s="186" t="s">
        <v>1</v>
      </c>
      <c r="N247" s="187" t="s">
        <v>45</v>
      </c>
      <c r="P247" s="147">
        <f>O247*H247</f>
        <v>0</v>
      </c>
      <c r="Q247" s="147">
        <v>2.0240000000000001E-2</v>
      </c>
      <c r="R247" s="147">
        <f>Q247*H247</f>
        <v>0.12943479999999999</v>
      </c>
      <c r="S247" s="147">
        <v>0</v>
      </c>
      <c r="T247" s="148">
        <f>S247*H247</f>
        <v>0</v>
      </c>
      <c r="AR247" s="149" t="s">
        <v>299</v>
      </c>
      <c r="AT247" s="149" t="s">
        <v>364</v>
      </c>
      <c r="AU247" s="149" t="s">
        <v>21</v>
      </c>
      <c r="AY247" s="17" t="s">
        <v>250</v>
      </c>
      <c r="BE247" s="150">
        <f>IF(N247="základní",J247,0)</f>
        <v>0</v>
      </c>
      <c r="BF247" s="150">
        <f>IF(N247="snížená",J247,0)</f>
        <v>0</v>
      </c>
      <c r="BG247" s="150">
        <f>IF(N247="zákl. přenesená",J247,0)</f>
        <v>0</v>
      </c>
      <c r="BH247" s="150">
        <f>IF(N247="sníž. přenesená",J247,0)</f>
        <v>0</v>
      </c>
      <c r="BI247" s="150">
        <f>IF(N247="nulová",J247,0)</f>
        <v>0</v>
      </c>
      <c r="BJ247" s="17" t="s">
        <v>88</v>
      </c>
      <c r="BK247" s="150">
        <f>ROUND(I247*H247,2)</f>
        <v>0</v>
      </c>
      <c r="BL247" s="17" t="s">
        <v>257</v>
      </c>
      <c r="BM247" s="149" t="s">
        <v>4728</v>
      </c>
    </row>
    <row r="248" spans="2:65" s="12" customFormat="1" ht="11.25">
      <c r="B248" s="155"/>
      <c r="D248" s="156" t="s">
        <v>265</v>
      </c>
      <c r="F248" s="158" t="s">
        <v>4729</v>
      </c>
      <c r="H248" s="159">
        <v>6.3949999999999996</v>
      </c>
      <c r="I248" s="160"/>
      <c r="L248" s="155"/>
      <c r="M248" s="161"/>
      <c r="T248" s="162"/>
      <c r="AT248" s="157" t="s">
        <v>265</v>
      </c>
      <c r="AU248" s="157" t="s">
        <v>21</v>
      </c>
      <c r="AV248" s="12" t="s">
        <v>21</v>
      </c>
      <c r="AW248" s="12" t="s">
        <v>4</v>
      </c>
      <c r="AX248" s="12" t="s">
        <v>88</v>
      </c>
      <c r="AY248" s="157" t="s">
        <v>250</v>
      </c>
    </row>
    <row r="249" spans="2:65" s="1" customFormat="1" ht="24.2" customHeight="1">
      <c r="B249" s="33"/>
      <c r="C249" s="138" t="s">
        <v>466</v>
      </c>
      <c r="D249" s="138" t="s">
        <v>252</v>
      </c>
      <c r="E249" s="139" t="s">
        <v>4619</v>
      </c>
      <c r="F249" s="140" t="s">
        <v>4620</v>
      </c>
      <c r="G249" s="141" t="s">
        <v>481</v>
      </c>
      <c r="H249" s="142">
        <v>1</v>
      </c>
      <c r="I249" s="143"/>
      <c r="J249" s="144">
        <f>ROUND(I249*H249,2)</f>
        <v>0</v>
      </c>
      <c r="K249" s="140" t="s">
        <v>256</v>
      </c>
      <c r="L249" s="33"/>
      <c r="M249" s="145" t="s">
        <v>1</v>
      </c>
      <c r="N249" s="146" t="s">
        <v>45</v>
      </c>
      <c r="P249" s="147">
        <f>O249*H249</f>
        <v>0</v>
      </c>
      <c r="Q249" s="147">
        <v>1.1E-4</v>
      </c>
      <c r="R249" s="147">
        <f>Q249*H249</f>
        <v>1.1E-4</v>
      </c>
      <c r="S249" s="147">
        <v>0</v>
      </c>
      <c r="T249" s="148">
        <f>S249*H249</f>
        <v>0</v>
      </c>
      <c r="AR249" s="149" t="s">
        <v>257</v>
      </c>
      <c r="AT249" s="149" t="s">
        <v>252</v>
      </c>
      <c r="AU249" s="149" t="s">
        <v>21</v>
      </c>
      <c r="AY249" s="17" t="s">
        <v>250</v>
      </c>
      <c r="BE249" s="150">
        <f>IF(N249="základní",J249,0)</f>
        <v>0</v>
      </c>
      <c r="BF249" s="150">
        <f>IF(N249="snížená",J249,0)</f>
        <v>0</v>
      </c>
      <c r="BG249" s="150">
        <f>IF(N249="zákl. přenesená",J249,0)</f>
        <v>0</v>
      </c>
      <c r="BH249" s="150">
        <f>IF(N249="sníž. přenesená",J249,0)</f>
        <v>0</v>
      </c>
      <c r="BI249" s="150">
        <f>IF(N249="nulová",J249,0)</f>
        <v>0</v>
      </c>
      <c r="BJ249" s="17" t="s">
        <v>88</v>
      </c>
      <c r="BK249" s="150">
        <f>ROUND(I249*H249,2)</f>
        <v>0</v>
      </c>
      <c r="BL249" s="17" t="s">
        <v>257</v>
      </c>
      <c r="BM249" s="149" t="s">
        <v>4730</v>
      </c>
    </row>
    <row r="250" spans="2:65" s="1" customFormat="1" ht="11.25">
      <c r="B250" s="33"/>
      <c r="D250" s="151" t="s">
        <v>259</v>
      </c>
      <c r="F250" s="152" t="s">
        <v>4622</v>
      </c>
      <c r="I250" s="153"/>
      <c r="L250" s="33"/>
      <c r="M250" s="154"/>
      <c r="T250" s="57"/>
      <c r="AT250" s="17" t="s">
        <v>259</v>
      </c>
      <c r="AU250" s="17" t="s">
        <v>21</v>
      </c>
    </row>
    <row r="251" spans="2:65" s="1" customFormat="1" ht="19.5">
      <c r="B251" s="33"/>
      <c r="D251" s="156" t="s">
        <v>285</v>
      </c>
      <c r="F251" s="170" t="s">
        <v>1565</v>
      </c>
      <c r="I251" s="153"/>
      <c r="L251" s="33"/>
      <c r="M251" s="154"/>
      <c r="T251" s="57"/>
      <c r="AT251" s="17" t="s">
        <v>285</v>
      </c>
      <c r="AU251" s="17" t="s">
        <v>21</v>
      </c>
    </row>
    <row r="252" spans="2:65" s="1" customFormat="1" ht="21.75" customHeight="1">
      <c r="B252" s="33"/>
      <c r="C252" s="178" t="s">
        <v>472</v>
      </c>
      <c r="D252" s="178" t="s">
        <v>364</v>
      </c>
      <c r="E252" s="179" t="s">
        <v>4623</v>
      </c>
      <c r="F252" s="180" t="s">
        <v>4624</v>
      </c>
      <c r="G252" s="181" t="s">
        <v>481</v>
      </c>
      <c r="H252" s="182">
        <v>1</v>
      </c>
      <c r="I252" s="183"/>
      <c r="J252" s="184">
        <f>ROUND(I252*H252,2)</f>
        <v>0</v>
      </c>
      <c r="K252" s="180" t="s">
        <v>256</v>
      </c>
      <c r="L252" s="185"/>
      <c r="M252" s="186" t="s">
        <v>1</v>
      </c>
      <c r="N252" s="187" t="s">
        <v>45</v>
      </c>
      <c r="P252" s="147">
        <f>O252*H252</f>
        <v>0</v>
      </c>
      <c r="Q252" s="147">
        <v>4.7999999999999996E-3</v>
      </c>
      <c r="R252" s="147">
        <f>Q252*H252</f>
        <v>4.7999999999999996E-3</v>
      </c>
      <c r="S252" s="147">
        <v>0</v>
      </c>
      <c r="T252" s="148">
        <f>S252*H252</f>
        <v>0</v>
      </c>
      <c r="AR252" s="149" t="s">
        <v>299</v>
      </c>
      <c r="AT252" s="149" t="s">
        <v>364</v>
      </c>
      <c r="AU252" s="149" t="s">
        <v>21</v>
      </c>
      <c r="AY252" s="17" t="s">
        <v>250</v>
      </c>
      <c r="BE252" s="150">
        <f>IF(N252="základní",J252,0)</f>
        <v>0</v>
      </c>
      <c r="BF252" s="150">
        <f>IF(N252="snížená",J252,0)</f>
        <v>0</v>
      </c>
      <c r="BG252" s="150">
        <f>IF(N252="zákl. přenesená",J252,0)</f>
        <v>0</v>
      </c>
      <c r="BH252" s="150">
        <f>IF(N252="sníž. přenesená",J252,0)</f>
        <v>0</v>
      </c>
      <c r="BI252" s="150">
        <f>IF(N252="nulová",J252,0)</f>
        <v>0</v>
      </c>
      <c r="BJ252" s="17" t="s">
        <v>88</v>
      </c>
      <c r="BK252" s="150">
        <f>ROUND(I252*H252,2)</f>
        <v>0</v>
      </c>
      <c r="BL252" s="17" t="s">
        <v>257</v>
      </c>
      <c r="BM252" s="149" t="s">
        <v>4731</v>
      </c>
    </row>
    <row r="253" spans="2:65" s="1" customFormat="1" ht="19.5">
      <c r="B253" s="33"/>
      <c r="D253" s="156" t="s">
        <v>285</v>
      </c>
      <c r="F253" s="170" t="s">
        <v>1565</v>
      </c>
      <c r="I253" s="153"/>
      <c r="L253" s="33"/>
      <c r="M253" s="154"/>
      <c r="T253" s="57"/>
      <c r="AT253" s="17" t="s">
        <v>285</v>
      </c>
      <c r="AU253" s="17" t="s">
        <v>21</v>
      </c>
    </row>
    <row r="254" spans="2:65" s="1" customFormat="1" ht="24.2" customHeight="1">
      <c r="B254" s="33"/>
      <c r="C254" s="138" t="s">
        <v>478</v>
      </c>
      <c r="D254" s="138" t="s">
        <v>252</v>
      </c>
      <c r="E254" s="139" t="s">
        <v>4626</v>
      </c>
      <c r="F254" s="140" t="s">
        <v>4627</v>
      </c>
      <c r="G254" s="141" t="s">
        <v>481</v>
      </c>
      <c r="H254" s="142">
        <v>1</v>
      </c>
      <c r="I254" s="143"/>
      <c r="J254" s="144">
        <f>ROUND(I254*H254,2)</f>
        <v>0</v>
      </c>
      <c r="K254" s="140" t="s">
        <v>256</v>
      </c>
      <c r="L254" s="33"/>
      <c r="M254" s="145" t="s">
        <v>1</v>
      </c>
      <c r="N254" s="146" t="s">
        <v>45</v>
      </c>
      <c r="P254" s="147">
        <f>O254*H254</f>
        <v>0</v>
      </c>
      <c r="Q254" s="147">
        <v>0</v>
      </c>
      <c r="R254" s="147">
        <f>Q254*H254</f>
        <v>0</v>
      </c>
      <c r="S254" s="147">
        <v>0</v>
      </c>
      <c r="T254" s="148">
        <f>S254*H254</f>
        <v>0</v>
      </c>
      <c r="AR254" s="149" t="s">
        <v>257</v>
      </c>
      <c r="AT254" s="149" t="s">
        <v>252</v>
      </c>
      <c r="AU254" s="149" t="s">
        <v>21</v>
      </c>
      <c r="AY254" s="17" t="s">
        <v>250</v>
      </c>
      <c r="BE254" s="150">
        <f>IF(N254="základní",J254,0)</f>
        <v>0</v>
      </c>
      <c r="BF254" s="150">
        <f>IF(N254="snížená",J254,0)</f>
        <v>0</v>
      </c>
      <c r="BG254" s="150">
        <f>IF(N254="zákl. přenesená",J254,0)</f>
        <v>0</v>
      </c>
      <c r="BH254" s="150">
        <f>IF(N254="sníž. přenesená",J254,0)</f>
        <v>0</v>
      </c>
      <c r="BI254" s="150">
        <f>IF(N254="nulová",J254,0)</f>
        <v>0</v>
      </c>
      <c r="BJ254" s="17" t="s">
        <v>88</v>
      </c>
      <c r="BK254" s="150">
        <f>ROUND(I254*H254,2)</f>
        <v>0</v>
      </c>
      <c r="BL254" s="17" t="s">
        <v>257</v>
      </c>
      <c r="BM254" s="149" t="s">
        <v>4732</v>
      </c>
    </row>
    <row r="255" spans="2:65" s="1" customFormat="1" ht="11.25">
      <c r="B255" s="33"/>
      <c r="D255" s="151" t="s">
        <v>259</v>
      </c>
      <c r="F255" s="152" t="s">
        <v>4629</v>
      </c>
      <c r="I255" s="153"/>
      <c r="L255" s="33"/>
      <c r="M255" s="154"/>
      <c r="T255" s="57"/>
      <c r="AT255" s="17" t="s">
        <v>259</v>
      </c>
      <c r="AU255" s="17" t="s">
        <v>21</v>
      </c>
    </row>
    <row r="256" spans="2:65" s="1" customFormat="1" ht="19.5">
      <c r="B256" s="33"/>
      <c r="D256" s="156" t="s">
        <v>285</v>
      </c>
      <c r="F256" s="170" t="s">
        <v>4630</v>
      </c>
      <c r="I256" s="153"/>
      <c r="L256" s="33"/>
      <c r="M256" s="154"/>
      <c r="T256" s="57"/>
      <c r="AT256" s="17" t="s">
        <v>285</v>
      </c>
      <c r="AU256" s="17" t="s">
        <v>21</v>
      </c>
    </row>
    <row r="257" spans="2:65" s="1" customFormat="1" ht="24.2" customHeight="1">
      <c r="B257" s="33"/>
      <c r="C257" s="178" t="s">
        <v>485</v>
      </c>
      <c r="D257" s="178" t="s">
        <v>364</v>
      </c>
      <c r="E257" s="179" t="s">
        <v>4631</v>
      </c>
      <c r="F257" s="180" t="s">
        <v>4632</v>
      </c>
      <c r="G257" s="181" t="s">
        <v>481</v>
      </c>
      <c r="H257" s="182">
        <v>1</v>
      </c>
      <c r="I257" s="183"/>
      <c r="J257" s="184">
        <f>ROUND(I257*H257,2)</f>
        <v>0</v>
      </c>
      <c r="K257" s="180" t="s">
        <v>256</v>
      </c>
      <c r="L257" s="185"/>
      <c r="M257" s="186" t="s">
        <v>1</v>
      </c>
      <c r="N257" s="187" t="s">
        <v>45</v>
      </c>
      <c r="P257" s="147">
        <f>O257*H257</f>
        <v>0</v>
      </c>
      <c r="Q257" s="147">
        <v>2.5999999999999999E-2</v>
      </c>
      <c r="R257" s="147">
        <f>Q257*H257</f>
        <v>2.5999999999999999E-2</v>
      </c>
      <c r="S257" s="147">
        <v>0</v>
      </c>
      <c r="T257" s="148">
        <f>S257*H257</f>
        <v>0</v>
      </c>
      <c r="AR257" s="149" t="s">
        <v>299</v>
      </c>
      <c r="AT257" s="149" t="s">
        <v>364</v>
      </c>
      <c r="AU257" s="149" t="s">
        <v>21</v>
      </c>
      <c r="AY257" s="17" t="s">
        <v>250</v>
      </c>
      <c r="BE257" s="150">
        <f>IF(N257="základní",J257,0)</f>
        <v>0</v>
      </c>
      <c r="BF257" s="150">
        <f>IF(N257="snížená",J257,0)</f>
        <v>0</v>
      </c>
      <c r="BG257" s="150">
        <f>IF(N257="zákl. přenesená",J257,0)</f>
        <v>0</v>
      </c>
      <c r="BH257" s="150">
        <f>IF(N257="sníž. přenesená",J257,0)</f>
        <v>0</v>
      </c>
      <c r="BI257" s="150">
        <f>IF(N257="nulová",J257,0)</f>
        <v>0</v>
      </c>
      <c r="BJ257" s="17" t="s">
        <v>88</v>
      </c>
      <c r="BK257" s="150">
        <f>ROUND(I257*H257,2)</f>
        <v>0</v>
      </c>
      <c r="BL257" s="17" t="s">
        <v>257</v>
      </c>
      <c r="BM257" s="149" t="s">
        <v>4733</v>
      </c>
    </row>
    <row r="258" spans="2:65" s="1" customFormat="1" ht="19.5">
      <c r="B258" s="33"/>
      <c r="D258" s="156" t="s">
        <v>285</v>
      </c>
      <c r="F258" s="170" t="s">
        <v>4630</v>
      </c>
      <c r="I258" s="153"/>
      <c r="L258" s="33"/>
      <c r="M258" s="154"/>
      <c r="T258" s="57"/>
      <c r="AT258" s="17" t="s">
        <v>285</v>
      </c>
      <c r="AU258" s="17" t="s">
        <v>21</v>
      </c>
    </row>
    <row r="259" spans="2:65" s="1" customFormat="1" ht="33" customHeight="1">
      <c r="B259" s="33"/>
      <c r="C259" s="138" t="s">
        <v>491</v>
      </c>
      <c r="D259" s="138" t="s">
        <v>252</v>
      </c>
      <c r="E259" s="139" t="s">
        <v>4532</v>
      </c>
      <c r="F259" s="140" t="s">
        <v>4533</v>
      </c>
      <c r="G259" s="141" t="s">
        <v>481</v>
      </c>
      <c r="H259" s="142">
        <v>1</v>
      </c>
      <c r="I259" s="143"/>
      <c r="J259" s="144">
        <f>ROUND(I259*H259,2)</f>
        <v>0</v>
      </c>
      <c r="K259" s="140" t="s">
        <v>1</v>
      </c>
      <c r="L259" s="33"/>
      <c r="M259" s="145" t="s">
        <v>1</v>
      </c>
      <c r="N259" s="146" t="s">
        <v>45</v>
      </c>
      <c r="P259" s="147">
        <f>O259*H259</f>
        <v>0</v>
      </c>
      <c r="Q259" s="147">
        <v>4.2300000000000004</v>
      </c>
      <c r="R259" s="147">
        <f>Q259*H259</f>
        <v>4.2300000000000004</v>
      </c>
      <c r="S259" s="147">
        <v>0</v>
      </c>
      <c r="T259" s="148">
        <f>S259*H259</f>
        <v>0</v>
      </c>
      <c r="AR259" s="149" t="s">
        <v>257</v>
      </c>
      <c r="AT259" s="149" t="s">
        <v>252</v>
      </c>
      <c r="AU259" s="149" t="s">
        <v>21</v>
      </c>
      <c r="AY259" s="17" t="s">
        <v>250</v>
      </c>
      <c r="BE259" s="150">
        <f>IF(N259="základní",J259,0)</f>
        <v>0</v>
      </c>
      <c r="BF259" s="150">
        <f>IF(N259="snížená",J259,0)</f>
        <v>0</v>
      </c>
      <c r="BG259" s="150">
        <f>IF(N259="zákl. přenesená",J259,0)</f>
        <v>0</v>
      </c>
      <c r="BH259" s="150">
        <f>IF(N259="sníž. přenesená",J259,0)</f>
        <v>0</v>
      </c>
      <c r="BI259" s="150">
        <f>IF(N259="nulová",J259,0)</f>
        <v>0</v>
      </c>
      <c r="BJ259" s="17" t="s">
        <v>88</v>
      </c>
      <c r="BK259" s="150">
        <f>ROUND(I259*H259,2)</f>
        <v>0</v>
      </c>
      <c r="BL259" s="17" t="s">
        <v>257</v>
      </c>
      <c r="BM259" s="149" t="s">
        <v>4734</v>
      </c>
    </row>
    <row r="260" spans="2:65" s="1" customFormat="1" ht="19.5">
      <c r="B260" s="33"/>
      <c r="D260" s="156" t="s">
        <v>285</v>
      </c>
      <c r="F260" s="170" t="s">
        <v>4535</v>
      </c>
      <c r="I260" s="153"/>
      <c r="L260" s="33"/>
      <c r="M260" s="154"/>
      <c r="T260" s="57"/>
      <c r="AT260" s="17" t="s">
        <v>285</v>
      </c>
      <c r="AU260" s="17" t="s">
        <v>21</v>
      </c>
    </row>
    <row r="261" spans="2:65" s="1" customFormat="1" ht="24.2" customHeight="1">
      <c r="B261" s="33"/>
      <c r="C261" s="138" t="s">
        <v>495</v>
      </c>
      <c r="D261" s="138" t="s">
        <v>252</v>
      </c>
      <c r="E261" s="139" t="s">
        <v>4536</v>
      </c>
      <c r="F261" s="140" t="s">
        <v>4537</v>
      </c>
      <c r="G261" s="141" t="s">
        <v>276</v>
      </c>
      <c r="H261" s="142">
        <v>0.44</v>
      </c>
      <c r="I261" s="143"/>
      <c r="J261" s="144">
        <f>ROUND(I261*H261,2)</f>
        <v>0</v>
      </c>
      <c r="K261" s="140" t="s">
        <v>256</v>
      </c>
      <c r="L261" s="33"/>
      <c r="M261" s="145" t="s">
        <v>1</v>
      </c>
      <c r="N261" s="146" t="s">
        <v>45</v>
      </c>
      <c r="P261" s="147">
        <f>O261*H261</f>
        <v>0</v>
      </c>
      <c r="Q261" s="147">
        <v>0</v>
      </c>
      <c r="R261" s="147">
        <f>Q261*H261</f>
        <v>0</v>
      </c>
      <c r="S261" s="147">
        <v>0</v>
      </c>
      <c r="T261" s="148">
        <f>S261*H261</f>
        <v>0</v>
      </c>
      <c r="AR261" s="149" t="s">
        <v>257</v>
      </c>
      <c r="AT261" s="149" t="s">
        <v>252</v>
      </c>
      <c r="AU261" s="149" t="s">
        <v>21</v>
      </c>
      <c r="AY261" s="17" t="s">
        <v>250</v>
      </c>
      <c r="BE261" s="150">
        <f>IF(N261="základní",J261,0)</f>
        <v>0</v>
      </c>
      <c r="BF261" s="150">
        <f>IF(N261="snížená",J261,0)</f>
        <v>0</v>
      </c>
      <c r="BG261" s="150">
        <f>IF(N261="zákl. přenesená",J261,0)</f>
        <v>0</v>
      </c>
      <c r="BH261" s="150">
        <f>IF(N261="sníž. přenesená",J261,0)</f>
        <v>0</v>
      </c>
      <c r="BI261" s="150">
        <f>IF(N261="nulová",J261,0)</f>
        <v>0</v>
      </c>
      <c r="BJ261" s="17" t="s">
        <v>88</v>
      </c>
      <c r="BK261" s="150">
        <f>ROUND(I261*H261,2)</f>
        <v>0</v>
      </c>
      <c r="BL261" s="17" t="s">
        <v>257</v>
      </c>
      <c r="BM261" s="149" t="s">
        <v>4735</v>
      </c>
    </row>
    <row r="262" spans="2:65" s="1" customFormat="1" ht="11.25">
      <c r="B262" s="33"/>
      <c r="D262" s="151" t="s">
        <v>259</v>
      </c>
      <c r="F262" s="152" t="s">
        <v>4539</v>
      </c>
      <c r="I262" s="153"/>
      <c r="L262" s="33"/>
      <c r="M262" s="154"/>
      <c r="T262" s="57"/>
      <c r="AT262" s="17" t="s">
        <v>259</v>
      </c>
      <c r="AU262" s="17" t="s">
        <v>21</v>
      </c>
    </row>
    <row r="263" spans="2:65" s="1" customFormat="1" ht="19.5">
      <c r="B263" s="33"/>
      <c r="D263" s="156" t="s">
        <v>285</v>
      </c>
      <c r="F263" s="170" t="s">
        <v>4540</v>
      </c>
      <c r="I263" s="153"/>
      <c r="L263" s="33"/>
      <c r="M263" s="154"/>
      <c r="T263" s="57"/>
      <c r="AT263" s="17" t="s">
        <v>285</v>
      </c>
      <c r="AU263" s="17" t="s">
        <v>21</v>
      </c>
    </row>
    <row r="264" spans="2:65" s="12" customFormat="1" ht="11.25">
      <c r="B264" s="155"/>
      <c r="D264" s="156" t="s">
        <v>265</v>
      </c>
      <c r="E264" s="157" t="s">
        <v>1</v>
      </c>
      <c r="F264" s="158" t="s">
        <v>4736</v>
      </c>
      <c r="H264" s="159">
        <v>0.44</v>
      </c>
      <c r="I264" s="160"/>
      <c r="L264" s="155"/>
      <c r="M264" s="161"/>
      <c r="T264" s="162"/>
      <c r="AT264" s="157" t="s">
        <v>265</v>
      </c>
      <c r="AU264" s="157" t="s">
        <v>21</v>
      </c>
      <c r="AV264" s="12" t="s">
        <v>21</v>
      </c>
      <c r="AW264" s="12" t="s">
        <v>36</v>
      </c>
      <c r="AX264" s="12" t="s">
        <v>88</v>
      </c>
      <c r="AY264" s="157" t="s">
        <v>250</v>
      </c>
    </row>
    <row r="265" spans="2:65" s="11" customFormat="1" ht="22.9" customHeight="1">
      <c r="B265" s="126"/>
      <c r="D265" s="127" t="s">
        <v>79</v>
      </c>
      <c r="E265" s="136" t="s">
        <v>720</v>
      </c>
      <c r="F265" s="136" t="s">
        <v>721</v>
      </c>
      <c r="I265" s="129"/>
      <c r="J265" s="137">
        <f>BK265</f>
        <v>0</v>
      </c>
      <c r="L265" s="126"/>
      <c r="M265" s="131"/>
      <c r="P265" s="132">
        <f>SUM(P266:P267)</f>
        <v>0</v>
      </c>
      <c r="R265" s="132">
        <f>SUM(R266:R267)</f>
        <v>0</v>
      </c>
      <c r="T265" s="133">
        <f>SUM(T266:T267)</f>
        <v>0</v>
      </c>
      <c r="AR265" s="127" t="s">
        <v>88</v>
      </c>
      <c r="AT265" s="134" t="s">
        <v>79</v>
      </c>
      <c r="AU265" s="134" t="s">
        <v>88</v>
      </c>
      <c r="AY265" s="127" t="s">
        <v>250</v>
      </c>
      <c r="BK265" s="135">
        <f>SUM(BK266:BK267)</f>
        <v>0</v>
      </c>
    </row>
    <row r="266" spans="2:65" s="1" customFormat="1" ht="16.5" customHeight="1">
      <c r="B266" s="33"/>
      <c r="C266" s="138" t="s">
        <v>503</v>
      </c>
      <c r="D266" s="138" t="s">
        <v>252</v>
      </c>
      <c r="E266" s="139" t="s">
        <v>723</v>
      </c>
      <c r="F266" s="140" t="s">
        <v>724</v>
      </c>
      <c r="G266" s="141" t="s">
        <v>402</v>
      </c>
      <c r="H266" s="142">
        <v>25.623999999999999</v>
      </c>
      <c r="I266" s="143"/>
      <c r="J266" s="144">
        <f>ROUND(I266*H266,2)</f>
        <v>0</v>
      </c>
      <c r="K266" s="140" t="s">
        <v>256</v>
      </c>
      <c r="L266" s="33"/>
      <c r="M266" s="145" t="s">
        <v>1</v>
      </c>
      <c r="N266" s="146" t="s">
        <v>45</v>
      </c>
      <c r="P266" s="147">
        <f>O266*H266</f>
        <v>0</v>
      </c>
      <c r="Q266" s="147">
        <v>0</v>
      </c>
      <c r="R266" s="147">
        <f>Q266*H266</f>
        <v>0</v>
      </c>
      <c r="S266" s="147">
        <v>0</v>
      </c>
      <c r="T266" s="148">
        <f>S266*H266</f>
        <v>0</v>
      </c>
      <c r="AR266" s="149" t="s">
        <v>257</v>
      </c>
      <c r="AT266" s="149" t="s">
        <v>252</v>
      </c>
      <c r="AU266" s="149" t="s">
        <v>21</v>
      </c>
      <c r="AY266" s="17" t="s">
        <v>250</v>
      </c>
      <c r="BE266" s="150">
        <f>IF(N266="základní",J266,0)</f>
        <v>0</v>
      </c>
      <c r="BF266" s="150">
        <f>IF(N266="snížená",J266,0)</f>
        <v>0</v>
      </c>
      <c r="BG266" s="150">
        <f>IF(N266="zákl. přenesená",J266,0)</f>
        <v>0</v>
      </c>
      <c r="BH266" s="150">
        <f>IF(N266="sníž. přenesená",J266,0)</f>
        <v>0</v>
      </c>
      <c r="BI266" s="150">
        <f>IF(N266="nulová",J266,0)</f>
        <v>0</v>
      </c>
      <c r="BJ266" s="17" t="s">
        <v>88</v>
      </c>
      <c r="BK266" s="150">
        <f>ROUND(I266*H266,2)</f>
        <v>0</v>
      </c>
      <c r="BL266" s="17" t="s">
        <v>257</v>
      </c>
      <c r="BM266" s="149" t="s">
        <v>4737</v>
      </c>
    </row>
    <row r="267" spans="2:65" s="1" customFormat="1" ht="11.25">
      <c r="B267" s="33"/>
      <c r="D267" s="151" t="s">
        <v>259</v>
      </c>
      <c r="F267" s="152" t="s">
        <v>726</v>
      </c>
      <c r="I267" s="153"/>
      <c r="L267" s="33"/>
      <c r="M267" s="193"/>
      <c r="N267" s="190"/>
      <c r="O267" s="190"/>
      <c r="P267" s="190"/>
      <c r="Q267" s="190"/>
      <c r="R267" s="190"/>
      <c r="S267" s="190"/>
      <c r="T267" s="194"/>
      <c r="AT267" s="17" t="s">
        <v>259</v>
      </c>
      <c r="AU267" s="17" t="s">
        <v>21</v>
      </c>
    </row>
    <row r="268" spans="2:65" s="1" customFormat="1" ht="6.95" customHeight="1">
      <c r="B268" s="45"/>
      <c r="C268" s="46"/>
      <c r="D268" s="46"/>
      <c r="E268" s="46"/>
      <c r="F268" s="46"/>
      <c r="G268" s="46"/>
      <c r="H268" s="46"/>
      <c r="I268" s="46"/>
      <c r="J268" s="46"/>
      <c r="K268" s="46"/>
      <c r="L268" s="33"/>
    </row>
  </sheetData>
  <sheetProtection algorithmName="SHA-512" hashValue="04jml9ctPnBDUdOa6y2gmf3c8oOkxnkZyPgkgsk/bKed9JGvclkELJdnLL7JiYk3Hn/fZd9SL4/UY7JOlOpREw==" saltValue="KchwahRh85Q413B20CnK7YwfOXlFUmWBOZUSApnBrz4H/Osc1w+Nqs6zOx8Cc7t+4JaeA0VTnAclIVrbc0TTtQ==" spinCount="100000" sheet="1" objects="1" scenarios="1" formatColumns="0" formatRows="0" autoFilter="0"/>
  <autoFilter ref="C126:K267" xr:uid="{00000000-0009-0000-0000-000016000000}"/>
  <mergeCells count="12">
    <mergeCell ref="E119:H119"/>
    <mergeCell ref="L2:V2"/>
    <mergeCell ref="E85:H85"/>
    <mergeCell ref="E87:H87"/>
    <mergeCell ref="E89:H89"/>
    <mergeCell ref="E115:H115"/>
    <mergeCell ref="E117:H117"/>
    <mergeCell ref="E7:H7"/>
    <mergeCell ref="E9:H9"/>
    <mergeCell ref="E11:H11"/>
    <mergeCell ref="E20:H20"/>
    <mergeCell ref="E29:H29"/>
  </mergeCells>
  <hyperlinks>
    <hyperlink ref="F131" r:id="rId1" xr:uid="{00000000-0004-0000-1600-000000000000}"/>
    <hyperlink ref="F134" r:id="rId2" xr:uid="{00000000-0004-0000-1600-000001000000}"/>
    <hyperlink ref="F136" r:id="rId3" xr:uid="{00000000-0004-0000-1600-000002000000}"/>
    <hyperlink ref="F141" r:id="rId4" xr:uid="{00000000-0004-0000-1600-000003000000}"/>
    <hyperlink ref="F145" r:id="rId5" xr:uid="{00000000-0004-0000-1600-000004000000}"/>
    <hyperlink ref="F149" r:id="rId6" xr:uid="{00000000-0004-0000-1600-000005000000}"/>
    <hyperlink ref="F153" r:id="rId7" xr:uid="{00000000-0004-0000-1600-000006000000}"/>
    <hyperlink ref="F155" r:id="rId8" xr:uid="{00000000-0004-0000-1600-000007000000}"/>
    <hyperlink ref="F162" r:id="rId9" xr:uid="{00000000-0004-0000-1600-000008000000}"/>
    <hyperlink ref="F170" r:id="rId10" xr:uid="{00000000-0004-0000-1600-000009000000}"/>
    <hyperlink ref="F173" r:id="rId11" xr:uid="{00000000-0004-0000-1600-00000A000000}"/>
    <hyperlink ref="F176" r:id="rId12" xr:uid="{00000000-0004-0000-1600-00000B000000}"/>
    <hyperlink ref="F183" r:id="rId13" xr:uid="{00000000-0004-0000-1600-00000C000000}"/>
    <hyperlink ref="F189" r:id="rId14" xr:uid="{00000000-0004-0000-1600-00000D000000}"/>
    <hyperlink ref="F193" r:id="rId15" xr:uid="{00000000-0004-0000-1600-00000E000000}"/>
    <hyperlink ref="F199" r:id="rId16" xr:uid="{00000000-0004-0000-1600-00000F000000}"/>
    <hyperlink ref="F202" r:id="rId17" xr:uid="{00000000-0004-0000-1600-000010000000}"/>
    <hyperlink ref="F207" r:id="rId18" xr:uid="{00000000-0004-0000-1600-000011000000}"/>
    <hyperlink ref="F209" r:id="rId19" xr:uid="{00000000-0004-0000-1600-000012000000}"/>
    <hyperlink ref="F212" r:id="rId20" xr:uid="{00000000-0004-0000-1600-000013000000}"/>
    <hyperlink ref="F216" r:id="rId21" xr:uid="{00000000-0004-0000-1600-000014000000}"/>
    <hyperlink ref="F220" r:id="rId22" xr:uid="{00000000-0004-0000-1600-000015000000}"/>
    <hyperlink ref="F224" r:id="rId23" xr:uid="{00000000-0004-0000-1600-000016000000}"/>
    <hyperlink ref="F227" r:id="rId24" xr:uid="{00000000-0004-0000-1600-000017000000}"/>
    <hyperlink ref="F229" r:id="rId25" xr:uid="{00000000-0004-0000-1600-000018000000}"/>
    <hyperlink ref="F231" r:id="rId26" xr:uid="{00000000-0004-0000-1600-000019000000}"/>
    <hyperlink ref="F234" r:id="rId27" xr:uid="{00000000-0004-0000-1600-00001A000000}"/>
    <hyperlink ref="F238" r:id="rId28" xr:uid="{00000000-0004-0000-1600-00001B000000}"/>
    <hyperlink ref="F240" r:id="rId29" xr:uid="{00000000-0004-0000-1600-00001C000000}"/>
    <hyperlink ref="F245" r:id="rId30" xr:uid="{00000000-0004-0000-1600-00001D000000}"/>
    <hyperlink ref="F250" r:id="rId31" xr:uid="{00000000-0004-0000-1600-00001E000000}"/>
    <hyperlink ref="F255" r:id="rId32" xr:uid="{00000000-0004-0000-1600-00001F000000}"/>
    <hyperlink ref="F262" r:id="rId33" xr:uid="{00000000-0004-0000-1600-000020000000}"/>
    <hyperlink ref="F267" r:id="rId34" xr:uid="{00000000-0004-0000-1600-000021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35"/>
  <headerFooter>
    <oddHeader>&amp;R02_040</oddHeader>
    <oddFooter>&amp;CStrana &amp;P z &amp;N&amp;R&amp;A</oddFooter>
  </headerFooter>
  <drawing r:id="rId36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2:BM27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159</v>
      </c>
      <c r="AZ2" s="94" t="s">
        <v>4665</v>
      </c>
      <c r="BA2" s="94" t="s">
        <v>1</v>
      </c>
      <c r="BB2" s="94" t="s">
        <v>1</v>
      </c>
      <c r="BC2" s="94" t="s">
        <v>21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4418</v>
      </c>
      <c r="BA3" s="94" t="s">
        <v>1</v>
      </c>
      <c r="BB3" s="94" t="s">
        <v>1</v>
      </c>
      <c r="BC3" s="94" t="s">
        <v>4738</v>
      </c>
      <c r="BD3" s="94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ht="12" customHeight="1">
      <c r="B8" s="20"/>
      <c r="D8" s="27" t="s">
        <v>215</v>
      </c>
      <c r="L8" s="20"/>
    </row>
    <row r="9" spans="2:56" s="1" customFormat="1" ht="16.5" customHeight="1">
      <c r="B9" s="33"/>
      <c r="E9" s="259" t="s">
        <v>4420</v>
      </c>
      <c r="F9" s="261"/>
      <c r="G9" s="261"/>
      <c r="H9" s="261"/>
      <c r="L9" s="33"/>
    </row>
    <row r="10" spans="2:56" s="1" customFormat="1" ht="12" customHeight="1">
      <c r="B10" s="33"/>
      <c r="D10" s="27" t="s">
        <v>2252</v>
      </c>
      <c r="L10" s="33"/>
    </row>
    <row r="11" spans="2:56" s="1" customFormat="1" ht="30" customHeight="1">
      <c r="B11" s="33"/>
      <c r="E11" s="241" t="s">
        <v>4739</v>
      </c>
      <c r="F11" s="261"/>
      <c r="G11" s="261"/>
      <c r="H11" s="261"/>
      <c r="L11" s="33"/>
    </row>
    <row r="12" spans="2:56" s="1" customFormat="1" ht="11.25">
      <c r="B12" s="33"/>
      <c r="L12" s="33"/>
    </row>
    <row r="13" spans="2:56" s="1" customFormat="1" ht="12" customHeight="1">
      <c r="B13" s="33"/>
      <c r="D13" s="27" t="s">
        <v>18</v>
      </c>
      <c r="F13" s="25" t="s">
        <v>19</v>
      </c>
      <c r="I13" s="27" t="s">
        <v>20</v>
      </c>
      <c r="J13" s="25" t="s">
        <v>1</v>
      </c>
      <c r="L13" s="33"/>
    </row>
    <row r="14" spans="2:56" s="1" customFormat="1" ht="12" customHeight="1">
      <c r="B14" s="33"/>
      <c r="D14" s="27" t="s">
        <v>22</v>
      </c>
      <c r="F14" s="25" t="s">
        <v>23</v>
      </c>
      <c r="I14" s="27" t="s">
        <v>24</v>
      </c>
      <c r="J14" s="53" t="str">
        <f>'Rekapitulace stavby'!AN8</f>
        <v>15. 11. 2024</v>
      </c>
      <c r="L14" s="33"/>
    </row>
    <row r="15" spans="2:56" s="1" customFormat="1" ht="10.9" customHeight="1">
      <c r="B15" s="33"/>
      <c r="L15" s="33"/>
    </row>
    <row r="16" spans="2:56" s="1" customFormat="1" ht="12" customHeight="1">
      <c r="B16" s="33"/>
      <c r="D16" s="27" t="s">
        <v>28</v>
      </c>
      <c r="I16" s="27" t="s">
        <v>29</v>
      </c>
      <c r="J16" s="25" t="s">
        <v>1</v>
      </c>
      <c r="L16" s="33"/>
    </row>
    <row r="17" spans="2:12" s="1" customFormat="1" ht="18" customHeight="1">
      <c r="B17" s="33"/>
      <c r="E17" s="25" t="s">
        <v>30</v>
      </c>
      <c r="I17" s="27" t="s">
        <v>31</v>
      </c>
      <c r="J17" s="25" t="s">
        <v>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7" t="s">
        <v>32</v>
      </c>
      <c r="I19" s="27" t="s">
        <v>29</v>
      </c>
      <c r="J19" s="28" t="str">
        <f>'Rekapitulace stavby'!AN13</f>
        <v>Vyplň údaj</v>
      </c>
      <c r="L19" s="33"/>
    </row>
    <row r="20" spans="2:12" s="1" customFormat="1" ht="18" customHeight="1">
      <c r="B20" s="33"/>
      <c r="E20" s="262" t="str">
        <f>'Rekapitulace stavby'!E14</f>
        <v>Vyplň údaj</v>
      </c>
      <c r="F20" s="220"/>
      <c r="G20" s="220"/>
      <c r="H20" s="220"/>
      <c r="I20" s="27" t="s">
        <v>31</v>
      </c>
      <c r="J20" s="28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7" t="s">
        <v>34</v>
      </c>
      <c r="I22" s="27" t="s">
        <v>29</v>
      </c>
      <c r="J22" s="25" t="s">
        <v>1</v>
      </c>
      <c r="L22" s="33"/>
    </row>
    <row r="23" spans="2:12" s="1" customFormat="1" ht="18" customHeight="1">
      <c r="B23" s="33"/>
      <c r="E23" s="25" t="s">
        <v>35</v>
      </c>
      <c r="I23" s="27" t="s">
        <v>31</v>
      </c>
      <c r="J23" s="25" t="s">
        <v>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7" t="s">
        <v>37</v>
      </c>
      <c r="I25" s="27" t="s">
        <v>29</v>
      </c>
      <c r="J25" s="25" t="s">
        <v>1</v>
      </c>
      <c r="L25" s="33"/>
    </row>
    <row r="26" spans="2:12" s="1" customFormat="1" ht="18" customHeight="1">
      <c r="B26" s="33"/>
      <c r="E26" s="25" t="s">
        <v>38</v>
      </c>
      <c r="I26" s="27" t="s">
        <v>31</v>
      </c>
      <c r="J26" s="25" t="s">
        <v>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7" t="s">
        <v>39</v>
      </c>
      <c r="L28" s="33"/>
    </row>
    <row r="29" spans="2:12" s="7" customFormat="1" ht="16.5" customHeight="1">
      <c r="B29" s="96"/>
      <c r="E29" s="225" t="s">
        <v>1</v>
      </c>
      <c r="F29" s="225"/>
      <c r="G29" s="225"/>
      <c r="H29" s="225"/>
      <c r="L29" s="96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25.35" customHeight="1">
      <c r="B32" s="33"/>
      <c r="D32" s="97" t="s">
        <v>40</v>
      </c>
      <c r="J32" s="67">
        <f>ROUND(J127, 2)</f>
        <v>0</v>
      </c>
      <c r="L32" s="33"/>
    </row>
    <row r="33" spans="2:12" s="1" customFormat="1" ht="6.95" customHeight="1">
      <c r="B33" s="33"/>
      <c r="D33" s="54"/>
      <c r="E33" s="54"/>
      <c r="F33" s="54"/>
      <c r="G33" s="54"/>
      <c r="H33" s="54"/>
      <c r="I33" s="54"/>
      <c r="J33" s="54"/>
      <c r="K33" s="54"/>
      <c r="L33" s="33"/>
    </row>
    <row r="34" spans="2:12" s="1" customFormat="1" ht="14.45" customHeight="1">
      <c r="B34" s="33"/>
      <c r="F34" s="36" t="s">
        <v>42</v>
      </c>
      <c r="I34" s="36" t="s">
        <v>41</v>
      </c>
      <c r="J34" s="36" t="s">
        <v>43</v>
      </c>
      <c r="L34" s="33"/>
    </row>
    <row r="35" spans="2:12" s="1" customFormat="1" ht="14.45" customHeight="1">
      <c r="B35" s="33"/>
      <c r="D35" s="56" t="s">
        <v>44</v>
      </c>
      <c r="E35" s="27" t="s">
        <v>45</v>
      </c>
      <c r="F35" s="87">
        <f>ROUND((SUM(BE127:BE275)),  2)</f>
        <v>0</v>
      </c>
      <c r="I35" s="98">
        <v>0.21</v>
      </c>
      <c r="J35" s="87">
        <f>ROUND(((SUM(BE127:BE275))*I35),  2)</f>
        <v>0</v>
      </c>
      <c r="L35" s="33"/>
    </row>
    <row r="36" spans="2:12" s="1" customFormat="1" ht="14.45" customHeight="1">
      <c r="B36" s="33"/>
      <c r="E36" s="27" t="s">
        <v>46</v>
      </c>
      <c r="F36" s="87">
        <f>ROUND((SUM(BF127:BF275)),  2)</f>
        <v>0</v>
      </c>
      <c r="I36" s="98">
        <v>0.15</v>
      </c>
      <c r="J36" s="87">
        <f>ROUND(((SUM(BF127:BF275))*I36),  2)</f>
        <v>0</v>
      </c>
      <c r="L36" s="33"/>
    </row>
    <row r="37" spans="2:12" s="1" customFormat="1" ht="14.45" hidden="1" customHeight="1">
      <c r="B37" s="33"/>
      <c r="E37" s="27" t="s">
        <v>47</v>
      </c>
      <c r="F37" s="87">
        <f>ROUND((SUM(BG127:BG275)),  2)</f>
        <v>0</v>
      </c>
      <c r="I37" s="98">
        <v>0.21</v>
      </c>
      <c r="J37" s="87">
        <f>0</f>
        <v>0</v>
      </c>
      <c r="L37" s="33"/>
    </row>
    <row r="38" spans="2:12" s="1" customFormat="1" ht="14.45" hidden="1" customHeight="1">
      <c r="B38" s="33"/>
      <c r="E38" s="27" t="s">
        <v>48</v>
      </c>
      <c r="F38" s="87">
        <f>ROUND((SUM(BH127:BH275)),  2)</f>
        <v>0</v>
      </c>
      <c r="I38" s="98">
        <v>0.15</v>
      </c>
      <c r="J38" s="87">
        <f>0</f>
        <v>0</v>
      </c>
      <c r="L38" s="33"/>
    </row>
    <row r="39" spans="2:12" s="1" customFormat="1" ht="14.45" hidden="1" customHeight="1">
      <c r="B39" s="33"/>
      <c r="E39" s="27" t="s">
        <v>49</v>
      </c>
      <c r="F39" s="87">
        <f>ROUND((SUM(BI127:BI275)),  2)</f>
        <v>0</v>
      </c>
      <c r="I39" s="98">
        <v>0</v>
      </c>
      <c r="J39" s="87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9"/>
      <c r="D41" s="100" t="s">
        <v>50</v>
      </c>
      <c r="E41" s="58"/>
      <c r="F41" s="58"/>
      <c r="G41" s="101" t="s">
        <v>51</v>
      </c>
      <c r="H41" s="102" t="s">
        <v>52</v>
      </c>
      <c r="I41" s="58"/>
      <c r="J41" s="103">
        <f>SUM(J32:J39)</f>
        <v>0</v>
      </c>
      <c r="K41" s="104"/>
      <c r="L41" s="33"/>
    </row>
    <row r="42" spans="2:12" s="1" customFormat="1" ht="14.45" customHeight="1">
      <c r="B42" s="33"/>
      <c r="L42" s="33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12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12" s="1" customFormat="1" ht="24.95" customHeight="1">
      <c r="B82" s="33"/>
      <c r="C82" s="21" t="s">
        <v>217</v>
      </c>
      <c r="L82" s="33"/>
    </row>
    <row r="83" spans="2:12" s="1" customFormat="1" ht="6.95" customHeight="1">
      <c r="B83" s="33"/>
      <c r="L83" s="33"/>
    </row>
    <row r="84" spans="2:12" s="1" customFormat="1" ht="12" customHeight="1">
      <c r="B84" s="33"/>
      <c r="C84" s="27" t="s">
        <v>16</v>
      </c>
      <c r="L84" s="33"/>
    </row>
    <row r="85" spans="2:12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12" ht="12" customHeight="1">
      <c r="B86" s="20"/>
      <c r="C86" s="27" t="s">
        <v>215</v>
      </c>
      <c r="L86" s="20"/>
    </row>
    <row r="87" spans="2:12" s="1" customFormat="1" ht="16.5" customHeight="1">
      <c r="B87" s="33"/>
      <c r="E87" s="259" t="s">
        <v>4420</v>
      </c>
      <c r="F87" s="261"/>
      <c r="G87" s="261"/>
      <c r="H87" s="261"/>
      <c r="L87" s="33"/>
    </row>
    <row r="88" spans="2:12" s="1" customFormat="1" ht="12" customHeight="1">
      <c r="B88" s="33"/>
      <c r="C88" s="27" t="s">
        <v>2252</v>
      </c>
      <c r="L88" s="33"/>
    </row>
    <row r="89" spans="2:12" s="1" customFormat="1" ht="30" customHeight="1">
      <c r="B89" s="33"/>
      <c r="E89" s="241" t="str">
        <f>E11</f>
        <v>SO 040.42.8 - Vyústění vnitřních vod zprava v km 0,001 95</v>
      </c>
      <c r="F89" s="261"/>
      <c r="G89" s="261"/>
      <c r="H89" s="261"/>
      <c r="L89" s="33"/>
    </row>
    <row r="90" spans="2:12" s="1" customFormat="1" ht="6.95" customHeight="1">
      <c r="B90" s="33"/>
      <c r="L90" s="33"/>
    </row>
    <row r="91" spans="2:12" s="1" customFormat="1" ht="12" customHeight="1">
      <c r="B91" s="33"/>
      <c r="C91" s="27" t="s">
        <v>22</v>
      </c>
      <c r="F91" s="25" t="str">
        <f>F14</f>
        <v>Zátor</v>
      </c>
      <c r="I91" s="27" t="s">
        <v>24</v>
      </c>
      <c r="J91" s="53" t="str">
        <f>IF(J14="","",J14)</f>
        <v>15. 11. 2024</v>
      </c>
      <c r="L91" s="33"/>
    </row>
    <row r="92" spans="2:12" s="1" customFormat="1" ht="6.95" customHeight="1">
      <c r="B92" s="33"/>
      <c r="L92" s="33"/>
    </row>
    <row r="93" spans="2:12" s="1" customFormat="1" ht="15.2" customHeight="1">
      <c r="B93" s="33"/>
      <c r="C93" s="27" t="s">
        <v>28</v>
      </c>
      <c r="F93" s="25" t="str">
        <f>E17</f>
        <v>Povodí Odry, státní podnik</v>
      </c>
      <c r="I93" s="27" t="s">
        <v>34</v>
      </c>
      <c r="J93" s="31" t="str">
        <f>E23</f>
        <v>AQUATIS, a.s.</v>
      </c>
      <c r="L93" s="33"/>
    </row>
    <row r="94" spans="2:12" s="1" customFormat="1" ht="25.7" customHeight="1">
      <c r="B94" s="33"/>
      <c r="C94" s="27" t="s">
        <v>32</v>
      </c>
      <c r="F94" s="25" t="str">
        <f>IF(E20="","",E20)</f>
        <v>Vyplň údaj</v>
      </c>
      <c r="I94" s="27" t="s">
        <v>37</v>
      </c>
      <c r="J94" s="31" t="str">
        <f>E26</f>
        <v>Ing. Michal Jendruščák</v>
      </c>
      <c r="L94" s="33"/>
    </row>
    <row r="95" spans="2:12" s="1" customFormat="1" ht="10.35" customHeight="1">
      <c r="B95" s="33"/>
      <c r="L95" s="33"/>
    </row>
    <row r="96" spans="2:12" s="1" customFormat="1" ht="29.25" customHeight="1">
      <c r="B96" s="33"/>
      <c r="C96" s="107" t="s">
        <v>218</v>
      </c>
      <c r="D96" s="99"/>
      <c r="E96" s="99"/>
      <c r="F96" s="99"/>
      <c r="G96" s="99"/>
      <c r="H96" s="99"/>
      <c r="I96" s="99"/>
      <c r="J96" s="108" t="s">
        <v>219</v>
      </c>
      <c r="K96" s="99"/>
      <c r="L96" s="33"/>
    </row>
    <row r="97" spans="2:47" s="1" customFormat="1" ht="10.35" customHeight="1">
      <c r="B97" s="33"/>
      <c r="L97" s="33"/>
    </row>
    <row r="98" spans="2:47" s="1" customFormat="1" ht="22.9" customHeight="1">
      <c r="B98" s="33"/>
      <c r="C98" s="109" t="s">
        <v>220</v>
      </c>
      <c r="J98" s="67">
        <f>J127</f>
        <v>0</v>
      </c>
      <c r="L98" s="33"/>
      <c r="AU98" s="17" t="s">
        <v>221</v>
      </c>
    </row>
    <row r="99" spans="2:47" s="8" customFormat="1" ht="24.95" customHeight="1">
      <c r="B99" s="110"/>
      <c r="D99" s="111" t="s">
        <v>222</v>
      </c>
      <c r="E99" s="112"/>
      <c r="F99" s="112"/>
      <c r="G99" s="112"/>
      <c r="H99" s="112"/>
      <c r="I99" s="112"/>
      <c r="J99" s="113">
        <f>J128</f>
        <v>0</v>
      </c>
      <c r="L99" s="110"/>
    </row>
    <row r="100" spans="2:47" s="9" customFormat="1" ht="19.899999999999999" customHeight="1">
      <c r="B100" s="114"/>
      <c r="D100" s="115" t="s">
        <v>223</v>
      </c>
      <c r="E100" s="116"/>
      <c r="F100" s="116"/>
      <c r="G100" s="116"/>
      <c r="H100" s="116"/>
      <c r="I100" s="116"/>
      <c r="J100" s="117">
        <f>J129</f>
        <v>0</v>
      </c>
      <c r="L100" s="114"/>
    </row>
    <row r="101" spans="2:47" s="9" customFormat="1" ht="19.899999999999999" customHeight="1">
      <c r="B101" s="114"/>
      <c r="D101" s="115" t="s">
        <v>224</v>
      </c>
      <c r="E101" s="116"/>
      <c r="F101" s="116"/>
      <c r="G101" s="116"/>
      <c r="H101" s="116"/>
      <c r="I101" s="116"/>
      <c r="J101" s="117">
        <f>J218</f>
        <v>0</v>
      </c>
      <c r="L101" s="114"/>
    </row>
    <row r="102" spans="2:47" s="9" customFormat="1" ht="19.899999999999999" customHeight="1">
      <c r="B102" s="114"/>
      <c r="D102" s="115" t="s">
        <v>225</v>
      </c>
      <c r="E102" s="116"/>
      <c r="F102" s="116"/>
      <c r="G102" s="116"/>
      <c r="H102" s="116"/>
      <c r="I102" s="116"/>
      <c r="J102" s="117">
        <f>J222</f>
        <v>0</v>
      </c>
      <c r="L102" s="114"/>
    </row>
    <row r="103" spans="2:47" s="9" customFormat="1" ht="19.899999999999999" customHeight="1">
      <c r="B103" s="114"/>
      <c r="D103" s="115" t="s">
        <v>226</v>
      </c>
      <c r="E103" s="116"/>
      <c r="F103" s="116"/>
      <c r="G103" s="116"/>
      <c r="H103" s="116"/>
      <c r="I103" s="116"/>
      <c r="J103" s="117">
        <f>J244</f>
        <v>0</v>
      </c>
      <c r="L103" s="114"/>
    </row>
    <row r="104" spans="2:47" s="9" customFormat="1" ht="19.899999999999999" customHeight="1">
      <c r="B104" s="114"/>
      <c r="D104" s="115" t="s">
        <v>1266</v>
      </c>
      <c r="E104" s="116"/>
      <c r="F104" s="116"/>
      <c r="G104" s="116"/>
      <c r="H104" s="116"/>
      <c r="I104" s="116"/>
      <c r="J104" s="117">
        <f>J251</f>
        <v>0</v>
      </c>
      <c r="L104" s="114"/>
    </row>
    <row r="105" spans="2:47" s="9" customFormat="1" ht="19.899999999999999" customHeight="1">
      <c r="B105" s="114"/>
      <c r="D105" s="115" t="s">
        <v>230</v>
      </c>
      <c r="E105" s="116"/>
      <c r="F105" s="116"/>
      <c r="G105" s="116"/>
      <c r="H105" s="116"/>
      <c r="I105" s="116"/>
      <c r="J105" s="117">
        <f>J273</f>
        <v>0</v>
      </c>
      <c r="L105" s="114"/>
    </row>
    <row r="106" spans="2:47" s="1" customFormat="1" ht="21.75" customHeight="1">
      <c r="B106" s="33"/>
      <c r="L106" s="33"/>
    </row>
    <row r="107" spans="2:47" s="1" customFormat="1" ht="6.95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33"/>
    </row>
    <row r="111" spans="2:47" s="1" customFormat="1" ht="6.95" customHeight="1"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33"/>
    </row>
    <row r="112" spans="2:47" s="1" customFormat="1" ht="24.95" customHeight="1">
      <c r="B112" s="33"/>
      <c r="C112" s="21" t="s">
        <v>235</v>
      </c>
      <c r="L112" s="33"/>
    </row>
    <row r="113" spans="2:63" s="1" customFormat="1" ht="6.95" customHeight="1">
      <c r="B113" s="33"/>
      <c r="L113" s="33"/>
    </row>
    <row r="114" spans="2:63" s="1" customFormat="1" ht="12" customHeight="1">
      <c r="B114" s="33"/>
      <c r="C114" s="27" t="s">
        <v>16</v>
      </c>
      <c r="L114" s="33"/>
    </row>
    <row r="115" spans="2:63" s="1" customFormat="1" ht="26.25" customHeight="1">
      <c r="B115" s="33"/>
      <c r="E115" s="259" t="str">
        <f>E7</f>
        <v>Opatření Zátor-Loučky, OHO, Dílčí stavba 02.040 Opatření v úseku Zátor - Loučky</v>
      </c>
      <c r="F115" s="260"/>
      <c r="G115" s="260"/>
      <c r="H115" s="260"/>
      <c r="L115" s="33"/>
    </row>
    <row r="116" spans="2:63" ht="12" customHeight="1">
      <c r="B116" s="20"/>
      <c r="C116" s="27" t="s">
        <v>215</v>
      </c>
      <c r="L116" s="20"/>
    </row>
    <row r="117" spans="2:63" s="1" customFormat="1" ht="16.5" customHeight="1">
      <c r="B117" s="33"/>
      <c r="E117" s="259" t="s">
        <v>4420</v>
      </c>
      <c r="F117" s="261"/>
      <c r="G117" s="261"/>
      <c r="H117" s="261"/>
      <c r="L117" s="33"/>
    </row>
    <row r="118" spans="2:63" s="1" customFormat="1" ht="12" customHeight="1">
      <c r="B118" s="33"/>
      <c r="C118" s="27" t="s">
        <v>2252</v>
      </c>
      <c r="L118" s="33"/>
    </row>
    <row r="119" spans="2:63" s="1" customFormat="1" ht="30" customHeight="1">
      <c r="B119" s="33"/>
      <c r="E119" s="241" t="str">
        <f>E11</f>
        <v>SO 040.42.8 - Vyústění vnitřních vod zprava v km 0,001 95</v>
      </c>
      <c r="F119" s="261"/>
      <c r="G119" s="261"/>
      <c r="H119" s="261"/>
      <c r="L119" s="33"/>
    </row>
    <row r="120" spans="2:63" s="1" customFormat="1" ht="6.95" customHeight="1">
      <c r="B120" s="33"/>
      <c r="L120" s="33"/>
    </row>
    <row r="121" spans="2:63" s="1" customFormat="1" ht="12" customHeight="1">
      <c r="B121" s="33"/>
      <c r="C121" s="27" t="s">
        <v>22</v>
      </c>
      <c r="F121" s="25" t="str">
        <f>F14</f>
        <v>Zátor</v>
      </c>
      <c r="I121" s="27" t="s">
        <v>24</v>
      </c>
      <c r="J121" s="53" t="str">
        <f>IF(J14="","",J14)</f>
        <v>15. 11. 2024</v>
      </c>
      <c r="L121" s="33"/>
    </row>
    <row r="122" spans="2:63" s="1" customFormat="1" ht="6.95" customHeight="1">
      <c r="B122" s="33"/>
      <c r="L122" s="33"/>
    </row>
    <row r="123" spans="2:63" s="1" customFormat="1" ht="15.2" customHeight="1">
      <c r="B123" s="33"/>
      <c r="C123" s="27" t="s">
        <v>28</v>
      </c>
      <c r="F123" s="25" t="str">
        <f>E17</f>
        <v>Povodí Odry, státní podnik</v>
      </c>
      <c r="I123" s="27" t="s">
        <v>34</v>
      </c>
      <c r="J123" s="31" t="str">
        <f>E23</f>
        <v>AQUATIS, a.s.</v>
      </c>
      <c r="L123" s="33"/>
    </row>
    <row r="124" spans="2:63" s="1" customFormat="1" ht="25.7" customHeight="1">
      <c r="B124" s="33"/>
      <c r="C124" s="27" t="s">
        <v>32</v>
      </c>
      <c r="F124" s="25" t="str">
        <f>IF(E20="","",E20)</f>
        <v>Vyplň údaj</v>
      </c>
      <c r="I124" s="27" t="s">
        <v>37</v>
      </c>
      <c r="J124" s="31" t="str">
        <f>E26</f>
        <v>Ing. Michal Jendruščák</v>
      </c>
      <c r="L124" s="33"/>
    </row>
    <row r="125" spans="2:63" s="1" customFormat="1" ht="10.35" customHeight="1">
      <c r="B125" s="33"/>
      <c r="L125" s="33"/>
    </row>
    <row r="126" spans="2:63" s="10" customFormat="1" ht="29.25" customHeight="1">
      <c r="B126" s="118"/>
      <c r="C126" s="119" t="s">
        <v>236</v>
      </c>
      <c r="D126" s="120" t="s">
        <v>65</v>
      </c>
      <c r="E126" s="120" t="s">
        <v>61</v>
      </c>
      <c r="F126" s="120" t="s">
        <v>62</v>
      </c>
      <c r="G126" s="120" t="s">
        <v>237</v>
      </c>
      <c r="H126" s="120" t="s">
        <v>238</v>
      </c>
      <c r="I126" s="120" t="s">
        <v>239</v>
      </c>
      <c r="J126" s="120" t="s">
        <v>219</v>
      </c>
      <c r="K126" s="121" t="s">
        <v>240</v>
      </c>
      <c r="L126" s="118"/>
      <c r="M126" s="60" t="s">
        <v>1</v>
      </c>
      <c r="N126" s="61" t="s">
        <v>44</v>
      </c>
      <c r="O126" s="61" t="s">
        <v>241</v>
      </c>
      <c r="P126" s="61" t="s">
        <v>242</v>
      </c>
      <c r="Q126" s="61" t="s">
        <v>243</v>
      </c>
      <c r="R126" s="61" t="s">
        <v>244</v>
      </c>
      <c r="S126" s="61" t="s">
        <v>245</v>
      </c>
      <c r="T126" s="62" t="s">
        <v>246</v>
      </c>
    </row>
    <row r="127" spans="2:63" s="1" customFormat="1" ht="22.9" customHeight="1">
      <c r="B127" s="33"/>
      <c r="C127" s="65" t="s">
        <v>247</v>
      </c>
      <c r="J127" s="122">
        <f>BK127</f>
        <v>0</v>
      </c>
      <c r="L127" s="33"/>
      <c r="M127" s="63"/>
      <c r="N127" s="54"/>
      <c r="O127" s="54"/>
      <c r="P127" s="123">
        <f>P128</f>
        <v>0</v>
      </c>
      <c r="Q127" s="54"/>
      <c r="R127" s="123">
        <f>R128</f>
        <v>21.034911010000002</v>
      </c>
      <c r="S127" s="54"/>
      <c r="T127" s="124">
        <f>T128</f>
        <v>0</v>
      </c>
      <c r="AT127" s="17" t="s">
        <v>79</v>
      </c>
      <c r="AU127" s="17" t="s">
        <v>221</v>
      </c>
      <c r="BK127" s="125">
        <f>BK128</f>
        <v>0</v>
      </c>
    </row>
    <row r="128" spans="2:63" s="11" customFormat="1" ht="25.9" customHeight="1">
      <c r="B128" s="126"/>
      <c r="D128" s="127" t="s">
        <v>79</v>
      </c>
      <c r="E128" s="128" t="s">
        <v>248</v>
      </c>
      <c r="F128" s="128" t="s">
        <v>249</v>
      </c>
      <c r="I128" s="129"/>
      <c r="J128" s="130">
        <f>BK128</f>
        <v>0</v>
      </c>
      <c r="L128" s="126"/>
      <c r="M128" s="131"/>
      <c r="P128" s="132">
        <f>P129+P218+P222+P244+P251+P273</f>
        <v>0</v>
      </c>
      <c r="R128" s="132">
        <f>R129+R218+R222+R244+R251+R273</f>
        <v>21.034911010000002</v>
      </c>
      <c r="T128" s="133">
        <f>T129+T218+T222+T244+T251+T273</f>
        <v>0</v>
      </c>
      <c r="AR128" s="127" t="s">
        <v>88</v>
      </c>
      <c r="AT128" s="134" t="s">
        <v>79</v>
      </c>
      <c r="AU128" s="134" t="s">
        <v>80</v>
      </c>
      <c r="AY128" s="127" t="s">
        <v>250</v>
      </c>
      <c r="BK128" s="135">
        <f>BK129+BK218+BK222+BK244+BK251+BK273</f>
        <v>0</v>
      </c>
    </row>
    <row r="129" spans="2:65" s="11" customFormat="1" ht="22.9" customHeight="1">
      <c r="B129" s="126"/>
      <c r="D129" s="127" t="s">
        <v>79</v>
      </c>
      <c r="E129" s="136" t="s">
        <v>88</v>
      </c>
      <c r="F129" s="136" t="s">
        <v>251</v>
      </c>
      <c r="I129" s="129"/>
      <c r="J129" s="137">
        <f>BK129</f>
        <v>0</v>
      </c>
      <c r="L129" s="126"/>
      <c r="M129" s="131"/>
      <c r="P129" s="132">
        <f>SUM(P130:P217)</f>
        <v>0</v>
      </c>
      <c r="R129" s="132">
        <f>SUM(R130:R217)</f>
        <v>7.8180560000000003</v>
      </c>
      <c r="T129" s="133">
        <f>SUM(T130:T217)</f>
        <v>0</v>
      </c>
      <c r="AR129" s="127" t="s">
        <v>88</v>
      </c>
      <c r="AT129" s="134" t="s">
        <v>79</v>
      </c>
      <c r="AU129" s="134" t="s">
        <v>88</v>
      </c>
      <c r="AY129" s="127" t="s">
        <v>250</v>
      </c>
      <c r="BK129" s="135">
        <f>SUM(BK130:BK217)</f>
        <v>0</v>
      </c>
    </row>
    <row r="130" spans="2:65" s="1" customFormat="1" ht="24.2" customHeight="1">
      <c r="B130" s="33"/>
      <c r="C130" s="138" t="s">
        <v>88</v>
      </c>
      <c r="D130" s="138" t="s">
        <v>252</v>
      </c>
      <c r="E130" s="139" t="s">
        <v>1270</v>
      </c>
      <c r="F130" s="140" t="s">
        <v>1271</v>
      </c>
      <c r="G130" s="141" t="s">
        <v>1272</v>
      </c>
      <c r="H130" s="142">
        <v>20</v>
      </c>
      <c r="I130" s="143"/>
      <c r="J130" s="144">
        <f>ROUND(I130*H130,2)</f>
        <v>0</v>
      </c>
      <c r="K130" s="140" t="s">
        <v>256</v>
      </c>
      <c r="L130" s="33"/>
      <c r="M130" s="145" t="s">
        <v>1</v>
      </c>
      <c r="N130" s="146" t="s">
        <v>45</v>
      </c>
      <c r="P130" s="147">
        <f>O130*H130</f>
        <v>0</v>
      </c>
      <c r="Q130" s="147">
        <v>3.0000000000000001E-5</v>
      </c>
      <c r="R130" s="147">
        <f>Q130*H130</f>
        <v>6.0000000000000006E-4</v>
      </c>
      <c r="S130" s="147">
        <v>0</v>
      </c>
      <c r="T130" s="148">
        <f>S130*H130</f>
        <v>0</v>
      </c>
      <c r="AR130" s="149" t="s">
        <v>257</v>
      </c>
      <c r="AT130" s="149" t="s">
        <v>252</v>
      </c>
      <c r="AU130" s="149" t="s">
        <v>21</v>
      </c>
      <c r="AY130" s="17" t="s">
        <v>250</v>
      </c>
      <c r="BE130" s="150">
        <f>IF(N130="základní",J130,0)</f>
        <v>0</v>
      </c>
      <c r="BF130" s="150">
        <f>IF(N130="snížená",J130,0)</f>
        <v>0</v>
      </c>
      <c r="BG130" s="150">
        <f>IF(N130="zákl. přenesená",J130,0)</f>
        <v>0</v>
      </c>
      <c r="BH130" s="150">
        <f>IF(N130="sníž. přenesená",J130,0)</f>
        <v>0</v>
      </c>
      <c r="BI130" s="150">
        <f>IF(N130="nulová",J130,0)</f>
        <v>0</v>
      </c>
      <c r="BJ130" s="17" t="s">
        <v>88</v>
      </c>
      <c r="BK130" s="150">
        <f>ROUND(I130*H130,2)</f>
        <v>0</v>
      </c>
      <c r="BL130" s="17" t="s">
        <v>257</v>
      </c>
      <c r="BM130" s="149" t="s">
        <v>4740</v>
      </c>
    </row>
    <row r="131" spans="2:65" s="1" customFormat="1" ht="11.25">
      <c r="B131" s="33"/>
      <c r="D131" s="151" t="s">
        <v>259</v>
      </c>
      <c r="F131" s="152" t="s">
        <v>1274</v>
      </c>
      <c r="I131" s="153"/>
      <c r="L131" s="33"/>
      <c r="M131" s="154"/>
      <c r="T131" s="57"/>
      <c r="AT131" s="17" t="s">
        <v>259</v>
      </c>
      <c r="AU131" s="17" t="s">
        <v>21</v>
      </c>
    </row>
    <row r="132" spans="2:65" s="12" customFormat="1" ht="11.25">
      <c r="B132" s="155"/>
      <c r="D132" s="156" t="s">
        <v>265</v>
      </c>
      <c r="E132" s="157" t="s">
        <v>1</v>
      </c>
      <c r="F132" s="158" t="s">
        <v>4423</v>
      </c>
      <c r="H132" s="159">
        <v>20</v>
      </c>
      <c r="I132" s="160"/>
      <c r="L132" s="155"/>
      <c r="M132" s="161"/>
      <c r="T132" s="162"/>
      <c r="AT132" s="157" t="s">
        <v>265</v>
      </c>
      <c r="AU132" s="157" t="s">
        <v>21</v>
      </c>
      <c r="AV132" s="12" t="s">
        <v>21</v>
      </c>
      <c r="AW132" s="12" t="s">
        <v>36</v>
      </c>
      <c r="AX132" s="12" t="s">
        <v>88</v>
      </c>
      <c r="AY132" s="157" t="s">
        <v>250</v>
      </c>
    </row>
    <row r="133" spans="2:65" s="1" customFormat="1" ht="24.2" customHeight="1">
      <c r="B133" s="33"/>
      <c r="C133" s="138" t="s">
        <v>21</v>
      </c>
      <c r="D133" s="138" t="s">
        <v>252</v>
      </c>
      <c r="E133" s="139" t="s">
        <v>1276</v>
      </c>
      <c r="F133" s="140" t="s">
        <v>1277</v>
      </c>
      <c r="G133" s="141" t="s">
        <v>1278</v>
      </c>
      <c r="H133" s="142">
        <v>4</v>
      </c>
      <c r="I133" s="143"/>
      <c r="J133" s="144">
        <f>ROUND(I133*H133,2)</f>
        <v>0</v>
      </c>
      <c r="K133" s="140" t="s">
        <v>256</v>
      </c>
      <c r="L133" s="33"/>
      <c r="M133" s="145" t="s">
        <v>1</v>
      </c>
      <c r="N133" s="146" t="s">
        <v>45</v>
      </c>
      <c r="P133" s="147">
        <f>O133*H133</f>
        <v>0</v>
      </c>
      <c r="Q133" s="147">
        <v>0</v>
      </c>
      <c r="R133" s="147">
        <f>Q133*H133</f>
        <v>0</v>
      </c>
      <c r="S133" s="147">
        <v>0</v>
      </c>
      <c r="T133" s="148">
        <f>S133*H133</f>
        <v>0</v>
      </c>
      <c r="AR133" s="149" t="s">
        <v>257</v>
      </c>
      <c r="AT133" s="149" t="s">
        <v>252</v>
      </c>
      <c r="AU133" s="149" t="s">
        <v>21</v>
      </c>
      <c r="AY133" s="17" t="s">
        <v>250</v>
      </c>
      <c r="BE133" s="150">
        <f>IF(N133="základní",J133,0)</f>
        <v>0</v>
      </c>
      <c r="BF133" s="150">
        <f>IF(N133="snížená",J133,0)</f>
        <v>0</v>
      </c>
      <c r="BG133" s="150">
        <f>IF(N133="zákl. přenesená",J133,0)</f>
        <v>0</v>
      </c>
      <c r="BH133" s="150">
        <f>IF(N133="sníž. přenesená",J133,0)</f>
        <v>0</v>
      </c>
      <c r="BI133" s="150">
        <f>IF(N133="nulová",J133,0)</f>
        <v>0</v>
      </c>
      <c r="BJ133" s="17" t="s">
        <v>88</v>
      </c>
      <c r="BK133" s="150">
        <f>ROUND(I133*H133,2)</f>
        <v>0</v>
      </c>
      <c r="BL133" s="17" t="s">
        <v>257</v>
      </c>
      <c r="BM133" s="149" t="s">
        <v>4741</v>
      </c>
    </row>
    <row r="134" spans="2:65" s="1" customFormat="1" ht="11.25">
      <c r="B134" s="33"/>
      <c r="D134" s="151" t="s">
        <v>259</v>
      </c>
      <c r="F134" s="152" t="s">
        <v>1280</v>
      </c>
      <c r="I134" s="153"/>
      <c r="L134" s="33"/>
      <c r="M134" s="154"/>
      <c r="T134" s="57"/>
      <c r="AT134" s="17" t="s">
        <v>259</v>
      </c>
      <c r="AU134" s="17" t="s">
        <v>21</v>
      </c>
    </row>
    <row r="135" spans="2:65" s="1" customFormat="1" ht="24.2" customHeight="1">
      <c r="B135" s="33"/>
      <c r="C135" s="138" t="s">
        <v>267</v>
      </c>
      <c r="D135" s="138" t="s">
        <v>252</v>
      </c>
      <c r="E135" s="139" t="s">
        <v>3750</v>
      </c>
      <c r="F135" s="140" t="s">
        <v>3751</v>
      </c>
      <c r="G135" s="141" t="s">
        <v>255</v>
      </c>
      <c r="H135" s="142">
        <v>91</v>
      </c>
      <c r="I135" s="143"/>
      <c r="J135" s="144">
        <f>ROUND(I135*H135,2)</f>
        <v>0</v>
      </c>
      <c r="K135" s="140" t="s">
        <v>256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257</v>
      </c>
      <c r="AT135" s="149" t="s">
        <v>252</v>
      </c>
      <c r="AU135" s="149" t="s">
        <v>21</v>
      </c>
      <c r="AY135" s="17" t="s">
        <v>250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257</v>
      </c>
      <c r="BM135" s="149" t="s">
        <v>4742</v>
      </c>
    </row>
    <row r="136" spans="2:65" s="1" customFormat="1" ht="11.25">
      <c r="B136" s="33"/>
      <c r="D136" s="151" t="s">
        <v>259</v>
      </c>
      <c r="F136" s="152" t="s">
        <v>3753</v>
      </c>
      <c r="I136" s="153"/>
      <c r="L136" s="33"/>
      <c r="M136" s="154"/>
      <c r="T136" s="57"/>
      <c r="AT136" s="17" t="s">
        <v>259</v>
      </c>
      <c r="AU136" s="17" t="s">
        <v>21</v>
      </c>
    </row>
    <row r="137" spans="2:65" s="1" customFormat="1" ht="19.5">
      <c r="B137" s="33"/>
      <c r="D137" s="156" t="s">
        <v>285</v>
      </c>
      <c r="F137" s="170" t="s">
        <v>4426</v>
      </c>
      <c r="I137" s="153"/>
      <c r="L137" s="33"/>
      <c r="M137" s="154"/>
      <c r="T137" s="57"/>
      <c r="AT137" s="17" t="s">
        <v>285</v>
      </c>
      <c r="AU137" s="17" t="s">
        <v>21</v>
      </c>
    </row>
    <row r="138" spans="2:65" s="12" customFormat="1" ht="11.25">
      <c r="B138" s="155"/>
      <c r="D138" s="156" t="s">
        <v>265</v>
      </c>
      <c r="E138" s="157" t="s">
        <v>1</v>
      </c>
      <c r="F138" s="158" t="s">
        <v>4743</v>
      </c>
      <c r="H138" s="159">
        <v>91</v>
      </c>
      <c r="I138" s="160"/>
      <c r="L138" s="155"/>
      <c r="M138" s="161"/>
      <c r="T138" s="162"/>
      <c r="AT138" s="157" t="s">
        <v>265</v>
      </c>
      <c r="AU138" s="157" t="s">
        <v>21</v>
      </c>
      <c r="AV138" s="12" t="s">
        <v>21</v>
      </c>
      <c r="AW138" s="12" t="s">
        <v>36</v>
      </c>
      <c r="AX138" s="12" t="s">
        <v>80</v>
      </c>
      <c r="AY138" s="157" t="s">
        <v>250</v>
      </c>
    </row>
    <row r="139" spans="2:65" s="13" customFormat="1" ht="11.25">
      <c r="B139" s="163"/>
      <c r="D139" s="156" t="s">
        <v>265</v>
      </c>
      <c r="E139" s="164" t="s">
        <v>1</v>
      </c>
      <c r="F139" s="165" t="s">
        <v>273</v>
      </c>
      <c r="H139" s="166">
        <v>91</v>
      </c>
      <c r="I139" s="167"/>
      <c r="L139" s="163"/>
      <c r="M139" s="168"/>
      <c r="T139" s="169"/>
      <c r="AT139" s="164" t="s">
        <v>265</v>
      </c>
      <c r="AU139" s="164" t="s">
        <v>21</v>
      </c>
      <c r="AV139" s="13" t="s">
        <v>257</v>
      </c>
      <c r="AW139" s="13" t="s">
        <v>36</v>
      </c>
      <c r="AX139" s="13" t="s">
        <v>88</v>
      </c>
      <c r="AY139" s="164" t="s">
        <v>250</v>
      </c>
    </row>
    <row r="140" spans="2:65" s="1" customFormat="1" ht="33" customHeight="1">
      <c r="B140" s="33"/>
      <c r="C140" s="138" t="s">
        <v>257</v>
      </c>
      <c r="D140" s="138" t="s">
        <v>252</v>
      </c>
      <c r="E140" s="139" t="s">
        <v>1284</v>
      </c>
      <c r="F140" s="140" t="s">
        <v>1285</v>
      </c>
      <c r="G140" s="141" t="s">
        <v>276</v>
      </c>
      <c r="H140" s="142">
        <v>82</v>
      </c>
      <c r="I140" s="143"/>
      <c r="J140" s="144">
        <f>ROUND(I140*H140,2)</f>
        <v>0</v>
      </c>
      <c r="K140" s="140" t="s">
        <v>256</v>
      </c>
      <c r="L140" s="33"/>
      <c r="M140" s="145" t="s">
        <v>1</v>
      </c>
      <c r="N140" s="146" t="s">
        <v>45</v>
      </c>
      <c r="P140" s="147">
        <f>O140*H140</f>
        <v>0</v>
      </c>
      <c r="Q140" s="147">
        <v>0</v>
      </c>
      <c r="R140" s="147">
        <f>Q140*H140</f>
        <v>0</v>
      </c>
      <c r="S140" s="147">
        <v>0</v>
      </c>
      <c r="T140" s="148">
        <f>S140*H140</f>
        <v>0</v>
      </c>
      <c r="AR140" s="149" t="s">
        <v>257</v>
      </c>
      <c r="AT140" s="149" t="s">
        <v>252</v>
      </c>
      <c r="AU140" s="149" t="s">
        <v>21</v>
      </c>
      <c r="AY140" s="17" t="s">
        <v>250</v>
      </c>
      <c r="BE140" s="150">
        <f>IF(N140="základní",J140,0)</f>
        <v>0</v>
      </c>
      <c r="BF140" s="150">
        <f>IF(N140="snížená",J140,0)</f>
        <v>0</v>
      </c>
      <c r="BG140" s="150">
        <f>IF(N140="zákl. přenesená",J140,0)</f>
        <v>0</v>
      </c>
      <c r="BH140" s="150">
        <f>IF(N140="sníž. přenesená",J140,0)</f>
        <v>0</v>
      </c>
      <c r="BI140" s="150">
        <f>IF(N140="nulová",J140,0)</f>
        <v>0</v>
      </c>
      <c r="BJ140" s="17" t="s">
        <v>88</v>
      </c>
      <c r="BK140" s="150">
        <f>ROUND(I140*H140,2)</f>
        <v>0</v>
      </c>
      <c r="BL140" s="17" t="s">
        <v>257</v>
      </c>
      <c r="BM140" s="149" t="s">
        <v>4744</v>
      </c>
    </row>
    <row r="141" spans="2:65" s="1" customFormat="1" ht="11.25">
      <c r="B141" s="33"/>
      <c r="D141" s="151" t="s">
        <v>259</v>
      </c>
      <c r="F141" s="152" t="s">
        <v>1287</v>
      </c>
      <c r="I141" s="153"/>
      <c r="L141" s="33"/>
      <c r="M141" s="154"/>
      <c r="T141" s="57"/>
      <c r="AT141" s="17" t="s">
        <v>259</v>
      </c>
      <c r="AU141" s="17" t="s">
        <v>21</v>
      </c>
    </row>
    <row r="142" spans="2:65" s="1" customFormat="1" ht="19.5">
      <c r="B142" s="33"/>
      <c r="D142" s="156" t="s">
        <v>285</v>
      </c>
      <c r="F142" s="170" t="s">
        <v>4673</v>
      </c>
      <c r="I142" s="153"/>
      <c r="L142" s="33"/>
      <c r="M142" s="154"/>
      <c r="T142" s="57"/>
      <c r="AT142" s="17" t="s">
        <v>285</v>
      </c>
      <c r="AU142" s="17" t="s">
        <v>21</v>
      </c>
    </row>
    <row r="143" spans="2:65" s="12" customFormat="1" ht="11.25">
      <c r="B143" s="155"/>
      <c r="D143" s="156" t="s">
        <v>265</v>
      </c>
      <c r="E143" s="157" t="s">
        <v>1</v>
      </c>
      <c r="F143" s="158" t="s">
        <v>4745</v>
      </c>
      <c r="H143" s="159">
        <v>82</v>
      </c>
      <c r="I143" s="160"/>
      <c r="L143" s="155"/>
      <c r="M143" s="161"/>
      <c r="T143" s="162"/>
      <c r="AT143" s="157" t="s">
        <v>265</v>
      </c>
      <c r="AU143" s="157" t="s">
        <v>21</v>
      </c>
      <c r="AV143" s="12" t="s">
        <v>21</v>
      </c>
      <c r="AW143" s="12" t="s">
        <v>36</v>
      </c>
      <c r="AX143" s="12" t="s">
        <v>88</v>
      </c>
      <c r="AY143" s="157" t="s">
        <v>250</v>
      </c>
    </row>
    <row r="144" spans="2:65" s="1" customFormat="1" ht="33" customHeight="1">
      <c r="B144" s="33"/>
      <c r="C144" s="138" t="s">
        <v>280</v>
      </c>
      <c r="D144" s="138" t="s">
        <v>252</v>
      </c>
      <c r="E144" s="139" t="s">
        <v>1290</v>
      </c>
      <c r="F144" s="140" t="s">
        <v>1291</v>
      </c>
      <c r="G144" s="141" t="s">
        <v>276</v>
      </c>
      <c r="H144" s="142">
        <v>21</v>
      </c>
      <c r="I144" s="143"/>
      <c r="J144" s="144">
        <f>ROUND(I144*H144,2)</f>
        <v>0</v>
      </c>
      <c r="K144" s="140" t="s">
        <v>256</v>
      </c>
      <c r="L144" s="33"/>
      <c r="M144" s="145" t="s">
        <v>1</v>
      </c>
      <c r="N144" s="146" t="s">
        <v>45</v>
      </c>
      <c r="P144" s="147">
        <f>O144*H144</f>
        <v>0</v>
      </c>
      <c r="Q144" s="147">
        <v>0</v>
      </c>
      <c r="R144" s="147">
        <f>Q144*H144</f>
        <v>0</v>
      </c>
      <c r="S144" s="147">
        <v>0</v>
      </c>
      <c r="T144" s="148">
        <f>S144*H144</f>
        <v>0</v>
      </c>
      <c r="AR144" s="149" t="s">
        <v>257</v>
      </c>
      <c r="AT144" s="149" t="s">
        <v>252</v>
      </c>
      <c r="AU144" s="149" t="s">
        <v>21</v>
      </c>
      <c r="AY144" s="17" t="s">
        <v>250</v>
      </c>
      <c r="BE144" s="150">
        <f>IF(N144="základní",J144,0)</f>
        <v>0</v>
      </c>
      <c r="BF144" s="150">
        <f>IF(N144="snížená",J144,0)</f>
        <v>0</v>
      </c>
      <c r="BG144" s="150">
        <f>IF(N144="zákl. přenesená",J144,0)</f>
        <v>0</v>
      </c>
      <c r="BH144" s="150">
        <f>IF(N144="sníž. přenesená",J144,0)</f>
        <v>0</v>
      </c>
      <c r="BI144" s="150">
        <f>IF(N144="nulová",J144,0)</f>
        <v>0</v>
      </c>
      <c r="BJ144" s="17" t="s">
        <v>88</v>
      </c>
      <c r="BK144" s="150">
        <f>ROUND(I144*H144,2)</f>
        <v>0</v>
      </c>
      <c r="BL144" s="17" t="s">
        <v>257</v>
      </c>
      <c r="BM144" s="149" t="s">
        <v>4746</v>
      </c>
    </row>
    <row r="145" spans="2:65" s="1" customFormat="1" ht="11.25">
      <c r="B145" s="33"/>
      <c r="D145" s="151" t="s">
        <v>259</v>
      </c>
      <c r="F145" s="152" t="s">
        <v>1293</v>
      </c>
      <c r="I145" s="153"/>
      <c r="L145" s="33"/>
      <c r="M145" s="154"/>
      <c r="T145" s="57"/>
      <c r="AT145" s="17" t="s">
        <v>259</v>
      </c>
      <c r="AU145" s="17" t="s">
        <v>21</v>
      </c>
    </row>
    <row r="146" spans="2:65" s="1" customFormat="1" ht="19.5">
      <c r="B146" s="33"/>
      <c r="D146" s="156" t="s">
        <v>285</v>
      </c>
      <c r="F146" s="170" t="s">
        <v>4676</v>
      </c>
      <c r="I146" s="153"/>
      <c r="L146" s="33"/>
      <c r="M146" s="154"/>
      <c r="T146" s="57"/>
      <c r="AT146" s="17" t="s">
        <v>285</v>
      </c>
      <c r="AU146" s="17" t="s">
        <v>21</v>
      </c>
    </row>
    <row r="147" spans="2:65" s="12" customFormat="1" ht="11.25">
      <c r="B147" s="155"/>
      <c r="D147" s="156" t="s">
        <v>265</v>
      </c>
      <c r="E147" s="157" t="s">
        <v>1</v>
      </c>
      <c r="F147" s="158" t="s">
        <v>4747</v>
      </c>
      <c r="H147" s="159">
        <v>21</v>
      </c>
      <c r="I147" s="160"/>
      <c r="L147" s="155"/>
      <c r="M147" s="161"/>
      <c r="T147" s="162"/>
      <c r="AT147" s="157" t="s">
        <v>265</v>
      </c>
      <c r="AU147" s="157" t="s">
        <v>21</v>
      </c>
      <c r="AV147" s="12" t="s">
        <v>21</v>
      </c>
      <c r="AW147" s="12" t="s">
        <v>36</v>
      </c>
      <c r="AX147" s="12" t="s">
        <v>88</v>
      </c>
      <c r="AY147" s="157" t="s">
        <v>250</v>
      </c>
    </row>
    <row r="148" spans="2:65" s="1" customFormat="1" ht="21.75" customHeight="1">
      <c r="B148" s="33"/>
      <c r="C148" s="138" t="s">
        <v>287</v>
      </c>
      <c r="D148" s="138" t="s">
        <v>252</v>
      </c>
      <c r="E148" s="139" t="s">
        <v>4438</v>
      </c>
      <c r="F148" s="140" t="s">
        <v>4439</v>
      </c>
      <c r="G148" s="141" t="s">
        <v>255</v>
      </c>
      <c r="H148" s="142">
        <v>8.3000000000000007</v>
      </c>
      <c r="I148" s="143"/>
      <c r="J148" s="144">
        <f>ROUND(I148*H148,2)</f>
        <v>0</v>
      </c>
      <c r="K148" s="140" t="s">
        <v>256</v>
      </c>
      <c r="L148" s="33"/>
      <c r="M148" s="145" t="s">
        <v>1</v>
      </c>
      <c r="N148" s="146" t="s">
        <v>45</v>
      </c>
      <c r="P148" s="147">
        <f>O148*H148</f>
        <v>0</v>
      </c>
      <c r="Q148" s="147">
        <v>6.9999999999999999E-4</v>
      </c>
      <c r="R148" s="147">
        <f>Q148*H148</f>
        <v>5.8100000000000001E-3</v>
      </c>
      <c r="S148" s="147">
        <v>0</v>
      </c>
      <c r="T148" s="148">
        <f>S148*H148</f>
        <v>0</v>
      </c>
      <c r="AR148" s="149" t="s">
        <v>257</v>
      </c>
      <c r="AT148" s="149" t="s">
        <v>252</v>
      </c>
      <c r="AU148" s="149" t="s">
        <v>21</v>
      </c>
      <c r="AY148" s="17" t="s">
        <v>250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257</v>
      </c>
      <c r="BM148" s="149" t="s">
        <v>4748</v>
      </c>
    </row>
    <row r="149" spans="2:65" s="1" customFormat="1" ht="11.25">
      <c r="B149" s="33"/>
      <c r="D149" s="151" t="s">
        <v>259</v>
      </c>
      <c r="F149" s="152" t="s">
        <v>4441</v>
      </c>
      <c r="I149" s="153"/>
      <c r="L149" s="33"/>
      <c r="M149" s="154"/>
      <c r="T149" s="57"/>
      <c r="AT149" s="17" t="s">
        <v>259</v>
      </c>
      <c r="AU149" s="17" t="s">
        <v>21</v>
      </c>
    </row>
    <row r="150" spans="2:65" s="12" customFormat="1" ht="11.25">
      <c r="B150" s="155"/>
      <c r="D150" s="156" t="s">
        <v>265</v>
      </c>
      <c r="E150" s="157" t="s">
        <v>1</v>
      </c>
      <c r="F150" s="158" t="s">
        <v>4749</v>
      </c>
      <c r="H150" s="159">
        <v>8.3000000000000007</v>
      </c>
      <c r="I150" s="160"/>
      <c r="L150" s="155"/>
      <c r="M150" s="161"/>
      <c r="T150" s="162"/>
      <c r="AT150" s="157" t="s">
        <v>265</v>
      </c>
      <c r="AU150" s="157" t="s">
        <v>21</v>
      </c>
      <c r="AV150" s="12" t="s">
        <v>21</v>
      </c>
      <c r="AW150" s="12" t="s">
        <v>36</v>
      </c>
      <c r="AX150" s="12" t="s">
        <v>88</v>
      </c>
      <c r="AY150" s="157" t="s">
        <v>250</v>
      </c>
    </row>
    <row r="151" spans="2:65" s="1" customFormat="1" ht="16.5" customHeight="1">
      <c r="B151" s="33"/>
      <c r="C151" s="138" t="s">
        <v>293</v>
      </c>
      <c r="D151" s="138" t="s">
        <v>252</v>
      </c>
      <c r="E151" s="139" t="s">
        <v>4443</v>
      </c>
      <c r="F151" s="140" t="s">
        <v>4444</v>
      </c>
      <c r="G151" s="141" t="s">
        <v>255</v>
      </c>
      <c r="H151" s="142">
        <v>8.3000000000000007</v>
      </c>
      <c r="I151" s="143"/>
      <c r="J151" s="144">
        <f>ROUND(I151*H151,2)</f>
        <v>0</v>
      </c>
      <c r="K151" s="140" t="s">
        <v>256</v>
      </c>
      <c r="L151" s="33"/>
      <c r="M151" s="145" t="s">
        <v>1</v>
      </c>
      <c r="N151" s="146" t="s">
        <v>45</v>
      </c>
      <c r="P151" s="147">
        <f>O151*H151</f>
        <v>0</v>
      </c>
      <c r="Q151" s="147">
        <v>0</v>
      </c>
      <c r="R151" s="147">
        <f>Q151*H151</f>
        <v>0</v>
      </c>
      <c r="S151" s="147">
        <v>0</v>
      </c>
      <c r="T151" s="148">
        <f>S151*H151</f>
        <v>0</v>
      </c>
      <c r="AR151" s="149" t="s">
        <v>257</v>
      </c>
      <c r="AT151" s="149" t="s">
        <v>252</v>
      </c>
      <c r="AU151" s="149" t="s">
        <v>21</v>
      </c>
      <c r="AY151" s="17" t="s">
        <v>250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257</v>
      </c>
      <c r="BM151" s="149" t="s">
        <v>4750</v>
      </c>
    </row>
    <row r="152" spans="2:65" s="1" customFormat="1" ht="11.25">
      <c r="B152" s="33"/>
      <c r="D152" s="151" t="s">
        <v>259</v>
      </c>
      <c r="F152" s="152" t="s">
        <v>4446</v>
      </c>
      <c r="I152" s="153"/>
      <c r="L152" s="33"/>
      <c r="M152" s="154"/>
      <c r="T152" s="57"/>
      <c r="AT152" s="17" t="s">
        <v>259</v>
      </c>
      <c r="AU152" s="17" t="s">
        <v>21</v>
      </c>
    </row>
    <row r="153" spans="2:65" s="1" customFormat="1" ht="24.2" customHeight="1">
      <c r="B153" s="33"/>
      <c r="C153" s="138" t="s">
        <v>299</v>
      </c>
      <c r="D153" s="138" t="s">
        <v>252</v>
      </c>
      <c r="E153" s="139" t="s">
        <v>4447</v>
      </c>
      <c r="F153" s="140" t="s">
        <v>4448</v>
      </c>
      <c r="G153" s="141" t="s">
        <v>255</v>
      </c>
      <c r="H153" s="142">
        <v>19.399999999999999</v>
      </c>
      <c r="I153" s="143"/>
      <c r="J153" s="144">
        <f>ROUND(I153*H153,2)</f>
        <v>0</v>
      </c>
      <c r="K153" s="140" t="s">
        <v>256</v>
      </c>
      <c r="L153" s="33"/>
      <c r="M153" s="145" t="s">
        <v>1</v>
      </c>
      <c r="N153" s="146" t="s">
        <v>45</v>
      </c>
      <c r="P153" s="147">
        <f>O153*H153</f>
        <v>0</v>
      </c>
      <c r="Q153" s="147">
        <v>5.9000000000000003E-4</v>
      </c>
      <c r="R153" s="147">
        <f>Q153*H153</f>
        <v>1.1446E-2</v>
      </c>
      <c r="S153" s="147">
        <v>0</v>
      </c>
      <c r="T153" s="148">
        <f>S153*H153</f>
        <v>0</v>
      </c>
      <c r="AR153" s="149" t="s">
        <v>257</v>
      </c>
      <c r="AT153" s="149" t="s">
        <v>252</v>
      </c>
      <c r="AU153" s="149" t="s">
        <v>21</v>
      </c>
      <c r="AY153" s="17" t="s">
        <v>250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257</v>
      </c>
      <c r="BM153" s="149" t="s">
        <v>4751</v>
      </c>
    </row>
    <row r="154" spans="2:65" s="1" customFormat="1" ht="11.25">
      <c r="B154" s="33"/>
      <c r="D154" s="151" t="s">
        <v>259</v>
      </c>
      <c r="F154" s="152" t="s">
        <v>4450</v>
      </c>
      <c r="I154" s="153"/>
      <c r="L154" s="33"/>
      <c r="M154" s="154"/>
      <c r="T154" s="57"/>
      <c r="AT154" s="17" t="s">
        <v>259</v>
      </c>
      <c r="AU154" s="17" t="s">
        <v>21</v>
      </c>
    </row>
    <row r="155" spans="2:65" s="1" customFormat="1" ht="19.5">
      <c r="B155" s="33"/>
      <c r="D155" s="156" t="s">
        <v>285</v>
      </c>
      <c r="F155" s="170" t="s">
        <v>4451</v>
      </c>
      <c r="I155" s="153"/>
      <c r="L155" s="33"/>
      <c r="M155" s="154"/>
      <c r="T155" s="57"/>
      <c r="AT155" s="17" t="s">
        <v>285</v>
      </c>
      <c r="AU155" s="17" t="s">
        <v>21</v>
      </c>
    </row>
    <row r="156" spans="2:65" s="12" customFormat="1" ht="11.25">
      <c r="B156" s="155"/>
      <c r="D156" s="156" t="s">
        <v>265</v>
      </c>
      <c r="E156" s="157" t="s">
        <v>1</v>
      </c>
      <c r="F156" s="158" t="s">
        <v>4752</v>
      </c>
      <c r="H156" s="159">
        <v>19.399999999999999</v>
      </c>
      <c r="I156" s="160"/>
      <c r="L156" s="155"/>
      <c r="M156" s="161"/>
      <c r="T156" s="162"/>
      <c r="AT156" s="157" t="s">
        <v>265</v>
      </c>
      <c r="AU156" s="157" t="s">
        <v>21</v>
      </c>
      <c r="AV156" s="12" t="s">
        <v>21</v>
      </c>
      <c r="AW156" s="12" t="s">
        <v>36</v>
      </c>
      <c r="AX156" s="12" t="s">
        <v>88</v>
      </c>
      <c r="AY156" s="157" t="s">
        <v>250</v>
      </c>
    </row>
    <row r="157" spans="2:65" s="1" customFormat="1" ht="24.2" customHeight="1">
      <c r="B157" s="33"/>
      <c r="C157" s="138" t="s">
        <v>305</v>
      </c>
      <c r="D157" s="138" t="s">
        <v>252</v>
      </c>
      <c r="E157" s="139" t="s">
        <v>4453</v>
      </c>
      <c r="F157" s="140" t="s">
        <v>4454</v>
      </c>
      <c r="G157" s="141" t="s">
        <v>255</v>
      </c>
      <c r="H157" s="142">
        <v>19.399999999999999</v>
      </c>
      <c r="I157" s="143"/>
      <c r="J157" s="144">
        <f>ROUND(I157*H157,2)</f>
        <v>0</v>
      </c>
      <c r="K157" s="140" t="s">
        <v>256</v>
      </c>
      <c r="L157" s="33"/>
      <c r="M157" s="145" t="s">
        <v>1</v>
      </c>
      <c r="N157" s="146" t="s">
        <v>45</v>
      </c>
      <c r="P157" s="147">
        <f>O157*H157</f>
        <v>0</v>
      </c>
      <c r="Q157" s="147">
        <v>0</v>
      </c>
      <c r="R157" s="147">
        <f>Q157*H157</f>
        <v>0</v>
      </c>
      <c r="S157" s="147">
        <v>0</v>
      </c>
      <c r="T157" s="148">
        <f>S157*H157</f>
        <v>0</v>
      </c>
      <c r="AR157" s="149" t="s">
        <v>257</v>
      </c>
      <c r="AT157" s="149" t="s">
        <v>252</v>
      </c>
      <c r="AU157" s="149" t="s">
        <v>21</v>
      </c>
      <c r="AY157" s="17" t="s">
        <v>250</v>
      </c>
      <c r="BE157" s="150">
        <f>IF(N157="základní",J157,0)</f>
        <v>0</v>
      </c>
      <c r="BF157" s="150">
        <f>IF(N157="snížená",J157,0)</f>
        <v>0</v>
      </c>
      <c r="BG157" s="150">
        <f>IF(N157="zákl. přenesená",J157,0)</f>
        <v>0</v>
      </c>
      <c r="BH157" s="150">
        <f>IF(N157="sníž. přenesená",J157,0)</f>
        <v>0</v>
      </c>
      <c r="BI157" s="150">
        <f>IF(N157="nulová",J157,0)</f>
        <v>0</v>
      </c>
      <c r="BJ157" s="17" t="s">
        <v>88</v>
      </c>
      <c r="BK157" s="150">
        <f>ROUND(I157*H157,2)</f>
        <v>0</v>
      </c>
      <c r="BL157" s="17" t="s">
        <v>257</v>
      </c>
      <c r="BM157" s="149" t="s">
        <v>4753</v>
      </c>
    </row>
    <row r="158" spans="2:65" s="1" customFormat="1" ht="11.25">
      <c r="B158" s="33"/>
      <c r="D158" s="151" t="s">
        <v>259</v>
      </c>
      <c r="F158" s="152" t="s">
        <v>4456</v>
      </c>
      <c r="I158" s="153"/>
      <c r="L158" s="33"/>
      <c r="M158" s="154"/>
      <c r="T158" s="57"/>
      <c r="AT158" s="17" t="s">
        <v>259</v>
      </c>
      <c r="AU158" s="17" t="s">
        <v>21</v>
      </c>
    </row>
    <row r="159" spans="2:65" s="1" customFormat="1" ht="37.9" customHeight="1">
      <c r="B159" s="33"/>
      <c r="C159" s="138" t="s">
        <v>311</v>
      </c>
      <c r="D159" s="138" t="s">
        <v>252</v>
      </c>
      <c r="E159" s="139" t="s">
        <v>4457</v>
      </c>
      <c r="F159" s="140" t="s">
        <v>4458</v>
      </c>
      <c r="G159" s="141" t="s">
        <v>276</v>
      </c>
      <c r="H159" s="142">
        <v>101.2</v>
      </c>
      <c r="I159" s="143"/>
      <c r="J159" s="144">
        <f>ROUND(I159*H159,2)</f>
        <v>0</v>
      </c>
      <c r="K159" s="140" t="s">
        <v>256</v>
      </c>
      <c r="L159" s="33"/>
      <c r="M159" s="145" t="s">
        <v>1</v>
      </c>
      <c r="N159" s="146" t="s">
        <v>45</v>
      </c>
      <c r="P159" s="147">
        <f>O159*H159</f>
        <v>0</v>
      </c>
      <c r="Q159" s="147">
        <v>0</v>
      </c>
      <c r="R159" s="147">
        <f>Q159*H159</f>
        <v>0</v>
      </c>
      <c r="S159" s="147">
        <v>0</v>
      </c>
      <c r="T159" s="148">
        <f>S159*H159</f>
        <v>0</v>
      </c>
      <c r="AR159" s="149" t="s">
        <v>257</v>
      </c>
      <c r="AT159" s="149" t="s">
        <v>252</v>
      </c>
      <c r="AU159" s="149" t="s">
        <v>21</v>
      </c>
      <c r="AY159" s="17" t="s">
        <v>250</v>
      </c>
      <c r="BE159" s="150">
        <f>IF(N159="základní",J159,0)</f>
        <v>0</v>
      </c>
      <c r="BF159" s="150">
        <f>IF(N159="snížená",J159,0)</f>
        <v>0</v>
      </c>
      <c r="BG159" s="150">
        <f>IF(N159="zákl. přenesená",J159,0)</f>
        <v>0</v>
      </c>
      <c r="BH159" s="150">
        <f>IF(N159="sníž. přenesená",J159,0)</f>
        <v>0</v>
      </c>
      <c r="BI159" s="150">
        <f>IF(N159="nulová",J159,0)</f>
        <v>0</v>
      </c>
      <c r="BJ159" s="17" t="s">
        <v>88</v>
      </c>
      <c r="BK159" s="150">
        <f>ROUND(I159*H159,2)</f>
        <v>0</v>
      </c>
      <c r="BL159" s="17" t="s">
        <v>257</v>
      </c>
      <c r="BM159" s="149" t="s">
        <v>4754</v>
      </c>
    </row>
    <row r="160" spans="2:65" s="1" customFormat="1" ht="11.25">
      <c r="B160" s="33"/>
      <c r="D160" s="151" t="s">
        <v>259</v>
      </c>
      <c r="F160" s="152" t="s">
        <v>4460</v>
      </c>
      <c r="I160" s="153"/>
      <c r="L160" s="33"/>
      <c r="M160" s="154"/>
      <c r="T160" s="57"/>
      <c r="AT160" s="17" t="s">
        <v>259</v>
      </c>
      <c r="AU160" s="17" t="s">
        <v>21</v>
      </c>
    </row>
    <row r="161" spans="2:65" s="12" customFormat="1" ht="11.25">
      <c r="B161" s="155"/>
      <c r="D161" s="156" t="s">
        <v>265</v>
      </c>
      <c r="E161" s="157" t="s">
        <v>1</v>
      </c>
      <c r="F161" s="158" t="s">
        <v>4755</v>
      </c>
      <c r="H161" s="159">
        <v>50.6</v>
      </c>
      <c r="I161" s="160"/>
      <c r="L161" s="155"/>
      <c r="M161" s="161"/>
      <c r="T161" s="162"/>
      <c r="AT161" s="157" t="s">
        <v>265</v>
      </c>
      <c r="AU161" s="157" t="s">
        <v>21</v>
      </c>
      <c r="AV161" s="12" t="s">
        <v>21</v>
      </c>
      <c r="AW161" s="12" t="s">
        <v>36</v>
      </c>
      <c r="AX161" s="12" t="s">
        <v>80</v>
      </c>
      <c r="AY161" s="157" t="s">
        <v>250</v>
      </c>
    </row>
    <row r="162" spans="2:65" s="14" customFormat="1" ht="11.25">
      <c r="B162" s="171"/>
      <c r="D162" s="156" t="s">
        <v>265</v>
      </c>
      <c r="E162" s="172" t="s">
        <v>1</v>
      </c>
      <c r="F162" s="173" t="s">
        <v>317</v>
      </c>
      <c r="H162" s="174">
        <v>50.6</v>
      </c>
      <c r="I162" s="175"/>
      <c r="L162" s="171"/>
      <c r="M162" s="176"/>
      <c r="T162" s="177"/>
      <c r="AT162" s="172" t="s">
        <v>265</v>
      </c>
      <c r="AU162" s="172" t="s">
        <v>21</v>
      </c>
      <c r="AV162" s="14" t="s">
        <v>267</v>
      </c>
      <c r="AW162" s="14" t="s">
        <v>36</v>
      </c>
      <c r="AX162" s="14" t="s">
        <v>80</v>
      </c>
      <c r="AY162" s="172" t="s">
        <v>250</v>
      </c>
    </row>
    <row r="163" spans="2:65" s="12" customFormat="1" ht="11.25">
      <c r="B163" s="155"/>
      <c r="D163" s="156" t="s">
        <v>265</v>
      </c>
      <c r="E163" s="157" t="s">
        <v>1</v>
      </c>
      <c r="F163" s="158" t="s">
        <v>4756</v>
      </c>
      <c r="H163" s="159">
        <v>50.6</v>
      </c>
      <c r="I163" s="160"/>
      <c r="L163" s="155"/>
      <c r="M163" s="161"/>
      <c r="T163" s="162"/>
      <c r="AT163" s="157" t="s">
        <v>265</v>
      </c>
      <c r="AU163" s="157" t="s">
        <v>21</v>
      </c>
      <c r="AV163" s="12" t="s">
        <v>21</v>
      </c>
      <c r="AW163" s="12" t="s">
        <v>36</v>
      </c>
      <c r="AX163" s="12" t="s">
        <v>80</v>
      </c>
      <c r="AY163" s="157" t="s">
        <v>250</v>
      </c>
    </row>
    <row r="164" spans="2:65" s="14" customFormat="1" ht="11.25">
      <c r="B164" s="171"/>
      <c r="D164" s="156" t="s">
        <v>265</v>
      </c>
      <c r="E164" s="172" t="s">
        <v>4418</v>
      </c>
      <c r="F164" s="173" t="s">
        <v>317</v>
      </c>
      <c r="H164" s="174">
        <v>50.6</v>
      </c>
      <c r="I164" s="175"/>
      <c r="L164" s="171"/>
      <c r="M164" s="176"/>
      <c r="T164" s="177"/>
      <c r="AT164" s="172" t="s">
        <v>265</v>
      </c>
      <c r="AU164" s="172" t="s">
        <v>21</v>
      </c>
      <c r="AV164" s="14" t="s">
        <v>267</v>
      </c>
      <c r="AW164" s="14" t="s">
        <v>36</v>
      </c>
      <c r="AX164" s="14" t="s">
        <v>80</v>
      </c>
      <c r="AY164" s="172" t="s">
        <v>250</v>
      </c>
    </row>
    <row r="165" spans="2:65" s="13" customFormat="1" ht="11.25">
      <c r="B165" s="163"/>
      <c r="D165" s="156" t="s">
        <v>265</v>
      </c>
      <c r="E165" s="164" t="s">
        <v>1</v>
      </c>
      <c r="F165" s="165" t="s">
        <v>273</v>
      </c>
      <c r="H165" s="166">
        <v>101.2</v>
      </c>
      <c r="I165" s="167"/>
      <c r="L165" s="163"/>
      <c r="M165" s="168"/>
      <c r="T165" s="169"/>
      <c r="AT165" s="164" t="s">
        <v>265</v>
      </c>
      <c r="AU165" s="164" t="s">
        <v>21</v>
      </c>
      <c r="AV165" s="13" t="s">
        <v>257</v>
      </c>
      <c r="AW165" s="13" t="s">
        <v>36</v>
      </c>
      <c r="AX165" s="13" t="s">
        <v>88</v>
      </c>
      <c r="AY165" s="164" t="s">
        <v>250</v>
      </c>
    </row>
    <row r="166" spans="2:65" s="1" customFormat="1" ht="37.9" customHeight="1">
      <c r="B166" s="33"/>
      <c r="C166" s="138" t="s">
        <v>320</v>
      </c>
      <c r="D166" s="138" t="s">
        <v>252</v>
      </c>
      <c r="E166" s="139" t="s">
        <v>312</v>
      </c>
      <c r="F166" s="140" t="s">
        <v>313</v>
      </c>
      <c r="G166" s="141" t="s">
        <v>276</v>
      </c>
      <c r="H166" s="142">
        <v>20.2</v>
      </c>
      <c r="I166" s="143"/>
      <c r="J166" s="144">
        <f>ROUND(I166*H166,2)</f>
        <v>0</v>
      </c>
      <c r="K166" s="140" t="s">
        <v>256</v>
      </c>
      <c r="L166" s="33"/>
      <c r="M166" s="145" t="s">
        <v>1</v>
      </c>
      <c r="N166" s="146" t="s">
        <v>45</v>
      </c>
      <c r="P166" s="147">
        <f>O166*H166</f>
        <v>0</v>
      </c>
      <c r="Q166" s="147">
        <v>0</v>
      </c>
      <c r="R166" s="147">
        <f>Q166*H166</f>
        <v>0</v>
      </c>
      <c r="S166" s="147">
        <v>0</v>
      </c>
      <c r="T166" s="148">
        <f>S166*H166</f>
        <v>0</v>
      </c>
      <c r="AR166" s="149" t="s">
        <v>257</v>
      </c>
      <c r="AT166" s="149" t="s">
        <v>252</v>
      </c>
      <c r="AU166" s="149" t="s">
        <v>21</v>
      </c>
      <c r="AY166" s="17" t="s">
        <v>250</v>
      </c>
      <c r="BE166" s="150">
        <f>IF(N166="základní",J166,0)</f>
        <v>0</v>
      </c>
      <c r="BF166" s="150">
        <f>IF(N166="snížená",J166,0)</f>
        <v>0</v>
      </c>
      <c r="BG166" s="150">
        <f>IF(N166="zákl. přenesená",J166,0)</f>
        <v>0</v>
      </c>
      <c r="BH166" s="150">
        <f>IF(N166="sníž. přenesená",J166,0)</f>
        <v>0</v>
      </c>
      <c r="BI166" s="150">
        <f>IF(N166="nulová",J166,0)</f>
        <v>0</v>
      </c>
      <c r="BJ166" s="17" t="s">
        <v>88</v>
      </c>
      <c r="BK166" s="150">
        <f>ROUND(I166*H166,2)</f>
        <v>0</v>
      </c>
      <c r="BL166" s="17" t="s">
        <v>257</v>
      </c>
      <c r="BM166" s="149" t="s">
        <v>4757</v>
      </c>
    </row>
    <row r="167" spans="2:65" s="1" customFormat="1" ht="11.25">
      <c r="B167" s="33"/>
      <c r="D167" s="151" t="s">
        <v>259</v>
      </c>
      <c r="F167" s="152" t="s">
        <v>315</v>
      </c>
      <c r="I167" s="153"/>
      <c r="L167" s="33"/>
      <c r="M167" s="154"/>
      <c r="T167" s="57"/>
      <c r="AT167" s="17" t="s">
        <v>259</v>
      </c>
      <c r="AU167" s="17" t="s">
        <v>21</v>
      </c>
    </row>
    <row r="168" spans="2:65" s="12" customFormat="1" ht="11.25">
      <c r="B168" s="155"/>
      <c r="D168" s="156" t="s">
        <v>265</v>
      </c>
      <c r="E168" s="157" t="s">
        <v>1</v>
      </c>
      <c r="F168" s="158" t="s">
        <v>4758</v>
      </c>
      <c r="H168" s="159">
        <v>18.2</v>
      </c>
      <c r="I168" s="160"/>
      <c r="L168" s="155"/>
      <c r="M168" s="161"/>
      <c r="T168" s="162"/>
      <c r="AT168" s="157" t="s">
        <v>265</v>
      </c>
      <c r="AU168" s="157" t="s">
        <v>21</v>
      </c>
      <c r="AV168" s="12" t="s">
        <v>21</v>
      </c>
      <c r="AW168" s="12" t="s">
        <v>36</v>
      </c>
      <c r="AX168" s="12" t="s">
        <v>80</v>
      </c>
      <c r="AY168" s="157" t="s">
        <v>250</v>
      </c>
    </row>
    <row r="169" spans="2:65" s="14" customFormat="1" ht="11.25">
      <c r="B169" s="171"/>
      <c r="D169" s="156" t="s">
        <v>265</v>
      </c>
      <c r="E169" s="172" t="s">
        <v>1</v>
      </c>
      <c r="F169" s="173" t="s">
        <v>317</v>
      </c>
      <c r="H169" s="174">
        <v>18.2</v>
      </c>
      <c r="I169" s="175"/>
      <c r="L169" s="171"/>
      <c r="M169" s="176"/>
      <c r="T169" s="177"/>
      <c r="AT169" s="172" t="s">
        <v>265</v>
      </c>
      <c r="AU169" s="172" t="s">
        <v>21</v>
      </c>
      <c r="AV169" s="14" t="s">
        <v>267</v>
      </c>
      <c r="AW169" s="14" t="s">
        <v>36</v>
      </c>
      <c r="AX169" s="14" t="s">
        <v>80</v>
      </c>
      <c r="AY169" s="172" t="s">
        <v>250</v>
      </c>
    </row>
    <row r="170" spans="2:65" s="12" customFormat="1" ht="11.25">
      <c r="B170" s="155"/>
      <c r="D170" s="156" t="s">
        <v>265</v>
      </c>
      <c r="E170" s="157" t="s">
        <v>1</v>
      </c>
      <c r="F170" s="158" t="s">
        <v>4687</v>
      </c>
      <c r="H170" s="159">
        <v>2</v>
      </c>
      <c r="I170" s="160"/>
      <c r="L170" s="155"/>
      <c r="M170" s="161"/>
      <c r="T170" s="162"/>
      <c r="AT170" s="157" t="s">
        <v>265</v>
      </c>
      <c r="AU170" s="157" t="s">
        <v>21</v>
      </c>
      <c r="AV170" s="12" t="s">
        <v>21</v>
      </c>
      <c r="AW170" s="12" t="s">
        <v>36</v>
      </c>
      <c r="AX170" s="12" t="s">
        <v>80</v>
      </c>
      <c r="AY170" s="157" t="s">
        <v>250</v>
      </c>
    </row>
    <row r="171" spans="2:65" s="14" customFormat="1" ht="11.25">
      <c r="B171" s="171"/>
      <c r="D171" s="156" t="s">
        <v>265</v>
      </c>
      <c r="E171" s="172" t="s">
        <v>4665</v>
      </c>
      <c r="F171" s="173" t="s">
        <v>317</v>
      </c>
      <c r="H171" s="174">
        <v>2</v>
      </c>
      <c r="I171" s="175"/>
      <c r="L171" s="171"/>
      <c r="M171" s="176"/>
      <c r="T171" s="177"/>
      <c r="AT171" s="172" t="s">
        <v>265</v>
      </c>
      <c r="AU171" s="172" t="s">
        <v>21</v>
      </c>
      <c r="AV171" s="14" t="s">
        <v>267</v>
      </c>
      <c r="AW171" s="14" t="s">
        <v>36</v>
      </c>
      <c r="AX171" s="14" t="s">
        <v>80</v>
      </c>
      <c r="AY171" s="172" t="s">
        <v>250</v>
      </c>
    </row>
    <row r="172" spans="2:65" s="13" customFormat="1" ht="11.25">
      <c r="B172" s="163"/>
      <c r="D172" s="156" t="s">
        <v>265</v>
      </c>
      <c r="E172" s="164" t="s">
        <v>1</v>
      </c>
      <c r="F172" s="165" t="s">
        <v>273</v>
      </c>
      <c r="H172" s="166">
        <v>20.2</v>
      </c>
      <c r="I172" s="167"/>
      <c r="L172" s="163"/>
      <c r="M172" s="168"/>
      <c r="T172" s="169"/>
      <c r="AT172" s="164" t="s">
        <v>265</v>
      </c>
      <c r="AU172" s="164" t="s">
        <v>21</v>
      </c>
      <c r="AV172" s="13" t="s">
        <v>257</v>
      </c>
      <c r="AW172" s="13" t="s">
        <v>36</v>
      </c>
      <c r="AX172" s="13" t="s">
        <v>88</v>
      </c>
      <c r="AY172" s="164" t="s">
        <v>250</v>
      </c>
    </row>
    <row r="173" spans="2:65" s="1" customFormat="1" ht="37.9" customHeight="1">
      <c r="B173" s="33"/>
      <c r="C173" s="138" t="s">
        <v>331</v>
      </c>
      <c r="D173" s="138" t="s">
        <v>252</v>
      </c>
      <c r="E173" s="139" t="s">
        <v>381</v>
      </c>
      <c r="F173" s="140" t="s">
        <v>382</v>
      </c>
      <c r="G173" s="141" t="s">
        <v>276</v>
      </c>
      <c r="H173" s="142">
        <v>52</v>
      </c>
      <c r="I173" s="143"/>
      <c r="J173" s="144">
        <f>ROUND(I173*H173,2)</f>
        <v>0</v>
      </c>
      <c r="K173" s="140" t="s">
        <v>2535</v>
      </c>
      <c r="L173" s="33"/>
      <c r="M173" s="145" t="s">
        <v>1</v>
      </c>
      <c r="N173" s="146" t="s">
        <v>45</v>
      </c>
      <c r="P173" s="147">
        <f>O173*H173</f>
        <v>0</v>
      </c>
      <c r="Q173" s="147">
        <v>0</v>
      </c>
      <c r="R173" s="147">
        <f>Q173*H173</f>
        <v>0</v>
      </c>
      <c r="S173" s="147">
        <v>0</v>
      </c>
      <c r="T173" s="148">
        <f>S173*H173</f>
        <v>0</v>
      </c>
      <c r="AR173" s="149" t="s">
        <v>257</v>
      </c>
      <c r="AT173" s="149" t="s">
        <v>252</v>
      </c>
      <c r="AU173" s="149" t="s">
        <v>21</v>
      </c>
      <c r="AY173" s="17" t="s">
        <v>250</v>
      </c>
      <c r="BE173" s="150">
        <f>IF(N173="základní",J173,0)</f>
        <v>0</v>
      </c>
      <c r="BF173" s="150">
        <f>IF(N173="snížená",J173,0)</f>
        <v>0</v>
      </c>
      <c r="BG173" s="150">
        <f>IF(N173="zákl. přenesená",J173,0)</f>
        <v>0</v>
      </c>
      <c r="BH173" s="150">
        <f>IF(N173="sníž. přenesená",J173,0)</f>
        <v>0</v>
      </c>
      <c r="BI173" s="150">
        <f>IF(N173="nulová",J173,0)</f>
        <v>0</v>
      </c>
      <c r="BJ173" s="17" t="s">
        <v>88</v>
      </c>
      <c r="BK173" s="150">
        <f>ROUND(I173*H173,2)</f>
        <v>0</v>
      </c>
      <c r="BL173" s="17" t="s">
        <v>257</v>
      </c>
      <c r="BM173" s="149" t="s">
        <v>4759</v>
      </c>
    </row>
    <row r="174" spans="2:65" s="1" customFormat="1" ht="11.25">
      <c r="B174" s="33"/>
      <c r="D174" s="151" t="s">
        <v>259</v>
      </c>
      <c r="F174" s="152" t="s">
        <v>2537</v>
      </c>
      <c r="I174" s="153"/>
      <c r="L174" s="33"/>
      <c r="M174" s="154"/>
      <c r="T174" s="57"/>
      <c r="AT174" s="17" t="s">
        <v>259</v>
      </c>
      <c r="AU174" s="17" t="s">
        <v>21</v>
      </c>
    </row>
    <row r="175" spans="2:65" s="12" customFormat="1" ht="11.25">
      <c r="B175" s="155"/>
      <c r="D175" s="156" t="s">
        <v>265</v>
      </c>
      <c r="E175" s="157" t="s">
        <v>1</v>
      </c>
      <c r="F175" s="158" t="s">
        <v>4760</v>
      </c>
      <c r="H175" s="159">
        <v>52</v>
      </c>
      <c r="I175" s="160"/>
      <c r="L175" s="155"/>
      <c r="M175" s="161"/>
      <c r="T175" s="162"/>
      <c r="AT175" s="157" t="s">
        <v>265</v>
      </c>
      <c r="AU175" s="157" t="s">
        <v>21</v>
      </c>
      <c r="AV175" s="12" t="s">
        <v>21</v>
      </c>
      <c r="AW175" s="12" t="s">
        <v>36</v>
      </c>
      <c r="AX175" s="12" t="s">
        <v>88</v>
      </c>
      <c r="AY175" s="157" t="s">
        <v>250</v>
      </c>
    </row>
    <row r="176" spans="2:65" s="1" customFormat="1" ht="37.9" customHeight="1">
      <c r="B176" s="33"/>
      <c r="C176" s="138" t="s">
        <v>335</v>
      </c>
      <c r="D176" s="138" t="s">
        <v>252</v>
      </c>
      <c r="E176" s="139" t="s">
        <v>388</v>
      </c>
      <c r="F176" s="140" t="s">
        <v>389</v>
      </c>
      <c r="G176" s="141" t="s">
        <v>276</v>
      </c>
      <c r="H176" s="142">
        <v>520</v>
      </c>
      <c r="I176" s="143"/>
      <c r="J176" s="144">
        <f>ROUND(I176*H176,2)</f>
        <v>0</v>
      </c>
      <c r="K176" s="140" t="s">
        <v>2535</v>
      </c>
      <c r="L176" s="33"/>
      <c r="M176" s="145" t="s">
        <v>1</v>
      </c>
      <c r="N176" s="146" t="s">
        <v>45</v>
      </c>
      <c r="P176" s="147">
        <f>O176*H176</f>
        <v>0</v>
      </c>
      <c r="Q176" s="147">
        <v>0</v>
      </c>
      <c r="R176" s="147">
        <f>Q176*H176</f>
        <v>0</v>
      </c>
      <c r="S176" s="147">
        <v>0</v>
      </c>
      <c r="T176" s="148">
        <f>S176*H176</f>
        <v>0</v>
      </c>
      <c r="AR176" s="149" t="s">
        <v>257</v>
      </c>
      <c r="AT176" s="149" t="s">
        <v>252</v>
      </c>
      <c r="AU176" s="149" t="s">
        <v>21</v>
      </c>
      <c r="AY176" s="17" t="s">
        <v>250</v>
      </c>
      <c r="BE176" s="150">
        <f>IF(N176="základní",J176,0)</f>
        <v>0</v>
      </c>
      <c r="BF176" s="150">
        <f>IF(N176="snížená",J176,0)</f>
        <v>0</v>
      </c>
      <c r="BG176" s="150">
        <f>IF(N176="zákl. přenesená",J176,0)</f>
        <v>0</v>
      </c>
      <c r="BH176" s="150">
        <f>IF(N176="sníž. přenesená",J176,0)</f>
        <v>0</v>
      </c>
      <c r="BI176" s="150">
        <f>IF(N176="nulová",J176,0)</f>
        <v>0</v>
      </c>
      <c r="BJ176" s="17" t="s">
        <v>88</v>
      </c>
      <c r="BK176" s="150">
        <f>ROUND(I176*H176,2)</f>
        <v>0</v>
      </c>
      <c r="BL176" s="17" t="s">
        <v>257</v>
      </c>
      <c r="BM176" s="149" t="s">
        <v>4761</v>
      </c>
    </row>
    <row r="177" spans="2:65" s="1" customFormat="1" ht="11.25">
      <c r="B177" s="33"/>
      <c r="D177" s="151" t="s">
        <v>259</v>
      </c>
      <c r="F177" s="152" t="s">
        <v>2540</v>
      </c>
      <c r="I177" s="153"/>
      <c r="L177" s="33"/>
      <c r="M177" s="154"/>
      <c r="T177" s="57"/>
      <c r="AT177" s="17" t="s">
        <v>259</v>
      </c>
      <c r="AU177" s="17" t="s">
        <v>21</v>
      </c>
    </row>
    <row r="178" spans="2:65" s="12" customFormat="1" ht="11.25">
      <c r="B178" s="155"/>
      <c r="D178" s="156" t="s">
        <v>265</v>
      </c>
      <c r="E178" s="157" t="s">
        <v>1</v>
      </c>
      <c r="F178" s="158" t="s">
        <v>4762</v>
      </c>
      <c r="H178" s="159">
        <v>520</v>
      </c>
      <c r="I178" s="160"/>
      <c r="L178" s="155"/>
      <c r="M178" s="161"/>
      <c r="T178" s="162"/>
      <c r="AT178" s="157" t="s">
        <v>265</v>
      </c>
      <c r="AU178" s="157" t="s">
        <v>21</v>
      </c>
      <c r="AV178" s="12" t="s">
        <v>21</v>
      </c>
      <c r="AW178" s="12" t="s">
        <v>36</v>
      </c>
      <c r="AX178" s="12" t="s">
        <v>88</v>
      </c>
      <c r="AY178" s="157" t="s">
        <v>250</v>
      </c>
    </row>
    <row r="179" spans="2:65" s="1" customFormat="1" ht="24.2" customHeight="1">
      <c r="B179" s="33"/>
      <c r="C179" s="138" t="s">
        <v>340</v>
      </c>
      <c r="D179" s="138" t="s">
        <v>252</v>
      </c>
      <c r="E179" s="139" t="s">
        <v>336</v>
      </c>
      <c r="F179" s="140" t="s">
        <v>337</v>
      </c>
      <c r="G179" s="141" t="s">
        <v>276</v>
      </c>
      <c r="H179" s="142">
        <v>104.6</v>
      </c>
      <c r="I179" s="143"/>
      <c r="J179" s="144">
        <f>ROUND(I179*H179,2)</f>
        <v>0</v>
      </c>
      <c r="K179" s="140" t="s">
        <v>256</v>
      </c>
      <c r="L179" s="33"/>
      <c r="M179" s="145" t="s">
        <v>1</v>
      </c>
      <c r="N179" s="146" t="s">
        <v>45</v>
      </c>
      <c r="P179" s="147">
        <f>O179*H179</f>
        <v>0</v>
      </c>
      <c r="Q179" s="147">
        <v>0</v>
      </c>
      <c r="R179" s="147">
        <f>Q179*H179</f>
        <v>0</v>
      </c>
      <c r="S179" s="147">
        <v>0</v>
      </c>
      <c r="T179" s="148">
        <f>S179*H179</f>
        <v>0</v>
      </c>
      <c r="AR179" s="149" t="s">
        <v>257</v>
      </c>
      <c r="AT179" s="149" t="s">
        <v>252</v>
      </c>
      <c r="AU179" s="149" t="s">
        <v>21</v>
      </c>
      <c r="AY179" s="17" t="s">
        <v>250</v>
      </c>
      <c r="BE179" s="150">
        <f>IF(N179="základní",J179,0)</f>
        <v>0</v>
      </c>
      <c r="BF179" s="150">
        <f>IF(N179="snížená",J179,0)</f>
        <v>0</v>
      </c>
      <c r="BG179" s="150">
        <f>IF(N179="zákl. přenesená",J179,0)</f>
        <v>0</v>
      </c>
      <c r="BH179" s="150">
        <f>IF(N179="sníž. přenesená",J179,0)</f>
        <v>0</v>
      </c>
      <c r="BI179" s="150">
        <f>IF(N179="nulová",J179,0)</f>
        <v>0</v>
      </c>
      <c r="BJ179" s="17" t="s">
        <v>88</v>
      </c>
      <c r="BK179" s="150">
        <f>ROUND(I179*H179,2)</f>
        <v>0</v>
      </c>
      <c r="BL179" s="17" t="s">
        <v>257</v>
      </c>
      <c r="BM179" s="149" t="s">
        <v>4763</v>
      </c>
    </row>
    <row r="180" spans="2:65" s="1" customFormat="1" ht="11.25">
      <c r="B180" s="33"/>
      <c r="D180" s="151" t="s">
        <v>259</v>
      </c>
      <c r="F180" s="152" t="s">
        <v>339</v>
      </c>
      <c r="I180" s="153"/>
      <c r="L180" s="33"/>
      <c r="M180" s="154"/>
      <c r="T180" s="57"/>
      <c r="AT180" s="17" t="s">
        <v>259</v>
      </c>
      <c r="AU180" s="17" t="s">
        <v>21</v>
      </c>
    </row>
    <row r="181" spans="2:65" s="12" customFormat="1" ht="11.25">
      <c r="B181" s="155"/>
      <c r="D181" s="156" t="s">
        <v>265</v>
      </c>
      <c r="E181" s="157" t="s">
        <v>1</v>
      </c>
      <c r="F181" s="158" t="s">
        <v>4693</v>
      </c>
      <c r="H181" s="159">
        <v>52.6</v>
      </c>
      <c r="I181" s="160"/>
      <c r="L181" s="155"/>
      <c r="M181" s="161"/>
      <c r="T181" s="162"/>
      <c r="AT181" s="157" t="s">
        <v>265</v>
      </c>
      <c r="AU181" s="157" t="s">
        <v>21</v>
      </c>
      <c r="AV181" s="12" t="s">
        <v>21</v>
      </c>
      <c r="AW181" s="12" t="s">
        <v>36</v>
      </c>
      <c r="AX181" s="12" t="s">
        <v>80</v>
      </c>
      <c r="AY181" s="157" t="s">
        <v>250</v>
      </c>
    </row>
    <row r="182" spans="2:65" s="12" customFormat="1" ht="11.25">
      <c r="B182" s="155"/>
      <c r="D182" s="156" t="s">
        <v>265</v>
      </c>
      <c r="E182" s="157" t="s">
        <v>1</v>
      </c>
      <c r="F182" s="158" t="s">
        <v>4760</v>
      </c>
      <c r="H182" s="159">
        <v>52</v>
      </c>
      <c r="I182" s="160"/>
      <c r="L182" s="155"/>
      <c r="M182" s="161"/>
      <c r="T182" s="162"/>
      <c r="AT182" s="157" t="s">
        <v>265</v>
      </c>
      <c r="AU182" s="157" t="s">
        <v>21</v>
      </c>
      <c r="AV182" s="12" t="s">
        <v>21</v>
      </c>
      <c r="AW182" s="12" t="s">
        <v>36</v>
      </c>
      <c r="AX182" s="12" t="s">
        <v>80</v>
      </c>
      <c r="AY182" s="157" t="s">
        <v>250</v>
      </c>
    </row>
    <row r="183" spans="2:65" s="13" customFormat="1" ht="11.25">
      <c r="B183" s="163"/>
      <c r="D183" s="156" t="s">
        <v>265</v>
      </c>
      <c r="E183" s="164" t="s">
        <v>1</v>
      </c>
      <c r="F183" s="165" t="s">
        <v>273</v>
      </c>
      <c r="H183" s="166">
        <v>104.6</v>
      </c>
      <c r="I183" s="167"/>
      <c r="L183" s="163"/>
      <c r="M183" s="168"/>
      <c r="T183" s="169"/>
      <c r="AT183" s="164" t="s">
        <v>265</v>
      </c>
      <c r="AU183" s="164" t="s">
        <v>21</v>
      </c>
      <c r="AV183" s="13" t="s">
        <v>257</v>
      </c>
      <c r="AW183" s="13" t="s">
        <v>36</v>
      </c>
      <c r="AX183" s="13" t="s">
        <v>88</v>
      </c>
      <c r="AY183" s="164" t="s">
        <v>250</v>
      </c>
    </row>
    <row r="184" spans="2:65" s="1" customFormat="1" ht="33" customHeight="1">
      <c r="B184" s="33"/>
      <c r="C184" s="138" t="s">
        <v>8</v>
      </c>
      <c r="D184" s="138" t="s">
        <v>252</v>
      </c>
      <c r="E184" s="139" t="s">
        <v>400</v>
      </c>
      <c r="F184" s="140" t="s">
        <v>401</v>
      </c>
      <c r="G184" s="141" t="s">
        <v>402</v>
      </c>
      <c r="H184" s="142">
        <v>104</v>
      </c>
      <c r="I184" s="143"/>
      <c r="J184" s="144">
        <f>ROUND(I184*H184,2)</f>
        <v>0</v>
      </c>
      <c r="K184" s="140" t="s">
        <v>1</v>
      </c>
      <c r="L184" s="33"/>
      <c r="M184" s="145" t="s">
        <v>1</v>
      </c>
      <c r="N184" s="146" t="s">
        <v>45</v>
      </c>
      <c r="P184" s="147">
        <f>O184*H184</f>
        <v>0</v>
      </c>
      <c r="Q184" s="147">
        <v>0</v>
      </c>
      <c r="R184" s="147">
        <f>Q184*H184</f>
        <v>0</v>
      </c>
      <c r="S184" s="147">
        <v>0</v>
      </c>
      <c r="T184" s="148">
        <f>S184*H184</f>
        <v>0</v>
      </c>
      <c r="AR184" s="149" t="s">
        <v>257</v>
      </c>
      <c r="AT184" s="149" t="s">
        <v>252</v>
      </c>
      <c r="AU184" s="149" t="s">
        <v>21</v>
      </c>
      <c r="AY184" s="17" t="s">
        <v>250</v>
      </c>
      <c r="BE184" s="150">
        <f>IF(N184="základní",J184,0)</f>
        <v>0</v>
      </c>
      <c r="BF184" s="150">
        <f>IF(N184="snížená",J184,0)</f>
        <v>0</v>
      </c>
      <c r="BG184" s="150">
        <f>IF(N184="zákl. přenesená",J184,0)</f>
        <v>0</v>
      </c>
      <c r="BH184" s="150">
        <f>IF(N184="sníž. přenesená",J184,0)</f>
        <v>0</v>
      </c>
      <c r="BI184" s="150">
        <f>IF(N184="nulová",J184,0)</f>
        <v>0</v>
      </c>
      <c r="BJ184" s="17" t="s">
        <v>88</v>
      </c>
      <c r="BK184" s="150">
        <f>ROUND(I184*H184,2)</f>
        <v>0</v>
      </c>
      <c r="BL184" s="17" t="s">
        <v>257</v>
      </c>
      <c r="BM184" s="149" t="s">
        <v>4764</v>
      </c>
    </row>
    <row r="185" spans="2:65" s="12" customFormat="1" ht="11.25">
      <c r="B185" s="155"/>
      <c r="D185" s="156" t="s">
        <v>265</v>
      </c>
      <c r="E185" s="157" t="s">
        <v>1</v>
      </c>
      <c r="F185" s="158" t="s">
        <v>4765</v>
      </c>
      <c r="H185" s="159">
        <v>104</v>
      </c>
      <c r="I185" s="160"/>
      <c r="L185" s="155"/>
      <c r="M185" s="161"/>
      <c r="T185" s="162"/>
      <c r="AT185" s="157" t="s">
        <v>265</v>
      </c>
      <c r="AU185" s="157" t="s">
        <v>21</v>
      </c>
      <c r="AV185" s="12" t="s">
        <v>21</v>
      </c>
      <c r="AW185" s="12" t="s">
        <v>36</v>
      </c>
      <c r="AX185" s="12" t="s">
        <v>88</v>
      </c>
      <c r="AY185" s="157" t="s">
        <v>250</v>
      </c>
    </row>
    <row r="186" spans="2:65" s="1" customFormat="1" ht="16.5" customHeight="1">
      <c r="B186" s="33"/>
      <c r="C186" s="138" t="s">
        <v>351</v>
      </c>
      <c r="D186" s="138" t="s">
        <v>252</v>
      </c>
      <c r="E186" s="139" t="s">
        <v>412</v>
      </c>
      <c r="F186" s="140" t="s">
        <v>413</v>
      </c>
      <c r="G186" s="141" t="s">
        <v>276</v>
      </c>
      <c r="H186" s="142">
        <v>435.5</v>
      </c>
      <c r="I186" s="143"/>
      <c r="J186" s="144">
        <f>ROUND(I186*H186,2)</f>
        <v>0</v>
      </c>
      <c r="K186" s="140" t="s">
        <v>256</v>
      </c>
      <c r="L186" s="33"/>
      <c r="M186" s="145" t="s">
        <v>1</v>
      </c>
      <c r="N186" s="146" t="s">
        <v>45</v>
      </c>
      <c r="P186" s="147">
        <f>O186*H186</f>
        <v>0</v>
      </c>
      <c r="Q186" s="147">
        <v>0</v>
      </c>
      <c r="R186" s="147">
        <f>Q186*H186</f>
        <v>0</v>
      </c>
      <c r="S186" s="147">
        <v>0</v>
      </c>
      <c r="T186" s="148">
        <f>S186*H186</f>
        <v>0</v>
      </c>
      <c r="AR186" s="149" t="s">
        <v>257</v>
      </c>
      <c r="AT186" s="149" t="s">
        <v>252</v>
      </c>
      <c r="AU186" s="149" t="s">
        <v>21</v>
      </c>
      <c r="AY186" s="17" t="s">
        <v>250</v>
      </c>
      <c r="BE186" s="150">
        <f>IF(N186="základní",J186,0)</f>
        <v>0</v>
      </c>
      <c r="BF186" s="150">
        <f>IF(N186="snížená",J186,0)</f>
        <v>0</v>
      </c>
      <c r="BG186" s="150">
        <f>IF(N186="zákl. přenesená",J186,0)</f>
        <v>0</v>
      </c>
      <c r="BH186" s="150">
        <f>IF(N186="sníž. přenesená",J186,0)</f>
        <v>0</v>
      </c>
      <c r="BI186" s="150">
        <f>IF(N186="nulová",J186,0)</f>
        <v>0</v>
      </c>
      <c r="BJ186" s="17" t="s">
        <v>88</v>
      </c>
      <c r="BK186" s="150">
        <f>ROUND(I186*H186,2)</f>
        <v>0</v>
      </c>
      <c r="BL186" s="17" t="s">
        <v>257</v>
      </c>
      <c r="BM186" s="149" t="s">
        <v>4766</v>
      </c>
    </row>
    <row r="187" spans="2:65" s="1" customFormat="1" ht="11.25">
      <c r="B187" s="33"/>
      <c r="D187" s="151" t="s">
        <v>259</v>
      </c>
      <c r="F187" s="152" t="s">
        <v>415</v>
      </c>
      <c r="I187" s="153"/>
      <c r="L187" s="33"/>
      <c r="M187" s="154"/>
      <c r="T187" s="57"/>
      <c r="AT187" s="17" t="s">
        <v>259</v>
      </c>
      <c r="AU187" s="17" t="s">
        <v>21</v>
      </c>
    </row>
    <row r="188" spans="2:65" s="1" customFormat="1" ht="19.5">
      <c r="B188" s="33"/>
      <c r="D188" s="156" t="s">
        <v>285</v>
      </c>
      <c r="F188" s="170" t="s">
        <v>4474</v>
      </c>
      <c r="I188" s="153"/>
      <c r="L188" s="33"/>
      <c r="M188" s="154"/>
      <c r="T188" s="57"/>
      <c r="AT188" s="17" t="s">
        <v>285</v>
      </c>
      <c r="AU188" s="17" t="s">
        <v>21</v>
      </c>
    </row>
    <row r="189" spans="2:65" s="12" customFormat="1" ht="11.25">
      <c r="B189" s="155"/>
      <c r="D189" s="156" t="s">
        <v>265</v>
      </c>
      <c r="E189" s="157" t="s">
        <v>1</v>
      </c>
      <c r="F189" s="158" t="s">
        <v>4767</v>
      </c>
      <c r="H189" s="159">
        <v>96.4</v>
      </c>
      <c r="I189" s="160"/>
      <c r="L189" s="155"/>
      <c r="M189" s="161"/>
      <c r="T189" s="162"/>
      <c r="AT189" s="157" t="s">
        <v>265</v>
      </c>
      <c r="AU189" s="157" t="s">
        <v>21</v>
      </c>
      <c r="AV189" s="12" t="s">
        <v>21</v>
      </c>
      <c r="AW189" s="12" t="s">
        <v>36</v>
      </c>
      <c r="AX189" s="12" t="s">
        <v>80</v>
      </c>
      <c r="AY189" s="157" t="s">
        <v>250</v>
      </c>
    </row>
    <row r="190" spans="2:65" s="12" customFormat="1" ht="11.25">
      <c r="B190" s="155"/>
      <c r="D190" s="156" t="s">
        <v>265</v>
      </c>
      <c r="E190" s="157" t="s">
        <v>1</v>
      </c>
      <c r="F190" s="158" t="s">
        <v>4768</v>
      </c>
      <c r="H190" s="159">
        <v>46.7</v>
      </c>
      <c r="I190" s="160"/>
      <c r="L190" s="155"/>
      <c r="M190" s="161"/>
      <c r="T190" s="162"/>
      <c r="AT190" s="157" t="s">
        <v>265</v>
      </c>
      <c r="AU190" s="157" t="s">
        <v>21</v>
      </c>
      <c r="AV190" s="12" t="s">
        <v>21</v>
      </c>
      <c r="AW190" s="12" t="s">
        <v>36</v>
      </c>
      <c r="AX190" s="12" t="s">
        <v>80</v>
      </c>
      <c r="AY190" s="157" t="s">
        <v>250</v>
      </c>
    </row>
    <row r="191" spans="2:65" s="12" customFormat="1" ht="11.25">
      <c r="B191" s="155"/>
      <c r="D191" s="156" t="s">
        <v>265</v>
      </c>
      <c r="E191" s="157" t="s">
        <v>1</v>
      </c>
      <c r="F191" s="158" t="s">
        <v>4769</v>
      </c>
      <c r="H191" s="159">
        <v>146.19999999999999</v>
      </c>
      <c r="I191" s="160"/>
      <c r="L191" s="155"/>
      <c r="M191" s="161"/>
      <c r="T191" s="162"/>
      <c r="AT191" s="157" t="s">
        <v>265</v>
      </c>
      <c r="AU191" s="157" t="s">
        <v>21</v>
      </c>
      <c r="AV191" s="12" t="s">
        <v>21</v>
      </c>
      <c r="AW191" s="12" t="s">
        <v>36</v>
      </c>
      <c r="AX191" s="12" t="s">
        <v>80</v>
      </c>
      <c r="AY191" s="157" t="s">
        <v>250</v>
      </c>
    </row>
    <row r="192" spans="2:65" s="12" customFormat="1" ht="11.25">
      <c r="B192" s="155"/>
      <c r="D192" s="156" t="s">
        <v>265</v>
      </c>
      <c r="E192" s="157" t="s">
        <v>1</v>
      </c>
      <c r="F192" s="158" t="s">
        <v>4770</v>
      </c>
      <c r="H192" s="159">
        <v>14.6</v>
      </c>
      <c r="I192" s="160"/>
      <c r="L192" s="155"/>
      <c r="M192" s="161"/>
      <c r="T192" s="162"/>
      <c r="AT192" s="157" t="s">
        <v>265</v>
      </c>
      <c r="AU192" s="157" t="s">
        <v>21</v>
      </c>
      <c r="AV192" s="12" t="s">
        <v>21</v>
      </c>
      <c r="AW192" s="12" t="s">
        <v>36</v>
      </c>
      <c r="AX192" s="12" t="s">
        <v>80</v>
      </c>
      <c r="AY192" s="157" t="s">
        <v>250</v>
      </c>
    </row>
    <row r="193" spans="2:65" s="12" customFormat="1" ht="11.25">
      <c r="B193" s="155"/>
      <c r="D193" s="156" t="s">
        <v>265</v>
      </c>
      <c r="E193" s="157" t="s">
        <v>1</v>
      </c>
      <c r="F193" s="158" t="s">
        <v>4771</v>
      </c>
      <c r="H193" s="159">
        <v>79</v>
      </c>
      <c r="I193" s="160"/>
      <c r="L193" s="155"/>
      <c r="M193" s="161"/>
      <c r="T193" s="162"/>
      <c r="AT193" s="157" t="s">
        <v>265</v>
      </c>
      <c r="AU193" s="157" t="s">
        <v>21</v>
      </c>
      <c r="AV193" s="12" t="s">
        <v>21</v>
      </c>
      <c r="AW193" s="12" t="s">
        <v>36</v>
      </c>
      <c r="AX193" s="12" t="s">
        <v>80</v>
      </c>
      <c r="AY193" s="157" t="s">
        <v>250</v>
      </c>
    </row>
    <row r="194" spans="2:65" s="12" customFormat="1" ht="11.25">
      <c r="B194" s="155"/>
      <c r="D194" s="156" t="s">
        <v>265</v>
      </c>
      <c r="E194" s="157" t="s">
        <v>1</v>
      </c>
      <c r="F194" s="158" t="s">
        <v>4772</v>
      </c>
      <c r="H194" s="159">
        <v>52.6</v>
      </c>
      <c r="I194" s="160"/>
      <c r="L194" s="155"/>
      <c r="M194" s="161"/>
      <c r="T194" s="162"/>
      <c r="AT194" s="157" t="s">
        <v>265</v>
      </c>
      <c r="AU194" s="157" t="s">
        <v>21</v>
      </c>
      <c r="AV194" s="12" t="s">
        <v>21</v>
      </c>
      <c r="AW194" s="12" t="s">
        <v>36</v>
      </c>
      <c r="AX194" s="12" t="s">
        <v>80</v>
      </c>
      <c r="AY194" s="157" t="s">
        <v>250</v>
      </c>
    </row>
    <row r="195" spans="2:65" s="13" customFormat="1" ht="11.25">
      <c r="B195" s="163"/>
      <c r="D195" s="156" t="s">
        <v>265</v>
      </c>
      <c r="E195" s="164" t="s">
        <v>1</v>
      </c>
      <c r="F195" s="165" t="s">
        <v>273</v>
      </c>
      <c r="H195" s="166">
        <v>435.5</v>
      </c>
      <c r="I195" s="167"/>
      <c r="L195" s="163"/>
      <c r="M195" s="168"/>
      <c r="T195" s="169"/>
      <c r="AT195" s="164" t="s">
        <v>265</v>
      </c>
      <c r="AU195" s="164" t="s">
        <v>21</v>
      </c>
      <c r="AV195" s="13" t="s">
        <v>257</v>
      </c>
      <c r="AW195" s="13" t="s">
        <v>36</v>
      </c>
      <c r="AX195" s="13" t="s">
        <v>88</v>
      </c>
      <c r="AY195" s="164" t="s">
        <v>250</v>
      </c>
    </row>
    <row r="196" spans="2:65" s="1" customFormat="1" ht="24.2" customHeight="1">
      <c r="B196" s="33"/>
      <c r="C196" s="138" t="s">
        <v>357</v>
      </c>
      <c r="D196" s="138" t="s">
        <v>252</v>
      </c>
      <c r="E196" s="139" t="s">
        <v>346</v>
      </c>
      <c r="F196" s="140" t="s">
        <v>347</v>
      </c>
      <c r="G196" s="141" t="s">
        <v>276</v>
      </c>
      <c r="H196" s="142">
        <v>50.6</v>
      </c>
      <c r="I196" s="143"/>
      <c r="J196" s="144">
        <f>ROUND(I196*H196,2)</f>
        <v>0</v>
      </c>
      <c r="K196" s="140" t="s">
        <v>256</v>
      </c>
      <c r="L196" s="33"/>
      <c r="M196" s="145" t="s">
        <v>1</v>
      </c>
      <c r="N196" s="146" t="s">
        <v>45</v>
      </c>
      <c r="P196" s="147">
        <f>O196*H196</f>
        <v>0</v>
      </c>
      <c r="Q196" s="147">
        <v>0</v>
      </c>
      <c r="R196" s="147">
        <f>Q196*H196</f>
        <v>0</v>
      </c>
      <c r="S196" s="147">
        <v>0</v>
      </c>
      <c r="T196" s="148">
        <f>S196*H196</f>
        <v>0</v>
      </c>
      <c r="AR196" s="149" t="s">
        <v>257</v>
      </c>
      <c r="AT196" s="149" t="s">
        <v>252</v>
      </c>
      <c r="AU196" s="149" t="s">
        <v>21</v>
      </c>
      <c r="AY196" s="17" t="s">
        <v>250</v>
      </c>
      <c r="BE196" s="150">
        <f>IF(N196="základní",J196,0)</f>
        <v>0</v>
      </c>
      <c r="BF196" s="150">
        <f>IF(N196="snížená",J196,0)</f>
        <v>0</v>
      </c>
      <c r="BG196" s="150">
        <f>IF(N196="zákl. přenesená",J196,0)</f>
        <v>0</v>
      </c>
      <c r="BH196" s="150">
        <f>IF(N196="sníž. přenesená",J196,0)</f>
        <v>0</v>
      </c>
      <c r="BI196" s="150">
        <f>IF(N196="nulová",J196,0)</f>
        <v>0</v>
      </c>
      <c r="BJ196" s="17" t="s">
        <v>88</v>
      </c>
      <c r="BK196" s="150">
        <f>ROUND(I196*H196,2)</f>
        <v>0</v>
      </c>
      <c r="BL196" s="17" t="s">
        <v>257</v>
      </c>
      <c r="BM196" s="149" t="s">
        <v>4773</v>
      </c>
    </row>
    <row r="197" spans="2:65" s="1" customFormat="1" ht="11.25">
      <c r="B197" s="33"/>
      <c r="D197" s="151" t="s">
        <v>259</v>
      </c>
      <c r="F197" s="152" t="s">
        <v>349</v>
      </c>
      <c r="I197" s="153"/>
      <c r="L197" s="33"/>
      <c r="M197" s="154"/>
      <c r="T197" s="57"/>
      <c r="AT197" s="17" t="s">
        <v>259</v>
      </c>
      <c r="AU197" s="17" t="s">
        <v>21</v>
      </c>
    </row>
    <row r="198" spans="2:65" s="1" customFormat="1" ht="19.5">
      <c r="B198" s="33"/>
      <c r="D198" s="156" t="s">
        <v>285</v>
      </c>
      <c r="F198" s="170" t="s">
        <v>4477</v>
      </c>
      <c r="I198" s="153"/>
      <c r="L198" s="33"/>
      <c r="M198" s="154"/>
      <c r="T198" s="57"/>
      <c r="AT198" s="17" t="s">
        <v>285</v>
      </c>
      <c r="AU198" s="17" t="s">
        <v>21</v>
      </c>
    </row>
    <row r="199" spans="2:65" s="12" customFormat="1" ht="11.25">
      <c r="B199" s="155"/>
      <c r="D199" s="156" t="s">
        <v>265</v>
      </c>
      <c r="E199" s="157" t="s">
        <v>1</v>
      </c>
      <c r="F199" s="158" t="s">
        <v>4774</v>
      </c>
      <c r="H199" s="159">
        <v>50.6</v>
      </c>
      <c r="I199" s="160"/>
      <c r="L199" s="155"/>
      <c r="M199" s="161"/>
      <c r="T199" s="162"/>
      <c r="AT199" s="157" t="s">
        <v>265</v>
      </c>
      <c r="AU199" s="157" t="s">
        <v>21</v>
      </c>
      <c r="AV199" s="12" t="s">
        <v>21</v>
      </c>
      <c r="AW199" s="12" t="s">
        <v>36</v>
      </c>
      <c r="AX199" s="12" t="s">
        <v>88</v>
      </c>
      <c r="AY199" s="157" t="s">
        <v>250</v>
      </c>
    </row>
    <row r="200" spans="2:65" s="1" customFormat="1" ht="24.2" customHeight="1">
      <c r="B200" s="33"/>
      <c r="C200" s="138" t="s">
        <v>363</v>
      </c>
      <c r="D200" s="138" t="s">
        <v>252</v>
      </c>
      <c r="E200" s="139" t="s">
        <v>1422</v>
      </c>
      <c r="F200" s="140" t="s">
        <v>1423</v>
      </c>
      <c r="G200" s="141" t="s">
        <v>276</v>
      </c>
      <c r="H200" s="142">
        <v>3.9</v>
      </c>
      <c r="I200" s="143"/>
      <c r="J200" s="144">
        <f>ROUND(I200*H200,2)</f>
        <v>0</v>
      </c>
      <c r="K200" s="140" t="s">
        <v>256</v>
      </c>
      <c r="L200" s="33"/>
      <c r="M200" s="145" t="s">
        <v>1</v>
      </c>
      <c r="N200" s="146" t="s">
        <v>45</v>
      </c>
      <c r="P200" s="147">
        <f>O200*H200</f>
        <v>0</v>
      </c>
      <c r="Q200" s="147">
        <v>0</v>
      </c>
      <c r="R200" s="147">
        <f>Q200*H200</f>
        <v>0</v>
      </c>
      <c r="S200" s="147">
        <v>0</v>
      </c>
      <c r="T200" s="148">
        <f>S200*H200</f>
        <v>0</v>
      </c>
      <c r="AR200" s="149" t="s">
        <v>257</v>
      </c>
      <c r="AT200" s="149" t="s">
        <v>252</v>
      </c>
      <c r="AU200" s="149" t="s">
        <v>21</v>
      </c>
      <c r="AY200" s="17" t="s">
        <v>250</v>
      </c>
      <c r="BE200" s="150">
        <f>IF(N200="základní",J200,0)</f>
        <v>0</v>
      </c>
      <c r="BF200" s="150">
        <f>IF(N200="snížená",J200,0)</f>
        <v>0</v>
      </c>
      <c r="BG200" s="150">
        <f>IF(N200="zákl. přenesená",J200,0)</f>
        <v>0</v>
      </c>
      <c r="BH200" s="150">
        <f>IF(N200="sníž. přenesená",J200,0)</f>
        <v>0</v>
      </c>
      <c r="BI200" s="150">
        <f>IF(N200="nulová",J200,0)</f>
        <v>0</v>
      </c>
      <c r="BJ200" s="17" t="s">
        <v>88</v>
      </c>
      <c r="BK200" s="150">
        <f>ROUND(I200*H200,2)</f>
        <v>0</v>
      </c>
      <c r="BL200" s="17" t="s">
        <v>257</v>
      </c>
      <c r="BM200" s="149" t="s">
        <v>4775</v>
      </c>
    </row>
    <row r="201" spans="2:65" s="1" customFormat="1" ht="11.25">
      <c r="B201" s="33"/>
      <c r="D201" s="151" t="s">
        <v>259</v>
      </c>
      <c r="F201" s="152" t="s">
        <v>1425</v>
      </c>
      <c r="I201" s="153"/>
      <c r="L201" s="33"/>
      <c r="M201" s="154"/>
      <c r="T201" s="57"/>
      <c r="AT201" s="17" t="s">
        <v>259</v>
      </c>
      <c r="AU201" s="17" t="s">
        <v>21</v>
      </c>
    </row>
    <row r="202" spans="2:65" s="1" customFormat="1" ht="19.5">
      <c r="B202" s="33"/>
      <c r="D202" s="156" t="s">
        <v>285</v>
      </c>
      <c r="F202" s="170" t="s">
        <v>4480</v>
      </c>
      <c r="I202" s="153"/>
      <c r="L202" s="33"/>
      <c r="M202" s="154"/>
      <c r="T202" s="57"/>
      <c r="AT202" s="17" t="s">
        <v>285</v>
      </c>
      <c r="AU202" s="17" t="s">
        <v>21</v>
      </c>
    </row>
    <row r="203" spans="2:65" s="12" customFormat="1" ht="11.25">
      <c r="B203" s="155"/>
      <c r="D203" s="156" t="s">
        <v>265</v>
      </c>
      <c r="E203" s="157" t="s">
        <v>1</v>
      </c>
      <c r="F203" s="158" t="s">
        <v>4776</v>
      </c>
      <c r="H203" s="159">
        <v>3.9</v>
      </c>
      <c r="I203" s="160"/>
      <c r="L203" s="155"/>
      <c r="M203" s="161"/>
      <c r="T203" s="162"/>
      <c r="AT203" s="157" t="s">
        <v>265</v>
      </c>
      <c r="AU203" s="157" t="s">
        <v>21</v>
      </c>
      <c r="AV203" s="12" t="s">
        <v>21</v>
      </c>
      <c r="AW203" s="12" t="s">
        <v>36</v>
      </c>
      <c r="AX203" s="12" t="s">
        <v>88</v>
      </c>
      <c r="AY203" s="157" t="s">
        <v>250</v>
      </c>
    </row>
    <row r="204" spans="2:65" s="1" customFormat="1" ht="16.5" customHeight="1">
      <c r="B204" s="33"/>
      <c r="C204" s="178" t="s">
        <v>369</v>
      </c>
      <c r="D204" s="178" t="s">
        <v>364</v>
      </c>
      <c r="E204" s="179" t="s">
        <v>4145</v>
      </c>
      <c r="F204" s="180" t="s">
        <v>4146</v>
      </c>
      <c r="G204" s="181" t="s">
        <v>402</v>
      </c>
      <c r="H204" s="182">
        <v>7.8</v>
      </c>
      <c r="I204" s="183"/>
      <c r="J204" s="184">
        <f>ROUND(I204*H204,2)</f>
        <v>0</v>
      </c>
      <c r="K204" s="180" t="s">
        <v>256</v>
      </c>
      <c r="L204" s="185"/>
      <c r="M204" s="186" t="s">
        <v>1</v>
      </c>
      <c r="N204" s="187" t="s">
        <v>45</v>
      </c>
      <c r="P204" s="147">
        <f>O204*H204</f>
        <v>0</v>
      </c>
      <c r="Q204" s="147">
        <v>1</v>
      </c>
      <c r="R204" s="147">
        <f>Q204*H204</f>
        <v>7.8</v>
      </c>
      <c r="S204" s="147">
        <v>0</v>
      </c>
      <c r="T204" s="148">
        <f>S204*H204</f>
        <v>0</v>
      </c>
      <c r="AR204" s="149" t="s">
        <v>299</v>
      </c>
      <c r="AT204" s="149" t="s">
        <v>364</v>
      </c>
      <c r="AU204" s="149" t="s">
        <v>21</v>
      </c>
      <c r="AY204" s="17" t="s">
        <v>250</v>
      </c>
      <c r="BE204" s="150">
        <f>IF(N204="základní",J204,0)</f>
        <v>0</v>
      </c>
      <c r="BF204" s="150">
        <f>IF(N204="snížená",J204,0)</f>
        <v>0</v>
      </c>
      <c r="BG204" s="150">
        <f>IF(N204="zákl. přenesená",J204,0)</f>
        <v>0</v>
      </c>
      <c r="BH204" s="150">
        <f>IF(N204="sníž. přenesená",J204,0)</f>
        <v>0</v>
      </c>
      <c r="BI204" s="150">
        <f>IF(N204="nulová",J204,0)</f>
        <v>0</v>
      </c>
      <c r="BJ204" s="17" t="s">
        <v>88</v>
      </c>
      <c r="BK204" s="150">
        <f>ROUND(I204*H204,2)</f>
        <v>0</v>
      </c>
      <c r="BL204" s="17" t="s">
        <v>257</v>
      </c>
      <c r="BM204" s="149" t="s">
        <v>4777</v>
      </c>
    </row>
    <row r="205" spans="2:65" s="12" customFormat="1" ht="11.25">
      <c r="B205" s="155"/>
      <c r="D205" s="156" t="s">
        <v>265</v>
      </c>
      <c r="F205" s="158" t="s">
        <v>4778</v>
      </c>
      <c r="H205" s="159">
        <v>7.8</v>
      </c>
      <c r="I205" s="160"/>
      <c r="L205" s="155"/>
      <c r="M205" s="161"/>
      <c r="T205" s="162"/>
      <c r="AT205" s="157" t="s">
        <v>265</v>
      </c>
      <c r="AU205" s="157" t="s">
        <v>21</v>
      </c>
      <c r="AV205" s="12" t="s">
        <v>21</v>
      </c>
      <c r="AW205" s="12" t="s">
        <v>4</v>
      </c>
      <c r="AX205" s="12" t="s">
        <v>88</v>
      </c>
      <c r="AY205" s="157" t="s">
        <v>250</v>
      </c>
    </row>
    <row r="206" spans="2:65" s="1" customFormat="1" ht="33" customHeight="1">
      <c r="B206" s="33"/>
      <c r="C206" s="138" t="s">
        <v>375</v>
      </c>
      <c r="D206" s="138" t="s">
        <v>252</v>
      </c>
      <c r="E206" s="139" t="s">
        <v>4577</v>
      </c>
      <c r="F206" s="140" t="s">
        <v>4578</v>
      </c>
      <c r="G206" s="141" t="s">
        <v>255</v>
      </c>
      <c r="H206" s="142">
        <v>10</v>
      </c>
      <c r="I206" s="143"/>
      <c r="J206" s="144">
        <f>ROUND(I206*H206,2)</f>
        <v>0</v>
      </c>
      <c r="K206" s="140" t="s">
        <v>256</v>
      </c>
      <c r="L206" s="33"/>
      <c r="M206" s="145" t="s">
        <v>1</v>
      </c>
      <c r="N206" s="146" t="s">
        <v>45</v>
      </c>
      <c r="P206" s="147">
        <f>O206*H206</f>
        <v>0</v>
      </c>
      <c r="Q206" s="147">
        <v>0</v>
      </c>
      <c r="R206" s="147">
        <f>Q206*H206</f>
        <v>0</v>
      </c>
      <c r="S206" s="147">
        <v>0</v>
      </c>
      <c r="T206" s="148">
        <f>S206*H206</f>
        <v>0</v>
      </c>
      <c r="AR206" s="149" t="s">
        <v>257</v>
      </c>
      <c r="AT206" s="149" t="s">
        <v>252</v>
      </c>
      <c r="AU206" s="149" t="s">
        <v>21</v>
      </c>
      <c r="AY206" s="17" t="s">
        <v>250</v>
      </c>
      <c r="BE206" s="150">
        <f>IF(N206="základní",J206,0)</f>
        <v>0</v>
      </c>
      <c r="BF206" s="150">
        <f>IF(N206="snížená",J206,0)</f>
        <v>0</v>
      </c>
      <c r="BG206" s="150">
        <f>IF(N206="zákl. přenesená",J206,0)</f>
        <v>0</v>
      </c>
      <c r="BH206" s="150">
        <f>IF(N206="sníž. přenesená",J206,0)</f>
        <v>0</v>
      </c>
      <c r="BI206" s="150">
        <f>IF(N206="nulová",J206,0)</f>
        <v>0</v>
      </c>
      <c r="BJ206" s="17" t="s">
        <v>88</v>
      </c>
      <c r="BK206" s="150">
        <f>ROUND(I206*H206,2)</f>
        <v>0</v>
      </c>
      <c r="BL206" s="17" t="s">
        <v>257</v>
      </c>
      <c r="BM206" s="149" t="s">
        <v>4779</v>
      </c>
    </row>
    <row r="207" spans="2:65" s="1" customFormat="1" ht="11.25">
      <c r="B207" s="33"/>
      <c r="D207" s="151" t="s">
        <v>259</v>
      </c>
      <c r="F207" s="152" t="s">
        <v>4580</v>
      </c>
      <c r="I207" s="153"/>
      <c r="L207" s="33"/>
      <c r="M207" s="154"/>
      <c r="T207" s="57"/>
      <c r="AT207" s="17" t="s">
        <v>259</v>
      </c>
      <c r="AU207" s="17" t="s">
        <v>21</v>
      </c>
    </row>
    <row r="208" spans="2:65" s="12" customFormat="1" ht="11.25">
      <c r="B208" s="155"/>
      <c r="D208" s="156" t="s">
        <v>265</v>
      </c>
      <c r="E208" s="157" t="s">
        <v>1</v>
      </c>
      <c r="F208" s="158" t="s">
        <v>4706</v>
      </c>
      <c r="H208" s="159">
        <v>10</v>
      </c>
      <c r="I208" s="160"/>
      <c r="L208" s="155"/>
      <c r="M208" s="161"/>
      <c r="T208" s="162"/>
      <c r="AT208" s="157" t="s">
        <v>265</v>
      </c>
      <c r="AU208" s="157" t="s">
        <v>21</v>
      </c>
      <c r="AV208" s="12" t="s">
        <v>21</v>
      </c>
      <c r="AW208" s="12" t="s">
        <v>36</v>
      </c>
      <c r="AX208" s="12" t="s">
        <v>88</v>
      </c>
      <c r="AY208" s="157" t="s">
        <v>250</v>
      </c>
    </row>
    <row r="209" spans="2:65" s="1" customFormat="1" ht="24.2" customHeight="1">
      <c r="B209" s="33"/>
      <c r="C209" s="138" t="s">
        <v>7</v>
      </c>
      <c r="D209" s="138" t="s">
        <v>252</v>
      </c>
      <c r="E209" s="139" t="s">
        <v>4582</v>
      </c>
      <c r="F209" s="140" t="s">
        <v>4583</v>
      </c>
      <c r="G209" s="141" t="s">
        <v>255</v>
      </c>
      <c r="H209" s="142">
        <v>10</v>
      </c>
      <c r="I209" s="143"/>
      <c r="J209" s="144">
        <f>ROUND(I209*H209,2)</f>
        <v>0</v>
      </c>
      <c r="K209" s="140" t="s">
        <v>256</v>
      </c>
      <c r="L209" s="33"/>
      <c r="M209" s="145" t="s">
        <v>1</v>
      </c>
      <c r="N209" s="146" t="s">
        <v>45</v>
      </c>
      <c r="P209" s="147">
        <f>O209*H209</f>
        <v>0</v>
      </c>
      <c r="Q209" s="147">
        <v>0</v>
      </c>
      <c r="R209" s="147">
        <f>Q209*H209</f>
        <v>0</v>
      </c>
      <c r="S209" s="147">
        <v>0</v>
      </c>
      <c r="T209" s="148">
        <f>S209*H209</f>
        <v>0</v>
      </c>
      <c r="AR209" s="149" t="s">
        <v>257</v>
      </c>
      <c r="AT209" s="149" t="s">
        <v>252</v>
      </c>
      <c r="AU209" s="149" t="s">
        <v>21</v>
      </c>
      <c r="AY209" s="17" t="s">
        <v>250</v>
      </c>
      <c r="BE209" s="150">
        <f>IF(N209="základní",J209,0)</f>
        <v>0</v>
      </c>
      <c r="BF209" s="150">
        <f>IF(N209="snížená",J209,0)</f>
        <v>0</v>
      </c>
      <c r="BG209" s="150">
        <f>IF(N209="zákl. přenesená",J209,0)</f>
        <v>0</v>
      </c>
      <c r="BH209" s="150">
        <f>IF(N209="sníž. přenesená",J209,0)</f>
        <v>0</v>
      </c>
      <c r="BI209" s="150">
        <f>IF(N209="nulová",J209,0)</f>
        <v>0</v>
      </c>
      <c r="BJ209" s="17" t="s">
        <v>88</v>
      </c>
      <c r="BK209" s="150">
        <f>ROUND(I209*H209,2)</f>
        <v>0</v>
      </c>
      <c r="BL209" s="17" t="s">
        <v>257</v>
      </c>
      <c r="BM209" s="149" t="s">
        <v>4780</v>
      </c>
    </row>
    <row r="210" spans="2:65" s="1" customFormat="1" ht="11.25">
      <c r="B210" s="33"/>
      <c r="D210" s="151" t="s">
        <v>259</v>
      </c>
      <c r="F210" s="152" t="s">
        <v>4585</v>
      </c>
      <c r="I210" s="153"/>
      <c r="L210" s="33"/>
      <c r="M210" s="154"/>
      <c r="T210" s="57"/>
      <c r="AT210" s="17" t="s">
        <v>259</v>
      </c>
      <c r="AU210" s="17" t="s">
        <v>21</v>
      </c>
    </row>
    <row r="211" spans="2:65" s="12" customFormat="1" ht="11.25">
      <c r="B211" s="155"/>
      <c r="D211" s="156" t="s">
        <v>265</v>
      </c>
      <c r="E211" s="157" t="s">
        <v>1</v>
      </c>
      <c r="F211" s="158" t="s">
        <v>311</v>
      </c>
      <c r="H211" s="159">
        <v>10</v>
      </c>
      <c r="I211" s="160"/>
      <c r="L211" s="155"/>
      <c r="M211" s="161"/>
      <c r="T211" s="162"/>
      <c r="AT211" s="157" t="s">
        <v>265</v>
      </c>
      <c r="AU211" s="157" t="s">
        <v>21</v>
      </c>
      <c r="AV211" s="12" t="s">
        <v>21</v>
      </c>
      <c r="AW211" s="12" t="s">
        <v>36</v>
      </c>
      <c r="AX211" s="12" t="s">
        <v>88</v>
      </c>
      <c r="AY211" s="157" t="s">
        <v>250</v>
      </c>
    </row>
    <row r="212" spans="2:65" s="1" customFormat="1" ht="16.5" customHeight="1">
      <c r="B212" s="33"/>
      <c r="C212" s="178" t="s">
        <v>387</v>
      </c>
      <c r="D212" s="178" t="s">
        <v>364</v>
      </c>
      <c r="E212" s="179" t="s">
        <v>441</v>
      </c>
      <c r="F212" s="180" t="s">
        <v>442</v>
      </c>
      <c r="G212" s="181" t="s">
        <v>443</v>
      </c>
      <c r="H212" s="182">
        <v>0.2</v>
      </c>
      <c r="I212" s="183"/>
      <c r="J212" s="184">
        <f>ROUND(I212*H212,2)</f>
        <v>0</v>
      </c>
      <c r="K212" s="180" t="s">
        <v>256</v>
      </c>
      <c r="L212" s="185"/>
      <c r="M212" s="186" t="s">
        <v>1</v>
      </c>
      <c r="N212" s="187" t="s">
        <v>45</v>
      </c>
      <c r="P212" s="147">
        <f>O212*H212</f>
        <v>0</v>
      </c>
      <c r="Q212" s="147">
        <v>1E-3</v>
      </c>
      <c r="R212" s="147">
        <f>Q212*H212</f>
        <v>2.0000000000000001E-4</v>
      </c>
      <c r="S212" s="147">
        <v>0</v>
      </c>
      <c r="T212" s="148">
        <f>S212*H212</f>
        <v>0</v>
      </c>
      <c r="AR212" s="149" t="s">
        <v>299</v>
      </c>
      <c r="AT212" s="149" t="s">
        <v>364</v>
      </c>
      <c r="AU212" s="149" t="s">
        <v>21</v>
      </c>
      <c r="AY212" s="17" t="s">
        <v>250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257</v>
      </c>
      <c r="BM212" s="149" t="s">
        <v>4781</v>
      </c>
    </row>
    <row r="213" spans="2:65" s="12" customFormat="1" ht="11.25">
      <c r="B213" s="155"/>
      <c r="D213" s="156" t="s">
        <v>265</v>
      </c>
      <c r="F213" s="158" t="s">
        <v>4709</v>
      </c>
      <c r="H213" s="159">
        <v>0.2</v>
      </c>
      <c r="I213" s="160"/>
      <c r="L213" s="155"/>
      <c r="M213" s="161"/>
      <c r="T213" s="162"/>
      <c r="AT213" s="157" t="s">
        <v>265</v>
      </c>
      <c r="AU213" s="157" t="s">
        <v>21</v>
      </c>
      <c r="AV213" s="12" t="s">
        <v>21</v>
      </c>
      <c r="AW213" s="12" t="s">
        <v>4</v>
      </c>
      <c r="AX213" s="12" t="s">
        <v>88</v>
      </c>
      <c r="AY213" s="157" t="s">
        <v>250</v>
      </c>
    </row>
    <row r="214" spans="2:65" s="1" customFormat="1" ht="24.2" customHeight="1">
      <c r="B214" s="33"/>
      <c r="C214" s="138" t="s">
        <v>393</v>
      </c>
      <c r="D214" s="138" t="s">
        <v>252</v>
      </c>
      <c r="E214" s="139" t="s">
        <v>448</v>
      </c>
      <c r="F214" s="140" t="s">
        <v>449</v>
      </c>
      <c r="G214" s="141" t="s">
        <v>255</v>
      </c>
      <c r="H214" s="142">
        <v>10</v>
      </c>
      <c r="I214" s="143"/>
      <c r="J214" s="144">
        <f>ROUND(I214*H214,2)</f>
        <v>0</v>
      </c>
      <c r="K214" s="140" t="s">
        <v>256</v>
      </c>
      <c r="L214" s="33"/>
      <c r="M214" s="145" t="s">
        <v>1</v>
      </c>
      <c r="N214" s="146" t="s">
        <v>45</v>
      </c>
      <c r="P214" s="147">
        <f>O214*H214</f>
        <v>0</v>
      </c>
      <c r="Q214" s="147">
        <v>0</v>
      </c>
      <c r="R214" s="147">
        <f>Q214*H214</f>
        <v>0</v>
      </c>
      <c r="S214" s="147">
        <v>0</v>
      </c>
      <c r="T214" s="148">
        <f>S214*H214</f>
        <v>0</v>
      </c>
      <c r="AR214" s="149" t="s">
        <v>257</v>
      </c>
      <c r="AT214" s="149" t="s">
        <v>252</v>
      </c>
      <c r="AU214" s="149" t="s">
        <v>21</v>
      </c>
      <c r="AY214" s="17" t="s">
        <v>250</v>
      </c>
      <c r="BE214" s="150">
        <f>IF(N214="základní",J214,0)</f>
        <v>0</v>
      </c>
      <c r="BF214" s="150">
        <f>IF(N214="snížená",J214,0)</f>
        <v>0</v>
      </c>
      <c r="BG214" s="150">
        <f>IF(N214="zákl. přenesená",J214,0)</f>
        <v>0</v>
      </c>
      <c r="BH214" s="150">
        <f>IF(N214="sníž. přenesená",J214,0)</f>
        <v>0</v>
      </c>
      <c r="BI214" s="150">
        <f>IF(N214="nulová",J214,0)</f>
        <v>0</v>
      </c>
      <c r="BJ214" s="17" t="s">
        <v>88</v>
      </c>
      <c r="BK214" s="150">
        <f>ROUND(I214*H214,2)</f>
        <v>0</v>
      </c>
      <c r="BL214" s="17" t="s">
        <v>257</v>
      </c>
      <c r="BM214" s="149" t="s">
        <v>4782</v>
      </c>
    </row>
    <row r="215" spans="2:65" s="1" customFormat="1" ht="11.25">
      <c r="B215" s="33"/>
      <c r="D215" s="151" t="s">
        <v>259</v>
      </c>
      <c r="F215" s="152" t="s">
        <v>451</v>
      </c>
      <c r="I215" s="153"/>
      <c r="L215" s="33"/>
      <c r="M215" s="154"/>
      <c r="T215" s="57"/>
      <c r="AT215" s="17" t="s">
        <v>259</v>
      </c>
      <c r="AU215" s="17" t="s">
        <v>21</v>
      </c>
    </row>
    <row r="216" spans="2:65" s="1" customFormat="1" ht="16.5" customHeight="1">
      <c r="B216" s="33"/>
      <c r="C216" s="138" t="s">
        <v>399</v>
      </c>
      <c r="D216" s="138" t="s">
        <v>252</v>
      </c>
      <c r="E216" s="139" t="s">
        <v>455</v>
      </c>
      <c r="F216" s="140" t="s">
        <v>456</v>
      </c>
      <c r="G216" s="141" t="s">
        <v>276</v>
      </c>
      <c r="H216" s="142">
        <v>0.2</v>
      </c>
      <c r="I216" s="143"/>
      <c r="J216" s="144">
        <f>ROUND(I216*H216,2)</f>
        <v>0</v>
      </c>
      <c r="K216" s="140" t="s">
        <v>256</v>
      </c>
      <c r="L216" s="33"/>
      <c r="M216" s="145" t="s">
        <v>1</v>
      </c>
      <c r="N216" s="146" t="s">
        <v>45</v>
      </c>
      <c r="P216" s="147">
        <f>O216*H216</f>
        <v>0</v>
      </c>
      <c r="Q216" s="147">
        <v>0</v>
      </c>
      <c r="R216" s="147">
        <f>Q216*H216</f>
        <v>0</v>
      </c>
      <c r="S216" s="147">
        <v>0</v>
      </c>
      <c r="T216" s="148">
        <f>S216*H216</f>
        <v>0</v>
      </c>
      <c r="AR216" s="149" t="s">
        <v>257</v>
      </c>
      <c r="AT216" s="149" t="s">
        <v>252</v>
      </c>
      <c r="AU216" s="149" t="s">
        <v>21</v>
      </c>
      <c r="AY216" s="17" t="s">
        <v>250</v>
      </c>
      <c r="BE216" s="150">
        <f>IF(N216="základní",J216,0)</f>
        <v>0</v>
      </c>
      <c r="BF216" s="150">
        <f>IF(N216="snížená",J216,0)</f>
        <v>0</v>
      </c>
      <c r="BG216" s="150">
        <f>IF(N216="zákl. přenesená",J216,0)</f>
        <v>0</v>
      </c>
      <c r="BH216" s="150">
        <f>IF(N216="sníž. přenesená",J216,0)</f>
        <v>0</v>
      </c>
      <c r="BI216" s="150">
        <f>IF(N216="nulová",J216,0)</f>
        <v>0</v>
      </c>
      <c r="BJ216" s="17" t="s">
        <v>88</v>
      </c>
      <c r="BK216" s="150">
        <f>ROUND(I216*H216,2)</f>
        <v>0</v>
      </c>
      <c r="BL216" s="17" t="s">
        <v>257</v>
      </c>
      <c r="BM216" s="149" t="s">
        <v>4783</v>
      </c>
    </row>
    <row r="217" spans="2:65" s="1" customFormat="1" ht="11.25">
      <c r="B217" s="33"/>
      <c r="D217" s="151" t="s">
        <v>259</v>
      </c>
      <c r="F217" s="152" t="s">
        <v>458</v>
      </c>
      <c r="I217" s="153"/>
      <c r="L217" s="33"/>
      <c r="M217" s="154"/>
      <c r="T217" s="57"/>
      <c r="AT217" s="17" t="s">
        <v>259</v>
      </c>
      <c r="AU217" s="17" t="s">
        <v>21</v>
      </c>
    </row>
    <row r="218" spans="2:65" s="11" customFormat="1" ht="22.9" customHeight="1">
      <c r="B218" s="126"/>
      <c r="D218" s="127" t="s">
        <v>79</v>
      </c>
      <c r="E218" s="136" t="s">
        <v>21</v>
      </c>
      <c r="F218" s="136" t="s">
        <v>459</v>
      </c>
      <c r="I218" s="129"/>
      <c r="J218" s="137">
        <f>BK218</f>
        <v>0</v>
      </c>
      <c r="L218" s="126"/>
      <c r="M218" s="131"/>
      <c r="P218" s="132">
        <f>SUM(P219:P221)</f>
        <v>0</v>
      </c>
      <c r="R218" s="132">
        <f>SUM(R219:R221)</f>
        <v>1.1044896</v>
      </c>
      <c r="T218" s="133">
        <f>SUM(T219:T221)</f>
        <v>0</v>
      </c>
      <c r="AR218" s="127" t="s">
        <v>88</v>
      </c>
      <c r="AT218" s="134" t="s">
        <v>79</v>
      </c>
      <c r="AU218" s="134" t="s">
        <v>88</v>
      </c>
      <c r="AY218" s="127" t="s">
        <v>250</v>
      </c>
      <c r="BK218" s="135">
        <f>SUM(BK219:BK221)</f>
        <v>0</v>
      </c>
    </row>
    <row r="219" spans="2:65" s="1" customFormat="1" ht="16.5" customHeight="1">
      <c r="B219" s="33"/>
      <c r="C219" s="138" t="s">
        <v>406</v>
      </c>
      <c r="D219" s="138" t="s">
        <v>252</v>
      </c>
      <c r="E219" s="139" t="s">
        <v>461</v>
      </c>
      <c r="F219" s="140" t="s">
        <v>462</v>
      </c>
      <c r="G219" s="141" t="s">
        <v>276</v>
      </c>
      <c r="H219" s="142">
        <v>0.48</v>
      </c>
      <c r="I219" s="143"/>
      <c r="J219" s="144">
        <f>ROUND(I219*H219,2)</f>
        <v>0</v>
      </c>
      <c r="K219" s="140" t="s">
        <v>256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2.3010199999999998</v>
      </c>
      <c r="R219" s="147">
        <f>Q219*H219</f>
        <v>1.1044896</v>
      </c>
      <c r="S219" s="147">
        <v>0</v>
      </c>
      <c r="T219" s="148">
        <f>S219*H219</f>
        <v>0</v>
      </c>
      <c r="AR219" s="149" t="s">
        <v>257</v>
      </c>
      <c r="AT219" s="149" t="s">
        <v>252</v>
      </c>
      <c r="AU219" s="149" t="s">
        <v>21</v>
      </c>
      <c r="AY219" s="17" t="s">
        <v>250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257</v>
      </c>
      <c r="BM219" s="149" t="s">
        <v>4784</v>
      </c>
    </row>
    <row r="220" spans="2:65" s="1" customFormat="1" ht="11.25">
      <c r="B220" s="33"/>
      <c r="D220" s="151" t="s">
        <v>259</v>
      </c>
      <c r="F220" s="152" t="s">
        <v>464</v>
      </c>
      <c r="I220" s="153"/>
      <c r="L220" s="33"/>
      <c r="M220" s="154"/>
      <c r="T220" s="57"/>
      <c r="AT220" s="17" t="s">
        <v>259</v>
      </c>
      <c r="AU220" s="17" t="s">
        <v>21</v>
      </c>
    </row>
    <row r="221" spans="2:65" s="12" customFormat="1" ht="11.25">
      <c r="B221" s="155"/>
      <c r="D221" s="156" t="s">
        <v>265</v>
      </c>
      <c r="E221" s="157" t="s">
        <v>1</v>
      </c>
      <c r="F221" s="158" t="s">
        <v>4785</v>
      </c>
      <c r="H221" s="159">
        <v>0.48</v>
      </c>
      <c r="I221" s="160"/>
      <c r="L221" s="155"/>
      <c r="M221" s="161"/>
      <c r="T221" s="162"/>
      <c r="AT221" s="157" t="s">
        <v>265</v>
      </c>
      <c r="AU221" s="157" t="s">
        <v>21</v>
      </c>
      <c r="AV221" s="12" t="s">
        <v>21</v>
      </c>
      <c r="AW221" s="12" t="s">
        <v>36</v>
      </c>
      <c r="AX221" s="12" t="s">
        <v>88</v>
      </c>
      <c r="AY221" s="157" t="s">
        <v>250</v>
      </c>
    </row>
    <row r="222" spans="2:65" s="11" customFormat="1" ht="22.9" customHeight="1">
      <c r="B222" s="126"/>
      <c r="D222" s="127" t="s">
        <v>79</v>
      </c>
      <c r="E222" s="136" t="s">
        <v>267</v>
      </c>
      <c r="F222" s="136" t="s">
        <v>484</v>
      </c>
      <c r="I222" s="129"/>
      <c r="J222" s="137">
        <f>BK222</f>
        <v>0</v>
      </c>
      <c r="L222" s="126"/>
      <c r="M222" s="131"/>
      <c r="P222" s="132">
        <f>SUM(P223:P243)</f>
        <v>0</v>
      </c>
      <c r="R222" s="132">
        <f>SUM(R223:R243)</f>
        <v>0.29236291000000003</v>
      </c>
      <c r="T222" s="133">
        <f>SUM(T223:T243)</f>
        <v>0</v>
      </c>
      <c r="AR222" s="127" t="s">
        <v>88</v>
      </c>
      <c r="AT222" s="134" t="s">
        <v>79</v>
      </c>
      <c r="AU222" s="134" t="s">
        <v>88</v>
      </c>
      <c r="AY222" s="127" t="s">
        <v>250</v>
      </c>
      <c r="BK222" s="135">
        <f>SUM(BK223:BK243)</f>
        <v>0</v>
      </c>
    </row>
    <row r="223" spans="2:65" s="1" customFormat="1" ht="24.2" customHeight="1">
      <c r="B223" s="33"/>
      <c r="C223" s="138" t="s">
        <v>411</v>
      </c>
      <c r="D223" s="138" t="s">
        <v>252</v>
      </c>
      <c r="E223" s="139" t="s">
        <v>516</v>
      </c>
      <c r="F223" s="140" t="s">
        <v>517</v>
      </c>
      <c r="G223" s="141" t="s">
        <v>276</v>
      </c>
      <c r="H223" s="142">
        <v>1.36</v>
      </c>
      <c r="I223" s="143"/>
      <c r="J223" s="144">
        <f>ROUND(I223*H223,2)</f>
        <v>0</v>
      </c>
      <c r="K223" s="140" t="s">
        <v>256</v>
      </c>
      <c r="L223" s="33"/>
      <c r="M223" s="145" t="s">
        <v>1</v>
      </c>
      <c r="N223" s="146" t="s">
        <v>45</v>
      </c>
      <c r="P223" s="147">
        <f>O223*H223</f>
        <v>0</v>
      </c>
      <c r="Q223" s="147">
        <v>0</v>
      </c>
      <c r="R223" s="147">
        <f>Q223*H223</f>
        <v>0</v>
      </c>
      <c r="S223" s="147">
        <v>0</v>
      </c>
      <c r="T223" s="148">
        <f>S223*H223</f>
        <v>0</v>
      </c>
      <c r="AR223" s="149" t="s">
        <v>257</v>
      </c>
      <c r="AT223" s="149" t="s">
        <v>252</v>
      </c>
      <c r="AU223" s="149" t="s">
        <v>21</v>
      </c>
      <c r="AY223" s="17" t="s">
        <v>250</v>
      </c>
      <c r="BE223" s="150">
        <f>IF(N223="základní",J223,0)</f>
        <v>0</v>
      </c>
      <c r="BF223" s="150">
        <f>IF(N223="snížená",J223,0)</f>
        <v>0</v>
      </c>
      <c r="BG223" s="150">
        <f>IF(N223="zákl. přenesená",J223,0)</f>
        <v>0</v>
      </c>
      <c r="BH223" s="150">
        <f>IF(N223="sníž. přenesená",J223,0)</f>
        <v>0</v>
      </c>
      <c r="BI223" s="150">
        <f>IF(N223="nulová",J223,0)</f>
        <v>0</v>
      </c>
      <c r="BJ223" s="17" t="s">
        <v>88</v>
      </c>
      <c r="BK223" s="150">
        <f>ROUND(I223*H223,2)</f>
        <v>0</v>
      </c>
      <c r="BL223" s="17" t="s">
        <v>257</v>
      </c>
      <c r="BM223" s="149" t="s">
        <v>4786</v>
      </c>
    </row>
    <row r="224" spans="2:65" s="1" customFormat="1" ht="11.25">
      <c r="B224" s="33"/>
      <c r="D224" s="151" t="s">
        <v>259</v>
      </c>
      <c r="F224" s="152" t="s">
        <v>519</v>
      </c>
      <c r="I224" s="153"/>
      <c r="L224" s="33"/>
      <c r="M224" s="154"/>
      <c r="T224" s="57"/>
      <c r="AT224" s="17" t="s">
        <v>259</v>
      </c>
      <c r="AU224" s="17" t="s">
        <v>21</v>
      </c>
    </row>
    <row r="225" spans="2:65" s="1" customFormat="1" ht="19.5">
      <c r="B225" s="33"/>
      <c r="D225" s="156" t="s">
        <v>285</v>
      </c>
      <c r="F225" s="170" t="s">
        <v>4487</v>
      </c>
      <c r="I225" s="153"/>
      <c r="L225" s="33"/>
      <c r="M225" s="154"/>
      <c r="T225" s="57"/>
      <c r="AT225" s="17" t="s">
        <v>285</v>
      </c>
      <c r="AU225" s="17" t="s">
        <v>21</v>
      </c>
    </row>
    <row r="226" spans="2:65" s="12" customFormat="1" ht="11.25">
      <c r="B226" s="155"/>
      <c r="D226" s="156" t="s">
        <v>265</v>
      </c>
      <c r="E226" s="157" t="s">
        <v>1</v>
      </c>
      <c r="F226" s="158" t="s">
        <v>4787</v>
      </c>
      <c r="H226" s="159">
        <v>1.36</v>
      </c>
      <c r="I226" s="160"/>
      <c r="L226" s="155"/>
      <c r="M226" s="161"/>
      <c r="T226" s="162"/>
      <c r="AT226" s="157" t="s">
        <v>265</v>
      </c>
      <c r="AU226" s="157" t="s">
        <v>21</v>
      </c>
      <c r="AV226" s="12" t="s">
        <v>21</v>
      </c>
      <c r="AW226" s="12" t="s">
        <v>36</v>
      </c>
      <c r="AX226" s="12" t="s">
        <v>88</v>
      </c>
      <c r="AY226" s="157" t="s">
        <v>250</v>
      </c>
    </row>
    <row r="227" spans="2:65" s="1" customFormat="1" ht="21.75" customHeight="1">
      <c r="B227" s="33"/>
      <c r="C227" s="138" t="s">
        <v>417</v>
      </c>
      <c r="D227" s="138" t="s">
        <v>252</v>
      </c>
      <c r="E227" s="139" t="s">
        <v>522</v>
      </c>
      <c r="F227" s="140" t="s">
        <v>523</v>
      </c>
      <c r="G227" s="141" t="s">
        <v>255</v>
      </c>
      <c r="H227" s="142">
        <v>20.64</v>
      </c>
      <c r="I227" s="143"/>
      <c r="J227" s="144">
        <f>ROUND(I227*H227,2)</f>
        <v>0</v>
      </c>
      <c r="K227" s="140" t="s">
        <v>256</v>
      </c>
      <c r="L227" s="33"/>
      <c r="M227" s="145" t="s">
        <v>1</v>
      </c>
      <c r="N227" s="146" t="s">
        <v>45</v>
      </c>
      <c r="P227" s="147">
        <f>O227*H227</f>
        <v>0</v>
      </c>
      <c r="Q227" s="147">
        <v>8.6499999999999997E-3</v>
      </c>
      <c r="R227" s="147">
        <f>Q227*H227</f>
        <v>0.178536</v>
      </c>
      <c r="S227" s="147">
        <v>0</v>
      </c>
      <c r="T227" s="148">
        <f>S227*H227</f>
        <v>0</v>
      </c>
      <c r="AR227" s="149" t="s">
        <v>257</v>
      </c>
      <c r="AT227" s="149" t="s">
        <v>252</v>
      </c>
      <c r="AU227" s="149" t="s">
        <v>21</v>
      </c>
      <c r="AY227" s="17" t="s">
        <v>250</v>
      </c>
      <c r="BE227" s="150">
        <f>IF(N227="základní",J227,0)</f>
        <v>0</v>
      </c>
      <c r="BF227" s="150">
        <f>IF(N227="snížená",J227,0)</f>
        <v>0</v>
      </c>
      <c r="BG227" s="150">
        <f>IF(N227="zákl. přenesená",J227,0)</f>
        <v>0</v>
      </c>
      <c r="BH227" s="150">
        <f>IF(N227="sníž. přenesená",J227,0)</f>
        <v>0</v>
      </c>
      <c r="BI227" s="150">
        <f>IF(N227="nulová",J227,0)</f>
        <v>0</v>
      </c>
      <c r="BJ227" s="17" t="s">
        <v>88</v>
      </c>
      <c r="BK227" s="150">
        <f>ROUND(I227*H227,2)</f>
        <v>0</v>
      </c>
      <c r="BL227" s="17" t="s">
        <v>257</v>
      </c>
      <c r="BM227" s="149" t="s">
        <v>4788</v>
      </c>
    </row>
    <row r="228" spans="2:65" s="1" customFormat="1" ht="11.25">
      <c r="B228" s="33"/>
      <c r="D228" s="151" t="s">
        <v>259</v>
      </c>
      <c r="F228" s="152" t="s">
        <v>525</v>
      </c>
      <c r="I228" s="153"/>
      <c r="L228" s="33"/>
      <c r="M228" s="154"/>
      <c r="T228" s="57"/>
      <c r="AT228" s="17" t="s">
        <v>259</v>
      </c>
      <c r="AU228" s="17" t="s">
        <v>21</v>
      </c>
    </row>
    <row r="229" spans="2:65" s="1" customFormat="1" ht="19.5">
      <c r="B229" s="33"/>
      <c r="D229" s="156" t="s">
        <v>285</v>
      </c>
      <c r="F229" s="170" t="s">
        <v>4490</v>
      </c>
      <c r="I229" s="153"/>
      <c r="L229" s="33"/>
      <c r="M229" s="154"/>
      <c r="T229" s="57"/>
      <c r="AT229" s="17" t="s">
        <v>285</v>
      </c>
      <c r="AU229" s="17" t="s">
        <v>21</v>
      </c>
    </row>
    <row r="230" spans="2:65" s="12" customFormat="1" ht="11.25">
      <c r="B230" s="155"/>
      <c r="D230" s="156" t="s">
        <v>265</v>
      </c>
      <c r="E230" s="157" t="s">
        <v>1</v>
      </c>
      <c r="F230" s="158" t="s">
        <v>4491</v>
      </c>
      <c r="H230" s="159">
        <v>20.64</v>
      </c>
      <c r="I230" s="160"/>
      <c r="L230" s="155"/>
      <c r="M230" s="161"/>
      <c r="T230" s="162"/>
      <c r="AT230" s="157" t="s">
        <v>265</v>
      </c>
      <c r="AU230" s="157" t="s">
        <v>21</v>
      </c>
      <c r="AV230" s="12" t="s">
        <v>21</v>
      </c>
      <c r="AW230" s="12" t="s">
        <v>36</v>
      </c>
      <c r="AX230" s="12" t="s">
        <v>88</v>
      </c>
      <c r="AY230" s="157" t="s">
        <v>250</v>
      </c>
    </row>
    <row r="231" spans="2:65" s="1" customFormat="1" ht="24.2" customHeight="1">
      <c r="B231" s="33"/>
      <c r="C231" s="138" t="s">
        <v>423</v>
      </c>
      <c r="D231" s="138" t="s">
        <v>252</v>
      </c>
      <c r="E231" s="139" t="s">
        <v>1509</v>
      </c>
      <c r="F231" s="140" t="s">
        <v>1510</v>
      </c>
      <c r="G231" s="141" t="s">
        <v>255</v>
      </c>
      <c r="H231" s="142">
        <v>1.19</v>
      </c>
      <c r="I231" s="143"/>
      <c r="J231" s="144">
        <f>ROUND(I231*H231,2)</f>
        <v>0</v>
      </c>
      <c r="K231" s="140" t="s">
        <v>256</v>
      </c>
      <c r="L231" s="33"/>
      <c r="M231" s="145" t="s">
        <v>1</v>
      </c>
      <c r="N231" s="146" t="s">
        <v>45</v>
      </c>
      <c r="P231" s="147">
        <f>O231*H231</f>
        <v>0</v>
      </c>
      <c r="Q231" s="147">
        <v>9.7599999999999996E-3</v>
      </c>
      <c r="R231" s="147">
        <f>Q231*H231</f>
        <v>1.1614399999999999E-2</v>
      </c>
      <c r="S231" s="147">
        <v>0</v>
      </c>
      <c r="T231" s="148">
        <f>S231*H231</f>
        <v>0</v>
      </c>
      <c r="AR231" s="149" t="s">
        <v>257</v>
      </c>
      <c r="AT231" s="149" t="s">
        <v>252</v>
      </c>
      <c r="AU231" s="149" t="s">
        <v>21</v>
      </c>
      <c r="AY231" s="17" t="s">
        <v>250</v>
      </c>
      <c r="BE231" s="150">
        <f>IF(N231="základní",J231,0)</f>
        <v>0</v>
      </c>
      <c r="BF231" s="150">
        <f>IF(N231="snížená",J231,0)</f>
        <v>0</v>
      </c>
      <c r="BG231" s="150">
        <f>IF(N231="zákl. přenesená",J231,0)</f>
        <v>0</v>
      </c>
      <c r="BH231" s="150">
        <f>IF(N231="sníž. přenesená",J231,0)</f>
        <v>0</v>
      </c>
      <c r="BI231" s="150">
        <f>IF(N231="nulová",J231,0)</f>
        <v>0</v>
      </c>
      <c r="BJ231" s="17" t="s">
        <v>88</v>
      </c>
      <c r="BK231" s="150">
        <f>ROUND(I231*H231,2)</f>
        <v>0</v>
      </c>
      <c r="BL231" s="17" t="s">
        <v>257</v>
      </c>
      <c r="BM231" s="149" t="s">
        <v>4789</v>
      </c>
    </row>
    <row r="232" spans="2:65" s="1" customFormat="1" ht="11.25">
      <c r="B232" s="33"/>
      <c r="D232" s="151" t="s">
        <v>259</v>
      </c>
      <c r="F232" s="152" t="s">
        <v>1512</v>
      </c>
      <c r="I232" s="153"/>
      <c r="L232" s="33"/>
      <c r="M232" s="154"/>
      <c r="T232" s="57"/>
      <c r="AT232" s="17" t="s">
        <v>259</v>
      </c>
      <c r="AU232" s="17" t="s">
        <v>21</v>
      </c>
    </row>
    <row r="233" spans="2:65" s="12" customFormat="1" ht="11.25">
      <c r="B233" s="155"/>
      <c r="D233" s="156" t="s">
        <v>265</v>
      </c>
      <c r="E233" s="157" t="s">
        <v>1</v>
      </c>
      <c r="F233" s="158" t="s">
        <v>4790</v>
      </c>
      <c r="H233" s="159">
        <v>1.19</v>
      </c>
      <c r="I233" s="160"/>
      <c r="L233" s="155"/>
      <c r="M233" s="161"/>
      <c r="T233" s="162"/>
      <c r="AT233" s="157" t="s">
        <v>265</v>
      </c>
      <c r="AU233" s="157" t="s">
        <v>21</v>
      </c>
      <c r="AV233" s="12" t="s">
        <v>21</v>
      </c>
      <c r="AW233" s="12" t="s">
        <v>36</v>
      </c>
      <c r="AX233" s="12" t="s">
        <v>88</v>
      </c>
      <c r="AY233" s="157" t="s">
        <v>250</v>
      </c>
    </row>
    <row r="234" spans="2:65" s="1" customFormat="1" ht="21.75" customHeight="1">
      <c r="B234" s="33"/>
      <c r="C234" s="138" t="s">
        <v>429</v>
      </c>
      <c r="D234" s="138" t="s">
        <v>252</v>
      </c>
      <c r="E234" s="139" t="s">
        <v>528</v>
      </c>
      <c r="F234" s="140" t="s">
        <v>529</v>
      </c>
      <c r="G234" s="141" t="s">
        <v>255</v>
      </c>
      <c r="H234" s="142">
        <v>20.64</v>
      </c>
      <c r="I234" s="143"/>
      <c r="J234" s="144">
        <f>ROUND(I234*H234,2)</f>
        <v>0</v>
      </c>
      <c r="K234" s="140" t="s">
        <v>256</v>
      </c>
      <c r="L234" s="33"/>
      <c r="M234" s="145" t="s">
        <v>1</v>
      </c>
      <c r="N234" s="146" t="s">
        <v>45</v>
      </c>
      <c r="P234" s="147">
        <f>O234*H234</f>
        <v>0</v>
      </c>
      <c r="Q234" s="147">
        <v>0</v>
      </c>
      <c r="R234" s="147">
        <f>Q234*H234</f>
        <v>0</v>
      </c>
      <c r="S234" s="147">
        <v>0</v>
      </c>
      <c r="T234" s="148">
        <f>S234*H234</f>
        <v>0</v>
      </c>
      <c r="AR234" s="149" t="s">
        <v>257</v>
      </c>
      <c r="AT234" s="149" t="s">
        <v>252</v>
      </c>
      <c r="AU234" s="149" t="s">
        <v>21</v>
      </c>
      <c r="AY234" s="17" t="s">
        <v>250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257</v>
      </c>
      <c r="BM234" s="149" t="s">
        <v>4791</v>
      </c>
    </row>
    <row r="235" spans="2:65" s="1" customFormat="1" ht="11.25">
      <c r="B235" s="33"/>
      <c r="D235" s="151" t="s">
        <v>259</v>
      </c>
      <c r="F235" s="152" t="s">
        <v>531</v>
      </c>
      <c r="I235" s="153"/>
      <c r="L235" s="33"/>
      <c r="M235" s="154"/>
      <c r="T235" s="57"/>
      <c r="AT235" s="17" t="s">
        <v>259</v>
      </c>
      <c r="AU235" s="17" t="s">
        <v>21</v>
      </c>
    </row>
    <row r="236" spans="2:65" s="1" customFormat="1" ht="24.2" customHeight="1">
      <c r="B236" s="33"/>
      <c r="C236" s="138" t="s">
        <v>435</v>
      </c>
      <c r="D236" s="138" t="s">
        <v>252</v>
      </c>
      <c r="E236" s="139" t="s">
        <v>1518</v>
      </c>
      <c r="F236" s="140" t="s">
        <v>1519</v>
      </c>
      <c r="G236" s="141" t="s">
        <v>255</v>
      </c>
      <c r="H236" s="142">
        <v>1.19</v>
      </c>
      <c r="I236" s="143"/>
      <c r="J236" s="144">
        <f>ROUND(I236*H236,2)</f>
        <v>0</v>
      </c>
      <c r="K236" s="140" t="s">
        <v>256</v>
      </c>
      <c r="L236" s="33"/>
      <c r="M236" s="145" t="s">
        <v>1</v>
      </c>
      <c r="N236" s="146" t="s">
        <v>45</v>
      </c>
      <c r="P236" s="147">
        <f>O236*H236</f>
        <v>0</v>
      </c>
      <c r="Q236" s="147">
        <v>0</v>
      </c>
      <c r="R236" s="147">
        <f>Q236*H236</f>
        <v>0</v>
      </c>
      <c r="S236" s="147">
        <v>0</v>
      </c>
      <c r="T236" s="148">
        <f>S236*H236</f>
        <v>0</v>
      </c>
      <c r="AR236" s="149" t="s">
        <v>257</v>
      </c>
      <c r="AT236" s="149" t="s">
        <v>252</v>
      </c>
      <c r="AU236" s="149" t="s">
        <v>21</v>
      </c>
      <c r="AY236" s="17" t="s">
        <v>250</v>
      </c>
      <c r="BE236" s="150">
        <f>IF(N236="základní",J236,0)</f>
        <v>0</v>
      </c>
      <c r="BF236" s="150">
        <f>IF(N236="snížená",J236,0)</f>
        <v>0</v>
      </c>
      <c r="BG236" s="150">
        <f>IF(N236="zákl. přenesená",J236,0)</f>
        <v>0</v>
      </c>
      <c r="BH236" s="150">
        <f>IF(N236="sníž. přenesená",J236,0)</f>
        <v>0</v>
      </c>
      <c r="BI236" s="150">
        <f>IF(N236="nulová",J236,0)</f>
        <v>0</v>
      </c>
      <c r="BJ236" s="17" t="s">
        <v>88</v>
      </c>
      <c r="BK236" s="150">
        <f>ROUND(I236*H236,2)</f>
        <v>0</v>
      </c>
      <c r="BL236" s="17" t="s">
        <v>257</v>
      </c>
      <c r="BM236" s="149" t="s">
        <v>4792</v>
      </c>
    </row>
    <row r="237" spans="2:65" s="1" customFormat="1" ht="11.25">
      <c r="B237" s="33"/>
      <c r="D237" s="151" t="s">
        <v>259</v>
      </c>
      <c r="F237" s="152" t="s">
        <v>1521</v>
      </c>
      <c r="I237" s="153"/>
      <c r="L237" s="33"/>
      <c r="M237" s="154"/>
      <c r="T237" s="57"/>
      <c r="AT237" s="17" t="s">
        <v>259</v>
      </c>
      <c r="AU237" s="17" t="s">
        <v>21</v>
      </c>
    </row>
    <row r="238" spans="2:65" s="1" customFormat="1" ht="24.2" customHeight="1">
      <c r="B238" s="33"/>
      <c r="C238" s="138" t="s">
        <v>440</v>
      </c>
      <c r="D238" s="138" t="s">
        <v>252</v>
      </c>
      <c r="E238" s="139" t="s">
        <v>533</v>
      </c>
      <c r="F238" s="140" t="s">
        <v>534</v>
      </c>
      <c r="G238" s="141" t="s">
        <v>402</v>
      </c>
      <c r="H238" s="142">
        <v>6.2E-2</v>
      </c>
      <c r="I238" s="143"/>
      <c r="J238" s="144">
        <f>ROUND(I238*H238,2)</f>
        <v>0</v>
      </c>
      <c r="K238" s="140" t="s">
        <v>256</v>
      </c>
      <c r="L238" s="33"/>
      <c r="M238" s="145" t="s">
        <v>1</v>
      </c>
      <c r="N238" s="146" t="s">
        <v>45</v>
      </c>
      <c r="P238" s="147">
        <f>O238*H238</f>
        <v>0</v>
      </c>
      <c r="Q238" s="147">
        <v>1.09528</v>
      </c>
      <c r="R238" s="147">
        <f>Q238*H238</f>
        <v>6.790736E-2</v>
      </c>
      <c r="S238" s="147">
        <v>0</v>
      </c>
      <c r="T238" s="148">
        <f>S238*H238</f>
        <v>0</v>
      </c>
      <c r="AR238" s="149" t="s">
        <v>257</v>
      </c>
      <c r="AT238" s="149" t="s">
        <v>252</v>
      </c>
      <c r="AU238" s="149" t="s">
        <v>21</v>
      </c>
      <c r="AY238" s="17" t="s">
        <v>250</v>
      </c>
      <c r="BE238" s="150">
        <f>IF(N238="základní",J238,0)</f>
        <v>0</v>
      </c>
      <c r="BF238" s="150">
        <f>IF(N238="snížená",J238,0)</f>
        <v>0</v>
      </c>
      <c r="BG238" s="150">
        <f>IF(N238="zákl. přenesená",J238,0)</f>
        <v>0</v>
      </c>
      <c r="BH238" s="150">
        <f>IF(N238="sníž. přenesená",J238,0)</f>
        <v>0</v>
      </c>
      <c r="BI238" s="150">
        <f>IF(N238="nulová",J238,0)</f>
        <v>0</v>
      </c>
      <c r="BJ238" s="17" t="s">
        <v>88</v>
      </c>
      <c r="BK238" s="150">
        <f>ROUND(I238*H238,2)</f>
        <v>0</v>
      </c>
      <c r="BL238" s="17" t="s">
        <v>257</v>
      </c>
      <c r="BM238" s="149" t="s">
        <v>4793</v>
      </c>
    </row>
    <row r="239" spans="2:65" s="1" customFormat="1" ht="11.25">
      <c r="B239" s="33"/>
      <c r="D239" s="151" t="s">
        <v>259</v>
      </c>
      <c r="F239" s="152" t="s">
        <v>536</v>
      </c>
      <c r="I239" s="153"/>
      <c r="L239" s="33"/>
      <c r="M239" s="154"/>
      <c r="T239" s="57"/>
      <c r="AT239" s="17" t="s">
        <v>259</v>
      </c>
      <c r="AU239" s="17" t="s">
        <v>21</v>
      </c>
    </row>
    <row r="240" spans="2:65" s="12" customFormat="1" ht="11.25">
      <c r="B240" s="155"/>
      <c r="D240" s="156" t="s">
        <v>265</v>
      </c>
      <c r="E240" s="157" t="s">
        <v>1</v>
      </c>
      <c r="F240" s="158" t="s">
        <v>4794</v>
      </c>
      <c r="H240" s="159">
        <v>6.2E-2</v>
      </c>
      <c r="I240" s="160"/>
      <c r="L240" s="155"/>
      <c r="M240" s="161"/>
      <c r="T240" s="162"/>
      <c r="AT240" s="157" t="s">
        <v>265</v>
      </c>
      <c r="AU240" s="157" t="s">
        <v>21</v>
      </c>
      <c r="AV240" s="12" t="s">
        <v>21</v>
      </c>
      <c r="AW240" s="12" t="s">
        <v>36</v>
      </c>
      <c r="AX240" s="12" t="s">
        <v>88</v>
      </c>
      <c r="AY240" s="157" t="s">
        <v>250</v>
      </c>
    </row>
    <row r="241" spans="2:65" s="1" customFormat="1" ht="24.2" customHeight="1">
      <c r="B241" s="33"/>
      <c r="C241" s="138" t="s">
        <v>447</v>
      </c>
      <c r="D241" s="138" t="s">
        <v>252</v>
      </c>
      <c r="E241" s="139" t="s">
        <v>539</v>
      </c>
      <c r="F241" s="140" t="s">
        <v>540</v>
      </c>
      <c r="G241" s="141" t="s">
        <v>402</v>
      </c>
      <c r="H241" s="142">
        <v>3.3000000000000002E-2</v>
      </c>
      <c r="I241" s="143"/>
      <c r="J241" s="144">
        <f>ROUND(I241*H241,2)</f>
        <v>0</v>
      </c>
      <c r="K241" s="140" t="s">
        <v>256</v>
      </c>
      <c r="L241" s="33"/>
      <c r="M241" s="145" t="s">
        <v>1</v>
      </c>
      <c r="N241" s="146" t="s">
        <v>45</v>
      </c>
      <c r="P241" s="147">
        <f>O241*H241</f>
        <v>0</v>
      </c>
      <c r="Q241" s="147">
        <v>1.03955</v>
      </c>
      <c r="R241" s="147">
        <f>Q241*H241</f>
        <v>3.430515E-2</v>
      </c>
      <c r="S241" s="147">
        <v>0</v>
      </c>
      <c r="T241" s="148">
        <f>S241*H241</f>
        <v>0</v>
      </c>
      <c r="AR241" s="149" t="s">
        <v>257</v>
      </c>
      <c r="AT241" s="149" t="s">
        <v>252</v>
      </c>
      <c r="AU241" s="149" t="s">
        <v>21</v>
      </c>
      <c r="AY241" s="17" t="s">
        <v>250</v>
      </c>
      <c r="BE241" s="150">
        <f>IF(N241="základní",J241,0)</f>
        <v>0</v>
      </c>
      <c r="BF241" s="150">
        <f>IF(N241="snížená",J241,0)</f>
        <v>0</v>
      </c>
      <c r="BG241" s="150">
        <f>IF(N241="zákl. přenesená",J241,0)</f>
        <v>0</v>
      </c>
      <c r="BH241" s="150">
        <f>IF(N241="sníž. přenesená",J241,0)</f>
        <v>0</v>
      </c>
      <c r="BI241" s="150">
        <f>IF(N241="nulová",J241,0)</f>
        <v>0</v>
      </c>
      <c r="BJ241" s="17" t="s">
        <v>88</v>
      </c>
      <c r="BK241" s="150">
        <f>ROUND(I241*H241,2)</f>
        <v>0</v>
      </c>
      <c r="BL241" s="17" t="s">
        <v>257</v>
      </c>
      <c r="BM241" s="149" t="s">
        <v>4795</v>
      </c>
    </row>
    <row r="242" spans="2:65" s="1" customFormat="1" ht="11.25">
      <c r="B242" s="33"/>
      <c r="D242" s="151" t="s">
        <v>259</v>
      </c>
      <c r="F242" s="152" t="s">
        <v>542</v>
      </c>
      <c r="I242" s="153"/>
      <c r="L242" s="33"/>
      <c r="M242" s="154"/>
      <c r="T242" s="57"/>
      <c r="AT242" s="17" t="s">
        <v>259</v>
      </c>
      <c r="AU242" s="17" t="s">
        <v>21</v>
      </c>
    </row>
    <row r="243" spans="2:65" s="1" customFormat="1" ht="19.5">
      <c r="B243" s="33"/>
      <c r="D243" s="156" t="s">
        <v>285</v>
      </c>
      <c r="F243" s="170" t="s">
        <v>4499</v>
      </c>
      <c r="I243" s="153"/>
      <c r="L243" s="33"/>
      <c r="M243" s="154"/>
      <c r="T243" s="57"/>
      <c r="AT243" s="17" t="s">
        <v>285</v>
      </c>
      <c r="AU243" s="17" t="s">
        <v>21</v>
      </c>
    </row>
    <row r="244" spans="2:65" s="11" customFormat="1" ht="22.9" customHeight="1">
      <c r="B244" s="126"/>
      <c r="D244" s="127" t="s">
        <v>79</v>
      </c>
      <c r="E244" s="136" t="s">
        <v>257</v>
      </c>
      <c r="F244" s="136" t="s">
        <v>553</v>
      </c>
      <c r="I244" s="129"/>
      <c r="J244" s="137">
        <f>BK244</f>
        <v>0</v>
      </c>
      <c r="L244" s="126"/>
      <c r="M244" s="131"/>
      <c r="P244" s="132">
        <f>SUM(P245:P250)</f>
        <v>0</v>
      </c>
      <c r="R244" s="132">
        <f>SUM(R245:R250)</f>
        <v>7.3955364999999995</v>
      </c>
      <c r="T244" s="133">
        <f>SUM(T245:T250)</f>
        <v>0</v>
      </c>
      <c r="AR244" s="127" t="s">
        <v>88</v>
      </c>
      <c r="AT244" s="134" t="s">
        <v>79</v>
      </c>
      <c r="AU244" s="134" t="s">
        <v>88</v>
      </c>
      <c r="AY244" s="127" t="s">
        <v>250</v>
      </c>
      <c r="BK244" s="135">
        <f>SUM(BK245:BK250)</f>
        <v>0</v>
      </c>
    </row>
    <row r="245" spans="2:65" s="1" customFormat="1" ht="33" customHeight="1">
      <c r="B245" s="33"/>
      <c r="C245" s="138" t="s">
        <v>454</v>
      </c>
      <c r="D245" s="138" t="s">
        <v>252</v>
      </c>
      <c r="E245" s="139" t="s">
        <v>4500</v>
      </c>
      <c r="F245" s="140" t="s">
        <v>4501</v>
      </c>
      <c r="G245" s="141" t="s">
        <v>255</v>
      </c>
      <c r="H245" s="142">
        <v>9.9499999999999993</v>
      </c>
      <c r="I245" s="143"/>
      <c r="J245" s="144">
        <f>ROUND(I245*H245,2)</f>
        <v>0</v>
      </c>
      <c r="K245" s="140" t="s">
        <v>256</v>
      </c>
      <c r="L245" s="33"/>
      <c r="M245" s="145" t="s">
        <v>1</v>
      </c>
      <c r="N245" s="146" t="s">
        <v>45</v>
      </c>
      <c r="P245" s="147">
        <f>O245*H245</f>
        <v>0</v>
      </c>
      <c r="Q245" s="147">
        <v>0</v>
      </c>
      <c r="R245" s="147">
        <f>Q245*H245</f>
        <v>0</v>
      </c>
      <c r="S245" s="147">
        <v>0</v>
      </c>
      <c r="T245" s="148">
        <f>S245*H245</f>
        <v>0</v>
      </c>
      <c r="AR245" s="149" t="s">
        <v>257</v>
      </c>
      <c r="AT245" s="149" t="s">
        <v>252</v>
      </c>
      <c r="AU245" s="149" t="s">
        <v>21</v>
      </c>
      <c r="AY245" s="17" t="s">
        <v>250</v>
      </c>
      <c r="BE245" s="150">
        <f>IF(N245="základní",J245,0)</f>
        <v>0</v>
      </c>
      <c r="BF245" s="150">
        <f>IF(N245="snížená",J245,0)</f>
        <v>0</v>
      </c>
      <c r="BG245" s="150">
        <f>IF(N245="zákl. přenesená",J245,0)</f>
        <v>0</v>
      </c>
      <c r="BH245" s="150">
        <f>IF(N245="sníž. přenesená",J245,0)</f>
        <v>0</v>
      </c>
      <c r="BI245" s="150">
        <f>IF(N245="nulová",J245,0)</f>
        <v>0</v>
      </c>
      <c r="BJ245" s="17" t="s">
        <v>88</v>
      </c>
      <c r="BK245" s="150">
        <f>ROUND(I245*H245,2)</f>
        <v>0</v>
      </c>
      <c r="BL245" s="17" t="s">
        <v>257</v>
      </c>
      <c r="BM245" s="149" t="s">
        <v>4796</v>
      </c>
    </row>
    <row r="246" spans="2:65" s="1" customFormat="1" ht="11.25">
      <c r="B246" s="33"/>
      <c r="D246" s="151" t="s">
        <v>259</v>
      </c>
      <c r="F246" s="152" t="s">
        <v>4503</v>
      </c>
      <c r="I246" s="153"/>
      <c r="L246" s="33"/>
      <c r="M246" s="154"/>
      <c r="T246" s="57"/>
      <c r="AT246" s="17" t="s">
        <v>259</v>
      </c>
      <c r="AU246" s="17" t="s">
        <v>21</v>
      </c>
    </row>
    <row r="247" spans="2:65" s="1" customFormat="1" ht="24.2" customHeight="1">
      <c r="B247" s="33"/>
      <c r="C247" s="138" t="s">
        <v>460</v>
      </c>
      <c r="D247" s="138" t="s">
        <v>252</v>
      </c>
      <c r="E247" s="139" t="s">
        <v>2759</v>
      </c>
      <c r="F247" s="140" t="s">
        <v>2760</v>
      </c>
      <c r="G247" s="141" t="s">
        <v>255</v>
      </c>
      <c r="H247" s="142">
        <v>9.9499999999999993</v>
      </c>
      <c r="I247" s="143"/>
      <c r="J247" s="144">
        <f>ROUND(I247*H247,2)</f>
        <v>0</v>
      </c>
      <c r="K247" s="140" t="s">
        <v>256</v>
      </c>
      <c r="L247" s="33"/>
      <c r="M247" s="145" t="s">
        <v>1</v>
      </c>
      <c r="N247" s="146" t="s">
        <v>45</v>
      </c>
      <c r="P247" s="147">
        <f>O247*H247</f>
        <v>0</v>
      </c>
      <c r="Q247" s="147">
        <v>0.74326999999999999</v>
      </c>
      <c r="R247" s="147">
        <f>Q247*H247</f>
        <v>7.3955364999999995</v>
      </c>
      <c r="S247" s="147">
        <v>0</v>
      </c>
      <c r="T247" s="148">
        <f>S247*H247</f>
        <v>0</v>
      </c>
      <c r="AR247" s="149" t="s">
        <v>257</v>
      </c>
      <c r="AT247" s="149" t="s">
        <v>252</v>
      </c>
      <c r="AU247" s="149" t="s">
        <v>21</v>
      </c>
      <c r="AY247" s="17" t="s">
        <v>250</v>
      </c>
      <c r="BE247" s="150">
        <f>IF(N247="základní",J247,0)</f>
        <v>0</v>
      </c>
      <c r="BF247" s="150">
        <f>IF(N247="snížená",J247,0)</f>
        <v>0</v>
      </c>
      <c r="BG247" s="150">
        <f>IF(N247="zákl. přenesená",J247,0)</f>
        <v>0</v>
      </c>
      <c r="BH247" s="150">
        <f>IF(N247="sníž. přenesená",J247,0)</f>
        <v>0</v>
      </c>
      <c r="BI247" s="150">
        <f>IF(N247="nulová",J247,0)</f>
        <v>0</v>
      </c>
      <c r="BJ247" s="17" t="s">
        <v>88</v>
      </c>
      <c r="BK247" s="150">
        <f>ROUND(I247*H247,2)</f>
        <v>0</v>
      </c>
      <c r="BL247" s="17" t="s">
        <v>257</v>
      </c>
      <c r="BM247" s="149" t="s">
        <v>4797</v>
      </c>
    </row>
    <row r="248" spans="2:65" s="1" customFormat="1" ht="11.25">
      <c r="B248" s="33"/>
      <c r="D248" s="151" t="s">
        <v>259</v>
      </c>
      <c r="F248" s="152" t="s">
        <v>2762</v>
      </c>
      <c r="I248" s="153"/>
      <c r="L248" s="33"/>
      <c r="M248" s="154"/>
      <c r="T248" s="57"/>
      <c r="AT248" s="17" t="s">
        <v>259</v>
      </c>
      <c r="AU248" s="17" t="s">
        <v>21</v>
      </c>
    </row>
    <row r="249" spans="2:65" s="1" customFormat="1" ht="19.5">
      <c r="B249" s="33"/>
      <c r="D249" s="156" t="s">
        <v>285</v>
      </c>
      <c r="F249" s="170" t="s">
        <v>4505</v>
      </c>
      <c r="I249" s="153"/>
      <c r="L249" s="33"/>
      <c r="M249" s="154"/>
      <c r="T249" s="57"/>
      <c r="AT249" s="17" t="s">
        <v>285</v>
      </c>
      <c r="AU249" s="17" t="s">
        <v>21</v>
      </c>
    </row>
    <row r="250" spans="2:65" s="12" customFormat="1" ht="11.25">
      <c r="B250" s="155"/>
      <c r="D250" s="156" t="s">
        <v>265</v>
      </c>
      <c r="E250" s="157" t="s">
        <v>1</v>
      </c>
      <c r="F250" s="158" t="s">
        <v>4798</v>
      </c>
      <c r="H250" s="159">
        <v>9.9499999999999993</v>
      </c>
      <c r="I250" s="160"/>
      <c r="L250" s="155"/>
      <c r="M250" s="161"/>
      <c r="T250" s="162"/>
      <c r="AT250" s="157" t="s">
        <v>265</v>
      </c>
      <c r="AU250" s="157" t="s">
        <v>21</v>
      </c>
      <c r="AV250" s="12" t="s">
        <v>21</v>
      </c>
      <c r="AW250" s="12" t="s">
        <v>36</v>
      </c>
      <c r="AX250" s="12" t="s">
        <v>88</v>
      </c>
      <c r="AY250" s="157" t="s">
        <v>250</v>
      </c>
    </row>
    <row r="251" spans="2:65" s="11" customFormat="1" ht="22.9" customHeight="1">
      <c r="B251" s="126"/>
      <c r="D251" s="127" t="s">
        <v>79</v>
      </c>
      <c r="E251" s="136" t="s">
        <v>299</v>
      </c>
      <c r="F251" s="136" t="s">
        <v>1560</v>
      </c>
      <c r="I251" s="129"/>
      <c r="J251" s="137">
        <f>BK251</f>
        <v>0</v>
      </c>
      <c r="L251" s="126"/>
      <c r="M251" s="131"/>
      <c r="P251" s="132">
        <f>SUM(P252:P272)</f>
        <v>0</v>
      </c>
      <c r="R251" s="132">
        <f>SUM(R252:R272)</f>
        <v>4.4244660000000007</v>
      </c>
      <c r="T251" s="133">
        <f>SUM(T252:T272)</f>
        <v>0</v>
      </c>
      <c r="AR251" s="127" t="s">
        <v>88</v>
      </c>
      <c r="AT251" s="134" t="s">
        <v>79</v>
      </c>
      <c r="AU251" s="134" t="s">
        <v>88</v>
      </c>
      <c r="AY251" s="127" t="s">
        <v>250</v>
      </c>
      <c r="BK251" s="135">
        <f>SUM(BK252:BK272)</f>
        <v>0</v>
      </c>
    </row>
    <row r="252" spans="2:65" s="1" customFormat="1" ht="24.2" customHeight="1">
      <c r="B252" s="33"/>
      <c r="C252" s="138" t="s">
        <v>466</v>
      </c>
      <c r="D252" s="138" t="s">
        <v>252</v>
      </c>
      <c r="E252" s="139" t="s">
        <v>4512</v>
      </c>
      <c r="F252" s="140" t="s">
        <v>4513</v>
      </c>
      <c r="G252" s="141" t="s">
        <v>557</v>
      </c>
      <c r="H252" s="142">
        <v>5.7</v>
      </c>
      <c r="I252" s="143"/>
      <c r="J252" s="144">
        <f>ROUND(I252*H252,2)</f>
        <v>0</v>
      </c>
      <c r="K252" s="140" t="s">
        <v>4514</v>
      </c>
      <c r="L252" s="33"/>
      <c r="M252" s="145" t="s">
        <v>1</v>
      </c>
      <c r="N252" s="146" t="s">
        <v>45</v>
      </c>
      <c r="P252" s="147">
        <f>O252*H252</f>
        <v>0</v>
      </c>
      <c r="Q252" s="147">
        <v>1.6420000000000001E-2</v>
      </c>
      <c r="R252" s="147">
        <f>Q252*H252</f>
        <v>9.3594000000000011E-2</v>
      </c>
      <c r="S252" s="147">
        <v>0</v>
      </c>
      <c r="T252" s="148">
        <f>S252*H252</f>
        <v>0</v>
      </c>
      <c r="AR252" s="149" t="s">
        <v>257</v>
      </c>
      <c r="AT252" s="149" t="s">
        <v>252</v>
      </c>
      <c r="AU252" s="149" t="s">
        <v>21</v>
      </c>
      <c r="AY252" s="17" t="s">
        <v>250</v>
      </c>
      <c r="BE252" s="150">
        <f>IF(N252="základní",J252,0)</f>
        <v>0</v>
      </c>
      <c r="BF252" s="150">
        <f>IF(N252="snížená",J252,0)</f>
        <v>0</v>
      </c>
      <c r="BG252" s="150">
        <f>IF(N252="zákl. přenesená",J252,0)</f>
        <v>0</v>
      </c>
      <c r="BH252" s="150">
        <f>IF(N252="sníž. přenesená",J252,0)</f>
        <v>0</v>
      </c>
      <c r="BI252" s="150">
        <f>IF(N252="nulová",J252,0)</f>
        <v>0</v>
      </c>
      <c r="BJ252" s="17" t="s">
        <v>88</v>
      </c>
      <c r="BK252" s="150">
        <f>ROUND(I252*H252,2)</f>
        <v>0</v>
      </c>
      <c r="BL252" s="17" t="s">
        <v>257</v>
      </c>
      <c r="BM252" s="149" t="s">
        <v>4799</v>
      </c>
    </row>
    <row r="253" spans="2:65" s="1" customFormat="1" ht="11.25">
      <c r="B253" s="33"/>
      <c r="D253" s="151" t="s">
        <v>259</v>
      </c>
      <c r="F253" s="152" t="s">
        <v>4516</v>
      </c>
      <c r="I253" s="153"/>
      <c r="L253" s="33"/>
      <c r="M253" s="154"/>
      <c r="T253" s="57"/>
      <c r="AT253" s="17" t="s">
        <v>259</v>
      </c>
      <c r="AU253" s="17" t="s">
        <v>21</v>
      </c>
    </row>
    <row r="254" spans="2:65" s="12" customFormat="1" ht="11.25">
      <c r="B254" s="155"/>
      <c r="D254" s="156" t="s">
        <v>265</v>
      </c>
      <c r="E254" s="157" t="s">
        <v>1</v>
      </c>
      <c r="F254" s="158" t="s">
        <v>4800</v>
      </c>
      <c r="H254" s="159">
        <v>5.7</v>
      </c>
      <c r="I254" s="160"/>
      <c r="L254" s="155"/>
      <c r="M254" s="161"/>
      <c r="T254" s="162"/>
      <c r="AT254" s="157" t="s">
        <v>265</v>
      </c>
      <c r="AU254" s="157" t="s">
        <v>21</v>
      </c>
      <c r="AV254" s="12" t="s">
        <v>21</v>
      </c>
      <c r="AW254" s="12" t="s">
        <v>36</v>
      </c>
      <c r="AX254" s="12" t="s">
        <v>88</v>
      </c>
      <c r="AY254" s="157" t="s">
        <v>250</v>
      </c>
    </row>
    <row r="255" spans="2:65" s="1" customFormat="1" ht="16.5" customHeight="1">
      <c r="B255" s="33"/>
      <c r="C255" s="178" t="s">
        <v>472</v>
      </c>
      <c r="D255" s="178" t="s">
        <v>364</v>
      </c>
      <c r="E255" s="179" t="s">
        <v>4518</v>
      </c>
      <c r="F255" s="180" t="s">
        <v>4519</v>
      </c>
      <c r="G255" s="181" t="s">
        <v>557</v>
      </c>
      <c r="H255" s="182">
        <v>5.7</v>
      </c>
      <c r="I255" s="183"/>
      <c r="J255" s="184">
        <f>ROUND(I255*H255,2)</f>
        <v>0</v>
      </c>
      <c r="K255" s="180" t="s">
        <v>1</v>
      </c>
      <c r="L255" s="185"/>
      <c r="M255" s="186" t="s">
        <v>1</v>
      </c>
      <c r="N255" s="187" t="s">
        <v>45</v>
      </c>
      <c r="P255" s="147">
        <f>O255*H255</f>
        <v>0</v>
      </c>
      <c r="Q255" s="147">
        <v>1.5959999999999998E-2</v>
      </c>
      <c r="R255" s="147">
        <f>Q255*H255</f>
        <v>9.0971999999999997E-2</v>
      </c>
      <c r="S255" s="147">
        <v>0</v>
      </c>
      <c r="T255" s="148">
        <f>S255*H255</f>
        <v>0</v>
      </c>
      <c r="AR255" s="149" t="s">
        <v>299</v>
      </c>
      <c r="AT255" s="149" t="s">
        <v>364</v>
      </c>
      <c r="AU255" s="149" t="s">
        <v>21</v>
      </c>
      <c r="AY255" s="17" t="s">
        <v>250</v>
      </c>
      <c r="BE255" s="150">
        <f>IF(N255="základní",J255,0)</f>
        <v>0</v>
      </c>
      <c r="BF255" s="150">
        <f>IF(N255="snížená",J255,0)</f>
        <v>0</v>
      </c>
      <c r="BG255" s="150">
        <f>IF(N255="zákl. přenesená",J255,0)</f>
        <v>0</v>
      </c>
      <c r="BH255" s="150">
        <f>IF(N255="sníž. přenesená",J255,0)</f>
        <v>0</v>
      </c>
      <c r="BI255" s="150">
        <f>IF(N255="nulová",J255,0)</f>
        <v>0</v>
      </c>
      <c r="BJ255" s="17" t="s">
        <v>88</v>
      </c>
      <c r="BK255" s="150">
        <f>ROUND(I255*H255,2)</f>
        <v>0</v>
      </c>
      <c r="BL255" s="17" t="s">
        <v>257</v>
      </c>
      <c r="BM255" s="149" t="s">
        <v>4801</v>
      </c>
    </row>
    <row r="256" spans="2:65" s="12" customFormat="1" ht="22.5">
      <c r="B256" s="155"/>
      <c r="D256" s="156" t="s">
        <v>265</v>
      </c>
      <c r="F256" s="158" t="s">
        <v>4802</v>
      </c>
      <c r="H256" s="159">
        <v>5.7</v>
      </c>
      <c r="I256" s="160"/>
      <c r="L256" s="155"/>
      <c r="M256" s="161"/>
      <c r="T256" s="162"/>
      <c r="AT256" s="157" t="s">
        <v>265</v>
      </c>
      <c r="AU256" s="157" t="s">
        <v>21</v>
      </c>
      <c r="AV256" s="12" t="s">
        <v>21</v>
      </c>
      <c r="AW256" s="12" t="s">
        <v>4</v>
      </c>
      <c r="AX256" s="12" t="s">
        <v>88</v>
      </c>
      <c r="AY256" s="157" t="s">
        <v>250</v>
      </c>
    </row>
    <row r="257" spans="2:65" s="1" customFormat="1" ht="24.2" customHeight="1">
      <c r="B257" s="33"/>
      <c r="C257" s="138" t="s">
        <v>478</v>
      </c>
      <c r="D257" s="138" t="s">
        <v>252</v>
      </c>
      <c r="E257" s="139" t="s">
        <v>4522</v>
      </c>
      <c r="F257" s="140" t="s">
        <v>4523</v>
      </c>
      <c r="G257" s="141" t="s">
        <v>481</v>
      </c>
      <c r="H257" s="142">
        <v>1</v>
      </c>
      <c r="I257" s="143"/>
      <c r="J257" s="144">
        <f>ROUND(I257*H257,2)</f>
        <v>0</v>
      </c>
      <c r="K257" s="140" t="s">
        <v>256</v>
      </c>
      <c r="L257" s="33"/>
      <c r="M257" s="145" t="s">
        <v>1</v>
      </c>
      <c r="N257" s="146" t="s">
        <v>45</v>
      </c>
      <c r="P257" s="147">
        <f>O257*H257</f>
        <v>0</v>
      </c>
      <c r="Q257" s="147">
        <v>1E-4</v>
      </c>
      <c r="R257" s="147">
        <f>Q257*H257</f>
        <v>1E-4</v>
      </c>
      <c r="S257" s="147">
        <v>0</v>
      </c>
      <c r="T257" s="148">
        <f>S257*H257</f>
        <v>0</v>
      </c>
      <c r="AR257" s="149" t="s">
        <v>257</v>
      </c>
      <c r="AT257" s="149" t="s">
        <v>252</v>
      </c>
      <c r="AU257" s="149" t="s">
        <v>21</v>
      </c>
      <c r="AY257" s="17" t="s">
        <v>250</v>
      </c>
      <c r="BE257" s="150">
        <f>IF(N257="základní",J257,0)</f>
        <v>0</v>
      </c>
      <c r="BF257" s="150">
        <f>IF(N257="snížená",J257,0)</f>
        <v>0</v>
      </c>
      <c r="BG257" s="150">
        <f>IF(N257="zákl. přenesená",J257,0)</f>
        <v>0</v>
      </c>
      <c r="BH257" s="150">
        <f>IF(N257="sníž. přenesená",J257,0)</f>
        <v>0</v>
      </c>
      <c r="BI257" s="150">
        <f>IF(N257="nulová",J257,0)</f>
        <v>0</v>
      </c>
      <c r="BJ257" s="17" t="s">
        <v>88</v>
      </c>
      <c r="BK257" s="150">
        <f>ROUND(I257*H257,2)</f>
        <v>0</v>
      </c>
      <c r="BL257" s="17" t="s">
        <v>257</v>
      </c>
      <c r="BM257" s="149" t="s">
        <v>4803</v>
      </c>
    </row>
    <row r="258" spans="2:65" s="1" customFormat="1" ht="11.25">
      <c r="B258" s="33"/>
      <c r="D258" s="151" t="s">
        <v>259</v>
      </c>
      <c r="F258" s="152" t="s">
        <v>4525</v>
      </c>
      <c r="I258" s="153"/>
      <c r="L258" s="33"/>
      <c r="M258" s="154"/>
      <c r="T258" s="57"/>
      <c r="AT258" s="17" t="s">
        <v>259</v>
      </c>
      <c r="AU258" s="17" t="s">
        <v>21</v>
      </c>
    </row>
    <row r="259" spans="2:65" s="1" customFormat="1" ht="19.5">
      <c r="B259" s="33"/>
      <c r="D259" s="156" t="s">
        <v>285</v>
      </c>
      <c r="F259" s="170" t="s">
        <v>4526</v>
      </c>
      <c r="I259" s="153"/>
      <c r="L259" s="33"/>
      <c r="M259" s="154"/>
      <c r="T259" s="57"/>
      <c r="AT259" s="17" t="s">
        <v>285</v>
      </c>
      <c r="AU259" s="17" t="s">
        <v>21</v>
      </c>
    </row>
    <row r="260" spans="2:65" s="1" customFormat="1" ht="21.75" customHeight="1">
      <c r="B260" s="33"/>
      <c r="C260" s="178" t="s">
        <v>485</v>
      </c>
      <c r="D260" s="178" t="s">
        <v>364</v>
      </c>
      <c r="E260" s="179" t="s">
        <v>4527</v>
      </c>
      <c r="F260" s="180" t="s">
        <v>4528</v>
      </c>
      <c r="G260" s="181" t="s">
        <v>481</v>
      </c>
      <c r="H260" s="182">
        <v>1</v>
      </c>
      <c r="I260" s="183"/>
      <c r="J260" s="184">
        <f>ROUND(I260*H260,2)</f>
        <v>0</v>
      </c>
      <c r="K260" s="180" t="s">
        <v>256</v>
      </c>
      <c r="L260" s="185"/>
      <c r="M260" s="186" t="s">
        <v>1</v>
      </c>
      <c r="N260" s="187" t="s">
        <v>45</v>
      </c>
      <c r="P260" s="147">
        <f>O260*H260</f>
        <v>0</v>
      </c>
      <c r="Q260" s="147">
        <v>1.8E-3</v>
      </c>
      <c r="R260" s="147">
        <f>Q260*H260</f>
        <v>1.8E-3</v>
      </c>
      <c r="S260" s="147">
        <v>0</v>
      </c>
      <c r="T260" s="148">
        <f>S260*H260</f>
        <v>0</v>
      </c>
      <c r="AR260" s="149" t="s">
        <v>299</v>
      </c>
      <c r="AT260" s="149" t="s">
        <v>364</v>
      </c>
      <c r="AU260" s="149" t="s">
        <v>21</v>
      </c>
      <c r="AY260" s="17" t="s">
        <v>250</v>
      </c>
      <c r="BE260" s="150">
        <f>IF(N260="základní",J260,0)</f>
        <v>0</v>
      </c>
      <c r="BF260" s="150">
        <f>IF(N260="snížená",J260,0)</f>
        <v>0</v>
      </c>
      <c r="BG260" s="150">
        <f>IF(N260="zákl. přenesená",J260,0)</f>
        <v>0</v>
      </c>
      <c r="BH260" s="150">
        <f>IF(N260="sníž. přenesená",J260,0)</f>
        <v>0</v>
      </c>
      <c r="BI260" s="150">
        <f>IF(N260="nulová",J260,0)</f>
        <v>0</v>
      </c>
      <c r="BJ260" s="17" t="s">
        <v>88</v>
      </c>
      <c r="BK260" s="150">
        <f>ROUND(I260*H260,2)</f>
        <v>0</v>
      </c>
      <c r="BL260" s="17" t="s">
        <v>257</v>
      </c>
      <c r="BM260" s="149" t="s">
        <v>4804</v>
      </c>
    </row>
    <row r="261" spans="2:65" s="1" customFormat="1" ht="19.5">
      <c r="B261" s="33"/>
      <c r="D261" s="156" t="s">
        <v>285</v>
      </c>
      <c r="F261" s="170" t="s">
        <v>4526</v>
      </c>
      <c r="I261" s="153"/>
      <c r="L261" s="33"/>
      <c r="M261" s="154"/>
      <c r="T261" s="57"/>
      <c r="AT261" s="17" t="s">
        <v>285</v>
      </c>
      <c r="AU261" s="17" t="s">
        <v>21</v>
      </c>
    </row>
    <row r="262" spans="2:65" s="1" customFormat="1" ht="24.2" customHeight="1">
      <c r="B262" s="33"/>
      <c r="C262" s="138" t="s">
        <v>491</v>
      </c>
      <c r="D262" s="138" t="s">
        <v>252</v>
      </c>
      <c r="E262" s="139" t="s">
        <v>1581</v>
      </c>
      <c r="F262" s="140" t="s">
        <v>1582</v>
      </c>
      <c r="G262" s="141" t="s">
        <v>481</v>
      </c>
      <c r="H262" s="142">
        <v>1</v>
      </c>
      <c r="I262" s="143"/>
      <c r="J262" s="144">
        <f>ROUND(I262*H262,2)</f>
        <v>0</v>
      </c>
      <c r="K262" s="140" t="s">
        <v>256</v>
      </c>
      <c r="L262" s="33"/>
      <c r="M262" s="145" t="s">
        <v>1</v>
      </c>
      <c r="N262" s="146" t="s">
        <v>45</v>
      </c>
      <c r="P262" s="147">
        <f>O262*H262</f>
        <v>0</v>
      </c>
      <c r="Q262" s="147">
        <v>0</v>
      </c>
      <c r="R262" s="147">
        <f>Q262*H262</f>
        <v>0</v>
      </c>
      <c r="S262" s="147">
        <v>0</v>
      </c>
      <c r="T262" s="148">
        <f>S262*H262</f>
        <v>0</v>
      </c>
      <c r="AR262" s="149" t="s">
        <v>257</v>
      </c>
      <c r="AT262" s="149" t="s">
        <v>252</v>
      </c>
      <c r="AU262" s="149" t="s">
        <v>21</v>
      </c>
      <c r="AY262" s="17" t="s">
        <v>250</v>
      </c>
      <c r="BE262" s="150">
        <f>IF(N262="základní",J262,0)</f>
        <v>0</v>
      </c>
      <c r="BF262" s="150">
        <f>IF(N262="snížená",J262,0)</f>
        <v>0</v>
      </c>
      <c r="BG262" s="150">
        <f>IF(N262="zákl. přenesená",J262,0)</f>
        <v>0</v>
      </c>
      <c r="BH262" s="150">
        <f>IF(N262="sníž. přenesená",J262,0)</f>
        <v>0</v>
      </c>
      <c r="BI262" s="150">
        <f>IF(N262="nulová",J262,0)</f>
        <v>0</v>
      </c>
      <c r="BJ262" s="17" t="s">
        <v>88</v>
      </c>
      <c r="BK262" s="150">
        <f>ROUND(I262*H262,2)</f>
        <v>0</v>
      </c>
      <c r="BL262" s="17" t="s">
        <v>257</v>
      </c>
      <c r="BM262" s="149" t="s">
        <v>4805</v>
      </c>
    </row>
    <row r="263" spans="2:65" s="1" customFormat="1" ht="11.25">
      <c r="B263" s="33"/>
      <c r="D263" s="151" t="s">
        <v>259</v>
      </c>
      <c r="F263" s="152" t="s">
        <v>1584</v>
      </c>
      <c r="I263" s="153"/>
      <c r="L263" s="33"/>
      <c r="M263" s="154"/>
      <c r="T263" s="57"/>
      <c r="AT263" s="17" t="s">
        <v>259</v>
      </c>
      <c r="AU263" s="17" t="s">
        <v>21</v>
      </c>
    </row>
    <row r="264" spans="2:65" s="1" customFormat="1" ht="19.5">
      <c r="B264" s="33"/>
      <c r="D264" s="156" t="s">
        <v>285</v>
      </c>
      <c r="F264" s="170" t="s">
        <v>652</v>
      </c>
      <c r="I264" s="153"/>
      <c r="L264" s="33"/>
      <c r="M264" s="154"/>
      <c r="T264" s="57"/>
      <c r="AT264" s="17" t="s">
        <v>285</v>
      </c>
      <c r="AU264" s="17" t="s">
        <v>21</v>
      </c>
    </row>
    <row r="265" spans="2:65" s="1" customFormat="1" ht="24.2" customHeight="1">
      <c r="B265" s="33"/>
      <c r="C265" s="178" t="s">
        <v>495</v>
      </c>
      <c r="D265" s="178" t="s">
        <v>364</v>
      </c>
      <c r="E265" s="179" t="s">
        <v>1586</v>
      </c>
      <c r="F265" s="180" t="s">
        <v>1587</v>
      </c>
      <c r="G265" s="181" t="s">
        <v>481</v>
      </c>
      <c r="H265" s="182">
        <v>1</v>
      </c>
      <c r="I265" s="183"/>
      <c r="J265" s="184">
        <f>ROUND(I265*H265,2)</f>
        <v>0</v>
      </c>
      <c r="K265" s="180" t="s">
        <v>256</v>
      </c>
      <c r="L265" s="185"/>
      <c r="M265" s="186" t="s">
        <v>1</v>
      </c>
      <c r="N265" s="187" t="s">
        <v>45</v>
      </c>
      <c r="P265" s="147">
        <f>O265*H265</f>
        <v>0</v>
      </c>
      <c r="Q265" s="147">
        <v>8.0000000000000002E-3</v>
      </c>
      <c r="R265" s="147">
        <f>Q265*H265</f>
        <v>8.0000000000000002E-3</v>
      </c>
      <c r="S265" s="147">
        <v>0</v>
      </c>
      <c r="T265" s="148">
        <f>S265*H265</f>
        <v>0</v>
      </c>
      <c r="AR265" s="149" t="s">
        <v>299</v>
      </c>
      <c r="AT265" s="149" t="s">
        <v>364</v>
      </c>
      <c r="AU265" s="149" t="s">
        <v>21</v>
      </c>
      <c r="AY265" s="17" t="s">
        <v>250</v>
      </c>
      <c r="BE265" s="150">
        <f>IF(N265="základní",J265,0)</f>
        <v>0</v>
      </c>
      <c r="BF265" s="150">
        <f>IF(N265="snížená",J265,0)</f>
        <v>0</v>
      </c>
      <c r="BG265" s="150">
        <f>IF(N265="zákl. přenesená",J265,0)</f>
        <v>0</v>
      </c>
      <c r="BH265" s="150">
        <f>IF(N265="sníž. přenesená",J265,0)</f>
        <v>0</v>
      </c>
      <c r="BI265" s="150">
        <f>IF(N265="nulová",J265,0)</f>
        <v>0</v>
      </c>
      <c r="BJ265" s="17" t="s">
        <v>88</v>
      </c>
      <c r="BK265" s="150">
        <f>ROUND(I265*H265,2)</f>
        <v>0</v>
      </c>
      <c r="BL265" s="17" t="s">
        <v>257</v>
      </c>
      <c r="BM265" s="149" t="s">
        <v>4806</v>
      </c>
    </row>
    <row r="266" spans="2:65" s="1" customFormat="1" ht="19.5">
      <c r="B266" s="33"/>
      <c r="D266" s="156" t="s">
        <v>285</v>
      </c>
      <c r="F266" s="170" t="s">
        <v>652</v>
      </c>
      <c r="I266" s="153"/>
      <c r="L266" s="33"/>
      <c r="M266" s="154"/>
      <c r="T266" s="57"/>
      <c r="AT266" s="17" t="s">
        <v>285</v>
      </c>
      <c r="AU266" s="17" t="s">
        <v>21</v>
      </c>
    </row>
    <row r="267" spans="2:65" s="1" customFormat="1" ht="33" customHeight="1">
      <c r="B267" s="33"/>
      <c r="C267" s="138" t="s">
        <v>503</v>
      </c>
      <c r="D267" s="138" t="s">
        <v>252</v>
      </c>
      <c r="E267" s="139" t="s">
        <v>4532</v>
      </c>
      <c r="F267" s="140" t="s">
        <v>4533</v>
      </c>
      <c r="G267" s="141" t="s">
        <v>481</v>
      </c>
      <c r="H267" s="142">
        <v>1</v>
      </c>
      <c r="I267" s="143"/>
      <c r="J267" s="144">
        <f>ROUND(I267*H267,2)</f>
        <v>0</v>
      </c>
      <c r="K267" s="140" t="s">
        <v>1</v>
      </c>
      <c r="L267" s="33"/>
      <c r="M267" s="145" t="s">
        <v>1</v>
      </c>
      <c r="N267" s="146" t="s">
        <v>45</v>
      </c>
      <c r="P267" s="147">
        <f>O267*H267</f>
        <v>0</v>
      </c>
      <c r="Q267" s="147">
        <v>4.2300000000000004</v>
      </c>
      <c r="R267" s="147">
        <f>Q267*H267</f>
        <v>4.2300000000000004</v>
      </c>
      <c r="S267" s="147">
        <v>0</v>
      </c>
      <c r="T267" s="148">
        <f>S267*H267</f>
        <v>0</v>
      </c>
      <c r="AR267" s="149" t="s">
        <v>257</v>
      </c>
      <c r="AT267" s="149" t="s">
        <v>252</v>
      </c>
      <c r="AU267" s="149" t="s">
        <v>21</v>
      </c>
      <c r="AY267" s="17" t="s">
        <v>250</v>
      </c>
      <c r="BE267" s="150">
        <f>IF(N267="základní",J267,0)</f>
        <v>0</v>
      </c>
      <c r="BF267" s="150">
        <f>IF(N267="snížená",J267,0)</f>
        <v>0</v>
      </c>
      <c r="BG267" s="150">
        <f>IF(N267="zákl. přenesená",J267,0)</f>
        <v>0</v>
      </c>
      <c r="BH267" s="150">
        <f>IF(N267="sníž. přenesená",J267,0)</f>
        <v>0</v>
      </c>
      <c r="BI267" s="150">
        <f>IF(N267="nulová",J267,0)</f>
        <v>0</v>
      </c>
      <c r="BJ267" s="17" t="s">
        <v>88</v>
      </c>
      <c r="BK267" s="150">
        <f>ROUND(I267*H267,2)</f>
        <v>0</v>
      </c>
      <c r="BL267" s="17" t="s">
        <v>257</v>
      </c>
      <c r="BM267" s="149" t="s">
        <v>4807</v>
      </c>
    </row>
    <row r="268" spans="2:65" s="1" customFormat="1" ht="19.5">
      <c r="B268" s="33"/>
      <c r="D268" s="156" t="s">
        <v>285</v>
      </c>
      <c r="F268" s="170" t="s">
        <v>4535</v>
      </c>
      <c r="I268" s="153"/>
      <c r="L268" s="33"/>
      <c r="M268" s="154"/>
      <c r="T268" s="57"/>
      <c r="AT268" s="17" t="s">
        <v>285</v>
      </c>
      <c r="AU268" s="17" t="s">
        <v>21</v>
      </c>
    </row>
    <row r="269" spans="2:65" s="1" customFormat="1" ht="24.2" customHeight="1">
      <c r="B269" s="33"/>
      <c r="C269" s="138" t="s">
        <v>507</v>
      </c>
      <c r="D269" s="138" t="s">
        <v>252</v>
      </c>
      <c r="E269" s="139" t="s">
        <v>4536</v>
      </c>
      <c r="F269" s="140" t="s">
        <v>4537</v>
      </c>
      <c r="G269" s="141" t="s">
        <v>276</v>
      </c>
      <c r="H269" s="142">
        <v>0.44</v>
      </c>
      <c r="I269" s="143"/>
      <c r="J269" s="144">
        <f>ROUND(I269*H269,2)</f>
        <v>0</v>
      </c>
      <c r="K269" s="140" t="s">
        <v>256</v>
      </c>
      <c r="L269" s="33"/>
      <c r="M269" s="145" t="s">
        <v>1</v>
      </c>
      <c r="N269" s="146" t="s">
        <v>45</v>
      </c>
      <c r="P269" s="147">
        <f>O269*H269</f>
        <v>0</v>
      </c>
      <c r="Q269" s="147">
        <v>0</v>
      </c>
      <c r="R269" s="147">
        <f>Q269*H269</f>
        <v>0</v>
      </c>
      <c r="S269" s="147">
        <v>0</v>
      </c>
      <c r="T269" s="148">
        <f>S269*H269</f>
        <v>0</v>
      </c>
      <c r="AR269" s="149" t="s">
        <v>257</v>
      </c>
      <c r="AT269" s="149" t="s">
        <v>252</v>
      </c>
      <c r="AU269" s="149" t="s">
        <v>21</v>
      </c>
      <c r="AY269" s="17" t="s">
        <v>250</v>
      </c>
      <c r="BE269" s="150">
        <f>IF(N269="základní",J269,0)</f>
        <v>0</v>
      </c>
      <c r="BF269" s="150">
        <f>IF(N269="snížená",J269,0)</f>
        <v>0</v>
      </c>
      <c r="BG269" s="150">
        <f>IF(N269="zákl. přenesená",J269,0)</f>
        <v>0</v>
      </c>
      <c r="BH269" s="150">
        <f>IF(N269="sníž. přenesená",J269,0)</f>
        <v>0</v>
      </c>
      <c r="BI269" s="150">
        <f>IF(N269="nulová",J269,0)</f>
        <v>0</v>
      </c>
      <c r="BJ269" s="17" t="s">
        <v>88</v>
      </c>
      <c r="BK269" s="150">
        <f>ROUND(I269*H269,2)</f>
        <v>0</v>
      </c>
      <c r="BL269" s="17" t="s">
        <v>257</v>
      </c>
      <c r="BM269" s="149" t="s">
        <v>4808</v>
      </c>
    </row>
    <row r="270" spans="2:65" s="1" customFormat="1" ht="11.25">
      <c r="B270" s="33"/>
      <c r="D270" s="151" t="s">
        <v>259</v>
      </c>
      <c r="F270" s="152" t="s">
        <v>4539</v>
      </c>
      <c r="I270" s="153"/>
      <c r="L270" s="33"/>
      <c r="M270" s="154"/>
      <c r="T270" s="57"/>
      <c r="AT270" s="17" t="s">
        <v>259</v>
      </c>
      <c r="AU270" s="17" t="s">
        <v>21</v>
      </c>
    </row>
    <row r="271" spans="2:65" s="1" customFormat="1" ht="19.5">
      <c r="B271" s="33"/>
      <c r="D271" s="156" t="s">
        <v>285</v>
      </c>
      <c r="F271" s="170" t="s">
        <v>4540</v>
      </c>
      <c r="I271" s="153"/>
      <c r="L271" s="33"/>
      <c r="M271" s="154"/>
      <c r="T271" s="57"/>
      <c r="AT271" s="17" t="s">
        <v>285</v>
      </c>
      <c r="AU271" s="17" t="s">
        <v>21</v>
      </c>
    </row>
    <row r="272" spans="2:65" s="12" customFormat="1" ht="11.25">
      <c r="B272" s="155"/>
      <c r="D272" s="156" t="s">
        <v>265</v>
      </c>
      <c r="E272" s="157" t="s">
        <v>1</v>
      </c>
      <c r="F272" s="158" t="s">
        <v>4736</v>
      </c>
      <c r="H272" s="159">
        <v>0.44</v>
      </c>
      <c r="I272" s="160"/>
      <c r="L272" s="155"/>
      <c r="M272" s="161"/>
      <c r="T272" s="162"/>
      <c r="AT272" s="157" t="s">
        <v>265</v>
      </c>
      <c r="AU272" s="157" t="s">
        <v>21</v>
      </c>
      <c r="AV272" s="12" t="s">
        <v>21</v>
      </c>
      <c r="AW272" s="12" t="s">
        <v>36</v>
      </c>
      <c r="AX272" s="12" t="s">
        <v>88</v>
      </c>
      <c r="AY272" s="157" t="s">
        <v>250</v>
      </c>
    </row>
    <row r="273" spans="2:65" s="11" customFormat="1" ht="22.9" customHeight="1">
      <c r="B273" s="126"/>
      <c r="D273" s="127" t="s">
        <v>79</v>
      </c>
      <c r="E273" s="136" t="s">
        <v>720</v>
      </c>
      <c r="F273" s="136" t="s">
        <v>721</v>
      </c>
      <c r="I273" s="129"/>
      <c r="J273" s="137">
        <f>BK273</f>
        <v>0</v>
      </c>
      <c r="L273" s="126"/>
      <c r="M273" s="131"/>
      <c r="P273" s="132">
        <f>SUM(P274:P275)</f>
        <v>0</v>
      </c>
      <c r="R273" s="132">
        <f>SUM(R274:R275)</f>
        <v>0</v>
      </c>
      <c r="T273" s="133">
        <f>SUM(T274:T275)</f>
        <v>0</v>
      </c>
      <c r="AR273" s="127" t="s">
        <v>88</v>
      </c>
      <c r="AT273" s="134" t="s">
        <v>79</v>
      </c>
      <c r="AU273" s="134" t="s">
        <v>88</v>
      </c>
      <c r="AY273" s="127" t="s">
        <v>250</v>
      </c>
      <c r="BK273" s="135">
        <f>SUM(BK274:BK275)</f>
        <v>0</v>
      </c>
    </row>
    <row r="274" spans="2:65" s="1" customFormat="1" ht="16.5" customHeight="1">
      <c r="B274" s="33"/>
      <c r="C274" s="138" t="s">
        <v>511</v>
      </c>
      <c r="D274" s="138" t="s">
        <v>252</v>
      </c>
      <c r="E274" s="139" t="s">
        <v>723</v>
      </c>
      <c r="F274" s="140" t="s">
        <v>724</v>
      </c>
      <c r="G274" s="141" t="s">
        <v>402</v>
      </c>
      <c r="H274" s="142">
        <v>21.035</v>
      </c>
      <c r="I274" s="143"/>
      <c r="J274" s="144">
        <f>ROUND(I274*H274,2)</f>
        <v>0</v>
      </c>
      <c r="K274" s="140" t="s">
        <v>256</v>
      </c>
      <c r="L274" s="33"/>
      <c r="M274" s="145" t="s">
        <v>1</v>
      </c>
      <c r="N274" s="146" t="s">
        <v>45</v>
      </c>
      <c r="P274" s="147">
        <f>O274*H274</f>
        <v>0</v>
      </c>
      <c r="Q274" s="147">
        <v>0</v>
      </c>
      <c r="R274" s="147">
        <f>Q274*H274</f>
        <v>0</v>
      </c>
      <c r="S274" s="147">
        <v>0</v>
      </c>
      <c r="T274" s="148">
        <f>S274*H274</f>
        <v>0</v>
      </c>
      <c r="AR274" s="149" t="s">
        <v>257</v>
      </c>
      <c r="AT274" s="149" t="s">
        <v>252</v>
      </c>
      <c r="AU274" s="149" t="s">
        <v>21</v>
      </c>
      <c r="AY274" s="17" t="s">
        <v>250</v>
      </c>
      <c r="BE274" s="150">
        <f>IF(N274="základní",J274,0)</f>
        <v>0</v>
      </c>
      <c r="BF274" s="150">
        <f>IF(N274="snížená",J274,0)</f>
        <v>0</v>
      </c>
      <c r="BG274" s="150">
        <f>IF(N274="zákl. přenesená",J274,0)</f>
        <v>0</v>
      </c>
      <c r="BH274" s="150">
        <f>IF(N274="sníž. přenesená",J274,0)</f>
        <v>0</v>
      </c>
      <c r="BI274" s="150">
        <f>IF(N274="nulová",J274,0)</f>
        <v>0</v>
      </c>
      <c r="BJ274" s="17" t="s">
        <v>88</v>
      </c>
      <c r="BK274" s="150">
        <f>ROUND(I274*H274,2)</f>
        <v>0</v>
      </c>
      <c r="BL274" s="17" t="s">
        <v>257</v>
      </c>
      <c r="BM274" s="149" t="s">
        <v>4809</v>
      </c>
    </row>
    <row r="275" spans="2:65" s="1" customFormat="1" ht="11.25">
      <c r="B275" s="33"/>
      <c r="D275" s="151" t="s">
        <v>259</v>
      </c>
      <c r="F275" s="152" t="s">
        <v>726</v>
      </c>
      <c r="I275" s="153"/>
      <c r="L275" s="33"/>
      <c r="M275" s="193"/>
      <c r="N275" s="190"/>
      <c r="O275" s="190"/>
      <c r="P275" s="190"/>
      <c r="Q275" s="190"/>
      <c r="R275" s="190"/>
      <c r="S275" s="190"/>
      <c r="T275" s="194"/>
      <c r="AT275" s="17" t="s">
        <v>259</v>
      </c>
      <c r="AU275" s="17" t="s">
        <v>21</v>
      </c>
    </row>
    <row r="276" spans="2:65" s="1" customFormat="1" ht="6.95" customHeight="1">
      <c r="B276" s="45"/>
      <c r="C276" s="46"/>
      <c r="D276" s="46"/>
      <c r="E276" s="46"/>
      <c r="F276" s="46"/>
      <c r="G276" s="46"/>
      <c r="H276" s="46"/>
      <c r="I276" s="46"/>
      <c r="J276" s="46"/>
      <c r="K276" s="46"/>
      <c r="L276" s="33"/>
    </row>
  </sheetData>
  <sheetProtection algorithmName="SHA-512" hashValue="PpsjrZCC6o0e5/FgEJyXt5L6X2kIiryxntlCVIqaOV9mB7RlBmjv8t7qWHSecXbMK/vrQF/ownAYwUagoIbnsQ==" saltValue="SI4pWH8KhB6OUKsfjbEGoOpXSzZlrIRg07C43KUkch1w5NOgDMa5Mqwmt3tIJ0S+C5Wu1unMSXVXaIEVi9z5yg==" spinCount="100000" sheet="1" objects="1" scenarios="1" formatColumns="0" formatRows="0" autoFilter="0"/>
  <autoFilter ref="C126:K275" xr:uid="{00000000-0009-0000-0000-000017000000}"/>
  <mergeCells count="12">
    <mergeCell ref="E119:H119"/>
    <mergeCell ref="L2:V2"/>
    <mergeCell ref="E85:H85"/>
    <mergeCell ref="E87:H87"/>
    <mergeCell ref="E89:H89"/>
    <mergeCell ref="E115:H115"/>
    <mergeCell ref="E117:H117"/>
    <mergeCell ref="E7:H7"/>
    <mergeCell ref="E9:H9"/>
    <mergeCell ref="E11:H11"/>
    <mergeCell ref="E20:H20"/>
    <mergeCell ref="E29:H29"/>
  </mergeCells>
  <hyperlinks>
    <hyperlink ref="F131" r:id="rId1" xr:uid="{00000000-0004-0000-1700-000000000000}"/>
    <hyperlink ref="F134" r:id="rId2" xr:uid="{00000000-0004-0000-1700-000001000000}"/>
    <hyperlink ref="F136" r:id="rId3" xr:uid="{00000000-0004-0000-1700-000002000000}"/>
    <hyperlink ref="F141" r:id="rId4" xr:uid="{00000000-0004-0000-1700-000003000000}"/>
    <hyperlink ref="F145" r:id="rId5" xr:uid="{00000000-0004-0000-1700-000004000000}"/>
    <hyperlink ref="F149" r:id="rId6" xr:uid="{00000000-0004-0000-1700-000005000000}"/>
    <hyperlink ref="F152" r:id="rId7" xr:uid="{00000000-0004-0000-1700-000006000000}"/>
    <hyperlink ref="F154" r:id="rId8" xr:uid="{00000000-0004-0000-1700-000007000000}"/>
    <hyperlink ref="F158" r:id="rId9" xr:uid="{00000000-0004-0000-1700-000008000000}"/>
    <hyperlink ref="F160" r:id="rId10" xr:uid="{00000000-0004-0000-1700-000009000000}"/>
    <hyperlink ref="F167" r:id="rId11" xr:uid="{00000000-0004-0000-1700-00000A000000}"/>
    <hyperlink ref="F174" r:id="rId12" xr:uid="{00000000-0004-0000-1700-00000B000000}"/>
    <hyperlink ref="F177" r:id="rId13" xr:uid="{00000000-0004-0000-1700-00000C000000}"/>
    <hyperlink ref="F180" r:id="rId14" xr:uid="{00000000-0004-0000-1700-00000D000000}"/>
    <hyperlink ref="F187" r:id="rId15" xr:uid="{00000000-0004-0000-1700-00000E000000}"/>
    <hyperlink ref="F197" r:id="rId16" xr:uid="{00000000-0004-0000-1700-00000F000000}"/>
    <hyperlink ref="F201" r:id="rId17" xr:uid="{00000000-0004-0000-1700-000010000000}"/>
    <hyperlink ref="F207" r:id="rId18" xr:uid="{00000000-0004-0000-1700-000011000000}"/>
    <hyperlink ref="F210" r:id="rId19" xr:uid="{00000000-0004-0000-1700-000012000000}"/>
    <hyperlink ref="F215" r:id="rId20" xr:uid="{00000000-0004-0000-1700-000013000000}"/>
    <hyperlink ref="F217" r:id="rId21" xr:uid="{00000000-0004-0000-1700-000014000000}"/>
    <hyperlink ref="F220" r:id="rId22" xr:uid="{00000000-0004-0000-1700-000015000000}"/>
    <hyperlink ref="F224" r:id="rId23" xr:uid="{00000000-0004-0000-1700-000016000000}"/>
    <hyperlink ref="F228" r:id="rId24" xr:uid="{00000000-0004-0000-1700-000017000000}"/>
    <hyperlink ref="F232" r:id="rId25" xr:uid="{00000000-0004-0000-1700-000018000000}"/>
    <hyperlink ref="F235" r:id="rId26" xr:uid="{00000000-0004-0000-1700-000019000000}"/>
    <hyperlink ref="F237" r:id="rId27" xr:uid="{00000000-0004-0000-1700-00001A000000}"/>
    <hyperlink ref="F239" r:id="rId28" xr:uid="{00000000-0004-0000-1700-00001B000000}"/>
    <hyperlink ref="F242" r:id="rId29" xr:uid="{00000000-0004-0000-1700-00001C000000}"/>
    <hyperlink ref="F246" r:id="rId30" xr:uid="{00000000-0004-0000-1700-00001D000000}"/>
    <hyperlink ref="F248" r:id="rId31" xr:uid="{00000000-0004-0000-1700-00001E000000}"/>
    <hyperlink ref="F253" r:id="rId32" xr:uid="{00000000-0004-0000-1700-00001F000000}"/>
    <hyperlink ref="F258" r:id="rId33" xr:uid="{00000000-0004-0000-1700-000020000000}"/>
    <hyperlink ref="F263" r:id="rId34" xr:uid="{00000000-0004-0000-1700-000021000000}"/>
    <hyperlink ref="F270" r:id="rId35" xr:uid="{00000000-0004-0000-1700-000022000000}"/>
    <hyperlink ref="F275" r:id="rId36" xr:uid="{00000000-0004-0000-1700-000023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37"/>
  <headerFooter>
    <oddHeader>&amp;R02_040</oddHeader>
    <oddFooter>&amp;CStrana &amp;P z &amp;N&amp;R&amp;A</oddFooter>
  </headerFooter>
  <drawing r:id="rId38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2:BM25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162</v>
      </c>
      <c r="AZ2" s="94" t="s">
        <v>4665</v>
      </c>
      <c r="BA2" s="94" t="s">
        <v>1</v>
      </c>
      <c r="BB2" s="94" t="s">
        <v>1</v>
      </c>
      <c r="BC2" s="94" t="s">
        <v>4810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4418</v>
      </c>
      <c r="BA3" s="94" t="s">
        <v>1</v>
      </c>
      <c r="BB3" s="94" t="s">
        <v>1</v>
      </c>
      <c r="BC3" s="94" t="s">
        <v>4811</v>
      </c>
      <c r="BD3" s="94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ht="12" customHeight="1">
      <c r="B8" s="20"/>
      <c r="D8" s="27" t="s">
        <v>215</v>
      </c>
      <c r="L8" s="20"/>
    </row>
    <row r="9" spans="2:56" s="1" customFormat="1" ht="16.5" customHeight="1">
      <c r="B9" s="33"/>
      <c r="E9" s="259" t="s">
        <v>4420</v>
      </c>
      <c r="F9" s="261"/>
      <c r="G9" s="261"/>
      <c r="H9" s="261"/>
      <c r="L9" s="33"/>
    </row>
    <row r="10" spans="2:56" s="1" customFormat="1" ht="12" customHeight="1">
      <c r="B10" s="33"/>
      <c r="D10" s="27" t="s">
        <v>2252</v>
      </c>
      <c r="L10" s="33"/>
    </row>
    <row r="11" spans="2:56" s="1" customFormat="1" ht="30" customHeight="1">
      <c r="B11" s="33"/>
      <c r="E11" s="241" t="s">
        <v>4812</v>
      </c>
      <c r="F11" s="261"/>
      <c r="G11" s="261"/>
      <c r="H11" s="261"/>
      <c r="L11" s="33"/>
    </row>
    <row r="12" spans="2:56" s="1" customFormat="1" ht="11.25">
      <c r="B12" s="33"/>
      <c r="L12" s="33"/>
    </row>
    <row r="13" spans="2:56" s="1" customFormat="1" ht="12" customHeight="1">
      <c r="B13" s="33"/>
      <c r="D13" s="27" t="s">
        <v>18</v>
      </c>
      <c r="F13" s="25" t="s">
        <v>19</v>
      </c>
      <c r="I13" s="27" t="s">
        <v>20</v>
      </c>
      <c r="J13" s="25" t="s">
        <v>1</v>
      </c>
      <c r="L13" s="33"/>
    </row>
    <row r="14" spans="2:56" s="1" customFormat="1" ht="12" customHeight="1">
      <c r="B14" s="33"/>
      <c r="D14" s="27" t="s">
        <v>22</v>
      </c>
      <c r="F14" s="25" t="s">
        <v>23</v>
      </c>
      <c r="I14" s="27" t="s">
        <v>24</v>
      </c>
      <c r="J14" s="53" t="str">
        <f>'Rekapitulace stavby'!AN8</f>
        <v>15. 11. 2024</v>
      </c>
      <c r="L14" s="33"/>
    </row>
    <row r="15" spans="2:56" s="1" customFormat="1" ht="10.9" customHeight="1">
      <c r="B15" s="33"/>
      <c r="L15" s="33"/>
    </row>
    <row r="16" spans="2:56" s="1" customFormat="1" ht="12" customHeight="1">
      <c r="B16" s="33"/>
      <c r="D16" s="27" t="s">
        <v>28</v>
      </c>
      <c r="I16" s="27" t="s">
        <v>29</v>
      </c>
      <c r="J16" s="25" t="s">
        <v>1</v>
      </c>
      <c r="L16" s="33"/>
    </row>
    <row r="17" spans="2:12" s="1" customFormat="1" ht="18" customHeight="1">
      <c r="B17" s="33"/>
      <c r="E17" s="25" t="s">
        <v>30</v>
      </c>
      <c r="I17" s="27" t="s">
        <v>31</v>
      </c>
      <c r="J17" s="25" t="s">
        <v>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7" t="s">
        <v>32</v>
      </c>
      <c r="I19" s="27" t="s">
        <v>29</v>
      </c>
      <c r="J19" s="28" t="str">
        <f>'Rekapitulace stavby'!AN13</f>
        <v>Vyplň údaj</v>
      </c>
      <c r="L19" s="33"/>
    </row>
    <row r="20" spans="2:12" s="1" customFormat="1" ht="18" customHeight="1">
      <c r="B20" s="33"/>
      <c r="E20" s="262" t="str">
        <f>'Rekapitulace stavby'!E14</f>
        <v>Vyplň údaj</v>
      </c>
      <c r="F20" s="220"/>
      <c r="G20" s="220"/>
      <c r="H20" s="220"/>
      <c r="I20" s="27" t="s">
        <v>31</v>
      </c>
      <c r="J20" s="28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7" t="s">
        <v>34</v>
      </c>
      <c r="I22" s="27" t="s">
        <v>29</v>
      </c>
      <c r="J22" s="25" t="s">
        <v>1</v>
      </c>
      <c r="L22" s="33"/>
    </row>
    <row r="23" spans="2:12" s="1" customFormat="1" ht="18" customHeight="1">
      <c r="B23" s="33"/>
      <c r="E23" s="25" t="s">
        <v>35</v>
      </c>
      <c r="I23" s="27" t="s">
        <v>31</v>
      </c>
      <c r="J23" s="25" t="s">
        <v>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7" t="s">
        <v>37</v>
      </c>
      <c r="I25" s="27" t="s">
        <v>29</v>
      </c>
      <c r="J25" s="25" t="s">
        <v>1</v>
      </c>
      <c r="L25" s="33"/>
    </row>
    <row r="26" spans="2:12" s="1" customFormat="1" ht="18" customHeight="1">
      <c r="B26" s="33"/>
      <c r="E26" s="25" t="s">
        <v>38</v>
      </c>
      <c r="I26" s="27" t="s">
        <v>31</v>
      </c>
      <c r="J26" s="25" t="s">
        <v>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7" t="s">
        <v>39</v>
      </c>
      <c r="L28" s="33"/>
    </row>
    <row r="29" spans="2:12" s="7" customFormat="1" ht="16.5" customHeight="1">
      <c r="B29" s="96"/>
      <c r="E29" s="225" t="s">
        <v>1</v>
      </c>
      <c r="F29" s="225"/>
      <c r="G29" s="225"/>
      <c r="H29" s="225"/>
      <c r="L29" s="96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25.35" customHeight="1">
      <c r="B32" s="33"/>
      <c r="D32" s="97" t="s">
        <v>40</v>
      </c>
      <c r="J32" s="67">
        <f>ROUND(J127, 2)</f>
        <v>0</v>
      </c>
      <c r="L32" s="33"/>
    </row>
    <row r="33" spans="2:12" s="1" customFormat="1" ht="6.95" customHeight="1">
      <c r="B33" s="33"/>
      <c r="D33" s="54"/>
      <c r="E33" s="54"/>
      <c r="F33" s="54"/>
      <c r="G33" s="54"/>
      <c r="H33" s="54"/>
      <c r="I33" s="54"/>
      <c r="J33" s="54"/>
      <c r="K33" s="54"/>
      <c r="L33" s="33"/>
    </row>
    <row r="34" spans="2:12" s="1" customFormat="1" ht="14.45" customHeight="1">
      <c r="B34" s="33"/>
      <c r="F34" s="36" t="s">
        <v>42</v>
      </c>
      <c r="I34" s="36" t="s">
        <v>41</v>
      </c>
      <c r="J34" s="36" t="s">
        <v>43</v>
      </c>
      <c r="L34" s="33"/>
    </row>
    <row r="35" spans="2:12" s="1" customFormat="1" ht="14.45" customHeight="1">
      <c r="B35" s="33"/>
      <c r="D35" s="56" t="s">
        <v>44</v>
      </c>
      <c r="E35" s="27" t="s">
        <v>45</v>
      </c>
      <c r="F35" s="87">
        <f>ROUND((SUM(BE127:BE251)),  2)</f>
        <v>0</v>
      </c>
      <c r="I35" s="98">
        <v>0.21</v>
      </c>
      <c r="J35" s="87">
        <f>ROUND(((SUM(BE127:BE251))*I35),  2)</f>
        <v>0</v>
      </c>
      <c r="L35" s="33"/>
    </row>
    <row r="36" spans="2:12" s="1" customFormat="1" ht="14.45" customHeight="1">
      <c r="B36" s="33"/>
      <c r="E36" s="27" t="s">
        <v>46</v>
      </c>
      <c r="F36" s="87">
        <f>ROUND((SUM(BF127:BF251)),  2)</f>
        <v>0</v>
      </c>
      <c r="I36" s="98">
        <v>0.15</v>
      </c>
      <c r="J36" s="87">
        <f>ROUND(((SUM(BF127:BF251))*I36),  2)</f>
        <v>0</v>
      </c>
      <c r="L36" s="33"/>
    </row>
    <row r="37" spans="2:12" s="1" customFormat="1" ht="14.45" hidden="1" customHeight="1">
      <c r="B37" s="33"/>
      <c r="E37" s="27" t="s">
        <v>47</v>
      </c>
      <c r="F37" s="87">
        <f>ROUND((SUM(BG127:BG251)),  2)</f>
        <v>0</v>
      </c>
      <c r="I37" s="98">
        <v>0.21</v>
      </c>
      <c r="J37" s="87">
        <f>0</f>
        <v>0</v>
      </c>
      <c r="L37" s="33"/>
    </row>
    <row r="38" spans="2:12" s="1" customFormat="1" ht="14.45" hidden="1" customHeight="1">
      <c r="B38" s="33"/>
      <c r="E38" s="27" t="s">
        <v>48</v>
      </c>
      <c r="F38" s="87">
        <f>ROUND((SUM(BH127:BH251)),  2)</f>
        <v>0</v>
      </c>
      <c r="I38" s="98">
        <v>0.15</v>
      </c>
      <c r="J38" s="87">
        <f>0</f>
        <v>0</v>
      </c>
      <c r="L38" s="33"/>
    </row>
    <row r="39" spans="2:12" s="1" customFormat="1" ht="14.45" hidden="1" customHeight="1">
      <c r="B39" s="33"/>
      <c r="E39" s="27" t="s">
        <v>49</v>
      </c>
      <c r="F39" s="87">
        <f>ROUND((SUM(BI127:BI251)),  2)</f>
        <v>0</v>
      </c>
      <c r="I39" s="98">
        <v>0</v>
      </c>
      <c r="J39" s="87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9"/>
      <c r="D41" s="100" t="s">
        <v>50</v>
      </c>
      <c r="E41" s="58"/>
      <c r="F41" s="58"/>
      <c r="G41" s="101" t="s">
        <v>51</v>
      </c>
      <c r="H41" s="102" t="s">
        <v>52</v>
      </c>
      <c r="I41" s="58"/>
      <c r="J41" s="103">
        <f>SUM(J32:J39)</f>
        <v>0</v>
      </c>
      <c r="K41" s="104"/>
      <c r="L41" s="33"/>
    </row>
    <row r="42" spans="2:12" s="1" customFormat="1" ht="14.45" customHeight="1">
      <c r="B42" s="33"/>
      <c r="L42" s="33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12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12" s="1" customFormat="1" ht="24.95" customHeight="1">
      <c r="B82" s="33"/>
      <c r="C82" s="21" t="s">
        <v>217</v>
      </c>
      <c r="L82" s="33"/>
    </row>
    <row r="83" spans="2:12" s="1" customFormat="1" ht="6.95" customHeight="1">
      <c r="B83" s="33"/>
      <c r="L83" s="33"/>
    </row>
    <row r="84" spans="2:12" s="1" customFormat="1" ht="12" customHeight="1">
      <c r="B84" s="33"/>
      <c r="C84" s="27" t="s">
        <v>16</v>
      </c>
      <c r="L84" s="33"/>
    </row>
    <row r="85" spans="2:12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12" ht="12" customHeight="1">
      <c r="B86" s="20"/>
      <c r="C86" s="27" t="s">
        <v>215</v>
      </c>
      <c r="L86" s="20"/>
    </row>
    <row r="87" spans="2:12" s="1" customFormat="1" ht="16.5" customHeight="1">
      <c r="B87" s="33"/>
      <c r="E87" s="259" t="s">
        <v>4420</v>
      </c>
      <c r="F87" s="261"/>
      <c r="G87" s="261"/>
      <c r="H87" s="261"/>
      <c r="L87" s="33"/>
    </row>
    <row r="88" spans="2:12" s="1" customFormat="1" ht="12" customHeight="1">
      <c r="B88" s="33"/>
      <c r="C88" s="27" t="s">
        <v>2252</v>
      </c>
      <c r="L88" s="33"/>
    </row>
    <row r="89" spans="2:12" s="1" customFormat="1" ht="30" customHeight="1">
      <c r="B89" s="33"/>
      <c r="E89" s="241" t="str">
        <f>E11</f>
        <v>SO 040.42.9 - Vyústění vnitřních vod zprava v km 0,297 24</v>
      </c>
      <c r="F89" s="261"/>
      <c r="G89" s="261"/>
      <c r="H89" s="261"/>
      <c r="L89" s="33"/>
    </row>
    <row r="90" spans="2:12" s="1" customFormat="1" ht="6.95" customHeight="1">
      <c r="B90" s="33"/>
      <c r="L90" s="33"/>
    </row>
    <row r="91" spans="2:12" s="1" customFormat="1" ht="12" customHeight="1">
      <c r="B91" s="33"/>
      <c r="C91" s="27" t="s">
        <v>22</v>
      </c>
      <c r="F91" s="25" t="str">
        <f>F14</f>
        <v>Zátor</v>
      </c>
      <c r="I91" s="27" t="s">
        <v>24</v>
      </c>
      <c r="J91" s="53" t="str">
        <f>IF(J14="","",J14)</f>
        <v>15. 11. 2024</v>
      </c>
      <c r="L91" s="33"/>
    </row>
    <row r="92" spans="2:12" s="1" customFormat="1" ht="6.95" customHeight="1">
      <c r="B92" s="33"/>
      <c r="L92" s="33"/>
    </row>
    <row r="93" spans="2:12" s="1" customFormat="1" ht="15.2" customHeight="1">
      <c r="B93" s="33"/>
      <c r="C93" s="27" t="s">
        <v>28</v>
      </c>
      <c r="F93" s="25" t="str">
        <f>E17</f>
        <v>Povodí Odry, státní podnik</v>
      </c>
      <c r="I93" s="27" t="s">
        <v>34</v>
      </c>
      <c r="J93" s="31" t="str">
        <f>E23</f>
        <v>AQUATIS, a.s.</v>
      </c>
      <c r="L93" s="33"/>
    </row>
    <row r="94" spans="2:12" s="1" customFormat="1" ht="25.7" customHeight="1">
      <c r="B94" s="33"/>
      <c r="C94" s="27" t="s">
        <v>32</v>
      </c>
      <c r="F94" s="25" t="str">
        <f>IF(E20="","",E20)</f>
        <v>Vyplň údaj</v>
      </c>
      <c r="I94" s="27" t="s">
        <v>37</v>
      </c>
      <c r="J94" s="31" t="str">
        <f>E26</f>
        <v>Ing. Michal Jendruščák</v>
      </c>
      <c r="L94" s="33"/>
    </row>
    <row r="95" spans="2:12" s="1" customFormat="1" ht="10.35" customHeight="1">
      <c r="B95" s="33"/>
      <c r="L95" s="33"/>
    </row>
    <row r="96" spans="2:12" s="1" customFormat="1" ht="29.25" customHeight="1">
      <c r="B96" s="33"/>
      <c r="C96" s="107" t="s">
        <v>218</v>
      </c>
      <c r="D96" s="99"/>
      <c r="E96" s="99"/>
      <c r="F96" s="99"/>
      <c r="G96" s="99"/>
      <c r="H96" s="99"/>
      <c r="I96" s="99"/>
      <c r="J96" s="108" t="s">
        <v>219</v>
      </c>
      <c r="K96" s="99"/>
      <c r="L96" s="33"/>
    </row>
    <row r="97" spans="2:47" s="1" customFormat="1" ht="10.35" customHeight="1">
      <c r="B97" s="33"/>
      <c r="L97" s="33"/>
    </row>
    <row r="98" spans="2:47" s="1" customFormat="1" ht="22.9" customHeight="1">
      <c r="B98" s="33"/>
      <c r="C98" s="109" t="s">
        <v>220</v>
      </c>
      <c r="J98" s="67">
        <f>J127</f>
        <v>0</v>
      </c>
      <c r="L98" s="33"/>
      <c r="AU98" s="17" t="s">
        <v>221</v>
      </c>
    </row>
    <row r="99" spans="2:47" s="8" customFormat="1" ht="24.95" customHeight="1">
      <c r="B99" s="110"/>
      <c r="D99" s="111" t="s">
        <v>222</v>
      </c>
      <c r="E99" s="112"/>
      <c r="F99" s="112"/>
      <c r="G99" s="112"/>
      <c r="H99" s="112"/>
      <c r="I99" s="112"/>
      <c r="J99" s="113">
        <f>J128</f>
        <v>0</v>
      </c>
      <c r="L99" s="110"/>
    </row>
    <row r="100" spans="2:47" s="9" customFormat="1" ht="19.899999999999999" customHeight="1">
      <c r="B100" s="114"/>
      <c r="D100" s="115" t="s">
        <v>223</v>
      </c>
      <c r="E100" s="116"/>
      <c r="F100" s="116"/>
      <c r="G100" s="116"/>
      <c r="H100" s="116"/>
      <c r="I100" s="116"/>
      <c r="J100" s="117">
        <f>J129</f>
        <v>0</v>
      </c>
      <c r="L100" s="114"/>
    </row>
    <row r="101" spans="2:47" s="9" customFormat="1" ht="19.899999999999999" customHeight="1">
      <c r="B101" s="114"/>
      <c r="D101" s="115" t="s">
        <v>224</v>
      </c>
      <c r="E101" s="116"/>
      <c r="F101" s="116"/>
      <c r="G101" s="116"/>
      <c r="H101" s="116"/>
      <c r="I101" s="116"/>
      <c r="J101" s="117">
        <f>J196</f>
        <v>0</v>
      </c>
      <c r="L101" s="114"/>
    </row>
    <row r="102" spans="2:47" s="9" customFormat="1" ht="19.899999999999999" customHeight="1">
      <c r="B102" s="114"/>
      <c r="D102" s="115" t="s">
        <v>225</v>
      </c>
      <c r="E102" s="116"/>
      <c r="F102" s="116"/>
      <c r="G102" s="116"/>
      <c r="H102" s="116"/>
      <c r="I102" s="116"/>
      <c r="J102" s="117">
        <f>J200</f>
        <v>0</v>
      </c>
      <c r="L102" s="114"/>
    </row>
    <row r="103" spans="2:47" s="9" customFormat="1" ht="19.899999999999999" customHeight="1">
      <c r="B103" s="114"/>
      <c r="D103" s="115" t="s">
        <v>226</v>
      </c>
      <c r="E103" s="116"/>
      <c r="F103" s="116"/>
      <c r="G103" s="116"/>
      <c r="H103" s="116"/>
      <c r="I103" s="116"/>
      <c r="J103" s="117">
        <f>J222</f>
        <v>0</v>
      </c>
      <c r="L103" s="114"/>
    </row>
    <row r="104" spans="2:47" s="9" customFormat="1" ht="19.899999999999999" customHeight="1">
      <c r="B104" s="114"/>
      <c r="D104" s="115" t="s">
        <v>1266</v>
      </c>
      <c r="E104" s="116"/>
      <c r="F104" s="116"/>
      <c r="G104" s="116"/>
      <c r="H104" s="116"/>
      <c r="I104" s="116"/>
      <c r="J104" s="117">
        <f>J229</f>
        <v>0</v>
      </c>
      <c r="L104" s="114"/>
    </row>
    <row r="105" spans="2:47" s="9" customFormat="1" ht="19.899999999999999" customHeight="1">
      <c r="B105" s="114"/>
      <c r="D105" s="115" t="s">
        <v>230</v>
      </c>
      <c r="E105" s="116"/>
      <c r="F105" s="116"/>
      <c r="G105" s="116"/>
      <c r="H105" s="116"/>
      <c r="I105" s="116"/>
      <c r="J105" s="117">
        <f>J249</f>
        <v>0</v>
      </c>
      <c r="L105" s="114"/>
    </row>
    <row r="106" spans="2:47" s="1" customFormat="1" ht="21.75" customHeight="1">
      <c r="B106" s="33"/>
      <c r="L106" s="33"/>
    </row>
    <row r="107" spans="2:47" s="1" customFormat="1" ht="6.95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33"/>
    </row>
    <row r="111" spans="2:47" s="1" customFormat="1" ht="6.95" customHeight="1"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33"/>
    </row>
    <row r="112" spans="2:47" s="1" customFormat="1" ht="24.95" customHeight="1">
      <c r="B112" s="33"/>
      <c r="C112" s="21" t="s">
        <v>235</v>
      </c>
      <c r="L112" s="33"/>
    </row>
    <row r="113" spans="2:63" s="1" customFormat="1" ht="6.95" customHeight="1">
      <c r="B113" s="33"/>
      <c r="L113" s="33"/>
    </row>
    <row r="114" spans="2:63" s="1" customFormat="1" ht="12" customHeight="1">
      <c r="B114" s="33"/>
      <c r="C114" s="27" t="s">
        <v>16</v>
      </c>
      <c r="L114" s="33"/>
    </row>
    <row r="115" spans="2:63" s="1" customFormat="1" ht="26.25" customHeight="1">
      <c r="B115" s="33"/>
      <c r="E115" s="259" t="str">
        <f>E7</f>
        <v>Opatření Zátor-Loučky, OHO, Dílčí stavba 02.040 Opatření v úseku Zátor - Loučky</v>
      </c>
      <c r="F115" s="260"/>
      <c r="G115" s="260"/>
      <c r="H115" s="260"/>
      <c r="L115" s="33"/>
    </row>
    <row r="116" spans="2:63" ht="12" customHeight="1">
      <c r="B116" s="20"/>
      <c r="C116" s="27" t="s">
        <v>215</v>
      </c>
      <c r="L116" s="20"/>
    </row>
    <row r="117" spans="2:63" s="1" customFormat="1" ht="16.5" customHeight="1">
      <c r="B117" s="33"/>
      <c r="E117" s="259" t="s">
        <v>4420</v>
      </c>
      <c r="F117" s="261"/>
      <c r="G117" s="261"/>
      <c r="H117" s="261"/>
      <c r="L117" s="33"/>
    </row>
    <row r="118" spans="2:63" s="1" customFormat="1" ht="12" customHeight="1">
      <c r="B118" s="33"/>
      <c r="C118" s="27" t="s">
        <v>2252</v>
      </c>
      <c r="L118" s="33"/>
    </row>
    <row r="119" spans="2:63" s="1" customFormat="1" ht="30" customHeight="1">
      <c r="B119" s="33"/>
      <c r="E119" s="241" t="str">
        <f>E11</f>
        <v>SO 040.42.9 - Vyústění vnitřních vod zprava v km 0,297 24</v>
      </c>
      <c r="F119" s="261"/>
      <c r="G119" s="261"/>
      <c r="H119" s="261"/>
      <c r="L119" s="33"/>
    </row>
    <row r="120" spans="2:63" s="1" customFormat="1" ht="6.95" customHeight="1">
      <c r="B120" s="33"/>
      <c r="L120" s="33"/>
    </row>
    <row r="121" spans="2:63" s="1" customFormat="1" ht="12" customHeight="1">
      <c r="B121" s="33"/>
      <c r="C121" s="27" t="s">
        <v>22</v>
      </c>
      <c r="F121" s="25" t="str">
        <f>F14</f>
        <v>Zátor</v>
      </c>
      <c r="I121" s="27" t="s">
        <v>24</v>
      </c>
      <c r="J121" s="53" t="str">
        <f>IF(J14="","",J14)</f>
        <v>15. 11. 2024</v>
      </c>
      <c r="L121" s="33"/>
    </row>
    <row r="122" spans="2:63" s="1" customFormat="1" ht="6.95" customHeight="1">
      <c r="B122" s="33"/>
      <c r="L122" s="33"/>
    </row>
    <row r="123" spans="2:63" s="1" customFormat="1" ht="15.2" customHeight="1">
      <c r="B123" s="33"/>
      <c r="C123" s="27" t="s">
        <v>28</v>
      </c>
      <c r="F123" s="25" t="str">
        <f>E17</f>
        <v>Povodí Odry, státní podnik</v>
      </c>
      <c r="I123" s="27" t="s">
        <v>34</v>
      </c>
      <c r="J123" s="31" t="str">
        <f>E23</f>
        <v>AQUATIS, a.s.</v>
      </c>
      <c r="L123" s="33"/>
    </row>
    <row r="124" spans="2:63" s="1" customFormat="1" ht="25.7" customHeight="1">
      <c r="B124" s="33"/>
      <c r="C124" s="27" t="s">
        <v>32</v>
      </c>
      <c r="F124" s="25" t="str">
        <f>IF(E20="","",E20)</f>
        <v>Vyplň údaj</v>
      </c>
      <c r="I124" s="27" t="s">
        <v>37</v>
      </c>
      <c r="J124" s="31" t="str">
        <f>E26</f>
        <v>Ing. Michal Jendruščák</v>
      </c>
      <c r="L124" s="33"/>
    </row>
    <row r="125" spans="2:63" s="1" customFormat="1" ht="10.35" customHeight="1">
      <c r="B125" s="33"/>
      <c r="L125" s="33"/>
    </row>
    <row r="126" spans="2:63" s="10" customFormat="1" ht="29.25" customHeight="1">
      <c r="B126" s="118"/>
      <c r="C126" s="119" t="s">
        <v>236</v>
      </c>
      <c r="D126" s="120" t="s">
        <v>65</v>
      </c>
      <c r="E126" s="120" t="s">
        <v>61</v>
      </c>
      <c r="F126" s="120" t="s">
        <v>62</v>
      </c>
      <c r="G126" s="120" t="s">
        <v>237</v>
      </c>
      <c r="H126" s="120" t="s">
        <v>238</v>
      </c>
      <c r="I126" s="120" t="s">
        <v>239</v>
      </c>
      <c r="J126" s="120" t="s">
        <v>219</v>
      </c>
      <c r="K126" s="121" t="s">
        <v>240</v>
      </c>
      <c r="L126" s="118"/>
      <c r="M126" s="60" t="s">
        <v>1</v>
      </c>
      <c r="N126" s="61" t="s">
        <v>44</v>
      </c>
      <c r="O126" s="61" t="s">
        <v>241</v>
      </c>
      <c r="P126" s="61" t="s">
        <v>242</v>
      </c>
      <c r="Q126" s="61" t="s">
        <v>243</v>
      </c>
      <c r="R126" s="61" t="s">
        <v>244</v>
      </c>
      <c r="S126" s="61" t="s">
        <v>245</v>
      </c>
      <c r="T126" s="62" t="s">
        <v>246</v>
      </c>
    </row>
    <row r="127" spans="2:63" s="1" customFormat="1" ht="22.9" customHeight="1">
      <c r="B127" s="33"/>
      <c r="C127" s="65" t="s">
        <v>247</v>
      </c>
      <c r="J127" s="122">
        <f>BK127</f>
        <v>0</v>
      </c>
      <c r="L127" s="33"/>
      <c r="M127" s="63"/>
      <c r="N127" s="54"/>
      <c r="O127" s="54"/>
      <c r="P127" s="123">
        <f>P128</f>
        <v>0</v>
      </c>
      <c r="Q127" s="54"/>
      <c r="R127" s="123">
        <f>R128</f>
        <v>6.0298736899999996</v>
      </c>
      <c r="S127" s="54"/>
      <c r="T127" s="124">
        <f>T128</f>
        <v>0</v>
      </c>
      <c r="AT127" s="17" t="s">
        <v>79</v>
      </c>
      <c r="AU127" s="17" t="s">
        <v>221</v>
      </c>
      <c r="BK127" s="125">
        <f>BK128</f>
        <v>0</v>
      </c>
    </row>
    <row r="128" spans="2:63" s="11" customFormat="1" ht="25.9" customHeight="1">
      <c r="B128" s="126"/>
      <c r="D128" s="127" t="s">
        <v>79</v>
      </c>
      <c r="E128" s="128" t="s">
        <v>248</v>
      </c>
      <c r="F128" s="128" t="s">
        <v>249</v>
      </c>
      <c r="I128" s="129"/>
      <c r="J128" s="130">
        <f>BK128</f>
        <v>0</v>
      </c>
      <c r="L128" s="126"/>
      <c r="M128" s="131"/>
      <c r="P128" s="132">
        <f>P129+P196+P200+P222+P229+P249</f>
        <v>0</v>
      </c>
      <c r="R128" s="132">
        <f>R129+R196+R200+R222+R229+R249</f>
        <v>6.0298736899999996</v>
      </c>
      <c r="T128" s="133">
        <f>T129+T196+T200+T222+T229+T249</f>
        <v>0</v>
      </c>
      <c r="AR128" s="127" t="s">
        <v>88</v>
      </c>
      <c r="AT128" s="134" t="s">
        <v>79</v>
      </c>
      <c r="AU128" s="134" t="s">
        <v>80</v>
      </c>
      <c r="AY128" s="127" t="s">
        <v>250</v>
      </c>
      <c r="BK128" s="135">
        <f>BK129+BK196+BK200+BK222+BK229+BK249</f>
        <v>0</v>
      </c>
    </row>
    <row r="129" spans="2:65" s="11" customFormat="1" ht="22.9" customHeight="1">
      <c r="B129" s="126"/>
      <c r="D129" s="127" t="s">
        <v>79</v>
      </c>
      <c r="E129" s="136" t="s">
        <v>88</v>
      </c>
      <c r="F129" s="136" t="s">
        <v>251</v>
      </c>
      <c r="I129" s="129"/>
      <c r="J129" s="137">
        <f>BK129</f>
        <v>0</v>
      </c>
      <c r="L129" s="126"/>
      <c r="M129" s="131"/>
      <c r="P129" s="132">
        <f>SUM(P130:P195)</f>
        <v>0</v>
      </c>
      <c r="R129" s="132">
        <f>SUM(R130:R195)</f>
        <v>8.4000000000000003E-4</v>
      </c>
      <c r="T129" s="133">
        <f>SUM(T130:T195)</f>
        <v>0</v>
      </c>
      <c r="AR129" s="127" t="s">
        <v>88</v>
      </c>
      <c r="AT129" s="134" t="s">
        <v>79</v>
      </c>
      <c r="AU129" s="134" t="s">
        <v>88</v>
      </c>
      <c r="AY129" s="127" t="s">
        <v>250</v>
      </c>
      <c r="BK129" s="135">
        <f>SUM(BK130:BK195)</f>
        <v>0</v>
      </c>
    </row>
    <row r="130" spans="2:65" s="1" customFormat="1" ht="24.2" customHeight="1">
      <c r="B130" s="33"/>
      <c r="C130" s="138" t="s">
        <v>88</v>
      </c>
      <c r="D130" s="138" t="s">
        <v>252</v>
      </c>
      <c r="E130" s="139" t="s">
        <v>1270</v>
      </c>
      <c r="F130" s="140" t="s">
        <v>1271</v>
      </c>
      <c r="G130" s="141" t="s">
        <v>1272</v>
      </c>
      <c r="H130" s="142">
        <v>20</v>
      </c>
      <c r="I130" s="143"/>
      <c r="J130" s="144">
        <f>ROUND(I130*H130,2)</f>
        <v>0</v>
      </c>
      <c r="K130" s="140" t="s">
        <v>256</v>
      </c>
      <c r="L130" s="33"/>
      <c r="M130" s="145" t="s">
        <v>1</v>
      </c>
      <c r="N130" s="146" t="s">
        <v>45</v>
      </c>
      <c r="P130" s="147">
        <f>O130*H130</f>
        <v>0</v>
      </c>
      <c r="Q130" s="147">
        <v>3.0000000000000001E-5</v>
      </c>
      <c r="R130" s="147">
        <f>Q130*H130</f>
        <v>6.0000000000000006E-4</v>
      </c>
      <c r="S130" s="147">
        <v>0</v>
      </c>
      <c r="T130" s="148">
        <f>S130*H130</f>
        <v>0</v>
      </c>
      <c r="AR130" s="149" t="s">
        <v>257</v>
      </c>
      <c r="AT130" s="149" t="s">
        <v>252</v>
      </c>
      <c r="AU130" s="149" t="s">
        <v>21</v>
      </c>
      <c r="AY130" s="17" t="s">
        <v>250</v>
      </c>
      <c r="BE130" s="150">
        <f>IF(N130="základní",J130,0)</f>
        <v>0</v>
      </c>
      <c r="BF130" s="150">
        <f>IF(N130="snížená",J130,0)</f>
        <v>0</v>
      </c>
      <c r="BG130" s="150">
        <f>IF(N130="zákl. přenesená",J130,0)</f>
        <v>0</v>
      </c>
      <c r="BH130" s="150">
        <f>IF(N130="sníž. přenesená",J130,0)</f>
        <v>0</v>
      </c>
      <c r="BI130" s="150">
        <f>IF(N130="nulová",J130,0)</f>
        <v>0</v>
      </c>
      <c r="BJ130" s="17" t="s">
        <v>88</v>
      </c>
      <c r="BK130" s="150">
        <f>ROUND(I130*H130,2)</f>
        <v>0</v>
      </c>
      <c r="BL130" s="17" t="s">
        <v>257</v>
      </c>
      <c r="BM130" s="149" t="s">
        <v>4813</v>
      </c>
    </row>
    <row r="131" spans="2:65" s="1" customFormat="1" ht="11.25">
      <c r="B131" s="33"/>
      <c r="D131" s="151" t="s">
        <v>259</v>
      </c>
      <c r="F131" s="152" t="s">
        <v>1274</v>
      </c>
      <c r="I131" s="153"/>
      <c r="L131" s="33"/>
      <c r="M131" s="154"/>
      <c r="T131" s="57"/>
      <c r="AT131" s="17" t="s">
        <v>259</v>
      </c>
      <c r="AU131" s="17" t="s">
        <v>21</v>
      </c>
    </row>
    <row r="132" spans="2:65" s="12" customFormat="1" ht="11.25">
      <c r="B132" s="155"/>
      <c r="D132" s="156" t="s">
        <v>265</v>
      </c>
      <c r="E132" s="157" t="s">
        <v>1</v>
      </c>
      <c r="F132" s="158" t="s">
        <v>4423</v>
      </c>
      <c r="H132" s="159">
        <v>20</v>
      </c>
      <c r="I132" s="160"/>
      <c r="L132" s="155"/>
      <c r="M132" s="161"/>
      <c r="T132" s="162"/>
      <c r="AT132" s="157" t="s">
        <v>265</v>
      </c>
      <c r="AU132" s="157" t="s">
        <v>21</v>
      </c>
      <c r="AV132" s="12" t="s">
        <v>21</v>
      </c>
      <c r="AW132" s="12" t="s">
        <v>36</v>
      </c>
      <c r="AX132" s="12" t="s">
        <v>88</v>
      </c>
      <c r="AY132" s="157" t="s">
        <v>250</v>
      </c>
    </row>
    <row r="133" spans="2:65" s="1" customFormat="1" ht="24.2" customHeight="1">
      <c r="B133" s="33"/>
      <c r="C133" s="138" t="s">
        <v>21</v>
      </c>
      <c r="D133" s="138" t="s">
        <v>252</v>
      </c>
      <c r="E133" s="139" t="s">
        <v>1276</v>
      </c>
      <c r="F133" s="140" t="s">
        <v>1277</v>
      </c>
      <c r="G133" s="141" t="s">
        <v>1278</v>
      </c>
      <c r="H133" s="142">
        <v>4</v>
      </c>
      <c r="I133" s="143"/>
      <c r="J133" s="144">
        <f>ROUND(I133*H133,2)</f>
        <v>0</v>
      </c>
      <c r="K133" s="140" t="s">
        <v>256</v>
      </c>
      <c r="L133" s="33"/>
      <c r="M133" s="145" t="s">
        <v>1</v>
      </c>
      <c r="N133" s="146" t="s">
        <v>45</v>
      </c>
      <c r="P133" s="147">
        <f>O133*H133</f>
        <v>0</v>
      </c>
      <c r="Q133" s="147">
        <v>0</v>
      </c>
      <c r="R133" s="147">
        <f>Q133*H133</f>
        <v>0</v>
      </c>
      <c r="S133" s="147">
        <v>0</v>
      </c>
      <c r="T133" s="148">
        <f>S133*H133</f>
        <v>0</v>
      </c>
      <c r="AR133" s="149" t="s">
        <v>257</v>
      </c>
      <c r="AT133" s="149" t="s">
        <v>252</v>
      </c>
      <c r="AU133" s="149" t="s">
        <v>21</v>
      </c>
      <c r="AY133" s="17" t="s">
        <v>250</v>
      </c>
      <c r="BE133" s="150">
        <f>IF(N133="základní",J133,0)</f>
        <v>0</v>
      </c>
      <c r="BF133" s="150">
        <f>IF(N133="snížená",J133,0)</f>
        <v>0</v>
      </c>
      <c r="BG133" s="150">
        <f>IF(N133="zákl. přenesená",J133,0)</f>
        <v>0</v>
      </c>
      <c r="BH133" s="150">
        <f>IF(N133="sníž. přenesená",J133,0)</f>
        <v>0</v>
      </c>
      <c r="BI133" s="150">
        <f>IF(N133="nulová",J133,0)</f>
        <v>0</v>
      </c>
      <c r="BJ133" s="17" t="s">
        <v>88</v>
      </c>
      <c r="BK133" s="150">
        <f>ROUND(I133*H133,2)</f>
        <v>0</v>
      </c>
      <c r="BL133" s="17" t="s">
        <v>257</v>
      </c>
      <c r="BM133" s="149" t="s">
        <v>4814</v>
      </c>
    </row>
    <row r="134" spans="2:65" s="1" customFormat="1" ht="11.25">
      <c r="B134" s="33"/>
      <c r="D134" s="151" t="s">
        <v>259</v>
      </c>
      <c r="F134" s="152" t="s">
        <v>1280</v>
      </c>
      <c r="I134" s="153"/>
      <c r="L134" s="33"/>
      <c r="M134" s="154"/>
      <c r="T134" s="57"/>
      <c r="AT134" s="17" t="s">
        <v>259</v>
      </c>
      <c r="AU134" s="17" t="s">
        <v>21</v>
      </c>
    </row>
    <row r="135" spans="2:65" s="1" customFormat="1" ht="24.2" customHeight="1">
      <c r="B135" s="33"/>
      <c r="C135" s="138" t="s">
        <v>267</v>
      </c>
      <c r="D135" s="138" t="s">
        <v>252</v>
      </c>
      <c r="E135" s="139" t="s">
        <v>3750</v>
      </c>
      <c r="F135" s="140" t="s">
        <v>3751</v>
      </c>
      <c r="G135" s="141" t="s">
        <v>255</v>
      </c>
      <c r="H135" s="142">
        <v>88</v>
      </c>
      <c r="I135" s="143"/>
      <c r="J135" s="144">
        <f>ROUND(I135*H135,2)</f>
        <v>0</v>
      </c>
      <c r="K135" s="140" t="s">
        <v>256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257</v>
      </c>
      <c r="AT135" s="149" t="s">
        <v>252</v>
      </c>
      <c r="AU135" s="149" t="s">
        <v>21</v>
      </c>
      <c r="AY135" s="17" t="s">
        <v>250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257</v>
      </c>
      <c r="BM135" s="149" t="s">
        <v>4815</v>
      </c>
    </row>
    <row r="136" spans="2:65" s="1" customFormat="1" ht="11.25">
      <c r="B136" s="33"/>
      <c r="D136" s="151" t="s">
        <v>259</v>
      </c>
      <c r="F136" s="152" t="s">
        <v>3753</v>
      </c>
      <c r="I136" s="153"/>
      <c r="L136" s="33"/>
      <c r="M136" s="154"/>
      <c r="T136" s="57"/>
      <c r="AT136" s="17" t="s">
        <v>259</v>
      </c>
      <c r="AU136" s="17" t="s">
        <v>21</v>
      </c>
    </row>
    <row r="137" spans="2:65" s="1" customFormat="1" ht="19.5">
      <c r="B137" s="33"/>
      <c r="D137" s="156" t="s">
        <v>285</v>
      </c>
      <c r="F137" s="170" t="s">
        <v>4426</v>
      </c>
      <c r="I137" s="153"/>
      <c r="L137" s="33"/>
      <c r="M137" s="154"/>
      <c r="T137" s="57"/>
      <c r="AT137" s="17" t="s">
        <v>285</v>
      </c>
      <c r="AU137" s="17" t="s">
        <v>21</v>
      </c>
    </row>
    <row r="138" spans="2:65" s="12" customFormat="1" ht="11.25">
      <c r="B138" s="155"/>
      <c r="D138" s="156" t="s">
        <v>265</v>
      </c>
      <c r="E138" s="157" t="s">
        <v>1</v>
      </c>
      <c r="F138" s="158" t="s">
        <v>4816</v>
      </c>
      <c r="H138" s="159">
        <v>88</v>
      </c>
      <c r="I138" s="160"/>
      <c r="L138" s="155"/>
      <c r="M138" s="161"/>
      <c r="T138" s="162"/>
      <c r="AT138" s="157" t="s">
        <v>265</v>
      </c>
      <c r="AU138" s="157" t="s">
        <v>21</v>
      </c>
      <c r="AV138" s="12" t="s">
        <v>21</v>
      </c>
      <c r="AW138" s="12" t="s">
        <v>36</v>
      </c>
      <c r="AX138" s="12" t="s">
        <v>80</v>
      </c>
      <c r="AY138" s="157" t="s">
        <v>250</v>
      </c>
    </row>
    <row r="139" spans="2:65" s="13" customFormat="1" ht="11.25">
      <c r="B139" s="163"/>
      <c r="D139" s="156" t="s">
        <v>265</v>
      </c>
      <c r="E139" s="164" t="s">
        <v>1</v>
      </c>
      <c r="F139" s="165" t="s">
        <v>273</v>
      </c>
      <c r="H139" s="166">
        <v>88</v>
      </c>
      <c r="I139" s="167"/>
      <c r="L139" s="163"/>
      <c r="M139" s="168"/>
      <c r="T139" s="169"/>
      <c r="AT139" s="164" t="s">
        <v>265</v>
      </c>
      <c r="AU139" s="164" t="s">
        <v>21</v>
      </c>
      <c r="AV139" s="13" t="s">
        <v>257</v>
      </c>
      <c r="AW139" s="13" t="s">
        <v>36</v>
      </c>
      <c r="AX139" s="13" t="s">
        <v>88</v>
      </c>
      <c r="AY139" s="164" t="s">
        <v>250</v>
      </c>
    </row>
    <row r="140" spans="2:65" s="1" customFormat="1" ht="33" customHeight="1">
      <c r="B140" s="33"/>
      <c r="C140" s="138" t="s">
        <v>257</v>
      </c>
      <c r="D140" s="138" t="s">
        <v>252</v>
      </c>
      <c r="E140" s="139" t="s">
        <v>4428</v>
      </c>
      <c r="F140" s="140" t="s">
        <v>4429</v>
      </c>
      <c r="G140" s="141" t="s">
        <v>276</v>
      </c>
      <c r="H140" s="142">
        <v>61</v>
      </c>
      <c r="I140" s="143"/>
      <c r="J140" s="144">
        <f>ROUND(I140*H140,2)</f>
        <v>0</v>
      </c>
      <c r="K140" s="140" t="s">
        <v>256</v>
      </c>
      <c r="L140" s="33"/>
      <c r="M140" s="145" t="s">
        <v>1</v>
      </c>
      <c r="N140" s="146" t="s">
        <v>45</v>
      </c>
      <c r="P140" s="147">
        <f>O140*H140</f>
        <v>0</v>
      </c>
      <c r="Q140" s="147">
        <v>0</v>
      </c>
      <c r="R140" s="147">
        <f>Q140*H140</f>
        <v>0</v>
      </c>
      <c r="S140" s="147">
        <v>0</v>
      </c>
      <c r="T140" s="148">
        <f>S140*H140</f>
        <v>0</v>
      </c>
      <c r="AR140" s="149" t="s">
        <v>257</v>
      </c>
      <c r="AT140" s="149" t="s">
        <v>252</v>
      </c>
      <c r="AU140" s="149" t="s">
        <v>21</v>
      </c>
      <c r="AY140" s="17" t="s">
        <v>250</v>
      </c>
      <c r="BE140" s="150">
        <f>IF(N140="základní",J140,0)</f>
        <v>0</v>
      </c>
      <c r="BF140" s="150">
        <f>IF(N140="snížená",J140,0)</f>
        <v>0</v>
      </c>
      <c r="BG140" s="150">
        <f>IF(N140="zákl. přenesená",J140,0)</f>
        <v>0</v>
      </c>
      <c r="BH140" s="150">
        <f>IF(N140="sníž. přenesená",J140,0)</f>
        <v>0</v>
      </c>
      <c r="BI140" s="150">
        <f>IF(N140="nulová",J140,0)</f>
        <v>0</v>
      </c>
      <c r="BJ140" s="17" t="s">
        <v>88</v>
      </c>
      <c r="BK140" s="150">
        <f>ROUND(I140*H140,2)</f>
        <v>0</v>
      </c>
      <c r="BL140" s="17" t="s">
        <v>257</v>
      </c>
      <c r="BM140" s="149" t="s">
        <v>4817</v>
      </c>
    </row>
    <row r="141" spans="2:65" s="1" customFormat="1" ht="11.25">
      <c r="B141" s="33"/>
      <c r="D141" s="151" t="s">
        <v>259</v>
      </c>
      <c r="F141" s="152" t="s">
        <v>4431</v>
      </c>
      <c r="I141" s="153"/>
      <c r="L141" s="33"/>
      <c r="M141" s="154"/>
      <c r="T141" s="57"/>
      <c r="AT141" s="17" t="s">
        <v>259</v>
      </c>
      <c r="AU141" s="17" t="s">
        <v>21</v>
      </c>
    </row>
    <row r="142" spans="2:65" s="12" customFormat="1" ht="11.25">
      <c r="B142" s="155"/>
      <c r="D142" s="156" t="s">
        <v>265</v>
      </c>
      <c r="E142" s="157" t="s">
        <v>1</v>
      </c>
      <c r="F142" s="158" t="s">
        <v>4818</v>
      </c>
      <c r="H142" s="159">
        <v>61</v>
      </c>
      <c r="I142" s="160"/>
      <c r="L142" s="155"/>
      <c r="M142" s="161"/>
      <c r="T142" s="162"/>
      <c r="AT142" s="157" t="s">
        <v>265</v>
      </c>
      <c r="AU142" s="157" t="s">
        <v>21</v>
      </c>
      <c r="AV142" s="12" t="s">
        <v>21</v>
      </c>
      <c r="AW142" s="12" t="s">
        <v>36</v>
      </c>
      <c r="AX142" s="12" t="s">
        <v>88</v>
      </c>
      <c r="AY142" s="157" t="s">
        <v>250</v>
      </c>
    </row>
    <row r="143" spans="2:65" s="1" customFormat="1" ht="37.9" customHeight="1">
      <c r="B143" s="33"/>
      <c r="C143" s="138" t="s">
        <v>280</v>
      </c>
      <c r="D143" s="138" t="s">
        <v>252</v>
      </c>
      <c r="E143" s="139" t="s">
        <v>4433</v>
      </c>
      <c r="F143" s="140" t="s">
        <v>4434</v>
      </c>
      <c r="G143" s="141" t="s">
        <v>276</v>
      </c>
      <c r="H143" s="142">
        <v>15</v>
      </c>
      <c r="I143" s="143"/>
      <c r="J143" s="144">
        <f>ROUND(I143*H143,2)</f>
        <v>0</v>
      </c>
      <c r="K143" s="140" t="s">
        <v>256</v>
      </c>
      <c r="L143" s="33"/>
      <c r="M143" s="145" t="s">
        <v>1</v>
      </c>
      <c r="N143" s="146" t="s">
        <v>45</v>
      </c>
      <c r="P143" s="147">
        <f>O143*H143</f>
        <v>0</v>
      </c>
      <c r="Q143" s="147">
        <v>0</v>
      </c>
      <c r="R143" s="147">
        <f>Q143*H143</f>
        <v>0</v>
      </c>
      <c r="S143" s="147">
        <v>0</v>
      </c>
      <c r="T143" s="148">
        <f>S143*H143</f>
        <v>0</v>
      </c>
      <c r="AR143" s="149" t="s">
        <v>257</v>
      </c>
      <c r="AT143" s="149" t="s">
        <v>252</v>
      </c>
      <c r="AU143" s="149" t="s">
        <v>21</v>
      </c>
      <c r="AY143" s="17" t="s">
        <v>250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257</v>
      </c>
      <c r="BM143" s="149" t="s">
        <v>4819</v>
      </c>
    </row>
    <row r="144" spans="2:65" s="1" customFormat="1" ht="11.25">
      <c r="B144" s="33"/>
      <c r="D144" s="151" t="s">
        <v>259</v>
      </c>
      <c r="F144" s="152" t="s">
        <v>4436</v>
      </c>
      <c r="I144" s="153"/>
      <c r="L144" s="33"/>
      <c r="M144" s="154"/>
      <c r="T144" s="57"/>
      <c r="AT144" s="17" t="s">
        <v>259</v>
      </c>
      <c r="AU144" s="17" t="s">
        <v>21</v>
      </c>
    </row>
    <row r="145" spans="2:65" s="12" customFormat="1" ht="11.25">
      <c r="B145" s="155"/>
      <c r="D145" s="156" t="s">
        <v>265</v>
      </c>
      <c r="E145" s="157" t="s">
        <v>1</v>
      </c>
      <c r="F145" s="158" t="s">
        <v>4820</v>
      </c>
      <c r="H145" s="159">
        <v>15</v>
      </c>
      <c r="I145" s="160"/>
      <c r="L145" s="155"/>
      <c r="M145" s="161"/>
      <c r="T145" s="162"/>
      <c r="AT145" s="157" t="s">
        <v>265</v>
      </c>
      <c r="AU145" s="157" t="s">
        <v>21</v>
      </c>
      <c r="AV145" s="12" t="s">
        <v>21</v>
      </c>
      <c r="AW145" s="12" t="s">
        <v>36</v>
      </c>
      <c r="AX145" s="12" t="s">
        <v>88</v>
      </c>
      <c r="AY145" s="157" t="s">
        <v>250</v>
      </c>
    </row>
    <row r="146" spans="2:65" s="1" customFormat="1" ht="37.9" customHeight="1">
      <c r="B146" s="33"/>
      <c r="C146" s="138" t="s">
        <v>287</v>
      </c>
      <c r="D146" s="138" t="s">
        <v>252</v>
      </c>
      <c r="E146" s="139" t="s">
        <v>4457</v>
      </c>
      <c r="F146" s="140" t="s">
        <v>4458</v>
      </c>
      <c r="G146" s="141" t="s">
        <v>276</v>
      </c>
      <c r="H146" s="142">
        <v>48.2</v>
      </c>
      <c r="I146" s="143"/>
      <c r="J146" s="144">
        <f>ROUND(I146*H146,2)</f>
        <v>0</v>
      </c>
      <c r="K146" s="140" t="s">
        <v>256</v>
      </c>
      <c r="L146" s="33"/>
      <c r="M146" s="145" t="s">
        <v>1</v>
      </c>
      <c r="N146" s="146" t="s">
        <v>45</v>
      </c>
      <c r="P146" s="147">
        <f>O146*H146</f>
        <v>0</v>
      </c>
      <c r="Q146" s="147">
        <v>0</v>
      </c>
      <c r="R146" s="147">
        <f>Q146*H146</f>
        <v>0</v>
      </c>
      <c r="S146" s="147">
        <v>0</v>
      </c>
      <c r="T146" s="148">
        <f>S146*H146</f>
        <v>0</v>
      </c>
      <c r="AR146" s="149" t="s">
        <v>257</v>
      </c>
      <c r="AT146" s="149" t="s">
        <v>252</v>
      </c>
      <c r="AU146" s="149" t="s">
        <v>21</v>
      </c>
      <c r="AY146" s="17" t="s">
        <v>250</v>
      </c>
      <c r="BE146" s="150">
        <f>IF(N146="základní",J146,0)</f>
        <v>0</v>
      </c>
      <c r="BF146" s="150">
        <f>IF(N146="snížená",J146,0)</f>
        <v>0</v>
      </c>
      <c r="BG146" s="150">
        <f>IF(N146="zákl. přenesená",J146,0)</f>
        <v>0</v>
      </c>
      <c r="BH146" s="150">
        <f>IF(N146="sníž. přenesená",J146,0)</f>
        <v>0</v>
      </c>
      <c r="BI146" s="150">
        <f>IF(N146="nulová",J146,0)</f>
        <v>0</v>
      </c>
      <c r="BJ146" s="17" t="s">
        <v>88</v>
      </c>
      <c r="BK146" s="150">
        <f>ROUND(I146*H146,2)</f>
        <v>0</v>
      </c>
      <c r="BL146" s="17" t="s">
        <v>257</v>
      </c>
      <c r="BM146" s="149" t="s">
        <v>4821</v>
      </c>
    </row>
    <row r="147" spans="2:65" s="1" customFormat="1" ht="11.25">
      <c r="B147" s="33"/>
      <c r="D147" s="151" t="s">
        <v>259</v>
      </c>
      <c r="F147" s="152" t="s">
        <v>4460</v>
      </c>
      <c r="I147" s="153"/>
      <c r="L147" s="33"/>
      <c r="M147" s="154"/>
      <c r="T147" s="57"/>
      <c r="AT147" s="17" t="s">
        <v>259</v>
      </c>
      <c r="AU147" s="17" t="s">
        <v>21</v>
      </c>
    </row>
    <row r="148" spans="2:65" s="12" customFormat="1" ht="11.25">
      <c r="B148" s="155"/>
      <c r="D148" s="156" t="s">
        <v>265</v>
      </c>
      <c r="E148" s="157" t="s">
        <v>1</v>
      </c>
      <c r="F148" s="158" t="s">
        <v>4822</v>
      </c>
      <c r="H148" s="159">
        <v>24.1</v>
      </c>
      <c r="I148" s="160"/>
      <c r="L148" s="155"/>
      <c r="M148" s="161"/>
      <c r="T148" s="162"/>
      <c r="AT148" s="157" t="s">
        <v>265</v>
      </c>
      <c r="AU148" s="157" t="s">
        <v>21</v>
      </c>
      <c r="AV148" s="12" t="s">
        <v>21</v>
      </c>
      <c r="AW148" s="12" t="s">
        <v>36</v>
      </c>
      <c r="AX148" s="12" t="s">
        <v>80</v>
      </c>
      <c r="AY148" s="157" t="s">
        <v>250</v>
      </c>
    </row>
    <row r="149" spans="2:65" s="14" customFormat="1" ht="11.25">
      <c r="B149" s="171"/>
      <c r="D149" s="156" t="s">
        <v>265</v>
      </c>
      <c r="E149" s="172" t="s">
        <v>1</v>
      </c>
      <c r="F149" s="173" t="s">
        <v>317</v>
      </c>
      <c r="H149" s="174">
        <v>24.1</v>
      </c>
      <c r="I149" s="175"/>
      <c r="L149" s="171"/>
      <c r="M149" s="176"/>
      <c r="T149" s="177"/>
      <c r="AT149" s="172" t="s">
        <v>265</v>
      </c>
      <c r="AU149" s="172" t="s">
        <v>21</v>
      </c>
      <c r="AV149" s="14" t="s">
        <v>267</v>
      </c>
      <c r="AW149" s="14" t="s">
        <v>36</v>
      </c>
      <c r="AX149" s="14" t="s">
        <v>80</v>
      </c>
      <c r="AY149" s="172" t="s">
        <v>250</v>
      </c>
    </row>
    <row r="150" spans="2:65" s="12" customFormat="1" ht="11.25">
      <c r="B150" s="155"/>
      <c r="D150" s="156" t="s">
        <v>265</v>
      </c>
      <c r="E150" s="157" t="s">
        <v>1</v>
      </c>
      <c r="F150" s="158" t="s">
        <v>4823</v>
      </c>
      <c r="H150" s="159">
        <v>24.1</v>
      </c>
      <c r="I150" s="160"/>
      <c r="L150" s="155"/>
      <c r="M150" s="161"/>
      <c r="T150" s="162"/>
      <c r="AT150" s="157" t="s">
        <v>265</v>
      </c>
      <c r="AU150" s="157" t="s">
        <v>21</v>
      </c>
      <c r="AV150" s="12" t="s">
        <v>21</v>
      </c>
      <c r="AW150" s="12" t="s">
        <v>36</v>
      </c>
      <c r="AX150" s="12" t="s">
        <v>80</v>
      </c>
      <c r="AY150" s="157" t="s">
        <v>250</v>
      </c>
    </row>
    <row r="151" spans="2:65" s="14" customFormat="1" ht="11.25">
      <c r="B151" s="171"/>
      <c r="D151" s="156" t="s">
        <v>265</v>
      </c>
      <c r="E151" s="172" t="s">
        <v>4418</v>
      </c>
      <c r="F151" s="173" t="s">
        <v>317</v>
      </c>
      <c r="H151" s="174">
        <v>24.1</v>
      </c>
      <c r="I151" s="175"/>
      <c r="L151" s="171"/>
      <c r="M151" s="176"/>
      <c r="T151" s="177"/>
      <c r="AT151" s="172" t="s">
        <v>265</v>
      </c>
      <c r="AU151" s="172" t="s">
        <v>21</v>
      </c>
      <c r="AV151" s="14" t="s">
        <v>267</v>
      </c>
      <c r="AW151" s="14" t="s">
        <v>36</v>
      </c>
      <c r="AX151" s="14" t="s">
        <v>80</v>
      </c>
      <c r="AY151" s="172" t="s">
        <v>250</v>
      </c>
    </row>
    <row r="152" spans="2:65" s="13" customFormat="1" ht="11.25">
      <c r="B152" s="163"/>
      <c r="D152" s="156" t="s">
        <v>265</v>
      </c>
      <c r="E152" s="164" t="s">
        <v>1</v>
      </c>
      <c r="F152" s="165" t="s">
        <v>273</v>
      </c>
      <c r="H152" s="166">
        <v>48.2</v>
      </c>
      <c r="I152" s="167"/>
      <c r="L152" s="163"/>
      <c r="M152" s="168"/>
      <c r="T152" s="169"/>
      <c r="AT152" s="164" t="s">
        <v>265</v>
      </c>
      <c r="AU152" s="164" t="s">
        <v>21</v>
      </c>
      <c r="AV152" s="13" t="s">
        <v>257</v>
      </c>
      <c r="AW152" s="13" t="s">
        <v>36</v>
      </c>
      <c r="AX152" s="13" t="s">
        <v>88</v>
      </c>
      <c r="AY152" s="164" t="s">
        <v>250</v>
      </c>
    </row>
    <row r="153" spans="2:65" s="1" customFormat="1" ht="37.9" customHeight="1">
      <c r="B153" s="33"/>
      <c r="C153" s="138" t="s">
        <v>293</v>
      </c>
      <c r="D153" s="138" t="s">
        <v>252</v>
      </c>
      <c r="E153" s="139" t="s">
        <v>312</v>
      </c>
      <c r="F153" s="140" t="s">
        <v>313</v>
      </c>
      <c r="G153" s="141" t="s">
        <v>276</v>
      </c>
      <c r="H153" s="142">
        <v>72.8</v>
      </c>
      <c r="I153" s="143"/>
      <c r="J153" s="144">
        <f>ROUND(I153*H153,2)</f>
        <v>0</v>
      </c>
      <c r="K153" s="140" t="s">
        <v>256</v>
      </c>
      <c r="L153" s="33"/>
      <c r="M153" s="145" t="s">
        <v>1</v>
      </c>
      <c r="N153" s="146" t="s">
        <v>45</v>
      </c>
      <c r="P153" s="147">
        <f>O153*H153</f>
        <v>0</v>
      </c>
      <c r="Q153" s="147">
        <v>0</v>
      </c>
      <c r="R153" s="147">
        <f>Q153*H153</f>
        <v>0</v>
      </c>
      <c r="S153" s="147">
        <v>0</v>
      </c>
      <c r="T153" s="148">
        <f>S153*H153</f>
        <v>0</v>
      </c>
      <c r="AR153" s="149" t="s">
        <v>257</v>
      </c>
      <c r="AT153" s="149" t="s">
        <v>252</v>
      </c>
      <c r="AU153" s="149" t="s">
        <v>21</v>
      </c>
      <c r="AY153" s="17" t="s">
        <v>250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257</v>
      </c>
      <c r="BM153" s="149" t="s">
        <v>4824</v>
      </c>
    </row>
    <row r="154" spans="2:65" s="1" customFormat="1" ht="11.25">
      <c r="B154" s="33"/>
      <c r="D154" s="151" t="s">
        <v>259</v>
      </c>
      <c r="F154" s="152" t="s">
        <v>315</v>
      </c>
      <c r="I154" s="153"/>
      <c r="L154" s="33"/>
      <c r="M154" s="154"/>
      <c r="T154" s="57"/>
      <c r="AT154" s="17" t="s">
        <v>259</v>
      </c>
      <c r="AU154" s="17" t="s">
        <v>21</v>
      </c>
    </row>
    <row r="155" spans="2:65" s="12" customFormat="1" ht="11.25">
      <c r="B155" s="155"/>
      <c r="D155" s="156" t="s">
        <v>265</v>
      </c>
      <c r="E155" s="157" t="s">
        <v>1</v>
      </c>
      <c r="F155" s="158" t="s">
        <v>4825</v>
      </c>
      <c r="H155" s="159">
        <v>17.600000000000001</v>
      </c>
      <c r="I155" s="160"/>
      <c r="L155" s="155"/>
      <c r="M155" s="161"/>
      <c r="T155" s="162"/>
      <c r="AT155" s="157" t="s">
        <v>265</v>
      </c>
      <c r="AU155" s="157" t="s">
        <v>21</v>
      </c>
      <c r="AV155" s="12" t="s">
        <v>21</v>
      </c>
      <c r="AW155" s="12" t="s">
        <v>36</v>
      </c>
      <c r="AX155" s="12" t="s">
        <v>80</v>
      </c>
      <c r="AY155" s="157" t="s">
        <v>250</v>
      </c>
    </row>
    <row r="156" spans="2:65" s="12" customFormat="1" ht="11.25">
      <c r="B156" s="155"/>
      <c r="D156" s="156" t="s">
        <v>265</v>
      </c>
      <c r="E156" s="157" t="s">
        <v>1</v>
      </c>
      <c r="F156" s="158" t="s">
        <v>4826</v>
      </c>
      <c r="H156" s="159">
        <v>52.8</v>
      </c>
      <c r="I156" s="160"/>
      <c r="L156" s="155"/>
      <c r="M156" s="161"/>
      <c r="T156" s="162"/>
      <c r="AT156" s="157" t="s">
        <v>265</v>
      </c>
      <c r="AU156" s="157" t="s">
        <v>21</v>
      </c>
      <c r="AV156" s="12" t="s">
        <v>21</v>
      </c>
      <c r="AW156" s="12" t="s">
        <v>36</v>
      </c>
      <c r="AX156" s="12" t="s">
        <v>80</v>
      </c>
      <c r="AY156" s="157" t="s">
        <v>250</v>
      </c>
    </row>
    <row r="157" spans="2:65" s="14" customFormat="1" ht="11.25">
      <c r="B157" s="171"/>
      <c r="D157" s="156" t="s">
        <v>265</v>
      </c>
      <c r="E157" s="172" t="s">
        <v>1</v>
      </c>
      <c r="F157" s="173" t="s">
        <v>317</v>
      </c>
      <c r="H157" s="174">
        <v>70.400000000000006</v>
      </c>
      <c r="I157" s="175"/>
      <c r="L157" s="171"/>
      <c r="M157" s="176"/>
      <c r="T157" s="177"/>
      <c r="AT157" s="172" t="s">
        <v>265</v>
      </c>
      <c r="AU157" s="172" t="s">
        <v>21</v>
      </c>
      <c r="AV157" s="14" t="s">
        <v>267</v>
      </c>
      <c r="AW157" s="14" t="s">
        <v>36</v>
      </c>
      <c r="AX157" s="14" t="s">
        <v>80</v>
      </c>
      <c r="AY157" s="172" t="s">
        <v>250</v>
      </c>
    </row>
    <row r="158" spans="2:65" s="12" customFormat="1" ht="11.25">
      <c r="B158" s="155"/>
      <c r="D158" s="156" t="s">
        <v>265</v>
      </c>
      <c r="E158" s="157" t="s">
        <v>1</v>
      </c>
      <c r="F158" s="158" t="s">
        <v>4827</v>
      </c>
      <c r="H158" s="159">
        <v>2.4</v>
      </c>
      <c r="I158" s="160"/>
      <c r="L158" s="155"/>
      <c r="M158" s="161"/>
      <c r="T158" s="162"/>
      <c r="AT158" s="157" t="s">
        <v>265</v>
      </c>
      <c r="AU158" s="157" t="s">
        <v>21</v>
      </c>
      <c r="AV158" s="12" t="s">
        <v>21</v>
      </c>
      <c r="AW158" s="12" t="s">
        <v>36</v>
      </c>
      <c r="AX158" s="12" t="s">
        <v>80</v>
      </c>
      <c r="AY158" s="157" t="s">
        <v>250</v>
      </c>
    </row>
    <row r="159" spans="2:65" s="14" customFormat="1" ht="11.25">
      <c r="B159" s="171"/>
      <c r="D159" s="156" t="s">
        <v>265</v>
      </c>
      <c r="E159" s="172" t="s">
        <v>4665</v>
      </c>
      <c r="F159" s="173" t="s">
        <v>317</v>
      </c>
      <c r="H159" s="174">
        <v>2.4</v>
      </c>
      <c r="I159" s="175"/>
      <c r="L159" s="171"/>
      <c r="M159" s="176"/>
      <c r="T159" s="177"/>
      <c r="AT159" s="172" t="s">
        <v>265</v>
      </c>
      <c r="AU159" s="172" t="s">
        <v>21</v>
      </c>
      <c r="AV159" s="14" t="s">
        <v>267</v>
      </c>
      <c r="AW159" s="14" t="s">
        <v>36</v>
      </c>
      <c r="AX159" s="14" t="s">
        <v>80</v>
      </c>
      <c r="AY159" s="172" t="s">
        <v>250</v>
      </c>
    </row>
    <row r="160" spans="2:65" s="13" customFormat="1" ht="11.25">
      <c r="B160" s="163"/>
      <c r="D160" s="156" t="s">
        <v>265</v>
      </c>
      <c r="E160" s="164" t="s">
        <v>1</v>
      </c>
      <c r="F160" s="165" t="s">
        <v>273</v>
      </c>
      <c r="H160" s="166">
        <v>72.8</v>
      </c>
      <c r="I160" s="167"/>
      <c r="L160" s="163"/>
      <c r="M160" s="168"/>
      <c r="T160" s="169"/>
      <c r="AT160" s="164" t="s">
        <v>265</v>
      </c>
      <c r="AU160" s="164" t="s">
        <v>21</v>
      </c>
      <c r="AV160" s="13" t="s">
        <v>257</v>
      </c>
      <c r="AW160" s="13" t="s">
        <v>36</v>
      </c>
      <c r="AX160" s="13" t="s">
        <v>88</v>
      </c>
      <c r="AY160" s="164" t="s">
        <v>250</v>
      </c>
    </row>
    <row r="161" spans="2:65" s="1" customFormat="1" ht="37.9" customHeight="1">
      <c r="B161" s="33"/>
      <c r="C161" s="138" t="s">
        <v>299</v>
      </c>
      <c r="D161" s="138" t="s">
        <v>252</v>
      </c>
      <c r="E161" s="139" t="s">
        <v>381</v>
      </c>
      <c r="F161" s="140" t="s">
        <v>382</v>
      </c>
      <c r="G161" s="141" t="s">
        <v>276</v>
      </c>
      <c r="H161" s="142">
        <v>52</v>
      </c>
      <c r="I161" s="143"/>
      <c r="J161" s="144">
        <f>ROUND(I161*H161,2)</f>
        <v>0</v>
      </c>
      <c r="K161" s="140" t="s">
        <v>2535</v>
      </c>
      <c r="L161" s="33"/>
      <c r="M161" s="145" t="s">
        <v>1</v>
      </c>
      <c r="N161" s="146" t="s">
        <v>45</v>
      </c>
      <c r="P161" s="147">
        <f>O161*H161</f>
        <v>0</v>
      </c>
      <c r="Q161" s="147">
        <v>0</v>
      </c>
      <c r="R161" s="147">
        <f>Q161*H161</f>
        <v>0</v>
      </c>
      <c r="S161" s="147">
        <v>0</v>
      </c>
      <c r="T161" s="148">
        <f>S161*H161</f>
        <v>0</v>
      </c>
      <c r="AR161" s="149" t="s">
        <v>257</v>
      </c>
      <c r="AT161" s="149" t="s">
        <v>252</v>
      </c>
      <c r="AU161" s="149" t="s">
        <v>21</v>
      </c>
      <c r="AY161" s="17" t="s">
        <v>250</v>
      </c>
      <c r="BE161" s="150">
        <f>IF(N161="základní",J161,0)</f>
        <v>0</v>
      </c>
      <c r="BF161" s="150">
        <f>IF(N161="snížená",J161,0)</f>
        <v>0</v>
      </c>
      <c r="BG161" s="150">
        <f>IF(N161="zákl. přenesená",J161,0)</f>
        <v>0</v>
      </c>
      <c r="BH161" s="150">
        <f>IF(N161="sníž. přenesená",J161,0)</f>
        <v>0</v>
      </c>
      <c r="BI161" s="150">
        <f>IF(N161="nulová",J161,0)</f>
        <v>0</v>
      </c>
      <c r="BJ161" s="17" t="s">
        <v>88</v>
      </c>
      <c r="BK161" s="150">
        <f>ROUND(I161*H161,2)</f>
        <v>0</v>
      </c>
      <c r="BL161" s="17" t="s">
        <v>257</v>
      </c>
      <c r="BM161" s="149" t="s">
        <v>4828</v>
      </c>
    </row>
    <row r="162" spans="2:65" s="1" customFormat="1" ht="11.25">
      <c r="B162" s="33"/>
      <c r="D162" s="151" t="s">
        <v>259</v>
      </c>
      <c r="F162" s="152" t="s">
        <v>2537</v>
      </c>
      <c r="I162" s="153"/>
      <c r="L162" s="33"/>
      <c r="M162" s="154"/>
      <c r="T162" s="57"/>
      <c r="AT162" s="17" t="s">
        <v>259</v>
      </c>
      <c r="AU162" s="17" t="s">
        <v>21</v>
      </c>
    </row>
    <row r="163" spans="2:65" s="12" customFormat="1" ht="11.25">
      <c r="B163" s="155"/>
      <c r="D163" s="156" t="s">
        <v>265</v>
      </c>
      <c r="E163" s="157" t="s">
        <v>1</v>
      </c>
      <c r="F163" s="158" t="s">
        <v>4760</v>
      </c>
      <c r="H163" s="159">
        <v>52</v>
      </c>
      <c r="I163" s="160"/>
      <c r="L163" s="155"/>
      <c r="M163" s="161"/>
      <c r="T163" s="162"/>
      <c r="AT163" s="157" t="s">
        <v>265</v>
      </c>
      <c r="AU163" s="157" t="s">
        <v>21</v>
      </c>
      <c r="AV163" s="12" t="s">
        <v>21</v>
      </c>
      <c r="AW163" s="12" t="s">
        <v>36</v>
      </c>
      <c r="AX163" s="12" t="s">
        <v>88</v>
      </c>
      <c r="AY163" s="157" t="s">
        <v>250</v>
      </c>
    </row>
    <row r="164" spans="2:65" s="1" customFormat="1" ht="37.9" customHeight="1">
      <c r="B164" s="33"/>
      <c r="C164" s="138" t="s">
        <v>305</v>
      </c>
      <c r="D164" s="138" t="s">
        <v>252</v>
      </c>
      <c r="E164" s="139" t="s">
        <v>388</v>
      </c>
      <c r="F164" s="140" t="s">
        <v>389</v>
      </c>
      <c r="G164" s="141" t="s">
        <v>276</v>
      </c>
      <c r="H164" s="142">
        <v>520</v>
      </c>
      <c r="I164" s="143"/>
      <c r="J164" s="144">
        <f>ROUND(I164*H164,2)</f>
        <v>0</v>
      </c>
      <c r="K164" s="140" t="s">
        <v>2535</v>
      </c>
      <c r="L164" s="33"/>
      <c r="M164" s="145" t="s">
        <v>1</v>
      </c>
      <c r="N164" s="146" t="s">
        <v>45</v>
      </c>
      <c r="P164" s="147">
        <f>O164*H164</f>
        <v>0</v>
      </c>
      <c r="Q164" s="147">
        <v>0</v>
      </c>
      <c r="R164" s="147">
        <f>Q164*H164</f>
        <v>0</v>
      </c>
      <c r="S164" s="147">
        <v>0</v>
      </c>
      <c r="T164" s="148">
        <f>S164*H164</f>
        <v>0</v>
      </c>
      <c r="AR164" s="149" t="s">
        <v>257</v>
      </c>
      <c r="AT164" s="149" t="s">
        <v>252</v>
      </c>
      <c r="AU164" s="149" t="s">
        <v>21</v>
      </c>
      <c r="AY164" s="17" t="s">
        <v>250</v>
      </c>
      <c r="BE164" s="150">
        <f>IF(N164="základní",J164,0)</f>
        <v>0</v>
      </c>
      <c r="BF164" s="150">
        <f>IF(N164="snížená",J164,0)</f>
        <v>0</v>
      </c>
      <c r="BG164" s="150">
        <f>IF(N164="zákl. přenesená",J164,0)</f>
        <v>0</v>
      </c>
      <c r="BH164" s="150">
        <f>IF(N164="sníž. přenesená",J164,0)</f>
        <v>0</v>
      </c>
      <c r="BI164" s="150">
        <f>IF(N164="nulová",J164,0)</f>
        <v>0</v>
      </c>
      <c r="BJ164" s="17" t="s">
        <v>88</v>
      </c>
      <c r="BK164" s="150">
        <f>ROUND(I164*H164,2)</f>
        <v>0</v>
      </c>
      <c r="BL164" s="17" t="s">
        <v>257</v>
      </c>
      <c r="BM164" s="149" t="s">
        <v>4829</v>
      </c>
    </row>
    <row r="165" spans="2:65" s="1" customFormat="1" ht="11.25">
      <c r="B165" s="33"/>
      <c r="D165" s="151" t="s">
        <v>259</v>
      </c>
      <c r="F165" s="152" t="s">
        <v>2540</v>
      </c>
      <c r="I165" s="153"/>
      <c r="L165" s="33"/>
      <c r="M165" s="154"/>
      <c r="T165" s="57"/>
      <c r="AT165" s="17" t="s">
        <v>259</v>
      </c>
      <c r="AU165" s="17" t="s">
        <v>21</v>
      </c>
    </row>
    <row r="166" spans="2:65" s="12" customFormat="1" ht="11.25">
      <c r="B166" s="155"/>
      <c r="D166" s="156" t="s">
        <v>265</v>
      </c>
      <c r="E166" s="157" t="s">
        <v>1</v>
      </c>
      <c r="F166" s="158" t="s">
        <v>4762</v>
      </c>
      <c r="H166" s="159">
        <v>520</v>
      </c>
      <c r="I166" s="160"/>
      <c r="L166" s="155"/>
      <c r="M166" s="161"/>
      <c r="T166" s="162"/>
      <c r="AT166" s="157" t="s">
        <v>265</v>
      </c>
      <c r="AU166" s="157" t="s">
        <v>21</v>
      </c>
      <c r="AV166" s="12" t="s">
        <v>21</v>
      </c>
      <c r="AW166" s="12" t="s">
        <v>36</v>
      </c>
      <c r="AX166" s="12" t="s">
        <v>88</v>
      </c>
      <c r="AY166" s="157" t="s">
        <v>250</v>
      </c>
    </row>
    <row r="167" spans="2:65" s="1" customFormat="1" ht="24.2" customHeight="1">
      <c r="B167" s="33"/>
      <c r="C167" s="138" t="s">
        <v>311</v>
      </c>
      <c r="D167" s="138" t="s">
        <v>252</v>
      </c>
      <c r="E167" s="139" t="s">
        <v>336</v>
      </c>
      <c r="F167" s="140" t="s">
        <v>337</v>
      </c>
      <c r="G167" s="141" t="s">
        <v>276</v>
      </c>
      <c r="H167" s="142">
        <v>78.5</v>
      </c>
      <c r="I167" s="143"/>
      <c r="J167" s="144">
        <f>ROUND(I167*H167,2)</f>
        <v>0</v>
      </c>
      <c r="K167" s="140" t="s">
        <v>256</v>
      </c>
      <c r="L167" s="33"/>
      <c r="M167" s="145" t="s">
        <v>1</v>
      </c>
      <c r="N167" s="146" t="s">
        <v>45</v>
      </c>
      <c r="P167" s="147">
        <f>O167*H167</f>
        <v>0</v>
      </c>
      <c r="Q167" s="147">
        <v>0</v>
      </c>
      <c r="R167" s="147">
        <f>Q167*H167</f>
        <v>0</v>
      </c>
      <c r="S167" s="147">
        <v>0</v>
      </c>
      <c r="T167" s="148">
        <f>S167*H167</f>
        <v>0</v>
      </c>
      <c r="AR167" s="149" t="s">
        <v>257</v>
      </c>
      <c r="AT167" s="149" t="s">
        <v>252</v>
      </c>
      <c r="AU167" s="149" t="s">
        <v>21</v>
      </c>
      <c r="AY167" s="17" t="s">
        <v>250</v>
      </c>
      <c r="BE167" s="150">
        <f>IF(N167="základní",J167,0)</f>
        <v>0</v>
      </c>
      <c r="BF167" s="150">
        <f>IF(N167="snížená",J167,0)</f>
        <v>0</v>
      </c>
      <c r="BG167" s="150">
        <f>IF(N167="zákl. přenesená",J167,0)</f>
        <v>0</v>
      </c>
      <c r="BH167" s="150">
        <f>IF(N167="sníž. přenesená",J167,0)</f>
        <v>0</v>
      </c>
      <c r="BI167" s="150">
        <f>IF(N167="nulová",J167,0)</f>
        <v>0</v>
      </c>
      <c r="BJ167" s="17" t="s">
        <v>88</v>
      </c>
      <c r="BK167" s="150">
        <f>ROUND(I167*H167,2)</f>
        <v>0</v>
      </c>
      <c r="BL167" s="17" t="s">
        <v>257</v>
      </c>
      <c r="BM167" s="149" t="s">
        <v>4830</v>
      </c>
    </row>
    <row r="168" spans="2:65" s="1" customFormat="1" ht="11.25">
      <c r="B168" s="33"/>
      <c r="D168" s="151" t="s">
        <v>259</v>
      </c>
      <c r="F168" s="152" t="s">
        <v>339</v>
      </c>
      <c r="I168" s="153"/>
      <c r="L168" s="33"/>
      <c r="M168" s="154"/>
      <c r="T168" s="57"/>
      <c r="AT168" s="17" t="s">
        <v>259</v>
      </c>
      <c r="AU168" s="17" t="s">
        <v>21</v>
      </c>
    </row>
    <row r="169" spans="2:65" s="12" customFormat="1" ht="11.25">
      <c r="B169" s="155"/>
      <c r="D169" s="156" t="s">
        <v>265</v>
      </c>
      <c r="E169" s="157" t="s">
        <v>1</v>
      </c>
      <c r="F169" s="158" t="s">
        <v>4693</v>
      </c>
      <c r="H169" s="159">
        <v>26.5</v>
      </c>
      <c r="I169" s="160"/>
      <c r="L169" s="155"/>
      <c r="M169" s="161"/>
      <c r="T169" s="162"/>
      <c r="AT169" s="157" t="s">
        <v>265</v>
      </c>
      <c r="AU169" s="157" t="s">
        <v>21</v>
      </c>
      <c r="AV169" s="12" t="s">
        <v>21</v>
      </c>
      <c r="AW169" s="12" t="s">
        <v>36</v>
      </c>
      <c r="AX169" s="12" t="s">
        <v>80</v>
      </c>
      <c r="AY169" s="157" t="s">
        <v>250</v>
      </c>
    </row>
    <row r="170" spans="2:65" s="12" customFormat="1" ht="11.25">
      <c r="B170" s="155"/>
      <c r="D170" s="156" t="s">
        <v>265</v>
      </c>
      <c r="E170" s="157" t="s">
        <v>1</v>
      </c>
      <c r="F170" s="158" t="s">
        <v>4760</v>
      </c>
      <c r="H170" s="159">
        <v>52</v>
      </c>
      <c r="I170" s="160"/>
      <c r="L170" s="155"/>
      <c r="M170" s="161"/>
      <c r="T170" s="162"/>
      <c r="AT170" s="157" t="s">
        <v>265</v>
      </c>
      <c r="AU170" s="157" t="s">
        <v>21</v>
      </c>
      <c r="AV170" s="12" t="s">
        <v>21</v>
      </c>
      <c r="AW170" s="12" t="s">
        <v>36</v>
      </c>
      <c r="AX170" s="12" t="s">
        <v>80</v>
      </c>
      <c r="AY170" s="157" t="s">
        <v>250</v>
      </c>
    </row>
    <row r="171" spans="2:65" s="13" customFormat="1" ht="11.25">
      <c r="B171" s="163"/>
      <c r="D171" s="156" t="s">
        <v>265</v>
      </c>
      <c r="E171" s="164" t="s">
        <v>1</v>
      </c>
      <c r="F171" s="165" t="s">
        <v>273</v>
      </c>
      <c r="H171" s="166">
        <v>78.5</v>
      </c>
      <c r="I171" s="167"/>
      <c r="L171" s="163"/>
      <c r="M171" s="168"/>
      <c r="T171" s="169"/>
      <c r="AT171" s="164" t="s">
        <v>265</v>
      </c>
      <c r="AU171" s="164" t="s">
        <v>21</v>
      </c>
      <c r="AV171" s="13" t="s">
        <v>257</v>
      </c>
      <c r="AW171" s="13" t="s">
        <v>36</v>
      </c>
      <c r="AX171" s="13" t="s">
        <v>88</v>
      </c>
      <c r="AY171" s="164" t="s">
        <v>250</v>
      </c>
    </row>
    <row r="172" spans="2:65" s="1" customFormat="1" ht="33" customHeight="1">
      <c r="B172" s="33"/>
      <c r="C172" s="138" t="s">
        <v>320</v>
      </c>
      <c r="D172" s="138" t="s">
        <v>252</v>
      </c>
      <c r="E172" s="139" t="s">
        <v>400</v>
      </c>
      <c r="F172" s="140" t="s">
        <v>401</v>
      </c>
      <c r="G172" s="141" t="s">
        <v>402</v>
      </c>
      <c r="H172" s="142">
        <v>104</v>
      </c>
      <c r="I172" s="143"/>
      <c r="J172" s="144">
        <f>ROUND(I172*H172,2)</f>
        <v>0</v>
      </c>
      <c r="K172" s="140" t="s">
        <v>1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0</v>
      </c>
      <c r="R172" s="147">
        <f>Q172*H172</f>
        <v>0</v>
      </c>
      <c r="S172" s="147">
        <v>0</v>
      </c>
      <c r="T172" s="148">
        <f>S172*H172</f>
        <v>0</v>
      </c>
      <c r="AR172" s="149" t="s">
        <v>257</v>
      </c>
      <c r="AT172" s="149" t="s">
        <v>252</v>
      </c>
      <c r="AU172" s="149" t="s">
        <v>21</v>
      </c>
      <c r="AY172" s="17" t="s">
        <v>250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257</v>
      </c>
      <c r="BM172" s="149" t="s">
        <v>4831</v>
      </c>
    </row>
    <row r="173" spans="2:65" s="12" customFormat="1" ht="11.25">
      <c r="B173" s="155"/>
      <c r="D173" s="156" t="s">
        <v>265</v>
      </c>
      <c r="E173" s="157" t="s">
        <v>1</v>
      </c>
      <c r="F173" s="158" t="s">
        <v>4765</v>
      </c>
      <c r="H173" s="159">
        <v>104</v>
      </c>
      <c r="I173" s="160"/>
      <c r="L173" s="155"/>
      <c r="M173" s="161"/>
      <c r="T173" s="162"/>
      <c r="AT173" s="157" t="s">
        <v>265</v>
      </c>
      <c r="AU173" s="157" t="s">
        <v>21</v>
      </c>
      <c r="AV173" s="12" t="s">
        <v>21</v>
      </c>
      <c r="AW173" s="12" t="s">
        <v>36</v>
      </c>
      <c r="AX173" s="12" t="s">
        <v>88</v>
      </c>
      <c r="AY173" s="157" t="s">
        <v>250</v>
      </c>
    </row>
    <row r="174" spans="2:65" s="1" customFormat="1" ht="16.5" customHeight="1">
      <c r="B174" s="33"/>
      <c r="C174" s="138" t="s">
        <v>331</v>
      </c>
      <c r="D174" s="138" t="s">
        <v>252</v>
      </c>
      <c r="E174" s="139" t="s">
        <v>412</v>
      </c>
      <c r="F174" s="140" t="s">
        <v>413</v>
      </c>
      <c r="G174" s="141" t="s">
        <v>276</v>
      </c>
      <c r="H174" s="142">
        <v>70.400000000000006</v>
      </c>
      <c r="I174" s="143"/>
      <c r="J174" s="144">
        <f>ROUND(I174*H174,2)</f>
        <v>0</v>
      </c>
      <c r="K174" s="140" t="s">
        <v>256</v>
      </c>
      <c r="L174" s="33"/>
      <c r="M174" s="145" t="s">
        <v>1</v>
      </c>
      <c r="N174" s="146" t="s">
        <v>45</v>
      </c>
      <c r="P174" s="147">
        <f>O174*H174</f>
        <v>0</v>
      </c>
      <c r="Q174" s="147">
        <v>0</v>
      </c>
      <c r="R174" s="147">
        <f>Q174*H174</f>
        <v>0</v>
      </c>
      <c r="S174" s="147">
        <v>0</v>
      </c>
      <c r="T174" s="148">
        <f>S174*H174</f>
        <v>0</v>
      </c>
      <c r="AR174" s="149" t="s">
        <v>257</v>
      </c>
      <c r="AT174" s="149" t="s">
        <v>252</v>
      </c>
      <c r="AU174" s="149" t="s">
        <v>21</v>
      </c>
      <c r="AY174" s="17" t="s">
        <v>250</v>
      </c>
      <c r="BE174" s="150">
        <f>IF(N174="základní",J174,0)</f>
        <v>0</v>
      </c>
      <c r="BF174" s="150">
        <f>IF(N174="snížená",J174,0)</f>
        <v>0</v>
      </c>
      <c r="BG174" s="150">
        <f>IF(N174="zákl. přenesená",J174,0)</f>
        <v>0</v>
      </c>
      <c r="BH174" s="150">
        <f>IF(N174="sníž. přenesená",J174,0)</f>
        <v>0</v>
      </c>
      <c r="BI174" s="150">
        <f>IF(N174="nulová",J174,0)</f>
        <v>0</v>
      </c>
      <c r="BJ174" s="17" t="s">
        <v>88</v>
      </c>
      <c r="BK174" s="150">
        <f>ROUND(I174*H174,2)</f>
        <v>0</v>
      </c>
      <c r="BL174" s="17" t="s">
        <v>257</v>
      </c>
      <c r="BM174" s="149" t="s">
        <v>4832</v>
      </c>
    </row>
    <row r="175" spans="2:65" s="1" customFormat="1" ht="11.25">
      <c r="B175" s="33"/>
      <c r="D175" s="151" t="s">
        <v>259</v>
      </c>
      <c r="F175" s="152" t="s">
        <v>415</v>
      </c>
      <c r="I175" s="153"/>
      <c r="L175" s="33"/>
      <c r="M175" s="154"/>
      <c r="T175" s="57"/>
      <c r="AT175" s="17" t="s">
        <v>259</v>
      </c>
      <c r="AU175" s="17" t="s">
        <v>21</v>
      </c>
    </row>
    <row r="176" spans="2:65" s="1" customFormat="1" ht="19.5">
      <c r="B176" s="33"/>
      <c r="D176" s="156" t="s">
        <v>285</v>
      </c>
      <c r="F176" s="170" t="s">
        <v>4474</v>
      </c>
      <c r="I176" s="153"/>
      <c r="L176" s="33"/>
      <c r="M176" s="154"/>
      <c r="T176" s="57"/>
      <c r="AT176" s="17" t="s">
        <v>285</v>
      </c>
      <c r="AU176" s="17" t="s">
        <v>21</v>
      </c>
    </row>
    <row r="177" spans="2:65" s="12" customFormat="1" ht="11.25">
      <c r="B177" s="155"/>
      <c r="D177" s="156" t="s">
        <v>265</v>
      </c>
      <c r="E177" s="157" t="s">
        <v>1</v>
      </c>
      <c r="F177" s="158" t="s">
        <v>4833</v>
      </c>
      <c r="H177" s="159">
        <v>17.600000000000001</v>
      </c>
      <c r="I177" s="160"/>
      <c r="L177" s="155"/>
      <c r="M177" s="161"/>
      <c r="T177" s="162"/>
      <c r="AT177" s="157" t="s">
        <v>265</v>
      </c>
      <c r="AU177" s="157" t="s">
        <v>21</v>
      </c>
      <c r="AV177" s="12" t="s">
        <v>21</v>
      </c>
      <c r="AW177" s="12" t="s">
        <v>36</v>
      </c>
      <c r="AX177" s="12" t="s">
        <v>80</v>
      </c>
      <c r="AY177" s="157" t="s">
        <v>250</v>
      </c>
    </row>
    <row r="178" spans="2:65" s="12" customFormat="1" ht="11.25">
      <c r="B178" s="155"/>
      <c r="D178" s="156" t="s">
        <v>265</v>
      </c>
      <c r="E178" s="157" t="s">
        <v>1</v>
      </c>
      <c r="F178" s="158" t="s">
        <v>4826</v>
      </c>
      <c r="H178" s="159">
        <v>52.8</v>
      </c>
      <c r="I178" s="160"/>
      <c r="L178" s="155"/>
      <c r="M178" s="161"/>
      <c r="T178" s="162"/>
      <c r="AT178" s="157" t="s">
        <v>265</v>
      </c>
      <c r="AU178" s="157" t="s">
        <v>21</v>
      </c>
      <c r="AV178" s="12" t="s">
        <v>21</v>
      </c>
      <c r="AW178" s="12" t="s">
        <v>36</v>
      </c>
      <c r="AX178" s="12" t="s">
        <v>80</v>
      </c>
      <c r="AY178" s="157" t="s">
        <v>250</v>
      </c>
    </row>
    <row r="179" spans="2:65" s="13" customFormat="1" ht="11.25">
      <c r="B179" s="163"/>
      <c r="D179" s="156" t="s">
        <v>265</v>
      </c>
      <c r="E179" s="164" t="s">
        <v>1</v>
      </c>
      <c r="F179" s="165" t="s">
        <v>273</v>
      </c>
      <c r="H179" s="166">
        <v>70.400000000000006</v>
      </c>
      <c r="I179" s="167"/>
      <c r="L179" s="163"/>
      <c r="M179" s="168"/>
      <c r="T179" s="169"/>
      <c r="AT179" s="164" t="s">
        <v>265</v>
      </c>
      <c r="AU179" s="164" t="s">
        <v>21</v>
      </c>
      <c r="AV179" s="13" t="s">
        <v>257</v>
      </c>
      <c r="AW179" s="13" t="s">
        <v>36</v>
      </c>
      <c r="AX179" s="13" t="s">
        <v>88</v>
      </c>
      <c r="AY179" s="164" t="s">
        <v>250</v>
      </c>
    </row>
    <row r="180" spans="2:65" s="1" customFormat="1" ht="24.2" customHeight="1">
      <c r="B180" s="33"/>
      <c r="C180" s="138" t="s">
        <v>335</v>
      </c>
      <c r="D180" s="138" t="s">
        <v>252</v>
      </c>
      <c r="E180" s="139" t="s">
        <v>346</v>
      </c>
      <c r="F180" s="140" t="s">
        <v>347</v>
      </c>
      <c r="G180" s="141" t="s">
        <v>276</v>
      </c>
      <c r="H180" s="142">
        <v>24.1</v>
      </c>
      <c r="I180" s="143"/>
      <c r="J180" s="144">
        <f>ROUND(I180*H180,2)</f>
        <v>0</v>
      </c>
      <c r="K180" s="140" t="s">
        <v>256</v>
      </c>
      <c r="L180" s="33"/>
      <c r="M180" s="145" t="s">
        <v>1</v>
      </c>
      <c r="N180" s="146" t="s">
        <v>45</v>
      </c>
      <c r="P180" s="147">
        <f>O180*H180</f>
        <v>0</v>
      </c>
      <c r="Q180" s="147">
        <v>0</v>
      </c>
      <c r="R180" s="147">
        <f>Q180*H180</f>
        <v>0</v>
      </c>
      <c r="S180" s="147">
        <v>0</v>
      </c>
      <c r="T180" s="148">
        <f>S180*H180</f>
        <v>0</v>
      </c>
      <c r="AR180" s="149" t="s">
        <v>257</v>
      </c>
      <c r="AT180" s="149" t="s">
        <v>252</v>
      </c>
      <c r="AU180" s="149" t="s">
        <v>21</v>
      </c>
      <c r="AY180" s="17" t="s">
        <v>250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257</v>
      </c>
      <c r="BM180" s="149" t="s">
        <v>4834</v>
      </c>
    </row>
    <row r="181" spans="2:65" s="1" customFormat="1" ht="11.25">
      <c r="B181" s="33"/>
      <c r="D181" s="151" t="s">
        <v>259</v>
      </c>
      <c r="F181" s="152" t="s">
        <v>349</v>
      </c>
      <c r="I181" s="153"/>
      <c r="L181" s="33"/>
      <c r="M181" s="154"/>
      <c r="T181" s="57"/>
      <c r="AT181" s="17" t="s">
        <v>259</v>
      </c>
      <c r="AU181" s="17" t="s">
        <v>21</v>
      </c>
    </row>
    <row r="182" spans="2:65" s="1" customFormat="1" ht="19.5">
      <c r="B182" s="33"/>
      <c r="D182" s="156" t="s">
        <v>285</v>
      </c>
      <c r="F182" s="170" t="s">
        <v>4477</v>
      </c>
      <c r="I182" s="153"/>
      <c r="L182" s="33"/>
      <c r="M182" s="154"/>
      <c r="T182" s="57"/>
      <c r="AT182" s="17" t="s">
        <v>285</v>
      </c>
      <c r="AU182" s="17" t="s">
        <v>21</v>
      </c>
    </row>
    <row r="183" spans="2:65" s="12" customFormat="1" ht="11.25">
      <c r="B183" s="155"/>
      <c r="D183" s="156" t="s">
        <v>265</v>
      </c>
      <c r="E183" s="157" t="s">
        <v>1</v>
      </c>
      <c r="F183" s="158" t="s">
        <v>4835</v>
      </c>
      <c r="H183" s="159">
        <v>24.1</v>
      </c>
      <c r="I183" s="160"/>
      <c r="L183" s="155"/>
      <c r="M183" s="161"/>
      <c r="T183" s="162"/>
      <c r="AT183" s="157" t="s">
        <v>265</v>
      </c>
      <c r="AU183" s="157" t="s">
        <v>21</v>
      </c>
      <c r="AV183" s="12" t="s">
        <v>21</v>
      </c>
      <c r="AW183" s="12" t="s">
        <v>36</v>
      </c>
      <c r="AX183" s="12" t="s">
        <v>88</v>
      </c>
      <c r="AY183" s="157" t="s">
        <v>250</v>
      </c>
    </row>
    <row r="184" spans="2:65" s="1" customFormat="1" ht="33" customHeight="1">
      <c r="B184" s="33"/>
      <c r="C184" s="138" t="s">
        <v>340</v>
      </c>
      <c r="D184" s="138" t="s">
        <v>252</v>
      </c>
      <c r="E184" s="139" t="s">
        <v>4577</v>
      </c>
      <c r="F184" s="140" t="s">
        <v>4578</v>
      </c>
      <c r="G184" s="141" t="s">
        <v>255</v>
      </c>
      <c r="H184" s="142">
        <v>12</v>
      </c>
      <c r="I184" s="143"/>
      <c r="J184" s="144">
        <f>ROUND(I184*H184,2)</f>
        <v>0</v>
      </c>
      <c r="K184" s="140" t="s">
        <v>256</v>
      </c>
      <c r="L184" s="33"/>
      <c r="M184" s="145" t="s">
        <v>1</v>
      </c>
      <c r="N184" s="146" t="s">
        <v>45</v>
      </c>
      <c r="P184" s="147">
        <f>O184*H184</f>
        <v>0</v>
      </c>
      <c r="Q184" s="147">
        <v>0</v>
      </c>
      <c r="R184" s="147">
        <f>Q184*H184</f>
        <v>0</v>
      </c>
      <c r="S184" s="147">
        <v>0</v>
      </c>
      <c r="T184" s="148">
        <f>S184*H184</f>
        <v>0</v>
      </c>
      <c r="AR184" s="149" t="s">
        <v>257</v>
      </c>
      <c r="AT184" s="149" t="s">
        <v>252</v>
      </c>
      <c r="AU184" s="149" t="s">
        <v>21</v>
      </c>
      <c r="AY184" s="17" t="s">
        <v>250</v>
      </c>
      <c r="BE184" s="150">
        <f>IF(N184="základní",J184,0)</f>
        <v>0</v>
      </c>
      <c r="BF184" s="150">
        <f>IF(N184="snížená",J184,0)</f>
        <v>0</v>
      </c>
      <c r="BG184" s="150">
        <f>IF(N184="zákl. přenesená",J184,0)</f>
        <v>0</v>
      </c>
      <c r="BH184" s="150">
        <f>IF(N184="sníž. přenesená",J184,0)</f>
        <v>0</v>
      </c>
      <c r="BI184" s="150">
        <f>IF(N184="nulová",J184,0)</f>
        <v>0</v>
      </c>
      <c r="BJ184" s="17" t="s">
        <v>88</v>
      </c>
      <c r="BK184" s="150">
        <f>ROUND(I184*H184,2)</f>
        <v>0</v>
      </c>
      <c r="BL184" s="17" t="s">
        <v>257</v>
      </c>
      <c r="BM184" s="149" t="s">
        <v>4836</v>
      </c>
    </row>
    <row r="185" spans="2:65" s="1" customFormat="1" ht="11.25">
      <c r="B185" s="33"/>
      <c r="D185" s="151" t="s">
        <v>259</v>
      </c>
      <c r="F185" s="152" t="s">
        <v>4580</v>
      </c>
      <c r="I185" s="153"/>
      <c r="L185" s="33"/>
      <c r="M185" s="154"/>
      <c r="T185" s="57"/>
      <c r="AT185" s="17" t="s">
        <v>259</v>
      </c>
      <c r="AU185" s="17" t="s">
        <v>21</v>
      </c>
    </row>
    <row r="186" spans="2:65" s="12" customFormat="1" ht="11.25">
      <c r="B186" s="155"/>
      <c r="D186" s="156" t="s">
        <v>265</v>
      </c>
      <c r="E186" s="157" t="s">
        <v>1</v>
      </c>
      <c r="F186" s="158" t="s">
        <v>4837</v>
      </c>
      <c r="H186" s="159">
        <v>12</v>
      </c>
      <c r="I186" s="160"/>
      <c r="L186" s="155"/>
      <c r="M186" s="161"/>
      <c r="T186" s="162"/>
      <c r="AT186" s="157" t="s">
        <v>265</v>
      </c>
      <c r="AU186" s="157" t="s">
        <v>21</v>
      </c>
      <c r="AV186" s="12" t="s">
        <v>21</v>
      </c>
      <c r="AW186" s="12" t="s">
        <v>36</v>
      </c>
      <c r="AX186" s="12" t="s">
        <v>88</v>
      </c>
      <c r="AY186" s="157" t="s">
        <v>250</v>
      </c>
    </row>
    <row r="187" spans="2:65" s="1" customFormat="1" ht="24.2" customHeight="1">
      <c r="B187" s="33"/>
      <c r="C187" s="138" t="s">
        <v>8</v>
      </c>
      <c r="D187" s="138" t="s">
        <v>252</v>
      </c>
      <c r="E187" s="139" t="s">
        <v>4582</v>
      </c>
      <c r="F187" s="140" t="s">
        <v>4583</v>
      </c>
      <c r="G187" s="141" t="s">
        <v>255</v>
      </c>
      <c r="H187" s="142">
        <v>12</v>
      </c>
      <c r="I187" s="143"/>
      <c r="J187" s="144">
        <f>ROUND(I187*H187,2)</f>
        <v>0</v>
      </c>
      <c r="K187" s="140" t="s">
        <v>256</v>
      </c>
      <c r="L187" s="33"/>
      <c r="M187" s="145" t="s">
        <v>1</v>
      </c>
      <c r="N187" s="146" t="s">
        <v>45</v>
      </c>
      <c r="P187" s="147">
        <f>O187*H187</f>
        <v>0</v>
      </c>
      <c r="Q187" s="147">
        <v>0</v>
      </c>
      <c r="R187" s="147">
        <f>Q187*H187</f>
        <v>0</v>
      </c>
      <c r="S187" s="147">
        <v>0</v>
      </c>
      <c r="T187" s="148">
        <f>S187*H187</f>
        <v>0</v>
      </c>
      <c r="AR187" s="149" t="s">
        <v>257</v>
      </c>
      <c r="AT187" s="149" t="s">
        <v>252</v>
      </c>
      <c r="AU187" s="149" t="s">
        <v>21</v>
      </c>
      <c r="AY187" s="17" t="s">
        <v>250</v>
      </c>
      <c r="BE187" s="150">
        <f>IF(N187="základní",J187,0)</f>
        <v>0</v>
      </c>
      <c r="BF187" s="150">
        <f>IF(N187="snížená",J187,0)</f>
        <v>0</v>
      </c>
      <c r="BG187" s="150">
        <f>IF(N187="zákl. přenesená",J187,0)</f>
        <v>0</v>
      </c>
      <c r="BH187" s="150">
        <f>IF(N187="sníž. přenesená",J187,0)</f>
        <v>0</v>
      </c>
      <c r="BI187" s="150">
        <f>IF(N187="nulová",J187,0)</f>
        <v>0</v>
      </c>
      <c r="BJ187" s="17" t="s">
        <v>88</v>
      </c>
      <c r="BK187" s="150">
        <f>ROUND(I187*H187,2)</f>
        <v>0</v>
      </c>
      <c r="BL187" s="17" t="s">
        <v>257</v>
      </c>
      <c r="BM187" s="149" t="s">
        <v>4838</v>
      </c>
    </row>
    <row r="188" spans="2:65" s="1" customFormat="1" ht="11.25">
      <c r="B188" s="33"/>
      <c r="D188" s="151" t="s">
        <v>259</v>
      </c>
      <c r="F188" s="152" t="s">
        <v>4585</v>
      </c>
      <c r="I188" s="153"/>
      <c r="L188" s="33"/>
      <c r="M188" s="154"/>
      <c r="T188" s="57"/>
      <c r="AT188" s="17" t="s">
        <v>259</v>
      </c>
      <c r="AU188" s="17" t="s">
        <v>21</v>
      </c>
    </row>
    <row r="189" spans="2:65" s="12" customFormat="1" ht="11.25">
      <c r="B189" s="155"/>
      <c r="D189" s="156" t="s">
        <v>265</v>
      </c>
      <c r="E189" s="157" t="s">
        <v>1</v>
      </c>
      <c r="F189" s="158" t="s">
        <v>331</v>
      </c>
      <c r="H189" s="159">
        <v>12</v>
      </c>
      <c r="I189" s="160"/>
      <c r="L189" s="155"/>
      <c r="M189" s="161"/>
      <c r="T189" s="162"/>
      <c r="AT189" s="157" t="s">
        <v>265</v>
      </c>
      <c r="AU189" s="157" t="s">
        <v>21</v>
      </c>
      <c r="AV189" s="12" t="s">
        <v>21</v>
      </c>
      <c r="AW189" s="12" t="s">
        <v>36</v>
      </c>
      <c r="AX189" s="12" t="s">
        <v>88</v>
      </c>
      <c r="AY189" s="157" t="s">
        <v>250</v>
      </c>
    </row>
    <row r="190" spans="2:65" s="1" customFormat="1" ht="16.5" customHeight="1">
      <c r="B190" s="33"/>
      <c r="C190" s="178" t="s">
        <v>351</v>
      </c>
      <c r="D190" s="178" t="s">
        <v>364</v>
      </c>
      <c r="E190" s="179" t="s">
        <v>441</v>
      </c>
      <c r="F190" s="180" t="s">
        <v>442</v>
      </c>
      <c r="G190" s="181" t="s">
        <v>443</v>
      </c>
      <c r="H190" s="182">
        <v>0.24</v>
      </c>
      <c r="I190" s="183"/>
      <c r="J190" s="184">
        <f>ROUND(I190*H190,2)</f>
        <v>0</v>
      </c>
      <c r="K190" s="180" t="s">
        <v>256</v>
      </c>
      <c r="L190" s="185"/>
      <c r="M190" s="186" t="s">
        <v>1</v>
      </c>
      <c r="N190" s="187" t="s">
        <v>45</v>
      </c>
      <c r="P190" s="147">
        <f>O190*H190</f>
        <v>0</v>
      </c>
      <c r="Q190" s="147">
        <v>1E-3</v>
      </c>
      <c r="R190" s="147">
        <f>Q190*H190</f>
        <v>2.4000000000000001E-4</v>
      </c>
      <c r="S190" s="147">
        <v>0</v>
      </c>
      <c r="T190" s="148">
        <f>S190*H190</f>
        <v>0</v>
      </c>
      <c r="AR190" s="149" t="s">
        <v>299</v>
      </c>
      <c r="AT190" s="149" t="s">
        <v>364</v>
      </c>
      <c r="AU190" s="149" t="s">
        <v>21</v>
      </c>
      <c r="AY190" s="17" t="s">
        <v>250</v>
      </c>
      <c r="BE190" s="150">
        <f>IF(N190="základní",J190,0)</f>
        <v>0</v>
      </c>
      <c r="BF190" s="150">
        <f>IF(N190="snížená",J190,0)</f>
        <v>0</v>
      </c>
      <c r="BG190" s="150">
        <f>IF(N190="zákl. přenesená",J190,0)</f>
        <v>0</v>
      </c>
      <c r="BH190" s="150">
        <f>IF(N190="sníž. přenesená",J190,0)</f>
        <v>0</v>
      </c>
      <c r="BI190" s="150">
        <f>IF(N190="nulová",J190,0)</f>
        <v>0</v>
      </c>
      <c r="BJ190" s="17" t="s">
        <v>88</v>
      </c>
      <c r="BK190" s="150">
        <f>ROUND(I190*H190,2)</f>
        <v>0</v>
      </c>
      <c r="BL190" s="17" t="s">
        <v>257</v>
      </c>
      <c r="BM190" s="149" t="s">
        <v>4839</v>
      </c>
    </row>
    <row r="191" spans="2:65" s="12" customFormat="1" ht="11.25">
      <c r="B191" s="155"/>
      <c r="D191" s="156" t="s">
        <v>265</v>
      </c>
      <c r="F191" s="158" t="s">
        <v>4840</v>
      </c>
      <c r="H191" s="159">
        <v>0.24</v>
      </c>
      <c r="I191" s="160"/>
      <c r="L191" s="155"/>
      <c r="M191" s="161"/>
      <c r="T191" s="162"/>
      <c r="AT191" s="157" t="s">
        <v>265</v>
      </c>
      <c r="AU191" s="157" t="s">
        <v>21</v>
      </c>
      <c r="AV191" s="12" t="s">
        <v>21</v>
      </c>
      <c r="AW191" s="12" t="s">
        <v>4</v>
      </c>
      <c r="AX191" s="12" t="s">
        <v>88</v>
      </c>
      <c r="AY191" s="157" t="s">
        <v>250</v>
      </c>
    </row>
    <row r="192" spans="2:65" s="1" customFormat="1" ht="24.2" customHeight="1">
      <c r="B192" s="33"/>
      <c r="C192" s="138" t="s">
        <v>357</v>
      </c>
      <c r="D192" s="138" t="s">
        <v>252</v>
      </c>
      <c r="E192" s="139" t="s">
        <v>448</v>
      </c>
      <c r="F192" s="140" t="s">
        <v>449</v>
      </c>
      <c r="G192" s="141" t="s">
        <v>255</v>
      </c>
      <c r="H192" s="142">
        <v>12</v>
      </c>
      <c r="I192" s="143"/>
      <c r="J192" s="144">
        <f>ROUND(I192*H192,2)</f>
        <v>0</v>
      </c>
      <c r="K192" s="140" t="s">
        <v>256</v>
      </c>
      <c r="L192" s="33"/>
      <c r="M192" s="145" t="s">
        <v>1</v>
      </c>
      <c r="N192" s="146" t="s">
        <v>45</v>
      </c>
      <c r="P192" s="147">
        <f>O192*H192</f>
        <v>0</v>
      </c>
      <c r="Q192" s="147">
        <v>0</v>
      </c>
      <c r="R192" s="147">
        <f>Q192*H192</f>
        <v>0</v>
      </c>
      <c r="S192" s="147">
        <v>0</v>
      </c>
      <c r="T192" s="148">
        <f>S192*H192</f>
        <v>0</v>
      </c>
      <c r="AR192" s="149" t="s">
        <v>257</v>
      </c>
      <c r="AT192" s="149" t="s">
        <v>252</v>
      </c>
      <c r="AU192" s="149" t="s">
        <v>21</v>
      </c>
      <c r="AY192" s="17" t="s">
        <v>250</v>
      </c>
      <c r="BE192" s="150">
        <f>IF(N192="základní",J192,0)</f>
        <v>0</v>
      </c>
      <c r="BF192" s="150">
        <f>IF(N192="snížená",J192,0)</f>
        <v>0</v>
      </c>
      <c r="BG192" s="150">
        <f>IF(N192="zákl. přenesená",J192,0)</f>
        <v>0</v>
      </c>
      <c r="BH192" s="150">
        <f>IF(N192="sníž. přenesená",J192,0)</f>
        <v>0</v>
      </c>
      <c r="BI192" s="150">
        <f>IF(N192="nulová",J192,0)</f>
        <v>0</v>
      </c>
      <c r="BJ192" s="17" t="s">
        <v>88</v>
      </c>
      <c r="BK192" s="150">
        <f>ROUND(I192*H192,2)</f>
        <v>0</v>
      </c>
      <c r="BL192" s="17" t="s">
        <v>257</v>
      </c>
      <c r="BM192" s="149" t="s">
        <v>4841</v>
      </c>
    </row>
    <row r="193" spans="2:65" s="1" customFormat="1" ht="11.25">
      <c r="B193" s="33"/>
      <c r="D193" s="151" t="s">
        <v>259</v>
      </c>
      <c r="F193" s="152" t="s">
        <v>451</v>
      </c>
      <c r="I193" s="153"/>
      <c r="L193" s="33"/>
      <c r="M193" s="154"/>
      <c r="T193" s="57"/>
      <c r="AT193" s="17" t="s">
        <v>259</v>
      </c>
      <c r="AU193" s="17" t="s">
        <v>21</v>
      </c>
    </row>
    <row r="194" spans="2:65" s="1" customFormat="1" ht="16.5" customHeight="1">
      <c r="B194" s="33"/>
      <c r="C194" s="138" t="s">
        <v>363</v>
      </c>
      <c r="D194" s="138" t="s">
        <v>252</v>
      </c>
      <c r="E194" s="139" t="s">
        <v>455</v>
      </c>
      <c r="F194" s="140" t="s">
        <v>456</v>
      </c>
      <c r="G194" s="141" t="s">
        <v>276</v>
      </c>
      <c r="H194" s="142">
        <v>0.24</v>
      </c>
      <c r="I194" s="143"/>
      <c r="J194" s="144">
        <f>ROUND(I194*H194,2)</f>
        <v>0</v>
      </c>
      <c r="K194" s="140" t="s">
        <v>256</v>
      </c>
      <c r="L194" s="33"/>
      <c r="M194" s="145" t="s">
        <v>1</v>
      </c>
      <c r="N194" s="146" t="s">
        <v>45</v>
      </c>
      <c r="P194" s="147">
        <f>O194*H194</f>
        <v>0</v>
      </c>
      <c r="Q194" s="147">
        <v>0</v>
      </c>
      <c r="R194" s="147">
        <f>Q194*H194</f>
        <v>0</v>
      </c>
      <c r="S194" s="147">
        <v>0</v>
      </c>
      <c r="T194" s="148">
        <f>S194*H194</f>
        <v>0</v>
      </c>
      <c r="AR194" s="149" t="s">
        <v>257</v>
      </c>
      <c r="AT194" s="149" t="s">
        <v>252</v>
      </c>
      <c r="AU194" s="149" t="s">
        <v>21</v>
      </c>
      <c r="AY194" s="17" t="s">
        <v>250</v>
      </c>
      <c r="BE194" s="150">
        <f>IF(N194="základní",J194,0)</f>
        <v>0</v>
      </c>
      <c r="BF194" s="150">
        <f>IF(N194="snížená",J194,0)</f>
        <v>0</v>
      </c>
      <c r="BG194" s="150">
        <f>IF(N194="zákl. přenesená",J194,0)</f>
        <v>0</v>
      </c>
      <c r="BH194" s="150">
        <f>IF(N194="sníž. přenesená",J194,0)</f>
        <v>0</v>
      </c>
      <c r="BI194" s="150">
        <f>IF(N194="nulová",J194,0)</f>
        <v>0</v>
      </c>
      <c r="BJ194" s="17" t="s">
        <v>88</v>
      </c>
      <c r="BK194" s="150">
        <f>ROUND(I194*H194,2)</f>
        <v>0</v>
      </c>
      <c r="BL194" s="17" t="s">
        <v>257</v>
      </c>
      <c r="BM194" s="149" t="s">
        <v>4842</v>
      </c>
    </row>
    <row r="195" spans="2:65" s="1" customFormat="1" ht="11.25">
      <c r="B195" s="33"/>
      <c r="D195" s="151" t="s">
        <v>259</v>
      </c>
      <c r="F195" s="152" t="s">
        <v>458</v>
      </c>
      <c r="I195" s="153"/>
      <c r="L195" s="33"/>
      <c r="M195" s="154"/>
      <c r="T195" s="57"/>
      <c r="AT195" s="17" t="s">
        <v>259</v>
      </c>
      <c r="AU195" s="17" t="s">
        <v>21</v>
      </c>
    </row>
    <row r="196" spans="2:65" s="11" customFormat="1" ht="22.9" customHeight="1">
      <c r="B196" s="126"/>
      <c r="D196" s="127" t="s">
        <v>79</v>
      </c>
      <c r="E196" s="136" t="s">
        <v>21</v>
      </c>
      <c r="F196" s="136" t="s">
        <v>459</v>
      </c>
      <c r="I196" s="129"/>
      <c r="J196" s="137">
        <f>BK196</f>
        <v>0</v>
      </c>
      <c r="L196" s="126"/>
      <c r="M196" s="131"/>
      <c r="P196" s="132">
        <f>SUM(P197:P199)</f>
        <v>0</v>
      </c>
      <c r="R196" s="132">
        <f>SUM(R197:R199)</f>
        <v>1.7717854</v>
      </c>
      <c r="T196" s="133">
        <f>SUM(T197:T199)</f>
        <v>0</v>
      </c>
      <c r="AR196" s="127" t="s">
        <v>88</v>
      </c>
      <c r="AT196" s="134" t="s">
        <v>79</v>
      </c>
      <c r="AU196" s="134" t="s">
        <v>88</v>
      </c>
      <c r="AY196" s="127" t="s">
        <v>250</v>
      </c>
      <c r="BK196" s="135">
        <f>SUM(BK197:BK199)</f>
        <v>0</v>
      </c>
    </row>
    <row r="197" spans="2:65" s="1" customFormat="1" ht="16.5" customHeight="1">
      <c r="B197" s="33"/>
      <c r="C197" s="138" t="s">
        <v>369</v>
      </c>
      <c r="D197" s="138" t="s">
        <v>252</v>
      </c>
      <c r="E197" s="139" t="s">
        <v>461</v>
      </c>
      <c r="F197" s="140" t="s">
        <v>462</v>
      </c>
      <c r="G197" s="141" t="s">
        <v>276</v>
      </c>
      <c r="H197" s="142">
        <v>0.77</v>
      </c>
      <c r="I197" s="143"/>
      <c r="J197" s="144">
        <f>ROUND(I197*H197,2)</f>
        <v>0</v>
      </c>
      <c r="K197" s="140" t="s">
        <v>256</v>
      </c>
      <c r="L197" s="33"/>
      <c r="M197" s="145" t="s">
        <v>1</v>
      </c>
      <c r="N197" s="146" t="s">
        <v>45</v>
      </c>
      <c r="P197" s="147">
        <f>O197*H197</f>
        <v>0</v>
      </c>
      <c r="Q197" s="147">
        <v>2.3010199999999998</v>
      </c>
      <c r="R197" s="147">
        <f>Q197*H197</f>
        <v>1.7717854</v>
      </c>
      <c r="S197" s="147">
        <v>0</v>
      </c>
      <c r="T197" s="148">
        <f>S197*H197</f>
        <v>0</v>
      </c>
      <c r="AR197" s="149" t="s">
        <v>257</v>
      </c>
      <c r="AT197" s="149" t="s">
        <v>252</v>
      </c>
      <c r="AU197" s="149" t="s">
        <v>21</v>
      </c>
      <c r="AY197" s="17" t="s">
        <v>250</v>
      </c>
      <c r="BE197" s="150">
        <f>IF(N197="základní",J197,0)</f>
        <v>0</v>
      </c>
      <c r="BF197" s="150">
        <f>IF(N197="snížená",J197,0)</f>
        <v>0</v>
      </c>
      <c r="BG197" s="150">
        <f>IF(N197="zákl. přenesená",J197,0)</f>
        <v>0</v>
      </c>
      <c r="BH197" s="150">
        <f>IF(N197="sníž. přenesená",J197,0)</f>
        <v>0</v>
      </c>
      <c r="BI197" s="150">
        <f>IF(N197="nulová",J197,0)</f>
        <v>0</v>
      </c>
      <c r="BJ197" s="17" t="s">
        <v>88</v>
      </c>
      <c r="BK197" s="150">
        <f>ROUND(I197*H197,2)</f>
        <v>0</v>
      </c>
      <c r="BL197" s="17" t="s">
        <v>257</v>
      </c>
      <c r="BM197" s="149" t="s">
        <v>4843</v>
      </c>
    </row>
    <row r="198" spans="2:65" s="1" customFormat="1" ht="11.25">
      <c r="B198" s="33"/>
      <c r="D198" s="151" t="s">
        <v>259</v>
      </c>
      <c r="F198" s="152" t="s">
        <v>464</v>
      </c>
      <c r="I198" s="153"/>
      <c r="L198" s="33"/>
      <c r="M198" s="154"/>
      <c r="T198" s="57"/>
      <c r="AT198" s="17" t="s">
        <v>259</v>
      </c>
      <c r="AU198" s="17" t="s">
        <v>21</v>
      </c>
    </row>
    <row r="199" spans="2:65" s="12" customFormat="1" ht="11.25">
      <c r="B199" s="155"/>
      <c r="D199" s="156" t="s">
        <v>265</v>
      </c>
      <c r="E199" s="157" t="s">
        <v>1</v>
      </c>
      <c r="F199" s="158" t="s">
        <v>4844</v>
      </c>
      <c r="H199" s="159">
        <v>0.77</v>
      </c>
      <c r="I199" s="160"/>
      <c r="L199" s="155"/>
      <c r="M199" s="161"/>
      <c r="T199" s="162"/>
      <c r="AT199" s="157" t="s">
        <v>265</v>
      </c>
      <c r="AU199" s="157" t="s">
        <v>21</v>
      </c>
      <c r="AV199" s="12" t="s">
        <v>21</v>
      </c>
      <c r="AW199" s="12" t="s">
        <v>36</v>
      </c>
      <c r="AX199" s="12" t="s">
        <v>88</v>
      </c>
      <c r="AY199" s="157" t="s">
        <v>250</v>
      </c>
    </row>
    <row r="200" spans="2:65" s="11" customFormat="1" ht="22.9" customHeight="1">
      <c r="B200" s="126"/>
      <c r="D200" s="127" t="s">
        <v>79</v>
      </c>
      <c r="E200" s="136" t="s">
        <v>267</v>
      </c>
      <c r="F200" s="136" t="s">
        <v>484</v>
      </c>
      <c r="I200" s="129"/>
      <c r="J200" s="137">
        <f>BK200</f>
        <v>0</v>
      </c>
      <c r="L200" s="126"/>
      <c r="M200" s="131"/>
      <c r="P200" s="132">
        <f>SUM(P201:P221)</f>
        <v>0</v>
      </c>
      <c r="R200" s="132">
        <f>SUM(R201:R221)</f>
        <v>0.39061087000000005</v>
      </c>
      <c r="T200" s="133">
        <f>SUM(T201:T221)</f>
        <v>0</v>
      </c>
      <c r="AR200" s="127" t="s">
        <v>88</v>
      </c>
      <c r="AT200" s="134" t="s">
        <v>79</v>
      </c>
      <c r="AU200" s="134" t="s">
        <v>88</v>
      </c>
      <c r="AY200" s="127" t="s">
        <v>250</v>
      </c>
      <c r="BK200" s="135">
        <f>SUM(BK201:BK221)</f>
        <v>0</v>
      </c>
    </row>
    <row r="201" spans="2:65" s="1" customFormat="1" ht="24.2" customHeight="1">
      <c r="B201" s="33"/>
      <c r="C201" s="138" t="s">
        <v>375</v>
      </c>
      <c r="D201" s="138" t="s">
        <v>252</v>
      </c>
      <c r="E201" s="139" t="s">
        <v>516</v>
      </c>
      <c r="F201" s="140" t="s">
        <v>517</v>
      </c>
      <c r="G201" s="141" t="s">
        <v>276</v>
      </c>
      <c r="H201" s="142">
        <v>5.23</v>
      </c>
      <c r="I201" s="143"/>
      <c r="J201" s="144">
        <f>ROUND(I201*H201,2)</f>
        <v>0</v>
      </c>
      <c r="K201" s="140" t="s">
        <v>256</v>
      </c>
      <c r="L201" s="33"/>
      <c r="M201" s="145" t="s">
        <v>1</v>
      </c>
      <c r="N201" s="146" t="s">
        <v>45</v>
      </c>
      <c r="P201" s="147">
        <f>O201*H201</f>
        <v>0</v>
      </c>
      <c r="Q201" s="147">
        <v>0</v>
      </c>
      <c r="R201" s="147">
        <f>Q201*H201</f>
        <v>0</v>
      </c>
      <c r="S201" s="147">
        <v>0</v>
      </c>
      <c r="T201" s="148">
        <f>S201*H201</f>
        <v>0</v>
      </c>
      <c r="AR201" s="149" t="s">
        <v>257</v>
      </c>
      <c r="AT201" s="149" t="s">
        <v>252</v>
      </c>
      <c r="AU201" s="149" t="s">
        <v>21</v>
      </c>
      <c r="AY201" s="17" t="s">
        <v>250</v>
      </c>
      <c r="BE201" s="150">
        <f>IF(N201="základní",J201,0)</f>
        <v>0</v>
      </c>
      <c r="BF201" s="150">
        <f>IF(N201="snížená",J201,0)</f>
        <v>0</v>
      </c>
      <c r="BG201" s="150">
        <f>IF(N201="zákl. přenesená",J201,0)</f>
        <v>0</v>
      </c>
      <c r="BH201" s="150">
        <f>IF(N201="sníž. přenesená",J201,0)</f>
        <v>0</v>
      </c>
      <c r="BI201" s="150">
        <f>IF(N201="nulová",J201,0)</f>
        <v>0</v>
      </c>
      <c r="BJ201" s="17" t="s">
        <v>88</v>
      </c>
      <c r="BK201" s="150">
        <f>ROUND(I201*H201,2)</f>
        <v>0</v>
      </c>
      <c r="BL201" s="17" t="s">
        <v>257</v>
      </c>
      <c r="BM201" s="149" t="s">
        <v>4845</v>
      </c>
    </row>
    <row r="202" spans="2:65" s="1" customFormat="1" ht="11.25">
      <c r="B202" s="33"/>
      <c r="D202" s="151" t="s">
        <v>259</v>
      </c>
      <c r="F202" s="152" t="s">
        <v>519</v>
      </c>
      <c r="I202" s="153"/>
      <c r="L202" s="33"/>
      <c r="M202" s="154"/>
      <c r="T202" s="57"/>
      <c r="AT202" s="17" t="s">
        <v>259</v>
      </c>
      <c r="AU202" s="17" t="s">
        <v>21</v>
      </c>
    </row>
    <row r="203" spans="2:65" s="1" customFormat="1" ht="19.5">
      <c r="B203" s="33"/>
      <c r="D203" s="156" t="s">
        <v>285</v>
      </c>
      <c r="F203" s="170" t="s">
        <v>4487</v>
      </c>
      <c r="I203" s="153"/>
      <c r="L203" s="33"/>
      <c r="M203" s="154"/>
      <c r="T203" s="57"/>
      <c r="AT203" s="17" t="s">
        <v>285</v>
      </c>
      <c r="AU203" s="17" t="s">
        <v>21</v>
      </c>
    </row>
    <row r="204" spans="2:65" s="12" customFormat="1" ht="11.25">
      <c r="B204" s="155"/>
      <c r="D204" s="156" t="s">
        <v>265</v>
      </c>
      <c r="E204" s="157" t="s">
        <v>1</v>
      </c>
      <c r="F204" s="158" t="s">
        <v>4846</v>
      </c>
      <c r="H204" s="159">
        <v>5.23</v>
      </c>
      <c r="I204" s="160"/>
      <c r="L204" s="155"/>
      <c r="M204" s="161"/>
      <c r="T204" s="162"/>
      <c r="AT204" s="157" t="s">
        <v>265</v>
      </c>
      <c r="AU204" s="157" t="s">
        <v>21</v>
      </c>
      <c r="AV204" s="12" t="s">
        <v>21</v>
      </c>
      <c r="AW204" s="12" t="s">
        <v>36</v>
      </c>
      <c r="AX204" s="12" t="s">
        <v>88</v>
      </c>
      <c r="AY204" s="157" t="s">
        <v>250</v>
      </c>
    </row>
    <row r="205" spans="2:65" s="1" customFormat="1" ht="21.75" customHeight="1">
      <c r="B205" s="33"/>
      <c r="C205" s="138" t="s">
        <v>7</v>
      </c>
      <c r="D205" s="138" t="s">
        <v>252</v>
      </c>
      <c r="E205" s="139" t="s">
        <v>522</v>
      </c>
      <c r="F205" s="140" t="s">
        <v>523</v>
      </c>
      <c r="G205" s="141" t="s">
        <v>255</v>
      </c>
      <c r="H205" s="142">
        <v>11.48</v>
      </c>
      <c r="I205" s="143"/>
      <c r="J205" s="144">
        <f>ROUND(I205*H205,2)</f>
        <v>0</v>
      </c>
      <c r="K205" s="140" t="s">
        <v>256</v>
      </c>
      <c r="L205" s="33"/>
      <c r="M205" s="145" t="s">
        <v>1</v>
      </c>
      <c r="N205" s="146" t="s">
        <v>45</v>
      </c>
      <c r="P205" s="147">
        <f>O205*H205</f>
        <v>0</v>
      </c>
      <c r="Q205" s="147">
        <v>8.6499999999999997E-3</v>
      </c>
      <c r="R205" s="147">
        <f>Q205*H205</f>
        <v>9.9302000000000001E-2</v>
      </c>
      <c r="S205" s="147">
        <v>0</v>
      </c>
      <c r="T205" s="148">
        <f>S205*H205</f>
        <v>0</v>
      </c>
      <c r="AR205" s="149" t="s">
        <v>257</v>
      </c>
      <c r="AT205" s="149" t="s">
        <v>252</v>
      </c>
      <c r="AU205" s="149" t="s">
        <v>21</v>
      </c>
      <c r="AY205" s="17" t="s">
        <v>250</v>
      </c>
      <c r="BE205" s="150">
        <f>IF(N205="základní",J205,0)</f>
        <v>0</v>
      </c>
      <c r="BF205" s="150">
        <f>IF(N205="snížená",J205,0)</f>
        <v>0</v>
      </c>
      <c r="BG205" s="150">
        <f>IF(N205="zákl. přenesená",J205,0)</f>
        <v>0</v>
      </c>
      <c r="BH205" s="150">
        <f>IF(N205="sníž. přenesená",J205,0)</f>
        <v>0</v>
      </c>
      <c r="BI205" s="150">
        <f>IF(N205="nulová",J205,0)</f>
        <v>0</v>
      </c>
      <c r="BJ205" s="17" t="s">
        <v>88</v>
      </c>
      <c r="BK205" s="150">
        <f>ROUND(I205*H205,2)</f>
        <v>0</v>
      </c>
      <c r="BL205" s="17" t="s">
        <v>257</v>
      </c>
      <c r="BM205" s="149" t="s">
        <v>4847</v>
      </c>
    </row>
    <row r="206" spans="2:65" s="1" customFormat="1" ht="11.25">
      <c r="B206" s="33"/>
      <c r="D206" s="151" t="s">
        <v>259</v>
      </c>
      <c r="F206" s="152" t="s">
        <v>525</v>
      </c>
      <c r="I206" s="153"/>
      <c r="L206" s="33"/>
      <c r="M206" s="154"/>
      <c r="T206" s="57"/>
      <c r="AT206" s="17" t="s">
        <v>259</v>
      </c>
      <c r="AU206" s="17" t="s">
        <v>21</v>
      </c>
    </row>
    <row r="207" spans="2:65" s="1" customFormat="1" ht="19.5">
      <c r="B207" s="33"/>
      <c r="D207" s="156" t="s">
        <v>285</v>
      </c>
      <c r="F207" s="170" t="s">
        <v>4490</v>
      </c>
      <c r="I207" s="153"/>
      <c r="L207" s="33"/>
      <c r="M207" s="154"/>
      <c r="T207" s="57"/>
      <c r="AT207" s="17" t="s">
        <v>285</v>
      </c>
      <c r="AU207" s="17" t="s">
        <v>21</v>
      </c>
    </row>
    <row r="208" spans="2:65" s="12" customFormat="1" ht="11.25">
      <c r="B208" s="155"/>
      <c r="D208" s="156" t="s">
        <v>265</v>
      </c>
      <c r="E208" s="157" t="s">
        <v>1</v>
      </c>
      <c r="F208" s="158" t="s">
        <v>4848</v>
      </c>
      <c r="H208" s="159">
        <v>11.48</v>
      </c>
      <c r="I208" s="160"/>
      <c r="L208" s="155"/>
      <c r="M208" s="161"/>
      <c r="T208" s="162"/>
      <c r="AT208" s="157" t="s">
        <v>265</v>
      </c>
      <c r="AU208" s="157" t="s">
        <v>21</v>
      </c>
      <c r="AV208" s="12" t="s">
        <v>21</v>
      </c>
      <c r="AW208" s="12" t="s">
        <v>36</v>
      </c>
      <c r="AX208" s="12" t="s">
        <v>88</v>
      </c>
      <c r="AY208" s="157" t="s">
        <v>250</v>
      </c>
    </row>
    <row r="209" spans="2:65" s="1" customFormat="1" ht="24.2" customHeight="1">
      <c r="B209" s="33"/>
      <c r="C209" s="138" t="s">
        <v>387</v>
      </c>
      <c r="D209" s="138" t="s">
        <v>252</v>
      </c>
      <c r="E209" s="139" t="s">
        <v>1509</v>
      </c>
      <c r="F209" s="140" t="s">
        <v>1510</v>
      </c>
      <c r="G209" s="141" t="s">
        <v>255</v>
      </c>
      <c r="H209" s="142">
        <v>0.28999999999999998</v>
      </c>
      <c r="I209" s="143"/>
      <c r="J209" s="144">
        <f>ROUND(I209*H209,2)</f>
        <v>0</v>
      </c>
      <c r="K209" s="140" t="s">
        <v>256</v>
      </c>
      <c r="L209" s="33"/>
      <c r="M209" s="145" t="s">
        <v>1</v>
      </c>
      <c r="N209" s="146" t="s">
        <v>45</v>
      </c>
      <c r="P209" s="147">
        <f>O209*H209</f>
        <v>0</v>
      </c>
      <c r="Q209" s="147">
        <v>9.7599999999999996E-3</v>
      </c>
      <c r="R209" s="147">
        <f>Q209*H209</f>
        <v>2.8303999999999998E-3</v>
      </c>
      <c r="S209" s="147">
        <v>0</v>
      </c>
      <c r="T209" s="148">
        <f>S209*H209</f>
        <v>0</v>
      </c>
      <c r="AR209" s="149" t="s">
        <v>257</v>
      </c>
      <c r="AT209" s="149" t="s">
        <v>252</v>
      </c>
      <c r="AU209" s="149" t="s">
        <v>21</v>
      </c>
      <c r="AY209" s="17" t="s">
        <v>250</v>
      </c>
      <c r="BE209" s="150">
        <f>IF(N209="základní",J209,0)</f>
        <v>0</v>
      </c>
      <c r="BF209" s="150">
        <f>IF(N209="snížená",J209,0)</f>
        <v>0</v>
      </c>
      <c r="BG209" s="150">
        <f>IF(N209="zákl. přenesená",J209,0)</f>
        <v>0</v>
      </c>
      <c r="BH209" s="150">
        <f>IF(N209="sníž. přenesená",J209,0)</f>
        <v>0</v>
      </c>
      <c r="BI209" s="150">
        <f>IF(N209="nulová",J209,0)</f>
        <v>0</v>
      </c>
      <c r="BJ209" s="17" t="s">
        <v>88</v>
      </c>
      <c r="BK209" s="150">
        <f>ROUND(I209*H209,2)</f>
        <v>0</v>
      </c>
      <c r="BL209" s="17" t="s">
        <v>257</v>
      </c>
      <c r="BM209" s="149" t="s">
        <v>4849</v>
      </c>
    </row>
    <row r="210" spans="2:65" s="1" customFormat="1" ht="11.25">
      <c r="B210" s="33"/>
      <c r="D210" s="151" t="s">
        <v>259</v>
      </c>
      <c r="F210" s="152" t="s">
        <v>1512</v>
      </c>
      <c r="I210" s="153"/>
      <c r="L210" s="33"/>
      <c r="M210" s="154"/>
      <c r="T210" s="57"/>
      <c r="AT210" s="17" t="s">
        <v>259</v>
      </c>
      <c r="AU210" s="17" t="s">
        <v>21</v>
      </c>
    </row>
    <row r="211" spans="2:65" s="12" customFormat="1" ht="11.25">
      <c r="B211" s="155"/>
      <c r="D211" s="156" t="s">
        <v>265</v>
      </c>
      <c r="E211" s="157" t="s">
        <v>1</v>
      </c>
      <c r="F211" s="158" t="s">
        <v>4850</v>
      </c>
      <c r="H211" s="159">
        <v>0.28999999999999998</v>
      </c>
      <c r="I211" s="160"/>
      <c r="L211" s="155"/>
      <c r="M211" s="161"/>
      <c r="T211" s="162"/>
      <c r="AT211" s="157" t="s">
        <v>265</v>
      </c>
      <c r="AU211" s="157" t="s">
        <v>21</v>
      </c>
      <c r="AV211" s="12" t="s">
        <v>21</v>
      </c>
      <c r="AW211" s="12" t="s">
        <v>36</v>
      </c>
      <c r="AX211" s="12" t="s">
        <v>88</v>
      </c>
      <c r="AY211" s="157" t="s">
        <v>250</v>
      </c>
    </row>
    <row r="212" spans="2:65" s="1" customFormat="1" ht="21.75" customHeight="1">
      <c r="B212" s="33"/>
      <c r="C212" s="138" t="s">
        <v>393</v>
      </c>
      <c r="D212" s="138" t="s">
        <v>252</v>
      </c>
      <c r="E212" s="139" t="s">
        <v>528</v>
      </c>
      <c r="F212" s="140" t="s">
        <v>529</v>
      </c>
      <c r="G212" s="141" t="s">
        <v>255</v>
      </c>
      <c r="H212" s="142">
        <v>11.48</v>
      </c>
      <c r="I212" s="143"/>
      <c r="J212" s="144">
        <f>ROUND(I212*H212,2)</f>
        <v>0</v>
      </c>
      <c r="K212" s="140" t="s">
        <v>256</v>
      </c>
      <c r="L212" s="33"/>
      <c r="M212" s="145" t="s">
        <v>1</v>
      </c>
      <c r="N212" s="146" t="s">
        <v>45</v>
      </c>
      <c r="P212" s="147">
        <f>O212*H212</f>
        <v>0</v>
      </c>
      <c r="Q212" s="147">
        <v>0</v>
      </c>
      <c r="R212" s="147">
        <f>Q212*H212</f>
        <v>0</v>
      </c>
      <c r="S212" s="147">
        <v>0</v>
      </c>
      <c r="T212" s="148">
        <f>S212*H212</f>
        <v>0</v>
      </c>
      <c r="AR212" s="149" t="s">
        <v>257</v>
      </c>
      <c r="AT212" s="149" t="s">
        <v>252</v>
      </c>
      <c r="AU212" s="149" t="s">
        <v>21</v>
      </c>
      <c r="AY212" s="17" t="s">
        <v>250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257</v>
      </c>
      <c r="BM212" s="149" t="s">
        <v>4851</v>
      </c>
    </row>
    <row r="213" spans="2:65" s="1" customFormat="1" ht="11.25">
      <c r="B213" s="33"/>
      <c r="D213" s="151" t="s">
        <v>259</v>
      </c>
      <c r="F213" s="152" t="s">
        <v>531</v>
      </c>
      <c r="I213" s="153"/>
      <c r="L213" s="33"/>
      <c r="M213" s="154"/>
      <c r="T213" s="57"/>
      <c r="AT213" s="17" t="s">
        <v>259</v>
      </c>
      <c r="AU213" s="17" t="s">
        <v>21</v>
      </c>
    </row>
    <row r="214" spans="2:65" s="1" customFormat="1" ht="24.2" customHeight="1">
      <c r="B214" s="33"/>
      <c r="C214" s="138" t="s">
        <v>399</v>
      </c>
      <c r="D214" s="138" t="s">
        <v>252</v>
      </c>
      <c r="E214" s="139" t="s">
        <v>1518</v>
      </c>
      <c r="F214" s="140" t="s">
        <v>1519</v>
      </c>
      <c r="G214" s="141" t="s">
        <v>255</v>
      </c>
      <c r="H214" s="142">
        <v>0.28999999999999998</v>
      </c>
      <c r="I214" s="143"/>
      <c r="J214" s="144">
        <f>ROUND(I214*H214,2)</f>
        <v>0</v>
      </c>
      <c r="K214" s="140" t="s">
        <v>256</v>
      </c>
      <c r="L214" s="33"/>
      <c r="M214" s="145" t="s">
        <v>1</v>
      </c>
      <c r="N214" s="146" t="s">
        <v>45</v>
      </c>
      <c r="P214" s="147">
        <f>O214*H214</f>
        <v>0</v>
      </c>
      <c r="Q214" s="147">
        <v>0</v>
      </c>
      <c r="R214" s="147">
        <f>Q214*H214</f>
        <v>0</v>
      </c>
      <c r="S214" s="147">
        <v>0</v>
      </c>
      <c r="T214" s="148">
        <f>S214*H214</f>
        <v>0</v>
      </c>
      <c r="AR214" s="149" t="s">
        <v>257</v>
      </c>
      <c r="AT214" s="149" t="s">
        <v>252</v>
      </c>
      <c r="AU214" s="149" t="s">
        <v>21</v>
      </c>
      <c r="AY214" s="17" t="s">
        <v>250</v>
      </c>
      <c r="BE214" s="150">
        <f>IF(N214="základní",J214,0)</f>
        <v>0</v>
      </c>
      <c r="BF214" s="150">
        <f>IF(N214="snížená",J214,0)</f>
        <v>0</v>
      </c>
      <c r="BG214" s="150">
        <f>IF(N214="zákl. přenesená",J214,0)</f>
        <v>0</v>
      </c>
      <c r="BH214" s="150">
        <f>IF(N214="sníž. přenesená",J214,0)</f>
        <v>0</v>
      </c>
      <c r="BI214" s="150">
        <f>IF(N214="nulová",J214,0)</f>
        <v>0</v>
      </c>
      <c r="BJ214" s="17" t="s">
        <v>88</v>
      </c>
      <c r="BK214" s="150">
        <f>ROUND(I214*H214,2)</f>
        <v>0</v>
      </c>
      <c r="BL214" s="17" t="s">
        <v>257</v>
      </c>
      <c r="BM214" s="149" t="s">
        <v>4852</v>
      </c>
    </row>
    <row r="215" spans="2:65" s="1" customFormat="1" ht="11.25">
      <c r="B215" s="33"/>
      <c r="D215" s="151" t="s">
        <v>259</v>
      </c>
      <c r="F215" s="152" t="s">
        <v>1521</v>
      </c>
      <c r="I215" s="153"/>
      <c r="L215" s="33"/>
      <c r="M215" s="154"/>
      <c r="T215" s="57"/>
      <c r="AT215" s="17" t="s">
        <v>259</v>
      </c>
      <c r="AU215" s="17" t="s">
        <v>21</v>
      </c>
    </row>
    <row r="216" spans="2:65" s="1" customFormat="1" ht="24.2" customHeight="1">
      <c r="B216" s="33"/>
      <c r="C216" s="138" t="s">
        <v>406</v>
      </c>
      <c r="D216" s="138" t="s">
        <v>252</v>
      </c>
      <c r="E216" s="139" t="s">
        <v>533</v>
      </c>
      <c r="F216" s="140" t="s">
        <v>534</v>
      </c>
      <c r="G216" s="141" t="s">
        <v>402</v>
      </c>
      <c r="H216" s="142">
        <v>8.4000000000000005E-2</v>
      </c>
      <c r="I216" s="143"/>
      <c r="J216" s="144">
        <f>ROUND(I216*H216,2)</f>
        <v>0</v>
      </c>
      <c r="K216" s="140" t="s">
        <v>256</v>
      </c>
      <c r="L216" s="33"/>
      <c r="M216" s="145" t="s">
        <v>1</v>
      </c>
      <c r="N216" s="146" t="s">
        <v>45</v>
      </c>
      <c r="P216" s="147">
        <f>O216*H216</f>
        <v>0</v>
      </c>
      <c r="Q216" s="147">
        <v>1.09528</v>
      </c>
      <c r="R216" s="147">
        <f>Q216*H216</f>
        <v>9.2003520000000005E-2</v>
      </c>
      <c r="S216" s="147">
        <v>0</v>
      </c>
      <c r="T216" s="148">
        <f>S216*H216</f>
        <v>0</v>
      </c>
      <c r="AR216" s="149" t="s">
        <v>257</v>
      </c>
      <c r="AT216" s="149" t="s">
        <v>252</v>
      </c>
      <c r="AU216" s="149" t="s">
        <v>21</v>
      </c>
      <c r="AY216" s="17" t="s">
        <v>250</v>
      </c>
      <c r="BE216" s="150">
        <f>IF(N216="základní",J216,0)</f>
        <v>0</v>
      </c>
      <c r="BF216" s="150">
        <f>IF(N216="snížená",J216,0)</f>
        <v>0</v>
      </c>
      <c r="BG216" s="150">
        <f>IF(N216="zákl. přenesená",J216,0)</f>
        <v>0</v>
      </c>
      <c r="BH216" s="150">
        <f>IF(N216="sníž. přenesená",J216,0)</f>
        <v>0</v>
      </c>
      <c r="BI216" s="150">
        <f>IF(N216="nulová",J216,0)</f>
        <v>0</v>
      </c>
      <c r="BJ216" s="17" t="s">
        <v>88</v>
      </c>
      <c r="BK216" s="150">
        <f>ROUND(I216*H216,2)</f>
        <v>0</v>
      </c>
      <c r="BL216" s="17" t="s">
        <v>257</v>
      </c>
      <c r="BM216" s="149" t="s">
        <v>4853</v>
      </c>
    </row>
    <row r="217" spans="2:65" s="1" customFormat="1" ht="11.25">
      <c r="B217" s="33"/>
      <c r="D217" s="151" t="s">
        <v>259</v>
      </c>
      <c r="F217" s="152" t="s">
        <v>536</v>
      </c>
      <c r="I217" s="153"/>
      <c r="L217" s="33"/>
      <c r="M217" s="154"/>
      <c r="T217" s="57"/>
      <c r="AT217" s="17" t="s">
        <v>259</v>
      </c>
      <c r="AU217" s="17" t="s">
        <v>21</v>
      </c>
    </row>
    <row r="218" spans="2:65" s="12" customFormat="1" ht="11.25">
      <c r="B218" s="155"/>
      <c r="D218" s="156" t="s">
        <v>265</v>
      </c>
      <c r="E218" s="157" t="s">
        <v>1</v>
      </c>
      <c r="F218" s="158" t="s">
        <v>4854</v>
      </c>
      <c r="H218" s="159">
        <v>8.4000000000000005E-2</v>
      </c>
      <c r="I218" s="160"/>
      <c r="L218" s="155"/>
      <c r="M218" s="161"/>
      <c r="T218" s="162"/>
      <c r="AT218" s="157" t="s">
        <v>265</v>
      </c>
      <c r="AU218" s="157" t="s">
        <v>21</v>
      </c>
      <c r="AV218" s="12" t="s">
        <v>21</v>
      </c>
      <c r="AW218" s="12" t="s">
        <v>36</v>
      </c>
      <c r="AX218" s="12" t="s">
        <v>88</v>
      </c>
      <c r="AY218" s="157" t="s">
        <v>250</v>
      </c>
    </row>
    <row r="219" spans="2:65" s="1" customFormat="1" ht="24.2" customHeight="1">
      <c r="B219" s="33"/>
      <c r="C219" s="138" t="s">
        <v>411</v>
      </c>
      <c r="D219" s="138" t="s">
        <v>252</v>
      </c>
      <c r="E219" s="139" t="s">
        <v>539</v>
      </c>
      <c r="F219" s="140" t="s">
        <v>540</v>
      </c>
      <c r="G219" s="141" t="s">
        <v>402</v>
      </c>
      <c r="H219" s="142">
        <v>0.189</v>
      </c>
      <c r="I219" s="143"/>
      <c r="J219" s="144">
        <f>ROUND(I219*H219,2)</f>
        <v>0</v>
      </c>
      <c r="K219" s="140" t="s">
        <v>256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1.03955</v>
      </c>
      <c r="R219" s="147">
        <f>Q219*H219</f>
        <v>0.19647495000000001</v>
      </c>
      <c r="S219" s="147">
        <v>0</v>
      </c>
      <c r="T219" s="148">
        <f>S219*H219</f>
        <v>0</v>
      </c>
      <c r="AR219" s="149" t="s">
        <v>257</v>
      </c>
      <c r="AT219" s="149" t="s">
        <v>252</v>
      </c>
      <c r="AU219" s="149" t="s">
        <v>21</v>
      </c>
      <c r="AY219" s="17" t="s">
        <v>250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257</v>
      </c>
      <c r="BM219" s="149" t="s">
        <v>4855</v>
      </c>
    </row>
    <row r="220" spans="2:65" s="1" customFormat="1" ht="11.25">
      <c r="B220" s="33"/>
      <c r="D220" s="151" t="s">
        <v>259</v>
      </c>
      <c r="F220" s="152" t="s">
        <v>542</v>
      </c>
      <c r="I220" s="153"/>
      <c r="L220" s="33"/>
      <c r="M220" s="154"/>
      <c r="T220" s="57"/>
      <c r="AT220" s="17" t="s">
        <v>259</v>
      </c>
      <c r="AU220" s="17" t="s">
        <v>21</v>
      </c>
    </row>
    <row r="221" spans="2:65" s="1" customFormat="1" ht="19.5">
      <c r="B221" s="33"/>
      <c r="D221" s="156" t="s">
        <v>285</v>
      </c>
      <c r="F221" s="170" t="s">
        <v>4499</v>
      </c>
      <c r="I221" s="153"/>
      <c r="L221" s="33"/>
      <c r="M221" s="154"/>
      <c r="T221" s="57"/>
      <c r="AT221" s="17" t="s">
        <v>285</v>
      </c>
      <c r="AU221" s="17" t="s">
        <v>21</v>
      </c>
    </row>
    <row r="222" spans="2:65" s="11" customFormat="1" ht="22.9" customHeight="1">
      <c r="B222" s="126"/>
      <c r="D222" s="127" t="s">
        <v>79</v>
      </c>
      <c r="E222" s="136" t="s">
        <v>257</v>
      </c>
      <c r="F222" s="136" t="s">
        <v>553</v>
      </c>
      <c r="I222" s="129"/>
      <c r="J222" s="137">
        <f>BK222</f>
        <v>0</v>
      </c>
      <c r="L222" s="126"/>
      <c r="M222" s="131"/>
      <c r="P222" s="132">
        <f>SUM(P223:P228)</f>
        <v>0</v>
      </c>
      <c r="R222" s="132">
        <f>SUM(R223:R228)</f>
        <v>3.7237826999999997</v>
      </c>
      <c r="T222" s="133">
        <f>SUM(T223:T228)</f>
        <v>0</v>
      </c>
      <c r="AR222" s="127" t="s">
        <v>88</v>
      </c>
      <c r="AT222" s="134" t="s">
        <v>79</v>
      </c>
      <c r="AU222" s="134" t="s">
        <v>88</v>
      </c>
      <c r="AY222" s="127" t="s">
        <v>250</v>
      </c>
      <c r="BK222" s="135">
        <f>SUM(BK223:BK228)</f>
        <v>0</v>
      </c>
    </row>
    <row r="223" spans="2:65" s="1" customFormat="1" ht="33" customHeight="1">
      <c r="B223" s="33"/>
      <c r="C223" s="138" t="s">
        <v>417</v>
      </c>
      <c r="D223" s="138" t="s">
        <v>252</v>
      </c>
      <c r="E223" s="139" t="s">
        <v>4500</v>
      </c>
      <c r="F223" s="140" t="s">
        <v>4501</v>
      </c>
      <c r="G223" s="141" t="s">
        <v>255</v>
      </c>
      <c r="H223" s="142">
        <v>5.01</v>
      </c>
      <c r="I223" s="143"/>
      <c r="J223" s="144">
        <f>ROUND(I223*H223,2)</f>
        <v>0</v>
      </c>
      <c r="K223" s="140" t="s">
        <v>256</v>
      </c>
      <c r="L223" s="33"/>
      <c r="M223" s="145" t="s">
        <v>1</v>
      </c>
      <c r="N223" s="146" t="s">
        <v>45</v>
      </c>
      <c r="P223" s="147">
        <f>O223*H223</f>
        <v>0</v>
      </c>
      <c r="Q223" s="147">
        <v>0</v>
      </c>
      <c r="R223" s="147">
        <f>Q223*H223</f>
        <v>0</v>
      </c>
      <c r="S223" s="147">
        <v>0</v>
      </c>
      <c r="T223" s="148">
        <f>S223*H223</f>
        <v>0</v>
      </c>
      <c r="AR223" s="149" t="s">
        <v>257</v>
      </c>
      <c r="AT223" s="149" t="s">
        <v>252</v>
      </c>
      <c r="AU223" s="149" t="s">
        <v>21</v>
      </c>
      <c r="AY223" s="17" t="s">
        <v>250</v>
      </c>
      <c r="BE223" s="150">
        <f>IF(N223="základní",J223,0)</f>
        <v>0</v>
      </c>
      <c r="BF223" s="150">
        <f>IF(N223="snížená",J223,0)</f>
        <v>0</v>
      </c>
      <c r="BG223" s="150">
        <f>IF(N223="zákl. přenesená",J223,0)</f>
        <v>0</v>
      </c>
      <c r="BH223" s="150">
        <f>IF(N223="sníž. přenesená",J223,0)</f>
        <v>0</v>
      </c>
      <c r="BI223" s="150">
        <f>IF(N223="nulová",J223,0)</f>
        <v>0</v>
      </c>
      <c r="BJ223" s="17" t="s">
        <v>88</v>
      </c>
      <c r="BK223" s="150">
        <f>ROUND(I223*H223,2)</f>
        <v>0</v>
      </c>
      <c r="BL223" s="17" t="s">
        <v>257</v>
      </c>
      <c r="BM223" s="149" t="s">
        <v>4856</v>
      </c>
    </row>
    <row r="224" spans="2:65" s="1" customFormat="1" ht="11.25">
      <c r="B224" s="33"/>
      <c r="D224" s="151" t="s">
        <v>259</v>
      </c>
      <c r="F224" s="152" t="s">
        <v>4503</v>
      </c>
      <c r="I224" s="153"/>
      <c r="L224" s="33"/>
      <c r="M224" s="154"/>
      <c r="T224" s="57"/>
      <c r="AT224" s="17" t="s">
        <v>259</v>
      </c>
      <c r="AU224" s="17" t="s">
        <v>21</v>
      </c>
    </row>
    <row r="225" spans="2:65" s="1" customFormat="1" ht="24.2" customHeight="1">
      <c r="B225" s="33"/>
      <c r="C225" s="138" t="s">
        <v>423</v>
      </c>
      <c r="D225" s="138" t="s">
        <v>252</v>
      </c>
      <c r="E225" s="139" t="s">
        <v>2759</v>
      </c>
      <c r="F225" s="140" t="s">
        <v>2760</v>
      </c>
      <c r="G225" s="141" t="s">
        <v>255</v>
      </c>
      <c r="H225" s="142">
        <v>5.01</v>
      </c>
      <c r="I225" s="143"/>
      <c r="J225" s="144">
        <f>ROUND(I225*H225,2)</f>
        <v>0</v>
      </c>
      <c r="K225" s="140" t="s">
        <v>256</v>
      </c>
      <c r="L225" s="33"/>
      <c r="M225" s="145" t="s">
        <v>1</v>
      </c>
      <c r="N225" s="146" t="s">
        <v>45</v>
      </c>
      <c r="P225" s="147">
        <f>O225*H225</f>
        <v>0</v>
      </c>
      <c r="Q225" s="147">
        <v>0.74326999999999999</v>
      </c>
      <c r="R225" s="147">
        <f>Q225*H225</f>
        <v>3.7237826999999997</v>
      </c>
      <c r="S225" s="147">
        <v>0</v>
      </c>
      <c r="T225" s="148">
        <f>S225*H225</f>
        <v>0</v>
      </c>
      <c r="AR225" s="149" t="s">
        <v>257</v>
      </c>
      <c r="AT225" s="149" t="s">
        <v>252</v>
      </c>
      <c r="AU225" s="149" t="s">
        <v>21</v>
      </c>
      <c r="AY225" s="17" t="s">
        <v>250</v>
      </c>
      <c r="BE225" s="150">
        <f>IF(N225="základní",J225,0)</f>
        <v>0</v>
      </c>
      <c r="BF225" s="150">
        <f>IF(N225="snížená",J225,0)</f>
        <v>0</v>
      </c>
      <c r="BG225" s="150">
        <f>IF(N225="zákl. přenesená",J225,0)</f>
        <v>0</v>
      </c>
      <c r="BH225" s="150">
        <f>IF(N225="sníž. přenesená",J225,0)</f>
        <v>0</v>
      </c>
      <c r="BI225" s="150">
        <f>IF(N225="nulová",J225,0)</f>
        <v>0</v>
      </c>
      <c r="BJ225" s="17" t="s">
        <v>88</v>
      </c>
      <c r="BK225" s="150">
        <f>ROUND(I225*H225,2)</f>
        <v>0</v>
      </c>
      <c r="BL225" s="17" t="s">
        <v>257</v>
      </c>
      <c r="BM225" s="149" t="s">
        <v>4857</v>
      </c>
    </row>
    <row r="226" spans="2:65" s="1" customFormat="1" ht="11.25">
      <c r="B226" s="33"/>
      <c r="D226" s="151" t="s">
        <v>259</v>
      </c>
      <c r="F226" s="152" t="s">
        <v>2762</v>
      </c>
      <c r="I226" s="153"/>
      <c r="L226" s="33"/>
      <c r="M226" s="154"/>
      <c r="T226" s="57"/>
      <c r="AT226" s="17" t="s">
        <v>259</v>
      </c>
      <c r="AU226" s="17" t="s">
        <v>21</v>
      </c>
    </row>
    <row r="227" spans="2:65" s="1" customFormat="1" ht="19.5">
      <c r="B227" s="33"/>
      <c r="D227" s="156" t="s">
        <v>285</v>
      </c>
      <c r="F227" s="170" t="s">
        <v>4505</v>
      </c>
      <c r="I227" s="153"/>
      <c r="L227" s="33"/>
      <c r="M227" s="154"/>
      <c r="T227" s="57"/>
      <c r="AT227" s="17" t="s">
        <v>285</v>
      </c>
      <c r="AU227" s="17" t="s">
        <v>21</v>
      </c>
    </row>
    <row r="228" spans="2:65" s="12" customFormat="1" ht="11.25">
      <c r="B228" s="155"/>
      <c r="D228" s="156" t="s">
        <v>265</v>
      </c>
      <c r="E228" s="157" t="s">
        <v>1</v>
      </c>
      <c r="F228" s="158" t="s">
        <v>4858</v>
      </c>
      <c r="H228" s="159">
        <v>5.01</v>
      </c>
      <c r="I228" s="160"/>
      <c r="L228" s="155"/>
      <c r="M228" s="161"/>
      <c r="T228" s="162"/>
      <c r="AT228" s="157" t="s">
        <v>265</v>
      </c>
      <c r="AU228" s="157" t="s">
        <v>21</v>
      </c>
      <c r="AV228" s="12" t="s">
        <v>21</v>
      </c>
      <c r="AW228" s="12" t="s">
        <v>36</v>
      </c>
      <c r="AX228" s="12" t="s">
        <v>88</v>
      </c>
      <c r="AY228" s="157" t="s">
        <v>250</v>
      </c>
    </row>
    <row r="229" spans="2:65" s="11" customFormat="1" ht="22.9" customHeight="1">
      <c r="B229" s="126"/>
      <c r="D229" s="127" t="s">
        <v>79</v>
      </c>
      <c r="E229" s="136" t="s">
        <v>299</v>
      </c>
      <c r="F229" s="136" t="s">
        <v>1560</v>
      </c>
      <c r="I229" s="129"/>
      <c r="J229" s="137">
        <f>BK229</f>
        <v>0</v>
      </c>
      <c r="L229" s="126"/>
      <c r="M229" s="131"/>
      <c r="P229" s="132">
        <f>SUM(P230:P248)</f>
        <v>0</v>
      </c>
      <c r="R229" s="132">
        <f>SUM(R230:R248)</f>
        <v>0.14285471999999999</v>
      </c>
      <c r="T229" s="133">
        <f>SUM(T230:T248)</f>
        <v>0</v>
      </c>
      <c r="AR229" s="127" t="s">
        <v>88</v>
      </c>
      <c r="AT229" s="134" t="s">
        <v>79</v>
      </c>
      <c r="AU229" s="134" t="s">
        <v>88</v>
      </c>
      <c r="AY229" s="127" t="s">
        <v>250</v>
      </c>
      <c r="BK229" s="135">
        <f>SUM(BK230:BK248)</f>
        <v>0</v>
      </c>
    </row>
    <row r="230" spans="2:65" s="1" customFormat="1" ht="24.2" customHeight="1">
      <c r="B230" s="33"/>
      <c r="C230" s="138" t="s">
        <v>429</v>
      </c>
      <c r="D230" s="138" t="s">
        <v>252</v>
      </c>
      <c r="E230" s="139" t="s">
        <v>4610</v>
      </c>
      <c r="F230" s="140" t="s">
        <v>4611</v>
      </c>
      <c r="G230" s="141" t="s">
        <v>557</v>
      </c>
      <c r="H230" s="142">
        <v>5.2</v>
      </c>
      <c r="I230" s="143"/>
      <c r="J230" s="144">
        <f>ROUND(I230*H230,2)</f>
        <v>0</v>
      </c>
      <c r="K230" s="140" t="s">
        <v>256</v>
      </c>
      <c r="L230" s="33"/>
      <c r="M230" s="145" t="s">
        <v>1</v>
      </c>
      <c r="N230" s="146" t="s">
        <v>45</v>
      </c>
      <c r="P230" s="147">
        <f>O230*H230</f>
        <v>0</v>
      </c>
      <c r="Q230" s="147">
        <v>4.0000000000000003E-5</v>
      </c>
      <c r="R230" s="147">
        <f>Q230*H230</f>
        <v>2.0800000000000001E-4</v>
      </c>
      <c r="S230" s="147">
        <v>0</v>
      </c>
      <c r="T230" s="148">
        <f>S230*H230</f>
        <v>0</v>
      </c>
      <c r="AR230" s="149" t="s">
        <v>257</v>
      </c>
      <c r="AT230" s="149" t="s">
        <v>252</v>
      </c>
      <c r="AU230" s="149" t="s">
        <v>21</v>
      </c>
      <c r="AY230" s="17" t="s">
        <v>250</v>
      </c>
      <c r="BE230" s="150">
        <f>IF(N230="základní",J230,0)</f>
        <v>0</v>
      </c>
      <c r="BF230" s="150">
        <f>IF(N230="snížená",J230,0)</f>
        <v>0</v>
      </c>
      <c r="BG230" s="150">
        <f>IF(N230="zákl. přenesená",J230,0)</f>
        <v>0</v>
      </c>
      <c r="BH230" s="150">
        <f>IF(N230="sníž. přenesená",J230,0)</f>
        <v>0</v>
      </c>
      <c r="BI230" s="150">
        <f>IF(N230="nulová",J230,0)</f>
        <v>0</v>
      </c>
      <c r="BJ230" s="17" t="s">
        <v>88</v>
      </c>
      <c r="BK230" s="150">
        <f>ROUND(I230*H230,2)</f>
        <v>0</v>
      </c>
      <c r="BL230" s="17" t="s">
        <v>257</v>
      </c>
      <c r="BM230" s="149" t="s">
        <v>4859</v>
      </c>
    </row>
    <row r="231" spans="2:65" s="1" customFormat="1" ht="11.25">
      <c r="B231" s="33"/>
      <c r="D231" s="151" t="s">
        <v>259</v>
      </c>
      <c r="F231" s="152" t="s">
        <v>4613</v>
      </c>
      <c r="I231" s="153"/>
      <c r="L231" s="33"/>
      <c r="M231" s="154"/>
      <c r="T231" s="57"/>
      <c r="AT231" s="17" t="s">
        <v>259</v>
      </c>
      <c r="AU231" s="17" t="s">
        <v>21</v>
      </c>
    </row>
    <row r="232" spans="2:65" s="12" customFormat="1" ht="11.25">
      <c r="B232" s="155"/>
      <c r="D232" s="156" t="s">
        <v>265</v>
      </c>
      <c r="E232" s="157" t="s">
        <v>1</v>
      </c>
      <c r="F232" s="158" t="s">
        <v>4860</v>
      </c>
      <c r="H232" s="159">
        <v>5.2</v>
      </c>
      <c r="I232" s="160"/>
      <c r="L232" s="155"/>
      <c r="M232" s="161"/>
      <c r="T232" s="162"/>
      <c r="AT232" s="157" t="s">
        <v>265</v>
      </c>
      <c r="AU232" s="157" t="s">
        <v>21</v>
      </c>
      <c r="AV232" s="12" t="s">
        <v>21</v>
      </c>
      <c r="AW232" s="12" t="s">
        <v>36</v>
      </c>
      <c r="AX232" s="12" t="s">
        <v>88</v>
      </c>
      <c r="AY232" s="157" t="s">
        <v>250</v>
      </c>
    </row>
    <row r="233" spans="2:65" s="1" customFormat="1" ht="24.2" customHeight="1">
      <c r="B233" s="33"/>
      <c r="C233" s="178" t="s">
        <v>435</v>
      </c>
      <c r="D233" s="178" t="s">
        <v>364</v>
      </c>
      <c r="E233" s="179" t="s">
        <v>4615</v>
      </c>
      <c r="F233" s="180" t="s">
        <v>4616</v>
      </c>
      <c r="G233" s="181" t="s">
        <v>557</v>
      </c>
      <c r="H233" s="182">
        <v>5.2779999999999996</v>
      </c>
      <c r="I233" s="183"/>
      <c r="J233" s="184">
        <f>ROUND(I233*H233,2)</f>
        <v>0</v>
      </c>
      <c r="K233" s="180" t="s">
        <v>256</v>
      </c>
      <c r="L233" s="185"/>
      <c r="M233" s="186" t="s">
        <v>1</v>
      </c>
      <c r="N233" s="187" t="s">
        <v>45</v>
      </c>
      <c r="P233" s="147">
        <f>O233*H233</f>
        <v>0</v>
      </c>
      <c r="Q233" s="147">
        <v>2.0240000000000001E-2</v>
      </c>
      <c r="R233" s="147">
        <f>Q233*H233</f>
        <v>0.10682672</v>
      </c>
      <c r="S233" s="147">
        <v>0</v>
      </c>
      <c r="T233" s="148">
        <f>S233*H233</f>
        <v>0</v>
      </c>
      <c r="AR233" s="149" t="s">
        <v>299</v>
      </c>
      <c r="AT233" s="149" t="s">
        <v>364</v>
      </c>
      <c r="AU233" s="149" t="s">
        <v>21</v>
      </c>
      <c r="AY233" s="17" t="s">
        <v>250</v>
      </c>
      <c r="BE233" s="150">
        <f>IF(N233="základní",J233,0)</f>
        <v>0</v>
      </c>
      <c r="BF233" s="150">
        <f>IF(N233="snížená",J233,0)</f>
        <v>0</v>
      </c>
      <c r="BG233" s="150">
        <f>IF(N233="zákl. přenesená",J233,0)</f>
        <v>0</v>
      </c>
      <c r="BH233" s="150">
        <f>IF(N233="sníž. přenesená",J233,0)</f>
        <v>0</v>
      </c>
      <c r="BI233" s="150">
        <f>IF(N233="nulová",J233,0)</f>
        <v>0</v>
      </c>
      <c r="BJ233" s="17" t="s">
        <v>88</v>
      </c>
      <c r="BK233" s="150">
        <f>ROUND(I233*H233,2)</f>
        <v>0</v>
      </c>
      <c r="BL233" s="17" t="s">
        <v>257</v>
      </c>
      <c r="BM233" s="149" t="s">
        <v>4861</v>
      </c>
    </row>
    <row r="234" spans="2:65" s="12" customFormat="1" ht="11.25">
      <c r="B234" s="155"/>
      <c r="D234" s="156" t="s">
        <v>265</v>
      </c>
      <c r="F234" s="158" t="s">
        <v>4862</v>
      </c>
      <c r="H234" s="159">
        <v>5.2779999999999996</v>
      </c>
      <c r="I234" s="160"/>
      <c r="L234" s="155"/>
      <c r="M234" s="161"/>
      <c r="T234" s="162"/>
      <c r="AT234" s="157" t="s">
        <v>265</v>
      </c>
      <c r="AU234" s="157" t="s">
        <v>21</v>
      </c>
      <c r="AV234" s="12" t="s">
        <v>21</v>
      </c>
      <c r="AW234" s="12" t="s">
        <v>4</v>
      </c>
      <c r="AX234" s="12" t="s">
        <v>88</v>
      </c>
      <c r="AY234" s="157" t="s">
        <v>250</v>
      </c>
    </row>
    <row r="235" spans="2:65" s="1" customFormat="1" ht="24.2" customHeight="1">
      <c r="B235" s="33"/>
      <c r="C235" s="138" t="s">
        <v>440</v>
      </c>
      <c r="D235" s="138" t="s">
        <v>252</v>
      </c>
      <c r="E235" s="139" t="s">
        <v>4619</v>
      </c>
      <c r="F235" s="140" t="s">
        <v>4620</v>
      </c>
      <c r="G235" s="141" t="s">
        <v>481</v>
      </c>
      <c r="H235" s="142">
        <v>2</v>
      </c>
      <c r="I235" s="143"/>
      <c r="J235" s="144">
        <f>ROUND(I235*H235,2)</f>
        <v>0</v>
      </c>
      <c r="K235" s="140" t="s">
        <v>256</v>
      </c>
      <c r="L235" s="33"/>
      <c r="M235" s="145" t="s">
        <v>1</v>
      </c>
      <c r="N235" s="146" t="s">
        <v>45</v>
      </c>
      <c r="P235" s="147">
        <f>O235*H235</f>
        <v>0</v>
      </c>
      <c r="Q235" s="147">
        <v>1.1E-4</v>
      </c>
      <c r="R235" s="147">
        <f>Q235*H235</f>
        <v>2.2000000000000001E-4</v>
      </c>
      <c r="S235" s="147">
        <v>0</v>
      </c>
      <c r="T235" s="148">
        <f>S235*H235</f>
        <v>0</v>
      </c>
      <c r="AR235" s="149" t="s">
        <v>257</v>
      </c>
      <c r="AT235" s="149" t="s">
        <v>252</v>
      </c>
      <c r="AU235" s="149" t="s">
        <v>21</v>
      </c>
      <c r="AY235" s="17" t="s">
        <v>250</v>
      </c>
      <c r="BE235" s="150">
        <f>IF(N235="základní",J235,0)</f>
        <v>0</v>
      </c>
      <c r="BF235" s="150">
        <f>IF(N235="snížená",J235,0)</f>
        <v>0</v>
      </c>
      <c r="BG235" s="150">
        <f>IF(N235="zákl. přenesená",J235,0)</f>
        <v>0</v>
      </c>
      <c r="BH235" s="150">
        <f>IF(N235="sníž. přenesená",J235,0)</f>
        <v>0</v>
      </c>
      <c r="BI235" s="150">
        <f>IF(N235="nulová",J235,0)</f>
        <v>0</v>
      </c>
      <c r="BJ235" s="17" t="s">
        <v>88</v>
      </c>
      <c r="BK235" s="150">
        <f>ROUND(I235*H235,2)</f>
        <v>0</v>
      </c>
      <c r="BL235" s="17" t="s">
        <v>257</v>
      </c>
      <c r="BM235" s="149" t="s">
        <v>4863</v>
      </c>
    </row>
    <row r="236" spans="2:65" s="1" customFormat="1" ht="11.25">
      <c r="B236" s="33"/>
      <c r="D236" s="151" t="s">
        <v>259</v>
      </c>
      <c r="F236" s="152" t="s">
        <v>4622</v>
      </c>
      <c r="I236" s="153"/>
      <c r="L236" s="33"/>
      <c r="M236" s="154"/>
      <c r="T236" s="57"/>
      <c r="AT236" s="17" t="s">
        <v>259</v>
      </c>
      <c r="AU236" s="17" t="s">
        <v>21</v>
      </c>
    </row>
    <row r="237" spans="2:65" s="1" customFormat="1" ht="19.5">
      <c r="B237" s="33"/>
      <c r="D237" s="156" t="s">
        <v>285</v>
      </c>
      <c r="F237" s="170" t="s">
        <v>1565</v>
      </c>
      <c r="I237" s="153"/>
      <c r="L237" s="33"/>
      <c r="M237" s="154"/>
      <c r="T237" s="57"/>
      <c r="AT237" s="17" t="s">
        <v>285</v>
      </c>
      <c r="AU237" s="17" t="s">
        <v>21</v>
      </c>
    </row>
    <row r="238" spans="2:65" s="1" customFormat="1" ht="21.75" customHeight="1">
      <c r="B238" s="33"/>
      <c r="C238" s="178" t="s">
        <v>447</v>
      </c>
      <c r="D238" s="178" t="s">
        <v>364</v>
      </c>
      <c r="E238" s="179" t="s">
        <v>4623</v>
      </c>
      <c r="F238" s="180" t="s">
        <v>4624</v>
      </c>
      <c r="G238" s="181" t="s">
        <v>481</v>
      </c>
      <c r="H238" s="182">
        <v>2</v>
      </c>
      <c r="I238" s="183"/>
      <c r="J238" s="184">
        <f>ROUND(I238*H238,2)</f>
        <v>0</v>
      </c>
      <c r="K238" s="180" t="s">
        <v>256</v>
      </c>
      <c r="L238" s="185"/>
      <c r="M238" s="186" t="s">
        <v>1</v>
      </c>
      <c r="N238" s="187" t="s">
        <v>45</v>
      </c>
      <c r="P238" s="147">
        <f>O238*H238</f>
        <v>0</v>
      </c>
      <c r="Q238" s="147">
        <v>4.7999999999999996E-3</v>
      </c>
      <c r="R238" s="147">
        <f>Q238*H238</f>
        <v>9.5999999999999992E-3</v>
      </c>
      <c r="S238" s="147">
        <v>0</v>
      </c>
      <c r="T238" s="148">
        <f>S238*H238</f>
        <v>0</v>
      </c>
      <c r="AR238" s="149" t="s">
        <v>299</v>
      </c>
      <c r="AT238" s="149" t="s">
        <v>364</v>
      </c>
      <c r="AU238" s="149" t="s">
        <v>21</v>
      </c>
      <c r="AY238" s="17" t="s">
        <v>250</v>
      </c>
      <c r="BE238" s="150">
        <f>IF(N238="základní",J238,0)</f>
        <v>0</v>
      </c>
      <c r="BF238" s="150">
        <f>IF(N238="snížená",J238,0)</f>
        <v>0</v>
      </c>
      <c r="BG238" s="150">
        <f>IF(N238="zákl. přenesená",J238,0)</f>
        <v>0</v>
      </c>
      <c r="BH238" s="150">
        <f>IF(N238="sníž. přenesená",J238,0)</f>
        <v>0</v>
      </c>
      <c r="BI238" s="150">
        <f>IF(N238="nulová",J238,0)</f>
        <v>0</v>
      </c>
      <c r="BJ238" s="17" t="s">
        <v>88</v>
      </c>
      <c r="BK238" s="150">
        <f>ROUND(I238*H238,2)</f>
        <v>0</v>
      </c>
      <c r="BL238" s="17" t="s">
        <v>257</v>
      </c>
      <c r="BM238" s="149" t="s">
        <v>4864</v>
      </c>
    </row>
    <row r="239" spans="2:65" s="1" customFormat="1" ht="19.5">
      <c r="B239" s="33"/>
      <c r="D239" s="156" t="s">
        <v>285</v>
      </c>
      <c r="F239" s="170" t="s">
        <v>1565</v>
      </c>
      <c r="I239" s="153"/>
      <c r="L239" s="33"/>
      <c r="M239" s="154"/>
      <c r="T239" s="57"/>
      <c r="AT239" s="17" t="s">
        <v>285</v>
      </c>
      <c r="AU239" s="17" t="s">
        <v>21</v>
      </c>
    </row>
    <row r="240" spans="2:65" s="1" customFormat="1" ht="24.2" customHeight="1">
      <c r="B240" s="33"/>
      <c r="C240" s="138" t="s">
        <v>454</v>
      </c>
      <c r="D240" s="138" t="s">
        <v>252</v>
      </c>
      <c r="E240" s="139" t="s">
        <v>4626</v>
      </c>
      <c r="F240" s="140" t="s">
        <v>4627</v>
      </c>
      <c r="G240" s="141" t="s">
        <v>481</v>
      </c>
      <c r="H240" s="142">
        <v>1</v>
      </c>
      <c r="I240" s="143"/>
      <c r="J240" s="144">
        <f>ROUND(I240*H240,2)</f>
        <v>0</v>
      </c>
      <c r="K240" s="140" t="s">
        <v>256</v>
      </c>
      <c r="L240" s="33"/>
      <c r="M240" s="145" t="s">
        <v>1</v>
      </c>
      <c r="N240" s="146" t="s">
        <v>45</v>
      </c>
      <c r="P240" s="147">
        <f>O240*H240</f>
        <v>0</v>
      </c>
      <c r="Q240" s="147">
        <v>0</v>
      </c>
      <c r="R240" s="147">
        <f>Q240*H240</f>
        <v>0</v>
      </c>
      <c r="S240" s="147">
        <v>0</v>
      </c>
      <c r="T240" s="148">
        <f>S240*H240</f>
        <v>0</v>
      </c>
      <c r="AR240" s="149" t="s">
        <v>257</v>
      </c>
      <c r="AT240" s="149" t="s">
        <v>252</v>
      </c>
      <c r="AU240" s="149" t="s">
        <v>21</v>
      </c>
      <c r="AY240" s="17" t="s">
        <v>250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257</v>
      </c>
      <c r="BM240" s="149" t="s">
        <v>4865</v>
      </c>
    </row>
    <row r="241" spans="2:65" s="1" customFormat="1" ht="11.25">
      <c r="B241" s="33"/>
      <c r="D241" s="151" t="s">
        <v>259</v>
      </c>
      <c r="F241" s="152" t="s">
        <v>4629</v>
      </c>
      <c r="I241" s="153"/>
      <c r="L241" s="33"/>
      <c r="M241" s="154"/>
      <c r="T241" s="57"/>
      <c r="AT241" s="17" t="s">
        <v>259</v>
      </c>
      <c r="AU241" s="17" t="s">
        <v>21</v>
      </c>
    </row>
    <row r="242" spans="2:65" s="1" customFormat="1" ht="19.5">
      <c r="B242" s="33"/>
      <c r="D242" s="156" t="s">
        <v>285</v>
      </c>
      <c r="F242" s="170" t="s">
        <v>4630</v>
      </c>
      <c r="I242" s="153"/>
      <c r="L242" s="33"/>
      <c r="M242" s="154"/>
      <c r="T242" s="57"/>
      <c r="AT242" s="17" t="s">
        <v>285</v>
      </c>
      <c r="AU242" s="17" t="s">
        <v>21</v>
      </c>
    </row>
    <row r="243" spans="2:65" s="1" customFormat="1" ht="24.2" customHeight="1">
      <c r="B243" s="33"/>
      <c r="C243" s="178" t="s">
        <v>460</v>
      </c>
      <c r="D243" s="178" t="s">
        <v>364</v>
      </c>
      <c r="E243" s="179" t="s">
        <v>4631</v>
      </c>
      <c r="F243" s="180" t="s">
        <v>4632</v>
      </c>
      <c r="G243" s="181" t="s">
        <v>481</v>
      </c>
      <c r="H243" s="182">
        <v>1</v>
      </c>
      <c r="I243" s="183"/>
      <c r="J243" s="184">
        <f>ROUND(I243*H243,2)</f>
        <v>0</v>
      </c>
      <c r="K243" s="180" t="s">
        <v>256</v>
      </c>
      <c r="L243" s="185"/>
      <c r="M243" s="186" t="s">
        <v>1</v>
      </c>
      <c r="N243" s="187" t="s">
        <v>45</v>
      </c>
      <c r="P243" s="147">
        <f>O243*H243</f>
        <v>0</v>
      </c>
      <c r="Q243" s="147">
        <v>2.5999999999999999E-2</v>
      </c>
      <c r="R243" s="147">
        <f>Q243*H243</f>
        <v>2.5999999999999999E-2</v>
      </c>
      <c r="S243" s="147">
        <v>0</v>
      </c>
      <c r="T243" s="148">
        <f>S243*H243</f>
        <v>0</v>
      </c>
      <c r="AR243" s="149" t="s">
        <v>299</v>
      </c>
      <c r="AT243" s="149" t="s">
        <v>364</v>
      </c>
      <c r="AU243" s="149" t="s">
        <v>21</v>
      </c>
      <c r="AY243" s="17" t="s">
        <v>250</v>
      </c>
      <c r="BE243" s="150">
        <f>IF(N243="základní",J243,0)</f>
        <v>0</v>
      </c>
      <c r="BF243" s="150">
        <f>IF(N243="snížená",J243,0)</f>
        <v>0</v>
      </c>
      <c r="BG243" s="150">
        <f>IF(N243="zákl. přenesená",J243,0)</f>
        <v>0</v>
      </c>
      <c r="BH243" s="150">
        <f>IF(N243="sníž. přenesená",J243,0)</f>
        <v>0</v>
      </c>
      <c r="BI243" s="150">
        <f>IF(N243="nulová",J243,0)</f>
        <v>0</v>
      </c>
      <c r="BJ243" s="17" t="s">
        <v>88</v>
      </c>
      <c r="BK243" s="150">
        <f>ROUND(I243*H243,2)</f>
        <v>0</v>
      </c>
      <c r="BL243" s="17" t="s">
        <v>257</v>
      </c>
      <c r="BM243" s="149" t="s">
        <v>4866</v>
      </c>
    </row>
    <row r="244" spans="2:65" s="1" customFormat="1" ht="19.5">
      <c r="B244" s="33"/>
      <c r="D244" s="156" t="s">
        <v>285</v>
      </c>
      <c r="F244" s="170" t="s">
        <v>4630</v>
      </c>
      <c r="I244" s="153"/>
      <c r="L244" s="33"/>
      <c r="M244" s="154"/>
      <c r="T244" s="57"/>
      <c r="AT244" s="17" t="s">
        <v>285</v>
      </c>
      <c r="AU244" s="17" t="s">
        <v>21</v>
      </c>
    </row>
    <row r="245" spans="2:65" s="1" customFormat="1" ht="24.2" customHeight="1">
      <c r="B245" s="33"/>
      <c r="C245" s="138" t="s">
        <v>466</v>
      </c>
      <c r="D245" s="138" t="s">
        <v>252</v>
      </c>
      <c r="E245" s="139" t="s">
        <v>4536</v>
      </c>
      <c r="F245" s="140" t="s">
        <v>4537</v>
      </c>
      <c r="G245" s="141" t="s">
        <v>276</v>
      </c>
      <c r="H245" s="142">
        <v>3.29</v>
      </c>
      <c r="I245" s="143"/>
      <c r="J245" s="144">
        <f>ROUND(I245*H245,2)</f>
        <v>0</v>
      </c>
      <c r="K245" s="140" t="s">
        <v>256</v>
      </c>
      <c r="L245" s="33"/>
      <c r="M245" s="145" t="s">
        <v>1</v>
      </c>
      <c r="N245" s="146" t="s">
        <v>45</v>
      </c>
      <c r="P245" s="147">
        <f>O245*H245</f>
        <v>0</v>
      </c>
      <c r="Q245" s="147">
        <v>0</v>
      </c>
      <c r="R245" s="147">
        <f>Q245*H245</f>
        <v>0</v>
      </c>
      <c r="S245" s="147">
        <v>0</v>
      </c>
      <c r="T245" s="148">
        <f>S245*H245</f>
        <v>0</v>
      </c>
      <c r="AR245" s="149" t="s">
        <v>257</v>
      </c>
      <c r="AT245" s="149" t="s">
        <v>252</v>
      </c>
      <c r="AU245" s="149" t="s">
        <v>21</v>
      </c>
      <c r="AY245" s="17" t="s">
        <v>250</v>
      </c>
      <c r="BE245" s="150">
        <f>IF(N245="základní",J245,0)</f>
        <v>0</v>
      </c>
      <c r="BF245" s="150">
        <f>IF(N245="snížená",J245,0)</f>
        <v>0</v>
      </c>
      <c r="BG245" s="150">
        <f>IF(N245="zákl. přenesená",J245,0)</f>
        <v>0</v>
      </c>
      <c r="BH245" s="150">
        <f>IF(N245="sníž. přenesená",J245,0)</f>
        <v>0</v>
      </c>
      <c r="BI245" s="150">
        <f>IF(N245="nulová",J245,0)</f>
        <v>0</v>
      </c>
      <c r="BJ245" s="17" t="s">
        <v>88</v>
      </c>
      <c r="BK245" s="150">
        <f>ROUND(I245*H245,2)</f>
        <v>0</v>
      </c>
      <c r="BL245" s="17" t="s">
        <v>257</v>
      </c>
      <c r="BM245" s="149" t="s">
        <v>4867</v>
      </c>
    </row>
    <row r="246" spans="2:65" s="1" customFormat="1" ht="11.25">
      <c r="B246" s="33"/>
      <c r="D246" s="151" t="s">
        <v>259</v>
      </c>
      <c r="F246" s="152" t="s">
        <v>4539</v>
      </c>
      <c r="I246" s="153"/>
      <c r="L246" s="33"/>
      <c r="M246" s="154"/>
      <c r="T246" s="57"/>
      <c r="AT246" s="17" t="s">
        <v>259</v>
      </c>
      <c r="AU246" s="17" t="s">
        <v>21</v>
      </c>
    </row>
    <row r="247" spans="2:65" s="1" customFormat="1" ht="19.5">
      <c r="B247" s="33"/>
      <c r="D247" s="156" t="s">
        <v>285</v>
      </c>
      <c r="F247" s="170" t="s">
        <v>4540</v>
      </c>
      <c r="I247" s="153"/>
      <c r="L247" s="33"/>
      <c r="M247" s="154"/>
      <c r="T247" s="57"/>
      <c r="AT247" s="17" t="s">
        <v>285</v>
      </c>
      <c r="AU247" s="17" t="s">
        <v>21</v>
      </c>
    </row>
    <row r="248" spans="2:65" s="12" customFormat="1" ht="11.25">
      <c r="B248" s="155"/>
      <c r="D248" s="156" t="s">
        <v>265</v>
      </c>
      <c r="E248" s="157" t="s">
        <v>1</v>
      </c>
      <c r="F248" s="158" t="s">
        <v>4868</v>
      </c>
      <c r="H248" s="159">
        <v>3.29</v>
      </c>
      <c r="I248" s="160"/>
      <c r="L248" s="155"/>
      <c r="M248" s="161"/>
      <c r="T248" s="162"/>
      <c r="AT248" s="157" t="s">
        <v>265</v>
      </c>
      <c r="AU248" s="157" t="s">
        <v>21</v>
      </c>
      <c r="AV248" s="12" t="s">
        <v>21</v>
      </c>
      <c r="AW248" s="12" t="s">
        <v>36</v>
      </c>
      <c r="AX248" s="12" t="s">
        <v>88</v>
      </c>
      <c r="AY248" s="157" t="s">
        <v>250</v>
      </c>
    </row>
    <row r="249" spans="2:65" s="11" customFormat="1" ht="22.9" customHeight="1">
      <c r="B249" s="126"/>
      <c r="D249" s="127" t="s">
        <v>79</v>
      </c>
      <c r="E249" s="136" t="s">
        <v>720</v>
      </c>
      <c r="F249" s="136" t="s">
        <v>721</v>
      </c>
      <c r="I249" s="129"/>
      <c r="J249" s="137">
        <f>BK249</f>
        <v>0</v>
      </c>
      <c r="L249" s="126"/>
      <c r="M249" s="131"/>
      <c r="P249" s="132">
        <f>SUM(P250:P251)</f>
        <v>0</v>
      </c>
      <c r="R249" s="132">
        <f>SUM(R250:R251)</f>
        <v>0</v>
      </c>
      <c r="T249" s="133">
        <f>SUM(T250:T251)</f>
        <v>0</v>
      </c>
      <c r="AR249" s="127" t="s">
        <v>88</v>
      </c>
      <c r="AT249" s="134" t="s">
        <v>79</v>
      </c>
      <c r="AU249" s="134" t="s">
        <v>88</v>
      </c>
      <c r="AY249" s="127" t="s">
        <v>250</v>
      </c>
      <c r="BK249" s="135">
        <f>SUM(BK250:BK251)</f>
        <v>0</v>
      </c>
    </row>
    <row r="250" spans="2:65" s="1" customFormat="1" ht="16.5" customHeight="1">
      <c r="B250" s="33"/>
      <c r="C250" s="138" t="s">
        <v>472</v>
      </c>
      <c r="D250" s="138" t="s">
        <v>252</v>
      </c>
      <c r="E250" s="139" t="s">
        <v>723</v>
      </c>
      <c r="F250" s="140" t="s">
        <v>724</v>
      </c>
      <c r="G250" s="141" t="s">
        <v>402</v>
      </c>
      <c r="H250" s="142">
        <v>6.03</v>
      </c>
      <c r="I250" s="143"/>
      <c r="J250" s="144">
        <f>ROUND(I250*H250,2)</f>
        <v>0</v>
      </c>
      <c r="K250" s="140" t="s">
        <v>256</v>
      </c>
      <c r="L250" s="33"/>
      <c r="M250" s="145" t="s">
        <v>1</v>
      </c>
      <c r="N250" s="146" t="s">
        <v>45</v>
      </c>
      <c r="P250" s="147">
        <f>O250*H250</f>
        <v>0</v>
      </c>
      <c r="Q250" s="147">
        <v>0</v>
      </c>
      <c r="R250" s="147">
        <f>Q250*H250</f>
        <v>0</v>
      </c>
      <c r="S250" s="147">
        <v>0</v>
      </c>
      <c r="T250" s="148">
        <f>S250*H250</f>
        <v>0</v>
      </c>
      <c r="AR250" s="149" t="s">
        <v>257</v>
      </c>
      <c r="AT250" s="149" t="s">
        <v>252</v>
      </c>
      <c r="AU250" s="149" t="s">
        <v>21</v>
      </c>
      <c r="AY250" s="17" t="s">
        <v>250</v>
      </c>
      <c r="BE250" s="150">
        <f>IF(N250="základní",J250,0)</f>
        <v>0</v>
      </c>
      <c r="BF250" s="150">
        <f>IF(N250="snížená",J250,0)</f>
        <v>0</v>
      </c>
      <c r="BG250" s="150">
        <f>IF(N250="zákl. přenesená",J250,0)</f>
        <v>0</v>
      </c>
      <c r="BH250" s="150">
        <f>IF(N250="sníž. přenesená",J250,0)</f>
        <v>0</v>
      </c>
      <c r="BI250" s="150">
        <f>IF(N250="nulová",J250,0)</f>
        <v>0</v>
      </c>
      <c r="BJ250" s="17" t="s">
        <v>88</v>
      </c>
      <c r="BK250" s="150">
        <f>ROUND(I250*H250,2)</f>
        <v>0</v>
      </c>
      <c r="BL250" s="17" t="s">
        <v>257</v>
      </c>
      <c r="BM250" s="149" t="s">
        <v>4869</v>
      </c>
    </row>
    <row r="251" spans="2:65" s="1" customFormat="1" ht="11.25">
      <c r="B251" s="33"/>
      <c r="D251" s="151" t="s">
        <v>259</v>
      </c>
      <c r="F251" s="152" t="s">
        <v>726</v>
      </c>
      <c r="I251" s="153"/>
      <c r="L251" s="33"/>
      <c r="M251" s="193"/>
      <c r="N251" s="190"/>
      <c r="O251" s="190"/>
      <c r="P251" s="190"/>
      <c r="Q251" s="190"/>
      <c r="R251" s="190"/>
      <c r="S251" s="190"/>
      <c r="T251" s="194"/>
      <c r="AT251" s="17" t="s">
        <v>259</v>
      </c>
      <c r="AU251" s="17" t="s">
        <v>21</v>
      </c>
    </row>
    <row r="252" spans="2:65" s="1" customFormat="1" ht="6.95" customHeight="1">
      <c r="B252" s="45"/>
      <c r="C252" s="46"/>
      <c r="D252" s="46"/>
      <c r="E252" s="46"/>
      <c r="F252" s="46"/>
      <c r="G252" s="46"/>
      <c r="H252" s="46"/>
      <c r="I252" s="46"/>
      <c r="J252" s="46"/>
      <c r="K252" s="46"/>
      <c r="L252" s="33"/>
    </row>
  </sheetData>
  <sheetProtection algorithmName="SHA-512" hashValue="CwBbmSTCP/JMjj/6bq+j+XCYptr7jtZ7FYXU2DfzMFmxF2pbSqQfZO7oetagtZbhGYJHiV7FTnnkwr3QTg/fyA==" saltValue="UZEdfbcd1a74K6zv67Q29EFqptj7ZAugdUl8OVNUkjb2BDzuE3tMoYlWpWW1IGe/Ns9VkWTRyaA8Lb81RaxAaw==" spinCount="100000" sheet="1" objects="1" scenarios="1" formatColumns="0" formatRows="0" autoFilter="0"/>
  <autoFilter ref="C126:K251" xr:uid="{00000000-0009-0000-0000-000018000000}"/>
  <mergeCells count="12">
    <mergeCell ref="E119:H119"/>
    <mergeCell ref="L2:V2"/>
    <mergeCell ref="E85:H85"/>
    <mergeCell ref="E87:H87"/>
    <mergeCell ref="E89:H89"/>
    <mergeCell ref="E115:H115"/>
    <mergeCell ref="E117:H117"/>
    <mergeCell ref="E7:H7"/>
    <mergeCell ref="E9:H9"/>
    <mergeCell ref="E11:H11"/>
    <mergeCell ref="E20:H20"/>
    <mergeCell ref="E29:H29"/>
  </mergeCells>
  <hyperlinks>
    <hyperlink ref="F131" r:id="rId1" xr:uid="{00000000-0004-0000-1800-000000000000}"/>
    <hyperlink ref="F134" r:id="rId2" xr:uid="{00000000-0004-0000-1800-000001000000}"/>
    <hyperlink ref="F136" r:id="rId3" xr:uid="{00000000-0004-0000-1800-000002000000}"/>
    <hyperlink ref="F141" r:id="rId4" xr:uid="{00000000-0004-0000-1800-000003000000}"/>
    <hyperlink ref="F144" r:id="rId5" xr:uid="{00000000-0004-0000-1800-000004000000}"/>
    <hyperlink ref="F147" r:id="rId6" xr:uid="{00000000-0004-0000-1800-000005000000}"/>
    <hyperlink ref="F154" r:id="rId7" xr:uid="{00000000-0004-0000-1800-000006000000}"/>
    <hyperlink ref="F162" r:id="rId8" xr:uid="{00000000-0004-0000-1800-000007000000}"/>
    <hyperlink ref="F165" r:id="rId9" xr:uid="{00000000-0004-0000-1800-000008000000}"/>
    <hyperlink ref="F168" r:id="rId10" xr:uid="{00000000-0004-0000-1800-000009000000}"/>
    <hyperlink ref="F175" r:id="rId11" xr:uid="{00000000-0004-0000-1800-00000A000000}"/>
    <hyperlink ref="F181" r:id="rId12" xr:uid="{00000000-0004-0000-1800-00000B000000}"/>
    <hyperlink ref="F185" r:id="rId13" xr:uid="{00000000-0004-0000-1800-00000C000000}"/>
    <hyperlink ref="F188" r:id="rId14" xr:uid="{00000000-0004-0000-1800-00000D000000}"/>
    <hyperlink ref="F193" r:id="rId15" xr:uid="{00000000-0004-0000-1800-00000E000000}"/>
    <hyperlink ref="F195" r:id="rId16" xr:uid="{00000000-0004-0000-1800-00000F000000}"/>
    <hyperlink ref="F198" r:id="rId17" xr:uid="{00000000-0004-0000-1800-000010000000}"/>
    <hyperlink ref="F202" r:id="rId18" xr:uid="{00000000-0004-0000-1800-000011000000}"/>
    <hyperlink ref="F206" r:id="rId19" xr:uid="{00000000-0004-0000-1800-000012000000}"/>
    <hyperlink ref="F210" r:id="rId20" xr:uid="{00000000-0004-0000-1800-000013000000}"/>
    <hyperlink ref="F213" r:id="rId21" xr:uid="{00000000-0004-0000-1800-000014000000}"/>
    <hyperlink ref="F215" r:id="rId22" xr:uid="{00000000-0004-0000-1800-000015000000}"/>
    <hyperlink ref="F217" r:id="rId23" xr:uid="{00000000-0004-0000-1800-000016000000}"/>
    <hyperlink ref="F220" r:id="rId24" xr:uid="{00000000-0004-0000-1800-000017000000}"/>
    <hyperlink ref="F224" r:id="rId25" xr:uid="{00000000-0004-0000-1800-000018000000}"/>
    <hyperlink ref="F226" r:id="rId26" xr:uid="{00000000-0004-0000-1800-000019000000}"/>
    <hyperlink ref="F231" r:id="rId27" xr:uid="{00000000-0004-0000-1800-00001A000000}"/>
    <hyperlink ref="F236" r:id="rId28" xr:uid="{00000000-0004-0000-1800-00001B000000}"/>
    <hyperlink ref="F241" r:id="rId29" xr:uid="{00000000-0004-0000-1800-00001C000000}"/>
    <hyperlink ref="F246" r:id="rId30" xr:uid="{00000000-0004-0000-1800-00001D000000}"/>
    <hyperlink ref="F251" r:id="rId31" xr:uid="{00000000-0004-0000-1800-00001E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32"/>
  <headerFooter>
    <oddHeader>&amp;R02_040</oddHeader>
    <oddFooter>&amp;CStrana &amp;P z &amp;N&amp;R&amp;A</oddFooter>
  </headerFooter>
  <drawing r:id="rId3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2:BM28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165</v>
      </c>
      <c r="AZ2" s="94" t="s">
        <v>4665</v>
      </c>
      <c r="BA2" s="94" t="s">
        <v>1</v>
      </c>
      <c r="BB2" s="94" t="s">
        <v>1</v>
      </c>
      <c r="BC2" s="94" t="s">
        <v>88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4418</v>
      </c>
      <c r="BA3" s="94" t="s">
        <v>1</v>
      </c>
      <c r="BB3" s="94" t="s">
        <v>1</v>
      </c>
      <c r="BC3" s="94" t="s">
        <v>4870</v>
      </c>
      <c r="BD3" s="94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ht="12" customHeight="1">
      <c r="B8" s="20"/>
      <c r="D8" s="27" t="s">
        <v>215</v>
      </c>
      <c r="L8" s="20"/>
    </row>
    <row r="9" spans="2:56" s="1" customFormat="1" ht="16.5" customHeight="1">
      <c r="B9" s="33"/>
      <c r="E9" s="259" t="s">
        <v>4420</v>
      </c>
      <c r="F9" s="261"/>
      <c r="G9" s="261"/>
      <c r="H9" s="261"/>
      <c r="L9" s="33"/>
    </row>
    <row r="10" spans="2:56" s="1" customFormat="1" ht="12" customHeight="1">
      <c r="B10" s="33"/>
      <c r="D10" s="27" t="s">
        <v>2252</v>
      </c>
      <c r="L10" s="33"/>
    </row>
    <row r="11" spans="2:56" s="1" customFormat="1" ht="16.5" customHeight="1">
      <c r="B11" s="33"/>
      <c r="E11" s="241" t="s">
        <v>4871</v>
      </c>
      <c r="F11" s="261"/>
      <c r="G11" s="261"/>
      <c r="H11" s="261"/>
      <c r="L11" s="33"/>
    </row>
    <row r="12" spans="2:56" s="1" customFormat="1" ht="11.25">
      <c r="B12" s="33"/>
      <c r="L12" s="33"/>
    </row>
    <row r="13" spans="2:56" s="1" customFormat="1" ht="12" customHeight="1">
      <c r="B13" s="33"/>
      <c r="D13" s="27" t="s">
        <v>18</v>
      </c>
      <c r="F13" s="25" t="s">
        <v>19</v>
      </c>
      <c r="I13" s="27" t="s">
        <v>20</v>
      </c>
      <c r="J13" s="25" t="s">
        <v>1</v>
      </c>
      <c r="L13" s="33"/>
    </row>
    <row r="14" spans="2:56" s="1" customFormat="1" ht="12" customHeight="1">
      <c r="B14" s="33"/>
      <c r="D14" s="27" t="s">
        <v>22</v>
      </c>
      <c r="F14" s="25" t="s">
        <v>23</v>
      </c>
      <c r="I14" s="27" t="s">
        <v>24</v>
      </c>
      <c r="J14" s="53" t="str">
        <f>'Rekapitulace stavby'!AN8</f>
        <v>15. 11. 2024</v>
      </c>
      <c r="L14" s="33"/>
    </row>
    <row r="15" spans="2:56" s="1" customFormat="1" ht="10.9" customHeight="1">
      <c r="B15" s="33"/>
      <c r="L15" s="33"/>
    </row>
    <row r="16" spans="2:56" s="1" customFormat="1" ht="12" customHeight="1">
      <c r="B16" s="33"/>
      <c r="D16" s="27" t="s">
        <v>28</v>
      </c>
      <c r="I16" s="27" t="s">
        <v>29</v>
      </c>
      <c r="J16" s="25" t="s">
        <v>1</v>
      </c>
      <c r="L16" s="33"/>
    </row>
    <row r="17" spans="2:12" s="1" customFormat="1" ht="18" customHeight="1">
      <c r="B17" s="33"/>
      <c r="E17" s="25" t="s">
        <v>30</v>
      </c>
      <c r="I17" s="27" t="s">
        <v>31</v>
      </c>
      <c r="J17" s="25" t="s">
        <v>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7" t="s">
        <v>32</v>
      </c>
      <c r="I19" s="27" t="s">
        <v>29</v>
      </c>
      <c r="J19" s="28" t="str">
        <f>'Rekapitulace stavby'!AN13</f>
        <v>Vyplň údaj</v>
      </c>
      <c r="L19" s="33"/>
    </row>
    <row r="20" spans="2:12" s="1" customFormat="1" ht="18" customHeight="1">
      <c r="B20" s="33"/>
      <c r="E20" s="262" t="str">
        <f>'Rekapitulace stavby'!E14</f>
        <v>Vyplň údaj</v>
      </c>
      <c r="F20" s="220"/>
      <c r="G20" s="220"/>
      <c r="H20" s="220"/>
      <c r="I20" s="27" t="s">
        <v>31</v>
      </c>
      <c r="J20" s="28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7" t="s">
        <v>34</v>
      </c>
      <c r="I22" s="27" t="s">
        <v>29</v>
      </c>
      <c r="J22" s="25" t="s">
        <v>1</v>
      </c>
      <c r="L22" s="33"/>
    </row>
    <row r="23" spans="2:12" s="1" customFormat="1" ht="18" customHeight="1">
      <c r="B23" s="33"/>
      <c r="E23" s="25" t="s">
        <v>35</v>
      </c>
      <c r="I23" s="27" t="s">
        <v>31</v>
      </c>
      <c r="J23" s="25" t="s">
        <v>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7" t="s">
        <v>37</v>
      </c>
      <c r="I25" s="27" t="s">
        <v>29</v>
      </c>
      <c r="J25" s="25" t="s">
        <v>1</v>
      </c>
      <c r="L25" s="33"/>
    </row>
    <row r="26" spans="2:12" s="1" customFormat="1" ht="18" customHeight="1">
      <c r="B26" s="33"/>
      <c r="E26" s="25" t="s">
        <v>38</v>
      </c>
      <c r="I26" s="27" t="s">
        <v>31</v>
      </c>
      <c r="J26" s="25" t="s">
        <v>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7" t="s">
        <v>39</v>
      </c>
      <c r="L28" s="33"/>
    </row>
    <row r="29" spans="2:12" s="7" customFormat="1" ht="16.5" customHeight="1">
      <c r="B29" s="96"/>
      <c r="E29" s="225" t="s">
        <v>1</v>
      </c>
      <c r="F29" s="225"/>
      <c r="G29" s="225"/>
      <c r="H29" s="225"/>
      <c r="L29" s="96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25.35" customHeight="1">
      <c r="B32" s="33"/>
      <c r="D32" s="97" t="s">
        <v>40</v>
      </c>
      <c r="J32" s="67">
        <f>ROUND(J126, 2)</f>
        <v>0</v>
      </c>
      <c r="L32" s="33"/>
    </row>
    <row r="33" spans="2:12" s="1" customFormat="1" ht="6.95" customHeight="1">
      <c r="B33" s="33"/>
      <c r="D33" s="54"/>
      <c r="E33" s="54"/>
      <c r="F33" s="54"/>
      <c r="G33" s="54"/>
      <c r="H33" s="54"/>
      <c r="I33" s="54"/>
      <c r="J33" s="54"/>
      <c r="K33" s="54"/>
      <c r="L33" s="33"/>
    </row>
    <row r="34" spans="2:12" s="1" customFormat="1" ht="14.45" customHeight="1">
      <c r="B34" s="33"/>
      <c r="F34" s="36" t="s">
        <v>42</v>
      </c>
      <c r="I34" s="36" t="s">
        <v>41</v>
      </c>
      <c r="J34" s="36" t="s">
        <v>43</v>
      </c>
      <c r="L34" s="33"/>
    </row>
    <row r="35" spans="2:12" s="1" customFormat="1" ht="14.45" customHeight="1">
      <c r="B35" s="33"/>
      <c r="D35" s="56" t="s">
        <v>44</v>
      </c>
      <c r="E35" s="27" t="s">
        <v>45</v>
      </c>
      <c r="F35" s="87">
        <f>ROUND((SUM(BE126:BE285)),  2)</f>
        <v>0</v>
      </c>
      <c r="I35" s="98">
        <v>0.21</v>
      </c>
      <c r="J35" s="87">
        <f>ROUND(((SUM(BE126:BE285))*I35),  2)</f>
        <v>0</v>
      </c>
      <c r="L35" s="33"/>
    </row>
    <row r="36" spans="2:12" s="1" customFormat="1" ht="14.45" customHeight="1">
      <c r="B36" s="33"/>
      <c r="E36" s="27" t="s">
        <v>46</v>
      </c>
      <c r="F36" s="87">
        <f>ROUND((SUM(BF126:BF285)),  2)</f>
        <v>0</v>
      </c>
      <c r="I36" s="98">
        <v>0.15</v>
      </c>
      <c r="J36" s="87">
        <f>ROUND(((SUM(BF126:BF285))*I36),  2)</f>
        <v>0</v>
      </c>
      <c r="L36" s="33"/>
    </row>
    <row r="37" spans="2:12" s="1" customFormat="1" ht="14.45" hidden="1" customHeight="1">
      <c r="B37" s="33"/>
      <c r="E37" s="27" t="s">
        <v>47</v>
      </c>
      <c r="F37" s="87">
        <f>ROUND((SUM(BG126:BG285)),  2)</f>
        <v>0</v>
      </c>
      <c r="I37" s="98">
        <v>0.21</v>
      </c>
      <c r="J37" s="87">
        <f>0</f>
        <v>0</v>
      </c>
      <c r="L37" s="33"/>
    </row>
    <row r="38" spans="2:12" s="1" customFormat="1" ht="14.45" hidden="1" customHeight="1">
      <c r="B38" s="33"/>
      <c r="E38" s="27" t="s">
        <v>48</v>
      </c>
      <c r="F38" s="87">
        <f>ROUND((SUM(BH126:BH285)),  2)</f>
        <v>0</v>
      </c>
      <c r="I38" s="98">
        <v>0.15</v>
      </c>
      <c r="J38" s="87">
        <f>0</f>
        <v>0</v>
      </c>
      <c r="L38" s="33"/>
    </row>
    <row r="39" spans="2:12" s="1" customFormat="1" ht="14.45" hidden="1" customHeight="1">
      <c r="B39" s="33"/>
      <c r="E39" s="27" t="s">
        <v>49</v>
      </c>
      <c r="F39" s="87">
        <f>ROUND((SUM(BI126:BI285)),  2)</f>
        <v>0</v>
      </c>
      <c r="I39" s="98">
        <v>0</v>
      </c>
      <c r="J39" s="87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9"/>
      <c r="D41" s="100" t="s">
        <v>50</v>
      </c>
      <c r="E41" s="58"/>
      <c r="F41" s="58"/>
      <c r="G41" s="101" t="s">
        <v>51</v>
      </c>
      <c r="H41" s="102" t="s">
        <v>52</v>
      </c>
      <c r="I41" s="58"/>
      <c r="J41" s="103">
        <f>SUM(J32:J39)</f>
        <v>0</v>
      </c>
      <c r="K41" s="104"/>
      <c r="L41" s="33"/>
    </row>
    <row r="42" spans="2:12" s="1" customFormat="1" ht="14.45" customHeight="1">
      <c r="B42" s="33"/>
      <c r="L42" s="33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12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12" s="1" customFormat="1" ht="24.95" customHeight="1">
      <c r="B82" s="33"/>
      <c r="C82" s="21" t="s">
        <v>217</v>
      </c>
      <c r="L82" s="33"/>
    </row>
    <row r="83" spans="2:12" s="1" customFormat="1" ht="6.95" customHeight="1">
      <c r="B83" s="33"/>
      <c r="L83" s="33"/>
    </row>
    <row r="84" spans="2:12" s="1" customFormat="1" ht="12" customHeight="1">
      <c r="B84" s="33"/>
      <c r="C84" s="27" t="s">
        <v>16</v>
      </c>
      <c r="L84" s="33"/>
    </row>
    <row r="85" spans="2:12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12" ht="12" customHeight="1">
      <c r="B86" s="20"/>
      <c r="C86" s="27" t="s">
        <v>215</v>
      </c>
      <c r="L86" s="20"/>
    </row>
    <row r="87" spans="2:12" s="1" customFormat="1" ht="16.5" customHeight="1">
      <c r="B87" s="33"/>
      <c r="E87" s="259" t="s">
        <v>4420</v>
      </c>
      <c r="F87" s="261"/>
      <c r="G87" s="261"/>
      <c r="H87" s="261"/>
      <c r="L87" s="33"/>
    </row>
    <row r="88" spans="2:12" s="1" customFormat="1" ht="12" customHeight="1">
      <c r="B88" s="33"/>
      <c r="C88" s="27" t="s">
        <v>2252</v>
      </c>
      <c r="L88" s="33"/>
    </row>
    <row r="89" spans="2:12" s="1" customFormat="1" ht="16.5" customHeight="1">
      <c r="B89" s="33"/>
      <c r="E89" s="241" t="str">
        <f>E11</f>
        <v>SO 040.42.10 - Vyústění vnitřních vod zleva v km 1,502 00</v>
      </c>
      <c r="F89" s="261"/>
      <c r="G89" s="261"/>
      <c r="H89" s="261"/>
      <c r="L89" s="33"/>
    </row>
    <row r="90" spans="2:12" s="1" customFormat="1" ht="6.95" customHeight="1">
      <c r="B90" s="33"/>
      <c r="L90" s="33"/>
    </row>
    <row r="91" spans="2:12" s="1" customFormat="1" ht="12" customHeight="1">
      <c r="B91" s="33"/>
      <c r="C91" s="27" t="s">
        <v>22</v>
      </c>
      <c r="F91" s="25" t="str">
        <f>F14</f>
        <v>Zátor</v>
      </c>
      <c r="I91" s="27" t="s">
        <v>24</v>
      </c>
      <c r="J91" s="53" t="str">
        <f>IF(J14="","",J14)</f>
        <v>15. 11. 2024</v>
      </c>
      <c r="L91" s="33"/>
    </row>
    <row r="92" spans="2:12" s="1" customFormat="1" ht="6.95" customHeight="1">
      <c r="B92" s="33"/>
      <c r="L92" s="33"/>
    </row>
    <row r="93" spans="2:12" s="1" customFormat="1" ht="15.2" customHeight="1">
      <c r="B93" s="33"/>
      <c r="C93" s="27" t="s">
        <v>28</v>
      </c>
      <c r="F93" s="25" t="str">
        <f>E17</f>
        <v>Povodí Odry, státní podnik</v>
      </c>
      <c r="I93" s="27" t="s">
        <v>34</v>
      </c>
      <c r="J93" s="31" t="str">
        <f>E23</f>
        <v>AQUATIS, a.s.</v>
      </c>
      <c r="L93" s="33"/>
    </row>
    <row r="94" spans="2:12" s="1" customFormat="1" ht="25.7" customHeight="1">
      <c r="B94" s="33"/>
      <c r="C94" s="27" t="s">
        <v>32</v>
      </c>
      <c r="F94" s="25" t="str">
        <f>IF(E20="","",E20)</f>
        <v>Vyplň údaj</v>
      </c>
      <c r="I94" s="27" t="s">
        <v>37</v>
      </c>
      <c r="J94" s="31" t="str">
        <f>E26</f>
        <v>Ing. Michal Jendruščák</v>
      </c>
      <c r="L94" s="33"/>
    </row>
    <row r="95" spans="2:12" s="1" customFormat="1" ht="10.35" customHeight="1">
      <c r="B95" s="33"/>
      <c r="L95" s="33"/>
    </row>
    <row r="96" spans="2:12" s="1" customFormat="1" ht="29.25" customHeight="1">
      <c r="B96" s="33"/>
      <c r="C96" s="107" t="s">
        <v>218</v>
      </c>
      <c r="D96" s="99"/>
      <c r="E96" s="99"/>
      <c r="F96" s="99"/>
      <c r="G96" s="99"/>
      <c r="H96" s="99"/>
      <c r="I96" s="99"/>
      <c r="J96" s="108" t="s">
        <v>219</v>
      </c>
      <c r="K96" s="99"/>
      <c r="L96" s="33"/>
    </row>
    <row r="97" spans="2:47" s="1" customFormat="1" ht="10.35" customHeight="1">
      <c r="B97" s="33"/>
      <c r="L97" s="33"/>
    </row>
    <row r="98" spans="2:47" s="1" customFormat="1" ht="22.9" customHeight="1">
      <c r="B98" s="33"/>
      <c r="C98" s="109" t="s">
        <v>220</v>
      </c>
      <c r="J98" s="67">
        <f>J126</f>
        <v>0</v>
      </c>
      <c r="L98" s="33"/>
      <c r="AU98" s="17" t="s">
        <v>221</v>
      </c>
    </row>
    <row r="99" spans="2:47" s="8" customFormat="1" ht="24.95" customHeight="1">
      <c r="B99" s="110"/>
      <c r="D99" s="111" t="s">
        <v>222</v>
      </c>
      <c r="E99" s="112"/>
      <c r="F99" s="112"/>
      <c r="G99" s="112"/>
      <c r="H99" s="112"/>
      <c r="I99" s="112"/>
      <c r="J99" s="113">
        <f>J127</f>
        <v>0</v>
      </c>
      <c r="L99" s="110"/>
    </row>
    <row r="100" spans="2:47" s="9" customFormat="1" ht="19.899999999999999" customHeight="1">
      <c r="B100" s="114"/>
      <c r="D100" s="115" t="s">
        <v>223</v>
      </c>
      <c r="E100" s="116"/>
      <c r="F100" s="116"/>
      <c r="G100" s="116"/>
      <c r="H100" s="116"/>
      <c r="I100" s="116"/>
      <c r="J100" s="117">
        <f>J128</f>
        <v>0</v>
      </c>
      <c r="L100" s="114"/>
    </row>
    <row r="101" spans="2:47" s="9" customFormat="1" ht="19.899999999999999" customHeight="1">
      <c r="B101" s="114"/>
      <c r="D101" s="115" t="s">
        <v>224</v>
      </c>
      <c r="E101" s="116"/>
      <c r="F101" s="116"/>
      <c r="G101" s="116"/>
      <c r="H101" s="116"/>
      <c r="I101" s="116"/>
      <c r="J101" s="117">
        <f>J212</f>
        <v>0</v>
      </c>
      <c r="L101" s="114"/>
    </row>
    <row r="102" spans="2:47" s="9" customFormat="1" ht="19.899999999999999" customHeight="1">
      <c r="B102" s="114"/>
      <c r="D102" s="115" t="s">
        <v>225</v>
      </c>
      <c r="E102" s="116"/>
      <c r="F102" s="116"/>
      <c r="G102" s="116"/>
      <c r="H102" s="116"/>
      <c r="I102" s="116"/>
      <c r="J102" s="117">
        <f>J216</f>
        <v>0</v>
      </c>
      <c r="L102" s="114"/>
    </row>
    <row r="103" spans="2:47" s="9" customFormat="1" ht="19.899999999999999" customHeight="1">
      <c r="B103" s="114"/>
      <c r="D103" s="115" t="s">
        <v>1266</v>
      </c>
      <c r="E103" s="116"/>
      <c r="F103" s="116"/>
      <c r="G103" s="116"/>
      <c r="H103" s="116"/>
      <c r="I103" s="116"/>
      <c r="J103" s="117">
        <f>J238</f>
        <v>0</v>
      </c>
      <c r="L103" s="114"/>
    </row>
    <row r="104" spans="2:47" s="9" customFormat="1" ht="19.899999999999999" customHeight="1">
      <c r="B104" s="114"/>
      <c r="D104" s="115" t="s">
        <v>230</v>
      </c>
      <c r="E104" s="116"/>
      <c r="F104" s="116"/>
      <c r="G104" s="116"/>
      <c r="H104" s="116"/>
      <c r="I104" s="116"/>
      <c r="J104" s="117">
        <f>J283</f>
        <v>0</v>
      </c>
      <c r="L104" s="114"/>
    </row>
    <row r="105" spans="2:47" s="1" customFormat="1" ht="21.75" customHeight="1">
      <c r="B105" s="33"/>
      <c r="L105" s="33"/>
    </row>
    <row r="106" spans="2:47" s="1" customFormat="1" ht="6.95" customHeight="1">
      <c r="B106" s="45"/>
      <c r="C106" s="46"/>
      <c r="D106" s="46"/>
      <c r="E106" s="46"/>
      <c r="F106" s="46"/>
      <c r="G106" s="46"/>
      <c r="H106" s="46"/>
      <c r="I106" s="46"/>
      <c r="J106" s="46"/>
      <c r="K106" s="46"/>
      <c r="L106" s="33"/>
    </row>
    <row r="110" spans="2:47" s="1" customFormat="1" ht="6.95" customHeight="1"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33"/>
    </row>
    <row r="111" spans="2:47" s="1" customFormat="1" ht="24.95" customHeight="1">
      <c r="B111" s="33"/>
      <c r="C111" s="21" t="s">
        <v>235</v>
      </c>
      <c r="L111" s="33"/>
    </row>
    <row r="112" spans="2:47" s="1" customFormat="1" ht="6.95" customHeight="1">
      <c r="B112" s="33"/>
      <c r="L112" s="33"/>
    </row>
    <row r="113" spans="2:63" s="1" customFormat="1" ht="12" customHeight="1">
      <c r="B113" s="33"/>
      <c r="C113" s="27" t="s">
        <v>16</v>
      </c>
      <c r="L113" s="33"/>
    </row>
    <row r="114" spans="2:63" s="1" customFormat="1" ht="26.25" customHeight="1">
      <c r="B114" s="33"/>
      <c r="E114" s="259" t="str">
        <f>E7</f>
        <v>Opatření Zátor-Loučky, OHO, Dílčí stavba 02.040 Opatření v úseku Zátor - Loučky</v>
      </c>
      <c r="F114" s="260"/>
      <c r="G114" s="260"/>
      <c r="H114" s="260"/>
      <c r="L114" s="33"/>
    </row>
    <row r="115" spans="2:63" ht="12" customHeight="1">
      <c r="B115" s="20"/>
      <c r="C115" s="27" t="s">
        <v>215</v>
      </c>
      <c r="L115" s="20"/>
    </row>
    <row r="116" spans="2:63" s="1" customFormat="1" ht="16.5" customHeight="1">
      <c r="B116" s="33"/>
      <c r="E116" s="259" t="s">
        <v>4420</v>
      </c>
      <c r="F116" s="261"/>
      <c r="G116" s="261"/>
      <c r="H116" s="261"/>
      <c r="L116" s="33"/>
    </row>
    <row r="117" spans="2:63" s="1" customFormat="1" ht="12" customHeight="1">
      <c r="B117" s="33"/>
      <c r="C117" s="27" t="s">
        <v>2252</v>
      </c>
      <c r="L117" s="33"/>
    </row>
    <row r="118" spans="2:63" s="1" customFormat="1" ht="16.5" customHeight="1">
      <c r="B118" s="33"/>
      <c r="E118" s="241" t="str">
        <f>E11</f>
        <v>SO 040.42.10 - Vyústění vnitřních vod zleva v km 1,502 00</v>
      </c>
      <c r="F118" s="261"/>
      <c r="G118" s="261"/>
      <c r="H118" s="261"/>
      <c r="L118" s="33"/>
    </row>
    <row r="119" spans="2:63" s="1" customFormat="1" ht="6.95" customHeight="1">
      <c r="B119" s="33"/>
      <c r="L119" s="33"/>
    </row>
    <row r="120" spans="2:63" s="1" customFormat="1" ht="12" customHeight="1">
      <c r="B120" s="33"/>
      <c r="C120" s="27" t="s">
        <v>22</v>
      </c>
      <c r="F120" s="25" t="str">
        <f>F14</f>
        <v>Zátor</v>
      </c>
      <c r="I120" s="27" t="s">
        <v>24</v>
      </c>
      <c r="J120" s="53" t="str">
        <f>IF(J14="","",J14)</f>
        <v>15. 11. 2024</v>
      </c>
      <c r="L120" s="33"/>
    </row>
    <row r="121" spans="2:63" s="1" customFormat="1" ht="6.95" customHeight="1">
      <c r="B121" s="33"/>
      <c r="L121" s="33"/>
    </row>
    <row r="122" spans="2:63" s="1" customFormat="1" ht="15.2" customHeight="1">
      <c r="B122" s="33"/>
      <c r="C122" s="27" t="s">
        <v>28</v>
      </c>
      <c r="F122" s="25" t="str">
        <f>E17</f>
        <v>Povodí Odry, státní podnik</v>
      </c>
      <c r="I122" s="27" t="s">
        <v>34</v>
      </c>
      <c r="J122" s="31" t="str">
        <f>E23</f>
        <v>AQUATIS, a.s.</v>
      </c>
      <c r="L122" s="33"/>
    </row>
    <row r="123" spans="2:63" s="1" customFormat="1" ht="25.7" customHeight="1">
      <c r="B123" s="33"/>
      <c r="C123" s="27" t="s">
        <v>32</v>
      </c>
      <c r="F123" s="25" t="str">
        <f>IF(E20="","",E20)</f>
        <v>Vyplň údaj</v>
      </c>
      <c r="I123" s="27" t="s">
        <v>37</v>
      </c>
      <c r="J123" s="31" t="str">
        <f>E26</f>
        <v>Ing. Michal Jendruščák</v>
      </c>
      <c r="L123" s="33"/>
    </row>
    <row r="124" spans="2:63" s="1" customFormat="1" ht="10.35" customHeight="1">
      <c r="B124" s="33"/>
      <c r="L124" s="33"/>
    </row>
    <row r="125" spans="2:63" s="10" customFormat="1" ht="29.25" customHeight="1">
      <c r="B125" s="118"/>
      <c r="C125" s="119" t="s">
        <v>236</v>
      </c>
      <c r="D125" s="120" t="s">
        <v>65</v>
      </c>
      <c r="E125" s="120" t="s">
        <v>61</v>
      </c>
      <c r="F125" s="120" t="s">
        <v>62</v>
      </c>
      <c r="G125" s="120" t="s">
        <v>237</v>
      </c>
      <c r="H125" s="120" t="s">
        <v>238</v>
      </c>
      <c r="I125" s="120" t="s">
        <v>239</v>
      </c>
      <c r="J125" s="120" t="s">
        <v>219</v>
      </c>
      <c r="K125" s="121" t="s">
        <v>240</v>
      </c>
      <c r="L125" s="118"/>
      <c r="M125" s="60" t="s">
        <v>1</v>
      </c>
      <c r="N125" s="61" t="s">
        <v>44</v>
      </c>
      <c r="O125" s="61" t="s">
        <v>241</v>
      </c>
      <c r="P125" s="61" t="s">
        <v>242</v>
      </c>
      <c r="Q125" s="61" t="s">
        <v>243</v>
      </c>
      <c r="R125" s="61" t="s">
        <v>244</v>
      </c>
      <c r="S125" s="61" t="s">
        <v>245</v>
      </c>
      <c r="T125" s="62" t="s">
        <v>246</v>
      </c>
    </row>
    <row r="126" spans="2:63" s="1" customFormat="1" ht="22.9" customHeight="1">
      <c r="B126" s="33"/>
      <c r="C126" s="65" t="s">
        <v>247</v>
      </c>
      <c r="J126" s="122">
        <f>BK126</f>
        <v>0</v>
      </c>
      <c r="L126" s="33"/>
      <c r="M126" s="63"/>
      <c r="N126" s="54"/>
      <c r="O126" s="54"/>
      <c r="P126" s="123">
        <f>P127</f>
        <v>0</v>
      </c>
      <c r="Q126" s="54"/>
      <c r="R126" s="123">
        <f>R127</f>
        <v>13.899425430000001</v>
      </c>
      <c r="S126" s="54"/>
      <c r="T126" s="124">
        <f>T127</f>
        <v>0</v>
      </c>
      <c r="AT126" s="17" t="s">
        <v>79</v>
      </c>
      <c r="AU126" s="17" t="s">
        <v>221</v>
      </c>
      <c r="BK126" s="125">
        <f>BK127</f>
        <v>0</v>
      </c>
    </row>
    <row r="127" spans="2:63" s="11" customFormat="1" ht="25.9" customHeight="1">
      <c r="B127" s="126"/>
      <c r="D127" s="127" t="s">
        <v>79</v>
      </c>
      <c r="E127" s="128" t="s">
        <v>248</v>
      </c>
      <c r="F127" s="128" t="s">
        <v>249</v>
      </c>
      <c r="I127" s="129"/>
      <c r="J127" s="130">
        <f>BK127</f>
        <v>0</v>
      </c>
      <c r="L127" s="126"/>
      <c r="M127" s="131"/>
      <c r="P127" s="132">
        <f>P128+P212+P216+P238+P283</f>
        <v>0</v>
      </c>
      <c r="R127" s="132">
        <f>R128+R212+R216+R238+R283</f>
        <v>13.899425430000001</v>
      </c>
      <c r="T127" s="133">
        <f>T128+T212+T216+T238+T283</f>
        <v>0</v>
      </c>
      <c r="AR127" s="127" t="s">
        <v>88</v>
      </c>
      <c r="AT127" s="134" t="s">
        <v>79</v>
      </c>
      <c r="AU127" s="134" t="s">
        <v>80</v>
      </c>
      <c r="AY127" s="127" t="s">
        <v>250</v>
      </c>
      <c r="BK127" s="135">
        <f>BK128+BK212+BK216+BK238+BK283</f>
        <v>0</v>
      </c>
    </row>
    <row r="128" spans="2:63" s="11" customFormat="1" ht="22.9" customHeight="1">
      <c r="B128" s="126"/>
      <c r="D128" s="127" t="s">
        <v>79</v>
      </c>
      <c r="E128" s="136" t="s">
        <v>88</v>
      </c>
      <c r="F128" s="136" t="s">
        <v>251</v>
      </c>
      <c r="I128" s="129"/>
      <c r="J128" s="137">
        <f>BK128</f>
        <v>0</v>
      </c>
      <c r="L128" s="126"/>
      <c r="M128" s="131"/>
      <c r="P128" s="132">
        <f>SUM(P129:P211)</f>
        <v>0</v>
      </c>
      <c r="R128" s="132">
        <f>SUM(R129:R211)</f>
        <v>3.6129700000000002</v>
      </c>
      <c r="T128" s="133">
        <f>SUM(T129:T211)</f>
        <v>0</v>
      </c>
      <c r="AR128" s="127" t="s">
        <v>88</v>
      </c>
      <c r="AT128" s="134" t="s">
        <v>79</v>
      </c>
      <c r="AU128" s="134" t="s">
        <v>88</v>
      </c>
      <c r="AY128" s="127" t="s">
        <v>250</v>
      </c>
      <c r="BK128" s="135">
        <f>SUM(BK129:BK211)</f>
        <v>0</v>
      </c>
    </row>
    <row r="129" spans="2:65" s="1" customFormat="1" ht="24.2" customHeight="1">
      <c r="B129" s="33"/>
      <c r="C129" s="138" t="s">
        <v>88</v>
      </c>
      <c r="D129" s="138" t="s">
        <v>252</v>
      </c>
      <c r="E129" s="139" t="s">
        <v>1270</v>
      </c>
      <c r="F129" s="140" t="s">
        <v>1271</v>
      </c>
      <c r="G129" s="141" t="s">
        <v>1272</v>
      </c>
      <c r="H129" s="142">
        <v>20</v>
      </c>
      <c r="I129" s="143"/>
      <c r="J129" s="144">
        <f>ROUND(I129*H129,2)</f>
        <v>0</v>
      </c>
      <c r="K129" s="140" t="s">
        <v>256</v>
      </c>
      <c r="L129" s="33"/>
      <c r="M129" s="145" t="s">
        <v>1</v>
      </c>
      <c r="N129" s="146" t="s">
        <v>45</v>
      </c>
      <c r="P129" s="147">
        <f>O129*H129</f>
        <v>0</v>
      </c>
      <c r="Q129" s="147">
        <v>3.0000000000000001E-5</v>
      </c>
      <c r="R129" s="147">
        <f>Q129*H129</f>
        <v>6.0000000000000006E-4</v>
      </c>
      <c r="S129" s="147">
        <v>0</v>
      </c>
      <c r="T129" s="148">
        <f>S129*H129</f>
        <v>0</v>
      </c>
      <c r="AR129" s="149" t="s">
        <v>257</v>
      </c>
      <c r="AT129" s="149" t="s">
        <v>252</v>
      </c>
      <c r="AU129" s="149" t="s">
        <v>21</v>
      </c>
      <c r="AY129" s="17" t="s">
        <v>250</v>
      </c>
      <c r="BE129" s="150">
        <f>IF(N129="základní",J129,0)</f>
        <v>0</v>
      </c>
      <c r="BF129" s="150">
        <f>IF(N129="snížená",J129,0)</f>
        <v>0</v>
      </c>
      <c r="BG129" s="150">
        <f>IF(N129="zákl. přenesená",J129,0)</f>
        <v>0</v>
      </c>
      <c r="BH129" s="150">
        <f>IF(N129="sníž. přenesená",J129,0)</f>
        <v>0</v>
      </c>
      <c r="BI129" s="150">
        <f>IF(N129="nulová",J129,0)</f>
        <v>0</v>
      </c>
      <c r="BJ129" s="17" t="s">
        <v>88</v>
      </c>
      <c r="BK129" s="150">
        <f>ROUND(I129*H129,2)</f>
        <v>0</v>
      </c>
      <c r="BL129" s="17" t="s">
        <v>257</v>
      </c>
      <c r="BM129" s="149" t="s">
        <v>4872</v>
      </c>
    </row>
    <row r="130" spans="2:65" s="1" customFormat="1" ht="11.25">
      <c r="B130" s="33"/>
      <c r="D130" s="151" t="s">
        <v>259</v>
      </c>
      <c r="F130" s="152" t="s">
        <v>1274</v>
      </c>
      <c r="I130" s="153"/>
      <c r="L130" s="33"/>
      <c r="M130" s="154"/>
      <c r="T130" s="57"/>
      <c r="AT130" s="17" t="s">
        <v>259</v>
      </c>
      <c r="AU130" s="17" t="s">
        <v>21</v>
      </c>
    </row>
    <row r="131" spans="2:65" s="12" customFormat="1" ht="11.25">
      <c r="B131" s="155"/>
      <c r="D131" s="156" t="s">
        <v>265</v>
      </c>
      <c r="E131" s="157" t="s">
        <v>1</v>
      </c>
      <c r="F131" s="158" t="s">
        <v>4423</v>
      </c>
      <c r="H131" s="159">
        <v>20</v>
      </c>
      <c r="I131" s="160"/>
      <c r="L131" s="155"/>
      <c r="M131" s="161"/>
      <c r="T131" s="162"/>
      <c r="AT131" s="157" t="s">
        <v>265</v>
      </c>
      <c r="AU131" s="157" t="s">
        <v>21</v>
      </c>
      <c r="AV131" s="12" t="s">
        <v>21</v>
      </c>
      <c r="AW131" s="12" t="s">
        <v>36</v>
      </c>
      <c r="AX131" s="12" t="s">
        <v>88</v>
      </c>
      <c r="AY131" s="157" t="s">
        <v>250</v>
      </c>
    </row>
    <row r="132" spans="2:65" s="1" customFormat="1" ht="24.2" customHeight="1">
      <c r="B132" s="33"/>
      <c r="C132" s="138" t="s">
        <v>21</v>
      </c>
      <c r="D132" s="138" t="s">
        <v>252</v>
      </c>
      <c r="E132" s="139" t="s">
        <v>1276</v>
      </c>
      <c r="F132" s="140" t="s">
        <v>1277</v>
      </c>
      <c r="G132" s="141" t="s">
        <v>1278</v>
      </c>
      <c r="H132" s="142">
        <v>4</v>
      </c>
      <c r="I132" s="143"/>
      <c r="J132" s="144">
        <f>ROUND(I132*H132,2)</f>
        <v>0</v>
      </c>
      <c r="K132" s="140" t="s">
        <v>256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0</v>
      </c>
      <c r="R132" s="147">
        <f>Q132*H132</f>
        <v>0</v>
      </c>
      <c r="S132" s="147">
        <v>0</v>
      </c>
      <c r="T132" s="148">
        <f>S132*H132</f>
        <v>0</v>
      </c>
      <c r="AR132" s="149" t="s">
        <v>257</v>
      </c>
      <c r="AT132" s="149" t="s">
        <v>252</v>
      </c>
      <c r="AU132" s="149" t="s">
        <v>21</v>
      </c>
      <c r="AY132" s="17" t="s">
        <v>250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257</v>
      </c>
      <c r="BM132" s="149" t="s">
        <v>4873</v>
      </c>
    </row>
    <row r="133" spans="2:65" s="1" customFormat="1" ht="11.25">
      <c r="B133" s="33"/>
      <c r="D133" s="151" t="s">
        <v>259</v>
      </c>
      <c r="F133" s="152" t="s">
        <v>1280</v>
      </c>
      <c r="I133" s="153"/>
      <c r="L133" s="33"/>
      <c r="M133" s="154"/>
      <c r="T133" s="57"/>
      <c r="AT133" s="17" t="s">
        <v>259</v>
      </c>
      <c r="AU133" s="17" t="s">
        <v>21</v>
      </c>
    </row>
    <row r="134" spans="2:65" s="1" customFormat="1" ht="24.2" customHeight="1">
      <c r="B134" s="33"/>
      <c r="C134" s="138" t="s">
        <v>267</v>
      </c>
      <c r="D134" s="138" t="s">
        <v>252</v>
      </c>
      <c r="E134" s="139" t="s">
        <v>3750</v>
      </c>
      <c r="F134" s="140" t="s">
        <v>3751</v>
      </c>
      <c r="G134" s="141" t="s">
        <v>255</v>
      </c>
      <c r="H134" s="142">
        <v>65</v>
      </c>
      <c r="I134" s="143"/>
      <c r="J134" s="144">
        <f>ROUND(I134*H134,2)</f>
        <v>0</v>
      </c>
      <c r="K134" s="140" t="s">
        <v>256</v>
      </c>
      <c r="L134" s="33"/>
      <c r="M134" s="145" t="s">
        <v>1</v>
      </c>
      <c r="N134" s="146" t="s">
        <v>45</v>
      </c>
      <c r="P134" s="147">
        <f>O134*H134</f>
        <v>0</v>
      </c>
      <c r="Q134" s="147">
        <v>0</v>
      </c>
      <c r="R134" s="147">
        <f>Q134*H134</f>
        <v>0</v>
      </c>
      <c r="S134" s="147">
        <v>0</v>
      </c>
      <c r="T134" s="148">
        <f>S134*H134</f>
        <v>0</v>
      </c>
      <c r="AR134" s="149" t="s">
        <v>257</v>
      </c>
      <c r="AT134" s="149" t="s">
        <v>252</v>
      </c>
      <c r="AU134" s="149" t="s">
        <v>21</v>
      </c>
      <c r="AY134" s="17" t="s">
        <v>250</v>
      </c>
      <c r="BE134" s="150">
        <f>IF(N134="základní",J134,0)</f>
        <v>0</v>
      </c>
      <c r="BF134" s="150">
        <f>IF(N134="snížená",J134,0)</f>
        <v>0</v>
      </c>
      <c r="BG134" s="150">
        <f>IF(N134="zákl. přenesená",J134,0)</f>
        <v>0</v>
      </c>
      <c r="BH134" s="150">
        <f>IF(N134="sníž. přenesená",J134,0)</f>
        <v>0</v>
      </c>
      <c r="BI134" s="150">
        <f>IF(N134="nulová",J134,0)</f>
        <v>0</v>
      </c>
      <c r="BJ134" s="17" t="s">
        <v>88</v>
      </c>
      <c r="BK134" s="150">
        <f>ROUND(I134*H134,2)</f>
        <v>0</v>
      </c>
      <c r="BL134" s="17" t="s">
        <v>257</v>
      </c>
      <c r="BM134" s="149" t="s">
        <v>4874</v>
      </c>
    </row>
    <row r="135" spans="2:65" s="1" customFormat="1" ht="11.25">
      <c r="B135" s="33"/>
      <c r="D135" s="151" t="s">
        <v>259</v>
      </c>
      <c r="F135" s="152" t="s">
        <v>3753</v>
      </c>
      <c r="I135" s="153"/>
      <c r="L135" s="33"/>
      <c r="M135" s="154"/>
      <c r="T135" s="57"/>
      <c r="AT135" s="17" t="s">
        <v>259</v>
      </c>
      <c r="AU135" s="17" t="s">
        <v>21</v>
      </c>
    </row>
    <row r="136" spans="2:65" s="1" customFormat="1" ht="19.5">
      <c r="B136" s="33"/>
      <c r="D136" s="156" t="s">
        <v>285</v>
      </c>
      <c r="F136" s="170" t="s">
        <v>4426</v>
      </c>
      <c r="I136" s="153"/>
      <c r="L136" s="33"/>
      <c r="M136" s="154"/>
      <c r="T136" s="57"/>
      <c r="AT136" s="17" t="s">
        <v>285</v>
      </c>
      <c r="AU136" s="17" t="s">
        <v>21</v>
      </c>
    </row>
    <row r="137" spans="2:65" s="12" customFormat="1" ht="11.25">
      <c r="B137" s="155"/>
      <c r="D137" s="156" t="s">
        <v>265</v>
      </c>
      <c r="E137" s="157" t="s">
        <v>1</v>
      </c>
      <c r="F137" s="158" t="s">
        <v>4875</v>
      </c>
      <c r="H137" s="159">
        <v>65</v>
      </c>
      <c r="I137" s="160"/>
      <c r="L137" s="155"/>
      <c r="M137" s="161"/>
      <c r="T137" s="162"/>
      <c r="AT137" s="157" t="s">
        <v>265</v>
      </c>
      <c r="AU137" s="157" t="s">
        <v>21</v>
      </c>
      <c r="AV137" s="12" t="s">
        <v>21</v>
      </c>
      <c r="AW137" s="12" t="s">
        <v>36</v>
      </c>
      <c r="AX137" s="12" t="s">
        <v>80</v>
      </c>
      <c r="AY137" s="157" t="s">
        <v>250</v>
      </c>
    </row>
    <row r="138" spans="2:65" s="13" customFormat="1" ht="11.25">
      <c r="B138" s="163"/>
      <c r="D138" s="156" t="s">
        <v>265</v>
      </c>
      <c r="E138" s="164" t="s">
        <v>1</v>
      </c>
      <c r="F138" s="165" t="s">
        <v>273</v>
      </c>
      <c r="H138" s="166">
        <v>65</v>
      </c>
      <c r="I138" s="167"/>
      <c r="L138" s="163"/>
      <c r="M138" s="168"/>
      <c r="T138" s="169"/>
      <c r="AT138" s="164" t="s">
        <v>265</v>
      </c>
      <c r="AU138" s="164" t="s">
        <v>21</v>
      </c>
      <c r="AV138" s="13" t="s">
        <v>257</v>
      </c>
      <c r="AW138" s="13" t="s">
        <v>36</v>
      </c>
      <c r="AX138" s="13" t="s">
        <v>88</v>
      </c>
      <c r="AY138" s="164" t="s">
        <v>250</v>
      </c>
    </row>
    <row r="139" spans="2:65" s="1" customFormat="1" ht="33" customHeight="1">
      <c r="B139" s="33"/>
      <c r="C139" s="138" t="s">
        <v>257</v>
      </c>
      <c r="D139" s="138" t="s">
        <v>252</v>
      </c>
      <c r="E139" s="139" t="s">
        <v>4428</v>
      </c>
      <c r="F139" s="140" t="s">
        <v>4429</v>
      </c>
      <c r="G139" s="141" t="s">
        <v>276</v>
      </c>
      <c r="H139" s="142">
        <v>38</v>
      </c>
      <c r="I139" s="143"/>
      <c r="J139" s="144">
        <f>ROUND(I139*H139,2)</f>
        <v>0</v>
      </c>
      <c r="K139" s="140" t="s">
        <v>256</v>
      </c>
      <c r="L139" s="33"/>
      <c r="M139" s="145" t="s">
        <v>1</v>
      </c>
      <c r="N139" s="146" t="s">
        <v>45</v>
      </c>
      <c r="P139" s="147">
        <f>O139*H139</f>
        <v>0</v>
      </c>
      <c r="Q139" s="147">
        <v>0</v>
      </c>
      <c r="R139" s="147">
        <f>Q139*H139</f>
        <v>0</v>
      </c>
      <c r="S139" s="147">
        <v>0</v>
      </c>
      <c r="T139" s="148">
        <f>S139*H139</f>
        <v>0</v>
      </c>
      <c r="AR139" s="149" t="s">
        <v>257</v>
      </c>
      <c r="AT139" s="149" t="s">
        <v>252</v>
      </c>
      <c r="AU139" s="149" t="s">
        <v>21</v>
      </c>
      <c r="AY139" s="17" t="s">
        <v>250</v>
      </c>
      <c r="BE139" s="150">
        <f>IF(N139="základní",J139,0)</f>
        <v>0</v>
      </c>
      <c r="BF139" s="150">
        <f>IF(N139="snížená",J139,0)</f>
        <v>0</v>
      </c>
      <c r="BG139" s="150">
        <f>IF(N139="zákl. přenesená",J139,0)</f>
        <v>0</v>
      </c>
      <c r="BH139" s="150">
        <f>IF(N139="sníž. přenesená",J139,0)</f>
        <v>0</v>
      </c>
      <c r="BI139" s="150">
        <f>IF(N139="nulová",J139,0)</f>
        <v>0</v>
      </c>
      <c r="BJ139" s="17" t="s">
        <v>88</v>
      </c>
      <c r="BK139" s="150">
        <f>ROUND(I139*H139,2)</f>
        <v>0</v>
      </c>
      <c r="BL139" s="17" t="s">
        <v>257</v>
      </c>
      <c r="BM139" s="149" t="s">
        <v>4876</v>
      </c>
    </row>
    <row r="140" spans="2:65" s="1" customFormat="1" ht="11.25">
      <c r="B140" s="33"/>
      <c r="D140" s="151" t="s">
        <v>259</v>
      </c>
      <c r="F140" s="152" t="s">
        <v>4431</v>
      </c>
      <c r="I140" s="153"/>
      <c r="L140" s="33"/>
      <c r="M140" s="154"/>
      <c r="T140" s="57"/>
      <c r="AT140" s="17" t="s">
        <v>259</v>
      </c>
      <c r="AU140" s="17" t="s">
        <v>21</v>
      </c>
    </row>
    <row r="141" spans="2:65" s="12" customFormat="1" ht="11.25">
      <c r="B141" s="155"/>
      <c r="D141" s="156" t="s">
        <v>265</v>
      </c>
      <c r="E141" s="157" t="s">
        <v>1</v>
      </c>
      <c r="F141" s="158" t="s">
        <v>4877</v>
      </c>
      <c r="H141" s="159">
        <v>38</v>
      </c>
      <c r="I141" s="160"/>
      <c r="L141" s="155"/>
      <c r="M141" s="161"/>
      <c r="T141" s="162"/>
      <c r="AT141" s="157" t="s">
        <v>265</v>
      </c>
      <c r="AU141" s="157" t="s">
        <v>21</v>
      </c>
      <c r="AV141" s="12" t="s">
        <v>21</v>
      </c>
      <c r="AW141" s="12" t="s">
        <v>36</v>
      </c>
      <c r="AX141" s="12" t="s">
        <v>88</v>
      </c>
      <c r="AY141" s="157" t="s">
        <v>250</v>
      </c>
    </row>
    <row r="142" spans="2:65" s="1" customFormat="1" ht="37.9" customHeight="1">
      <c r="B142" s="33"/>
      <c r="C142" s="138" t="s">
        <v>280</v>
      </c>
      <c r="D142" s="138" t="s">
        <v>252</v>
      </c>
      <c r="E142" s="139" t="s">
        <v>4433</v>
      </c>
      <c r="F142" s="140" t="s">
        <v>4434</v>
      </c>
      <c r="G142" s="141" t="s">
        <v>276</v>
      </c>
      <c r="H142" s="142">
        <v>9</v>
      </c>
      <c r="I142" s="143"/>
      <c r="J142" s="144">
        <f>ROUND(I142*H142,2)</f>
        <v>0</v>
      </c>
      <c r="K142" s="140" t="s">
        <v>256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0</v>
      </c>
      <c r="R142" s="147">
        <f>Q142*H142</f>
        <v>0</v>
      </c>
      <c r="S142" s="147">
        <v>0</v>
      </c>
      <c r="T142" s="148">
        <f>S142*H142</f>
        <v>0</v>
      </c>
      <c r="AR142" s="149" t="s">
        <v>257</v>
      </c>
      <c r="AT142" s="149" t="s">
        <v>252</v>
      </c>
      <c r="AU142" s="149" t="s">
        <v>21</v>
      </c>
      <c r="AY142" s="17" t="s">
        <v>250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257</v>
      </c>
      <c r="BM142" s="149" t="s">
        <v>4878</v>
      </c>
    </row>
    <row r="143" spans="2:65" s="1" customFormat="1" ht="11.25">
      <c r="B143" s="33"/>
      <c r="D143" s="151" t="s">
        <v>259</v>
      </c>
      <c r="F143" s="152" t="s">
        <v>4436</v>
      </c>
      <c r="I143" s="153"/>
      <c r="L143" s="33"/>
      <c r="M143" s="154"/>
      <c r="T143" s="57"/>
      <c r="AT143" s="17" t="s">
        <v>259</v>
      </c>
      <c r="AU143" s="17" t="s">
        <v>21</v>
      </c>
    </row>
    <row r="144" spans="2:65" s="12" customFormat="1" ht="11.25">
      <c r="B144" s="155"/>
      <c r="D144" s="156" t="s">
        <v>265</v>
      </c>
      <c r="E144" s="157" t="s">
        <v>1</v>
      </c>
      <c r="F144" s="158" t="s">
        <v>4879</v>
      </c>
      <c r="H144" s="159">
        <v>9</v>
      </c>
      <c r="I144" s="160"/>
      <c r="L144" s="155"/>
      <c r="M144" s="161"/>
      <c r="T144" s="162"/>
      <c r="AT144" s="157" t="s">
        <v>265</v>
      </c>
      <c r="AU144" s="157" t="s">
        <v>21</v>
      </c>
      <c r="AV144" s="12" t="s">
        <v>21</v>
      </c>
      <c r="AW144" s="12" t="s">
        <v>36</v>
      </c>
      <c r="AX144" s="12" t="s">
        <v>88</v>
      </c>
      <c r="AY144" s="157" t="s">
        <v>250</v>
      </c>
    </row>
    <row r="145" spans="2:65" s="1" customFormat="1" ht="21.75" customHeight="1">
      <c r="B145" s="33"/>
      <c r="C145" s="138" t="s">
        <v>287</v>
      </c>
      <c r="D145" s="138" t="s">
        <v>252</v>
      </c>
      <c r="E145" s="139" t="s">
        <v>4438</v>
      </c>
      <c r="F145" s="140" t="s">
        <v>4439</v>
      </c>
      <c r="G145" s="141" t="s">
        <v>255</v>
      </c>
      <c r="H145" s="142">
        <v>9.1</v>
      </c>
      <c r="I145" s="143"/>
      <c r="J145" s="144">
        <f>ROUND(I145*H145,2)</f>
        <v>0</v>
      </c>
      <c r="K145" s="140" t="s">
        <v>256</v>
      </c>
      <c r="L145" s="33"/>
      <c r="M145" s="145" t="s">
        <v>1</v>
      </c>
      <c r="N145" s="146" t="s">
        <v>45</v>
      </c>
      <c r="P145" s="147">
        <f>O145*H145</f>
        <v>0</v>
      </c>
      <c r="Q145" s="147">
        <v>6.9999999999999999E-4</v>
      </c>
      <c r="R145" s="147">
        <f>Q145*H145</f>
        <v>6.3699999999999998E-3</v>
      </c>
      <c r="S145" s="147">
        <v>0</v>
      </c>
      <c r="T145" s="148">
        <f>S145*H145</f>
        <v>0</v>
      </c>
      <c r="AR145" s="149" t="s">
        <v>257</v>
      </c>
      <c r="AT145" s="149" t="s">
        <v>252</v>
      </c>
      <c r="AU145" s="149" t="s">
        <v>21</v>
      </c>
      <c r="AY145" s="17" t="s">
        <v>250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257</v>
      </c>
      <c r="BM145" s="149" t="s">
        <v>4880</v>
      </c>
    </row>
    <row r="146" spans="2:65" s="1" customFormat="1" ht="11.25">
      <c r="B146" s="33"/>
      <c r="D146" s="151" t="s">
        <v>259</v>
      </c>
      <c r="F146" s="152" t="s">
        <v>4441</v>
      </c>
      <c r="I146" s="153"/>
      <c r="L146" s="33"/>
      <c r="M146" s="154"/>
      <c r="T146" s="57"/>
      <c r="AT146" s="17" t="s">
        <v>259</v>
      </c>
      <c r="AU146" s="17" t="s">
        <v>21</v>
      </c>
    </row>
    <row r="147" spans="2:65" s="12" customFormat="1" ht="11.25">
      <c r="B147" s="155"/>
      <c r="D147" s="156" t="s">
        <v>265</v>
      </c>
      <c r="E147" s="157" t="s">
        <v>1</v>
      </c>
      <c r="F147" s="158" t="s">
        <v>4881</v>
      </c>
      <c r="H147" s="159">
        <v>9.1</v>
      </c>
      <c r="I147" s="160"/>
      <c r="L147" s="155"/>
      <c r="M147" s="161"/>
      <c r="T147" s="162"/>
      <c r="AT147" s="157" t="s">
        <v>265</v>
      </c>
      <c r="AU147" s="157" t="s">
        <v>21</v>
      </c>
      <c r="AV147" s="12" t="s">
        <v>21</v>
      </c>
      <c r="AW147" s="12" t="s">
        <v>36</v>
      </c>
      <c r="AX147" s="12" t="s">
        <v>88</v>
      </c>
      <c r="AY147" s="157" t="s">
        <v>250</v>
      </c>
    </row>
    <row r="148" spans="2:65" s="1" customFormat="1" ht="16.5" customHeight="1">
      <c r="B148" s="33"/>
      <c r="C148" s="138" t="s">
        <v>293</v>
      </c>
      <c r="D148" s="138" t="s">
        <v>252</v>
      </c>
      <c r="E148" s="139" t="s">
        <v>4443</v>
      </c>
      <c r="F148" s="140" t="s">
        <v>4444</v>
      </c>
      <c r="G148" s="141" t="s">
        <v>255</v>
      </c>
      <c r="H148" s="142">
        <v>9.1</v>
      </c>
      <c r="I148" s="143"/>
      <c r="J148" s="144">
        <f>ROUND(I148*H148,2)</f>
        <v>0</v>
      </c>
      <c r="K148" s="140" t="s">
        <v>256</v>
      </c>
      <c r="L148" s="33"/>
      <c r="M148" s="145" t="s">
        <v>1</v>
      </c>
      <c r="N148" s="146" t="s">
        <v>45</v>
      </c>
      <c r="P148" s="147">
        <f>O148*H148</f>
        <v>0</v>
      </c>
      <c r="Q148" s="147">
        <v>0</v>
      </c>
      <c r="R148" s="147">
        <f>Q148*H148</f>
        <v>0</v>
      </c>
      <c r="S148" s="147">
        <v>0</v>
      </c>
      <c r="T148" s="148">
        <f>S148*H148</f>
        <v>0</v>
      </c>
      <c r="AR148" s="149" t="s">
        <v>257</v>
      </c>
      <c r="AT148" s="149" t="s">
        <v>252</v>
      </c>
      <c r="AU148" s="149" t="s">
        <v>21</v>
      </c>
      <c r="AY148" s="17" t="s">
        <v>250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257</v>
      </c>
      <c r="BM148" s="149" t="s">
        <v>4882</v>
      </c>
    </row>
    <row r="149" spans="2:65" s="1" customFormat="1" ht="11.25">
      <c r="B149" s="33"/>
      <c r="D149" s="151" t="s">
        <v>259</v>
      </c>
      <c r="F149" s="152" t="s">
        <v>4446</v>
      </c>
      <c r="I149" s="153"/>
      <c r="L149" s="33"/>
      <c r="M149" s="154"/>
      <c r="T149" s="57"/>
      <c r="AT149" s="17" t="s">
        <v>259</v>
      </c>
      <c r="AU149" s="17" t="s">
        <v>21</v>
      </c>
    </row>
    <row r="150" spans="2:65" s="1" customFormat="1" ht="24.2" customHeight="1">
      <c r="B150" s="33"/>
      <c r="C150" s="138" t="s">
        <v>299</v>
      </c>
      <c r="D150" s="138" t="s">
        <v>252</v>
      </c>
      <c r="E150" s="139" t="s">
        <v>4447</v>
      </c>
      <c r="F150" s="140" t="s">
        <v>4448</v>
      </c>
      <c r="G150" s="141" t="s">
        <v>255</v>
      </c>
      <c r="H150" s="142">
        <v>10</v>
      </c>
      <c r="I150" s="143"/>
      <c r="J150" s="144">
        <f>ROUND(I150*H150,2)</f>
        <v>0</v>
      </c>
      <c r="K150" s="140" t="s">
        <v>256</v>
      </c>
      <c r="L150" s="33"/>
      <c r="M150" s="145" t="s">
        <v>1</v>
      </c>
      <c r="N150" s="146" t="s">
        <v>45</v>
      </c>
      <c r="P150" s="147">
        <f>O150*H150</f>
        <v>0</v>
      </c>
      <c r="Q150" s="147">
        <v>5.9000000000000003E-4</v>
      </c>
      <c r="R150" s="147">
        <f>Q150*H150</f>
        <v>5.9000000000000007E-3</v>
      </c>
      <c r="S150" s="147">
        <v>0</v>
      </c>
      <c r="T150" s="148">
        <f>S150*H150</f>
        <v>0</v>
      </c>
      <c r="AR150" s="149" t="s">
        <v>257</v>
      </c>
      <c r="AT150" s="149" t="s">
        <v>252</v>
      </c>
      <c r="AU150" s="149" t="s">
        <v>21</v>
      </c>
      <c r="AY150" s="17" t="s">
        <v>250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257</v>
      </c>
      <c r="BM150" s="149" t="s">
        <v>4883</v>
      </c>
    </row>
    <row r="151" spans="2:65" s="1" customFormat="1" ht="11.25">
      <c r="B151" s="33"/>
      <c r="D151" s="151" t="s">
        <v>259</v>
      </c>
      <c r="F151" s="152" t="s">
        <v>4450</v>
      </c>
      <c r="I151" s="153"/>
      <c r="L151" s="33"/>
      <c r="M151" s="154"/>
      <c r="T151" s="57"/>
      <c r="AT151" s="17" t="s">
        <v>259</v>
      </c>
      <c r="AU151" s="17" t="s">
        <v>21</v>
      </c>
    </row>
    <row r="152" spans="2:65" s="1" customFormat="1" ht="19.5">
      <c r="B152" s="33"/>
      <c r="D152" s="156" t="s">
        <v>285</v>
      </c>
      <c r="F152" s="170" t="s">
        <v>4451</v>
      </c>
      <c r="I152" s="153"/>
      <c r="L152" s="33"/>
      <c r="M152" s="154"/>
      <c r="T152" s="57"/>
      <c r="AT152" s="17" t="s">
        <v>285</v>
      </c>
      <c r="AU152" s="17" t="s">
        <v>21</v>
      </c>
    </row>
    <row r="153" spans="2:65" s="12" customFormat="1" ht="11.25">
      <c r="B153" s="155"/>
      <c r="D153" s="156" t="s">
        <v>265</v>
      </c>
      <c r="E153" s="157" t="s">
        <v>1</v>
      </c>
      <c r="F153" s="158" t="s">
        <v>4884</v>
      </c>
      <c r="H153" s="159">
        <v>10</v>
      </c>
      <c r="I153" s="160"/>
      <c r="L153" s="155"/>
      <c r="M153" s="161"/>
      <c r="T153" s="162"/>
      <c r="AT153" s="157" t="s">
        <v>265</v>
      </c>
      <c r="AU153" s="157" t="s">
        <v>21</v>
      </c>
      <c r="AV153" s="12" t="s">
        <v>21</v>
      </c>
      <c r="AW153" s="12" t="s">
        <v>36</v>
      </c>
      <c r="AX153" s="12" t="s">
        <v>88</v>
      </c>
      <c r="AY153" s="157" t="s">
        <v>250</v>
      </c>
    </row>
    <row r="154" spans="2:65" s="1" customFormat="1" ht="24.2" customHeight="1">
      <c r="B154" s="33"/>
      <c r="C154" s="138" t="s">
        <v>305</v>
      </c>
      <c r="D154" s="138" t="s">
        <v>252</v>
      </c>
      <c r="E154" s="139" t="s">
        <v>4453</v>
      </c>
      <c r="F154" s="140" t="s">
        <v>4454</v>
      </c>
      <c r="G154" s="141" t="s">
        <v>255</v>
      </c>
      <c r="H154" s="142">
        <v>10</v>
      </c>
      <c r="I154" s="143"/>
      <c r="J154" s="144">
        <f>ROUND(I154*H154,2)</f>
        <v>0</v>
      </c>
      <c r="K154" s="140" t="s">
        <v>256</v>
      </c>
      <c r="L154" s="33"/>
      <c r="M154" s="145" t="s">
        <v>1</v>
      </c>
      <c r="N154" s="146" t="s">
        <v>45</v>
      </c>
      <c r="P154" s="147">
        <f>O154*H154</f>
        <v>0</v>
      </c>
      <c r="Q154" s="147">
        <v>0</v>
      </c>
      <c r="R154" s="147">
        <f>Q154*H154</f>
        <v>0</v>
      </c>
      <c r="S154" s="147">
        <v>0</v>
      </c>
      <c r="T154" s="148">
        <f>S154*H154</f>
        <v>0</v>
      </c>
      <c r="AR154" s="149" t="s">
        <v>257</v>
      </c>
      <c r="AT154" s="149" t="s">
        <v>252</v>
      </c>
      <c r="AU154" s="149" t="s">
        <v>21</v>
      </c>
      <c r="AY154" s="17" t="s">
        <v>250</v>
      </c>
      <c r="BE154" s="150">
        <f>IF(N154="základní",J154,0)</f>
        <v>0</v>
      </c>
      <c r="BF154" s="150">
        <f>IF(N154="snížená",J154,0)</f>
        <v>0</v>
      </c>
      <c r="BG154" s="150">
        <f>IF(N154="zákl. přenesená",J154,0)</f>
        <v>0</v>
      </c>
      <c r="BH154" s="150">
        <f>IF(N154="sníž. přenesená",J154,0)</f>
        <v>0</v>
      </c>
      <c r="BI154" s="150">
        <f>IF(N154="nulová",J154,0)</f>
        <v>0</v>
      </c>
      <c r="BJ154" s="17" t="s">
        <v>88</v>
      </c>
      <c r="BK154" s="150">
        <f>ROUND(I154*H154,2)</f>
        <v>0</v>
      </c>
      <c r="BL154" s="17" t="s">
        <v>257</v>
      </c>
      <c r="BM154" s="149" t="s">
        <v>4885</v>
      </c>
    </row>
    <row r="155" spans="2:65" s="1" customFormat="1" ht="11.25">
      <c r="B155" s="33"/>
      <c r="D155" s="151" t="s">
        <v>259</v>
      </c>
      <c r="F155" s="152" t="s">
        <v>4456</v>
      </c>
      <c r="I155" s="153"/>
      <c r="L155" s="33"/>
      <c r="M155" s="154"/>
      <c r="T155" s="57"/>
      <c r="AT155" s="17" t="s">
        <v>259</v>
      </c>
      <c r="AU155" s="17" t="s">
        <v>21</v>
      </c>
    </row>
    <row r="156" spans="2:65" s="1" customFormat="1" ht="37.9" customHeight="1">
      <c r="B156" s="33"/>
      <c r="C156" s="138" t="s">
        <v>311</v>
      </c>
      <c r="D156" s="138" t="s">
        <v>252</v>
      </c>
      <c r="E156" s="139" t="s">
        <v>4457</v>
      </c>
      <c r="F156" s="140" t="s">
        <v>4458</v>
      </c>
      <c r="G156" s="141" t="s">
        <v>276</v>
      </c>
      <c r="H156" s="142">
        <v>17.2</v>
      </c>
      <c r="I156" s="143"/>
      <c r="J156" s="144">
        <f>ROUND(I156*H156,2)</f>
        <v>0</v>
      </c>
      <c r="K156" s="140" t="s">
        <v>256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257</v>
      </c>
      <c r="AT156" s="149" t="s">
        <v>252</v>
      </c>
      <c r="AU156" s="149" t="s">
        <v>21</v>
      </c>
      <c r="AY156" s="17" t="s">
        <v>250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257</v>
      </c>
      <c r="BM156" s="149" t="s">
        <v>4886</v>
      </c>
    </row>
    <row r="157" spans="2:65" s="1" customFormat="1" ht="11.25">
      <c r="B157" s="33"/>
      <c r="D157" s="151" t="s">
        <v>259</v>
      </c>
      <c r="F157" s="152" t="s">
        <v>4460</v>
      </c>
      <c r="I157" s="153"/>
      <c r="L157" s="33"/>
      <c r="M157" s="154"/>
      <c r="T157" s="57"/>
      <c r="AT157" s="17" t="s">
        <v>259</v>
      </c>
      <c r="AU157" s="17" t="s">
        <v>21</v>
      </c>
    </row>
    <row r="158" spans="2:65" s="12" customFormat="1" ht="11.25">
      <c r="B158" s="155"/>
      <c r="D158" s="156" t="s">
        <v>265</v>
      </c>
      <c r="E158" s="157" t="s">
        <v>1</v>
      </c>
      <c r="F158" s="158" t="s">
        <v>4887</v>
      </c>
      <c r="H158" s="159">
        <v>8.6</v>
      </c>
      <c r="I158" s="160"/>
      <c r="L158" s="155"/>
      <c r="M158" s="161"/>
      <c r="T158" s="162"/>
      <c r="AT158" s="157" t="s">
        <v>265</v>
      </c>
      <c r="AU158" s="157" t="s">
        <v>21</v>
      </c>
      <c r="AV158" s="12" t="s">
        <v>21</v>
      </c>
      <c r="AW158" s="12" t="s">
        <v>36</v>
      </c>
      <c r="AX158" s="12" t="s">
        <v>80</v>
      </c>
      <c r="AY158" s="157" t="s">
        <v>250</v>
      </c>
    </row>
    <row r="159" spans="2:65" s="14" customFormat="1" ht="11.25">
      <c r="B159" s="171"/>
      <c r="D159" s="156" t="s">
        <v>265</v>
      </c>
      <c r="E159" s="172" t="s">
        <v>1</v>
      </c>
      <c r="F159" s="173" t="s">
        <v>317</v>
      </c>
      <c r="H159" s="174">
        <v>8.6</v>
      </c>
      <c r="I159" s="175"/>
      <c r="L159" s="171"/>
      <c r="M159" s="176"/>
      <c r="T159" s="177"/>
      <c r="AT159" s="172" t="s">
        <v>265</v>
      </c>
      <c r="AU159" s="172" t="s">
        <v>21</v>
      </c>
      <c r="AV159" s="14" t="s">
        <v>267</v>
      </c>
      <c r="AW159" s="14" t="s">
        <v>36</v>
      </c>
      <c r="AX159" s="14" t="s">
        <v>80</v>
      </c>
      <c r="AY159" s="172" t="s">
        <v>250</v>
      </c>
    </row>
    <row r="160" spans="2:65" s="12" customFormat="1" ht="11.25">
      <c r="B160" s="155"/>
      <c r="D160" s="156" t="s">
        <v>265</v>
      </c>
      <c r="E160" s="157" t="s">
        <v>1</v>
      </c>
      <c r="F160" s="158" t="s">
        <v>4888</v>
      </c>
      <c r="H160" s="159">
        <v>8.6</v>
      </c>
      <c r="I160" s="160"/>
      <c r="L160" s="155"/>
      <c r="M160" s="161"/>
      <c r="T160" s="162"/>
      <c r="AT160" s="157" t="s">
        <v>265</v>
      </c>
      <c r="AU160" s="157" t="s">
        <v>21</v>
      </c>
      <c r="AV160" s="12" t="s">
        <v>21</v>
      </c>
      <c r="AW160" s="12" t="s">
        <v>36</v>
      </c>
      <c r="AX160" s="12" t="s">
        <v>80</v>
      </c>
      <c r="AY160" s="157" t="s">
        <v>250</v>
      </c>
    </row>
    <row r="161" spans="2:65" s="14" customFormat="1" ht="11.25">
      <c r="B161" s="171"/>
      <c r="D161" s="156" t="s">
        <v>265</v>
      </c>
      <c r="E161" s="172" t="s">
        <v>4418</v>
      </c>
      <c r="F161" s="173" t="s">
        <v>317</v>
      </c>
      <c r="H161" s="174">
        <v>8.6</v>
      </c>
      <c r="I161" s="175"/>
      <c r="L161" s="171"/>
      <c r="M161" s="176"/>
      <c r="T161" s="177"/>
      <c r="AT161" s="172" t="s">
        <v>265</v>
      </c>
      <c r="AU161" s="172" t="s">
        <v>21</v>
      </c>
      <c r="AV161" s="14" t="s">
        <v>267</v>
      </c>
      <c r="AW161" s="14" t="s">
        <v>36</v>
      </c>
      <c r="AX161" s="14" t="s">
        <v>80</v>
      </c>
      <c r="AY161" s="172" t="s">
        <v>250</v>
      </c>
    </row>
    <row r="162" spans="2:65" s="13" customFormat="1" ht="11.25">
      <c r="B162" s="163"/>
      <c r="D162" s="156" t="s">
        <v>265</v>
      </c>
      <c r="E162" s="164" t="s">
        <v>1</v>
      </c>
      <c r="F162" s="165" t="s">
        <v>273</v>
      </c>
      <c r="H162" s="166">
        <v>17.2</v>
      </c>
      <c r="I162" s="167"/>
      <c r="L162" s="163"/>
      <c r="M162" s="168"/>
      <c r="T162" s="169"/>
      <c r="AT162" s="164" t="s">
        <v>265</v>
      </c>
      <c r="AU162" s="164" t="s">
        <v>21</v>
      </c>
      <c r="AV162" s="13" t="s">
        <v>257</v>
      </c>
      <c r="AW162" s="13" t="s">
        <v>36</v>
      </c>
      <c r="AX162" s="13" t="s">
        <v>88</v>
      </c>
      <c r="AY162" s="164" t="s">
        <v>250</v>
      </c>
    </row>
    <row r="163" spans="2:65" s="1" customFormat="1" ht="37.9" customHeight="1">
      <c r="B163" s="33"/>
      <c r="C163" s="138" t="s">
        <v>320</v>
      </c>
      <c r="D163" s="138" t="s">
        <v>252</v>
      </c>
      <c r="E163" s="139" t="s">
        <v>312</v>
      </c>
      <c r="F163" s="140" t="s">
        <v>313</v>
      </c>
      <c r="G163" s="141" t="s">
        <v>276</v>
      </c>
      <c r="H163" s="142">
        <v>52.6</v>
      </c>
      <c r="I163" s="143"/>
      <c r="J163" s="144">
        <f>ROUND(I163*H163,2)</f>
        <v>0</v>
      </c>
      <c r="K163" s="140" t="s">
        <v>256</v>
      </c>
      <c r="L163" s="33"/>
      <c r="M163" s="145" t="s">
        <v>1</v>
      </c>
      <c r="N163" s="146" t="s">
        <v>45</v>
      </c>
      <c r="P163" s="147">
        <f>O163*H163</f>
        <v>0</v>
      </c>
      <c r="Q163" s="147">
        <v>0</v>
      </c>
      <c r="R163" s="147">
        <f>Q163*H163</f>
        <v>0</v>
      </c>
      <c r="S163" s="147">
        <v>0</v>
      </c>
      <c r="T163" s="148">
        <f>S163*H163</f>
        <v>0</v>
      </c>
      <c r="AR163" s="149" t="s">
        <v>257</v>
      </c>
      <c r="AT163" s="149" t="s">
        <v>252</v>
      </c>
      <c r="AU163" s="149" t="s">
        <v>21</v>
      </c>
      <c r="AY163" s="17" t="s">
        <v>250</v>
      </c>
      <c r="BE163" s="150">
        <f>IF(N163="základní",J163,0)</f>
        <v>0</v>
      </c>
      <c r="BF163" s="150">
        <f>IF(N163="snížená",J163,0)</f>
        <v>0</v>
      </c>
      <c r="BG163" s="150">
        <f>IF(N163="zákl. přenesená",J163,0)</f>
        <v>0</v>
      </c>
      <c r="BH163" s="150">
        <f>IF(N163="sníž. přenesená",J163,0)</f>
        <v>0</v>
      </c>
      <c r="BI163" s="150">
        <f>IF(N163="nulová",J163,0)</f>
        <v>0</v>
      </c>
      <c r="BJ163" s="17" t="s">
        <v>88</v>
      </c>
      <c r="BK163" s="150">
        <f>ROUND(I163*H163,2)</f>
        <v>0</v>
      </c>
      <c r="BL163" s="17" t="s">
        <v>257</v>
      </c>
      <c r="BM163" s="149" t="s">
        <v>4889</v>
      </c>
    </row>
    <row r="164" spans="2:65" s="1" customFormat="1" ht="11.25">
      <c r="B164" s="33"/>
      <c r="D164" s="151" t="s">
        <v>259</v>
      </c>
      <c r="F164" s="152" t="s">
        <v>315</v>
      </c>
      <c r="I164" s="153"/>
      <c r="L164" s="33"/>
      <c r="M164" s="154"/>
      <c r="T164" s="57"/>
      <c r="AT164" s="17" t="s">
        <v>259</v>
      </c>
      <c r="AU164" s="17" t="s">
        <v>21</v>
      </c>
    </row>
    <row r="165" spans="2:65" s="12" customFormat="1" ht="11.25">
      <c r="B165" s="155"/>
      <c r="D165" s="156" t="s">
        <v>265</v>
      </c>
      <c r="E165" s="157" t="s">
        <v>1</v>
      </c>
      <c r="F165" s="158" t="s">
        <v>4890</v>
      </c>
      <c r="H165" s="159">
        <v>13</v>
      </c>
      <c r="I165" s="160"/>
      <c r="L165" s="155"/>
      <c r="M165" s="161"/>
      <c r="T165" s="162"/>
      <c r="AT165" s="157" t="s">
        <v>265</v>
      </c>
      <c r="AU165" s="157" t="s">
        <v>21</v>
      </c>
      <c r="AV165" s="12" t="s">
        <v>21</v>
      </c>
      <c r="AW165" s="12" t="s">
        <v>36</v>
      </c>
      <c r="AX165" s="12" t="s">
        <v>80</v>
      </c>
      <c r="AY165" s="157" t="s">
        <v>250</v>
      </c>
    </row>
    <row r="166" spans="2:65" s="12" customFormat="1" ht="11.25">
      <c r="B166" s="155"/>
      <c r="D166" s="156" t="s">
        <v>265</v>
      </c>
      <c r="E166" s="157" t="s">
        <v>1</v>
      </c>
      <c r="F166" s="158" t="s">
        <v>4891</v>
      </c>
      <c r="H166" s="159">
        <v>38.6</v>
      </c>
      <c r="I166" s="160"/>
      <c r="L166" s="155"/>
      <c r="M166" s="161"/>
      <c r="T166" s="162"/>
      <c r="AT166" s="157" t="s">
        <v>265</v>
      </c>
      <c r="AU166" s="157" t="s">
        <v>21</v>
      </c>
      <c r="AV166" s="12" t="s">
        <v>21</v>
      </c>
      <c r="AW166" s="12" t="s">
        <v>36</v>
      </c>
      <c r="AX166" s="12" t="s">
        <v>80</v>
      </c>
      <c r="AY166" s="157" t="s">
        <v>250</v>
      </c>
    </row>
    <row r="167" spans="2:65" s="14" customFormat="1" ht="11.25">
      <c r="B167" s="171"/>
      <c r="D167" s="156" t="s">
        <v>265</v>
      </c>
      <c r="E167" s="172" t="s">
        <v>1</v>
      </c>
      <c r="F167" s="173" t="s">
        <v>317</v>
      </c>
      <c r="H167" s="174">
        <v>51.6</v>
      </c>
      <c r="I167" s="175"/>
      <c r="L167" s="171"/>
      <c r="M167" s="176"/>
      <c r="T167" s="177"/>
      <c r="AT167" s="172" t="s">
        <v>265</v>
      </c>
      <c r="AU167" s="172" t="s">
        <v>21</v>
      </c>
      <c r="AV167" s="14" t="s">
        <v>267</v>
      </c>
      <c r="AW167" s="14" t="s">
        <v>36</v>
      </c>
      <c r="AX167" s="14" t="s">
        <v>80</v>
      </c>
      <c r="AY167" s="172" t="s">
        <v>250</v>
      </c>
    </row>
    <row r="168" spans="2:65" s="12" customFormat="1" ht="11.25">
      <c r="B168" s="155"/>
      <c r="D168" s="156" t="s">
        <v>265</v>
      </c>
      <c r="E168" s="157" t="s">
        <v>1</v>
      </c>
      <c r="F168" s="158" t="s">
        <v>4892</v>
      </c>
      <c r="H168" s="159">
        <v>1</v>
      </c>
      <c r="I168" s="160"/>
      <c r="L168" s="155"/>
      <c r="M168" s="161"/>
      <c r="T168" s="162"/>
      <c r="AT168" s="157" t="s">
        <v>265</v>
      </c>
      <c r="AU168" s="157" t="s">
        <v>21</v>
      </c>
      <c r="AV168" s="12" t="s">
        <v>21</v>
      </c>
      <c r="AW168" s="12" t="s">
        <v>36</v>
      </c>
      <c r="AX168" s="12" t="s">
        <v>80</v>
      </c>
      <c r="AY168" s="157" t="s">
        <v>250</v>
      </c>
    </row>
    <row r="169" spans="2:65" s="14" customFormat="1" ht="11.25">
      <c r="B169" s="171"/>
      <c r="D169" s="156" t="s">
        <v>265</v>
      </c>
      <c r="E169" s="172" t="s">
        <v>4665</v>
      </c>
      <c r="F169" s="173" t="s">
        <v>317</v>
      </c>
      <c r="H169" s="174">
        <v>1</v>
      </c>
      <c r="I169" s="175"/>
      <c r="L169" s="171"/>
      <c r="M169" s="176"/>
      <c r="T169" s="177"/>
      <c r="AT169" s="172" t="s">
        <v>265</v>
      </c>
      <c r="AU169" s="172" t="s">
        <v>21</v>
      </c>
      <c r="AV169" s="14" t="s">
        <v>267</v>
      </c>
      <c r="AW169" s="14" t="s">
        <v>36</v>
      </c>
      <c r="AX169" s="14" t="s">
        <v>80</v>
      </c>
      <c r="AY169" s="172" t="s">
        <v>250</v>
      </c>
    </row>
    <row r="170" spans="2:65" s="13" customFormat="1" ht="11.25">
      <c r="B170" s="163"/>
      <c r="D170" s="156" t="s">
        <v>265</v>
      </c>
      <c r="E170" s="164" t="s">
        <v>1</v>
      </c>
      <c r="F170" s="165" t="s">
        <v>273</v>
      </c>
      <c r="H170" s="166">
        <v>52.6</v>
      </c>
      <c r="I170" s="167"/>
      <c r="L170" s="163"/>
      <c r="M170" s="168"/>
      <c r="T170" s="169"/>
      <c r="AT170" s="164" t="s">
        <v>265</v>
      </c>
      <c r="AU170" s="164" t="s">
        <v>21</v>
      </c>
      <c r="AV170" s="13" t="s">
        <v>257</v>
      </c>
      <c r="AW170" s="13" t="s">
        <v>36</v>
      </c>
      <c r="AX170" s="13" t="s">
        <v>88</v>
      </c>
      <c r="AY170" s="164" t="s">
        <v>250</v>
      </c>
    </row>
    <row r="171" spans="2:65" s="1" customFormat="1" ht="37.9" customHeight="1">
      <c r="B171" s="33"/>
      <c r="C171" s="138" t="s">
        <v>331</v>
      </c>
      <c r="D171" s="138" t="s">
        <v>252</v>
      </c>
      <c r="E171" s="139" t="s">
        <v>381</v>
      </c>
      <c r="F171" s="140" t="s">
        <v>382</v>
      </c>
      <c r="G171" s="141" t="s">
        <v>276</v>
      </c>
      <c r="H171" s="142">
        <v>38</v>
      </c>
      <c r="I171" s="143"/>
      <c r="J171" s="144">
        <f>ROUND(I171*H171,2)</f>
        <v>0</v>
      </c>
      <c r="K171" s="140" t="s">
        <v>2535</v>
      </c>
      <c r="L171" s="33"/>
      <c r="M171" s="145" t="s">
        <v>1</v>
      </c>
      <c r="N171" s="146" t="s">
        <v>45</v>
      </c>
      <c r="P171" s="147">
        <f>O171*H171</f>
        <v>0</v>
      </c>
      <c r="Q171" s="147">
        <v>0</v>
      </c>
      <c r="R171" s="147">
        <f>Q171*H171</f>
        <v>0</v>
      </c>
      <c r="S171" s="147">
        <v>0</v>
      </c>
      <c r="T171" s="148">
        <f>S171*H171</f>
        <v>0</v>
      </c>
      <c r="AR171" s="149" t="s">
        <v>257</v>
      </c>
      <c r="AT171" s="149" t="s">
        <v>252</v>
      </c>
      <c r="AU171" s="149" t="s">
        <v>21</v>
      </c>
      <c r="AY171" s="17" t="s">
        <v>250</v>
      </c>
      <c r="BE171" s="150">
        <f>IF(N171="základní",J171,0)</f>
        <v>0</v>
      </c>
      <c r="BF171" s="150">
        <f>IF(N171="snížená",J171,0)</f>
        <v>0</v>
      </c>
      <c r="BG171" s="150">
        <f>IF(N171="zákl. přenesená",J171,0)</f>
        <v>0</v>
      </c>
      <c r="BH171" s="150">
        <f>IF(N171="sníž. přenesená",J171,0)</f>
        <v>0</v>
      </c>
      <c r="BI171" s="150">
        <f>IF(N171="nulová",J171,0)</f>
        <v>0</v>
      </c>
      <c r="BJ171" s="17" t="s">
        <v>88</v>
      </c>
      <c r="BK171" s="150">
        <f>ROUND(I171*H171,2)</f>
        <v>0</v>
      </c>
      <c r="BL171" s="17" t="s">
        <v>257</v>
      </c>
      <c r="BM171" s="149" t="s">
        <v>4893</v>
      </c>
    </row>
    <row r="172" spans="2:65" s="1" customFormat="1" ht="11.25">
      <c r="B172" s="33"/>
      <c r="D172" s="151" t="s">
        <v>259</v>
      </c>
      <c r="F172" s="152" t="s">
        <v>2537</v>
      </c>
      <c r="I172" s="153"/>
      <c r="L172" s="33"/>
      <c r="M172" s="154"/>
      <c r="T172" s="57"/>
      <c r="AT172" s="17" t="s">
        <v>259</v>
      </c>
      <c r="AU172" s="17" t="s">
        <v>21</v>
      </c>
    </row>
    <row r="173" spans="2:65" s="12" customFormat="1" ht="11.25">
      <c r="B173" s="155"/>
      <c r="D173" s="156" t="s">
        <v>265</v>
      </c>
      <c r="E173" s="157" t="s">
        <v>1</v>
      </c>
      <c r="F173" s="158" t="s">
        <v>4894</v>
      </c>
      <c r="H173" s="159">
        <v>38</v>
      </c>
      <c r="I173" s="160"/>
      <c r="L173" s="155"/>
      <c r="M173" s="161"/>
      <c r="T173" s="162"/>
      <c r="AT173" s="157" t="s">
        <v>265</v>
      </c>
      <c r="AU173" s="157" t="s">
        <v>21</v>
      </c>
      <c r="AV173" s="12" t="s">
        <v>21</v>
      </c>
      <c r="AW173" s="12" t="s">
        <v>36</v>
      </c>
      <c r="AX173" s="12" t="s">
        <v>88</v>
      </c>
      <c r="AY173" s="157" t="s">
        <v>250</v>
      </c>
    </row>
    <row r="174" spans="2:65" s="1" customFormat="1" ht="37.9" customHeight="1">
      <c r="B174" s="33"/>
      <c r="C174" s="138" t="s">
        <v>335</v>
      </c>
      <c r="D174" s="138" t="s">
        <v>252</v>
      </c>
      <c r="E174" s="139" t="s">
        <v>388</v>
      </c>
      <c r="F174" s="140" t="s">
        <v>389</v>
      </c>
      <c r="G174" s="141" t="s">
        <v>276</v>
      </c>
      <c r="H174" s="142">
        <v>380</v>
      </c>
      <c r="I174" s="143"/>
      <c r="J174" s="144">
        <f>ROUND(I174*H174,2)</f>
        <v>0</v>
      </c>
      <c r="K174" s="140" t="s">
        <v>2535</v>
      </c>
      <c r="L174" s="33"/>
      <c r="M174" s="145" t="s">
        <v>1</v>
      </c>
      <c r="N174" s="146" t="s">
        <v>45</v>
      </c>
      <c r="P174" s="147">
        <f>O174*H174</f>
        <v>0</v>
      </c>
      <c r="Q174" s="147">
        <v>0</v>
      </c>
      <c r="R174" s="147">
        <f>Q174*H174</f>
        <v>0</v>
      </c>
      <c r="S174" s="147">
        <v>0</v>
      </c>
      <c r="T174" s="148">
        <f>S174*H174</f>
        <v>0</v>
      </c>
      <c r="AR174" s="149" t="s">
        <v>257</v>
      </c>
      <c r="AT174" s="149" t="s">
        <v>252</v>
      </c>
      <c r="AU174" s="149" t="s">
        <v>21</v>
      </c>
      <c r="AY174" s="17" t="s">
        <v>250</v>
      </c>
      <c r="BE174" s="150">
        <f>IF(N174="základní",J174,0)</f>
        <v>0</v>
      </c>
      <c r="BF174" s="150">
        <f>IF(N174="snížená",J174,0)</f>
        <v>0</v>
      </c>
      <c r="BG174" s="150">
        <f>IF(N174="zákl. přenesená",J174,0)</f>
        <v>0</v>
      </c>
      <c r="BH174" s="150">
        <f>IF(N174="sníž. přenesená",J174,0)</f>
        <v>0</v>
      </c>
      <c r="BI174" s="150">
        <f>IF(N174="nulová",J174,0)</f>
        <v>0</v>
      </c>
      <c r="BJ174" s="17" t="s">
        <v>88</v>
      </c>
      <c r="BK174" s="150">
        <f>ROUND(I174*H174,2)</f>
        <v>0</v>
      </c>
      <c r="BL174" s="17" t="s">
        <v>257</v>
      </c>
      <c r="BM174" s="149" t="s">
        <v>4895</v>
      </c>
    </row>
    <row r="175" spans="2:65" s="1" customFormat="1" ht="11.25">
      <c r="B175" s="33"/>
      <c r="D175" s="151" t="s">
        <v>259</v>
      </c>
      <c r="F175" s="152" t="s">
        <v>2540</v>
      </c>
      <c r="I175" s="153"/>
      <c r="L175" s="33"/>
      <c r="M175" s="154"/>
      <c r="T175" s="57"/>
      <c r="AT175" s="17" t="s">
        <v>259</v>
      </c>
      <c r="AU175" s="17" t="s">
        <v>21</v>
      </c>
    </row>
    <row r="176" spans="2:65" s="12" customFormat="1" ht="11.25">
      <c r="B176" s="155"/>
      <c r="D176" s="156" t="s">
        <v>265</v>
      </c>
      <c r="E176" s="157" t="s">
        <v>1</v>
      </c>
      <c r="F176" s="158" t="s">
        <v>4896</v>
      </c>
      <c r="H176" s="159">
        <v>380</v>
      </c>
      <c r="I176" s="160"/>
      <c r="L176" s="155"/>
      <c r="M176" s="161"/>
      <c r="T176" s="162"/>
      <c r="AT176" s="157" t="s">
        <v>265</v>
      </c>
      <c r="AU176" s="157" t="s">
        <v>21</v>
      </c>
      <c r="AV176" s="12" t="s">
        <v>21</v>
      </c>
      <c r="AW176" s="12" t="s">
        <v>36</v>
      </c>
      <c r="AX176" s="12" t="s">
        <v>88</v>
      </c>
      <c r="AY176" s="157" t="s">
        <v>250</v>
      </c>
    </row>
    <row r="177" spans="2:65" s="1" customFormat="1" ht="24.2" customHeight="1">
      <c r="B177" s="33"/>
      <c r="C177" s="138" t="s">
        <v>340</v>
      </c>
      <c r="D177" s="138" t="s">
        <v>252</v>
      </c>
      <c r="E177" s="139" t="s">
        <v>336</v>
      </c>
      <c r="F177" s="140" t="s">
        <v>337</v>
      </c>
      <c r="G177" s="141" t="s">
        <v>276</v>
      </c>
      <c r="H177" s="142">
        <v>47.6</v>
      </c>
      <c r="I177" s="143"/>
      <c r="J177" s="144">
        <f>ROUND(I177*H177,2)</f>
        <v>0</v>
      </c>
      <c r="K177" s="140" t="s">
        <v>256</v>
      </c>
      <c r="L177" s="33"/>
      <c r="M177" s="145" t="s">
        <v>1</v>
      </c>
      <c r="N177" s="146" t="s">
        <v>45</v>
      </c>
      <c r="P177" s="147">
        <f>O177*H177</f>
        <v>0</v>
      </c>
      <c r="Q177" s="147">
        <v>0</v>
      </c>
      <c r="R177" s="147">
        <f>Q177*H177</f>
        <v>0</v>
      </c>
      <c r="S177" s="147">
        <v>0</v>
      </c>
      <c r="T177" s="148">
        <f>S177*H177</f>
        <v>0</v>
      </c>
      <c r="AR177" s="149" t="s">
        <v>257</v>
      </c>
      <c r="AT177" s="149" t="s">
        <v>252</v>
      </c>
      <c r="AU177" s="149" t="s">
        <v>21</v>
      </c>
      <c r="AY177" s="17" t="s">
        <v>250</v>
      </c>
      <c r="BE177" s="150">
        <f>IF(N177="základní",J177,0)</f>
        <v>0</v>
      </c>
      <c r="BF177" s="150">
        <f>IF(N177="snížená",J177,0)</f>
        <v>0</v>
      </c>
      <c r="BG177" s="150">
        <f>IF(N177="zákl. přenesená",J177,0)</f>
        <v>0</v>
      </c>
      <c r="BH177" s="150">
        <f>IF(N177="sníž. přenesená",J177,0)</f>
        <v>0</v>
      </c>
      <c r="BI177" s="150">
        <f>IF(N177="nulová",J177,0)</f>
        <v>0</v>
      </c>
      <c r="BJ177" s="17" t="s">
        <v>88</v>
      </c>
      <c r="BK177" s="150">
        <f>ROUND(I177*H177,2)</f>
        <v>0</v>
      </c>
      <c r="BL177" s="17" t="s">
        <v>257</v>
      </c>
      <c r="BM177" s="149" t="s">
        <v>4897</v>
      </c>
    </row>
    <row r="178" spans="2:65" s="1" customFormat="1" ht="11.25">
      <c r="B178" s="33"/>
      <c r="D178" s="151" t="s">
        <v>259</v>
      </c>
      <c r="F178" s="152" t="s">
        <v>339</v>
      </c>
      <c r="I178" s="153"/>
      <c r="L178" s="33"/>
      <c r="M178" s="154"/>
      <c r="T178" s="57"/>
      <c r="AT178" s="17" t="s">
        <v>259</v>
      </c>
      <c r="AU178" s="17" t="s">
        <v>21</v>
      </c>
    </row>
    <row r="179" spans="2:65" s="12" customFormat="1" ht="11.25">
      <c r="B179" s="155"/>
      <c r="D179" s="156" t="s">
        <v>265</v>
      </c>
      <c r="E179" s="157" t="s">
        <v>1</v>
      </c>
      <c r="F179" s="158" t="s">
        <v>4693</v>
      </c>
      <c r="H179" s="159">
        <v>9.6</v>
      </c>
      <c r="I179" s="160"/>
      <c r="L179" s="155"/>
      <c r="M179" s="161"/>
      <c r="T179" s="162"/>
      <c r="AT179" s="157" t="s">
        <v>265</v>
      </c>
      <c r="AU179" s="157" t="s">
        <v>21</v>
      </c>
      <c r="AV179" s="12" t="s">
        <v>21</v>
      </c>
      <c r="AW179" s="12" t="s">
        <v>36</v>
      </c>
      <c r="AX179" s="12" t="s">
        <v>80</v>
      </c>
      <c r="AY179" s="157" t="s">
        <v>250</v>
      </c>
    </row>
    <row r="180" spans="2:65" s="12" customFormat="1" ht="11.25">
      <c r="B180" s="155"/>
      <c r="D180" s="156" t="s">
        <v>265</v>
      </c>
      <c r="E180" s="157" t="s">
        <v>1</v>
      </c>
      <c r="F180" s="158" t="s">
        <v>4894</v>
      </c>
      <c r="H180" s="159">
        <v>38</v>
      </c>
      <c r="I180" s="160"/>
      <c r="L180" s="155"/>
      <c r="M180" s="161"/>
      <c r="T180" s="162"/>
      <c r="AT180" s="157" t="s">
        <v>265</v>
      </c>
      <c r="AU180" s="157" t="s">
        <v>21</v>
      </c>
      <c r="AV180" s="12" t="s">
        <v>21</v>
      </c>
      <c r="AW180" s="12" t="s">
        <v>36</v>
      </c>
      <c r="AX180" s="12" t="s">
        <v>80</v>
      </c>
      <c r="AY180" s="157" t="s">
        <v>250</v>
      </c>
    </row>
    <row r="181" spans="2:65" s="13" customFormat="1" ht="11.25">
      <c r="B181" s="163"/>
      <c r="D181" s="156" t="s">
        <v>265</v>
      </c>
      <c r="E181" s="164" t="s">
        <v>1</v>
      </c>
      <c r="F181" s="165" t="s">
        <v>273</v>
      </c>
      <c r="H181" s="166">
        <v>47.6</v>
      </c>
      <c r="I181" s="167"/>
      <c r="L181" s="163"/>
      <c r="M181" s="168"/>
      <c r="T181" s="169"/>
      <c r="AT181" s="164" t="s">
        <v>265</v>
      </c>
      <c r="AU181" s="164" t="s">
        <v>21</v>
      </c>
      <c r="AV181" s="13" t="s">
        <v>257</v>
      </c>
      <c r="AW181" s="13" t="s">
        <v>36</v>
      </c>
      <c r="AX181" s="13" t="s">
        <v>88</v>
      </c>
      <c r="AY181" s="164" t="s">
        <v>250</v>
      </c>
    </row>
    <row r="182" spans="2:65" s="1" customFormat="1" ht="33" customHeight="1">
      <c r="B182" s="33"/>
      <c r="C182" s="138" t="s">
        <v>8</v>
      </c>
      <c r="D182" s="138" t="s">
        <v>252</v>
      </c>
      <c r="E182" s="139" t="s">
        <v>400</v>
      </c>
      <c r="F182" s="140" t="s">
        <v>401</v>
      </c>
      <c r="G182" s="141" t="s">
        <v>402</v>
      </c>
      <c r="H182" s="142">
        <v>76</v>
      </c>
      <c r="I182" s="143"/>
      <c r="J182" s="144">
        <f>ROUND(I182*H182,2)</f>
        <v>0</v>
      </c>
      <c r="K182" s="140" t="s">
        <v>1</v>
      </c>
      <c r="L182" s="33"/>
      <c r="M182" s="145" t="s">
        <v>1</v>
      </c>
      <c r="N182" s="146" t="s">
        <v>45</v>
      </c>
      <c r="P182" s="147">
        <f>O182*H182</f>
        <v>0</v>
      </c>
      <c r="Q182" s="147">
        <v>0</v>
      </c>
      <c r="R182" s="147">
        <f>Q182*H182</f>
        <v>0</v>
      </c>
      <c r="S182" s="147">
        <v>0</v>
      </c>
      <c r="T182" s="148">
        <f>S182*H182</f>
        <v>0</v>
      </c>
      <c r="AR182" s="149" t="s">
        <v>257</v>
      </c>
      <c r="AT182" s="149" t="s">
        <v>252</v>
      </c>
      <c r="AU182" s="149" t="s">
        <v>21</v>
      </c>
      <c r="AY182" s="17" t="s">
        <v>250</v>
      </c>
      <c r="BE182" s="150">
        <f>IF(N182="základní",J182,0)</f>
        <v>0</v>
      </c>
      <c r="BF182" s="150">
        <f>IF(N182="snížená",J182,0)</f>
        <v>0</v>
      </c>
      <c r="BG182" s="150">
        <f>IF(N182="zákl. přenesená",J182,0)</f>
        <v>0</v>
      </c>
      <c r="BH182" s="150">
        <f>IF(N182="sníž. přenesená",J182,0)</f>
        <v>0</v>
      </c>
      <c r="BI182" s="150">
        <f>IF(N182="nulová",J182,0)</f>
        <v>0</v>
      </c>
      <c r="BJ182" s="17" t="s">
        <v>88</v>
      </c>
      <c r="BK182" s="150">
        <f>ROUND(I182*H182,2)</f>
        <v>0</v>
      </c>
      <c r="BL182" s="17" t="s">
        <v>257</v>
      </c>
      <c r="BM182" s="149" t="s">
        <v>4898</v>
      </c>
    </row>
    <row r="183" spans="2:65" s="12" customFormat="1" ht="11.25">
      <c r="B183" s="155"/>
      <c r="D183" s="156" t="s">
        <v>265</v>
      </c>
      <c r="E183" s="157" t="s">
        <v>1</v>
      </c>
      <c r="F183" s="158" t="s">
        <v>4899</v>
      </c>
      <c r="H183" s="159">
        <v>76</v>
      </c>
      <c r="I183" s="160"/>
      <c r="L183" s="155"/>
      <c r="M183" s="161"/>
      <c r="T183" s="162"/>
      <c r="AT183" s="157" t="s">
        <v>265</v>
      </c>
      <c r="AU183" s="157" t="s">
        <v>21</v>
      </c>
      <c r="AV183" s="12" t="s">
        <v>21</v>
      </c>
      <c r="AW183" s="12" t="s">
        <v>36</v>
      </c>
      <c r="AX183" s="12" t="s">
        <v>88</v>
      </c>
      <c r="AY183" s="157" t="s">
        <v>250</v>
      </c>
    </row>
    <row r="184" spans="2:65" s="1" customFormat="1" ht="16.5" customHeight="1">
      <c r="B184" s="33"/>
      <c r="C184" s="138" t="s">
        <v>351</v>
      </c>
      <c r="D184" s="138" t="s">
        <v>252</v>
      </c>
      <c r="E184" s="139" t="s">
        <v>412</v>
      </c>
      <c r="F184" s="140" t="s">
        <v>413</v>
      </c>
      <c r="G184" s="141" t="s">
        <v>276</v>
      </c>
      <c r="H184" s="142">
        <v>51.6</v>
      </c>
      <c r="I184" s="143"/>
      <c r="J184" s="144">
        <f>ROUND(I184*H184,2)</f>
        <v>0</v>
      </c>
      <c r="K184" s="140" t="s">
        <v>256</v>
      </c>
      <c r="L184" s="33"/>
      <c r="M184" s="145" t="s">
        <v>1</v>
      </c>
      <c r="N184" s="146" t="s">
        <v>45</v>
      </c>
      <c r="P184" s="147">
        <f>O184*H184</f>
        <v>0</v>
      </c>
      <c r="Q184" s="147">
        <v>0</v>
      </c>
      <c r="R184" s="147">
        <f>Q184*H184</f>
        <v>0</v>
      </c>
      <c r="S184" s="147">
        <v>0</v>
      </c>
      <c r="T184" s="148">
        <f>S184*H184</f>
        <v>0</v>
      </c>
      <c r="AR184" s="149" t="s">
        <v>257</v>
      </c>
      <c r="AT184" s="149" t="s">
        <v>252</v>
      </c>
      <c r="AU184" s="149" t="s">
        <v>21</v>
      </c>
      <c r="AY184" s="17" t="s">
        <v>250</v>
      </c>
      <c r="BE184" s="150">
        <f>IF(N184="základní",J184,0)</f>
        <v>0</v>
      </c>
      <c r="BF184" s="150">
        <f>IF(N184="snížená",J184,0)</f>
        <v>0</v>
      </c>
      <c r="BG184" s="150">
        <f>IF(N184="zákl. přenesená",J184,0)</f>
        <v>0</v>
      </c>
      <c r="BH184" s="150">
        <f>IF(N184="sníž. přenesená",J184,0)</f>
        <v>0</v>
      </c>
      <c r="BI184" s="150">
        <f>IF(N184="nulová",J184,0)</f>
        <v>0</v>
      </c>
      <c r="BJ184" s="17" t="s">
        <v>88</v>
      </c>
      <c r="BK184" s="150">
        <f>ROUND(I184*H184,2)</f>
        <v>0</v>
      </c>
      <c r="BL184" s="17" t="s">
        <v>257</v>
      </c>
      <c r="BM184" s="149" t="s">
        <v>4900</v>
      </c>
    </row>
    <row r="185" spans="2:65" s="1" customFormat="1" ht="11.25">
      <c r="B185" s="33"/>
      <c r="D185" s="151" t="s">
        <v>259</v>
      </c>
      <c r="F185" s="152" t="s">
        <v>415</v>
      </c>
      <c r="I185" s="153"/>
      <c r="L185" s="33"/>
      <c r="M185" s="154"/>
      <c r="T185" s="57"/>
      <c r="AT185" s="17" t="s">
        <v>259</v>
      </c>
      <c r="AU185" s="17" t="s">
        <v>21</v>
      </c>
    </row>
    <row r="186" spans="2:65" s="1" customFormat="1" ht="19.5">
      <c r="B186" s="33"/>
      <c r="D186" s="156" t="s">
        <v>285</v>
      </c>
      <c r="F186" s="170" t="s">
        <v>4474</v>
      </c>
      <c r="I186" s="153"/>
      <c r="L186" s="33"/>
      <c r="M186" s="154"/>
      <c r="T186" s="57"/>
      <c r="AT186" s="17" t="s">
        <v>285</v>
      </c>
      <c r="AU186" s="17" t="s">
        <v>21</v>
      </c>
    </row>
    <row r="187" spans="2:65" s="12" customFormat="1" ht="11.25">
      <c r="B187" s="155"/>
      <c r="D187" s="156" t="s">
        <v>265</v>
      </c>
      <c r="E187" s="157" t="s">
        <v>1</v>
      </c>
      <c r="F187" s="158" t="s">
        <v>4901</v>
      </c>
      <c r="H187" s="159">
        <v>13</v>
      </c>
      <c r="I187" s="160"/>
      <c r="L187" s="155"/>
      <c r="M187" s="161"/>
      <c r="T187" s="162"/>
      <c r="AT187" s="157" t="s">
        <v>265</v>
      </c>
      <c r="AU187" s="157" t="s">
        <v>21</v>
      </c>
      <c r="AV187" s="12" t="s">
        <v>21</v>
      </c>
      <c r="AW187" s="12" t="s">
        <v>36</v>
      </c>
      <c r="AX187" s="12" t="s">
        <v>80</v>
      </c>
      <c r="AY187" s="157" t="s">
        <v>250</v>
      </c>
    </row>
    <row r="188" spans="2:65" s="12" customFormat="1" ht="11.25">
      <c r="B188" s="155"/>
      <c r="D188" s="156" t="s">
        <v>265</v>
      </c>
      <c r="E188" s="157" t="s">
        <v>1</v>
      </c>
      <c r="F188" s="158" t="s">
        <v>4891</v>
      </c>
      <c r="H188" s="159">
        <v>38.6</v>
      </c>
      <c r="I188" s="160"/>
      <c r="L188" s="155"/>
      <c r="M188" s="161"/>
      <c r="T188" s="162"/>
      <c r="AT188" s="157" t="s">
        <v>265</v>
      </c>
      <c r="AU188" s="157" t="s">
        <v>21</v>
      </c>
      <c r="AV188" s="12" t="s">
        <v>21</v>
      </c>
      <c r="AW188" s="12" t="s">
        <v>36</v>
      </c>
      <c r="AX188" s="12" t="s">
        <v>80</v>
      </c>
      <c r="AY188" s="157" t="s">
        <v>250</v>
      </c>
    </row>
    <row r="189" spans="2:65" s="13" customFormat="1" ht="11.25">
      <c r="B189" s="163"/>
      <c r="D189" s="156" t="s">
        <v>265</v>
      </c>
      <c r="E189" s="164" t="s">
        <v>1</v>
      </c>
      <c r="F189" s="165" t="s">
        <v>273</v>
      </c>
      <c r="H189" s="166">
        <v>51.6</v>
      </c>
      <c r="I189" s="167"/>
      <c r="L189" s="163"/>
      <c r="M189" s="168"/>
      <c r="T189" s="169"/>
      <c r="AT189" s="164" t="s">
        <v>265</v>
      </c>
      <c r="AU189" s="164" t="s">
        <v>21</v>
      </c>
      <c r="AV189" s="13" t="s">
        <v>257</v>
      </c>
      <c r="AW189" s="13" t="s">
        <v>36</v>
      </c>
      <c r="AX189" s="13" t="s">
        <v>88</v>
      </c>
      <c r="AY189" s="164" t="s">
        <v>250</v>
      </c>
    </row>
    <row r="190" spans="2:65" s="1" customFormat="1" ht="24.2" customHeight="1">
      <c r="B190" s="33"/>
      <c r="C190" s="138" t="s">
        <v>357</v>
      </c>
      <c r="D190" s="138" t="s">
        <v>252</v>
      </c>
      <c r="E190" s="139" t="s">
        <v>346</v>
      </c>
      <c r="F190" s="140" t="s">
        <v>347</v>
      </c>
      <c r="G190" s="141" t="s">
        <v>276</v>
      </c>
      <c r="H190" s="142">
        <v>8.6</v>
      </c>
      <c r="I190" s="143"/>
      <c r="J190" s="144">
        <f>ROUND(I190*H190,2)</f>
        <v>0</v>
      </c>
      <c r="K190" s="140" t="s">
        <v>256</v>
      </c>
      <c r="L190" s="33"/>
      <c r="M190" s="145" t="s">
        <v>1</v>
      </c>
      <c r="N190" s="146" t="s">
        <v>45</v>
      </c>
      <c r="P190" s="147">
        <f>O190*H190</f>
        <v>0</v>
      </c>
      <c r="Q190" s="147">
        <v>0</v>
      </c>
      <c r="R190" s="147">
        <f>Q190*H190</f>
        <v>0</v>
      </c>
      <c r="S190" s="147">
        <v>0</v>
      </c>
      <c r="T190" s="148">
        <f>S190*H190</f>
        <v>0</v>
      </c>
      <c r="AR190" s="149" t="s">
        <v>257</v>
      </c>
      <c r="AT190" s="149" t="s">
        <v>252</v>
      </c>
      <c r="AU190" s="149" t="s">
        <v>21</v>
      </c>
      <c r="AY190" s="17" t="s">
        <v>250</v>
      </c>
      <c r="BE190" s="150">
        <f>IF(N190="základní",J190,0)</f>
        <v>0</v>
      </c>
      <c r="BF190" s="150">
        <f>IF(N190="snížená",J190,0)</f>
        <v>0</v>
      </c>
      <c r="BG190" s="150">
        <f>IF(N190="zákl. přenesená",J190,0)</f>
        <v>0</v>
      </c>
      <c r="BH190" s="150">
        <f>IF(N190="sníž. přenesená",J190,0)</f>
        <v>0</v>
      </c>
      <c r="BI190" s="150">
        <f>IF(N190="nulová",J190,0)</f>
        <v>0</v>
      </c>
      <c r="BJ190" s="17" t="s">
        <v>88</v>
      </c>
      <c r="BK190" s="150">
        <f>ROUND(I190*H190,2)</f>
        <v>0</v>
      </c>
      <c r="BL190" s="17" t="s">
        <v>257</v>
      </c>
      <c r="BM190" s="149" t="s">
        <v>4902</v>
      </c>
    </row>
    <row r="191" spans="2:65" s="1" customFormat="1" ht="11.25">
      <c r="B191" s="33"/>
      <c r="D191" s="151" t="s">
        <v>259</v>
      </c>
      <c r="F191" s="152" t="s">
        <v>349</v>
      </c>
      <c r="I191" s="153"/>
      <c r="L191" s="33"/>
      <c r="M191" s="154"/>
      <c r="T191" s="57"/>
      <c r="AT191" s="17" t="s">
        <v>259</v>
      </c>
      <c r="AU191" s="17" t="s">
        <v>21</v>
      </c>
    </row>
    <row r="192" spans="2:65" s="1" customFormat="1" ht="19.5">
      <c r="B192" s="33"/>
      <c r="D192" s="156" t="s">
        <v>285</v>
      </c>
      <c r="F192" s="170" t="s">
        <v>4477</v>
      </c>
      <c r="I192" s="153"/>
      <c r="L192" s="33"/>
      <c r="M192" s="154"/>
      <c r="T192" s="57"/>
      <c r="AT192" s="17" t="s">
        <v>285</v>
      </c>
      <c r="AU192" s="17" t="s">
        <v>21</v>
      </c>
    </row>
    <row r="193" spans="2:65" s="12" customFormat="1" ht="11.25">
      <c r="B193" s="155"/>
      <c r="D193" s="156" t="s">
        <v>265</v>
      </c>
      <c r="E193" s="157" t="s">
        <v>1</v>
      </c>
      <c r="F193" s="158" t="s">
        <v>4903</v>
      </c>
      <c r="H193" s="159">
        <v>8.6</v>
      </c>
      <c r="I193" s="160"/>
      <c r="L193" s="155"/>
      <c r="M193" s="161"/>
      <c r="T193" s="162"/>
      <c r="AT193" s="157" t="s">
        <v>265</v>
      </c>
      <c r="AU193" s="157" t="s">
        <v>21</v>
      </c>
      <c r="AV193" s="12" t="s">
        <v>21</v>
      </c>
      <c r="AW193" s="12" t="s">
        <v>36</v>
      </c>
      <c r="AX193" s="12" t="s">
        <v>88</v>
      </c>
      <c r="AY193" s="157" t="s">
        <v>250</v>
      </c>
    </row>
    <row r="194" spans="2:65" s="1" customFormat="1" ht="24.2" customHeight="1">
      <c r="B194" s="33"/>
      <c r="C194" s="138" t="s">
        <v>363</v>
      </c>
      <c r="D194" s="138" t="s">
        <v>252</v>
      </c>
      <c r="E194" s="139" t="s">
        <v>1422</v>
      </c>
      <c r="F194" s="140" t="s">
        <v>1423</v>
      </c>
      <c r="G194" s="141" t="s">
        <v>276</v>
      </c>
      <c r="H194" s="142">
        <v>1.8</v>
      </c>
      <c r="I194" s="143"/>
      <c r="J194" s="144">
        <f>ROUND(I194*H194,2)</f>
        <v>0</v>
      </c>
      <c r="K194" s="140" t="s">
        <v>256</v>
      </c>
      <c r="L194" s="33"/>
      <c r="M194" s="145" t="s">
        <v>1</v>
      </c>
      <c r="N194" s="146" t="s">
        <v>45</v>
      </c>
      <c r="P194" s="147">
        <f>O194*H194</f>
        <v>0</v>
      </c>
      <c r="Q194" s="147">
        <v>0</v>
      </c>
      <c r="R194" s="147">
        <f>Q194*H194</f>
        <v>0</v>
      </c>
      <c r="S194" s="147">
        <v>0</v>
      </c>
      <c r="T194" s="148">
        <f>S194*H194</f>
        <v>0</v>
      </c>
      <c r="AR194" s="149" t="s">
        <v>257</v>
      </c>
      <c r="AT194" s="149" t="s">
        <v>252</v>
      </c>
      <c r="AU194" s="149" t="s">
        <v>21</v>
      </c>
      <c r="AY194" s="17" t="s">
        <v>250</v>
      </c>
      <c r="BE194" s="150">
        <f>IF(N194="základní",J194,0)</f>
        <v>0</v>
      </c>
      <c r="BF194" s="150">
        <f>IF(N194="snížená",J194,0)</f>
        <v>0</v>
      </c>
      <c r="BG194" s="150">
        <f>IF(N194="zákl. přenesená",J194,0)</f>
        <v>0</v>
      </c>
      <c r="BH194" s="150">
        <f>IF(N194="sníž. přenesená",J194,0)</f>
        <v>0</v>
      </c>
      <c r="BI194" s="150">
        <f>IF(N194="nulová",J194,0)</f>
        <v>0</v>
      </c>
      <c r="BJ194" s="17" t="s">
        <v>88</v>
      </c>
      <c r="BK194" s="150">
        <f>ROUND(I194*H194,2)</f>
        <v>0</v>
      </c>
      <c r="BL194" s="17" t="s">
        <v>257</v>
      </c>
      <c r="BM194" s="149" t="s">
        <v>4904</v>
      </c>
    </row>
    <row r="195" spans="2:65" s="1" customFormat="1" ht="11.25">
      <c r="B195" s="33"/>
      <c r="D195" s="151" t="s">
        <v>259</v>
      </c>
      <c r="F195" s="152" t="s">
        <v>1425</v>
      </c>
      <c r="I195" s="153"/>
      <c r="L195" s="33"/>
      <c r="M195" s="154"/>
      <c r="T195" s="57"/>
      <c r="AT195" s="17" t="s">
        <v>259</v>
      </c>
      <c r="AU195" s="17" t="s">
        <v>21</v>
      </c>
    </row>
    <row r="196" spans="2:65" s="1" customFormat="1" ht="19.5">
      <c r="B196" s="33"/>
      <c r="D196" s="156" t="s">
        <v>285</v>
      </c>
      <c r="F196" s="170" t="s">
        <v>4480</v>
      </c>
      <c r="I196" s="153"/>
      <c r="L196" s="33"/>
      <c r="M196" s="154"/>
      <c r="T196" s="57"/>
      <c r="AT196" s="17" t="s">
        <v>285</v>
      </c>
      <c r="AU196" s="17" t="s">
        <v>21</v>
      </c>
    </row>
    <row r="197" spans="2:65" s="12" customFormat="1" ht="11.25">
      <c r="B197" s="155"/>
      <c r="D197" s="156" t="s">
        <v>265</v>
      </c>
      <c r="E197" s="157" t="s">
        <v>1</v>
      </c>
      <c r="F197" s="158" t="s">
        <v>4905</v>
      </c>
      <c r="H197" s="159">
        <v>1.8</v>
      </c>
      <c r="I197" s="160"/>
      <c r="L197" s="155"/>
      <c r="M197" s="161"/>
      <c r="T197" s="162"/>
      <c r="AT197" s="157" t="s">
        <v>265</v>
      </c>
      <c r="AU197" s="157" t="s">
        <v>21</v>
      </c>
      <c r="AV197" s="12" t="s">
        <v>21</v>
      </c>
      <c r="AW197" s="12" t="s">
        <v>36</v>
      </c>
      <c r="AX197" s="12" t="s">
        <v>88</v>
      </c>
      <c r="AY197" s="157" t="s">
        <v>250</v>
      </c>
    </row>
    <row r="198" spans="2:65" s="1" customFormat="1" ht="16.5" customHeight="1">
      <c r="B198" s="33"/>
      <c r="C198" s="178" t="s">
        <v>369</v>
      </c>
      <c r="D198" s="178" t="s">
        <v>364</v>
      </c>
      <c r="E198" s="179" t="s">
        <v>4145</v>
      </c>
      <c r="F198" s="180" t="s">
        <v>4146</v>
      </c>
      <c r="G198" s="181" t="s">
        <v>402</v>
      </c>
      <c r="H198" s="182">
        <v>3.6</v>
      </c>
      <c r="I198" s="183"/>
      <c r="J198" s="184">
        <f>ROUND(I198*H198,2)</f>
        <v>0</v>
      </c>
      <c r="K198" s="180" t="s">
        <v>256</v>
      </c>
      <c r="L198" s="185"/>
      <c r="M198" s="186" t="s">
        <v>1</v>
      </c>
      <c r="N198" s="187" t="s">
        <v>45</v>
      </c>
      <c r="P198" s="147">
        <f>O198*H198</f>
        <v>0</v>
      </c>
      <c r="Q198" s="147">
        <v>1</v>
      </c>
      <c r="R198" s="147">
        <f>Q198*H198</f>
        <v>3.6</v>
      </c>
      <c r="S198" s="147">
        <v>0</v>
      </c>
      <c r="T198" s="148">
        <f>S198*H198</f>
        <v>0</v>
      </c>
      <c r="AR198" s="149" t="s">
        <v>299</v>
      </c>
      <c r="AT198" s="149" t="s">
        <v>364</v>
      </c>
      <c r="AU198" s="149" t="s">
        <v>21</v>
      </c>
      <c r="AY198" s="17" t="s">
        <v>250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257</v>
      </c>
      <c r="BM198" s="149" t="s">
        <v>4906</v>
      </c>
    </row>
    <row r="199" spans="2:65" s="12" customFormat="1" ht="11.25">
      <c r="B199" s="155"/>
      <c r="D199" s="156" t="s">
        <v>265</v>
      </c>
      <c r="F199" s="158" t="s">
        <v>4907</v>
      </c>
      <c r="H199" s="159">
        <v>3.6</v>
      </c>
      <c r="I199" s="160"/>
      <c r="L199" s="155"/>
      <c r="M199" s="161"/>
      <c r="T199" s="162"/>
      <c r="AT199" s="157" t="s">
        <v>265</v>
      </c>
      <c r="AU199" s="157" t="s">
        <v>21</v>
      </c>
      <c r="AV199" s="12" t="s">
        <v>21</v>
      </c>
      <c r="AW199" s="12" t="s">
        <v>4</v>
      </c>
      <c r="AX199" s="12" t="s">
        <v>88</v>
      </c>
      <c r="AY199" s="157" t="s">
        <v>250</v>
      </c>
    </row>
    <row r="200" spans="2:65" s="1" customFormat="1" ht="33" customHeight="1">
      <c r="B200" s="33"/>
      <c r="C200" s="138" t="s">
        <v>375</v>
      </c>
      <c r="D200" s="138" t="s">
        <v>252</v>
      </c>
      <c r="E200" s="139" t="s">
        <v>4577</v>
      </c>
      <c r="F200" s="140" t="s">
        <v>4578</v>
      </c>
      <c r="G200" s="141" t="s">
        <v>255</v>
      </c>
      <c r="H200" s="142">
        <v>5</v>
      </c>
      <c r="I200" s="143"/>
      <c r="J200" s="144">
        <f>ROUND(I200*H200,2)</f>
        <v>0</v>
      </c>
      <c r="K200" s="140" t="s">
        <v>256</v>
      </c>
      <c r="L200" s="33"/>
      <c r="M200" s="145" t="s">
        <v>1</v>
      </c>
      <c r="N200" s="146" t="s">
        <v>45</v>
      </c>
      <c r="P200" s="147">
        <f>O200*H200</f>
        <v>0</v>
      </c>
      <c r="Q200" s="147">
        <v>0</v>
      </c>
      <c r="R200" s="147">
        <f>Q200*H200</f>
        <v>0</v>
      </c>
      <c r="S200" s="147">
        <v>0</v>
      </c>
      <c r="T200" s="148">
        <f>S200*H200</f>
        <v>0</v>
      </c>
      <c r="AR200" s="149" t="s">
        <v>257</v>
      </c>
      <c r="AT200" s="149" t="s">
        <v>252</v>
      </c>
      <c r="AU200" s="149" t="s">
        <v>21</v>
      </c>
      <c r="AY200" s="17" t="s">
        <v>250</v>
      </c>
      <c r="BE200" s="150">
        <f>IF(N200="základní",J200,0)</f>
        <v>0</v>
      </c>
      <c r="BF200" s="150">
        <f>IF(N200="snížená",J200,0)</f>
        <v>0</v>
      </c>
      <c r="BG200" s="150">
        <f>IF(N200="zákl. přenesená",J200,0)</f>
        <v>0</v>
      </c>
      <c r="BH200" s="150">
        <f>IF(N200="sníž. přenesená",J200,0)</f>
        <v>0</v>
      </c>
      <c r="BI200" s="150">
        <f>IF(N200="nulová",J200,0)</f>
        <v>0</v>
      </c>
      <c r="BJ200" s="17" t="s">
        <v>88</v>
      </c>
      <c r="BK200" s="150">
        <f>ROUND(I200*H200,2)</f>
        <v>0</v>
      </c>
      <c r="BL200" s="17" t="s">
        <v>257</v>
      </c>
      <c r="BM200" s="149" t="s">
        <v>4908</v>
      </c>
    </row>
    <row r="201" spans="2:65" s="1" customFormat="1" ht="11.25">
      <c r="B201" s="33"/>
      <c r="D201" s="151" t="s">
        <v>259</v>
      </c>
      <c r="F201" s="152" t="s">
        <v>4580</v>
      </c>
      <c r="I201" s="153"/>
      <c r="L201" s="33"/>
      <c r="M201" s="154"/>
      <c r="T201" s="57"/>
      <c r="AT201" s="17" t="s">
        <v>259</v>
      </c>
      <c r="AU201" s="17" t="s">
        <v>21</v>
      </c>
    </row>
    <row r="202" spans="2:65" s="12" customFormat="1" ht="11.25">
      <c r="B202" s="155"/>
      <c r="D202" s="156" t="s">
        <v>265</v>
      </c>
      <c r="E202" s="157" t="s">
        <v>1</v>
      </c>
      <c r="F202" s="158" t="s">
        <v>4909</v>
      </c>
      <c r="H202" s="159">
        <v>5</v>
      </c>
      <c r="I202" s="160"/>
      <c r="L202" s="155"/>
      <c r="M202" s="161"/>
      <c r="T202" s="162"/>
      <c r="AT202" s="157" t="s">
        <v>265</v>
      </c>
      <c r="AU202" s="157" t="s">
        <v>21</v>
      </c>
      <c r="AV202" s="12" t="s">
        <v>21</v>
      </c>
      <c r="AW202" s="12" t="s">
        <v>36</v>
      </c>
      <c r="AX202" s="12" t="s">
        <v>88</v>
      </c>
      <c r="AY202" s="157" t="s">
        <v>250</v>
      </c>
    </row>
    <row r="203" spans="2:65" s="1" customFormat="1" ht="24.2" customHeight="1">
      <c r="B203" s="33"/>
      <c r="C203" s="138" t="s">
        <v>7</v>
      </c>
      <c r="D203" s="138" t="s">
        <v>252</v>
      </c>
      <c r="E203" s="139" t="s">
        <v>4582</v>
      </c>
      <c r="F203" s="140" t="s">
        <v>4583</v>
      </c>
      <c r="G203" s="141" t="s">
        <v>255</v>
      </c>
      <c r="H203" s="142">
        <v>5</v>
      </c>
      <c r="I203" s="143"/>
      <c r="J203" s="144">
        <f>ROUND(I203*H203,2)</f>
        <v>0</v>
      </c>
      <c r="K203" s="140" t="s">
        <v>256</v>
      </c>
      <c r="L203" s="33"/>
      <c r="M203" s="145" t="s">
        <v>1</v>
      </c>
      <c r="N203" s="146" t="s">
        <v>45</v>
      </c>
      <c r="P203" s="147">
        <f>O203*H203</f>
        <v>0</v>
      </c>
      <c r="Q203" s="147">
        <v>0</v>
      </c>
      <c r="R203" s="147">
        <f>Q203*H203</f>
        <v>0</v>
      </c>
      <c r="S203" s="147">
        <v>0</v>
      </c>
      <c r="T203" s="148">
        <f>S203*H203</f>
        <v>0</v>
      </c>
      <c r="AR203" s="149" t="s">
        <v>257</v>
      </c>
      <c r="AT203" s="149" t="s">
        <v>252</v>
      </c>
      <c r="AU203" s="149" t="s">
        <v>21</v>
      </c>
      <c r="AY203" s="17" t="s">
        <v>250</v>
      </c>
      <c r="BE203" s="150">
        <f>IF(N203="základní",J203,0)</f>
        <v>0</v>
      </c>
      <c r="BF203" s="150">
        <f>IF(N203="snížená",J203,0)</f>
        <v>0</v>
      </c>
      <c r="BG203" s="150">
        <f>IF(N203="zákl. přenesená",J203,0)</f>
        <v>0</v>
      </c>
      <c r="BH203" s="150">
        <f>IF(N203="sníž. přenesená",J203,0)</f>
        <v>0</v>
      </c>
      <c r="BI203" s="150">
        <f>IF(N203="nulová",J203,0)</f>
        <v>0</v>
      </c>
      <c r="BJ203" s="17" t="s">
        <v>88</v>
      </c>
      <c r="BK203" s="150">
        <f>ROUND(I203*H203,2)</f>
        <v>0</v>
      </c>
      <c r="BL203" s="17" t="s">
        <v>257</v>
      </c>
      <c r="BM203" s="149" t="s">
        <v>4910</v>
      </c>
    </row>
    <row r="204" spans="2:65" s="1" customFormat="1" ht="11.25">
      <c r="B204" s="33"/>
      <c r="D204" s="151" t="s">
        <v>259</v>
      </c>
      <c r="F204" s="152" t="s">
        <v>4585</v>
      </c>
      <c r="I204" s="153"/>
      <c r="L204" s="33"/>
      <c r="M204" s="154"/>
      <c r="T204" s="57"/>
      <c r="AT204" s="17" t="s">
        <v>259</v>
      </c>
      <c r="AU204" s="17" t="s">
        <v>21</v>
      </c>
    </row>
    <row r="205" spans="2:65" s="12" customFormat="1" ht="11.25">
      <c r="B205" s="155"/>
      <c r="D205" s="156" t="s">
        <v>265</v>
      </c>
      <c r="E205" s="157" t="s">
        <v>1</v>
      </c>
      <c r="F205" s="158" t="s">
        <v>4909</v>
      </c>
      <c r="H205" s="159">
        <v>5</v>
      </c>
      <c r="I205" s="160"/>
      <c r="L205" s="155"/>
      <c r="M205" s="161"/>
      <c r="T205" s="162"/>
      <c r="AT205" s="157" t="s">
        <v>265</v>
      </c>
      <c r="AU205" s="157" t="s">
        <v>21</v>
      </c>
      <c r="AV205" s="12" t="s">
        <v>21</v>
      </c>
      <c r="AW205" s="12" t="s">
        <v>36</v>
      </c>
      <c r="AX205" s="12" t="s">
        <v>88</v>
      </c>
      <c r="AY205" s="157" t="s">
        <v>250</v>
      </c>
    </row>
    <row r="206" spans="2:65" s="1" customFormat="1" ht="16.5" customHeight="1">
      <c r="B206" s="33"/>
      <c r="C206" s="178" t="s">
        <v>387</v>
      </c>
      <c r="D206" s="178" t="s">
        <v>364</v>
      </c>
      <c r="E206" s="179" t="s">
        <v>441</v>
      </c>
      <c r="F206" s="180" t="s">
        <v>442</v>
      </c>
      <c r="G206" s="181" t="s">
        <v>443</v>
      </c>
      <c r="H206" s="182">
        <v>0.1</v>
      </c>
      <c r="I206" s="183"/>
      <c r="J206" s="184">
        <f>ROUND(I206*H206,2)</f>
        <v>0</v>
      </c>
      <c r="K206" s="180" t="s">
        <v>256</v>
      </c>
      <c r="L206" s="185"/>
      <c r="M206" s="186" t="s">
        <v>1</v>
      </c>
      <c r="N206" s="187" t="s">
        <v>45</v>
      </c>
      <c r="P206" s="147">
        <f>O206*H206</f>
        <v>0</v>
      </c>
      <c r="Q206" s="147">
        <v>1E-3</v>
      </c>
      <c r="R206" s="147">
        <f>Q206*H206</f>
        <v>1E-4</v>
      </c>
      <c r="S206" s="147">
        <v>0</v>
      </c>
      <c r="T206" s="148">
        <f>S206*H206</f>
        <v>0</v>
      </c>
      <c r="AR206" s="149" t="s">
        <v>299</v>
      </c>
      <c r="AT206" s="149" t="s">
        <v>364</v>
      </c>
      <c r="AU206" s="149" t="s">
        <v>21</v>
      </c>
      <c r="AY206" s="17" t="s">
        <v>250</v>
      </c>
      <c r="BE206" s="150">
        <f>IF(N206="základní",J206,0)</f>
        <v>0</v>
      </c>
      <c r="BF206" s="150">
        <f>IF(N206="snížená",J206,0)</f>
        <v>0</v>
      </c>
      <c r="BG206" s="150">
        <f>IF(N206="zákl. přenesená",J206,0)</f>
        <v>0</v>
      </c>
      <c r="BH206" s="150">
        <f>IF(N206="sníž. přenesená",J206,0)</f>
        <v>0</v>
      </c>
      <c r="BI206" s="150">
        <f>IF(N206="nulová",J206,0)</f>
        <v>0</v>
      </c>
      <c r="BJ206" s="17" t="s">
        <v>88</v>
      </c>
      <c r="BK206" s="150">
        <f>ROUND(I206*H206,2)</f>
        <v>0</v>
      </c>
      <c r="BL206" s="17" t="s">
        <v>257</v>
      </c>
      <c r="BM206" s="149" t="s">
        <v>4911</v>
      </c>
    </row>
    <row r="207" spans="2:65" s="12" customFormat="1" ht="11.25">
      <c r="B207" s="155"/>
      <c r="D207" s="156" t="s">
        <v>265</v>
      </c>
      <c r="F207" s="158" t="s">
        <v>4912</v>
      </c>
      <c r="H207" s="159">
        <v>0.1</v>
      </c>
      <c r="I207" s="160"/>
      <c r="L207" s="155"/>
      <c r="M207" s="161"/>
      <c r="T207" s="162"/>
      <c r="AT207" s="157" t="s">
        <v>265</v>
      </c>
      <c r="AU207" s="157" t="s">
        <v>21</v>
      </c>
      <c r="AV207" s="12" t="s">
        <v>21</v>
      </c>
      <c r="AW207" s="12" t="s">
        <v>4</v>
      </c>
      <c r="AX207" s="12" t="s">
        <v>88</v>
      </c>
      <c r="AY207" s="157" t="s">
        <v>250</v>
      </c>
    </row>
    <row r="208" spans="2:65" s="1" customFormat="1" ht="24.2" customHeight="1">
      <c r="B208" s="33"/>
      <c r="C208" s="138" t="s">
        <v>393</v>
      </c>
      <c r="D208" s="138" t="s">
        <v>252</v>
      </c>
      <c r="E208" s="139" t="s">
        <v>448</v>
      </c>
      <c r="F208" s="140" t="s">
        <v>449</v>
      </c>
      <c r="G208" s="141" t="s">
        <v>255</v>
      </c>
      <c r="H208" s="142">
        <v>5</v>
      </c>
      <c r="I208" s="143"/>
      <c r="J208" s="144">
        <f>ROUND(I208*H208,2)</f>
        <v>0</v>
      </c>
      <c r="K208" s="140" t="s">
        <v>256</v>
      </c>
      <c r="L208" s="33"/>
      <c r="M208" s="145" t="s">
        <v>1</v>
      </c>
      <c r="N208" s="146" t="s">
        <v>45</v>
      </c>
      <c r="P208" s="147">
        <f>O208*H208</f>
        <v>0</v>
      </c>
      <c r="Q208" s="147">
        <v>0</v>
      </c>
      <c r="R208" s="147">
        <f>Q208*H208</f>
        <v>0</v>
      </c>
      <c r="S208" s="147">
        <v>0</v>
      </c>
      <c r="T208" s="148">
        <f>S208*H208</f>
        <v>0</v>
      </c>
      <c r="AR208" s="149" t="s">
        <v>257</v>
      </c>
      <c r="AT208" s="149" t="s">
        <v>252</v>
      </c>
      <c r="AU208" s="149" t="s">
        <v>21</v>
      </c>
      <c r="AY208" s="17" t="s">
        <v>250</v>
      </c>
      <c r="BE208" s="150">
        <f>IF(N208="základní",J208,0)</f>
        <v>0</v>
      </c>
      <c r="BF208" s="150">
        <f>IF(N208="snížená",J208,0)</f>
        <v>0</v>
      </c>
      <c r="BG208" s="150">
        <f>IF(N208="zákl. přenesená",J208,0)</f>
        <v>0</v>
      </c>
      <c r="BH208" s="150">
        <f>IF(N208="sníž. přenesená",J208,0)</f>
        <v>0</v>
      </c>
      <c r="BI208" s="150">
        <f>IF(N208="nulová",J208,0)</f>
        <v>0</v>
      </c>
      <c r="BJ208" s="17" t="s">
        <v>88</v>
      </c>
      <c r="BK208" s="150">
        <f>ROUND(I208*H208,2)</f>
        <v>0</v>
      </c>
      <c r="BL208" s="17" t="s">
        <v>257</v>
      </c>
      <c r="BM208" s="149" t="s">
        <v>4913</v>
      </c>
    </row>
    <row r="209" spans="2:65" s="1" customFormat="1" ht="11.25">
      <c r="B209" s="33"/>
      <c r="D209" s="151" t="s">
        <v>259</v>
      </c>
      <c r="F209" s="152" t="s">
        <v>451</v>
      </c>
      <c r="I209" s="153"/>
      <c r="L209" s="33"/>
      <c r="M209" s="154"/>
      <c r="T209" s="57"/>
      <c r="AT209" s="17" t="s">
        <v>259</v>
      </c>
      <c r="AU209" s="17" t="s">
        <v>21</v>
      </c>
    </row>
    <row r="210" spans="2:65" s="1" customFormat="1" ht="16.5" customHeight="1">
      <c r="B210" s="33"/>
      <c r="C210" s="138" t="s">
        <v>399</v>
      </c>
      <c r="D210" s="138" t="s">
        <v>252</v>
      </c>
      <c r="E210" s="139" t="s">
        <v>455</v>
      </c>
      <c r="F210" s="140" t="s">
        <v>456</v>
      </c>
      <c r="G210" s="141" t="s">
        <v>276</v>
      </c>
      <c r="H210" s="142">
        <v>0.1</v>
      </c>
      <c r="I210" s="143"/>
      <c r="J210" s="144">
        <f>ROUND(I210*H210,2)</f>
        <v>0</v>
      </c>
      <c r="K210" s="140" t="s">
        <v>256</v>
      </c>
      <c r="L210" s="33"/>
      <c r="M210" s="145" t="s">
        <v>1</v>
      </c>
      <c r="N210" s="146" t="s">
        <v>45</v>
      </c>
      <c r="P210" s="147">
        <f>O210*H210</f>
        <v>0</v>
      </c>
      <c r="Q210" s="147">
        <v>0</v>
      </c>
      <c r="R210" s="147">
        <f>Q210*H210</f>
        <v>0</v>
      </c>
      <c r="S210" s="147">
        <v>0</v>
      </c>
      <c r="T210" s="148">
        <f>S210*H210</f>
        <v>0</v>
      </c>
      <c r="AR210" s="149" t="s">
        <v>257</v>
      </c>
      <c r="AT210" s="149" t="s">
        <v>252</v>
      </c>
      <c r="AU210" s="149" t="s">
        <v>21</v>
      </c>
      <c r="AY210" s="17" t="s">
        <v>250</v>
      </c>
      <c r="BE210" s="150">
        <f>IF(N210="základní",J210,0)</f>
        <v>0</v>
      </c>
      <c r="BF210" s="150">
        <f>IF(N210="snížená",J210,0)</f>
        <v>0</v>
      </c>
      <c r="BG210" s="150">
        <f>IF(N210="zákl. přenesená",J210,0)</f>
        <v>0</v>
      </c>
      <c r="BH210" s="150">
        <f>IF(N210="sníž. přenesená",J210,0)</f>
        <v>0</v>
      </c>
      <c r="BI210" s="150">
        <f>IF(N210="nulová",J210,0)</f>
        <v>0</v>
      </c>
      <c r="BJ210" s="17" t="s">
        <v>88</v>
      </c>
      <c r="BK210" s="150">
        <f>ROUND(I210*H210,2)</f>
        <v>0</v>
      </c>
      <c r="BL210" s="17" t="s">
        <v>257</v>
      </c>
      <c r="BM210" s="149" t="s">
        <v>4914</v>
      </c>
    </row>
    <row r="211" spans="2:65" s="1" customFormat="1" ht="11.25">
      <c r="B211" s="33"/>
      <c r="D211" s="151" t="s">
        <v>259</v>
      </c>
      <c r="F211" s="152" t="s">
        <v>458</v>
      </c>
      <c r="I211" s="153"/>
      <c r="L211" s="33"/>
      <c r="M211" s="154"/>
      <c r="T211" s="57"/>
      <c r="AT211" s="17" t="s">
        <v>259</v>
      </c>
      <c r="AU211" s="17" t="s">
        <v>21</v>
      </c>
    </row>
    <row r="212" spans="2:65" s="11" customFormat="1" ht="22.9" customHeight="1">
      <c r="B212" s="126"/>
      <c r="D212" s="127" t="s">
        <v>79</v>
      </c>
      <c r="E212" s="136" t="s">
        <v>21</v>
      </c>
      <c r="F212" s="136" t="s">
        <v>459</v>
      </c>
      <c r="I212" s="129"/>
      <c r="J212" s="137">
        <f>BK212</f>
        <v>0</v>
      </c>
      <c r="L212" s="126"/>
      <c r="M212" s="131"/>
      <c r="P212" s="132">
        <f>SUM(P213:P215)</f>
        <v>0</v>
      </c>
      <c r="R212" s="132">
        <f>SUM(R213:R215)</f>
        <v>2.3010199999999998</v>
      </c>
      <c r="T212" s="133">
        <f>SUM(T213:T215)</f>
        <v>0</v>
      </c>
      <c r="AR212" s="127" t="s">
        <v>88</v>
      </c>
      <c r="AT212" s="134" t="s">
        <v>79</v>
      </c>
      <c r="AU212" s="134" t="s">
        <v>88</v>
      </c>
      <c r="AY212" s="127" t="s">
        <v>250</v>
      </c>
      <c r="BK212" s="135">
        <f>SUM(BK213:BK215)</f>
        <v>0</v>
      </c>
    </row>
    <row r="213" spans="2:65" s="1" customFormat="1" ht="16.5" customHeight="1">
      <c r="B213" s="33"/>
      <c r="C213" s="138" t="s">
        <v>406</v>
      </c>
      <c r="D213" s="138" t="s">
        <v>252</v>
      </c>
      <c r="E213" s="139" t="s">
        <v>461</v>
      </c>
      <c r="F213" s="140" t="s">
        <v>462</v>
      </c>
      <c r="G213" s="141" t="s">
        <v>276</v>
      </c>
      <c r="H213" s="142">
        <v>1</v>
      </c>
      <c r="I213" s="143"/>
      <c r="J213" s="144">
        <f>ROUND(I213*H213,2)</f>
        <v>0</v>
      </c>
      <c r="K213" s="140" t="s">
        <v>256</v>
      </c>
      <c r="L213" s="33"/>
      <c r="M213" s="145" t="s">
        <v>1</v>
      </c>
      <c r="N213" s="146" t="s">
        <v>45</v>
      </c>
      <c r="P213" s="147">
        <f>O213*H213</f>
        <v>0</v>
      </c>
      <c r="Q213" s="147">
        <v>2.3010199999999998</v>
      </c>
      <c r="R213" s="147">
        <f>Q213*H213</f>
        <v>2.3010199999999998</v>
      </c>
      <c r="S213" s="147">
        <v>0</v>
      </c>
      <c r="T213" s="148">
        <f>S213*H213</f>
        <v>0</v>
      </c>
      <c r="AR213" s="149" t="s">
        <v>257</v>
      </c>
      <c r="AT213" s="149" t="s">
        <v>252</v>
      </c>
      <c r="AU213" s="149" t="s">
        <v>21</v>
      </c>
      <c r="AY213" s="17" t="s">
        <v>250</v>
      </c>
      <c r="BE213" s="150">
        <f>IF(N213="základní",J213,0)</f>
        <v>0</v>
      </c>
      <c r="BF213" s="150">
        <f>IF(N213="snížená",J213,0)</f>
        <v>0</v>
      </c>
      <c r="BG213" s="150">
        <f>IF(N213="zákl. přenesená",J213,0)</f>
        <v>0</v>
      </c>
      <c r="BH213" s="150">
        <f>IF(N213="sníž. přenesená",J213,0)</f>
        <v>0</v>
      </c>
      <c r="BI213" s="150">
        <f>IF(N213="nulová",J213,0)</f>
        <v>0</v>
      </c>
      <c r="BJ213" s="17" t="s">
        <v>88</v>
      </c>
      <c r="BK213" s="150">
        <f>ROUND(I213*H213,2)</f>
        <v>0</v>
      </c>
      <c r="BL213" s="17" t="s">
        <v>257</v>
      </c>
      <c r="BM213" s="149" t="s">
        <v>4915</v>
      </c>
    </row>
    <row r="214" spans="2:65" s="1" customFormat="1" ht="11.25">
      <c r="B214" s="33"/>
      <c r="D214" s="151" t="s">
        <v>259</v>
      </c>
      <c r="F214" s="152" t="s">
        <v>464</v>
      </c>
      <c r="I214" s="153"/>
      <c r="L214" s="33"/>
      <c r="M214" s="154"/>
      <c r="T214" s="57"/>
      <c r="AT214" s="17" t="s">
        <v>259</v>
      </c>
      <c r="AU214" s="17" t="s">
        <v>21</v>
      </c>
    </row>
    <row r="215" spans="2:65" s="12" customFormat="1" ht="11.25">
      <c r="B215" s="155"/>
      <c r="D215" s="156" t="s">
        <v>265</v>
      </c>
      <c r="E215" s="157" t="s">
        <v>1</v>
      </c>
      <c r="F215" s="158" t="s">
        <v>4916</v>
      </c>
      <c r="H215" s="159">
        <v>1</v>
      </c>
      <c r="I215" s="160"/>
      <c r="L215" s="155"/>
      <c r="M215" s="161"/>
      <c r="T215" s="162"/>
      <c r="AT215" s="157" t="s">
        <v>265</v>
      </c>
      <c r="AU215" s="157" t="s">
        <v>21</v>
      </c>
      <c r="AV215" s="12" t="s">
        <v>21</v>
      </c>
      <c r="AW215" s="12" t="s">
        <v>36</v>
      </c>
      <c r="AX215" s="12" t="s">
        <v>88</v>
      </c>
      <c r="AY215" s="157" t="s">
        <v>250</v>
      </c>
    </row>
    <row r="216" spans="2:65" s="11" customFormat="1" ht="22.9" customHeight="1">
      <c r="B216" s="126"/>
      <c r="D216" s="127" t="s">
        <v>79</v>
      </c>
      <c r="E216" s="136" t="s">
        <v>267</v>
      </c>
      <c r="F216" s="136" t="s">
        <v>484</v>
      </c>
      <c r="I216" s="129"/>
      <c r="J216" s="137">
        <f>BK216</f>
        <v>0</v>
      </c>
      <c r="L216" s="126"/>
      <c r="M216" s="131"/>
      <c r="P216" s="132">
        <f>SUM(P217:P237)</f>
        <v>0</v>
      </c>
      <c r="R216" s="132">
        <f>SUM(R217:R237)</f>
        <v>0.28359843000000001</v>
      </c>
      <c r="T216" s="133">
        <f>SUM(T217:T237)</f>
        <v>0</v>
      </c>
      <c r="AR216" s="127" t="s">
        <v>88</v>
      </c>
      <c r="AT216" s="134" t="s">
        <v>79</v>
      </c>
      <c r="AU216" s="134" t="s">
        <v>88</v>
      </c>
      <c r="AY216" s="127" t="s">
        <v>250</v>
      </c>
      <c r="BK216" s="135">
        <f>SUM(BK217:BK237)</f>
        <v>0</v>
      </c>
    </row>
    <row r="217" spans="2:65" s="1" customFormat="1" ht="24.2" customHeight="1">
      <c r="B217" s="33"/>
      <c r="C217" s="138" t="s">
        <v>411</v>
      </c>
      <c r="D217" s="138" t="s">
        <v>252</v>
      </c>
      <c r="E217" s="139" t="s">
        <v>516</v>
      </c>
      <c r="F217" s="140" t="s">
        <v>517</v>
      </c>
      <c r="G217" s="141" t="s">
        <v>276</v>
      </c>
      <c r="H217" s="142">
        <v>1.36</v>
      </c>
      <c r="I217" s="143"/>
      <c r="J217" s="144">
        <f>ROUND(I217*H217,2)</f>
        <v>0</v>
      </c>
      <c r="K217" s="140" t="s">
        <v>256</v>
      </c>
      <c r="L217" s="33"/>
      <c r="M217" s="145" t="s">
        <v>1</v>
      </c>
      <c r="N217" s="146" t="s">
        <v>45</v>
      </c>
      <c r="P217" s="147">
        <f>O217*H217</f>
        <v>0</v>
      </c>
      <c r="Q217" s="147">
        <v>0</v>
      </c>
      <c r="R217" s="147">
        <f>Q217*H217</f>
        <v>0</v>
      </c>
      <c r="S217" s="147">
        <v>0</v>
      </c>
      <c r="T217" s="148">
        <f>S217*H217</f>
        <v>0</v>
      </c>
      <c r="AR217" s="149" t="s">
        <v>257</v>
      </c>
      <c r="AT217" s="149" t="s">
        <v>252</v>
      </c>
      <c r="AU217" s="149" t="s">
        <v>21</v>
      </c>
      <c r="AY217" s="17" t="s">
        <v>250</v>
      </c>
      <c r="BE217" s="150">
        <f>IF(N217="základní",J217,0)</f>
        <v>0</v>
      </c>
      <c r="BF217" s="150">
        <f>IF(N217="snížená",J217,0)</f>
        <v>0</v>
      </c>
      <c r="BG217" s="150">
        <f>IF(N217="zákl. přenesená",J217,0)</f>
        <v>0</v>
      </c>
      <c r="BH217" s="150">
        <f>IF(N217="sníž. přenesená",J217,0)</f>
        <v>0</v>
      </c>
      <c r="BI217" s="150">
        <f>IF(N217="nulová",J217,0)</f>
        <v>0</v>
      </c>
      <c r="BJ217" s="17" t="s">
        <v>88</v>
      </c>
      <c r="BK217" s="150">
        <f>ROUND(I217*H217,2)</f>
        <v>0</v>
      </c>
      <c r="BL217" s="17" t="s">
        <v>257</v>
      </c>
      <c r="BM217" s="149" t="s">
        <v>4917</v>
      </c>
    </row>
    <row r="218" spans="2:65" s="1" customFormat="1" ht="11.25">
      <c r="B218" s="33"/>
      <c r="D218" s="151" t="s">
        <v>259</v>
      </c>
      <c r="F218" s="152" t="s">
        <v>519</v>
      </c>
      <c r="I218" s="153"/>
      <c r="L218" s="33"/>
      <c r="M218" s="154"/>
      <c r="T218" s="57"/>
      <c r="AT218" s="17" t="s">
        <v>259</v>
      </c>
      <c r="AU218" s="17" t="s">
        <v>21</v>
      </c>
    </row>
    <row r="219" spans="2:65" s="1" customFormat="1" ht="19.5">
      <c r="B219" s="33"/>
      <c r="D219" s="156" t="s">
        <v>285</v>
      </c>
      <c r="F219" s="170" t="s">
        <v>4487</v>
      </c>
      <c r="I219" s="153"/>
      <c r="L219" s="33"/>
      <c r="M219" s="154"/>
      <c r="T219" s="57"/>
      <c r="AT219" s="17" t="s">
        <v>285</v>
      </c>
      <c r="AU219" s="17" t="s">
        <v>21</v>
      </c>
    </row>
    <row r="220" spans="2:65" s="12" customFormat="1" ht="11.25">
      <c r="B220" s="155"/>
      <c r="D220" s="156" t="s">
        <v>265</v>
      </c>
      <c r="E220" s="157" t="s">
        <v>1</v>
      </c>
      <c r="F220" s="158" t="s">
        <v>4787</v>
      </c>
      <c r="H220" s="159">
        <v>1.36</v>
      </c>
      <c r="I220" s="160"/>
      <c r="L220" s="155"/>
      <c r="M220" s="161"/>
      <c r="T220" s="162"/>
      <c r="AT220" s="157" t="s">
        <v>265</v>
      </c>
      <c r="AU220" s="157" t="s">
        <v>21</v>
      </c>
      <c r="AV220" s="12" t="s">
        <v>21</v>
      </c>
      <c r="AW220" s="12" t="s">
        <v>36</v>
      </c>
      <c r="AX220" s="12" t="s">
        <v>88</v>
      </c>
      <c r="AY220" s="157" t="s">
        <v>250</v>
      </c>
    </row>
    <row r="221" spans="2:65" s="1" customFormat="1" ht="21.75" customHeight="1">
      <c r="B221" s="33"/>
      <c r="C221" s="138" t="s">
        <v>417</v>
      </c>
      <c r="D221" s="138" t="s">
        <v>252</v>
      </c>
      <c r="E221" s="139" t="s">
        <v>522</v>
      </c>
      <c r="F221" s="140" t="s">
        <v>523</v>
      </c>
      <c r="G221" s="141" t="s">
        <v>255</v>
      </c>
      <c r="H221" s="142">
        <v>20.64</v>
      </c>
      <c r="I221" s="143"/>
      <c r="J221" s="144">
        <f>ROUND(I221*H221,2)</f>
        <v>0</v>
      </c>
      <c r="K221" s="140" t="s">
        <v>256</v>
      </c>
      <c r="L221" s="33"/>
      <c r="M221" s="145" t="s">
        <v>1</v>
      </c>
      <c r="N221" s="146" t="s">
        <v>45</v>
      </c>
      <c r="P221" s="147">
        <f>O221*H221</f>
        <v>0</v>
      </c>
      <c r="Q221" s="147">
        <v>8.6499999999999997E-3</v>
      </c>
      <c r="R221" s="147">
        <f>Q221*H221</f>
        <v>0.178536</v>
      </c>
      <c r="S221" s="147">
        <v>0</v>
      </c>
      <c r="T221" s="148">
        <f>S221*H221</f>
        <v>0</v>
      </c>
      <c r="AR221" s="149" t="s">
        <v>257</v>
      </c>
      <c r="AT221" s="149" t="s">
        <v>252</v>
      </c>
      <c r="AU221" s="149" t="s">
        <v>21</v>
      </c>
      <c r="AY221" s="17" t="s">
        <v>250</v>
      </c>
      <c r="BE221" s="150">
        <f>IF(N221="základní",J221,0)</f>
        <v>0</v>
      </c>
      <c r="BF221" s="150">
        <f>IF(N221="snížená",J221,0)</f>
        <v>0</v>
      </c>
      <c r="BG221" s="150">
        <f>IF(N221="zákl. přenesená",J221,0)</f>
        <v>0</v>
      </c>
      <c r="BH221" s="150">
        <f>IF(N221="sníž. přenesená",J221,0)</f>
        <v>0</v>
      </c>
      <c r="BI221" s="150">
        <f>IF(N221="nulová",J221,0)</f>
        <v>0</v>
      </c>
      <c r="BJ221" s="17" t="s">
        <v>88</v>
      </c>
      <c r="BK221" s="150">
        <f>ROUND(I221*H221,2)</f>
        <v>0</v>
      </c>
      <c r="BL221" s="17" t="s">
        <v>257</v>
      </c>
      <c r="BM221" s="149" t="s">
        <v>4918</v>
      </c>
    </row>
    <row r="222" spans="2:65" s="1" customFormat="1" ht="11.25">
      <c r="B222" s="33"/>
      <c r="D222" s="151" t="s">
        <v>259</v>
      </c>
      <c r="F222" s="152" t="s">
        <v>525</v>
      </c>
      <c r="I222" s="153"/>
      <c r="L222" s="33"/>
      <c r="M222" s="154"/>
      <c r="T222" s="57"/>
      <c r="AT222" s="17" t="s">
        <v>259</v>
      </c>
      <c r="AU222" s="17" t="s">
        <v>21</v>
      </c>
    </row>
    <row r="223" spans="2:65" s="1" customFormat="1" ht="19.5">
      <c r="B223" s="33"/>
      <c r="D223" s="156" t="s">
        <v>285</v>
      </c>
      <c r="F223" s="170" t="s">
        <v>4490</v>
      </c>
      <c r="I223" s="153"/>
      <c r="L223" s="33"/>
      <c r="M223" s="154"/>
      <c r="T223" s="57"/>
      <c r="AT223" s="17" t="s">
        <v>285</v>
      </c>
      <c r="AU223" s="17" t="s">
        <v>21</v>
      </c>
    </row>
    <row r="224" spans="2:65" s="12" customFormat="1" ht="11.25">
      <c r="B224" s="155"/>
      <c r="D224" s="156" t="s">
        <v>265</v>
      </c>
      <c r="E224" s="157" t="s">
        <v>1</v>
      </c>
      <c r="F224" s="158" t="s">
        <v>4491</v>
      </c>
      <c r="H224" s="159">
        <v>20.64</v>
      </c>
      <c r="I224" s="160"/>
      <c r="L224" s="155"/>
      <c r="M224" s="161"/>
      <c r="T224" s="162"/>
      <c r="AT224" s="157" t="s">
        <v>265</v>
      </c>
      <c r="AU224" s="157" t="s">
        <v>21</v>
      </c>
      <c r="AV224" s="12" t="s">
        <v>21</v>
      </c>
      <c r="AW224" s="12" t="s">
        <v>36</v>
      </c>
      <c r="AX224" s="12" t="s">
        <v>88</v>
      </c>
      <c r="AY224" s="157" t="s">
        <v>250</v>
      </c>
    </row>
    <row r="225" spans="2:65" s="1" customFormat="1" ht="24.2" customHeight="1">
      <c r="B225" s="33"/>
      <c r="C225" s="138" t="s">
        <v>423</v>
      </c>
      <c r="D225" s="138" t="s">
        <v>252</v>
      </c>
      <c r="E225" s="139" t="s">
        <v>1509</v>
      </c>
      <c r="F225" s="140" t="s">
        <v>1510</v>
      </c>
      <c r="G225" s="141" t="s">
        <v>255</v>
      </c>
      <c r="H225" s="142">
        <v>0.29199999999999998</v>
      </c>
      <c r="I225" s="143"/>
      <c r="J225" s="144">
        <f>ROUND(I225*H225,2)</f>
        <v>0</v>
      </c>
      <c r="K225" s="140" t="s">
        <v>256</v>
      </c>
      <c r="L225" s="33"/>
      <c r="M225" s="145" t="s">
        <v>1</v>
      </c>
      <c r="N225" s="146" t="s">
        <v>45</v>
      </c>
      <c r="P225" s="147">
        <f>O225*H225</f>
        <v>0</v>
      </c>
      <c r="Q225" s="147">
        <v>9.7599999999999996E-3</v>
      </c>
      <c r="R225" s="147">
        <f>Q225*H225</f>
        <v>2.8499199999999997E-3</v>
      </c>
      <c r="S225" s="147">
        <v>0</v>
      </c>
      <c r="T225" s="148">
        <f>S225*H225</f>
        <v>0</v>
      </c>
      <c r="AR225" s="149" t="s">
        <v>257</v>
      </c>
      <c r="AT225" s="149" t="s">
        <v>252</v>
      </c>
      <c r="AU225" s="149" t="s">
        <v>21</v>
      </c>
      <c r="AY225" s="17" t="s">
        <v>250</v>
      </c>
      <c r="BE225" s="150">
        <f>IF(N225="základní",J225,0)</f>
        <v>0</v>
      </c>
      <c r="BF225" s="150">
        <f>IF(N225="snížená",J225,0)</f>
        <v>0</v>
      </c>
      <c r="BG225" s="150">
        <f>IF(N225="zákl. přenesená",J225,0)</f>
        <v>0</v>
      </c>
      <c r="BH225" s="150">
        <f>IF(N225="sníž. přenesená",J225,0)</f>
        <v>0</v>
      </c>
      <c r="BI225" s="150">
        <f>IF(N225="nulová",J225,0)</f>
        <v>0</v>
      </c>
      <c r="BJ225" s="17" t="s">
        <v>88</v>
      </c>
      <c r="BK225" s="150">
        <f>ROUND(I225*H225,2)</f>
        <v>0</v>
      </c>
      <c r="BL225" s="17" t="s">
        <v>257</v>
      </c>
      <c r="BM225" s="149" t="s">
        <v>4919</v>
      </c>
    </row>
    <row r="226" spans="2:65" s="1" customFormat="1" ht="11.25">
      <c r="B226" s="33"/>
      <c r="D226" s="151" t="s">
        <v>259</v>
      </c>
      <c r="F226" s="152" t="s">
        <v>1512</v>
      </c>
      <c r="I226" s="153"/>
      <c r="L226" s="33"/>
      <c r="M226" s="154"/>
      <c r="T226" s="57"/>
      <c r="AT226" s="17" t="s">
        <v>259</v>
      </c>
      <c r="AU226" s="17" t="s">
        <v>21</v>
      </c>
    </row>
    <row r="227" spans="2:65" s="12" customFormat="1" ht="11.25">
      <c r="B227" s="155"/>
      <c r="D227" s="156" t="s">
        <v>265</v>
      </c>
      <c r="E227" s="157" t="s">
        <v>1</v>
      </c>
      <c r="F227" s="158" t="s">
        <v>4920</v>
      </c>
      <c r="H227" s="159">
        <v>0.29199999999999998</v>
      </c>
      <c r="I227" s="160"/>
      <c r="L227" s="155"/>
      <c r="M227" s="161"/>
      <c r="T227" s="162"/>
      <c r="AT227" s="157" t="s">
        <v>265</v>
      </c>
      <c r="AU227" s="157" t="s">
        <v>21</v>
      </c>
      <c r="AV227" s="12" t="s">
        <v>21</v>
      </c>
      <c r="AW227" s="12" t="s">
        <v>36</v>
      </c>
      <c r="AX227" s="12" t="s">
        <v>88</v>
      </c>
      <c r="AY227" s="157" t="s">
        <v>250</v>
      </c>
    </row>
    <row r="228" spans="2:65" s="1" customFormat="1" ht="21.75" customHeight="1">
      <c r="B228" s="33"/>
      <c r="C228" s="138" t="s">
        <v>429</v>
      </c>
      <c r="D228" s="138" t="s">
        <v>252</v>
      </c>
      <c r="E228" s="139" t="s">
        <v>528</v>
      </c>
      <c r="F228" s="140" t="s">
        <v>529</v>
      </c>
      <c r="G228" s="141" t="s">
        <v>255</v>
      </c>
      <c r="H228" s="142">
        <v>20.64</v>
      </c>
      <c r="I228" s="143"/>
      <c r="J228" s="144">
        <f>ROUND(I228*H228,2)</f>
        <v>0</v>
      </c>
      <c r="K228" s="140" t="s">
        <v>256</v>
      </c>
      <c r="L228" s="33"/>
      <c r="M228" s="145" t="s">
        <v>1</v>
      </c>
      <c r="N228" s="146" t="s">
        <v>45</v>
      </c>
      <c r="P228" s="147">
        <f>O228*H228</f>
        <v>0</v>
      </c>
      <c r="Q228" s="147">
        <v>0</v>
      </c>
      <c r="R228" s="147">
        <f>Q228*H228</f>
        <v>0</v>
      </c>
      <c r="S228" s="147">
        <v>0</v>
      </c>
      <c r="T228" s="148">
        <f>S228*H228</f>
        <v>0</v>
      </c>
      <c r="AR228" s="149" t="s">
        <v>257</v>
      </c>
      <c r="AT228" s="149" t="s">
        <v>252</v>
      </c>
      <c r="AU228" s="149" t="s">
        <v>21</v>
      </c>
      <c r="AY228" s="17" t="s">
        <v>250</v>
      </c>
      <c r="BE228" s="150">
        <f>IF(N228="základní",J228,0)</f>
        <v>0</v>
      </c>
      <c r="BF228" s="150">
        <f>IF(N228="snížená",J228,0)</f>
        <v>0</v>
      </c>
      <c r="BG228" s="150">
        <f>IF(N228="zákl. přenesená",J228,0)</f>
        <v>0</v>
      </c>
      <c r="BH228" s="150">
        <f>IF(N228="sníž. přenesená",J228,0)</f>
        <v>0</v>
      </c>
      <c r="BI228" s="150">
        <f>IF(N228="nulová",J228,0)</f>
        <v>0</v>
      </c>
      <c r="BJ228" s="17" t="s">
        <v>88</v>
      </c>
      <c r="BK228" s="150">
        <f>ROUND(I228*H228,2)</f>
        <v>0</v>
      </c>
      <c r="BL228" s="17" t="s">
        <v>257</v>
      </c>
      <c r="BM228" s="149" t="s">
        <v>4921</v>
      </c>
    </row>
    <row r="229" spans="2:65" s="1" customFormat="1" ht="11.25">
      <c r="B229" s="33"/>
      <c r="D229" s="151" t="s">
        <v>259</v>
      </c>
      <c r="F229" s="152" t="s">
        <v>531</v>
      </c>
      <c r="I229" s="153"/>
      <c r="L229" s="33"/>
      <c r="M229" s="154"/>
      <c r="T229" s="57"/>
      <c r="AT229" s="17" t="s">
        <v>259</v>
      </c>
      <c r="AU229" s="17" t="s">
        <v>21</v>
      </c>
    </row>
    <row r="230" spans="2:65" s="1" customFormat="1" ht="24.2" customHeight="1">
      <c r="B230" s="33"/>
      <c r="C230" s="138" t="s">
        <v>435</v>
      </c>
      <c r="D230" s="138" t="s">
        <v>252</v>
      </c>
      <c r="E230" s="139" t="s">
        <v>1518</v>
      </c>
      <c r="F230" s="140" t="s">
        <v>1519</v>
      </c>
      <c r="G230" s="141" t="s">
        <v>255</v>
      </c>
      <c r="H230" s="142">
        <v>1.292</v>
      </c>
      <c r="I230" s="143"/>
      <c r="J230" s="144">
        <f>ROUND(I230*H230,2)</f>
        <v>0</v>
      </c>
      <c r="K230" s="140" t="s">
        <v>256</v>
      </c>
      <c r="L230" s="33"/>
      <c r="M230" s="145" t="s">
        <v>1</v>
      </c>
      <c r="N230" s="146" t="s">
        <v>45</v>
      </c>
      <c r="P230" s="147">
        <f>O230*H230</f>
        <v>0</v>
      </c>
      <c r="Q230" s="147">
        <v>0</v>
      </c>
      <c r="R230" s="147">
        <f>Q230*H230</f>
        <v>0</v>
      </c>
      <c r="S230" s="147">
        <v>0</v>
      </c>
      <c r="T230" s="148">
        <f>S230*H230</f>
        <v>0</v>
      </c>
      <c r="AR230" s="149" t="s">
        <v>257</v>
      </c>
      <c r="AT230" s="149" t="s">
        <v>252</v>
      </c>
      <c r="AU230" s="149" t="s">
        <v>21</v>
      </c>
      <c r="AY230" s="17" t="s">
        <v>250</v>
      </c>
      <c r="BE230" s="150">
        <f>IF(N230="základní",J230,0)</f>
        <v>0</v>
      </c>
      <c r="BF230" s="150">
        <f>IF(N230="snížená",J230,0)</f>
        <v>0</v>
      </c>
      <c r="BG230" s="150">
        <f>IF(N230="zákl. přenesená",J230,0)</f>
        <v>0</v>
      </c>
      <c r="BH230" s="150">
        <f>IF(N230="sníž. přenesená",J230,0)</f>
        <v>0</v>
      </c>
      <c r="BI230" s="150">
        <f>IF(N230="nulová",J230,0)</f>
        <v>0</v>
      </c>
      <c r="BJ230" s="17" t="s">
        <v>88</v>
      </c>
      <c r="BK230" s="150">
        <f>ROUND(I230*H230,2)</f>
        <v>0</v>
      </c>
      <c r="BL230" s="17" t="s">
        <v>257</v>
      </c>
      <c r="BM230" s="149" t="s">
        <v>4922</v>
      </c>
    </row>
    <row r="231" spans="2:65" s="1" customFormat="1" ht="11.25">
      <c r="B231" s="33"/>
      <c r="D231" s="151" t="s">
        <v>259</v>
      </c>
      <c r="F231" s="152" t="s">
        <v>1521</v>
      </c>
      <c r="I231" s="153"/>
      <c r="L231" s="33"/>
      <c r="M231" s="154"/>
      <c r="T231" s="57"/>
      <c r="AT231" s="17" t="s">
        <v>259</v>
      </c>
      <c r="AU231" s="17" t="s">
        <v>21</v>
      </c>
    </row>
    <row r="232" spans="2:65" s="1" customFormat="1" ht="24.2" customHeight="1">
      <c r="B232" s="33"/>
      <c r="C232" s="138" t="s">
        <v>440</v>
      </c>
      <c r="D232" s="138" t="s">
        <v>252</v>
      </c>
      <c r="E232" s="139" t="s">
        <v>533</v>
      </c>
      <c r="F232" s="140" t="s">
        <v>534</v>
      </c>
      <c r="G232" s="141" t="s">
        <v>402</v>
      </c>
      <c r="H232" s="142">
        <v>6.2E-2</v>
      </c>
      <c r="I232" s="143"/>
      <c r="J232" s="144">
        <f>ROUND(I232*H232,2)</f>
        <v>0</v>
      </c>
      <c r="K232" s="140" t="s">
        <v>256</v>
      </c>
      <c r="L232" s="33"/>
      <c r="M232" s="145" t="s">
        <v>1</v>
      </c>
      <c r="N232" s="146" t="s">
        <v>45</v>
      </c>
      <c r="P232" s="147">
        <f>O232*H232</f>
        <v>0</v>
      </c>
      <c r="Q232" s="147">
        <v>1.09528</v>
      </c>
      <c r="R232" s="147">
        <f>Q232*H232</f>
        <v>6.790736E-2</v>
      </c>
      <c r="S232" s="147">
        <v>0</v>
      </c>
      <c r="T232" s="148">
        <f>S232*H232</f>
        <v>0</v>
      </c>
      <c r="AR232" s="149" t="s">
        <v>257</v>
      </c>
      <c r="AT232" s="149" t="s">
        <v>252</v>
      </c>
      <c r="AU232" s="149" t="s">
        <v>21</v>
      </c>
      <c r="AY232" s="17" t="s">
        <v>250</v>
      </c>
      <c r="BE232" s="150">
        <f>IF(N232="základní",J232,0)</f>
        <v>0</v>
      </c>
      <c r="BF232" s="150">
        <f>IF(N232="snížená",J232,0)</f>
        <v>0</v>
      </c>
      <c r="BG232" s="150">
        <f>IF(N232="zákl. přenesená",J232,0)</f>
        <v>0</v>
      </c>
      <c r="BH232" s="150">
        <f>IF(N232="sníž. přenesená",J232,0)</f>
        <v>0</v>
      </c>
      <c r="BI232" s="150">
        <f>IF(N232="nulová",J232,0)</f>
        <v>0</v>
      </c>
      <c r="BJ232" s="17" t="s">
        <v>88</v>
      </c>
      <c r="BK232" s="150">
        <f>ROUND(I232*H232,2)</f>
        <v>0</v>
      </c>
      <c r="BL232" s="17" t="s">
        <v>257</v>
      </c>
      <c r="BM232" s="149" t="s">
        <v>4923</v>
      </c>
    </row>
    <row r="233" spans="2:65" s="1" customFormat="1" ht="11.25">
      <c r="B233" s="33"/>
      <c r="D233" s="151" t="s">
        <v>259</v>
      </c>
      <c r="F233" s="152" t="s">
        <v>536</v>
      </c>
      <c r="I233" s="153"/>
      <c r="L233" s="33"/>
      <c r="M233" s="154"/>
      <c r="T233" s="57"/>
      <c r="AT233" s="17" t="s">
        <v>259</v>
      </c>
      <c r="AU233" s="17" t="s">
        <v>21</v>
      </c>
    </row>
    <row r="234" spans="2:65" s="12" customFormat="1" ht="11.25">
      <c r="B234" s="155"/>
      <c r="D234" s="156" t="s">
        <v>265</v>
      </c>
      <c r="E234" s="157" t="s">
        <v>1</v>
      </c>
      <c r="F234" s="158" t="s">
        <v>4497</v>
      </c>
      <c r="H234" s="159">
        <v>6.2E-2</v>
      </c>
      <c r="I234" s="160"/>
      <c r="L234" s="155"/>
      <c r="M234" s="161"/>
      <c r="T234" s="162"/>
      <c r="AT234" s="157" t="s">
        <v>265</v>
      </c>
      <c r="AU234" s="157" t="s">
        <v>21</v>
      </c>
      <c r="AV234" s="12" t="s">
        <v>21</v>
      </c>
      <c r="AW234" s="12" t="s">
        <v>36</v>
      </c>
      <c r="AX234" s="12" t="s">
        <v>88</v>
      </c>
      <c r="AY234" s="157" t="s">
        <v>250</v>
      </c>
    </row>
    <row r="235" spans="2:65" s="1" customFormat="1" ht="24.2" customHeight="1">
      <c r="B235" s="33"/>
      <c r="C235" s="138" t="s">
        <v>447</v>
      </c>
      <c r="D235" s="138" t="s">
        <v>252</v>
      </c>
      <c r="E235" s="139" t="s">
        <v>539</v>
      </c>
      <c r="F235" s="140" t="s">
        <v>540</v>
      </c>
      <c r="G235" s="141" t="s">
        <v>402</v>
      </c>
      <c r="H235" s="142">
        <v>3.3000000000000002E-2</v>
      </c>
      <c r="I235" s="143"/>
      <c r="J235" s="144">
        <f>ROUND(I235*H235,2)</f>
        <v>0</v>
      </c>
      <c r="K235" s="140" t="s">
        <v>256</v>
      </c>
      <c r="L235" s="33"/>
      <c r="M235" s="145" t="s">
        <v>1</v>
      </c>
      <c r="N235" s="146" t="s">
        <v>45</v>
      </c>
      <c r="P235" s="147">
        <f>O235*H235</f>
        <v>0</v>
      </c>
      <c r="Q235" s="147">
        <v>1.03955</v>
      </c>
      <c r="R235" s="147">
        <f>Q235*H235</f>
        <v>3.430515E-2</v>
      </c>
      <c r="S235" s="147">
        <v>0</v>
      </c>
      <c r="T235" s="148">
        <f>S235*H235</f>
        <v>0</v>
      </c>
      <c r="AR235" s="149" t="s">
        <v>257</v>
      </c>
      <c r="AT235" s="149" t="s">
        <v>252</v>
      </c>
      <c r="AU235" s="149" t="s">
        <v>21</v>
      </c>
      <c r="AY235" s="17" t="s">
        <v>250</v>
      </c>
      <c r="BE235" s="150">
        <f>IF(N235="základní",J235,0)</f>
        <v>0</v>
      </c>
      <c r="BF235" s="150">
        <f>IF(N235="snížená",J235,0)</f>
        <v>0</v>
      </c>
      <c r="BG235" s="150">
        <f>IF(N235="zákl. přenesená",J235,0)</f>
        <v>0</v>
      </c>
      <c r="BH235" s="150">
        <f>IF(N235="sníž. přenesená",J235,0)</f>
        <v>0</v>
      </c>
      <c r="BI235" s="150">
        <f>IF(N235="nulová",J235,0)</f>
        <v>0</v>
      </c>
      <c r="BJ235" s="17" t="s">
        <v>88</v>
      </c>
      <c r="BK235" s="150">
        <f>ROUND(I235*H235,2)</f>
        <v>0</v>
      </c>
      <c r="BL235" s="17" t="s">
        <v>257</v>
      </c>
      <c r="BM235" s="149" t="s">
        <v>4924</v>
      </c>
    </row>
    <row r="236" spans="2:65" s="1" customFormat="1" ht="11.25">
      <c r="B236" s="33"/>
      <c r="D236" s="151" t="s">
        <v>259</v>
      </c>
      <c r="F236" s="152" t="s">
        <v>542</v>
      </c>
      <c r="I236" s="153"/>
      <c r="L236" s="33"/>
      <c r="M236" s="154"/>
      <c r="T236" s="57"/>
      <c r="AT236" s="17" t="s">
        <v>259</v>
      </c>
      <c r="AU236" s="17" t="s">
        <v>21</v>
      </c>
    </row>
    <row r="237" spans="2:65" s="1" customFormat="1" ht="19.5">
      <c r="B237" s="33"/>
      <c r="D237" s="156" t="s">
        <v>285</v>
      </c>
      <c r="F237" s="170" t="s">
        <v>4499</v>
      </c>
      <c r="I237" s="153"/>
      <c r="L237" s="33"/>
      <c r="M237" s="154"/>
      <c r="T237" s="57"/>
      <c r="AT237" s="17" t="s">
        <v>285</v>
      </c>
      <c r="AU237" s="17" t="s">
        <v>21</v>
      </c>
    </row>
    <row r="238" spans="2:65" s="11" customFormat="1" ht="22.9" customHeight="1">
      <c r="B238" s="126"/>
      <c r="D238" s="127" t="s">
        <v>79</v>
      </c>
      <c r="E238" s="136" t="s">
        <v>299</v>
      </c>
      <c r="F238" s="136" t="s">
        <v>1560</v>
      </c>
      <c r="I238" s="129"/>
      <c r="J238" s="137">
        <f>BK238</f>
        <v>0</v>
      </c>
      <c r="L238" s="126"/>
      <c r="M238" s="131"/>
      <c r="P238" s="132">
        <f>SUM(P239:P282)</f>
        <v>0</v>
      </c>
      <c r="R238" s="132">
        <f>SUM(R239:R282)</f>
        <v>7.7018370000000003</v>
      </c>
      <c r="T238" s="133">
        <f>SUM(T239:T282)</f>
        <v>0</v>
      </c>
      <c r="AR238" s="127" t="s">
        <v>88</v>
      </c>
      <c r="AT238" s="134" t="s">
        <v>79</v>
      </c>
      <c r="AU238" s="134" t="s">
        <v>88</v>
      </c>
      <c r="AY238" s="127" t="s">
        <v>250</v>
      </c>
      <c r="BK238" s="135">
        <f>SUM(BK239:BK282)</f>
        <v>0</v>
      </c>
    </row>
    <row r="239" spans="2:65" s="1" customFormat="1" ht="24.2" customHeight="1">
      <c r="B239" s="33"/>
      <c r="C239" s="138" t="s">
        <v>454</v>
      </c>
      <c r="D239" s="138" t="s">
        <v>252</v>
      </c>
      <c r="E239" s="139" t="s">
        <v>4512</v>
      </c>
      <c r="F239" s="140" t="s">
        <v>4513</v>
      </c>
      <c r="G239" s="141" t="s">
        <v>557</v>
      </c>
      <c r="H239" s="142">
        <v>3.65</v>
      </c>
      <c r="I239" s="143"/>
      <c r="J239" s="144">
        <f>ROUND(I239*H239,2)</f>
        <v>0</v>
      </c>
      <c r="K239" s="140" t="s">
        <v>4514</v>
      </c>
      <c r="L239" s="33"/>
      <c r="M239" s="145" t="s">
        <v>1</v>
      </c>
      <c r="N239" s="146" t="s">
        <v>45</v>
      </c>
      <c r="P239" s="147">
        <f>O239*H239</f>
        <v>0</v>
      </c>
      <c r="Q239" s="147">
        <v>1.6420000000000001E-2</v>
      </c>
      <c r="R239" s="147">
        <f>Q239*H239</f>
        <v>5.9933E-2</v>
      </c>
      <c r="S239" s="147">
        <v>0</v>
      </c>
      <c r="T239" s="148">
        <f>S239*H239</f>
        <v>0</v>
      </c>
      <c r="AR239" s="149" t="s">
        <v>257</v>
      </c>
      <c r="AT239" s="149" t="s">
        <v>252</v>
      </c>
      <c r="AU239" s="149" t="s">
        <v>21</v>
      </c>
      <c r="AY239" s="17" t="s">
        <v>250</v>
      </c>
      <c r="BE239" s="150">
        <f>IF(N239="základní",J239,0)</f>
        <v>0</v>
      </c>
      <c r="BF239" s="150">
        <f>IF(N239="snížená",J239,0)</f>
        <v>0</v>
      </c>
      <c r="BG239" s="150">
        <f>IF(N239="zákl. přenesená",J239,0)</f>
        <v>0</v>
      </c>
      <c r="BH239" s="150">
        <f>IF(N239="sníž. přenesená",J239,0)</f>
        <v>0</v>
      </c>
      <c r="BI239" s="150">
        <f>IF(N239="nulová",J239,0)</f>
        <v>0</v>
      </c>
      <c r="BJ239" s="17" t="s">
        <v>88</v>
      </c>
      <c r="BK239" s="150">
        <f>ROUND(I239*H239,2)</f>
        <v>0</v>
      </c>
      <c r="BL239" s="17" t="s">
        <v>257</v>
      </c>
      <c r="BM239" s="149" t="s">
        <v>4925</v>
      </c>
    </row>
    <row r="240" spans="2:65" s="1" customFormat="1" ht="11.25">
      <c r="B240" s="33"/>
      <c r="D240" s="151" t="s">
        <v>259</v>
      </c>
      <c r="F240" s="152" t="s">
        <v>4516</v>
      </c>
      <c r="I240" s="153"/>
      <c r="L240" s="33"/>
      <c r="M240" s="154"/>
      <c r="T240" s="57"/>
      <c r="AT240" s="17" t="s">
        <v>259</v>
      </c>
      <c r="AU240" s="17" t="s">
        <v>21</v>
      </c>
    </row>
    <row r="241" spans="2:65" s="12" customFormat="1" ht="11.25">
      <c r="B241" s="155"/>
      <c r="D241" s="156" t="s">
        <v>265</v>
      </c>
      <c r="E241" s="157" t="s">
        <v>1</v>
      </c>
      <c r="F241" s="158" t="s">
        <v>4926</v>
      </c>
      <c r="H241" s="159">
        <v>3.65</v>
      </c>
      <c r="I241" s="160"/>
      <c r="L241" s="155"/>
      <c r="M241" s="161"/>
      <c r="T241" s="162"/>
      <c r="AT241" s="157" t="s">
        <v>265</v>
      </c>
      <c r="AU241" s="157" t="s">
        <v>21</v>
      </c>
      <c r="AV241" s="12" t="s">
        <v>21</v>
      </c>
      <c r="AW241" s="12" t="s">
        <v>36</v>
      </c>
      <c r="AX241" s="12" t="s">
        <v>88</v>
      </c>
      <c r="AY241" s="157" t="s">
        <v>250</v>
      </c>
    </row>
    <row r="242" spans="2:65" s="1" customFormat="1" ht="16.5" customHeight="1">
      <c r="B242" s="33"/>
      <c r="C242" s="178" t="s">
        <v>460</v>
      </c>
      <c r="D242" s="178" t="s">
        <v>364</v>
      </c>
      <c r="E242" s="179" t="s">
        <v>4518</v>
      </c>
      <c r="F242" s="180" t="s">
        <v>4519</v>
      </c>
      <c r="G242" s="181" t="s">
        <v>557</v>
      </c>
      <c r="H242" s="182">
        <v>3.65</v>
      </c>
      <c r="I242" s="183"/>
      <c r="J242" s="184">
        <f>ROUND(I242*H242,2)</f>
        <v>0</v>
      </c>
      <c r="K242" s="180" t="s">
        <v>1</v>
      </c>
      <c r="L242" s="185"/>
      <c r="M242" s="186" t="s">
        <v>1</v>
      </c>
      <c r="N242" s="187" t="s">
        <v>45</v>
      </c>
      <c r="P242" s="147">
        <f>O242*H242</f>
        <v>0</v>
      </c>
      <c r="Q242" s="147">
        <v>1.5959999999999998E-2</v>
      </c>
      <c r="R242" s="147">
        <f>Q242*H242</f>
        <v>5.8253999999999993E-2</v>
      </c>
      <c r="S242" s="147">
        <v>0</v>
      </c>
      <c r="T242" s="148">
        <f>S242*H242</f>
        <v>0</v>
      </c>
      <c r="AR242" s="149" t="s">
        <v>299</v>
      </c>
      <c r="AT242" s="149" t="s">
        <v>364</v>
      </c>
      <c r="AU242" s="149" t="s">
        <v>21</v>
      </c>
      <c r="AY242" s="17" t="s">
        <v>250</v>
      </c>
      <c r="BE242" s="150">
        <f>IF(N242="základní",J242,0)</f>
        <v>0</v>
      </c>
      <c r="BF242" s="150">
        <f>IF(N242="snížená",J242,0)</f>
        <v>0</v>
      </c>
      <c r="BG242" s="150">
        <f>IF(N242="zákl. přenesená",J242,0)</f>
        <v>0</v>
      </c>
      <c r="BH242" s="150">
        <f>IF(N242="sníž. přenesená",J242,0)</f>
        <v>0</v>
      </c>
      <c r="BI242" s="150">
        <f>IF(N242="nulová",J242,0)</f>
        <v>0</v>
      </c>
      <c r="BJ242" s="17" t="s">
        <v>88</v>
      </c>
      <c r="BK242" s="150">
        <f>ROUND(I242*H242,2)</f>
        <v>0</v>
      </c>
      <c r="BL242" s="17" t="s">
        <v>257</v>
      </c>
      <c r="BM242" s="149" t="s">
        <v>4927</v>
      </c>
    </row>
    <row r="243" spans="2:65" s="12" customFormat="1" ht="22.5">
      <c r="B243" s="155"/>
      <c r="D243" s="156" t="s">
        <v>265</v>
      </c>
      <c r="F243" s="158" t="s">
        <v>4928</v>
      </c>
      <c r="H243" s="159">
        <v>3.65</v>
      </c>
      <c r="I243" s="160"/>
      <c r="L243" s="155"/>
      <c r="M243" s="161"/>
      <c r="T243" s="162"/>
      <c r="AT243" s="157" t="s">
        <v>265</v>
      </c>
      <c r="AU243" s="157" t="s">
        <v>21</v>
      </c>
      <c r="AV243" s="12" t="s">
        <v>21</v>
      </c>
      <c r="AW243" s="12" t="s">
        <v>4</v>
      </c>
      <c r="AX243" s="12" t="s">
        <v>88</v>
      </c>
      <c r="AY243" s="157" t="s">
        <v>250</v>
      </c>
    </row>
    <row r="244" spans="2:65" s="1" customFormat="1" ht="33" customHeight="1">
      <c r="B244" s="33"/>
      <c r="C244" s="138" t="s">
        <v>466</v>
      </c>
      <c r="D244" s="138" t="s">
        <v>252</v>
      </c>
      <c r="E244" s="139" t="s">
        <v>4929</v>
      </c>
      <c r="F244" s="140" t="s">
        <v>4930</v>
      </c>
      <c r="G244" s="141" t="s">
        <v>481</v>
      </c>
      <c r="H244" s="142">
        <v>1</v>
      </c>
      <c r="I244" s="143"/>
      <c r="J244" s="144">
        <f>ROUND(I244*H244,2)</f>
        <v>0</v>
      </c>
      <c r="K244" s="140" t="s">
        <v>256</v>
      </c>
      <c r="L244" s="33"/>
      <c r="M244" s="145" t="s">
        <v>1</v>
      </c>
      <c r="N244" s="146" t="s">
        <v>45</v>
      </c>
      <c r="P244" s="147">
        <f>O244*H244</f>
        <v>0</v>
      </c>
      <c r="Q244" s="147">
        <v>0</v>
      </c>
      <c r="R244" s="147">
        <f>Q244*H244</f>
        <v>0</v>
      </c>
      <c r="S244" s="147">
        <v>0</v>
      </c>
      <c r="T244" s="148">
        <f>S244*H244</f>
        <v>0</v>
      </c>
      <c r="AR244" s="149" t="s">
        <v>257</v>
      </c>
      <c r="AT244" s="149" t="s">
        <v>252</v>
      </c>
      <c r="AU244" s="149" t="s">
        <v>21</v>
      </c>
      <c r="AY244" s="17" t="s">
        <v>250</v>
      </c>
      <c r="BE244" s="150">
        <f>IF(N244="základní",J244,0)</f>
        <v>0</v>
      </c>
      <c r="BF244" s="150">
        <f>IF(N244="snížená",J244,0)</f>
        <v>0</v>
      </c>
      <c r="BG244" s="150">
        <f>IF(N244="zákl. přenesená",J244,0)</f>
        <v>0</v>
      </c>
      <c r="BH244" s="150">
        <f>IF(N244="sníž. přenesená",J244,0)</f>
        <v>0</v>
      </c>
      <c r="BI244" s="150">
        <f>IF(N244="nulová",J244,0)</f>
        <v>0</v>
      </c>
      <c r="BJ244" s="17" t="s">
        <v>88</v>
      </c>
      <c r="BK244" s="150">
        <f>ROUND(I244*H244,2)</f>
        <v>0</v>
      </c>
      <c r="BL244" s="17" t="s">
        <v>257</v>
      </c>
      <c r="BM244" s="149" t="s">
        <v>4931</v>
      </c>
    </row>
    <row r="245" spans="2:65" s="1" customFormat="1" ht="11.25">
      <c r="B245" s="33"/>
      <c r="D245" s="151" t="s">
        <v>259</v>
      </c>
      <c r="F245" s="152" t="s">
        <v>4932</v>
      </c>
      <c r="I245" s="153"/>
      <c r="L245" s="33"/>
      <c r="M245" s="154"/>
      <c r="T245" s="57"/>
      <c r="AT245" s="17" t="s">
        <v>259</v>
      </c>
      <c r="AU245" s="17" t="s">
        <v>21</v>
      </c>
    </row>
    <row r="246" spans="2:65" s="1" customFormat="1" ht="16.5" customHeight="1">
      <c r="B246" s="33"/>
      <c r="C246" s="178" t="s">
        <v>472</v>
      </c>
      <c r="D246" s="178" t="s">
        <v>364</v>
      </c>
      <c r="E246" s="179" t="s">
        <v>4933</v>
      </c>
      <c r="F246" s="180" t="s">
        <v>4934</v>
      </c>
      <c r="G246" s="181" t="s">
        <v>481</v>
      </c>
      <c r="H246" s="182">
        <v>1</v>
      </c>
      <c r="I246" s="183"/>
      <c r="J246" s="184">
        <f>ROUND(I246*H246,2)</f>
        <v>0</v>
      </c>
      <c r="K246" s="180" t="s">
        <v>256</v>
      </c>
      <c r="L246" s="185"/>
      <c r="M246" s="186" t="s">
        <v>1</v>
      </c>
      <c r="N246" s="187" t="s">
        <v>45</v>
      </c>
      <c r="P246" s="147">
        <f>O246*H246</f>
        <v>0</v>
      </c>
      <c r="Q246" s="147">
        <v>4.1999999999999997E-3</v>
      </c>
      <c r="R246" s="147">
        <f>Q246*H246</f>
        <v>4.1999999999999997E-3</v>
      </c>
      <c r="S246" s="147">
        <v>0</v>
      </c>
      <c r="T246" s="148">
        <f>S246*H246</f>
        <v>0</v>
      </c>
      <c r="AR246" s="149" t="s">
        <v>299</v>
      </c>
      <c r="AT246" s="149" t="s">
        <v>364</v>
      </c>
      <c r="AU246" s="149" t="s">
        <v>21</v>
      </c>
      <c r="AY246" s="17" t="s">
        <v>250</v>
      </c>
      <c r="BE246" s="150">
        <f>IF(N246="základní",J246,0)</f>
        <v>0</v>
      </c>
      <c r="BF246" s="150">
        <f>IF(N246="snížená",J246,0)</f>
        <v>0</v>
      </c>
      <c r="BG246" s="150">
        <f>IF(N246="zákl. přenesená",J246,0)</f>
        <v>0</v>
      </c>
      <c r="BH246" s="150">
        <f>IF(N246="sníž. přenesená",J246,0)</f>
        <v>0</v>
      </c>
      <c r="BI246" s="150">
        <f>IF(N246="nulová",J246,0)</f>
        <v>0</v>
      </c>
      <c r="BJ246" s="17" t="s">
        <v>88</v>
      </c>
      <c r="BK246" s="150">
        <f>ROUND(I246*H246,2)</f>
        <v>0</v>
      </c>
      <c r="BL246" s="17" t="s">
        <v>257</v>
      </c>
      <c r="BM246" s="149" t="s">
        <v>4935</v>
      </c>
    </row>
    <row r="247" spans="2:65" s="1" customFormat="1" ht="19.5">
      <c r="B247" s="33"/>
      <c r="D247" s="156" t="s">
        <v>285</v>
      </c>
      <c r="F247" s="170" t="s">
        <v>4936</v>
      </c>
      <c r="I247" s="153"/>
      <c r="L247" s="33"/>
      <c r="M247" s="154"/>
      <c r="T247" s="57"/>
      <c r="AT247" s="17" t="s">
        <v>285</v>
      </c>
      <c r="AU247" s="17" t="s">
        <v>21</v>
      </c>
    </row>
    <row r="248" spans="2:65" s="1" customFormat="1" ht="24.2" customHeight="1">
      <c r="B248" s="33"/>
      <c r="C248" s="138" t="s">
        <v>478</v>
      </c>
      <c r="D248" s="138" t="s">
        <v>252</v>
      </c>
      <c r="E248" s="139" t="s">
        <v>4522</v>
      </c>
      <c r="F248" s="140" t="s">
        <v>4523</v>
      </c>
      <c r="G248" s="141" t="s">
        <v>481</v>
      </c>
      <c r="H248" s="142">
        <v>1</v>
      </c>
      <c r="I248" s="143"/>
      <c r="J248" s="144">
        <f>ROUND(I248*H248,2)</f>
        <v>0</v>
      </c>
      <c r="K248" s="140" t="s">
        <v>256</v>
      </c>
      <c r="L248" s="33"/>
      <c r="M248" s="145" t="s">
        <v>1</v>
      </c>
      <c r="N248" s="146" t="s">
        <v>45</v>
      </c>
      <c r="P248" s="147">
        <f>O248*H248</f>
        <v>0</v>
      </c>
      <c r="Q248" s="147">
        <v>1E-4</v>
      </c>
      <c r="R248" s="147">
        <f>Q248*H248</f>
        <v>1E-4</v>
      </c>
      <c r="S248" s="147">
        <v>0</v>
      </c>
      <c r="T248" s="148">
        <f>S248*H248</f>
        <v>0</v>
      </c>
      <c r="AR248" s="149" t="s">
        <v>257</v>
      </c>
      <c r="AT248" s="149" t="s">
        <v>252</v>
      </c>
      <c r="AU248" s="149" t="s">
        <v>21</v>
      </c>
      <c r="AY248" s="17" t="s">
        <v>250</v>
      </c>
      <c r="BE248" s="150">
        <f>IF(N248="základní",J248,0)</f>
        <v>0</v>
      </c>
      <c r="BF248" s="150">
        <f>IF(N248="snížená",J248,0)</f>
        <v>0</v>
      </c>
      <c r="BG248" s="150">
        <f>IF(N248="zákl. přenesená",J248,0)</f>
        <v>0</v>
      </c>
      <c r="BH248" s="150">
        <f>IF(N248="sníž. přenesená",J248,0)</f>
        <v>0</v>
      </c>
      <c r="BI248" s="150">
        <f>IF(N248="nulová",J248,0)</f>
        <v>0</v>
      </c>
      <c r="BJ248" s="17" t="s">
        <v>88</v>
      </c>
      <c r="BK248" s="150">
        <f>ROUND(I248*H248,2)</f>
        <v>0</v>
      </c>
      <c r="BL248" s="17" t="s">
        <v>257</v>
      </c>
      <c r="BM248" s="149" t="s">
        <v>4937</v>
      </c>
    </row>
    <row r="249" spans="2:65" s="1" customFormat="1" ht="11.25">
      <c r="B249" s="33"/>
      <c r="D249" s="151" t="s">
        <v>259</v>
      </c>
      <c r="F249" s="152" t="s">
        <v>4525</v>
      </c>
      <c r="I249" s="153"/>
      <c r="L249" s="33"/>
      <c r="M249" s="154"/>
      <c r="T249" s="57"/>
      <c r="AT249" s="17" t="s">
        <v>259</v>
      </c>
      <c r="AU249" s="17" t="s">
        <v>21</v>
      </c>
    </row>
    <row r="250" spans="2:65" s="1" customFormat="1" ht="19.5">
      <c r="B250" s="33"/>
      <c r="D250" s="156" t="s">
        <v>285</v>
      </c>
      <c r="F250" s="170" t="s">
        <v>4526</v>
      </c>
      <c r="I250" s="153"/>
      <c r="L250" s="33"/>
      <c r="M250" s="154"/>
      <c r="T250" s="57"/>
      <c r="AT250" s="17" t="s">
        <v>285</v>
      </c>
      <c r="AU250" s="17" t="s">
        <v>21</v>
      </c>
    </row>
    <row r="251" spans="2:65" s="1" customFormat="1" ht="21.75" customHeight="1">
      <c r="B251" s="33"/>
      <c r="C251" s="178" t="s">
        <v>485</v>
      </c>
      <c r="D251" s="178" t="s">
        <v>364</v>
      </c>
      <c r="E251" s="179" t="s">
        <v>4527</v>
      </c>
      <c r="F251" s="180" t="s">
        <v>4528</v>
      </c>
      <c r="G251" s="181" t="s">
        <v>481</v>
      </c>
      <c r="H251" s="182">
        <v>1</v>
      </c>
      <c r="I251" s="183"/>
      <c r="J251" s="184">
        <f>ROUND(I251*H251,2)</f>
        <v>0</v>
      </c>
      <c r="K251" s="180" t="s">
        <v>256</v>
      </c>
      <c r="L251" s="185"/>
      <c r="M251" s="186" t="s">
        <v>1</v>
      </c>
      <c r="N251" s="187" t="s">
        <v>45</v>
      </c>
      <c r="P251" s="147">
        <f>O251*H251</f>
        <v>0</v>
      </c>
      <c r="Q251" s="147">
        <v>1.8E-3</v>
      </c>
      <c r="R251" s="147">
        <f>Q251*H251</f>
        <v>1.8E-3</v>
      </c>
      <c r="S251" s="147">
        <v>0</v>
      </c>
      <c r="T251" s="148">
        <f>S251*H251</f>
        <v>0</v>
      </c>
      <c r="AR251" s="149" t="s">
        <v>299</v>
      </c>
      <c r="AT251" s="149" t="s">
        <v>364</v>
      </c>
      <c r="AU251" s="149" t="s">
        <v>21</v>
      </c>
      <c r="AY251" s="17" t="s">
        <v>250</v>
      </c>
      <c r="BE251" s="150">
        <f>IF(N251="základní",J251,0)</f>
        <v>0</v>
      </c>
      <c r="BF251" s="150">
        <f>IF(N251="snížená",J251,0)</f>
        <v>0</v>
      </c>
      <c r="BG251" s="150">
        <f>IF(N251="zákl. přenesená",J251,0)</f>
        <v>0</v>
      </c>
      <c r="BH251" s="150">
        <f>IF(N251="sníž. přenesená",J251,0)</f>
        <v>0</v>
      </c>
      <c r="BI251" s="150">
        <f>IF(N251="nulová",J251,0)</f>
        <v>0</v>
      </c>
      <c r="BJ251" s="17" t="s">
        <v>88</v>
      </c>
      <c r="BK251" s="150">
        <f>ROUND(I251*H251,2)</f>
        <v>0</v>
      </c>
      <c r="BL251" s="17" t="s">
        <v>257</v>
      </c>
      <c r="BM251" s="149" t="s">
        <v>4938</v>
      </c>
    </row>
    <row r="252" spans="2:65" s="1" customFormat="1" ht="19.5">
      <c r="B252" s="33"/>
      <c r="D252" s="156" t="s">
        <v>285</v>
      </c>
      <c r="F252" s="170" t="s">
        <v>4526</v>
      </c>
      <c r="I252" s="153"/>
      <c r="L252" s="33"/>
      <c r="M252" s="154"/>
      <c r="T252" s="57"/>
      <c r="AT252" s="17" t="s">
        <v>285</v>
      </c>
      <c r="AU252" s="17" t="s">
        <v>21</v>
      </c>
    </row>
    <row r="253" spans="2:65" s="1" customFormat="1" ht="24.2" customHeight="1">
      <c r="B253" s="33"/>
      <c r="C253" s="138" t="s">
        <v>491</v>
      </c>
      <c r="D253" s="138" t="s">
        <v>252</v>
      </c>
      <c r="E253" s="139" t="s">
        <v>1581</v>
      </c>
      <c r="F253" s="140" t="s">
        <v>1582</v>
      </c>
      <c r="G253" s="141" t="s">
        <v>481</v>
      </c>
      <c r="H253" s="142">
        <v>1</v>
      </c>
      <c r="I253" s="143"/>
      <c r="J253" s="144">
        <f>ROUND(I253*H253,2)</f>
        <v>0</v>
      </c>
      <c r="K253" s="140" t="s">
        <v>256</v>
      </c>
      <c r="L253" s="33"/>
      <c r="M253" s="145" t="s">
        <v>1</v>
      </c>
      <c r="N253" s="146" t="s">
        <v>45</v>
      </c>
      <c r="P253" s="147">
        <f>O253*H253</f>
        <v>0</v>
      </c>
      <c r="Q253" s="147">
        <v>0</v>
      </c>
      <c r="R253" s="147">
        <f>Q253*H253</f>
        <v>0</v>
      </c>
      <c r="S253" s="147">
        <v>0</v>
      </c>
      <c r="T253" s="148">
        <f>S253*H253</f>
        <v>0</v>
      </c>
      <c r="AR253" s="149" t="s">
        <v>257</v>
      </c>
      <c r="AT253" s="149" t="s">
        <v>252</v>
      </c>
      <c r="AU253" s="149" t="s">
        <v>21</v>
      </c>
      <c r="AY253" s="17" t="s">
        <v>250</v>
      </c>
      <c r="BE253" s="150">
        <f>IF(N253="základní",J253,0)</f>
        <v>0</v>
      </c>
      <c r="BF253" s="150">
        <f>IF(N253="snížená",J253,0)</f>
        <v>0</v>
      </c>
      <c r="BG253" s="150">
        <f>IF(N253="zákl. přenesená",J253,0)</f>
        <v>0</v>
      </c>
      <c r="BH253" s="150">
        <f>IF(N253="sníž. přenesená",J253,0)</f>
        <v>0</v>
      </c>
      <c r="BI253" s="150">
        <f>IF(N253="nulová",J253,0)</f>
        <v>0</v>
      </c>
      <c r="BJ253" s="17" t="s">
        <v>88</v>
      </c>
      <c r="BK253" s="150">
        <f>ROUND(I253*H253,2)</f>
        <v>0</v>
      </c>
      <c r="BL253" s="17" t="s">
        <v>257</v>
      </c>
      <c r="BM253" s="149" t="s">
        <v>4939</v>
      </c>
    </row>
    <row r="254" spans="2:65" s="1" customFormat="1" ht="11.25">
      <c r="B254" s="33"/>
      <c r="D254" s="151" t="s">
        <v>259</v>
      </c>
      <c r="F254" s="152" t="s">
        <v>1584</v>
      </c>
      <c r="I254" s="153"/>
      <c r="L254" s="33"/>
      <c r="M254" s="154"/>
      <c r="T254" s="57"/>
      <c r="AT254" s="17" t="s">
        <v>259</v>
      </c>
      <c r="AU254" s="17" t="s">
        <v>21</v>
      </c>
    </row>
    <row r="255" spans="2:65" s="1" customFormat="1" ht="19.5">
      <c r="B255" s="33"/>
      <c r="D255" s="156" t="s">
        <v>285</v>
      </c>
      <c r="F255" s="170" t="s">
        <v>652</v>
      </c>
      <c r="I255" s="153"/>
      <c r="L255" s="33"/>
      <c r="M255" s="154"/>
      <c r="T255" s="57"/>
      <c r="AT255" s="17" t="s">
        <v>285</v>
      </c>
      <c r="AU255" s="17" t="s">
        <v>21</v>
      </c>
    </row>
    <row r="256" spans="2:65" s="1" customFormat="1" ht="24.2" customHeight="1">
      <c r="B256" s="33"/>
      <c r="C256" s="178" t="s">
        <v>495</v>
      </c>
      <c r="D256" s="178" t="s">
        <v>364</v>
      </c>
      <c r="E256" s="179" t="s">
        <v>1586</v>
      </c>
      <c r="F256" s="180" t="s">
        <v>1587</v>
      </c>
      <c r="G256" s="181" t="s">
        <v>481</v>
      </c>
      <c r="H256" s="182">
        <v>1</v>
      </c>
      <c r="I256" s="183"/>
      <c r="J256" s="184">
        <f>ROUND(I256*H256,2)</f>
        <v>0</v>
      </c>
      <c r="K256" s="180" t="s">
        <v>256</v>
      </c>
      <c r="L256" s="185"/>
      <c r="M256" s="186" t="s">
        <v>1</v>
      </c>
      <c r="N256" s="187" t="s">
        <v>45</v>
      </c>
      <c r="P256" s="147">
        <f>O256*H256</f>
        <v>0</v>
      </c>
      <c r="Q256" s="147">
        <v>8.0000000000000002E-3</v>
      </c>
      <c r="R256" s="147">
        <f>Q256*H256</f>
        <v>8.0000000000000002E-3</v>
      </c>
      <c r="S256" s="147">
        <v>0</v>
      </c>
      <c r="T256" s="148">
        <f>S256*H256</f>
        <v>0</v>
      </c>
      <c r="AR256" s="149" t="s">
        <v>299</v>
      </c>
      <c r="AT256" s="149" t="s">
        <v>364</v>
      </c>
      <c r="AU256" s="149" t="s">
        <v>21</v>
      </c>
      <c r="AY256" s="17" t="s">
        <v>250</v>
      </c>
      <c r="BE256" s="150">
        <f>IF(N256="základní",J256,0)</f>
        <v>0</v>
      </c>
      <c r="BF256" s="150">
        <f>IF(N256="snížená",J256,0)</f>
        <v>0</v>
      </c>
      <c r="BG256" s="150">
        <f>IF(N256="zákl. přenesená",J256,0)</f>
        <v>0</v>
      </c>
      <c r="BH256" s="150">
        <f>IF(N256="sníž. přenesená",J256,0)</f>
        <v>0</v>
      </c>
      <c r="BI256" s="150">
        <f>IF(N256="nulová",J256,0)</f>
        <v>0</v>
      </c>
      <c r="BJ256" s="17" t="s">
        <v>88</v>
      </c>
      <c r="BK256" s="150">
        <f>ROUND(I256*H256,2)</f>
        <v>0</v>
      </c>
      <c r="BL256" s="17" t="s">
        <v>257</v>
      </c>
      <c r="BM256" s="149" t="s">
        <v>4940</v>
      </c>
    </row>
    <row r="257" spans="2:65" s="1" customFormat="1" ht="19.5">
      <c r="B257" s="33"/>
      <c r="D257" s="156" t="s">
        <v>285</v>
      </c>
      <c r="F257" s="170" t="s">
        <v>652</v>
      </c>
      <c r="I257" s="153"/>
      <c r="L257" s="33"/>
      <c r="M257" s="154"/>
      <c r="T257" s="57"/>
      <c r="AT257" s="17" t="s">
        <v>285</v>
      </c>
      <c r="AU257" s="17" t="s">
        <v>21</v>
      </c>
    </row>
    <row r="258" spans="2:65" s="1" customFormat="1" ht="24.2" customHeight="1">
      <c r="B258" s="33"/>
      <c r="C258" s="138" t="s">
        <v>503</v>
      </c>
      <c r="D258" s="138" t="s">
        <v>252</v>
      </c>
      <c r="E258" s="139" t="s">
        <v>1589</v>
      </c>
      <c r="F258" s="140" t="s">
        <v>1590</v>
      </c>
      <c r="G258" s="141" t="s">
        <v>481</v>
      </c>
      <c r="H258" s="142">
        <v>1</v>
      </c>
      <c r="I258" s="143"/>
      <c r="J258" s="144">
        <f>ROUND(I258*H258,2)</f>
        <v>0</v>
      </c>
      <c r="K258" s="140" t="s">
        <v>256</v>
      </c>
      <c r="L258" s="33"/>
      <c r="M258" s="145" t="s">
        <v>1</v>
      </c>
      <c r="N258" s="146" t="s">
        <v>45</v>
      </c>
      <c r="P258" s="147">
        <f>O258*H258</f>
        <v>0</v>
      </c>
      <c r="Q258" s="147">
        <v>0.41948000000000002</v>
      </c>
      <c r="R258" s="147">
        <f>Q258*H258</f>
        <v>0.41948000000000002</v>
      </c>
      <c r="S258" s="147">
        <v>0</v>
      </c>
      <c r="T258" s="148">
        <f>S258*H258</f>
        <v>0</v>
      </c>
      <c r="AR258" s="149" t="s">
        <v>257</v>
      </c>
      <c r="AT258" s="149" t="s">
        <v>252</v>
      </c>
      <c r="AU258" s="149" t="s">
        <v>21</v>
      </c>
      <c r="AY258" s="17" t="s">
        <v>250</v>
      </c>
      <c r="BE258" s="150">
        <f>IF(N258="základní",J258,0)</f>
        <v>0</v>
      </c>
      <c r="BF258" s="150">
        <f>IF(N258="snížená",J258,0)</f>
        <v>0</v>
      </c>
      <c r="BG258" s="150">
        <f>IF(N258="zákl. přenesená",J258,0)</f>
        <v>0</v>
      </c>
      <c r="BH258" s="150">
        <f>IF(N258="sníž. přenesená",J258,0)</f>
        <v>0</v>
      </c>
      <c r="BI258" s="150">
        <f>IF(N258="nulová",J258,0)</f>
        <v>0</v>
      </c>
      <c r="BJ258" s="17" t="s">
        <v>88</v>
      </c>
      <c r="BK258" s="150">
        <f>ROUND(I258*H258,2)</f>
        <v>0</v>
      </c>
      <c r="BL258" s="17" t="s">
        <v>257</v>
      </c>
      <c r="BM258" s="149" t="s">
        <v>4941</v>
      </c>
    </row>
    <row r="259" spans="2:65" s="1" customFormat="1" ht="11.25">
      <c r="B259" s="33"/>
      <c r="D259" s="151" t="s">
        <v>259</v>
      </c>
      <c r="F259" s="152" t="s">
        <v>1592</v>
      </c>
      <c r="I259" s="153"/>
      <c r="L259" s="33"/>
      <c r="M259" s="154"/>
      <c r="T259" s="57"/>
      <c r="AT259" s="17" t="s">
        <v>259</v>
      </c>
      <c r="AU259" s="17" t="s">
        <v>21</v>
      </c>
    </row>
    <row r="260" spans="2:65" s="1" customFormat="1" ht="19.5">
      <c r="B260" s="33"/>
      <c r="D260" s="156" t="s">
        <v>285</v>
      </c>
      <c r="F260" s="170" t="s">
        <v>1674</v>
      </c>
      <c r="I260" s="153"/>
      <c r="L260" s="33"/>
      <c r="M260" s="154"/>
      <c r="T260" s="57"/>
      <c r="AT260" s="17" t="s">
        <v>285</v>
      </c>
      <c r="AU260" s="17" t="s">
        <v>21</v>
      </c>
    </row>
    <row r="261" spans="2:65" s="1" customFormat="1" ht="21.75" customHeight="1">
      <c r="B261" s="33"/>
      <c r="C261" s="178" t="s">
        <v>507</v>
      </c>
      <c r="D261" s="178" t="s">
        <v>364</v>
      </c>
      <c r="E261" s="179" t="s">
        <v>4942</v>
      </c>
      <c r="F261" s="180" t="s">
        <v>4943</v>
      </c>
      <c r="G261" s="181" t="s">
        <v>481</v>
      </c>
      <c r="H261" s="182">
        <v>1</v>
      </c>
      <c r="I261" s="183"/>
      <c r="J261" s="184">
        <f>ROUND(I261*H261,2)</f>
        <v>0</v>
      </c>
      <c r="K261" s="180" t="s">
        <v>256</v>
      </c>
      <c r="L261" s="185"/>
      <c r="M261" s="186" t="s">
        <v>1</v>
      </c>
      <c r="N261" s="187" t="s">
        <v>45</v>
      </c>
      <c r="P261" s="147">
        <f>O261*H261</f>
        <v>0</v>
      </c>
      <c r="Q261" s="147">
        <v>1.6</v>
      </c>
      <c r="R261" s="147">
        <f>Q261*H261</f>
        <v>1.6</v>
      </c>
      <c r="S261" s="147">
        <v>0</v>
      </c>
      <c r="T261" s="148">
        <f>S261*H261</f>
        <v>0</v>
      </c>
      <c r="AR261" s="149" t="s">
        <v>299</v>
      </c>
      <c r="AT261" s="149" t="s">
        <v>364</v>
      </c>
      <c r="AU261" s="149" t="s">
        <v>21</v>
      </c>
      <c r="AY261" s="17" t="s">
        <v>250</v>
      </c>
      <c r="BE261" s="150">
        <f>IF(N261="základní",J261,0)</f>
        <v>0</v>
      </c>
      <c r="BF261" s="150">
        <f>IF(N261="snížená",J261,0)</f>
        <v>0</v>
      </c>
      <c r="BG261" s="150">
        <f>IF(N261="zákl. přenesená",J261,0)</f>
        <v>0</v>
      </c>
      <c r="BH261" s="150">
        <f>IF(N261="sníž. přenesená",J261,0)</f>
        <v>0</v>
      </c>
      <c r="BI261" s="150">
        <f>IF(N261="nulová",J261,0)</f>
        <v>0</v>
      </c>
      <c r="BJ261" s="17" t="s">
        <v>88</v>
      </c>
      <c r="BK261" s="150">
        <f>ROUND(I261*H261,2)</f>
        <v>0</v>
      </c>
      <c r="BL261" s="17" t="s">
        <v>257</v>
      </c>
      <c r="BM261" s="149" t="s">
        <v>4944</v>
      </c>
    </row>
    <row r="262" spans="2:65" s="1" customFormat="1" ht="24.2" customHeight="1">
      <c r="B262" s="33"/>
      <c r="C262" s="138" t="s">
        <v>511</v>
      </c>
      <c r="D262" s="138" t="s">
        <v>252</v>
      </c>
      <c r="E262" s="139" t="s">
        <v>1605</v>
      </c>
      <c r="F262" s="140" t="s">
        <v>1606</v>
      </c>
      <c r="G262" s="141" t="s">
        <v>481</v>
      </c>
      <c r="H262" s="142">
        <v>1</v>
      </c>
      <c r="I262" s="143"/>
      <c r="J262" s="144">
        <f>ROUND(I262*H262,2)</f>
        <v>0</v>
      </c>
      <c r="K262" s="140" t="s">
        <v>256</v>
      </c>
      <c r="L262" s="33"/>
      <c r="M262" s="145" t="s">
        <v>1</v>
      </c>
      <c r="N262" s="146" t="s">
        <v>45</v>
      </c>
      <c r="P262" s="147">
        <f>O262*H262</f>
        <v>0</v>
      </c>
      <c r="Q262" s="147">
        <v>9.8899999999999995E-3</v>
      </c>
      <c r="R262" s="147">
        <f>Q262*H262</f>
        <v>9.8899999999999995E-3</v>
      </c>
      <c r="S262" s="147">
        <v>0</v>
      </c>
      <c r="T262" s="148">
        <f>S262*H262</f>
        <v>0</v>
      </c>
      <c r="AR262" s="149" t="s">
        <v>257</v>
      </c>
      <c r="AT262" s="149" t="s">
        <v>252</v>
      </c>
      <c r="AU262" s="149" t="s">
        <v>21</v>
      </c>
      <c r="AY262" s="17" t="s">
        <v>250</v>
      </c>
      <c r="BE262" s="150">
        <f>IF(N262="základní",J262,0)</f>
        <v>0</v>
      </c>
      <c r="BF262" s="150">
        <f>IF(N262="snížená",J262,0)</f>
        <v>0</v>
      </c>
      <c r="BG262" s="150">
        <f>IF(N262="zákl. přenesená",J262,0)</f>
        <v>0</v>
      </c>
      <c r="BH262" s="150">
        <f>IF(N262="sníž. přenesená",J262,0)</f>
        <v>0</v>
      </c>
      <c r="BI262" s="150">
        <f>IF(N262="nulová",J262,0)</f>
        <v>0</v>
      </c>
      <c r="BJ262" s="17" t="s">
        <v>88</v>
      </c>
      <c r="BK262" s="150">
        <f>ROUND(I262*H262,2)</f>
        <v>0</v>
      </c>
      <c r="BL262" s="17" t="s">
        <v>257</v>
      </c>
      <c r="BM262" s="149" t="s">
        <v>4945</v>
      </c>
    </row>
    <row r="263" spans="2:65" s="1" customFormat="1" ht="11.25">
      <c r="B263" s="33"/>
      <c r="D263" s="151" t="s">
        <v>259</v>
      </c>
      <c r="F263" s="152" t="s">
        <v>1608</v>
      </c>
      <c r="I263" s="153"/>
      <c r="L263" s="33"/>
      <c r="M263" s="154"/>
      <c r="T263" s="57"/>
      <c r="AT263" s="17" t="s">
        <v>259</v>
      </c>
      <c r="AU263" s="17" t="s">
        <v>21</v>
      </c>
    </row>
    <row r="264" spans="2:65" s="1" customFormat="1" ht="19.5">
      <c r="B264" s="33"/>
      <c r="D264" s="156" t="s">
        <v>285</v>
      </c>
      <c r="F264" s="170" t="s">
        <v>483</v>
      </c>
      <c r="I264" s="153"/>
      <c r="L264" s="33"/>
      <c r="M264" s="154"/>
      <c r="T264" s="57"/>
      <c r="AT264" s="17" t="s">
        <v>285</v>
      </c>
      <c r="AU264" s="17" t="s">
        <v>21</v>
      </c>
    </row>
    <row r="265" spans="2:65" s="1" customFormat="1" ht="16.5" customHeight="1">
      <c r="B265" s="33"/>
      <c r="C265" s="178" t="s">
        <v>515</v>
      </c>
      <c r="D265" s="178" t="s">
        <v>364</v>
      </c>
      <c r="E265" s="179" t="s">
        <v>4946</v>
      </c>
      <c r="F265" s="180" t="s">
        <v>1611</v>
      </c>
      <c r="G265" s="181" t="s">
        <v>481</v>
      </c>
      <c r="H265" s="182">
        <v>1</v>
      </c>
      <c r="I265" s="183"/>
      <c r="J265" s="184">
        <f>ROUND(I265*H265,2)</f>
        <v>0</v>
      </c>
      <c r="K265" s="180" t="s">
        <v>256</v>
      </c>
      <c r="L265" s="185"/>
      <c r="M265" s="186" t="s">
        <v>1</v>
      </c>
      <c r="N265" s="187" t="s">
        <v>45</v>
      </c>
      <c r="P265" s="147">
        <f>O265*H265</f>
        <v>0</v>
      </c>
      <c r="Q265" s="147">
        <v>0.52600000000000002</v>
      </c>
      <c r="R265" s="147">
        <f>Q265*H265</f>
        <v>0.52600000000000002</v>
      </c>
      <c r="S265" s="147">
        <v>0</v>
      </c>
      <c r="T265" s="148">
        <f>S265*H265</f>
        <v>0</v>
      </c>
      <c r="AR265" s="149" t="s">
        <v>299</v>
      </c>
      <c r="AT265" s="149" t="s">
        <v>364</v>
      </c>
      <c r="AU265" s="149" t="s">
        <v>21</v>
      </c>
      <c r="AY265" s="17" t="s">
        <v>250</v>
      </c>
      <c r="BE265" s="150">
        <f>IF(N265="základní",J265,0)</f>
        <v>0</v>
      </c>
      <c r="BF265" s="150">
        <f>IF(N265="snížená",J265,0)</f>
        <v>0</v>
      </c>
      <c r="BG265" s="150">
        <f>IF(N265="zákl. přenesená",J265,0)</f>
        <v>0</v>
      </c>
      <c r="BH265" s="150">
        <f>IF(N265="sníž. přenesená",J265,0)</f>
        <v>0</v>
      </c>
      <c r="BI265" s="150">
        <f>IF(N265="nulová",J265,0)</f>
        <v>0</v>
      </c>
      <c r="BJ265" s="17" t="s">
        <v>88</v>
      </c>
      <c r="BK265" s="150">
        <f>ROUND(I265*H265,2)</f>
        <v>0</v>
      </c>
      <c r="BL265" s="17" t="s">
        <v>257</v>
      </c>
      <c r="BM265" s="149" t="s">
        <v>4947</v>
      </c>
    </row>
    <row r="266" spans="2:65" s="1" customFormat="1" ht="24.2" customHeight="1">
      <c r="B266" s="33"/>
      <c r="C266" s="138" t="s">
        <v>521</v>
      </c>
      <c r="D266" s="138" t="s">
        <v>252</v>
      </c>
      <c r="E266" s="139" t="s">
        <v>1615</v>
      </c>
      <c r="F266" s="140" t="s">
        <v>1616</v>
      </c>
      <c r="G266" s="141" t="s">
        <v>481</v>
      </c>
      <c r="H266" s="142">
        <v>1</v>
      </c>
      <c r="I266" s="143"/>
      <c r="J266" s="144">
        <f>ROUND(I266*H266,2)</f>
        <v>0</v>
      </c>
      <c r="K266" s="140" t="s">
        <v>256</v>
      </c>
      <c r="L266" s="33"/>
      <c r="M266" s="145" t="s">
        <v>1</v>
      </c>
      <c r="N266" s="146" t="s">
        <v>45</v>
      </c>
      <c r="P266" s="147">
        <f>O266*H266</f>
        <v>0</v>
      </c>
      <c r="Q266" s="147">
        <v>1.218E-2</v>
      </c>
      <c r="R266" s="147">
        <f>Q266*H266</f>
        <v>1.218E-2</v>
      </c>
      <c r="S266" s="147">
        <v>0</v>
      </c>
      <c r="T266" s="148">
        <f>S266*H266</f>
        <v>0</v>
      </c>
      <c r="AR266" s="149" t="s">
        <v>257</v>
      </c>
      <c r="AT266" s="149" t="s">
        <v>252</v>
      </c>
      <c r="AU266" s="149" t="s">
        <v>21</v>
      </c>
      <c r="AY266" s="17" t="s">
        <v>250</v>
      </c>
      <c r="BE266" s="150">
        <f>IF(N266="základní",J266,0)</f>
        <v>0</v>
      </c>
      <c r="BF266" s="150">
        <f>IF(N266="snížená",J266,0)</f>
        <v>0</v>
      </c>
      <c r="BG266" s="150">
        <f>IF(N266="zákl. přenesená",J266,0)</f>
        <v>0</v>
      </c>
      <c r="BH266" s="150">
        <f>IF(N266="sníž. přenesená",J266,0)</f>
        <v>0</v>
      </c>
      <c r="BI266" s="150">
        <f>IF(N266="nulová",J266,0)</f>
        <v>0</v>
      </c>
      <c r="BJ266" s="17" t="s">
        <v>88</v>
      </c>
      <c r="BK266" s="150">
        <f>ROUND(I266*H266,2)</f>
        <v>0</v>
      </c>
      <c r="BL266" s="17" t="s">
        <v>257</v>
      </c>
      <c r="BM266" s="149" t="s">
        <v>4948</v>
      </c>
    </row>
    <row r="267" spans="2:65" s="1" customFormat="1" ht="11.25">
      <c r="B267" s="33"/>
      <c r="D267" s="151" t="s">
        <v>259</v>
      </c>
      <c r="F267" s="152" t="s">
        <v>1618</v>
      </c>
      <c r="I267" s="153"/>
      <c r="L267" s="33"/>
      <c r="M267" s="154"/>
      <c r="T267" s="57"/>
      <c r="AT267" s="17" t="s">
        <v>259</v>
      </c>
      <c r="AU267" s="17" t="s">
        <v>21</v>
      </c>
    </row>
    <row r="268" spans="2:65" s="1" customFormat="1" ht="19.5">
      <c r="B268" s="33"/>
      <c r="D268" s="156" t="s">
        <v>285</v>
      </c>
      <c r="F268" s="170" t="s">
        <v>635</v>
      </c>
      <c r="I268" s="153"/>
      <c r="L268" s="33"/>
      <c r="M268" s="154"/>
      <c r="T268" s="57"/>
      <c r="AT268" s="17" t="s">
        <v>285</v>
      </c>
      <c r="AU268" s="17" t="s">
        <v>21</v>
      </c>
    </row>
    <row r="269" spans="2:65" s="1" customFormat="1" ht="24.2" customHeight="1">
      <c r="B269" s="33"/>
      <c r="C269" s="178" t="s">
        <v>527</v>
      </c>
      <c r="D269" s="178" t="s">
        <v>364</v>
      </c>
      <c r="E269" s="179" t="s">
        <v>1620</v>
      </c>
      <c r="F269" s="180" t="s">
        <v>1621</v>
      </c>
      <c r="G269" s="181" t="s">
        <v>481</v>
      </c>
      <c r="H269" s="182">
        <v>1</v>
      </c>
      <c r="I269" s="183"/>
      <c r="J269" s="184">
        <f>ROUND(I269*H269,2)</f>
        <v>0</v>
      </c>
      <c r="K269" s="180" t="s">
        <v>256</v>
      </c>
      <c r="L269" s="185"/>
      <c r="M269" s="186" t="s">
        <v>1</v>
      </c>
      <c r="N269" s="187" t="s">
        <v>45</v>
      </c>
      <c r="P269" s="147">
        <f>O269*H269</f>
        <v>0</v>
      </c>
      <c r="Q269" s="147">
        <v>0.58499999999999996</v>
      </c>
      <c r="R269" s="147">
        <f>Q269*H269</f>
        <v>0.58499999999999996</v>
      </c>
      <c r="S269" s="147">
        <v>0</v>
      </c>
      <c r="T269" s="148">
        <f>S269*H269</f>
        <v>0</v>
      </c>
      <c r="AR269" s="149" t="s">
        <v>299</v>
      </c>
      <c r="AT269" s="149" t="s">
        <v>364</v>
      </c>
      <c r="AU269" s="149" t="s">
        <v>21</v>
      </c>
      <c r="AY269" s="17" t="s">
        <v>250</v>
      </c>
      <c r="BE269" s="150">
        <f>IF(N269="základní",J269,0)</f>
        <v>0</v>
      </c>
      <c r="BF269" s="150">
        <f>IF(N269="snížená",J269,0)</f>
        <v>0</v>
      </c>
      <c r="BG269" s="150">
        <f>IF(N269="zákl. přenesená",J269,0)</f>
        <v>0</v>
      </c>
      <c r="BH269" s="150">
        <f>IF(N269="sníž. přenesená",J269,0)</f>
        <v>0</v>
      </c>
      <c r="BI269" s="150">
        <f>IF(N269="nulová",J269,0)</f>
        <v>0</v>
      </c>
      <c r="BJ269" s="17" t="s">
        <v>88</v>
      </c>
      <c r="BK269" s="150">
        <f>ROUND(I269*H269,2)</f>
        <v>0</v>
      </c>
      <c r="BL269" s="17" t="s">
        <v>257</v>
      </c>
      <c r="BM269" s="149" t="s">
        <v>4949</v>
      </c>
    </row>
    <row r="270" spans="2:65" s="1" customFormat="1" ht="24.2" customHeight="1">
      <c r="B270" s="33"/>
      <c r="C270" s="178" t="s">
        <v>532</v>
      </c>
      <c r="D270" s="178" t="s">
        <v>364</v>
      </c>
      <c r="E270" s="179" t="s">
        <v>4650</v>
      </c>
      <c r="F270" s="180" t="s">
        <v>4651</v>
      </c>
      <c r="G270" s="181" t="s">
        <v>481</v>
      </c>
      <c r="H270" s="182">
        <v>1</v>
      </c>
      <c r="I270" s="183"/>
      <c r="J270" s="184">
        <f>ROUND(I270*H270,2)</f>
        <v>0</v>
      </c>
      <c r="K270" s="180" t="s">
        <v>256</v>
      </c>
      <c r="L270" s="185"/>
      <c r="M270" s="186" t="s">
        <v>1</v>
      </c>
      <c r="N270" s="187" t="s">
        <v>45</v>
      </c>
      <c r="P270" s="147">
        <f>O270*H270</f>
        <v>0</v>
      </c>
      <c r="Q270" s="147">
        <v>2.8000000000000001E-2</v>
      </c>
      <c r="R270" s="147">
        <f>Q270*H270</f>
        <v>2.8000000000000001E-2</v>
      </c>
      <c r="S270" s="147">
        <v>0</v>
      </c>
      <c r="T270" s="148">
        <f>S270*H270</f>
        <v>0</v>
      </c>
      <c r="AR270" s="149" t="s">
        <v>299</v>
      </c>
      <c r="AT270" s="149" t="s">
        <v>364</v>
      </c>
      <c r="AU270" s="149" t="s">
        <v>21</v>
      </c>
      <c r="AY270" s="17" t="s">
        <v>250</v>
      </c>
      <c r="BE270" s="150">
        <f>IF(N270="základní",J270,0)</f>
        <v>0</v>
      </c>
      <c r="BF270" s="150">
        <f>IF(N270="snížená",J270,0)</f>
        <v>0</v>
      </c>
      <c r="BG270" s="150">
        <f>IF(N270="zákl. přenesená",J270,0)</f>
        <v>0</v>
      </c>
      <c r="BH270" s="150">
        <f>IF(N270="sníž. přenesená",J270,0)</f>
        <v>0</v>
      </c>
      <c r="BI270" s="150">
        <f>IF(N270="nulová",J270,0)</f>
        <v>0</v>
      </c>
      <c r="BJ270" s="17" t="s">
        <v>88</v>
      </c>
      <c r="BK270" s="150">
        <f>ROUND(I270*H270,2)</f>
        <v>0</v>
      </c>
      <c r="BL270" s="17" t="s">
        <v>257</v>
      </c>
      <c r="BM270" s="149" t="s">
        <v>4950</v>
      </c>
    </row>
    <row r="271" spans="2:65" s="1" customFormat="1" ht="19.5">
      <c r="B271" s="33"/>
      <c r="D271" s="156" t="s">
        <v>285</v>
      </c>
      <c r="F271" s="170" t="s">
        <v>4653</v>
      </c>
      <c r="I271" s="153"/>
      <c r="L271" s="33"/>
      <c r="M271" s="154"/>
      <c r="T271" s="57"/>
      <c r="AT271" s="17" t="s">
        <v>285</v>
      </c>
      <c r="AU271" s="17" t="s">
        <v>21</v>
      </c>
    </row>
    <row r="272" spans="2:65" s="1" customFormat="1" ht="33" customHeight="1">
      <c r="B272" s="33"/>
      <c r="C272" s="138" t="s">
        <v>538</v>
      </c>
      <c r="D272" s="138" t="s">
        <v>252</v>
      </c>
      <c r="E272" s="139" t="s">
        <v>4532</v>
      </c>
      <c r="F272" s="140" t="s">
        <v>4533</v>
      </c>
      <c r="G272" s="141" t="s">
        <v>481</v>
      </c>
      <c r="H272" s="142">
        <v>1</v>
      </c>
      <c r="I272" s="143"/>
      <c r="J272" s="144">
        <f>ROUND(I272*H272,2)</f>
        <v>0</v>
      </c>
      <c r="K272" s="140" t="s">
        <v>1</v>
      </c>
      <c r="L272" s="33"/>
      <c r="M272" s="145" t="s">
        <v>1</v>
      </c>
      <c r="N272" s="146" t="s">
        <v>45</v>
      </c>
      <c r="P272" s="147">
        <f>O272*H272</f>
        <v>0</v>
      </c>
      <c r="Q272" s="147">
        <v>4.2300000000000004</v>
      </c>
      <c r="R272" s="147">
        <f>Q272*H272</f>
        <v>4.2300000000000004</v>
      </c>
      <c r="S272" s="147">
        <v>0</v>
      </c>
      <c r="T272" s="148">
        <f>S272*H272</f>
        <v>0</v>
      </c>
      <c r="AR272" s="149" t="s">
        <v>257</v>
      </c>
      <c r="AT272" s="149" t="s">
        <v>252</v>
      </c>
      <c r="AU272" s="149" t="s">
        <v>21</v>
      </c>
      <c r="AY272" s="17" t="s">
        <v>250</v>
      </c>
      <c r="BE272" s="150">
        <f>IF(N272="základní",J272,0)</f>
        <v>0</v>
      </c>
      <c r="BF272" s="150">
        <f>IF(N272="snížená",J272,0)</f>
        <v>0</v>
      </c>
      <c r="BG272" s="150">
        <f>IF(N272="zákl. přenesená",J272,0)</f>
        <v>0</v>
      </c>
      <c r="BH272" s="150">
        <f>IF(N272="sníž. přenesená",J272,0)</f>
        <v>0</v>
      </c>
      <c r="BI272" s="150">
        <f>IF(N272="nulová",J272,0)</f>
        <v>0</v>
      </c>
      <c r="BJ272" s="17" t="s">
        <v>88</v>
      </c>
      <c r="BK272" s="150">
        <f>ROUND(I272*H272,2)</f>
        <v>0</v>
      </c>
      <c r="BL272" s="17" t="s">
        <v>257</v>
      </c>
      <c r="BM272" s="149" t="s">
        <v>4951</v>
      </c>
    </row>
    <row r="273" spans="2:65" s="1" customFormat="1" ht="19.5">
      <c r="B273" s="33"/>
      <c r="D273" s="156" t="s">
        <v>285</v>
      </c>
      <c r="F273" s="170" t="s">
        <v>4535</v>
      </c>
      <c r="I273" s="153"/>
      <c r="L273" s="33"/>
      <c r="M273" s="154"/>
      <c r="T273" s="57"/>
      <c r="AT273" s="17" t="s">
        <v>285</v>
      </c>
      <c r="AU273" s="17" t="s">
        <v>21</v>
      </c>
    </row>
    <row r="274" spans="2:65" s="1" customFormat="1" ht="37.9" customHeight="1">
      <c r="B274" s="33"/>
      <c r="C274" s="138" t="s">
        <v>544</v>
      </c>
      <c r="D274" s="138" t="s">
        <v>252</v>
      </c>
      <c r="E274" s="139" t="s">
        <v>1684</v>
      </c>
      <c r="F274" s="140" t="s">
        <v>1685</v>
      </c>
      <c r="G274" s="141" t="s">
        <v>481</v>
      </c>
      <c r="H274" s="142">
        <v>1</v>
      </c>
      <c r="I274" s="143"/>
      <c r="J274" s="144">
        <f>ROUND(I274*H274,2)</f>
        <v>0</v>
      </c>
      <c r="K274" s="140" t="s">
        <v>256</v>
      </c>
      <c r="L274" s="33"/>
      <c r="M274" s="145" t="s">
        <v>1</v>
      </c>
      <c r="N274" s="146" t="s">
        <v>45</v>
      </c>
      <c r="P274" s="147">
        <f>O274*H274</f>
        <v>0</v>
      </c>
      <c r="Q274" s="147">
        <v>0.09</v>
      </c>
      <c r="R274" s="147">
        <f>Q274*H274</f>
        <v>0.09</v>
      </c>
      <c r="S274" s="147">
        <v>0</v>
      </c>
      <c r="T274" s="148">
        <f>S274*H274</f>
        <v>0</v>
      </c>
      <c r="AR274" s="149" t="s">
        <v>257</v>
      </c>
      <c r="AT274" s="149" t="s">
        <v>252</v>
      </c>
      <c r="AU274" s="149" t="s">
        <v>21</v>
      </c>
      <c r="AY274" s="17" t="s">
        <v>250</v>
      </c>
      <c r="BE274" s="150">
        <f>IF(N274="základní",J274,0)</f>
        <v>0</v>
      </c>
      <c r="BF274" s="150">
        <f>IF(N274="snížená",J274,0)</f>
        <v>0</v>
      </c>
      <c r="BG274" s="150">
        <f>IF(N274="zákl. přenesená",J274,0)</f>
        <v>0</v>
      </c>
      <c r="BH274" s="150">
        <f>IF(N274="sníž. přenesená",J274,0)</f>
        <v>0</v>
      </c>
      <c r="BI274" s="150">
        <f>IF(N274="nulová",J274,0)</f>
        <v>0</v>
      </c>
      <c r="BJ274" s="17" t="s">
        <v>88</v>
      </c>
      <c r="BK274" s="150">
        <f>ROUND(I274*H274,2)</f>
        <v>0</v>
      </c>
      <c r="BL274" s="17" t="s">
        <v>257</v>
      </c>
      <c r="BM274" s="149" t="s">
        <v>4952</v>
      </c>
    </row>
    <row r="275" spans="2:65" s="1" customFormat="1" ht="11.25">
      <c r="B275" s="33"/>
      <c r="D275" s="151" t="s">
        <v>259</v>
      </c>
      <c r="F275" s="152" t="s">
        <v>1687</v>
      </c>
      <c r="I275" s="153"/>
      <c r="L275" s="33"/>
      <c r="M275" s="154"/>
      <c r="T275" s="57"/>
      <c r="AT275" s="17" t="s">
        <v>259</v>
      </c>
      <c r="AU275" s="17" t="s">
        <v>21</v>
      </c>
    </row>
    <row r="276" spans="2:65" s="1" customFormat="1" ht="19.5">
      <c r="B276" s="33"/>
      <c r="D276" s="156" t="s">
        <v>285</v>
      </c>
      <c r="F276" s="170" t="s">
        <v>4655</v>
      </c>
      <c r="I276" s="153"/>
      <c r="L276" s="33"/>
      <c r="M276" s="154"/>
      <c r="T276" s="57"/>
      <c r="AT276" s="17" t="s">
        <v>285</v>
      </c>
      <c r="AU276" s="17" t="s">
        <v>21</v>
      </c>
    </row>
    <row r="277" spans="2:65" s="1" customFormat="1" ht="33" customHeight="1">
      <c r="B277" s="33"/>
      <c r="C277" s="178" t="s">
        <v>549</v>
      </c>
      <c r="D277" s="178" t="s">
        <v>364</v>
      </c>
      <c r="E277" s="179" t="s">
        <v>4658</v>
      </c>
      <c r="F277" s="180" t="s">
        <v>4659</v>
      </c>
      <c r="G277" s="181" t="s">
        <v>481</v>
      </c>
      <c r="H277" s="182">
        <v>1</v>
      </c>
      <c r="I277" s="183"/>
      <c r="J277" s="184">
        <f>ROUND(I277*H277,2)</f>
        <v>0</v>
      </c>
      <c r="K277" s="180" t="s">
        <v>256</v>
      </c>
      <c r="L277" s="185"/>
      <c r="M277" s="186" t="s">
        <v>1</v>
      </c>
      <c r="N277" s="187" t="s">
        <v>45</v>
      </c>
      <c r="P277" s="147">
        <f>O277*H277</f>
        <v>0</v>
      </c>
      <c r="Q277" s="147">
        <v>6.9000000000000006E-2</v>
      </c>
      <c r="R277" s="147">
        <f>Q277*H277</f>
        <v>6.9000000000000006E-2</v>
      </c>
      <c r="S277" s="147">
        <v>0</v>
      </c>
      <c r="T277" s="148">
        <f>S277*H277</f>
        <v>0</v>
      </c>
      <c r="AR277" s="149" t="s">
        <v>299</v>
      </c>
      <c r="AT277" s="149" t="s">
        <v>364</v>
      </c>
      <c r="AU277" s="149" t="s">
        <v>21</v>
      </c>
      <c r="AY277" s="17" t="s">
        <v>250</v>
      </c>
      <c r="BE277" s="150">
        <f>IF(N277="základní",J277,0)</f>
        <v>0</v>
      </c>
      <c r="BF277" s="150">
        <f>IF(N277="snížená",J277,0)</f>
        <v>0</v>
      </c>
      <c r="BG277" s="150">
        <f>IF(N277="zákl. přenesená",J277,0)</f>
        <v>0</v>
      </c>
      <c r="BH277" s="150">
        <f>IF(N277="sníž. přenesená",J277,0)</f>
        <v>0</v>
      </c>
      <c r="BI277" s="150">
        <f>IF(N277="nulová",J277,0)</f>
        <v>0</v>
      </c>
      <c r="BJ277" s="17" t="s">
        <v>88</v>
      </c>
      <c r="BK277" s="150">
        <f>ROUND(I277*H277,2)</f>
        <v>0</v>
      </c>
      <c r="BL277" s="17" t="s">
        <v>257</v>
      </c>
      <c r="BM277" s="149" t="s">
        <v>4953</v>
      </c>
    </row>
    <row r="278" spans="2:65" s="1" customFormat="1" ht="19.5">
      <c r="B278" s="33"/>
      <c r="D278" s="156" t="s">
        <v>285</v>
      </c>
      <c r="F278" s="170" t="s">
        <v>4661</v>
      </c>
      <c r="I278" s="153"/>
      <c r="L278" s="33"/>
      <c r="M278" s="154"/>
      <c r="T278" s="57"/>
      <c r="AT278" s="17" t="s">
        <v>285</v>
      </c>
      <c r="AU278" s="17" t="s">
        <v>21</v>
      </c>
    </row>
    <row r="279" spans="2:65" s="1" customFormat="1" ht="24.2" customHeight="1">
      <c r="B279" s="33"/>
      <c r="C279" s="138" t="s">
        <v>554</v>
      </c>
      <c r="D279" s="138" t="s">
        <v>252</v>
      </c>
      <c r="E279" s="139" t="s">
        <v>4536</v>
      </c>
      <c r="F279" s="140" t="s">
        <v>4537</v>
      </c>
      <c r="G279" s="141" t="s">
        <v>276</v>
      </c>
      <c r="H279" s="142">
        <v>0.82</v>
      </c>
      <c r="I279" s="143"/>
      <c r="J279" s="144">
        <f>ROUND(I279*H279,2)</f>
        <v>0</v>
      </c>
      <c r="K279" s="140" t="s">
        <v>256</v>
      </c>
      <c r="L279" s="33"/>
      <c r="M279" s="145" t="s">
        <v>1</v>
      </c>
      <c r="N279" s="146" t="s">
        <v>45</v>
      </c>
      <c r="P279" s="147">
        <f>O279*H279</f>
        <v>0</v>
      </c>
      <c r="Q279" s="147">
        <v>0</v>
      </c>
      <c r="R279" s="147">
        <f>Q279*H279</f>
        <v>0</v>
      </c>
      <c r="S279" s="147">
        <v>0</v>
      </c>
      <c r="T279" s="148">
        <f>S279*H279</f>
        <v>0</v>
      </c>
      <c r="AR279" s="149" t="s">
        <v>257</v>
      </c>
      <c r="AT279" s="149" t="s">
        <v>252</v>
      </c>
      <c r="AU279" s="149" t="s">
        <v>21</v>
      </c>
      <c r="AY279" s="17" t="s">
        <v>250</v>
      </c>
      <c r="BE279" s="150">
        <f>IF(N279="základní",J279,0)</f>
        <v>0</v>
      </c>
      <c r="BF279" s="150">
        <f>IF(N279="snížená",J279,0)</f>
        <v>0</v>
      </c>
      <c r="BG279" s="150">
        <f>IF(N279="zákl. přenesená",J279,0)</f>
        <v>0</v>
      </c>
      <c r="BH279" s="150">
        <f>IF(N279="sníž. přenesená",J279,0)</f>
        <v>0</v>
      </c>
      <c r="BI279" s="150">
        <f>IF(N279="nulová",J279,0)</f>
        <v>0</v>
      </c>
      <c r="BJ279" s="17" t="s">
        <v>88</v>
      </c>
      <c r="BK279" s="150">
        <f>ROUND(I279*H279,2)</f>
        <v>0</v>
      </c>
      <c r="BL279" s="17" t="s">
        <v>257</v>
      </c>
      <c r="BM279" s="149" t="s">
        <v>4954</v>
      </c>
    </row>
    <row r="280" spans="2:65" s="1" customFormat="1" ht="11.25">
      <c r="B280" s="33"/>
      <c r="D280" s="151" t="s">
        <v>259</v>
      </c>
      <c r="F280" s="152" t="s">
        <v>4539</v>
      </c>
      <c r="I280" s="153"/>
      <c r="L280" s="33"/>
      <c r="M280" s="154"/>
      <c r="T280" s="57"/>
      <c r="AT280" s="17" t="s">
        <v>259</v>
      </c>
      <c r="AU280" s="17" t="s">
        <v>21</v>
      </c>
    </row>
    <row r="281" spans="2:65" s="1" customFormat="1" ht="19.5">
      <c r="B281" s="33"/>
      <c r="D281" s="156" t="s">
        <v>285</v>
      </c>
      <c r="F281" s="170" t="s">
        <v>4540</v>
      </c>
      <c r="I281" s="153"/>
      <c r="L281" s="33"/>
      <c r="M281" s="154"/>
      <c r="T281" s="57"/>
      <c r="AT281" s="17" t="s">
        <v>285</v>
      </c>
      <c r="AU281" s="17" t="s">
        <v>21</v>
      </c>
    </row>
    <row r="282" spans="2:65" s="12" customFormat="1" ht="11.25">
      <c r="B282" s="155"/>
      <c r="D282" s="156" t="s">
        <v>265</v>
      </c>
      <c r="E282" s="157" t="s">
        <v>1</v>
      </c>
      <c r="F282" s="158" t="s">
        <v>4955</v>
      </c>
      <c r="H282" s="159">
        <v>0.82</v>
      </c>
      <c r="I282" s="160"/>
      <c r="L282" s="155"/>
      <c r="M282" s="161"/>
      <c r="T282" s="162"/>
      <c r="AT282" s="157" t="s">
        <v>265</v>
      </c>
      <c r="AU282" s="157" t="s">
        <v>21</v>
      </c>
      <c r="AV282" s="12" t="s">
        <v>21</v>
      </c>
      <c r="AW282" s="12" t="s">
        <v>36</v>
      </c>
      <c r="AX282" s="12" t="s">
        <v>88</v>
      </c>
      <c r="AY282" s="157" t="s">
        <v>250</v>
      </c>
    </row>
    <row r="283" spans="2:65" s="11" customFormat="1" ht="22.9" customHeight="1">
      <c r="B283" s="126"/>
      <c r="D283" s="127" t="s">
        <v>79</v>
      </c>
      <c r="E283" s="136" t="s">
        <v>720</v>
      </c>
      <c r="F283" s="136" t="s">
        <v>721</v>
      </c>
      <c r="I283" s="129"/>
      <c r="J283" s="137">
        <f>BK283</f>
        <v>0</v>
      </c>
      <c r="L283" s="126"/>
      <c r="M283" s="131"/>
      <c r="P283" s="132">
        <f>SUM(P284:P285)</f>
        <v>0</v>
      </c>
      <c r="R283" s="132">
        <f>SUM(R284:R285)</f>
        <v>0</v>
      </c>
      <c r="T283" s="133">
        <f>SUM(T284:T285)</f>
        <v>0</v>
      </c>
      <c r="AR283" s="127" t="s">
        <v>88</v>
      </c>
      <c r="AT283" s="134" t="s">
        <v>79</v>
      </c>
      <c r="AU283" s="134" t="s">
        <v>88</v>
      </c>
      <c r="AY283" s="127" t="s">
        <v>250</v>
      </c>
      <c r="BK283" s="135">
        <f>SUM(BK284:BK285)</f>
        <v>0</v>
      </c>
    </row>
    <row r="284" spans="2:65" s="1" customFormat="1" ht="16.5" customHeight="1">
      <c r="B284" s="33"/>
      <c r="C284" s="138" t="s">
        <v>561</v>
      </c>
      <c r="D284" s="138" t="s">
        <v>252</v>
      </c>
      <c r="E284" s="139" t="s">
        <v>723</v>
      </c>
      <c r="F284" s="140" t="s">
        <v>724</v>
      </c>
      <c r="G284" s="141" t="s">
        <v>402</v>
      </c>
      <c r="H284" s="142">
        <v>13.898999999999999</v>
      </c>
      <c r="I284" s="143"/>
      <c r="J284" s="144">
        <f>ROUND(I284*H284,2)</f>
        <v>0</v>
      </c>
      <c r="K284" s="140" t="s">
        <v>256</v>
      </c>
      <c r="L284" s="33"/>
      <c r="M284" s="145" t="s">
        <v>1</v>
      </c>
      <c r="N284" s="146" t="s">
        <v>45</v>
      </c>
      <c r="P284" s="147">
        <f>O284*H284</f>
        <v>0</v>
      </c>
      <c r="Q284" s="147">
        <v>0</v>
      </c>
      <c r="R284" s="147">
        <f>Q284*H284</f>
        <v>0</v>
      </c>
      <c r="S284" s="147">
        <v>0</v>
      </c>
      <c r="T284" s="148">
        <f>S284*H284</f>
        <v>0</v>
      </c>
      <c r="AR284" s="149" t="s">
        <v>257</v>
      </c>
      <c r="AT284" s="149" t="s">
        <v>252</v>
      </c>
      <c r="AU284" s="149" t="s">
        <v>21</v>
      </c>
      <c r="AY284" s="17" t="s">
        <v>250</v>
      </c>
      <c r="BE284" s="150">
        <f>IF(N284="základní",J284,0)</f>
        <v>0</v>
      </c>
      <c r="BF284" s="150">
        <f>IF(N284="snížená",J284,0)</f>
        <v>0</v>
      </c>
      <c r="BG284" s="150">
        <f>IF(N284="zákl. přenesená",J284,0)</f>
        <v>0</v>
      </c>
      <c r="BH284" s="150">
        <f>IF(N284="sníž. přenesená",J284,0)</f>
        <v>0</v>
      </c>
      <c r="BI284" s="150">
        <f>IF(N284="nulová",J284,0)</f>
        <v>0</v>
      </c>
      <c r="BJ284" s="17" t="s">
        <v>88</v>
      </c>
      <c r="BK284" s="150">
        <f>ROUND(I284*H284,2)</f>
        <v>0</v>
      </c>
      <c r="BL284" s="17" t="s">
        <v>257</v>
      </c>
      <c r="BM284" s="149" t="s">
        <v>4956</v>
      </c>
    </row>
    <row r="285" spans="2:65" s="1" customFormat="1" ht="11.25">
      <c r="B285" s="33"/>
      <c r="D285" s="151" t="s">
        <v>259</v>
      </c>
      <c r="F285" s="152" t="s">
        <v>726</v>
      </c>
      <c r="I285" s="153"/>
      <c r="L285" s="33"/>
      <c r="M285" s="193"/>
      <c r="N285" s="190"/>
      <c r="O285" s="190"/>
      <c r="P285" s="190"/>
      <c r="Q285" s="190"/>
      <c r="R285" s="190"/>
      <c r="S285" s="190"/>
      <c r="T285" s="194"/>
      <c r="AT285" s="17" t="s">
        <v>259</v>
      </c>
      <c r="AU285" s="17" t="s">
        <v>21</v>
      </c>
    </row>
    <row r="286" spans="2:65" s="1" customFormat="1" ht="6.95" customHeight="1">
      <c r="B286" s="45"/>
      <c r="C286" s="46"/>
      <c r="D286" s="46"/>
      <c r="E286" s="46"/>
      <c r="F286" s="46"/>
      <c r="G286" s="46"/>
      <c r="H286" s="46"/>
      <c r="I286" s="46"/>
      <c r="J286" s="46"/>
      <c r="K286" s="46"/>
      <c r="L286" s="33"/>
    </row>
  </sheetData>
  <sheetProtection algorithmName="SHA-512" hashValue="HjRFTiZtZpxhMuH2OZOrTvgFvL3TG7aE1+UoHagsgwOwLRiMA97vYckgvb+JvrNOhh/UPjXXDh2y28V9Xywv6Q==" saltValue="abTF7aR9w4EskmvtTt4lA6cPk+FpR9m7XxIG5X2GvBgO6xpg6q7b+9yGlc5V5XnQFSR0yWZndDdc3DlcDPgsZQ==" spinCount="100000" sheet="1" objects="1" scenarios="1" formatColumns="0" formatRows="0" autoFilter="0"/>
  <autoFilter ref="C125:K285" xr:uid="{00000000-0009-0000-0000-000019000000}"/>
  <mergeCells count="12">
    <mergeCell ref="E118:H118"/>
    <mergeCell ref="L2:V2"/>
    <mergeCell ref="E85:H85"/>
    <mergeCell ref="E87:H87"/>
    <mergeCell ref="E89:H89"/>
    <mergeCell ref="E114:H114"/>
    <mergeCell ref="E116:H116"/>
    <mergeCell ref="E7:H7"/>
    <mergeCell ref="E9:H9"/>
    <mergeCell ref="E11:H11"/>
    <mergeCell ref="E20:H20"/>
    <mergeCell ref="E29:H29"/>
  </mergeCells>
  <hyperlinks>
    <hyperlink ref="F130" r:id="rId1" xr:uid="{00000000-0004-0000-1900-000000000000}"/>
    <hyperlink ref="F133" r:id="rId2" xr:uid="{00000000-0004-0000-1900-000001000000}"/>
    <hyperlink ref="F135" r:id="rId3" xr:uid="{00000000-0004-0000-1900-000002000000}"/>
    <hyperlink ref="F140" r:id="rId4" xr:uid="{00000000-0004-0000-1900-000003000000}"/>
    <hyperlink ref="F143" r:id="rId5" xr:uid="{00000000-0004-0000-1900-000004000000}"/>
    <hyperlink ref="F146" r:id="rId6" xr:uid="{00000000-0004-0000-1900-000005000000}"/>
    <hyperlink ref="F149" r:id="rId7" xr:uid="{00000000-0004-0000-1900-000006000000}"/>
    <hyperlink ref="F151" r:id="rId8" xr:uid="{00000000-0004-0000-1900-000007000000}"/>
    <hyperlink ref="F155" r:id="rId9" xr:uid="{00000000-0004-0000-1900-000008000000}"/>
    <hyperlink ref="F157" r:id="rId10" xr:uid="{00000000-0004-0000-1900-000009000000}"/>
    <hyperlink ref="F164" r:id="rId11" xr:uid="{00000000-0004-0000-1900-00000A000000}"/>
    <hyperlink ref="F172" r:id="rId12" xr:uid="{00000000-0004-0000-1900-00000B000000}"/>
    <hyperlink ref="F175" r:id="rId13" xr:uid="{00000000-0004-0000-1900-00000C000000}"/>
    <hyperlink ref="F178" r:id="rId14" xr:uid="{00000000-0004-0000-1900-00000D000000}"/>
    <hyperlink ref="F185" r:id="rId15" xr:uid="{00000000-0004-0000-1900-00000E000000}"/>
    <hyperlink ref="F191" r:id="rId16" xr:uid="{00000000-0004-0000-1900-00000F000000}"/>
    <hyperlink ref="F195" r:id="rId17" xr:uid="{00000000-0004-0000-1900-000010000000}"/>
    <hyperlink ref="F201" r:id="rId18" xr:uid="{00000000-0004-0000-1900-000011000000}"/>
    <hyperlink ref="F204" r:id="rId19" xr:uid="{00000000-0004-0000-1900-000012000000}"/>
    <hyperlink ref="F209" r:id="rId20" xr:uid="{00000000-0004-0000-1900-000013000000}"/>
    <hyperlink ref="F211" r:id="rId21" xr:uid="{00000000-0004-0000-1900-000014000000}"/>
    <hyperlink ref="F214" r:id="rId22" xr:uid="{00000000-0004-0000-1900-000015000000}"/>
    <hyperlink ref="F218" r:id="rId23" xr:uid="{00000000-0004-0000-1900-000016000000}"/>
    <hyperlink ref="F222" r:id="rId24" xr:uid="{00000000-0004-0000-1900-000017000000}"/>
    <hyperlink ref="F226" r:id="rId25" xr:uid="{00000000-0004-0000-1900-000018000000}"/>
    <hyperlink ref="F229" r:id="rId26" xr:uid="{00000000-0004-0000-1900-000019000000}"/>
    <hyperlink ref="F231" r:id="rId27" xr:uid="{00000000-0004-0000-1900-00001A000000}"/>
    <hyperlink ref="F233" r:id="rId28" xr:uid="{00000000-0004-0000-1900-00001B000000}"/>
    <hyperlink ref="F236" r:id="rId29" xr:uid="{00000000-0004-0000-1900-00001C000000}"/>
    <hyperlink ref="F240" r:id="rId30" xr:uid="{00000000-0004-0000-1900-00001D000000}"/>
    <hyperlink ref="F245" r:id="rId31" xr:uid="{00000000-0004-0000-1900-00001E000000}"/>
    <hyperlink ref="F249" r:id="rId32" xr:uid="{00000000-0004-0000-1900-00001F000000}"/>
    <hyperlink ref="F254" r:id="rId33" xr:uid="{00000000-0004-0000-1900-000020000000}"/>
    <hyperlink ref="F259" r:id="rId34" xr:uid="{00000000-0004-0000-1900-000021000000}"/>
    <hyperlink ref="F263" r:id="rId35" xr:uid="{00000000-0004-0000-1900-000022000000}"/>
    <hyperlink ref="F267" r:id="rId36" xr:uid="{00000000-0004-0000-1900-000023000000}"/>
    <hyperlink ref="F275" r:id="rId37" xr:uid="{00000000-0004-0000-1900-000024000000}"/>
    <hyperlink ref="F280" r:id="rId38" xr:uid="{00000000-0004-0000-1900-000025000000}"/>
    <hyperlink ref="F285" r:id="rId39" xr:uid="{00000000-0004-0000-1900-000026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40"/>
  <headerFooter>
    <oddHeader>&amp;R02_040</oddHeader>
    <oddFooter>&amp;CStrana &amp;P z &amp;N&amp;R&amp;A</oddFooter>
  </headerFooter>
  <drawing r:id="rId4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2:BM23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168</v>
      </c>
      <c r="AZ2" s="94" t="s">
        <v>971</v>
      </c>
      <c r="BA2" s="94" t="s">
        <v>1</v>
      </c>
      <c r="BB2" s="94" t="s">
        <v>1</v>
      </c>
      <c r="BC2" s="94" t="s">
        <v>4957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4958</v>
      </c>
      <c r="BA3" s="94" t="s">
        <v>1</v>
      </c>
      <c r="BB3" s="94" t="s">
        <v>1</v>
      </c>
      <c r="BC3" s="94" t="s">
        <v>4959</v>
      </c>
      <c r="BD3" s="94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s="1" customFormat="1" ht="12" customHeight="1">
      <c r="B8" s="33"/>
      <c r="D8" s="27" t="s">
        <v>215</v>
      </c>
      <c r="L8" s="33"/>
    </row>
    <row r="9" spans="2:56" s="1" customFormat="1" ht="30" customHeight="1">
      <c r="B9" s="33"/>
      <c r="E9" s="241" t="s">
        <v>4960</v>
      </c>
      <c r="F9" s="261"/>
      <c r="G9" s="261"/>
      <c r="H9" s="261"/>
      <c r="L9" s="33"/>
    </row>
    <row r="10" spans="2:56" s="1" customFormat="1" ht="11.25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56" s="1" customFormat="1" ht="10.9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ROUND(J121,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ROUND((SUM(BE121:BE232)),  2)</f>
        <v>0</v>
      </c>
      <c r="I33" s="98">
        <v>0.21</v>
      </c>
      <c r="J33" s="87">
        <f>ROUND(((SUM(BE121:BE232))*I33),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ROUND((SUM(BF121:BF232)),  2)</f>
        <v>0</v>
      </c>
      <c r="I34" s="98">
        <v>0.15</v>
      </c>
      <c r="J34" s="87">
        <f>ROUND(((SUM(BF121:BF232))*I34),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ROUND((SUM(BG121:BG232)),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ROUND((SUM(BH121:BH232)),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ROUND((SUM(BI121:BI232)),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30" customHeight="1">
      <c r="B87" s="33"/>
      <c r="E87" s="241" t="str">
        <f>E9</f>
        <v>040.42.3 - Úprava zaústění Zátoráčku km 0,876 20 (TPE km 82.040)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J121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J122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J123</f>
        <v>0</v>
      </c>
      <c r="L98" s="114"/>
    </row>
    <row r="99" spans="2:12" s="9" customFormat="1" ht="19.899999999999999" customHeight="1">
      <c r="B99" s="114"/>
      <c r="D99" s="115" t="s">
        <v>226</v>
      </c>
      <c r="E99" s="116"/>
      <c r="F99" s="116"/>
      <c r="G99" s="116"/>
      <c r="H99" s="116"/>
      <c r="I99" s="116"/>
      <c r="J99" s="117">
        <f>J209</f>
        <v>0</v>
      </c>
      <c r="L99" s="114"/>
    </row>
    <row r="100" spans="2:12" s="9" customFormat="1" ht="19.899999999999999" customHeight="1">
      <c r="B100" s="114"/>
      <c r="D100" s="115" t="s">
        <v>229</v>
      </c>
      <c r="E100" s="116"/>
      <c r="F100" s="116"/>
      <c r="G100" s="116"/>
      <c r="H100" s="116"/>
      <c r="I100" s="116"/>
      <c r="J100" s="117">
        <f>J218</f>
        <v>0</v>
      </c>
      <c r="L100" s="114"/>
    </row>
    <row r="101" spans="2:12" s="9" customFormat="1" ht="19.899999999999999" customHeight="1">
      <c r="B101" s="114"/>
      <c r="D101" s="115" t="s">
        <v>230</v>
      </c>
      <c r="E101" s="116"/>
      <c r="F101" s="116"/>
      <c r="G101" s="116"/>
      <c r="H101" s="116"/>
      <c r="I101" s="116"/>
      <c r="J101" s="117">
        <f>J230</f>
        <v>0</v>
      </c>
      <c r="L101" s="114"/>
    </row>
    <row r="102" spans="2:12" s="1" customFormat="1" ht="21.75" customHeight="1">
      <c r="B102" s="33"/>
      <c r="L102" s="33"/>
    </row>
    <row r="103" spans="2:12" s="1" customFormat="1" ht="6.95" customHeight="1">
      <c r="B103" s="45"/>
      <c r="C103" s="46"/>
      <c r="D103" s="46"/>
      <c r="E103" s="46"/>
      <c r="F103" s="46"/>
      <c r="G103" s="46"/>
      <c r="H103" s="46"/>
      <c r="I103" s="46"/>
      <c r="J103" s="46"/>
      <c r="K103" s="46"/>
      <c r="L103" s="33"/>
    </row>
    <row r="107" spans="2:12" s="1" customFormat="1" ht="6.95" customHeight="1"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33"/>
    </row>
    <row r="108" spans="2:12" s="1" customFormat="1" ht="24.95" customHeight="1">
      <c r="B108" s="33"/>
      <c r="C108" s="21" t="s">
        <v>235</v>
      </c>
      <c r="L108" s="33"/>
    </row>
    <row r="109" spans="2:12" s="1" customFormat="1" ht="6.95" customHeight="1">
      <c r="B109" s="33"/>
      <c r="L109" s="33"/>
    </row>
    <row r="110" spans="2:12" s="1" customFormat="1" ht="12" customHeight="1">
      <c r="B110" s="33"/>
      <c r="C110" s="27" t="s">
        <v>16</v>
      </c>
      <c r="L110" s="33"/>
    </row>
    <row r="111" spans="2:12" s="1" customFormat="1" ht="26.25" customHeight="1">
      <c r="B111" s="33"/>
      <c r="E111" s="259" t="str">
        <f>E7</f>
        <v>Opatření Zátor-Loučky, OHO, Dílčí stavba 02.040 Opatření v úseku Zátor - Loučky</v>
      </c>
      <c r="F111" s="260"/>
      <c r="G111" s="260"/>
      <c r="H111" s="260"/>
      <c r="L111" s="33"/>
    </row>
    <row r="112" spans="2:12" s="1" customFormat="1" ht="12" customHeight="1">
      <c r="B112" s="33"/>
      <c r="C112" s="27" t="s">
        <v>215</v>
      </c>
      <c r="L112" s="33"/>
    </row>
    <row r="113" spans="2:65" s="1" customFormat="1" ht="30" customHeight="1">
      <c r="B113" s="33"/>
      <c r="E113" s="241" t="str">
        <f>E9</f>
        <v>040.42.3 - Úprava zaústění Zátoráčku km 0,876 20 (TPE km 82.040)</v>
      </c>
      <c r="F113" s="261"/>
      <c r="G113" s="261"/>
      <c r="H113" s="261"/>
      <c r="L113" s="33"/>
    </row>
    <row r="114" spans="2:65" s="1" customFormat="1" ht="6.95" customHeight="1">
      <c r="B114" s="33"/>
      <c r="L114" s="33"/>
    </row>
    <row r="115" spans="2:65" s="1" customFormat="1" ht="12" customHeight="1">
      <c r="B115" s="33"/>
      <c r="C115" s="27" t="s">
        <v>22</v>
      </c>
      <c r="F115" s="25" t="str">
        <f>F12</f>
        <v>Zátor</v>
      </c>
      <c r="I115" s="27" t="s">
        <v>24</v>
      </c>
      <c r="J115" s="53" t="str">
        <f>IF(J12="","",J12)</f>
        <v>15. 11. 2024</v>
      </c>
      <c r="L115" s="33"/>
    </row>
    <row r="116" spans="2:65" s="1" customFormat="1" ht="6.95" customHeight="1">
      <c r="B116" s="33"/>
      <c r="L116" s="33"/>
    </row>
    <row r="117" spans="2:65" s="1" customFormat="1" ht="15.2" customHeight="1">
      <c r="B117" s="33"/>
      <c r="C117" s="27" t="s">
        <v>28</v>
      </c>
      <c r="F117" s="25" t="str">
        <f>E15</f>
        <v>Povodí Odry, státní podnik</v>
      </c>
      <c r="I117" s="27" t="s">
        <v>34</v>
      </c>
      <c r="J117" s="31" t="str">
        <f>E21</f>
        <v>AQUATIS, a.s.</v>
      </c>
      <c r="L117" s="33"/>
    </row>
    <row r="118" spans="2:65" s="1" customFormat="1" ht="25.7" customHeight="1">
      <c r="B118" s="33"/>
      <c r="C118" s="27" t="s">
        <v>32</v>
      </c>
      <c r="F118" s="25" t="str">
        <f>IF(E18="","",E18)</f>
        <v>Vyplň údaj</v>
      </c>
      <c r="I118" s="27" t="s">
        <v>37</v>
      </c>
      <c r="J118" s="31" t="str">
        <f>E24</f>
        <v>Ing. Michal Jendruščák</v>
      </c>
      <c r="L118" s="33"/>
    </row>
    <row r="119" spans="2:65" s="1" customFormat="1" ht="10.35" customHeight="1">
      <c r="B119" s="33"/>
      <c r="L119" s="33"/>
    </row>
    <row r="120" spans="2:65" s="10" customFormat="1" ht="29.25" customHeight="1">
      <c r="B120" s="118"/>
      <c r="C120" s="119" t="s">
        <v>236</v>
      </c>
      <c r="D120" s="120" t="s">
        <v>65</v>
      </c>
      <c r="E120" s="120" t="s">
        <v>61</v>
      </c>
      <c r="F120" s="120" t="s">
        <v>62</v>
      </c>
      <c r="G120" s="120" t="s">
        <v>237</v>
      </c>
      <c r="H120" s="120" t="s">
        <v>238</v>
      </c>
      <c r="I120" s="120" t="s">
        <v>239</v>
      </c>
      <c r="J120" s="120" t="s">
        <v>219</v>
      </c>
      <c r="K120" s="121" t="s">
        <v>240</v>
      </c>
      <c r="L120" s="118"/>
      <c r="M120" s="60" t="s">
        <v>1</v>
      </c>
      <c r="N120" s="61" t="s">
        <v>44</v>
      </c>
      <c r="O120" s="61" t="s">
        <v>241</v>
      </c>
      <c r="P120" s="61" t="s">
        <v>242</v>
      </c>
      <c r="Q120" s="61" t="s">
        <v>243</v>
      </c>
      <c r="R120" s="61" t="s">
        <v>244</v>
      </c>
      <c r="S120" s="61" t="s">
        <v>245</v>
      </c>
      <c r="T120" s="62" t="s">
        <v>246</v>
      </c>
    </row>
    <row r="121" spans="2:65" s="1" customFormat="1" ht="22.9" customHeight="1">
      <c r="B121" s="33"/>
      <c r="C121" s="65" t="s">
        <v>247</v>
      </c>
      <c r="J121" s="122">
        <f>BK121</f>
        <v>0</v>
      </c>
      <c r="L121" s="33"/>
      <c r="M121" s="63"/>
      <c r="N121" s="54"/>
      <c r="O121" s="54"/>
      <c r="P121" s="123">
        <f>P122</f>
        <v>0</v>
      </c>
      <c r="Q121" s="54"/>
      <c r="R121" s="123">
        <f>R122</f>
        <v>2753.5588600000001</v>
      </c>
      <c r="S121" s="54"/>
      <c r="T121" s="124">
        <f>T122</f>
        <v>596.72599999999989</v>
      </c>
      <c r="AT121" s="17" t="s">
        <v>79</v>
      </c>
      <c r="AU121" s="17" t="s">
        <v>221</v>
      </c>
      <c r="BK121" s="125">
        <f>BK122</f>
        <v>0</v>
      </c>
    </row>
    <row r="122" spans="2:65" s="11" customFormat="1" ht="25.9" customHeight="1">
      <c r="B122" s="126"/>
      <c r="D122" s="127" t="s">
        <v>79</v>
      </c>
      <c r="E122" s="128" t="s">
        <v>248</v>
      </c>
      <c r="F122" s="128" t="s">
        <v>249</v>
      </c>
      <c r="I122" s="129"/>
      <c r="J122" s="130">
        <f>BK122</f>
        <v>0</v>
      </c>
      <c r="L122" s="126"/>
      <c r="M122" s="131"/>
      <c r="P122" s="132">
        <f>P123+P209+P218+P230</f>
        <v>0</v>
      </c>
      <c r="R122" s="132">
        <f>R123+R209+R218+R230</f>
        <v>2753.5588600000001</v>
      </c>
      <c r="T122" s="133">
        <f>T123+T209+T218+T230</f>
        <v>596.72599999999989</v>
      </c>
      <c r="AR122" s="127" t="s">
        <v>88</v>
      </c>
      <c r="AT122" s="134" t="s">
        <v>79</v>
      </c>
      <c r="AU122" s="134" t="s">
        <v>80</v>
      </c>
      <c r="AY122" s="127" t="s">
        <v>250</v>
      </c>
      <c r="BK122" s="135">
        <f>BK123+BK209+BK218+BK230</f>
        <v>0</v>
      </c>
    </row>
    <row r="123" spans="2:65" s="11" customFormat="1" ht="22.9" customHeight="1">
      <c r="B123" s="126"/>
      <c r="D123" s="127" t="s">
        <v>79</v>
      </c>
      <c r="E123" s="136" t="s">
        <v>88</v>
      </c>
      <c r="F123" s="136" t="s">
        <v>251</v>
      </c>
      <c r="I123" s="129"/>
      <c r="J123" s="137">
        <f>BK123</f>
        <v>0</v>
      </c>
      <c r="L123" s="126"/>
      <c r="M123" s="131"/>
      <c r="P123" s="132">
        <f>SUM(P124:P208)</f>
        <v>0</v>
      </c>
      <c r="R123" s="132">
        <f>SUM(R124:R208)</f>
        <v>7.6600000000000001E-3</v>
      </c>
      <c r="T123" s="133">
        <f>SUM(T124:T208)</f>
        <v>596.72599999999989</v>
      </c>
      <c r="AR123" s="127" t="s">
        <v>88</v>
      </c>
      <c r="AT123" s="134" t="s">
        <v>79</v>
      </c>
      <c r="AU123" s="134" t="s">
        <v>88</v>
      </c>
      <c r="AY123" s="127" t="s">
        <v>250</v>
      </c>
      <c r="BK123" s="135">
        <f>SUM(BK124:BK208)</f>
        <v>0</v>
      </c>
    </row>
    <row r="124" spans="2:65" s="1" customFormat="1" ht="24.2" customHeight="1">
      <c r="B124" s="33"/>
      <c r="C124" s="138" t="s">
        <v>88</v>
      </c>
      <c r="D124" s="138" t="s">
        <v>252</v>
      </c>
      <c r="E124" s="139" t="s">
        <v>769</v>
      </c>
      <c r="F124" s="140" t="s">
        <v>770</v>
      </c>
      <c r="G124" s="141" t="s">
        <v>255</v>
      </c>
      <c r="H124" s="142">
        <v>767</v>
      </c>
      <c r="I124" s="143"/>
      <c r="J124" s="144">
        <f>ROUND(I124*H124,2)</f>
        <v>0</v>
      </c>
      <c r="K124" s="140" t="s">
        <v>256</v>
      </c>
      <c r="L124" s="33"/>
      <c r="M124" s="145" t="s">
        <v>1</v>
      </c>
      <c r="N124" s="146" t="s">
        <v>45</v>
      </c>
      <c r="P124" s="147">
        <f>O124*H124</f>
        <v>0</v>
      </c>
      <c r="Q124" s="147">
        <v>0</v>
      </c>
      <c r="R124" s="147">
        <f>Q124*H124</f>
        <v>0</v>
      </c>
      <c r="S124" s="147">
        <v>0.44</v>
      </c>
      <c r="T124" s="148">
        <f>S124*H124</f>
        <v>337.48</v>
      </c>
      <c r="AR124" s="149" t="s">
        <v>257</v>
      </c>
      <c r="AT124" s="149" t="s">
        <v>252</v>
      </c>
      <c r="AU124" s="149" t="s">
        <v>21</v>
      </c>
      <c r="AY124" s="17" t="s">
        <v>250</v>
      </c>
      <c r="BE124" s="150">
        <f>IF(N124="základní",J124,0)</f>
        <v>0</v>
      </c>
      <c r="BF124" s="150">
        <f>IF(N124="snížená",J124,0)</f>
        <v>0</v>
      </c>
      <c r="BG124" s="150">
        <f>IF(N124="zákl. přenesená",J124,0)</f>
        <v>0</v>
      </c>
      <c r="BH124" s="150">
        <f>IF(N124="sníž. přenesená",J124,0)</f>
        <v>0</v>
      </c>
      <c r="BI124" s="150">
        <f>IF(N124="nulová",J124,0)</f>
        <v>0</v>
      </c>
      <c r="BJ124" s="17" t="s">
        <v>88</v>
      </c>
      <c r="BK124" s="150">
        <f>ROUND(I124*H124,2)</f>
        <v>0</v>
      </c>
      <c r="BL124" s="17" t="s">
        <v>257</v>
      </c>
      <c r="BM124" s="149" t="s">
        <v>4961</v>
      </c>
    </row>
    <row r="125" spans="2:65" s="1" customFormat="1" ht="11.25">
      <c r="B125" s="33"/>
      <c r="D125" s="151" t="s">
        <v>259</v>
      </c>
      <c r="F125" s="152" t="s">
        <v>772</v>
      </c>
      <c r="I125" s="153"/>
      <c r="L125" s="33"/>
      <c r="M125" s="154"/>
      <c r="T125" s="57"/>
      <c r="AT125" s="17" t="s">
        <v>259</v>
      </c>
      <c r="AU125" s="17" t="s">
        <v>21</v>
      </c>
    </row>
    <row r="126" spans="2:65" s="1" customFormat="1" ht="24.2" customHeight="1">
      <c r="B126" s="33"/>
      <c r="C126" s="138" t="s">
        <v>21</v>
      </c>
      <c r="D126" s="138" t="s">
        <v>252</v>
      </c>
      <c r="E126" s="139" t="s">
        <v>4962</v>
      </c>
      <c r="F126" s="140" t="s">
        <v>4963</v>
      </c>
      <c r="G126" s="141" t="s">
        <v>255</v>
      </c>
      <c r="H126" s="142">
        <v>767</v>
      </c>
      <c r="I126" s="143"/>
      <c r="J126" s="144">
        <f>ROUND(I126*H126,2)</f>
        <v>0</v>
      </c>
      <c r="K126" s="140" t="s">
        <v>256</v>
      </c>
      <c r="L126" s="33"/>
      <c r="M126" s="145" t="s">
        <v>1</v>
      </c>
      <c r="N126" s="146" t="s">
        <v>45</v>
      </c>
      <c r="P126" s="147">
        <f>O126*H126</f>
        <v>0</v>
      </c>
      <c r="Q126" s="147">
        <v>0</v>
      </c>
      <c r="R126" s="147">
        <f>Q126*H126</f>
        <v>0</v>
      </c>
      <c r="S126" s="147">
        <v>0.24</v>
      </c>
      <c r="T126" s="148">
        <f>S126*H126</f>
        <v>184.07999999999998</v>
      </c>
      <c r="AR126" s="149" t="s">
        <v>257</v>
      </c>
      <c r="AT126" s="149" t="s">
        <v>252</v>
      </c>
      <c r="AU126" s="149" t="s">
        <v>21</v>
      </c>
      <c r="AY126" s="17" t="s">
        <v>250</v>
      </c>
      <c r="BE126" s="150">
        <f>IF(N126="základní",J126,0)</f>
        <v>0</v>
      </c>
      <c r="BF126" s="150">
        <f>IF(N126="snížená",J126,0)</f>
        <v>0</v>
      </c>
      <c r="BG126" s="150">
        <f>IF(N126="zákl. přenesená",J126,0)</f>
        <v>0</v>
      </c>
      <c r="BH126" s="150">
        <f>IF(N126="sníž. přenesená",J126,0)</f>
        <v>0</v>
      </c>
      <c r="BI126" s="150">
        <f>IF(N126="nulová",J126,0)</f>
        <v>0</v>
      </c>
      <c r="BJ126" s="17" t="s">
        <v>88</v>
      </c>
      <c r="BK126" s="150">
        <f>ROUND(I126*H126,2)</f>
        <v>0</v>
      </c>
      <c r="BL126" s="17" t="s">
        <v>257</v>
      </c>
      <c r="BM126" s="149" t="s">
        <v>4964</v>
      </c>
    </row>
    <row r="127" spans="2:65" s="1" customFormat="1" ht="11.25">
      <c r="B127" s="33"/>
      <c r="D127" s="151" t="s">
        <v>259</v>
      </c>
      <c r="F127" s="152" t="s">
        <v>4965</v>
      </c>
      <c r="I127" s="153"/>
      <c r="L127" s="33"/>
      <c r="M127" s="154"/>
      <c r="T127" s="57"/>
      <c r="AT127" s="17" t="s">
        <v>259</v>
      </c>
      <c r="AU127" s="17" t="s">
        <v>21</v>
      </c>
    </row>
    <row r="128" spans="2:65" s="1" customFormat="1" ht="24.2" customHeight="1">
      <c r="B128" s="33"/>
      <c r="C128" s="138" t="s">
        <v>267</v>
      </c>
      <c r="D128" s="138" t="s">
        <v>252</v>
      </c>
      <c r="E128" s="139" t="s">
        <v>4966</v>
      </c>
      <c r="F128" s="140" t="s">
        <v>4967</v>
      </c>
      <c r="G128" s="141" t="s">
        <v>255</v>
      </c>
      <c r="H128" s="142">
        <v>767</v>
      </c>
      <c r="I128" s="143"/>
      <c r="J128" s="144">
        <f>ROUND(I128*H128,2)</f>
        <v>0</v>
      </c>
      <c r="K128" s="140" t="s">
        <v>256</v>
      </c>
      <c r="L128" s="33"/>
      <c r="M128" s="145" t="s">
        <v>1</v>
      </c>
      <c r="N128" s="146" t="s">
        <v>45</v>
      </c>
      <c r="P128" s="147">
        <f>O128*H128</f>
        <v>0</v>
      </c>
      <c r="Q128" s="147">
        <v>0</v>
      </c>
      <c r="R128" s="147">
        <f>Q128*H128</f>
        <v>0</v>
      </c>
      <c r="S128" s="147">
        <v>9.8000000000000004E-2</v>
      </c>
      <c r="T128" s="148">
        <f>S128*H128</f>
        <v>75.165999999999997</v>
      </c>
      <c r="AR128" s="149" t="s">
        <v>257</v>
      </c>
      <c r="AT128" s="149" t="s">
        <v>252</v>
      </c>
      <c r="AU128" s="149" t="s">
        <v>21</v>
      </c>
      <c r="AY128" s="17" t="s">
        <v>250</v>
      </c>
      <c r="BE128" s="150">
        <f>IF(N128="základní",J128,0)</f>
        <v>0</v>
      </c>
      <c r="BF128" s="150">
        <f>IF(N128="snížená",J128,0)</f>
        <v>0</v>
      </c>
      <c r="BG128" s="150">
        <f>IF(N128="zákl. přenesená",J128,0)</f>
        <v>0</v>
      </c>
      <c r="BH128" s="150">
        <f>IF(N128="sníž. přenesená",J128,0)</f>
        <v>0</v>
      </c>
      <c r="BI128" s="150">
        <f>IF(N128="nulová",J128,0)</f>
        <v>0</v>
      </c>
      <c r="BJ128" s="17" t="s">
        <v>88</v>
      </c>
      <c r="BK128" s="150">
        <f>ROUND(I128*H128,2)</f>
        <v>0</v>
      </c>
      <c r="BL128" s="17" t="s">
        <v>257</v>
      </c>
      <c r="BM128" s="149" t="s">
        <v>4968</v>
      </c>
    </row>
    <row r="129" spans="2:65" s="1" customFormat="1" ht="11.25">
      <c r="B129" s="33"/>
      <c r="D129" s="151" t="s">
        <v>259</v>
      </c>
      <c r="F129" s="152" t="s">
        <v>4969</v>
      </c>
      <c r="I129" s="153"/>
      <c r="L129" s="33"/>
      <c r="M129" s="154"/>
      <c r="T129" s="57"/>
      <c r="AT129" s="17" t="s">
        <v>259</v>
      </c>
      <c r="AU129" s="17" t="s">
        <v>21</v>
      </c>
    </row>
    <row r="130" spans="2:65" s="1" customFormat="1" ht="24.2" customHeight="1">
      <c r="B130" s="33"/>
      <c r="C130" s="138" t="s">
        <v>257</v>
      </c>
      <c r="D130" s="138" t="s">
        <v>252</v>
      </c>
      <c r="E130" s="139" t="s">
        <v>288</v>
      </c>
      <c r="F130" s="140" t="s">
        <v>289</v>
      </c>
      <c r="G130" s="141" t="s">
        <v>255</v>
      </c>
      <c r="H130" s="142">
        <v>1502</v>
      </c>
      <c r="I130" s="143"/>
      <c r="J130" s="144">
        <f>ROUND(I130*H130,2)</f>
        <v>0</v>
      </c>
      <c r="K130" s="140" t="s">
        <v>256</v>
      </c>
      <c r="L130" s="33"/>
      <c r="M130" s="145" t="s">
        <v>1</v>
      </c>
      <c r="N130" s="146" t="s">
        <v>45</v>
      </c>
      <c r="P130" s="147">
        <f>O130*H130</f>
        <v>0</v>
      </c>
      <c r="Q130" s="147">
        <v>0</v>
      </c>
      <c r="R130" s="147">
        <f>Q130*H130</f>
        <v>0</v>
      </c>
      <c r="S130" s="147">
        <v>0</v>
      </c>
      <c r="T130" s="148">
        <f>S130*H130</f>
        <v>0</v>
      </c>
      <c r="AR130" s="149" t="s">
        <v>257</v>
      </c>
      <c r="AT130" s="149" t="s">
        <v>252</v>
      </c>
      <c r="AU130" s="149" t="s">
        <v>21</v>
      </c>
      <c r="AY130" s="17" t="s">
        <v>250</v>
      </c>
      <c r="BE130" s="150">
        <f>IF(N130="základní",J130,0)</f>
        <v>0</v>
      </c>
      <c r="BF130" s="150">
        <f>IF(N130="snížená",J130,0)</f>
        <v>0</v>
      </c>
      <c r="BG130" s="150">
        <f>IF(N130="zákl. přenesená",J130,0)</f>
        <v>0</v>
      </c>
      <c r="BH130" s="150">
        <f>IF(N130="sníž. přenesená",J130,0)</f>
        <v>0</v>
      </c>
      <c r="BI130" s="150">
        <f>IF(N130="nulová",J130,0)</f>
        <v>0</v>
      </c>
      <c r="BJ130" s="17" t="s">
        <v>88</v>
      </c>
      <c r="BK130" s="150">
        <f>ROUND(I130*H130,2)</f>
        <v>0</v>
      </c>
      <c r="BL130" s="17" t="s">
        <v>257</v>
      </c>
      <c r="BM130" s="149" t="s">
        <v>4970</v>
      </c>
    </row>
    <row r="131" spans="2:65" s="1" customFormat="1" ht="11.25">
      <c r="B131" s="33"/>
      <c r="D131" s="151" t="s">
        <v>259</v>
      </c>
      <c r="F131" s="152" t="s">
        <v>291</v>
      </c>
      <c r="I131" s="153"/>
      <c r="L131" s="33"/>
      <c r="M131" s="154"/>
      <c r="T131" s="57"/>
      <c r="AT131" s="17" t="s">
        <v>259</v>
      </c>
      <c r="AU131" s="17" t="s">
        <v>21</v>
      </c>
    </row>
    <row r="132" spans="2:65" s="12" customFormat="1" ht="11.25">
      <c r="B132" s="155"/>
      <c r="D132" s="156" t="s">
        <v>265</v>
      </c>
      <c r="E132" s="157" t="s">
        <v>1</v>
      </c>
      <c r="F132" s="158" t="s">
        <v>4971</v>
      </c>
      <c r="H132" s="159">
        <v>1502</v>
      </c>
      <c r="I132" s="160"/>
      <c r="L132" s="155"/>
      <c r="M132" s="161"/>
      <c r="T132" s="162"/>
      <c r="AT132" s="157" t="s">
        <v>265</v>
      </c>
      <c r="AU132" s="157" t="s">
        <v>21</v>
      </c>
      <c r="AV132" s="12" t="s">
        <v>21</v>
      </c>
      <c r="AW132" s="12" t="s">
        <v>36</v>
      </c>
      <c r="AX132" s="12" t="s">
        <v>88</v>
      </c>
      <c r="AY132" s="157" t="s">
        <v>250</v>
      </c>
    </row>
    <row r="133" spans="2:65" s="1" customFormat="1" ht="33" customHeight="1">
      <c r="B133" s="33"/>
      <c r="C133" s="138" t="s">
        <v>280</v>
      </c>
      <c r="D133" s="138" t="s">
        <v>252</v>
      </c>
      <c r="E133" s="139" t="s">
        <v>4972</v>
      </c>
      <c r="F133" s="140" t="s">
        <v>4973</v>
      </c>
      <c r="G133" s="141" t="s">
        <v>276</v>
      </c>
      <c r="H133" s="142">
        <v>112</v>
      </c>
      <c r="I133" s="143"/>
      <c r="J133" s="144">
        <f>ROUND(I133*H133,2)</f>
        <v>0</v>
      </c>
      <c r="K133" s="140" t="s">
        <v>256</v>
      </c>
      <c r="L133" s="33"/>
      <c r="M133" s="145" t="s">
        <v>1</v>
      </c>
      <c r="N133" s="146" t="s">
        <v>45</v>
      </c>
      <c r="P133" s="147">
        <f>O133*H133</f>
        <v>0</v>
      </c>
      <c r="Q133" s="147">
        <v>0</v>
      </c>
      <c r="R133" s="147">
        <f>Q133*H133</f>
        <v>0</v>
      </c>
      <c r="S133" s="147">
        <v>0</v>
      </c>
      <c r="T133" s="148">
        <f>S133*H133</f>
        <v>0</v>
      </c>
      <c r="AR133" s="149" t="s">
        <v>257</v>
      </c>
      <c r="AT133" s="149" t="s">
        <v>252</v>
      </c>
      <c r="AU133" s="149" t="s">
        <v>21</v>
      </c>
      <c r="AY133" s="17" t="s">
        <v>250</v>
      </c>
      <c r="BE133" s="150">
        <f>IF(N133="základní",J133,0)</f>
        <v>0</v>
      </c>
      <c r="BF133" s="150">
        <f>IF(N133="snížená",J133,0)</f>
        <v>0</v>
      </c>
      <c r="BG133" s="150">
        <f>IF(N133="zákl. přenesená",J133,0)</f>
        <v>0</v>
      </c>
      <c r="BH133" s="150">
        <f>IF(N133="sníž. přenesená",J133,0)</f>
        <v>0</v>
      </c>
      <c r="BI133" s="150">
        <f>IF(N133="nulová",J133,0)</f>
        <v>0</v>
      </c>
      <c r="BJ133" s="17" t="s">
        <v>88</v>
      </c>
      <c r="BK133" s="150">
        <f>ROUND(I133*H133,2)</f>
        <v>0</v>
      </c>
      <c r="BL133" s="17" t="s">
        <v>257</v>
      </c>
      <c r="BM133" s="149" t="s">
        <v>4974</v>
      </c>
    </row>
    <row r="134" spans="2:65" s="1" customFormat="1" ht="11.25">
      <c r="B134" s="33"/>
      <c r="D134" s="151" t="s">
        <v>259</v>
      </c>
      <c r="F134" s="152" t="s">
        <v>4975</v>
      </c>
      <c r="I134" s="153"/>
      <c r="L134" s="33"/>
      <c r="M134" s="154"/>
      <c r="T134" s="57"/>
      <c r="AT134" s="17" t="s">
        <v>259</v>
      </c>
      <c r="AU134" s="17" t="s">
        <v>21</v>
      </c>
    </row>
    <row r="135" spans="2:65" s="12" customFormat="1" ht="11.25">
      <c r="B135" s="155"/>
      <c r="D135" s="156" t="s">
        <v>265</v>
      </c>
      <c r="E135" s="157" t="s">
        <v>1</v>
      </c>
      <c r="F135" s="158" t="s">
        <v>4976</v>
      </c>
      <c r="H135" s="159">
        <v>112</v>
      </c>
      <c r="I135" s="160"/>
      <c r="L135" s="155"/>
      <c r="M135" s="161"/>
      <c r="T135" s="162"/>
      <c r="AT135" s="157" t="s">
        <v>265</v>
      </c>
      <c r="AU135" s="157" t="s">
        <v>21</v>
      </c>
      <c r="AV135" s="12" t="s">
        <v>21</v>
      </c>
      <c r="AW135" s="12" t="s">
        <v>36</v>
      </c>
      <c r="AX135" s="12" t="s">
        <v>88</v>
      </c>
      <c r="AY135" s="157" t="s">
        <v>250</v>
      </c>
    </row>
    <row r="136" spans="2:65" s="1" customFormat="1" ht="33" customHeight="1">
      <c r="B136" s="33"/>
      <c r="C136" s="138" t="s">
        <v>287</v>
      </c>
      <c r="D136" s="138" t="s">
        <v>252</v>
      </c>
      <c r="E136" s="139" t="s">
        <v>1284</v>
      </c>
      <c r="F136" s="140" t="s">
        <v>1285</v>
      </c>
      <c r="G136" s="141" t="s">
        <v>276</v>
      </c>
      <c r="H136" s="142">
        <v>299</v>
      </c>
      <c r="I136" s="143"/>
      <c r="J136" s="144">
        <f>ROUND(I136*H136,2)</f>
        <v>0</v>
      </c>
      <c r="K136" s="140" t="s">
        <v>256</v>
      </c>
      <c r="L136" s="33"/>
      <c r="M136" s="145" t="s">
        <v>1</v>
      </c>
      <c r="N136" s="146" t="s">
        <v>45</v>
      </c>
      <c r="P136" s="147">
        <f>O136*H136</f>
        <v>0</v>
      </c>
      <c r="Q136" s="147">
        <v>0</v>
      </c>
      <c r="R136" s="147">
        <f>Q136*H136</f>
        <v>0</v>
      </c>
      <c r="S136" s="147">
        <v>0</v>
      </c>
      <c r="T136" s="148">
        <f>S136*H136</f>
        <v>0</v>
      </c>
      <c r="AR136" s="149" t="s">
        <v>257</v>
      </c>
      <c r="AT136" s="149" t="s">
        <v>252</v>
      </c>
      <c r="AU136" s="149" t="s">
        <v>21</v>
      </c>
      <c r="AY136" s="17" t="s">
        <v>250</v>
      </c>
      <c r="BE136" s="150">
        <f>IF(N136="základní",J136,0)</f>
        <v>0</v>
      </c>
      <c r="BF136" s="150">
        <f>IF(N136="snížená",J136,0)</f>
        <v>0</v>
      </c>
      <c r="BG136" s="150">
        <f>IF(N136="zákl. přenesená",J136,0)</f>
        <v>0</v>
      </c>
      <c r="BH136" s="150">
        <f>IF(N136="sníž. přenesená",J136,0)</f>
        <v>0</v>
      </c>
      <c r="BI136" s="150">
        <f>IF(N136="nulová",J136,0)</f>
        <v>0</v>
      </c>
      <c r="BJ136" s="17" t="s">
        <v>88</v>
      </c>
      <c r="BK136" s="150">
        <f>ROUND(I136*H136,2)</f>
        <v>0</v>
      </c>
      <c r="BL136" s="17" t="s">
        <v>257</v>
      </c>
      <c r="BM136" s="149" t="s">
        <v>4977</v>
      </c>
    </row>
    <row r="137" spans="2:65" s="1" customFormat="1" ht="11.25">
      <c r="B137" s="33"/>
      <c r="D137" s="151" t="s">
        <v>259</v>
      </c>
      <c r="F137" s="152" t="s">
        <v>1287</v>
      </c>
      <c r="I137" s="153"/>
      <c r="L137" s="33"/>
      <c r="M137" s="154"/>
      <c r="T137" s="57"/>
      <c r="AT137" s="17" t="s">
        <v>259</v>
      </c>
      <c r="AU137" s="17" t="s">
        <v>21</v>
      </c>
    </row>
    <row r="138" spans="2:65" s="12" customFormat="1" ht="11.25">
      <c r="B138" s="155"/>
      <c r="D138" s="156" t="s">
        <v>265</v>
      </c>
      <c r="E138" s="157" t="s">
        <v>1</v>
      </c>
      <c r="F138" s="158" t="s">
        <v>4978</v>
      </c>
      <c r="H138" s="159">
        <v>299</v>
      </c>
      <c r="I138" s="160"/>
      <c r="L138" s="155"/>
      <c r="M138" s="161"/>
      <c r="T138" s="162"/>
      <c r="AT138" s="157" t="s">
        <v>265</v>
      </c>
      <c r="AU138" s="157" t="s">
        <v>21</v>
      </c>
      <c r="AV138" s="12" t="s">
        <v>21</v>
      </c>
      <c r="AW138" s="12" t="s">
        <v>36</v>
      </c>
      <c r="AX138" s="12" t="s">
        <v>88</v>
      </c>
      <c r="AY138" s="157" t="s">
        <v>250</v>
      </c>
    </row>
    <row r="139" spans="2:65" s="1" customFormat="1" ht="37.9" customHeight="1">
      <c r="B139" s="33"/>
      <c r="C139" s="138" t="s">
        <v>293</v>
      </c>
      <c r="D139" s="138" t="s">
        <v>252</v>
      </c>
      <c r="E139" s="139" t="s">
        <v>4433</v>
      </c>
      <c r="F139" s="140" t="s">
        <v>4434</v>
      </c>
      <c r="G139" s="141" t="s">
        <v>276</v>
      </c>
      <c r="H139" s="142">
        <v>29</v>
      </c>
      <c r="I139" s="143"/>
      <c r="J139" s="144">
        <f>ROUND(I139*H139,2)</f>
        <v>0</v>
      </c>
      <c r="K139" s="140" t="s">
        <v>256</v>
      </c>
      <c r="L139" s="33"/>
      <c r="M139" s="145" t="s">
        <v>1</v>
      </c>
      <c r="N139" s="146" t="s">
        <v>45</v>
      </c>
      <c r="P139" s="147">
        <f>O139*H139</f>
        <v>0</v>
      </c>
      <c r="Q139" s="147">
        <v>0</v>
      </c>
      <c r="R139" s="147">
        <f>Q139*H139</f>
        <v>0</v>
      </c>
      <c r="S139" s="147">
        <v>0</v>
      </c>
      <c r="T139" s="148">
        <f>S139*H139</f>
        <v>0</v>
      </c>
      <c r="AR139" s="149" t="s">
        <v>257</v>
      </c>
      <c r="AT139" s="149" t="s">
        <v>252</v>
      </c>
      <c r="AU139" s="149" t="s">
        <v>21</v>
      </c>
      <c r="AY139" s="17" t="s">
        <v>250</v>
      </c>
      <c r="BE139" s="150">
        <f>IF(N139="základní",J139,0)</f>
        <v>0</v>
      </c>
      <c r="BF139" s="150">
        <f>IF(N139="snížená",J139,0)</f>
        <v>0</v>
      </c>
      <c r="BG139" s="150">
        <f>IF(N139="zákl. přenesená",J139,0)</f>
        <v>0</v>
      </c>
      <c r="BH139" s="150">
        <f>IF(N139="sníž. přenesená",J139,0)</f>
        <v>0</v>
      </c>
      <c r="BI139" s="150">
        <f>IF(N139="nulová",J139,0)</f>
        <v>0</v>
      </c>
      <c r="BJ139" s="17" t="s">
        <v>88</v>
      </c>
      <c r="BK139" s="150">
        <f>ROUND(I139*H139,2)</f>
        <v>0</v>
      </c>
      <c r="BL139" s="17" t="s">
        <v>257</v>
      </c>
      <c r="BM139" s="149" t="s">
        <v>4979</v>
      </c>
    </row>
    <row r="140" spans="2:65" s="1" customFormat="1" ht="11.25">
      <c r="B140" s="33"/>
      <c r="D140" s="151" t="s">
        <v>259</v>
      </c>
      <c r="F140" s="152" t="s">
        <v>4436</v>
      </c>
      <c r="I140" s="153"/>
      <c r="L140" s="33"/>
      <c r="M140" s="154"/>
      <c r="T140" s="57"/>
      <c r="AT140" s="17" t="s">
        <v>259</v>
      </c>
      <c r="AU140" s="17" t="s">
        <v>21</v>
      </c>
    </row>
    <row r="141" spans="2:65" s="12" customFormat="1" ht="11.25">
      <c r="B141" s="155"/>
      <c r="D141" s="156" t="s">
        <v>265</v>
      </c>
      <c r="E141" s="157" t="s">
        <v>1</v>
      </c>
      <c r="F141" s="158" t="s">
        <v>4980</v>
      </c>
      <c r="H141" s="159">
        <v>29</v>
      </c>
      <c r="I141" s="160"/>
      <c r="L141" s="155"/>
      <c r="M141" s="161"/>
      <c r="T141" s="162"/>
      <c r="AT141" s="157" t="s">
        <v>265</v>
      </c>
      <c r="AU141" s="157" t="s">
        <v>21</v>
      </c>
      <c r="AV141" s="12" t="s">
        <v>21</v>
      </c>
      <c r="AW141" s="12" t="s">
        <v>36</v>
      </c>
      <c r="AX141" s="12" t="s">
        <v>88</v>
      </c>
      <c r="AY141" s="157" t="s">
        <v>250</v>
      </c>
    </row>
    <row r="142" spans="2:65" s="1" customFormat="1" ht="37.9" customHeight="1">
      <c r="B142" s="33"/>
      <c r="C142" s="138" t="s">
        <v>299</v>
      </c>
      <c r="D142" s="138" t="s">
        <v>252</v>
      </c>
      <c r="E142" s="139" t="s">
        <v>790</v>
      </c>
      <c r="F142" s="140" t="s">
        <v>791</v>
      </c>
      <c r="G142" s="141" t="s">
        <v>276</v>
      </c>
      <c r="H142" s="142">
        <v>89.49</v>
      </c>
      <c r="I142" s="143"/>
      <c r="J142" s="144">
        <f>ROUND(I142*H142,2)</f>
        <v>0</v>
      </c>
      <c r="K142" s="140" t="s">
        <v>256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0</v>
      </c>
      <c r="R142" s="147">
        <f>Q142*H142</f>
        <v>0</v>
      </c>
      <c r="S142" s="147">
        <v>0</v>
      </c>
      <c r="T142" s="148">
        <f>S142*H142</f>
        <v>0</v>
      </c>
      <c r="AR142" s="149" t="s">
        <v>257</v>
      </c>
      <c r="AT142" s="149" t="s">
        <v>252</v>
      </c>
      <c r="AU142" s="149" t="s">
        <v>21</v>
      </c>
      <c r="AY142" s="17" t="s">
        <v>250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257</v>
      </c>
      <c r="BM142" s="149" t="s">
        <v>4981</v>
      </c>
    </row>
    <row r="143" spans="2:65" s="1" customFormat="1" ht="11.25">
      <c r="B143" s="33"/>
      <c r="D143" s="151" t="s">
        <v>259</v>
      </c>
      <c r="F143" s="152" t="s">
        <v>793</v>
      </c>
      <c r="I143" s="153"/>
      <c r="L143" s="33"/>
      <c r="M143" s="154"/>
      <c r="T143" s="57"/>
      <c r="AT143" s="17" t="s">
        <v>259</v>
      </c>
      <c r="AU143" s="17" t="s">
        <v>21</v>
      </c>
    </row>
    <row r="144" spans="2:65" s="12" customFormat="1" ht="11.25">
      <c r="B144" s="155"/>
      <c r="D144" s="156" t="s">
        <v>265</v>
      </c>
      <c r="E144" s="157" t="s">
        <v>1</v>
      </c>
      <c r="F144" s="158" t="s">
        <v>4982</v>
      </c>
      <c r="H144" s="159">
        <v>89.49</v>
      </c>
      <c r="I144" s="160"/>
      <c r="L144" s="155"/>
      <c r="M144" s="161"/>
      <c r="T144" s="162"/>
      <c r="AT144" s="157" t="s">
        <v>265</v>
      </c>
      <c r="AU144" s="157" t="s">
        <v>21</v>
      </c>
      <c r="AV144" s="12" t="s">
        <v>21</v>
      </c>
      <c r="AW144" s="12" t="s">
        <v>36</v>
      </c>
      <c r="AX144" s="12" t="s">
        <v>88</v>
      </c>
      <c r="AY144" s="157" t="s">
        <v>250</v>
      </c>
    </row>
    <row r="145" spans="2:65" s="1" customFormat="1" ht="37.9" customHeight="1">
      <c r="B145" s="33"/>
      <c r="C145" s="138" t="s">
        <v>305</v>
      </c>
      <c r="D145" s="138" t="s">
        <v>252</v>
      </c>
      <c r="E145" s="139" t="s">
        <v>312</v>
      </c>
      <c r="F145" s="140" t="s">
        <v>313</v>
      </c>
      <c r="G145" s="141" t="s">
        <v>276</v>
      </c>
      <c r="H145" s="142">
        <v>282.75</v>
      </c>
      <c r="I145" s="143"/>
      <c r="J145" s="144">
        <f>ROUND(I145*H145,2)</f>
        <v>0</v>
      </c>
      <c r="K145" s="140" t="s">
        <v>256</v>
      </c>
      <c r="L145" s="33"/>
      <c r="M145" s="145" t="s">
        <v>1</v>
      </c>
      <c r="N145" s="146" t="s">
        <v>45</v>
      </c>
      <c r="P145" s="147">
        <f>O145*H145</f>
        <v>0</v>
      </c>
      <c r="Q145" s="147">
        <v>0</v>
      </c>
      <c r="R145" s="147">
        <f>Q145*H145</f>
        <v>0</v>
      </c>
      <c r="S145" s="147">
        <v>0</v>
      </c>
      <c r="T145" s="148">
        <f>S145*H145</f>
        <v>0</v>
      </c>
      <c r="AR145" s="149" t="s">
        <v>257</v>
      </c>
      <c r="AT145" s="149" t="s">
        <v>252</v>
      </c>
      <c r="AU145" s="149" t="s">
        <v>21</v>
      </c>
      <c r="AY145" s="17" t="s">
        <v>250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257</v>
      </c>
      <c r="BM145" s="149" t="s">
        <v>4983</v>
      </c>
    </row>
    <row r="146" spans="2:65" s="1" customFormat="1" ht="11.25">
      <c r="B146" s="33"/>
      <c r="D146" s="151" t="s">
        <v>259</v>
      </c>
      <c r="F146" s="152" t="s">
        <v>315</v>
      </c>
      <c r="I146" s="153"/>
      <c r="L146" s="33"/>
      <c r="M146" s="154"/>
      <c r="T146" s="57"/>
      <c r="AT146" s="17" t="s">
        <v>259</v>
      </c>
      <c r="AU146" s="17" t="s">
        <v>21</v>
      </c>
    </row>
    <row r="147" spans="2:65" s="12" customFormat="1" ht="11.25">
      <c r="B147" s="155"/>
      <c r="D147" s="156" t="s">
        <v>265</v>
      </c>
      <c r="E147" s="157" t="s">
        <v>1</v>
      </c>
      <c r="F147" s="158" t="s">
        <v>4984</v>
      </c>
      <c r="H147" s="159">
        <v>225.3</v>
      </c>
      <c r="I147" s="160"/>
      <c r="L147" s="155"/>
      <c r="M147" s="161"/>
      <c r="T147" s="162"/>
      <c r="AT147" s="157" t="s">
        <v>265</v>
      </c>
      <c r="AU147" s="157" t="s">
        <v>21</v>
      </c>
      <c r="AV147" s="12" t="s">
        <v>21</v>
      </c>
      <c r="AW147" s="12" t="s">
        <v>36</v>
      </c>
      <c r="AX147" s="12" t="s">
        <v>80</v>
      </c>
      <c r="AY147" s="157" t="s">
        <v>250</v>
      </c>
    </row>
    <row r="148" spans="2:65" s="14" customFormat="1" ht="11.25">
      <c r="B148" s="171"/>
      <c r="D148" s="156" t="s">
        <v>265</v>
      </c>
      <c r="E148" s="172" t="s">
        <v>1</v>
      </c>
      <c r="F148" s="173" t="s">
        <v>317</v>
      </c>
      <c r="H148" s="174">
        <v>225.3</v>
      </c>
      <c r="I148" s="175"/>
      <c r="L148" s="171"/>
      <c r="M148" s="176"/>
      <c r="T148" s="177"/>
      <c r="AT148" s="172" t="s">
        <v>265</v>
      </c>
      <c r="AU148" s="172" t="s">
        <v>21</v>
      </c>
      <c r="AV148" s="14" t="s">
        <v>267</v>
      </c>
      <c r="AW148" s="14" t="s">
        <v>36</v>
      </c>
      <c r="AX148" s="14" t="s">
        <v>80</v>
      </c>
      <c r="AY148" s="172" t="s">
        <v>250</v>
      </c>
    </row>
    <row r="149" spans="2:65" s="12" customFormat="1" ht="11.25">
      <c r="B149" s="155"/>
      <c r="D149" s="156" t="s">
        <v>265</v>
      </c>
      <c r="E149" s="157" t="s">
        <v>1</v>
      </c>
      <c r="F149" s="158" t="s">
        <v>4985</v>
      </c>
      <c r="H149" s="159">
        <v>57.45</v>
      </c>
      <c r="I149" s="160"/>
      <c r="L149" s="155"/>
      <c r="M149" s="161"/>
      <c r="T149" s="162"/>
      <c r="AT149" s="157" t="s">
        <v>265</v>
      </c>
      <c r="AU149" s="157" t="s">
        <v>21</v>
      </c>
      <c r="AV149" s="12" t="s">
        <v>21</v>
      </c>
      <c r="AW149" s="12" t="s">
        <v>36</v>
      </c>
      <c r="AX149" s="12" t="s">
        <v>80</v>
      </c>
      <c r="AY149" s="157" t="s">
        <v>250</v>
      </c>
    </row>
    <row r="150" spans="2:65" s="14" customFormat="1" ht="11.25">
      <c r="B150" s="171"/>
      <c r="D150" s="156" t="s">
        <v>265</v>
      </c>
      <c r="E150" s="172" t="s">
        <v>1</v>
      </c>
      <c r="F150" s="173" t="s">
        <v>317</v>
      </c>
      <c r="H150" s="174">
        <v>57.45</v>
      </c>
      <c r="I150" s="175"/>
      <c r="L150" s="171"/>
      <c r="M150" s="176"/>
      <c r="T150" s="177"/>
      <c r="AT150" s="172" t="s">
        <v>265</v>
      </c>
      <c r="AU150" s="172" t="s">
        <v>21</v>
      </c>
      <c r="AV150" s="14" t="s">
        <v>267</v>
      </c>
      <c r="AW150" s="14" t="s">
        <v>36</v>
      </c>
      <c r="AX150" s="14" t="s">
        <v>80</v>
      </c>
      <c r="AY150" s="172" t="s">
        <v>250</v>
      </c>
    </row>
    <row r="151" spans="2:65" s="13" customFormat="1" ht="11.25">
      <c r="B151" s="163"/>
      <c r="D151" s="156" t="s">
        <v>265</v>
      </c>
      <c r="E151" s="164" t="s">
        <v>1</v>
      </c>
      <c r="F151" s="165" t="s">
        <v>273</v>
      </c>
      <c r="H151" s="166">
        <v>282.75</v>
      </c>
      <c r="I151" s="167"/>
      <c r="L151" s="163"/>
      <c r="M151" s="168"/>
      <c r="T151" s="169"/>
      <c r="AT151" s="164" t="s">
        <v>265</v>
      </c>
      <c r="AU151" s="164" t="s">
        <v>21</v>
      </c>
      <c r="AV151" s="13" t="s">
        <v>257</v>
      </c>
      <c r="AW151" s="13" t="s">
        <v>36</v>
      </c>
      <c r="AX151" s="13" t="s">
        <v>88</v>
      </c>
      <c r="AY151" s="164" t="s">
        <v>250</v>
      </c>
    </row>
    <row r="152" spans="2:65" s="1" customFormat="1" ht="37.9" customHeight="1">
      <c r="B152" s="33"/>
      <c r="C152" s="138" t="s">
        <v>311</v>
      </c>
      <c r="D152" s="138" t="s">
        <v>252</v>
      </c>
      <c r="E152" s="139" t="s">
        <v>321</v>
      </c>
      <c r="F152" s="140" t="s">
        <v>322</v>
      </c>
      <c r="G152" s="141" t="s">
        <v>276</v>
      </c>
      <c r="H152" s="142">
        <v>1059.4000000000001</v>
      </c>
      <c r="I152" s="143"/>
      <c r="J152" s="144">
        <f>ROUND(I152*H152,2)</f>
        <v>0</v>
      </c>
      <c r="K152" s="140" t="s">
        <v>256</v>
      </c>
      <c r="L152" s="33"/>
      <c r="M152" s="145" t="s">
        <v>1</v>
      </c>
      <c r="N152" s="146" t="s">
        <v>45</v>
      </c>
      <c r="P152" s="147">
        <f>O152*H152</f>
        <v>0</v>
      </c>
      <c r="Q152" s="147">
        <v>0</v>
      </c>
      <c r="R152" s="147">
        <f>Q152*H152</f>
        <v>0</v>
      </c>
      <c r="S152" s="147">
        <v>0</v>
      </c>
      <c r="T152" s="148">
        <f>S152*H152</f>
        <v>0</v>
      </c>
      <c r="AR152" s="149" t="s">
        <v>257</v>
      </c>
      <c r="AT152" s="149" t="s">
        <v>252</v>
      </c>
      <c r="AU152" s="149" t="s">
        <v>21</v>
      </c>
      <c r="AY152" s="17" t="s">
        <v>250</v>
      </c>
      <c r="BE152" s="150">
        <f>IF(N152="základní",J152,0)</f>
        <v>0</v>
      </c>
      <c r="BF152" s="150">
        <f>IF(N152="snížená",J152,0)</f>
        <v>0</v>
      </c>
      <c r="BG152" s="150">
        <f>IF(N152="zákl. přenesená",J152,0)</f>
        <v>0</v>
      </c>
      <c r="BH152" s="150">
        <f>IF(N152="sníž. přenesená",J152,0)</f>
        <v>0</v>
      </c>
      <c r="BI152" s="150">
        <f>IF(N152="nulová",J152,0)</f>
        <v>0</v>
      </c>
      <c r="BJ152" s="17" t="s">
        <v>88</v>
      </c>
      <c r="BK152" s="150">
        <f>ROUND(I152*H152,2)</f>
        <v>0</v>
      </c>
      <c r="BL152" s="17" t="s">
        <v>257</v>
      </c>
      <c r="BM152" s="149" t="s">
        <v>4986</v>
      </c>
    </row>
    <row r="153" spans="2:65" s="1" customFormat="1" ht="11.25">
      <c r="B153" s="33"/>
      <c r="D153" s="151" t="s">
        <v>259</v>
      </c>
      <c r="F153" s="152" t="s">
        <v>324</v>
      </c>
      <c r="I153" s="153"/>
      <c r="L153" s="33"/>
      <c r="M153" s="154"/>
      <c r="T153" s="57"/>
      <c r="AT153" s="17" t="s">
        <v>259</v>
      </c>
      <c r="AU153" s="17" t="s">
        <v>21</v>
      </c>
    </row>
    <row r="154" spans="2:65" s="12" customFormat="1" ht="11.25">
      <c r="B154" s="155"/>
      <c r="D154" s="156" t="s">
        <v>265</v>
      </c>
      <c r="E154" s="157" t="s">
        <v>1</v>
      </c>
      <c r="F154" s="158" t="s">
        <v>4987</v>
      </c>
      <c r="H154" s="159">
        <v>307</v>
      </c>
      <c r="I154" s="160"/>
      <c r="L154" s="155"/>
      <c r="M154" s="161"/>
      <c r="T154" s="162"/>
      <c r="AT154" s="157" t="s">
        <v>265</v>
      </c>
      <c r="AU154" s="157" t="s">
        <v>21</v>
      </c>
      <c r="AV154" s="12" t="s">
        <v>21</v>
      </c>
      <c r="AW154" s="12" t="s">
        <v>36</v>
      </c>
      <c r="AX154" s="12" t="s">
        <v>80</v>
      </c>
      <c r="AY154" s="157" t="s">
        <v>250</v>
      </c>
    </row>
    <row r="155" spans="2:65" s="14" customFormat="1" ht="11.25">
      <c r="B155" s="171"/>
      <c r="D155" s="156" t="s">
        <v>265</v>
      </c>
      <c r="E155" s="172" t="s">
        <v>1</v>
      </c>
      <c r="F155" s="173" t="s">
        <v>317</v>
      </c>
      <c r="H155" s="174">
        <v>307</v>
      </c>
      <c r="I155" s="175"/>
      <c r="L155" s="171"/>
      <c r="M155" s="176"/>
      <c r="T155" s="177"/>
      <c r="AT155" s="172" t="s">
        <v>265</v>
      </c>
      <c r="AU155" s="172" t="s">
        <v>21</v>
      </c>
      <c r="AV155" s="14" t="s">
        <v>267</v>
      </c>
      <c r="AW155" s="14" t="s">
        <v>36</v>
      </c>
      <c r="AX155" s="14" t="s">
        <v>80</v>
      </c>
      <c r="AY155" s="172" t="s">
        <v>250</v>
      </c>
    </row>
    <row r="156" spans="2:65" s="12" customFormat="1" ht="11.25">
      <c r="B156" s="155"/>
      <c r="D156" s="156" t="s">
        <v>265</v>
      </c>
      <c r="E156" s="157" t="s">
        <v>1</v>
      </c>
      <c r="F156" s="158" t="s">
        <v>4987</v>
      </c>
      <c r="H156" s="159">
        <v>307</v>
      </c>
      <c r="I156" s="160"/>
      <c r="L156" s="155"/>
      <c r="M156" s="161"/>
      <c r="T156" s="162"/>
      <c r="AT156" s="157" t="s">
        <v>265</v>
      </c>
      <c r="AU156" s="157" t="s">
        <v>21</v>
      </c>
      <c r="AV156" s="12" t="s">
        <v>21</v>
      </c>
      <c r="AW156" s="12" t="s">
        <v>36</v>
      </c>
      <c r="AX156" s="12" t="s">
        <v>80</v>
      </c>
      <c r="AY156" s="157" t="s">
        <v>250</v>
      </c>
    </row>
    <row r="157" spans="2:65" s="12" customFormat="1" ht="11.25">
      <c r="B157" s="155"/>
      <c r="D157" s="156" t="s">
        <v>265</v>
      </c>
      <c r="E157" s="157" t="s">
        <v>1</v>
      </c>
      <c r="F157" s="158" t="s">
        <v>4988</v>
      </c>
      <c r="H157" s="159">
        <v>53.7</v>
      </c>
      <c r="I157" s="160"/>
      <c r="L157" s="155"/>
      <c r="M157" s="161"/>
      <c r="T157" s="162"/>
      <c r="AT157" s="157" t="s">
        <v>265</v>
      </c>
      <c r="AU157" s="157" t="s">
        <v>21</v>
      </c>
      <c r="AV157" s="12" t="s">
        <v>21</v>
      </c>
      <c r="AW157" s="12" t="s">
        <v>36</v>
      </c>
      <c r="AX157" s="12" t="s">
        <v>80</v>
      </c>
      <c r="AY157" s="157" t="s">
        <v>250</v>
      </c>
    </row>
    <row r="158" spans="2:65" s="12" customFormat="1" ht="11.25">
      <c r="B158" s="155"/>
      <c r="D158" s="156" t="s">
        <v>265</v>
      </c>
      <c r="E158" s="157" t="s">
        <v>1</v>
      </c>
      <c r="F158" s="158" t="s">
        <v>4989</v>
      </c>
      <c r="H158" s="159">
        <v>320.7</v>
      </c>
      <c r="I158" s="160"/>
      <c r="L158" s="155"/>
      <c r="M158" s="161"/>
      <c r="T158" s="162"/>
      <c r="AT158" s="157" t="s">
        <v>265</v>
      </c>
      <c r="AU158" s="157" t="s">
        <v>21</v>
      </c>
      <c r="AV158" s="12" t="s">
        <v>21</v>
      </c>
      <c r="AW158" s="12" t="s">
        <v>36</v>
      </c>
      <c r="AX158" s="12" t="s">
        <v>80</v>
      </c>
      <c r="AY158" s="157" t="s">
        <v>250</v>
      </c>
    </row>
    <row r="159" spans="2:65" s="12" customFormat="1" ht="11.25">
      <c r="B159" s="155"/>
      <c r="D159" s="156" t="s">
        <v>265</v>
      </c>
      <c r="E159" s="157" t="s">
        <v>1</v>
      </c>
      <c r="F159" s="158" t="s">
        <v>4990</v>
      </c>
      <c r="H159" s="159">
        <v>71</v>
      </c>
      <c r="I159" s="160"/>
      <c r="L159" s="155"/>
      <c r="M159" s="161"/>
      <c r="T159" s="162"/>
      <c r="AT159" s="157" t="s">
        <v>265</v>
      </c>
      <c r="AU159" s="157" t="s">
        <v>21</v>
      </c>
      <c r="AV159" s="12" t="s">
        <v>21</v>
      </c>
      <c r="AW159" s="12" t="s">
        <v>36</v>
      </c>
      <c r="AX159" s="12" t="s">
        <v>80</v>
      </c>
      <c r="AY159" s="157" t="s">
        <v>250</v>
      </c>
    </row>
    <row r="160" spans="2:65" s="14" customFormat="1" ht="11.25">
      <c r="B160" s="171"/>
      <c r="D160" s="156" t="s">
        <v>265</v>
      </c>
      <c r="E160" s="172" t="s">
        <v>4958</v>
      </c>
      <c r="F160" s="173" t="s">
        <v>317</v>
      </c>
      <c r="H160" s="174">
        <v>752.4</v>
      </c>
      <c r="I160" s="175"/>
      <c r="L160" s="171"/>
      <c r="M160" s="176"/>
      <c r="T160" s="177"/>
      <c r="AT160" s="172" t="s">
        <v>265</v>
      </c>
      <c r="AU160" s="172" t="s">
        <v>21</v>
      </c>
      <c r="AV160" s="14" t="s">
        <v>267</v>
      </c>
      <c r="AW160" s="14" t="s">
        <v>36</v>
      </c>
      <c r="AX160" s="14" t="s">
        <v>80</v>
      </c>
      <c r="AY160" s="172" t="s">
        <v>250</v>
      </c>
    </row>
    <row r="161" spans="2:65" s="13" customFormat="1" ht="11.25">
      <c r="B161" s="163"/>
      <c r="D161" s="156" t="s">
        <v>265</v>
      </c>
      <c r="E161" s="164" t="s">
        <v>1</v>
      </c>
      <c r="F161" s="165" t="s">
        <v>273</v>
      </c>
      <c r="H161" s="166">
        <v>1059.4000000000001</v>
      </c>
      <c r="I161" s="167"/>
      <c r="L161" s="163"/>
      <c r="M161" s="168"/>
      <c r="T161" s="169"/>
      <c r="AT161" s="164" t="s">
        <v>265</v>
      </c>
      <c r="AU161" s="164" t="s">
        <v>21</v>
      </c>
      <c r="AV161" s="13" t="s">
        <v>257</v>
      </c>
      <c r="AW161" s="13" t="s">
        <v>36</v>
      </c>
      <c r="AX161" s="13" t="s">
        <v>88</v>
      </c>
      <c r="AY161" s="164" t="s">
        <v>250</v>
      </c>
    </row>
    <row r="162" spans="2:65" s="1" customFormat="1" ht="24.2" customHeight="1">
      <c r="B162" s="33"/>
      <c r="C162" s="138" t="s">
        <v>320</v>
      </c>
      <c r="D162" s="138" t="s">
        <v>252</v>
      </c>
      <c r="E162" s="139" t="s">
        <v>341</v>
      </c>
      <c r="F162" s="140" t="s">
        <v>342</v>
      </c>
      <c r="G162" s="141" t="s">
        <v>276</v>
      </c>
      <c r="H162" s="142">
        <v>1166.3499999999999</v>
      </c>
      <c r="I162" s="143"/>
      <c r="J162" s="144">
        <f>ROUND(I162*H162,2)</f>
        <v>0</v>
      </c>
      <c r="K162" s="140" t="s">
        <v>256</v>
      </c>
      <c r="L162" s="33"/>
      <c r="M162" s="145" t="s">
        <v>1</v>
      </c>
      <c r="N162" s="146" t="s">
        <v>45</v>
      </c>
      <c r="P162" s="147">
        <f>O162*H162</f>
        <v>0</v>
      </c>
      <c r="Q162" s="147">
        <v>0</v>
      </c>
      <c r="R162" s="147">
        <f>Q162*H162</f>
        <v>0</v>
      </c>
      <c r="S162" s="147">
        <v>0</v>
      </c>
      <c r="T162" s="148">
        <f>S162*H162</f>
        <v>0</v>
      </c>
      <c r="AR162" s="149" t="s">
        <v>257</v>
      </c>
      <c r="AT162" s="149" t="s">
        <v>252</v>
      </c>
      <c r="AU162" s="149" t="s">
        <v>21</v>
      </c>
      <c r="AY162" s="17" t="s">
        <v>250</v>
      </c>
      <c r="BE162" s="150">
        <f>IF(N162="základní",J162,0)</f>
        <v>0</v>
      </c>
      <c r="BF162" s="150">
        <f>IF(N162="snížená",J162,0)</f>
        <v>0</v>
      </c>
      <c r="BG162" s="150">
        <f>IF(N162="zákl. přenesená",J162,0)</f>
        <v>0</v>
      </c>
      <c r="BH162" s="150">
        <f>IF(N162="sníž. přenesená",J162,0)</f>
        <v>0</v>
      </c>
      <c r="BI162" s="150">
        <f>IF(N162="nulová",J162,0)</f>
        <v>0</v>
      </c>
      <c r="BJ162" s="17" t="s">
        <v>88</v>
      </c>
      <c r="BK162" s="150">
        <f>ROUND(I162*H162,2)</f>
        <v>0</v>
      </c>
      <c r="BL162" s="17" t="s">
        <v>257</v>
      </c>
      <c r="BM162" s="149" t="s">
        <v>4991</v>
      </c>
    </row>
    <row r="163" spans="2:65" s="1" customFormat="1" ht="11.25">
      <c r="B163" s="33"/>
      <c r="D163" s="151" t="s">
        <v>259</v>
      </c>
      <c r="F163" s="152" t="s">
        <v>344</v>
      </c>
      <c r="I163" s="153"/>
      <c r="L163" s="33"/>
      <c r="M163" s="154"/>
      <c r="T163" s="57"/>
      <c r="AT163" s="17" t="s">
        <v>259</v>
      </c>
      <c r="AU163" s="17" t="s">
        <v>21</v>
      </c>
    </row>
    <row r="164" spans="2:65" s="12" customFormat="1" ht="11.25">
      <c r="B164" s="155"/>
      <c r="D164" s="156" t="s">
        <v>265</v>
      </c>
      <c r="E164" s="157" t="s">
        <v>1</v>
      </c>
      <c r="F164" s="158" t="s">
        <v>4992</v>
      </c>
      <c r="H164" s="159">
        <v>788.2</v>
      </c>
      <c r="I164" s="160"/>
      <c r="L164" s="155"/>
      <c r="M164" s="161"/>
      <c r="T164" s="162"/>
      <c r="AT164" s="157" t="s">
        <v>265</v>
      </c>
      <c r="AU164" s="157" t="s">
        <v>21</v>
      </c>
      <c r="AV164" s="12" t="s">
        <v>21</v>
      </c>
      <c r="AW164" s="12" t="s">
        <v>36</v>
      </c>
      <c r="AX164" s="12" t="s">
        <v>80</v>
      </c>
      <c r="AY164" s="157" t="s">
        <v>250</v>
      </c>
    </row>
    <row r="165" spans="2:65" s="12" customFormat="1" ht="11.25">
      <c r="B165" s="155"/>
      <c r="D165" s="156" t="s">
        <v>265</v>
      </c>
      <c r="E165" s="157" t="s">
        <v>1</v>
      </c>
      <c r="F165" s="158" t="s">
        <v>4993</v>
      </c>
      <c r="H165" s="159">
        <v>320.7</v>
      </c>
      <c r="I165" s="160"/>
      <c r="L165" s="155"/>
      <c r="M165" s="161"/>
      <c r="T165" s="162"/>
      <c r="AT165" s="157" t="s">
        <v>265</v>
      </c>
      <c r="AU165" s="157" t="s">
        <v>21</v>
      </c>
      <c r="AV165" s="12" t="s">
        <v>21</v>
      </c>
      <c r="AW165" s="12" t="s">
        <v>36</v>
      </c>
      <c r="AX165" s="12" t="s">
        <v>80</v>
      </c>
      <c r="AY165" s="157" t="s">
        <v>250</v>
      </c>
    </row>
    <row r="166" spans="2:65" s="12" customFormat="1" ht="11.25">
      <c r="B166" s="155"/>
      <c r="D166" s="156" t="s">
        <v>265</v>
      </c>
      <c r="E166" s="157" t="s">
        <v>1</v>
      </c>
      <c r="F166" s="158" t="s">
        <v>4985</v>
      </c>
      <c r="H166" s="159">
        <v>57.45</v>
      </c>
      <c r="I166" s="160"/>
      <c r="L166" s="155"/>
      <c r="M166" s="161"/>
      <c r="T166" s="162"/>
      <c r="AT166" s="157" t="s">
        <v>265</v>
      </c>
      <c r="AU166" s="157" t="s">
        <v>21</v>
      </c>
      <c r="AV166" s="12" t="s">
        <v>21</v>
      </c>
      <c r="AW166" s="12" t="s">
        <v>36</v>
      </c>
      <c r="AX166" s="12" t="s">
        <v>80</v>
      </c>
      <c r="AY166" s="157" t="s">
        <v>250</v>
      </c>
    </row>
    <row r="167" spans="2:65" s="13" customFormat="1" ht="11.25">
      <c r="B167" s="163"/>
      <c r="D167" s="156" t="s">
        <v>265</v>
      </c>
      <c r="E167" s="164" t="s">
        <v>1</v>
      </c>
      <c r="F167" s="165" t="s">
        <v>273</v>
      </c>
      <c r="H167" s="166">
        <v>1166.3499999999999</v>
      </c>
      <c r="I167" s="167"/>
      <c r="L167" s="163"/>
      <c r="M167" s="168"/>
      <c r="T167" s="169"/>
      <c r="AT167" s="164" t="s">
        <v>265</v>
      </c>
      <c r="AU167" s="164" t="s">
        <v>21</v>
      </c>
      <c r="AV167" s="13" t="s">
        <v>257</v>
      </c>
      <c r="AW167" s="13" t="s">
        <v>36</v>
      </c>
      <c r="AX167" s="13" t="s">
        <v>88</v>
      </c>
      <c r="AY167" s="164" t="s">
        <v>250</v>
      </c>
    </row>
    <row r="168" spans="2:65" s="1" customFormat="1" ht="37.9" customHeight="1">
      <c r="B168" s="33"/>
      <c r="C168" s="138" t="s">
        <v>331</v>
      </c>
      <c r="D168" s="138" t="s">
        <v>252</v>
      </c>
      <c r="E168" s="139" t="s">
        <v>381</v>
      </c>
      <c r="F168" s="140" t="s">
        <v>382</v>
      </c>
      <c r="G168" s="141" t="s">
        <v>276</v>
      </c>
      <c r="H168" s="142">
        <v>79.8</v>
      </c>
      <c r="I168" s="143"/>
      <c r="J168" s="144">
        <f>ROUND(I168*H168,2)</f>
        <v>0</v>
      </c>
      <c r="K168" s="140" t="s">
        <v>256</v>
      </c>
      <c r="L168" s="33"/>
      <c r="M168" s="145" t="s">
        <v>1</v>
      </c>
      <c r="N168" s="146" t="s">
        <v>45</v>
      </c>
      <c r="P168" s="147">
        <f>O168*H168</f>
        <v>0</v>
      </c>
      <c r="Q168" s="147">
        <v>0</v>
      </c>
      <c r="R168" s="147">
        <f>Q168*H168</f>
        <v>0</v>
      </c>
      <c r="S168" s="147">
        <v>0</v>
      </c>
      <c r="T168" s="148">
        <f>S168*H168</f>
        <v>0</v>
      </c>
      <c r="AR168" s="149" t="s">
        <v>257</v>
      </c>
      <c r="AT168" s="149" t="s">
        <v>252</v>
      </c>
      <c r="AU168" s="149" t="s">
        <v>21</v>
      </c>
      <c r="AY168" s="17" t="s">
        <v>250</v>
      </c>
      <c r="BE168" s="150">
        <f>IF(N168="základní",J168,0)</f>
        <v>0</v>
      </c>
      <c r="BF168" s="150">
        <f>IF(N168="snížená",J168,0)</f>
        <v>0</v>
      </c>
      <c r="BG168" s="150">
        <f>IF(N168="zákl. přenesená",J168,0)</f>
        <v>0</v>
      </c>
      <c r="BH168" s="150">
        <f>IF(N168="sníž. přenesená",J168,0)</f>
        <v>0</v>
      </c>
      <c r="BI168" s="150">
        <f>IF(N168="nulová",J168,0)</f>
        <v>0</v>
      </c>
      <c r="BJ168" s="17" t="s">
        <v>88</v>
      </c>
      <c r="BK168" s="150">
        <f>ROUND(I168*H168,2)</f>
        <v>0</v>
      </c>
      <c r="BL168" s="17" t="s">
        <v>257</v>
      </c>
      <c r="BM168" s="149" t="s">
        <v>4994</v>
      </c>
    </row>
    <row r="169" spans="2:65" s="1" customFormat="1" ht="11.25">
      <c r="B169" s="33"/>
      <c r="D169" s="151" t="s">
        <v>259</v>
      </c>
      <c r="F169" s="152" t="s">
        <v>384</v>
      </c>
      <c r="I169" s="153"/>
      <c r="L169" s="33"/>
      <c r="M169" s="154"/>
      <c r="T169" s="57"/>
      <c r="AT169" s="17" t="s">
        <v>259</v>
      </c>
      <c r="AU169" s="17" t="s">
        <v>21</v>
      </c>
    </row>
    <row r="170" spans="2:65" s="12" customFormat="1" ht="11.25">
      <c r="B170" s="155"/>
      <c r="D170" s="156" t="s">
        <v>265</v>
      </c>
      <c r="E170" s="157" t="s">
        <v>1</v>
      </c>
      <c r="F170" s="158" t="s">
        <v>4995</v>
      </c>
      <c r="H170" s="159">
        <v>44</v>
      </c>
      <c r="I170" s="160"/>
      <c r="L170" s="155"/>
      <c r="M170" s="161"/>
      <c r="T170" s="162"/>
      <c r="AT170" s="157" t="s">
        <v>265</v>
      </c>
      <c r="AU170" s="157" t="s">
        <v>21</v>
      </c>
      <c r="AV170" s="12" t="s">
        <v>21</v>
      </c>
      <c r="AW170" s="12" t="s">
        <v>36</v>
      </c>
      <c r="AX170" s="12" t="s">
        <v>80</v>
      </c>
      <c r="AY170" s="157" t="s">
        <v>250</v>
      </c>
    </row>
    <row r="171" spans="2:65" s="14" customFormat="1" ht="11.25">
      <c r="B171" s="171"/>
      <c r="D171" s="156" t="s">
        <v>265</v>
      </c>
      <c r="E171" s="172" t="s">
        <v>1</v>
      </c>
      <c r="F171" s="173" t="s">
        <v>317</v>
      </c>
      <c r="H171" s="174">
        <v>44</v>
      </c>
      <c r="I171" s="175"/>
      <c r="L171" s="171"/>
      <c r="M171" s="176"/>
      <c r="T171" s="177"/>
      <c r="AT171" s="172" t="s">
        <v>265</v>
      </c>
      <c r="AU171" s="172" t="s">
        <v>21</v>
      </c>
      <c r="AV171" s="14" t="s">
        <v>267</v>
      </c>
      <c r="AW171" s="14" t="s">
        <v>36</v>
      </c>
      <c r="AX171" s="14" t="s">
        <v>80</v>
      </c>
      <c r="AY171" s="172" t="s">
        <v>250</v>
      </c>
    </row>
    <row r="172" spans="2:65" s="12" customFormat="1" ht="11.25">
      <c r="B172" s="155"/>
      <c r="D172" s="156" t="s">
        <v>265</v>
      </c>
      <c r="E172" s="157" t="s">
        <v>1</v>
      </c>
      <c r="F172" s="158" t="s">
        <v>4996</v>
      </c>
      <c r="H172" s="159">
        <v>35.799999999999997</v>
      </c>
      <c r="I172" s="160"/>
      <c r="L172" s="155"/>
      <c r="M172" s="161"/>
      <c r="T172" s="162"/>
      <c r="AT172" s="157" t="s">
        <v>265</v>
      </c>
      <c r="AU172" s="157" t="s">
        <v>21</v>
      </c>
      <c r="AV172" s="12" t="s">
        <v>21</v>
      </c>
      <c r="AW172" s="12" t="s">
        <v>36</v>
      </c>
      <c r="AX172" s="12" t="s">
        <v>80</v>
      </c>
      <c r="AY172" s="157" t="s">
        <v>250</v>
      </c>
    </row>
    <row r="173" spans="2:65" s="14" customFormat="1" ht="11.25">
      <c r="B173" s="171"/>
      <c r="D173" s="156" t="s">
        <v>265</v>
      </c>
      <c r="E173" s="172" t="s">
        <v>971</v>
      </c>
      <c r="F173" s="173" t="s">
        <v>317</v>
      </c>
      <c r="H173" s="174">
        <v>35.799999999999997</v>
      </c>
      <c r="I173" s="175"/>
      <c r="L173" s="171"/>
      <c r="M173" s="176"/>
      <c r="T173" s="177"/>
      <c r="AT173" s="172" t="s">
        <v>265</v>
      </c>
      <c r="AU173" s="172" t="s">
        <v>21</v>
      </c>
      <c r="AV173" s="14" t="s">
        <v>267</v>
      </c>
      <c r="AW173" s="14" t="s">
        <v>36</v>
      </c>
      <c r="AX173" s="14" t="s">
        <v>80</v>
      </c>
      <c r="AY173" s="172" t="s">
        <v>250</v>
      </c>
    </row>
    <row r="174" spans="2:65" s="13" customFormat="1" ht="11.25">
      <c r="B174" s="163"/>
      <c r="D174" s="156" t="s">
        <v>265</v>
      </c>
      <c r="E174" s="164" t="s">
        <v>1</v>
      </c>
      <c r="F174" s="165" t="s">
        <v>273</v>
      </c>
      <c r="H174" s="166">
        <v>79.8</v>
      </c>
      <c r="I174" s="167"/>
      <c r="L174" s="163"/>
      <c r="M174" s="168"/>
      <c r="T174" s="169"/>
      <c r="AT174" s="164" t="s">
        <v>265</v>
      </c>
      <c r="AU174" s="164" t="s">
        <v>21</v>
      </c>
      <c r="AV174" s="13" t="s">
        <v>257</v>
      </c>
      <c r="AW174" s="13" t="s">
        <v>36</v>
      </c>
      <c r="AX174" s="13" t="s">
        <v>88</v>
      </c>
      <c r="AY174" s="164" t="s">
        <v>250</v>
      </c>
    </row>
    <row r="175" spans="2:65" s="1" customFormat="1" ht="37.9" customHeight="1">
      <c r="B175" s="33"/>
      <c r="C175" s="138" t="s">
        <v>335</v>
      </c>
      <c r="D175" s="138" t="s">
        <v>252</v>
      </c>
      <c r="E175" s="139" t="s">
        <v>388</v>
      </c>
      <c r="F175" s="140" t="s">
        <v>389</v>
      </c>
      <c r="G175" s="141" t="s">
        <v>276</v>
      </c>
      <c r="H175" s="142">
        <v>798</v>
      </c>
      <c r="I175" s="143"/>
      <c r="J175" s="144">
        <f>ROUND(I175*H175,2)</f>
        <v>0</v>
      </c>
      <c r="K175" s="140" t="s">
        <v>256</v>
      </c>
      <c r="L175" s="33"/>
      <c r="M175" s="145" t="s">
        <v>1</v>
      </c>
      <c r="N175" s="146" t="s">
        <v>45</v>
      </c>
      <c r="P175" s="147">
        <f>O175*H175</f>
        <v>0</v>
      </c>
      <c r="Q175" s="147">
        <v>0</v>
      </c>
      <c r="R175" s="147">
        <f>Q175*H175</f>
        <v>0</v>
      </c>
      <c r="S175" s="147">
        <v>0</v>
      </c>
      <c r="T175" s="148">
        <f>S175*H175</f>
        <v>0</v>
      </c>
      <c r="AR175" s="149" t="s">
        <v>257</v>
      </c>
      <c r="AT175" s="149" t="s">
        <v>252</v>
      </c>
      <c r="AU175" s="149" t="s">
        <v>21</v>
      </c>
      <c r="AY175" s="17" t="s">
        <v>250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257</v>
      </c>
      <c r="BM175" s="149" t="s">
        <v>4997</v>
      </c>
    </row>
    <row r="176" spans="2:65" s="1" customFormat="1" ht="11.25">
      <c r="B176" s="33"/>
      <c r="D176" s="151" t="s">
        <v>259</v>
      </c>
      <c r="F176" s="152" t="s">
        <v>391</v>
      </c>
      <c r="I176" s="153"/>
      <c r="L176" s="33"/>
      <c r="M176" s="154"/>
      <c r="T176" s="57"/>
      <c r="AT176" s="17" t="s">
        <v>259</v>
      </c>
      <c r="AU176" s="17" t="s">
        <v>21</v>
      </c>
    </row>
    <row r="177" spans="2:65" s="12" customFormat="1" ht="11.25">
      <c r="B177" s="155"/>
      <c r="D177" s="156" t="s">
        <v>265</v>
      </c>
      <c r="E177" s="157" t="s">
        <v>1</v>
      </c>
      <c r="F177" s="158" t="s">
        <v>4998</v>
      </c>
      <c r="H177" s="159">
        <v>798</v>
      </c>
      <c r="I177" s="160"/>
      <c r="L177" s="155"/>
      <c r="M177" s="161"/>
      <c r="T177" s="162"/>
      <c r="AT177" s="157" t="s">
        <v>265</v>
      </c>
      <c r="AU177" s="157" t="s">
        <v>21</v>
      </c>
      <c r="AV177" s="12" t="s">
        <v>21</v>
      </c>
      <c r="AW177" s="12" t="s">
        <v>36</v>
      </c>
      <c r="AX177" s="12" t="s">
        <v>88</v>
      </c>
      <c r="AY177" s="157" t="s">
        <v>250</v>
      </c>
    </row>
    <row r="178" spans="2:65" s="1" customFormat="1" ht="33" customHeight="1">
      <c r="B178" s="33"/>
      <c r="C178" s="138" t="s">
        <v>340</v>
      </c>
      <c r="D178" s="138" t="s">
        <v>252</v>
      </c>
      <c r="E178" s="139" t="s">
        <v>400</v>
      </c>
      <c r="F178" s="140" t="s">
        <v>401</v>
      </c>
      <c r="G178" s="141" t="s">
        <v>402</v>
      </c>
      <c r="H178" s="142">
        <v>159.6</v>
      </c>
      <c r="I178" s="143"/>
      <c r="J178" s="144">
        <f>ROUND(I178*H178,2)</f>
        <v>0</v>
      </c>
      <c r="K178" s="140" t="s">
        <v>256</v>
      </c>
      <c r="L178" s="33"/>
      <c r="M178" s="145" t="s">
        <v>1</v>
      </c>
      <c r="N178" s="146" t="s">
        <v>45</v>
      </c>
      <c r="P178" s="147">
        <f>O178*H178</f>
        <v>0</v>
      </c>
      <c r="Q178" s="147">
        <v>0</v>
      </c>
      <c r="R178" s="147">
        <f>Q178*H178</f>
        <v>0</v>
      </c>
      <c r="S178" s="147">
        <v>0</v>
      </c>
      <c r="T178" s="148">
        <f>S178*H178</f>
        <v>0</v>
      </c>
      <c r="AR178" s="149" t="s">
        <v>257</v>
      </c>
      <c r="AT178" s="149" t="s">
        <v>252</v>
      </c>
      <c r="AU178" s="149" t="s">
        <v>21</v>
      </c>
      <c r="AY178" s="17" t="s">
        <v>250</v>
      </c>
      <c r="BE178" s="150">
        <f>IF(N178="základní",J178,0)</f>
        <v>0</v>
      </c>
      <c r="BF178" s="150">
        <f>IF(N178="snížená",J178,0)</f>
        <v>0</v>
      </c>
      <c r="BG178" s="150">
        <f>IF(N178="zákl. přenesená",J178,0)</f>
        <v>0</v>
      </c>
      <c r="BH178" s="150">
        <f>IF(N178="sníž. přenesená",J178,0)</f>
        <v>0</v>
      </c>
      <c r="BI178" s="150">
        <f>IF(N178="nulová",J178,0)</f>
        <v>0</v>
      </c>
      <c r="BJ178" s="17" t="s">
        <v>88</v>
      </c>
      <c r="BK178" s="150">
        <f>ROUND(I178*H178,2)</f>
        <v>0</v>
      </c>
      <c r="BL178" s="17" t="s">
        <v>257</v>
      </c>
      <c r="BM178" s="149" t="s">
        <v>4999</v>
      </c>
    </row>
    <row r="179" spans="2:65" s="1" customFormat="1" ht="11.25">
      <c r="B179" s="33"/>
      <c r="D179" s="151" t="s">
        <v>259</v>
      </c>
      <c r="F179" s="152" t="s">
        <v>404</v>
      </c>
      <c r="I179" s="153"/>
      <c r="L179" s="33"/>
      <c r="M179" s="154"/>
      <c r="T179" s="57"/>
      <c r="AT179" s="17" t="s">
        <v>259</v>
      </c>
      <c r="AU179" s="17" t="s">
        <v>21</v>
      </c>
    </row>
    <row r="180" spans="2:65" s="12" customFormat="1" ht="11.25">
      <c r="B180" s="155"/>
      <c r="D180" s="156" t="s">
        <v>265</v>
      </c>
      <c r="E180" s="157" t="s">
        <v>1</v>
      </c>
      <c r="F180" s="158" t="s">
        <v>5000</v>
      </c>
      <c r="H180" s="159">
        <v>159.6</v>
      </c>
      <c r="I180" s="160"/>
      <c r="L180" s="155"/>
      <c r="M180" s="161"/>
      <c r="T180" s="162"/>
      <c r="AT180" s="157" t="s">
        <v>265</v>
      </c>
      <c r="AU180" s="157" t="s">
        <v>21</v>
      </c>
      <c r="AV180" s="12" t="s">
        <v>21</v>
      </c>
      <c r="AW180" s="12" t="s">
        <v>36</v>
      </c>
      <c r="AX180" s="12" t="s">
        <v>88</v>
      </c>
      <c r="AY180" s="157" t="s">
        <v>250</v>
      </c>
    </row>
    <row r="181" spans="2:65" s="1" customFormat="1" ht="16.5" customHeight="1">
      <c r="B181" s="33"/>
      <c r="C181" s="138" t="s">
        <v>8</v>
      </c>
      <c r="D181" s="138" t="s">
        <v>252</v>
      </c>
      <c r="E181" s="139" t="s">
        <v>412</v>
      </c>
      <c r="F181" s="140" t="s">
        <v>413</v>
      </c>
      <c r="G181" s="141" t="s">
        <v>276</v>
      </c>
      <c r="H181" s="142">
        <v>568.1</v>
      </c>
      <c r="I181" s="143"/>
      <c r="J181" s="144">
        <f>ROUND(I181*H181,2)</f>
        <v>0</v>
      </c>
      <c r="K181" s="140" t="s">
        <v>256</v>
      </c>
      <c r="L181" s="33"/>
      <c r="M181" s="145" t="s">
        <v>1</v>
      </c>
      <c r="N181" s="146" t="s">
        <v>45</v>
      </c>
      <c r="P181" s="147">
        <f>O181*H181</f>
        <v>0</v>
      </c>
      <c r="Q181" s="147">
        <v>0</v>
      </c>
      <c r="R181" s="147">
        <f>Q181*H181</f>
        <v>0</v>
      </c>
      <c r="S181" s="147">
        <v>0</v>
      </c>
      <c r="T181" s="148">
        <f>S181*H181</f>
        <v>0</v>
      </c>
      <c r="AR181" s="149" t="s">
        <v>257</v>
      </c>
      <c r="AT181" s="149" t="s">
        <v>252</v>
      </c>
      <c r="AU181" s="149" t="s">
        <v>21</v>
      </c>
      <c r="AY181" s="17" t="s">
        <v>250</v>
      </c>
      <c r="BE181" s="150">
        <f>IF(N181="základní",J181,0)</f>
        <v>0</v>
      </c>
      <c r="BF181" s="150">
        <f>IF(N181="snížená",J181,0)</f>
        <v>0</v>
      </c>
      <c r="BG181" s="150">
        <f>IF(N181="zákl. přenesená",J181,0)</f>
        <v>0</v>
      </c>
      <c r="BH181" s="150">
        <f>IF(N181="sníž. přenesená",J181,0)</f>
        <v>0</v>
      </c>
      <c r="BI181" s="150">
        <f>IF(N181="nulová",J181,0)</f>
        <v>0</v>
      </c>
      <c r="BJ181" s="17" t="s">
        <v>88</v>
      </c>
      <c r="BK181" s="150">
        <f>ROUND(I181*H181,2)</f>
        <v>0</v>
      </c>
      <c r="BL181" s="17" t="s">
        <v>257</v>
      </c>
      <c r="BM181" s="149" t="s">
        <v>5001</v>
      </c>
    </row>
    <row r="182" spans="2:65" s="1" customFormat="1" ht="11.25">
      <c r="B182" s="33"/>
      <c r="D182" s="151" t="s">
        <v>259</v>
      </c>
      <c r="F182" s="152" t="s">
        <v>415</v>
      </c>
      <c r="I182" s="153"/>
      <c r="L182" s="33"/>
      <c r="M182" s="154"/>
      <c r="T182" s="57"/>
      <c r="AT182" s="17" t="s">
        <v>259</v>
      </c>
      <c r="AU182" s="17" t="s">
        <v>21</v>
      </c>
    </row>
    <row r="183" spans="2:65" s="12" customFormat="1" ht="11.25">
      <c r="B183" s="155"/>
      <c r="D183" s="156" t="s">
        <v>265</v>
      </c>
      <c r="E183" s="157" t="s">
        <v>1</v>
      </c>
      <c r="F183" s="158" t="s">
        <v>4984</v>
      </c>
      <c r="H183" s="159">
        <v>225.3</v>
      </c>
      <c r="I183" s="160"/>
      <c r="L183" s="155"/>
      <c r="M183" s="161"/>
      <c r="T183" s="162"/>
      <c r="AT183" s="157" t="s">
        <v>265</v>
      </c>
      <c r="AU183" s="157" t="s">
        <v>21</v>
      </c>
      <c r="AV183" s="12" t="s">
        <v>21</v>
      </c>
      <c r="AW183" s="12" t="s">
        <v>36</v>
      </c>
      <c r="AX183" s="12" t="s">
        <v>80</v>
      </c>
      <c r="AY183" s="157" t="s">
        <v>250</v>
      </c>
    </row>
    <row r="184" spans="2:65" s="12" customFormat="1" ht="11.25">
      <c r="B184" s="155"/>
      <c r="D184" s="156" t="s">
        <v>265</v>
      </c>
      <c r="E184" s="157" t="s">
        <v>1</v>
      </c>
      <c r="F184" s="158" t="s">
        <v>5002</v>
      </c>
      <c r="H184" s="159">
        <v>35.799999999999997</v>
      </c>
      <c r="I184" s="160"/>
      <c r="L184" s="155"/>
      <c r="M184" s="161"/>
      <c r="T184" s="162"/>
      <c r="AT184" s="157" t="s">
        <v>265</v>
      </c>
      <c r="AU184" s="157" t="s">
        <v>21</v>
      </c>
      <c r="AV184" s="12" t="s">
        <v>21</v>
      </c>
      <c r="AW184" s="12" t="s">
        <v>36</v>
      </c>
      <c r="AX184" s="12" t="s">
        <v>80</v>
      </c>
      <c r="AY184" s="157" t="s">
        <v>250</v>
      </c>
    </row>
    <row r="185" spans="2:65" s="12" customFormat="1" ht="11.25">
      <c r="B185" s="155"/>
      <c r="D185" s="156" t="s">
        <v>265</v>
      </c>
      <c r="E185" s="157" t="s">
        <v>1</v>
      </c>
      <c r="F185" s="158" t="s">
        <v>4987</v>
      </c>
      <c r="H185" s="159">
        <v>307</v>
      </c>
      <c r="I185" s="160"/>
      <c r="L185" s="155"/>
      <c r="M185" s="161"/>
      <c r="T185" s="162"/>
      <c r="AT185" s="157" t="s">
        <v>265</v>
      </c>
      <c r="AU185" s="157" t="s">
        <v>21</v>
      </c>
      <c r="AV185" s="12" t="s">
        <v>21</v>
      </c>
      <c r="AW185" s="12" t="s">
        <v>36</v>
      </c>
      <c r="AX185" s="12" t="s">
        <v>80</v>
      </c>
      <c r="AY185" s="157" t="s">
        <v>250</v>
      </c>
    </row>
    <row r="186" spans="2:65" s="13" customFormat="1" ht="11.25">
      <c r="B186" s="163"/>
      <c r="D186" s="156" t="s">
        <v>265</v>
      </c>
      <c r="E186" s="164" t="s">
        <v>1</v>
      </c>
      <c r="F186" s="165" t="s">
        <v>273</v>
      </c>
      <c r="H186" s="166">
        <v>568.1</v>
      </c>
      <c r="I186" s="167"/>
      <c r="L186" s="163"/>
      <c r="M186" s="168"/>
      <c r="T186" s="169"/>
      <c r="AT186" s="164" t="s">
        <v>265</v>
      </c>
      <c r="AU186" s="164" t="s">
        <v>21</v>
      </c>
      <c r="AV186" s="13" t="s">
        <v>257</v>
      </c>
      <c r="AW186" s="13" t="s">
        <v>36</v>
      </c>
      <c r="AX186" s="13" t="s">
        <v>88</v>
      </c>
      <c r="AY186" s="164" t="s">
        <v>250</v>
      </c>
    </row>
    <row r="187" spans="2:65" s="1" customFormat="1" ht="24.2" customHeight="1">
      <c r="B187" s="33"/>
      <c r="C187" s="138" t="s">
        <v>351</v>
      </c>
      <c r="D187" s="138" t="s">
        <v>252</v>
      </c>
      <c r="E187" s="139" t="s">
        <v>346</v>
      </c>
      <c r="F187" s="140" t="s">
        <v>347</v>
      </c>
      <c r="G187" s="141" t="s">
        <v>276</v>
      </c>
      <c r="H187" s="142">
        <v>307</v>
      </c>
      <c r="I187" s="143"/>
      <c r="J187" s="144">
        <f>ROUND(I187*H187,2)</f>
        <v>0</v>
      </c>
      <c r="K187" s="140" t="s">
        <v>256</v>
      </c>
      <c r="L187" s="33"/>
      <c r="M187" s="145" t="s">
        <v>1</v>
      </c>
      <c r="N187" s="146" t="s">
        <v>45</v>
      </c>
      <c r="P187" s="147">
        <f>O187*H187</f>
        <v>0</v>
      </c>
      <c r="Q187" s="147">
        <v>0</v>
      </c>
      <c r="R187" s="147">
        <f>Q187*H187</f>
        <v>0</v>
      </c>
      <c r="S187" s="147">
        <v>0</v>
      </c>
      <c r="T187" s="148">
        <f>S187*H187</f>
        <v>0</v>
      </c>
      <c r="AR187" s="149" t="s">
        <v>257</v>
      </c>
      <c r="AT187" s="149" t="s">
        <v>252</v>
      </c>
      <c r="AU187" s="149" t="s">
        <v>21</v>
      </c>
      <c r="AY187" s="17" t="s">
        <v>250</v>
      </c>
      <c r="BE187" s="150">
        <f>IF(N187="základní",J187,0)</f>
        <v>0</v>
      </c>
      <c r="BF187" s="150">
        <f>IF(N187="snížená",J187,0)</f>
        <v>0</v>
      </c>
      <c r="BG187" s="150">
        <f>IF(N187="zákl. přenesená",J187,0)</f>
        <v>0</v>
      </c>
      <c r="BH187" s="150">
        <f>IF(N187="sníž. přenesená",J187,0)</f>
        <v>0</v>
      </c>
      <c r="BI187" s="150">
        <f>IF(N187="nulová",J187,0)</f>
        <v>0</v>
      </c>
      <c r="BJ187" s="17" t="s">
        <v>88</v>
      </c>
      <c r="BK187" s="150">
        <f>ROUND(I187*H187,2)</f>
        <v>0</v>
      </c>
      <c r="BL187" s="17" t="s">
        <v>257</v>
      </c>
      <c r="BM187" s="149" t="s">
        <v>5003</v>
      </c>
    </row>
    <row r="188" spans="2:65" s="1" customFormat="1" ht="11.25">
      <c r="B188" s="33"/>
      <c r="D188" s="151" t="s">
        <v>259</v>
      </c>
      <c r="F188" s="152" t="s">
        <v>349</v>
      </c>
      <c r="I188" s="153"/>
      <c r="L188" s="33"/>
      <c r="M188" s="154"/>
      <c r="T188" s="57"/>
      <c r="AT188" s="17" t="s">
        <v>259</v>
      </c>
      <c r="AU188" s="17" t="s">
        <v>21</v>
      </c>
    </row>
    <row r="189" spans="2:65" s="12" customFormat="1" ht="11.25">
      <c r="B189" s="155"/>
      <c r="D189" s="156" t="s">
        <v>265</v>
      </c>
      <c r="E189" s="157" t="s">
        <v>1</v>
      </c>
      <c r="F189" s="158" t="s">
        <v>4987</v>
      </c>
      <c r="H189" s="159">
        <v>307</v>
      </c>
      <c r="I189" s="160"/>
      <c r="L189" s="155"/>
      <c r="M189" s="161"/>
      <c r="T189" s="162"/>
      <c r="AT189" s="157" t="s">
        <v>265</v>
      </c>
      <c r="AU189" s="157" t="s">
        <v>21</v>
      </c>
      <c r="AV189" s="12" t="s">
        <v>21</v>
      </c>
      <c r="AW189" s="12" t="s">
        <v>36</v>
      </c>
      <c r="AX189" s="12" t="s">
        <v>88</v>
      </c>
      <c r="AY189" s="157" t="s">
        <v>250</v>
      </c>
    </row>
    <row r="190" spans="2:65" s="1" customFormat="1" ht="24.2" customHeight="1">
      <c r="B190" s="33"/>
      <c r="C190" s="138" t="s">
        <v>357</v>
      </c>
      <c r="D190" s="138" t="s">
        <v>252</v>
      </c>
      <c r="E190" s="139" t="s">
        <v>448</v>
      </c>
      <c r="F190" s="140" t="s">
        <v>449</v>
      </c>
      <c r="G190" s="141" t="s">
        <v>255</v>
      </c>
      <c r="H190" s="142">
        <v>346</v>
      </c>
      <c r="I190" s="143"/>
      <c r="J190" s="144">
        <f>ROUND(I190*H190,2)</f>
        <v>0</v>
      </c>
      <c r="K190" s="140" t="s">
        <v>256</v>
      </c>
      <c r="L190" s="33"/>
      <c r="M190" s="145" t="s">
        <v>1</v>
      </c>
      <c r="N190" s="146" t="s">
        <v>45</v>
      </c>
      <c r="P190" s="147">
        <f>O190*H190</f>
        <v>0</v>
      </c>
      <c r="Q190" s="147">
        <v>0</v>
      </c>
      <c r="R190" s="147">
        <f>Q190*H190</f>
        <v>0</v>
      </c>
      <c r="S190" s="147">
        <v>0</v>
      </c>
      <c r="T190" s="148">
        <f>S190*H190</f>
        <v>0</v>
      </c>
      <c r="AR190" s="149" t="s">
        <v>257</v>
      </c>
      <c r="AT190" s="149" t="s">
        <v>252</v>
      </c>
      <c r="AU190" s="149" t="s">
        <v>21</v>
      </c>
      <c r="AY190" s="17" t="s">
        <v>250</v>
      </c>
      <c r="BE190" s="150">
        <f>IF(N190="základní",J190,0)</f>
        <v>0</v>
      </c>
      <c r="BF190" s="150">
        <f>IF(N190="snížená",J190,0)</f>
        <v>0</v>
      </c>
      <c r="BG190" s="150">
        <f>IF(N190="zákl. přenesená",J190,0)</f>
        <v>0</v>
      </c>
      <c r="BH190" s="150">
        <f>IF(N190="sníž. přenesená",J190,0)</f>
        <v>0</v>
      </c>
      <c r="BI190" s="150">
        <f>IF(N190="nulová",J190,0)</f>
        <v>0</v>
      </c>
      <c r="BJ190" s="17" t="s">
        <v>88</v>
      </c>
      <c r="BK190" s="150">
        <f>ROUND(I190*H190,2)</f>
        <v>0</v>
      </c>
      <c r="BL190" s="17" t="s">
        <v>257</v>
      </c>
      <c r="BM190" s="149" t="s">
        <v>5004</v>
      </c>
    </row>
    <row r="191" spans="2:65" s="1" customFormat="1" ht="11.25">
      <c r="B191" s="33"/>
      <c r="D191" s="151" t="s">
        <v>259</v>
      </c>
      <c r="F191" s="152" t="s">
        <v>451</v>
      </c>
      <c r="I191" s="153"/>
      <c r="L191" s="33"/>
      <c r="M191" s="154"/>
      <c r="T191" s="57"/>
      <c r="AT191" s="17" t="s">
        <v>259</v>
      </c>
      <c r="AU191" s="17" t="s">
        <v>21</v>
      </c>
    </row>
    <row r="192" spans="2:65" s="12" customFormat="1" ht="11.25">
      <c r="B192" s="155"/>
      <c r="D192" s="156" t="s">
        <v>265</v>
      </c>
      <c r="E192" s="157" t="s">
        <v>1</v>
      </c>
      <c r="F192" s="158" t="s">
        <v>5005</v>
      </c>
      <c r="H192" s="159">
        <v>346</v>
      </c>
      <c r="I192" s="160"/>
      <c r="L192" s="155"/>
      <c r="M192" s="161"/>
      <c r="T192" s="162"/>
      <c r="AT192" s="157" t="s">
        <v>265</v>
      </c>
      <c r="AU192" s="157" t="s">
        <v>21</v>
      </c>
      <c r="AV192" s="12" t="s">
        <v>21</v>
      </c>
      <c r="AW192" s="12" t="s">
        <v>36</v>
      </c>
      <c r="AX192" s="12" t="s">
        <v>88</v>
      </c>
      <c r="AY192" s="157" t="s">
        <v>250</v>
      </c>
    </row>
    <row r="193" spans="2:65" s="1" customFormat="1" ht="24.2" customHeight="1">
      <c r="B193" s="33"/>
      <c r="C193" s="138" t="s">
        <v>363</v>
      </c>
      <c r="D193" s="138" t="s">
        <v>252</v>
      </c>
      <c r="E193" s="139" t="s">
        <v>3788</v>
      </c>
      <c r="F193" s="140" t="s">
        <v>3789</v>
      </c>
      <c r="G193" s="141" t="s">
        <v>255</v>
      </c>
      <c r="H193" s="142">
        <v>383</v>
      </c>
      <c r="I193" s="143"/>
      <c r="J193" s="144">
        <f>ROUND(I193*H193,2)</f>
        <v>0</v>
      </c>
      <c r="K193" s="140" t="s">
        <v>256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0</v>
      </c>
      <c r="R193" s="147">
        <f>Q193*H193</f>
        <v>0</v>
      </c>
      <c r="S193" s="147">
        <v>0</v>
      </c>
      <c r="T193" s="148">
        <f>S193*H193</f>
        <v>0</v>
      </c>
      <c r="AR193" s="149" t="s">
        <v>257</v>
      </c>
      <c r="AT193" s="149" t="s">
        <v>252</v>
      </c>
      <c r="AU193" s="149" t="s">
        <v>21</v>
      </c>
      <c r="AY193" s="17" t="s">
        <v>250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257</v>
      </c>
      <c r="BM193" s="149" t="s">
        <v>5006</v>
      </c>
    </row>
    <row r="194" spans="2:65" s="1" customFormat="1" ht="11.25">
      <c r="B194" s="33"/>
      <c r="D194" s="151" t="s">
        <v>259</v>
      </c>
      <c r="F194" s="152" t="s">
        <v>3791</v>
      </c>
      <c r="I194" s="153"/>
      <c r="L194" s="33"/>
      <c r="M194" s="154"/>
      <c r="T194" s="57"/>
      <c r="AT194" s="17" t="s">
        <v>259</v>
      </c>
      <c r="AU194" s="17" t="s">
        <v>21</v>
      </c>
    </row>
    <row r="195" spans="2:65" s="12" customFormat="1" ht="11.25">
      <c r="B195" s="155"/>
      <c r="D195" s="156" t="s">
        <v>265</v>
      </c>
      <c r="E195" s="157" t="s">
        <v>1</v>
      </c>
      <c r="F195" s="158" t="s">
        <v>5007</v>
      </c>
      <c r="H195" s="159">
        <v>383</v>
      </c>
      <c r="I195" s="160"/>
      <c r="L195" s="155"/>
      <c r="M195" s="161"/>
      <c r="T195" s="162"/>
      <c r="AT195" s="157" t="s">
        <v>265</v>
      </c>
      <c r="AU195" s="157" t="s">
        <v>21</v>
      </c>
      <c r="AV195" s="12" t="s">
        <v>21</v>
      </c>
      <c r="AW195" s="12" t="s">
        <v>36</v>
      </c>
      <c r="AX195" s="12" t="s">
        <v>88</v>
      </c>
      <c r="AY195" s="157" t="s">
        <v>250</v>
      </c>
    </row>
    <row r="196" spans="2:65" s="1" customFormat="1" ht="24.2" customHeight="1">
      <c r="B196" s="33"/>
      <c r="C196" s="138" t="s">
        <v>369</v>
      </c>
      <c r="D196" s="138" t="s">
        <v>252</v>
      </c>
      <c r="E196" s="139" t="s">
        <v>436</v>
      </c>
      <c r="F196" s="140" t="s">
        <v>437</v>
      </c>
      <c r="G196" s="141" t="s">
        <v>255</v>
      </c>
      <c r="H196" s="142">
        <v>383</v>
      </c>
      <c r="I196" s="143"/>
      <c r="J196" s="144">
        <f>ROUND(I196*H196,2)</f>
        <v>0</v>
      </c>
      <c r="K196" s="140" t="s">
        <v>256</v>
      </c>
      <c r="L196" s="33"/>
      <c r="M196" s="145" t="s">
        <v>1</v>
      </c>
      <c r="N196" s="146" t="s">
        <v>45</v>
      </c>
      <c r="P196" s="147">
        <f>O196*H196</f>
        <v>0</v>
      </c>
      <c r="Q196" s="147">
        <v>0</v>
      </c>
      <c r="R196" s="147">
        <f>Q196*H196</f>
        <v>0</v>
      </c>
      <c r="S196" s="147">
        <v>0</v>
      </c>
      <c r="T196" s="148">
        <f>S196*H196</f>
        <v>0</v>
      </c>
      <c r="AR196" s="149" t="s">
        <v>257</v>
      </c>
      <c r="AT196" s="149" t="s">
        <v>252</v>
      </c>
      <c r="AU196" s="149" t="s">
        <v>21</v>
      </c>
      <c r="AY196" s="17" t="s">
        <v>250</v>
      </c>
      <c r="BE196" s="150">
        <f>IF(N196="základní",J196,0)</f>
        <v>0</v>
      </c>
      <c r="BF196" s="150">
        <f>IF(N196="snížená",J196,0)</f>
        <v>0</v>
      </c>
      <c r="BG196" s="150">
        <f>IF(N196="zákl. přenesená",J196,0)</f>
        <v>0</v>
      </c>
      <c r="BH196" s="150">
        <f>IF(N196="sníž. přenesená",J196,0)</f>
        <v>0</v>
      </c>
      <c r="BI196" s="150">
        <f>IF(N196="nulová",J196,0)</f>
        <v>0</v>
      </c>
      <c r="BJ196" s="17" t="s">
        <v>88</v>
      </c>
      <c r="BK196" s="150">
        <f>ROUND(I196*H196,2)</f>
        <v>0</v>
      </c>
      <c r="BL196" s="17" t="s">
        <v>257</v>
      </c>
      <c r="BM196" s="149" t="s">
        <v>5008</v>
      </c>
    </row>
    <row r="197" spans="2:65" s="1" customFormat="1" ht="11.25">
      <c r="B197" s="33"/>
      <c r="D197" s="151" t="s">
        <v>259</v>
      </c>
      <c r="F197" s="152" t="s">
        <v>439</v>
      </c>
      <c r="I197" s="153"/>
      <c r="L197" s="33"/>
      <c r="M197" s="154"/>
      <c r="T197" s="57"/>
      <c r="AT197" s="17" t="s">
        <v>259</v>
      </c>
      <c r="AU197" s="17" t="s">
        <v>21</v>
      </c>
    </row>
    <row r="198" spans="2:65" s="1" customFormat="1" ht="16.5" customHeight="1">
      <c r="B198" s="33"/>
      <c r="C198" s="178" t="s">
        <v>375</v>
      </c>
      <c r="D198" s="178" t="s">
        <v>364</v>
      </c>
      <c r="E198" s="179" t="s">
        <v>441</v>
      </c>
      <c r="F198" s="180" t="s">
        <v>442</v>
      </c>
      <c r="G198" s="181" t="s">
        <v>443</v>
      </c>
      <c r="H198" s="182">
        <v>7.66</v>
      </c>
      <c r="I198" s="183"/>
      <c r="J198" s="184">
        <f>ROUND(I198*H198,2)</f>
        <v>0</v>
      </c>
      <c r="K198" s="180" t="s">
        <v>256</v>
      </c>
      <c r="L198" s="185"/>
      <c r="M198" s="186" t="s">
        <v>1</v>
      </c>
      <c r="N198" s="187" t="s">
        <v>45</v>
      </c>
      <c r="P198" s="147">
        <f>O198*H198</f>
        <v>0</v>
      </c>
      <c r="Q198" s="147">
        <v>1E-3</v>
      </c>
      <c r="R198" s="147">
        <f>Q198*H198</f>
        <v>7.6600000000000001E-3</v>
      </c>
      <c r="S198" s="147">
        <v>0</v>
      </c>
      <c r="T198" s="148">
        <f>S198*H198</f>
        <v>0</v>
      </c>
      <c r="AR198" s="149" t="s">
        <v>299</v>
      </c>
      <c r="AT198" s="149" t="s">
        <v>364</v>
      </c>
      <c r="AU198" s="149" t="s">
        <v>21</v>
      </c>
      <c r="AY198" s="17" t="s">
        <v>250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257</v>
      </c>
      <c r="BM198" s="149" t="s">
        <v>5009</v>
      </c>
    </row>
    <row r="199" spans="2:65" s="12" customFormat="1" ht="11.25">
      <c r="B199" s="155"/>
      <c r="D199" s="156" t="s">
        <v>265</v>
      </c>
      <c r="F199" s="158" t="s">
        <v>5010</v>
      </c>
      <c r="H199" s="159">
        <v>7.66</v>
      </c>
      <c r="I199" s="160"/>
      <c r="L199" s="155"/>
      <c r="M199" s="161"/>
      <c r="T199" s="162"/>
      <c r="AT199" s="157" t="s">
        <v>265</v>
      </c>
      <c r="AU199" s="157" t="s">
        <v>21</v>
      </c>
      <c r="AV199" s="12" t="s">
        <v>21</v>
      </c>
      <c r="AW199" s="12" t="s">
        <v>4</v>
      </c>
      <c r="AX199" s="12" t="s">
        <v>88</v>
      </c>
      <c r="AY199" s="157" t="s">
        <v>250</v>
      </c>
    </row>
    <row r="200" spans="2:65" s="1" customFormat="1" ht="24.2" customHeight="1">
      <c r="B200" s="33"/>
      <c r="C200" s="138" t="s">
        <v>7</v>
      </c>
      <c r="D200" s="138" t="s">
        <v>252</v>
      </c>
      <c r="E200" s="139" t="s">
        <v>1205</v>
      </c>
      <c r="F200" s="140" t="s">
        <v>1206</v>
      </c>
      <c r="G200" s="141" t="s">
        <v>255</v>
      </c>
      <c r="H200" s="142">
        <v>1288</v>
      </c>
      <c r="I200" s="143"/>
      <c r="J200" s="144">
        <f>ROUND(I200*H200,2)</f>
        <v>0</v>
      </c>
      <c r="K200" s="140" t="s">
        <v>256</v>
      </c>
      <c r="L200" s="33"/>
      <c r="M200" s="145" t="s">
        <v>1</v>
      </c>
      <c r="N200" s="146" t="s">
        <v>45</v>
      </c>
      <c r="P200" s="147">
        <f>O200*H200</f>
        <v>0</v>
      </c>
      <c r="Q200" s="147">
        <v>0</v>
      </c>
      <c r="R200" s="147">
        <f>Q200*H200</f>
        <v>0</v>
      </c>
      <c r="S200" s="147">
        <v>0</v>
      </c>
      <c r="T200" s="148">
        <f>S200*H200</f>
        <v>0</v>
      </c>
      <c r="AR200" s="149" t="s">
        <v>257</v>
      </c>
      <c r="AT200" s="149" t="s">
        <v>252</v>
      </c>
      <c r="AU200" s="149" t="s">
        <v>21</v>
      </c>
      <c r="AY200" s="17" t="s">
        <v>250</v>
      </c>
      <c r="BE200" s="150">
        <f>IF(N200="základní",J200,0)</f>
        <v>0</v>
      </c>
      <c r="BF200" s="150">
        <f>IF(N200="snížená",J200,0)</f>
        <v>0</v>
      </c>
      <c r="BG200" s="150">
        <f>IF(N200="zákl. přenesená",J200,0)</f>
        <v>0</v>
      </c>
      <c r="BH200" s="150">
        <f>IF(N200="sníž. přenesená",J200,0)</f>
        <v>0</v>
      </c>
      <c r="BI200" s="150">
        <f>IF(N200="nulová",J200,0)</f>
        <v>0</v>
      </c>
      <c r="BJ200" s="17" t="s">
        <v>88</v>
      </c>
      <c r="BK200" s="150">
        <f>ROUND(I200*H200,2)</f>
        <v>0</v>
      </c>
      <c r="BL200" s="17" t="s">
        <v>257</v>
      </c>
      <c r="BM200" s="149" t="s">
        <v>5011</v>
      </c>
    </row>
    <row r="201" spans="2:65" s="1" customFormat="1" ht="11.25">
      <c r="B201" s="33"/>
      <c r="D201" s="151" t="s">
        <v>259</v>
      </c>
      <c r="F201" s="152" t="s">
        <v>1208</v>
      </c>
      <c r="I201" s="153"/>
      <c r="L201" s="33"/>
      <c r="M201" s="154"/>
      <c r="T201" s="57"/>
      <c r="AT201" s="17" t="s">
        <v>259</v>
      </c>
      <c r="AU201" s="17" t="s">
        <v>21</v>
      </c>
    </row>
    <row r="202" spans="2:65" s="12" customFormat="1" ht="11.25">
      <c r="B202" s="155"/>
      <c r="D202" s="156" t="s">
        <v>265</v>
      </c>
      <c r="E202" s="157" t="s">
        <v>1</v>
      </c>
      <c r="F202" s="158" t="s">
        <v>5012</v>
      </c>
      <c r="H202" s="159">
        <v>1288</v>
      </c>
      <c r="I202" s="160"/>
      <c r="L202" s="155"/>
      <c r="M202" s="161"/>
      <c r="T202" s="162"/>
      <c r="AT202" s="157" t="s">
        <v>265</v>
      </c>
      <c r="AU202" s="157" t="s">
        <v>21</v>
      </c>
      <c r="AV202" s="12" t="s">
        <v>21</v>
      </c>
      <c r="AW202" s="12" t="s">
        <v>36</v>
      </c>
      <c r="AX202" s="12" t="s">
        <v>88</v>
      </c>
      <c r="AY202" s="157" t="s">
        <v>250</v>
      </c>
    </row>
    <row r="203" spans="2:65" s="1" customFormat="1" ht="16.5" customHeight="1">
      <c r="B203" s="33"/>
      <c r="C203" s="138" t="s">
        <v>387</v>
      </c>
      <c r="D203" s="138" t="s">
        <v>252</v>
      </c>
      <c r="E203" s="139" t="s">
        <v>455</v>
      </c>
      <c r="F203" s="140" t="s">
        <v>456</v>
      </c>
      <c r="G203" s="141" t="s">
        <v>276</v>
      </c>
      <c r="H203" s="142">
        <v>7.66</v>
      </c>
      <c r="I203" s="143"/>
      <c r="J203" s="144">
        <f>ROUND(I203*H203,2)</f>
        <v>0</v>
      </c>
      <c r="K203" s="140" t="s">
        <v>256</v>
      </c>
      <c r="L203" s="33"/>
      <c r="M203" s="145" t="s">
        <v>1</v>
      </c>
      <c r="N203" s="146" t="s">
        <v>45</v>
      </c>
      <c r="P203" s="147">
        <f>O203*H203</f>
        <v>0</v>
      </c>
      <c r="Q203" s="147">
        <v>0</v>
      </c>
      <c r="R203" s="147">
        <f>Q203*H203</f>
        <v>0</v>
      </c>
      <c r="S203" s="147">
        <v>0</v>
      </c>
      <c r="T203" s="148">
        <f>S203*H203</f>
        <v>0</v>
      </c>
      <c r="AR203" s="149" t="s">
        <v>257</v>
      </c>
      <c r="AT203" s="149" t="s">
        <v>252</v>
      </c>
      <c r="AU203" s="149" t="s">
        <v>21</v>
      </c>
      <c r="AY203" s="17" t="s">
        <v>250</v>
      </c>
      <c r="BE203" s="150">
        <f>IF(N203="základní",J203,0)</f>
        <v>0</v>
      </c>
      <c r="BF203" s="150">
        <f>IF(N203="snížená",J203,0)</f>
        <v>0</v>
      </c>
      <c r="BG203" s="150">
        <f>IF(N203="zákl. přenesená",J203,0)</f>
        <v>0</v>
      </c>
      <c r="BH203" s="150">
        <f>IF(N203="sníž. přenesená",J203,0)</f>
        <v>0</v>
      </c>
      <c r="BI203" s="150">
        <f>IF(N203="nulová",J203,0)</f>
        <v>0</v>
      </c>
      <c r="BJ203" s="17" t="s">
        <v>88</v>
      </c>
      <c r="BK203" s="150">
        <f>ROUND(I203*H203,2)</f>
        <v>0</v>
      </c>
      <c r="BL203" s="17" t="s">
        <v>257</v>
      </c>
      <c r="BM203" s="149" t="s">
        <v>5013</v>
      </c>
    </row>
    <row r="204" spans="2:65" s="1" customFormat="1" ht="11.25">
      <c r="B204" s="33"/>
      <c r="D204" s="151" t="s">
        <v>259</v>
      </c>
      <c r="F204" s="152" t="s">
        <v>458</v>
      </c>
      <c r="I204" s="153"/>
      <c r="L204" s="33"/>
      <c r="M204" s="154"/>
      <c r="T204" s="57"/>
      <c r="AT204" s="17" t="s">
        <v>259</v>
      </c>
      <c r="AU204" s="17" t="s">
        <v>21</v>
      </c>
    </row>
    <row r="205" spans="2:65" s="1" customFormat="1" ht="16.5" customHeight="1">
      <c r="B205" s="33"/>
      <c r="C205" s="138" t="s">
        <v>393</v>
      </c>
      <c r="D205" s="138" t="s">
        <v>252</v>
      </c>
      <c r="E205" s="139" t="s">
        <v>281</v>
      </c>
      <c r="F205" s="140" t="s">
        <v>282</v>
      </c>
      <c r="G205" s="141" t="s">
        <v>283</v>
      </c>
      <c r="H205" s="142">
        <v>1</v>
      </c>
      <c r="I205" s="143"/>
      <c r="J205" s="144">
        <f>ROUND(I205*H205,2)</f>
        <v>0</v>
      </c>
      <c r="K205" s="140" t="s">
        <v>1</v>
      </c>
      <c r="L205" s="33"/>
      <c r="M205" s="145" t="s">
        <v>1</v>
      </c>
      <c r="N205" s="146" t="s">
        <v>45</v>
      </c>
      <c r="P205" s="147">
        <f>O205*H205</f>
        <v>0</v>
      </c>
      <c r="Q205" s="147">
        <v>0</v>
      </c>
      <c r="R205" s="147">
        <f>Q205*H205</f>
        <v>0</v>
      </c>
      <c r="S205" s="147">
        <v>0</v>
      </c>
      <c r="T205" s="148">
        <f>S205*H205</f>
        <v>0</v>
      </c>
      <c r="AR205" s="149" t="s">
        <v>257</v>
      </c>
      <c r="AT205" s="149" t="s">
        <v>252</v>
      </c>
      <c r="AU205" s="149" t="s">
        <v>21</v>
      </c>
      <c r="AY205" s="17" t="s">
        <v>250</v>
      </c>
      <c r="BE205" s="150">
        <f>IF(N205="základní",J205,0)</f>
        <v>0</v>
      </c>
      <c r="BF205" s="150">
        <f>IF(N205="snížená",J205,0)</f>
        <v>0</v>
      </c>
      <c r="BG205" s="150">
        <f>IF(N205="zákl. přenesená",J205,0)</f>
        <v>0</v>
      </c>
      <c r="BH205" s="150">
        <f>IF(N205="sníž. přenesená",J205,0)</f>
        <v>0</v>
      </c>
      <c r="BI205" s="150">
        <f>IF(N205="nulová",J205,0)</f>
        <v>0</v>
      </c>
      <c r="BJ205" s="17" t="s">
        <v>88</v>
      </c>
      <c r="BK205" s="150">
        <f>ROUND(I205*H205,2)</f>
        <v>0</v>
      </c>
      <c r="BL205" s="17" t="s">
        <v>257</v>
      </c>
      <c r="BM205" s="149" t="s">
        <v>5014</v>
      </c>
    </row>
    <row r="206" spans="2:65" s="1" customFormat="1" ht="78">
      <c r="B206" s="33"/>
      <c r="D206" s="156" t="s">
        <v>285</v>
      </c>
      <c r="F206" s="170" t="s">
        <v>286</v>
      </c>
      <c r="I206" s="153"/>
      <c r="L206" s="33"/>
      <c r="M206" s="154"/>
      <c r="T206" s="57"/>
      <c r="AT206" s="17" t="s">
        <v>285</v>
      </c>
      <c r="AU206" s="17" t="s">
        <v>21</v>
      </c>
    </row>
    <row r="207" spans="2:65" s="1" customFormat="1" ht="16.5" customHeight="1">
      <c r="B207" s="33"/>
      <c r="C207" s="138" t="s">
        <v>399</v>
      </c>
      <c r="D207" s="138" t="s">
        <v>252</v>
      </c>
      <c r="E207" s="139" t="s">
        <v>332</v>
      </c>
      <c r="F207" s="140" t="s">
        <v>333</v>
      </c>
      <c r="G207" s="141" t="s">
        <v>276</v>
      </c>
      <c r="H207" s="142">
        <v>89.49</v>
      </c>
      <c r="I207" s="143"/>
      <c r="J207" s="144">
        <f>ROUND(I207*H207,2)</f>
        <v>0</v>
      </c>
      <c r="K207" s="140" t="s">
        <v>1</v>
      </c>
      <c r="L207" s="33"/>
      <c r="M207" s="145" t="s">
        <v>1</v>
      </c>
      <c r="N207" s="146" t="s">
        <v>45</v>
      </c>
      <c r="P207" s="147">
        <f>O207*H207</f>
        <v>0</v>
      </c>
      <c r="Q207" s="147">
        <v>0</v>
      </c>
      <c r="R207" s="147">
        <f>Q207*H207</f>
        <v>0</v>
      </c>
      <c r="S207" s="147">
        <v>0</v>
      </c>
      <c r="T207" s="148">
        <f>S207*H207</f>
        <v>0</v>
      </c>
      <c r="AR207" s="149" t="s">
        <v>257</v>
      </c>
      <c r="AT207" s="149" t="s">
        <v>252</v>
      </c>
      <c r="AU207" s="149" t="s">
        <v>21</v>
      </c>
      <c r="AY207" s="17" t="s">
        <v>250</v>
      </c>
      <c r="BE207" s="150">
        <f>IF(N207="základní",J207,0)</f>
        <v>0</v>
      </c>
      <c r="BF207" s="150">
        <f>IF(N207="snížená",J207,0)</f>
        <v>0</v>
      </c>
      <c r="BG207" s="150">
        <f>IF(N207="zákl. přenesená",J207,0)</f>
        <v>0</v>
      </c>
      <c r="BH207" s="150">
        <f>IF(N207="sníž. přenesená",J207,0)</f>
        <v>0</v>
      </c>
      <c r="BI207" s="150">
        <f>IF(N207="nulová",J207,0)</f>
        <v>0</v>
      </c>
      <c r="BJ207" s="17" t="s">
        <v>88</v>
      </c>
      <c r="BK207" s="150">
        <f>ROUND(I207*H207,2)</f>
        <v>0</v>
      </c>
      <c r="BL207" s="17" t="s">
        <v>257</v>
      </c>
      <c r="BM207" s="149" t="s">
        <v>5015</v>
      </c>
    </row>
    <row r="208" spans="2:65" s="12" customFormat="1" ht="11.25">
      <c r="B208" s="155"/>
      <c r="D208" s="156" t="s">
        <v>265</v>
      </c>
      <c r="E208" s="157" t="s">
        <v>1</v>
      </c>
      <c r="F208" s="158" t="s">
        <v>5016</v>
      </c>
      <c r="H208" s="159">
        <v>89.49</v>
      </c>
      <c r="I208" s="160"/>
      <c r="L208" s="155"/>
      <c r="M208" s="161"/>
      <c r="T208" s="162"/>
      <c r="AT208" s="157" t="s">
        <v>265</v>
      </c>
      <c r="AU208" s="157" t="s">
        <v>21</v>
      </c>
      <c r="AV208" s="12" t="s">
        <v>21</v>
      </c>
      <c r="AW208" s="12" t="s">
        <v>36</v>
      </c>
      <c r="AX208" s="12" t="s">
        <v>88</v>
      </c>
      <c r="AY208" s="157" t="s">
        <v>250</v>
      </c>
    </row>
    <row r="209" spans="2:65" s="11" customFormat="1" ht="22.9" customHeight="1">
      <c r="B209" s="126"/>
      <c r="D209" s="127" t="s">
        <v>79</v>
      </c>
      <c r="E209" s="136" t="s">
        <v>257</v>
      </c>
      <c r="F209" s="136" t="s">
        <v>553</v>
      </c>
      <c r="I209" s="129"/>
      <c r="J209" s="137">
        <f>BK209</f>
        <v>0</v>
      </c>
      <c r="L209" s="126"/>
      <c r="M209" s="131"/>
      <c r="P209" s="132">
        <f>SUM(P210:P217)</f>
        <v>0</v>
      </c>
      <c r="R209" s="132">
        <f>SUM(R210:R217)</f>
        <v>2753.5511999999999</v>
      </c>
      <c r="T209" s="133">
        <f>SUM(T210:T217)</f>
        <v>0</v>
      </c>
      <c r="AR209" s="127" t="s">
        <v>88</v>
      </c>
      <c r="AT209" s="134" t="s">
        <v>79</v>
      </c>
      <c r="AU209" s="134" t="s">
        <v>88</v>
      </c>
      <c r="AY209" s="127" t="s">
        <v>250</v>
      </c>
      <c r="BK209" s="135">
        <f>SUM(BK210:BK217)</f>
        <v>0</v>
      </c>
    </row>
    <row r="210" spans="2:65" s="1" customFormat="1" ht="33" customHeight="1">
      <c r="B210" s="33"/>
      <c r="C210" s="138" t="s">
        <v>406</v>
      </c>
      <c r="D210" s="138" t="s">
        <v>252</v>
      </c>
      <c r="E210" s="139" t="s">
        <v>584</v>
      </c>
      <c r="F210" s="140" t="s">
        <v>585</v>
      </c>
      <c r="G210" s="141" t="s">
        <v>276</v>
      </c>
      <c r="H210" s="142">
        <v>71</v>
      </c>
      <c r="I210" s="143"/>
      <c r="J210" s="144">
        <f>ROUND(I210*H210,2)</f>
        <v>0</v>
      </c>
      <c r="K210" s="140" t="s">
        <v>1</v>
      </c>
      <c r="L210" s="33"/>
      <c r="M210" s="145" t="s">
        <v>1</v>
      </c>
      <c r="N210" s="146" t="s">
        <v>45</v>
      </c>
      <c r="P210" s="147">
        <f>O210*H210</f>
        <v>0</v>
      </c>
      <c r="Q210" s="147">
        <v>2.13408</v>
      </c>
      <c r="R210" s="147">
        <f>Q210*H210</f>
        <v>151.51967999999999</v>
      </c>
      <c r="S210" s="147">
        <v>0</v>
      </c>
      <c r="T210" s="148">
        <f>S210*H210</f>
        <v>0</v>
      </c>
      <c r="AR210" s="149" t="s">
        <v>257</v>
      </c>
      <c r="AT210" s="149" t="s">
        <v>252</v>
      </c>
      <c r="AU210" s="149" t="s">
        <v>21</v>
      </c>
      <c r="AY210" s="17" t="s">
        <v>250</v>
      </c>
      <c r="BE210" s="150">
        <f>IF(N210="základní",J210,0)</f>
        <v>0</v>
      </c>
      <c r="BF210" s="150">
        <f>IF(N210="snížená",J210,0)</f>
        <v>0</v>
      </c>
      <c r="BG210" s="150">
        <f>IF(N210="zákl. přenesená",J210,0)</f>
        <v>0</v>
      </c>
      <c r="BH210" s="150">
        <f>IF(N210="sníž. přenesená",J210,0)</f>
        <v>0</v>
      </c>
      <c r="BI210" s="150">
        <f>IF(N210="nulová",J210,0)</f>
        <v>0</v>
      </c>
      <c r="BJ210" s="17" t="s">
        <v>88</v>
      </c>
      <c r="BK210" s="150">
        <f>ROUND(I210*H210,2)</f>
        <v>0</v>
      </c>
      <c r="BL210" s="17" t="s">
        <v>257</v>
      </c>
      <c r="BM210" s="149" t="s">
        <v>5017</v>
      </c>
    </row>
    <row r="211" spans="2:65" s="12" customFormat="1" ht="11.25">
      <c r="B211" s="155"/>
      <c r="D211" s="156" t="s">
        <v>265</v>
      </c>
      <c r="E211" s="157" t="s">
        <v>1</v>
      </c>
      <c r="F211" s="158" t="s">
        <v>4990</v>
      </c>
      <c r="H211" s="159">
        <v>71</v>
      </c>
      <c r="I211" s="160"/>
      <c r="L211" s="155"/>
      <c r="M211" s="161"/>
      <c r="T211" s="162"/>
      <c r="AT211" s="157" t="s">
        <v>265</v>
      </c>
      <c r="AU211" s="157" t="s">
        <v>21</v>
      </c>
      <c r="AV211" s="12" t="s">
        <v>21</v>
      </c>
      <c r="AW211" s="12" t="s">
        <v>36</v>
      </c>
      <c r="AX211" s="12" t="s">
        <v>88</v>
      </c>
      <c r="AY211" s="157" t="s">
        <v>250</v>
      </c>
    </row>
    <row r="212" spans="2:65" s="1" customFormat="1" ht="33" customHeight="1">
      <c r="B212" s="33"/>
      <c r="C212" s="138" t="s">
        <v>411</v>
      </c>
      <c r="D212" s="138" t="s">
        <v>252</v>
      </c>
      <c r="E212" s="139" t="s">
        <v>589</v>
      </c>
      <c r="F212" s="140" t="s">
        <v>590</v>
      </c>
      <c r="G212" s="141" t="s">
        <v>276</v>
      </c>
      <c r="H212" s="142">
        <v>1069</v>
      </c>
      <c r="I212" s="143"/>
      <c r="J212" s="144">
        <f>ROUND(I212*H212,2)</f>
        <v>0</v>
      </c>
      <c r="K212" s="140" t="s">
        <v>1</v>
      </c>
      <c r="L212" s="33"/>
      <c r="M212" s="145" t="s">
        <v>1</v>
      </c>
      <c r="N212" s="146" t="s">
        <v>45</v>
      </c>
      <c r="P212" s="147">
        <f>O212*H212</f>
        <v>0</v>
      </c>
      <c r="Q212" s="147">
        <v>2.4340799999999998</v>
      </c>
      <c r="R212" s="147">
        <f>Q212*H212</f>
        <v>2602.03152</v>
      </c>
      <c r="S212" s="147">
        <v>0</v>
      </c>
      <c r="T212" s="148">
        <f>S212*H212</f>
        <v>0</v>
      </c>
      <c r="AR212" s="149" t="s">
        <v>257</v>
      </c>
      <c r="AT212" s="149" t="s">
        <v>252</v>
      </c>
      <c r="AU212" s="149" t="s">
        <v>21</v>
      </c>
      <c r="AY212" s="17" t="s">
        <v>250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257</v>
      </c>
      <c r="BM212" s="149" t="s">
        <v>5018</v>
      </c>
    </row>
    <row r="213" spans="2:65" s="1" customFormat="1" ht="29.25">
      <c r="B213" s="33"/>
      <c r="D213" s="156" t="s">
        <v>285</v>
      </c>
      <c r="F213" s="170" t="s">
        <v>592</v>
      </c>
      <c r="I213" s="153"/>
      <c r="L213" s="33"/>
      <c r="M213" s="154"/>
      <c r="T213" s="57"/>
      <c r="AT213" s="17" t="s">
        <v>285</v>
      </c>
      <c r="AU213" s="17" t="s">
        <v>21</v>
      </c>
    </row>
    <row r="214" spans="2:65" s="12" customFormat="1" ht="11.25">
      <c r="B214" s="155"/>
      <c r="D214" s="156" t="s">
        <v>265</v>
      </c>
      <c r="E214" s="157" t="s">
        <v>1</v>
      </c>
      <c r="F214" s="158" t="s">
        <v>5019</v>
      </c>
      <c r="H214" s="159">
        <v>1069</v>
      </c>
      <c r="I214" s="160"/>
      <c r="L214" s="155"/>
      <c r="M214" s="161"/>
      <c r="T214" s="162"/>
      <c r="AT214" s="157" t="s">
        <v>265</v>
      </c>
      <c r="AU214" s="157" t="s">
        <v>21</v>
      </c>
      <c r="AV214" s="12" t="s">
        <v>21</v>
      </c>
      <c r="AW214" s="12" t="s">
        <v>36</v>
      </c>
      <c r="AX214" s="12" t="s">
        <v>88</v>
      </c>
      <c r="AY214" s="157" t="s">
        <v>250</v>
      </c>
    </row>
    <row r="215" spans="2:65" s="1" customFormat="1" ht="24.2" customHeight="1">
      <c r="B215" s="33"/>
      <c r="C215" s="138" t="s">
        <v>417</v>
      </c>
      <c r="D215" s="138" t="s">
        <v>252</v>
      </c>
      <c r="E215" s="139" t="s">
        <v>595</v>
      </c>
      <c r="F215" s="140" t="s">
        <v>596</v>
      </c>
      <c r="G215" s="141" t="s">
        <v>255</v>
      </c>
      <c r="H215" s="142">
        <v>971</v>
      </c>
      <c r="I215" s="143"/>
      <c r="J215" s="144">
        <f>ROUND(I215*H215,2)</f>
        <v>0</v>
      </c>
      <c r="K215" s="140" t="s">
        <v>256</v>
      </c>
      <c r="L215" s="33"/>
      <c r="M215" s="145" t="s">
        <v>1</v>
      </c>
      <c r="N215" s="146" t="s">
        <v>45</v>
      </c>
      <c r="P215" s="147">
        <f>O215*H215</f>
        <v>0</v>
      </c>
      <c r="Q215" s="147">
        <v>0</v>
      </c>
      <c r="R215" s="147">
        <f>Q215*H215</f>
        <v>0</v>
      </c>
      <c r="S215" s="147">
        <v>0</v>
      </c>
      <c r="T215" s="148">
        <f>S215*H215</f>
        <v>0</v>
      </c>
      <c r="AR215" s="149" t="s">
        <v>257</v>
      </c>
      <c r="AT215" s="149" t="s">
        <v>252</v>
      </c>
      <c r="AU215" s="149" t="s">
        <v>21</v>
      </c>
      <c r="AY215" s="17" t="s">
        <v>250</v>
      </c>
      <c r="BE215" s="150">
        <f>IF(N215="základní",J215,0)</f>
        <v>0</v>
      </c>
      <c r="BF215" s="150">
        <f>IF(N215="snížená",J215,0)</f>
        <v>0</v>
      </c>
      <c r="BG215" s="150">
        <f>IF(N215="zákl. přenesená",J215,0)</f>
        <v>0</v>
      </c>
      <c r="BH215" s="150">
        <f>IF(N215="sníž. přenesená",J215,0)</f>
        <v>0</v>
      </c>
      <c r="BI215" s="150">
        <f>IF(N215="nulová",J215,0)</f>
        <v>0</v>
      </c>
      <c r="BJ215" s="17" t="s">
        <v>88</v>
      </c>
      <c r="BK215" s="150">
        <f>ROUND(I215*H215,2)</f>
        <v>0</v>
      </c>
      <c r="BL215" s="17" t="s">
        <v>257</v>
      </c>
      <c r="BM215" s="149" t="s">
        <v>5020</v>
      </c>
    </row>
    <row r="216" spans="2:65" s="1" customFormat="1" ht="11.25">
      <c r="B216" s="33"/>
      <c r="D216" s="151" t="s">
        <v>259</v>
      </c>
      <c r="F216" s="152" t="s">
        <v>598</v>
      </c>
      <c r="I216" s="153"/>
      <c r="L216" s="33"/>
      <c r="M216" s="154"/>
      <c r="T216" s="57"/>
      <c r="AT216" s="17" t="s">
        <v>259</v>
      </c>
      <c r="AU216" s="17" t="s">
        <v>21</v>
      </c>
    </row>
    <row r="217" spans="2:65" s="12" customFormat="1" ht="11.25">
      <c r="B217" s="155"/>
      <c r="D217" s="156" t="s">
        <v>265</v>
      </c>
      <c r="E217" s="157" t="s">
        <v>1</v>
      </c>
      <c r="F217" s="158" t="s">
        <v>5021</v>
      </c>
      <c r="H217" s="159">
        <v>971</v>
      </c>
      <c r="I217" s="160"/>
      <c r="L217" s="155"/>
      <c r="M217" s="161"/>
      <c r="T217" s="162"/>
      <c r="AT217" s="157" t="s">
        <v>265</v>
      </c>
      <c r="AU217" s="157" t="s">
        <v>21</v>
      </c>
      <c r="AV217" s="12" t="s">
        <v>21</v>
      </c>
      <c r="AW217" s="12" t="s">
        <v>36</v>
      </c>
      <c r="AX217" s="12" t="s">
        <v>88</v>
      </c>
      <c r="AY217" s="157" t="s">
        <v>250</v>
      </c>
    </row>
    <row r="218" spans="2:65" s="11" customFormat="1" ht="22.9" customHeight="1">
      <c r="B218" s="126"/>
      <c r="D218" s="127" t="s">
        <v>79</v>
      </c>
      <c r="E218" s="136" t="s">
        <v>692</v>
      </c>
      <c r="F218" s="136" t="s">
        <v>693</v>
      </c>
      <c r="I218" s="129"/>
      <c r="J218" s="137">
        <f>BK218</f>
        <v>0</v>
      </c>
      <c r="L218" s="126"/>
      <c r="M218" s="131"/>
      <c r="P218" s="132">
        <f>SUM(P219:P229)</f>
        <v>0</v>
      </c>
      <c r="R218" s="132">
        <f>SUM(R219:R229)</f>
        <v>0</v>
      </c>
      <c r="T218" s="133">
        <f>SUM(T219:T229)</f>
        <v>0</v>
      </c>
      <c r="AR218" s="127" t="s">
        <v>88</v>
      </c>
      <c r="AT218" s="134" t="s">
        <v>79</v>
      </c>
      <c r="AU218" s="134" t="s">
        <v>88</v>
      </c>
      <c r="AY218" s="127" t="s">
        <v>250</v>
      </c>
      <c r="BK218" s="135">
        <f>SUM(BK219:BK229)</f>
        <v>0</v>
      </c>
    </row>
    <row r="219" spans="2:65" s="1" customFormat="1" ht="21.75" customHeight="1">
      <c r="B219" s="33"/>
      <c r="C219" s="138" t="s">
        <v>423</v>
      </c>
      <c r="D219" s="138" t="s">
        <v>252</v>
      </c>
      <c r="E219" s="139" t="s">
        <v>695</v>
      </c>
      <c r="F219" s="140" t="s">
        <v>696</v>
      </c>
      <c r="G219" s="141" t="s">
        <v>402</v>
      </c>
      <c r="H219" s="142">
        <v>596.726</v>
      </c>
      <c r="I219" s="143"/>
      <c r="J219" s="144">
        <f>ROUND(I219*H219,2)</f>
        <v>0</v>
      </c>
      <c r="K219" s="140" t="s">
        <v>256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0</v>
      </c>
      <c r="R219" s="147">
        <f>Q219*H219</f>
        <v>0</v>
      </c>
      <c r="S219" s="147">
        <v>0</v>
      </c>
      <c r="T219" s="148">
        <f>S219*H219</f>
        <v>0</v>
      </c>
      <c r="AR219" s="149" t="s">
        <v>257</v>
      </c>
      <c r="AT219" s="149" t="s">
        <v>252</v>
      </c>
      <c r="AU219" s="149" t="s">
        <v>21</v>
      </c>
      <c r="AY219" s="17" t="s">
        <v>250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257</v>
      </c>
      <c r="BM219" s="149" t="s">
        <v>5022</v>
      </c>
    </row>
    <row r="220" spans="2:65" s="1" customFormat="1" ht="11.25">
      <c r="B220" s="33"/>
      <c r="D220" s="151" t="s">
        <v>259</v>
      </c>
      <c r="F220" s="152" t="s">
        <v>698</v>
      </c>
      <c r="I220" s="153"/>
      <c r="L220" s="33"/>
      <c r="M220" s="154"/>
      <c r="T220" s="57"/>
      <c r="AT220" s="17" t="s">
        <v>259</v>
      </c>
      <c r="AU220" s="17" t="s">
        <v>21</v>
      </c>
    </row>
    <row r="221" spans="2:65" s="1" customFormat="1" ht="24.2" customHeight="1">
      <c r="B221" s="33"/>
      <c r="C221" s="138" t="s">
        <v>429</v>
      </c>
      <c r="D221" s="138" t="s">
        <v>252</v>
      </c>
      <c r="E221" s="139" t="s">
        <v>700</v>
      </c>
      <c r="F221" s="140" t="s">
        <v>701</v>
      </c>
      <c r="G221" s="141" t="s">
        <v>402</v>
      </c>
      <c r="H221" s="142">
        <v>6275.5039999999999</v>
      </c>
      <c r="I221" s="143"/>
      <c r="J221" s="144">
        <f>ROUND(I221*H221,2)</f>
        <v>0</v>
      </c>
      <c r="K221" s="140" t="s">
        <v>256</v>
      </c>
      <c r="L221" s="33"/>
      <c r="M221" s="145" t="s">
        <v>1</v>
      </c>
      <c r="N221" s="146" t="s">
        <v>45</v>
      </c>
      <c r="P221" s="147">
        <f>O221*H221</f>
        <v>0</v>
      </c>
      <c r="Q221" s="147">
        <v>0</v>
      </c>
      <c r="R221" s="147">
        <f>Q221*H221</f>
        <v>0</v>
      </c>
      <c r="S221" s="147">
        <v>0</v>
      </c>
      <c r="T221" s="148">
        <f>S221*H221</f>
        <v>0</v>
      </c>
      <c r="AR221" s="149" t="s">
        <v>257</v>
      </c>
      <c r="AT221" s="149" t="s">
        <v>252</v>
      </c>
      <c r="AU221" s="149" t="s">
        <v>21</v>
      </c>
      <c r="AY221" s="17" t="s">
        <v>250</v>
      </c>
      <c r="BE221" s="150">
        <f>IF(N221="základní",J221,0)</f>
        <v>0</v>
      </c>
      <c r="BF221" s="150">
        <f>IF(N221="snížená",J221,0)</f>
        <v>0</v>
      </c>
      <c r="BG221" s="150">
        <f>IF(N221="zákl. přenesená",J221,0)</f>
        <v>0</v>
      </c>
      <c r="BH221" s="150">
        <f>IF(N221="sníž. přenesená",J221,0)</f>
        <v>0</v>
      </c>
      <c r="BI221" s="150">
        <f>IF(N221="nulová",J221,0)</f>
        <v>0</v>
      </c>
      <c r="BJ221" s="17" t="s">
        <v>88</v>
      </c>
      <c r="BK221" s="150">
        <f>ROUND(I221*H221,2)</f>
        <v>0</v>
      </c>
      <c r="BL221" s="17" t="s">
        <v>257</v>
      </c>
      <c r="BM221" s="149" t="s">
        <v>5023</v>
      </c>
    </row>
    <row r="222" spans="2:65" s="1" customFormat="1" ht="11.25">
      <c r="B222" s="33"/>
      <c r="D222" s="151" t="s">
        <v>259</v>
      </c>
      <c r="F222" s="152" t="s">
        <v>703</v>
      </c>
      <c r="I222" s="153"/>
      <c r="L222" s="33"/>
      <c r="M222" s="154"/>
      <c r="T222" s="57"/>
      <c r="AT222" s="17" t="s">
        <v>259</v>
      </c>
      <c r="AU222" s="17" t="s">
        <v>21</v>
      </c>
    </row>
    <row r="223" spans="2:65" s="12" customFormat="1" ht="11.25">
      <c r="B223" s="155"/>
      <c r="D223" s="156" t="s">
        <v>265</v>
      </c>
      <c r="E223" s="157" t="s">
        <v>1</v>
      </c>
      <c r="F223" s="158" t="s">
        <v>5024</v>
      </c>
      <c r="H223" s="159">
        <v>4925.5600000000004</v>
      </c>
      <c r="I223" s="160"/>
      <c r="L223" s="155"/>
      <c r="M223" s="161"/>
      <c r="T223" s="162"/>
      <c r="AT223" s="157" t="s">
        <v>265</v>
      </c>
      <c r="AU223" s="157" t="s">
        <v>21</v>
      </c>
      <c r="AV223" s="12" t="s">
        <v>21</v>
      </c>
      <c r="AW223" s="12" t="s">
        <v>36</v>
      </c>
      <c r="AX223" s="12" t="s">
        <v>80</v>
      </c>
      <c r="AY223" s="157" t="s">
        <v>250</v>
      </c>
    </row>
    <row r="224" spans="2:65" s="12" customFormat="1" ht="11.25">
      <c r="B224" s="155"/>
      <c r="D224" s="156" t="s">
        <v>265</v>
      </c>
      <c r="E224" s="157" t="s">
        <v>1</v>
      </c>
      <c r="F224" s="158" t="s">
        <v>5025</v>
      </c>
      <c r="H224" s="159">
        <v>1349.944</v>
      </c>
      <c r="I224" s="160"/>
      <c r="L224" s="155"/>
      <c r="M224" s="161"/>
      <c r="T224" s="162"/>
      <c r="AT224" s="157" t="s">
        <v>265</v>
      </c>
      <c r="AU224" s="157" t="s">
        <v>21</v>
      </c>
      <c r="AV224" s="12" t="s">
        <v>21</v>
      </c>
      <c r="AW224" s="12" t="s">
        <v>36</v>
      </c>
      <c r="AX224" s="12" t="s">
        <v>80</v>
      </c>
      <c r="AY224" s="157" t="s">
        <v>250</v>
      </c>
    </row>
    <row r="225" spans="2:65" s="13" customFormat="1" ht="11.25">
      <c r="B225" s="163"/>
      <c r="D225" s="156" t="s">
        <v>265</v>
      </c>
      <c r="E225" s="164" t="s">
        <v>1</v>
      </c>
      <c r="F225" s="165" t="s">
        <v>273</v>
      </c>
      <c r="H225" s="166">
        <v>6275.5039999999999</v>
      </c>
      <c r="I225" s="167"/>
      <c r="L225" s="163"/>
      <c r="M225" s="168"/>
      <c r="T225" s="169"/>
      <c r="AT225" s="164" t="s">
        <v>265</v>
      </c>
      <c r="AU225" s="164" t="s">
        <v>21</v>
      </c>
      <c r="AV225" s="13" t="s">
        <v>257</v>
      </c>
      <c r="AW225" s="13" t="s">
        <v>36</v>
      </c>
      <c r="AX225" s="13" t="s">
        <v>88</v>
      </c>
      <c r="AY225" s="164" t="s">
        <v>250</v>
      </c>
    </row>
    <row r="226" spans="2:65" s="1" customFormat="1" ht="37.9" customHeight="1">
      <c r="B226" s="33"/>
      <c r="C226" s="138" t="s">
        <v>435</v>
      </c>
      <c r="D226" s="138" t="s">
        <v>252</v>
      </c>
      <c r="E226" s="139" t="s">
        <v>706</v>
      </c>
      <c r="F226" s="140" t="s">
        <v>707</v>
      </c>
      <c r="G226" s="141" t="s">
        <v>402</v>
      </c>
      <c r="H226" s="142">
        <v>184.08</v>
      </c>
      <c r="I226" s="143"/>
      <c r="J226" s="144">
        <f>ROUND(I226*H226,2)</f>
        <v>0</v>
      </c>
      <c r="K226" s="140" t="s">
        <v>256</v>
      </c>
      <c r="L226" s="33"/>
      <c r="M226" s="145" t="s">
        <v>1</v>
      </c>
      <c r="N226" s="146" t="s">
        <v>45</v>
      </c>
      <c r="P226" s="147">
        <f>O226*H226</f>
        <v>0</v>
      </c>
      <c r="Q226" s="147">
        <v>0</v>
      </c>
      <c r="R226" s="147">
        <f>Q226*H226</f>
        <v>0</v>
      </c>
      <c r="S226" s="147">
        <v>0</v>
      </c>
      <c r="T226" s="148">
        <f>S226*H226</f>
        <v>0</v>
      </c>
      <c r="AR226" s="149" t="s">
        <v>257</v>
      </c>
      <c r="AT226" s="149" t="s">
        <v>252</v>
      </c>
      <c r="AU226" s="149" t="s">
        <v>21</v>
      </c>
      <c r="AY226" s="17" t="s">
        <v>250</v>
      </c>
      <c r="BE226" s="150">
        <f>IF(N226="základní",J226,0)</f>
        <v>0</v>
      </c>
      <c r="BF226" s="150">
        <f>IF(N226="snížená",J226,0)</f>
        <v>0</v>
      </c>
      <c r="BG226" s="150">
        <f>IF(N226="zákl. přenesená",J226,0)</f>
        <v>0</v>
      </c>
      <c r="BH226" s="150">
        <f>IF(N226="sníž. přenesená",J226,0)</f>
        <v>0</v>
      </c>
      <c r="BI226" s="150">
        <f>IF(N226="nulová",J226,0)</f>
        <v>0</v>
      </c>
      <c r="BJ226" s="17" t="s">
        <v>88</v>
      </c>
      <c r="BK226" s="150">
        <f>ROUND(I226*H226,2)</f>
        <v>0</v>
      </c>
      <c r="BL226" s="17" t="s">
        <v>257</v>
      </c>
      <c r="BM226" s="149" t="s">
        <v>5026</v>
      </c>
    </row>
    <row r="227" spans="2:65" s="1" customFormat="1" ht="11.25">
      <c r="B227" s="33"/>
      <c r="D227" s="151" t="s">
        <v>259</v>
      </c>
      <c r="F227" s="152" t="s">
        <v>709</v>
      </c>
      <c r="I227" s="153"/>
      <c r="L227" s="33"/>
      <c r="M227" s="154"/>
      <c r="T227" s="57"/>
      <c r="AT227" s="17" t="s">
        <v>259</v>
      </c>
      <c r="AU227" s="17" t="s">
        <v>21</v>
      </c>
    </row>
    <row r="228" spans="2:65" s="1" customFormat="1" ht="44.25" customHeight="1">
      <c r="B228" s="33"/>
      <c r="C228" s="138" t="s">
        <v>440</v>
      </c>
      <c r="D228" s="138" t="s">
        <v>252</v>
      </c>
      <c r="E228" s="139" t="s">
        <v>716</v>
      </c>
      <c r="F228" s="140" t="s">
        <v>717</v>
      </c>
      <c r="G228" s="141" t="s">
        <v>402</v>
      </c>
      <c r="H228" s="142">
        <v>75.16</v>
      </c>
      <c r="I228" s="143"/>
      <c r="J228" s="144">
        <f>ROUND(I228*H228,2)</f>
        <v>0</v>
      </c>
      <c r="K228" s="140" t="s">
        <v>256</v>
      </c>
      <c r="L228" s="33"/>
      <c r="M228" s="145" t="s">
        <v>1</v>
      </c>
      <c r="N228" s="146" t="s">
        <v>45</v>
      </c>
      <c r="P228" s="147">
        <f>O228*H228</f>
        <v>0</v>
      </c>
      <c r="Q228" s="147">
        <v>0</v>
      </c>
      <c r="R228" s="147">
        <f>Q228*H228</f>
        <v>0</v>
      </c>
      <c r="S228" s="147">
        <v>0</v>
      </c>
      <c r="T228" s="148">
        <f>S228*H228</f>
        <v>0</v>
      </c>
      <c r="AR228" s="149" t="s">
        <v>257</v>
      </c>
      <c r="AT228" s="149" t="s">
        <v>252</v>
      </c>
      <c r="AU228" s="149" t="s">
        <v>21</v>
      </c>
      <c r="AY228" s="17" t="s">
        <v>250</v>
      </c>
      <c r="BE228" s="150">
        <f>IF(N228="základní",J228,0)</f>
        <v>0</v>
      </c>
      <c r="BF228" s="150">
        <f>IF(N228="snížená",J228,0)</f>
        <v>0</v>
      </c>
      <c r="BG228" s="150">
        <f>IF(N228="zákl. přenesená",J228,0)</f>
        <v>0</v>
      </c>
      <c r="BH228" s="150">
        <f>IF(N228="sníž. přenesená",J228,0)</f>
        <v>0</v>
      </c>
      <c r="BI228" s="150">
        <f>IF(N228="nulová",J228,0)</f>
        <v>0</v>
      </c>
      <c r="BJ228" s="17" t="s">
        <v>88</v>
      </c>
      <c r="BK228" s="150">
        <f>ROUND(I228*H228,2)</f>
        <v>0</v>
      </c>
      <c r="BL228" s="17" t="s">
        <v>257</v>
      </c>
      <c r="BM228" s="149" t="s">
        <v>5027</v>
      </c>
    </row>
    <row r="229" spans="2:65" s="1" customFormat="1" ht="11.25">
      <c r="B229" s="33"/>
      <c r="D229" s="151" t="s">
        <v>259</v>
      </c>
      <c r="F229" s="152" t="s">
        <v>719</v>
      </c>
      <c r="I229" s="153"/>
      <c r="L229" s="33"/>
      <c r="M229" s="154"/>
      <c r="T229" s="57"/>
      <c r="AT229" s="17" t="s">
        <v>259</v>
      </c>
      <c r="AU229" s="17" t="s">
        <v>21</v>
      </c>
    </row>
    <row r="230" spans="2:65" s="11" customFormat="1" ht="22.9" customHeight="1">
      <c r="B230" s="126"/>
      <c r="D230" s="127" t="s">
        <v>79</v>
      </c>
      <c r="E230" s="136" t="s">
        <v>720</v>
      </c>
      <c r="F230" s="136" t="s">
        <v>721</v>
      </c>
      <c r="I230" s="129"/>
      <c r="J230" s="137">
        <f>BK230</f>
        <v>0</v>
      </c>
      <c r="L230" s="126"/>
      <c r="M230" s="131"/>
      <c r="P230" s="132">
        <f>SUM(P231:P232)</f>
        <v>0</v>
      </c>
      <c r="R230" s="132">
        <f>SUM(R231:R232)</f>
        <v>0</v>
      </c>
      <c r="T230" s="133">
        <f>SUM(T231:T232)</f>
        <v>0</v>
      </c>
      <c r="AR230" s="127" t="s">
        <v>88</v>
      </c>
      <c r="AT230" s="134" t="s">
        <v>79</v>
      </c>
      <c r="AU230" s="134" t="s">
        <v>88</v>
      </c>
      <c r="AY230" s="127" t="s">
        <v>250</v>
      </c>
      <c r="BK230" s="135">
        <f>SUM(BK231:BK232)</f>
        <v>0</v>
      </c>
    </row>
    <row r="231" spans="2:65" s="1" customFormat="1" ht="16.5" customHeight="1">
      <c r="B231" s="33"/>
      <c r="C231" s="138" t="s">
        <v>447</v>
      </c>
      <c r="D231" s="138" t="s">
        <v>252</v>
      </c>
      <c r="E231" s="139" t="s">
        <v>723</v>
      </c>
      <c r="F231" s="140" t="s">
        <v>724</v>
      </c>
      <c r="G231" s="141" t="s">
        <v>402</v>
      </c>
      <c r="H231" s="142">
        <v>2753.5590000000002</v>
      </c>
      <c r="I231" s="143"/>
      <c r="J231" s="144">
        <f>ROUND(I231*H231,2)</f>
        <v>0</v>
      </c>
      <c r="K231" s="140" t="s">
        <v>256</v>
      </c>
      <c r="L231" s="33"/>
      <c r="M231" s="145" t="s">
        <v>1</v>
      </c>
      <c r="N231" s="146" t="s">
        <v>45</v>
      </c>
      <c r="P231" s="147">
        <f>O231*H231</f>
        <v>0</v>
      </c>
      <c r="Q231" s="147">
        <v>0</v>
      </c>
      <c r="R231" s="147">
        <f>Q231*H231</f>
        <v>0</v>
      </c>
      <c r="S231" s="147">
        <v>0</v>
      </c>
      <c r="T231" s="148">
        <f>S231*H231</f>
        <v>0</v>
      </c>
      <c r="AR231" s="149" t="s">
        <v>257</v>
      </c>
      <c r="AT231" s="149" t="s">
        <v>252</v>
      </c>
      <c r="AU231" s="149" t="s">
        <v>21</v>
      </c>
      <c r="AY231" s="17" t="s">
        <v>250</v>
      </c>
      <c r="BE231" s="150">
        <f>IF(N231="základní",J231,0)</f>
        <v>0</v>
      </c>
      <c r="BF231" s="150">
        <f>IF(N231="snížená",J231,0)</f>
        <v>0</v>
      </c>
      <c r="BG231" s="150">
        <f>IF(N231="zákl. přenesená",J231,0)</f>
        <v>0</v>
      </c>
      <c r="BH231" s="150">
        <f>IF(N231="sníž. přenesená",J231,0)</f>
        <v>0</v>
      </c>
      <c r="BI231" s="150">
        <f>IF(N231="nulová",J231,0)</f>
        <v>0</v>
      </c>
      <c r="BJ231" s="17" t="s">
        <v>88</v>
      </c>
      <c r="BK231" s="150">
        <f>ROUND(I231*H231,2)</f>
        <v>0</v>
      </c>
      <c r="BL231" s="17" t="s">
        <v>257</v>
      </c>
      <c r="BM231" s="149" t="s">
        <v>5028</v>
      </c>
    </row>
    <row r="232" spans="2:65" s="1" customFormat="1" ht="11.25">
      <c r="B232" s="33"/>
      <c r="D232" s="151" t="s">
        <v>259</v>
      </c>
      <c r="F232" s="152" t="s">
        <v>726</v>
      </c>
      <c r="I232" s="153"/>
      <c r="L232" s="33"/>
      <c r="M232" s="193"/>
      <c r="N232" s="190"/>
      <c r="O232" s="190"/>
      <c r="P232" s="190"/>
      <c r="Q232" s="190"/>
      <c r="R232" s="190"/>
      <c r="S232" s="190"/>
      <c r="T232" s="194"/>
      <c r="AT232" s="17" t="s">
        <v>259</v>
      </c>
      <c r="AU232" s="17" t="s">
        <v>21</v>
      </c>
    </row>
    <row r="233" spans="2:65" s="1" customFormat="1" ht="6.95" customHeight="1">
      <c r="B233" s="45"/>
      <c r="C233" s="46"/>
      <c r="D233" s="46"/>
      <c r="E233" s="46"/>
      <c r="F233" s="46"/>
      <c r="G233" s="46"/>
      <c r="H233" s="46"/>
      <c r="I233" s="46"/>
      <c r="J233" s="46"/>
      <c r="K233" s="46"/>
      <c r="L233" s="33"/>
    </row>
  </sheetData>
  <sheetProtection algorithmName="SHA-512" hashValue="jhy+cWcxO6ZYrdK+89OuZx6xqFDG9tbplMdPEal/2dGA0q4/vHU/bBmvoMb5JTtFlLM5PrgmBGOlwvJig7o3RQ==" saltValue="9aFCtNtK26vc499cimAWnCqNMikq6VvyQ3pcdSNOiD7sKbJWtPcKBdNuds9mr6Cz3c3y+ZGLNZzdmG4U3uP91w==" spinCount="100000" sheet="1" objects="1" scenarios="1" formatColumns="0" formatRows="0" autoFilter="0"/>
  <autoFilter ref="C120:K232" xr:uid="{00000000-0009-0000-0000-00001A000000}"/>
  <mergeCells count="9">
    <mergeCell ref="E87:H87"/>
    <mergeCell ref="E111:H111"/>
    <mergeCell ref="E113:H113"/>
    <mergeCell ref="L2:V2"/>
    <mergeCell ref="E7:H7"/>
    <mergeCell ref="E9:H9"/>
    <mergeCell ref="E18:H18"/>
    <mergeCell ref="E27:H27"/>
    <mergeCell ref="E85:H85"/>
  </mergeCells>
  <hyperlinks>
    <hyperlink ref="F125" r:id="rId1" xr:uid="{00000000-0004-0000-1A00-000000000000}"/>
    <hyperlink ref="F127" r:id="rId2" xr:uid="{00000000-0004-0000-1A00-000001000000}"/>
    <hyperlink ref="F129" r:id="rId3" xr:uid="{00000000-0004-0000-1A00-000002000000}"/>
    <hyperlink ref="F131" r:id="rId4" xr:uid="{00000000-0004-0000-1A00-000003000000}"/>
    <hyperlink ref="F134" r:id="rId5" xr:uid="{00000000-0004-0000-1A00-000004000000}"/>
    <hyperlink ref="F137" r:id="rId6" xr:uid="{00000000-0004-0000-1A00-000005000000}"/>
    <hyperlink ref="F140" r:id="rId7" xr:uid="{00000000-0004-0000-1A00-000006000000}"/>
    <hyperlink ref="F143" r:id="rId8" xr:uid="{00000000-0004-0000-1A00-000007000000}"/>
    <hyperlink ref="F146" r:id="rId9" xr:uid="{00000000-0004-0000-1A00-000008000000}"/>
    <hyperlink ref="F153" r:id="rId10" xr:uid="{00000000-0004-0000-1A00-000009000000}"/>
    <hyperlink ref="F163" r:id="rId11" xr:uid="{00000000-0004-0000-1A00-00000A000000}"/>
    <hyperlink ref="F169" r:id="rId12" xr:uid="{00000000-0004-0000-1A00-00000B000000}"/>
    <hyperlink ref="F176" r:id="rId13" xr:uid="{00000000-0004-0000-1A00-00000C000000}"/>
    <hyperlink ref="F179" r:id="rId14" xr:uid="{00000000-0004-0000-1A00-00000D000000}"/>
    <hyperlink ref="F182" r:id="rId15" xr:uid="{00000000-0004-0000-1A00-00000E000000}"/>
    <hyperlink ref="F188" r:id="rId16" xr:uid="{00000000-0004-0000-1A00-00000F000000}"/>
    <hyperlink ref="F191" r:id="rId17" xr:uid="{00000000-0004-0000-1A00-000010000000}"/>
    <hyperlink ref="F194" r:id="rId18" xr:uid="{00000000-0004-0000-1A00-000011000000}"/>
    <hyperlink ref="F197" r:id="rId19" xr:uid="{00000000-0004-0000-1A00-000012000000}"/>
    <hyperlink ref="F201" r:id="rId20" xr:uid="{00000000-0004-0000-1A00-000013000000}"/>
    <hyperlink ref="F204" r:id="rId21" xr:uid="{00000000-0004-0000-1A00-000014000000}"/>
    <hyperlink ref="F216" r:id="rId22" xr:uid="{00000000-0004-0000-1A00-000015000000}"/>
    <hyperlink ref="F220" r:id="rId23" xr:uid="{00000000-0004-0000-1A00-000016000000}"/>
    <hyperlink ref="F222" r:id="rId24" xr:uid="{00000000-0004-0000-1A00-000017000000}"/>
    <hyperlink ref="F227" r:id="rId25" xr:uid="{00000000-0004-0000-1A00-000018000000}"/>
    <hyperlink ref="F229" r:id="rId26" xr:uid="{00000000-0004-0000-1A00-000019000000}"/>
    <hyperlink ref="F232" r:id="rId27" xr:uid="{00000000-0004-0000-1A00-00001A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28"/>
  <headerFooter>
    <oddHeader>&amp;R02_040</oddHeader>
    <oddFooter>&amp;CStrana &amp;P z &amp;N&amp;R&amp;A</oddFooter>
  </headerFooter>
  <drawing r:id="rId29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2:BM20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171</v>
      </c>
      <c r="AZ2" s="94" t="s">
        <v>971</v>
      </c>
      <c r="BA2" s="94" t="s">
        <v>1</v>
      </c>
      <c r="BB2" s="94" t="s">
        <v>1</v>
      </c>
      <c r="BC2" s="94" t="s">
        <v>5029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5030</v>
      </c>
      <c r="BA3" s="94" t="s">
        <v>1</v>
      </c>
      <c r="BB3" s="94" t="s">
        <v>1</v>
      </c>
      <c r="BC3" s="94" t="s">
        <v>5031</v>
      </c>
      <c r="BD3" s="94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s="1" customFormat="1" ht="12" customHeight="1">
      <c r="B8" s="33"/>
      <c r="D8" s="27" t="s">
        <v>215</v>
      </c>
      <c r="L8" s="33"/>
    </row>
    <row r="9" spans="2:56" s="1" customFormat="1" ht="30" customHeight="1">
      <c r="B9" s="33"/>
      <c r="E9" s="241" t="s">
        <v>5032</v>
      </c>
      <c r="F9" s="261"/>
      <c r="G9" s="261"/>
      <c r="H9" s="261"/>
      <c r="L9" s="33"/>
    </row>
    <row r="10" spans="2:56" s="1" customFormat="1" ht="11.25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56" s="1" customFormat="1" ht="10.9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ROUND(J120,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ROUND((SUM(BE120:BE208)),  2)</f>
        <v>0</v>
      </c>
      <c r="I33" s="98">
        <v>0.21</v>
      </c>
      <c r="J33" s="87">
        <f>ROUND(((SUM(BE120:BE208))*I33),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ROUND((SUM(BF120:BF208)),  2)</f>
        <v>0</v>
      </c>
      <c r="I34" s="98">
        <v>0.15</v>
      </c>
      <c r="J34" s="87">
        <f>ROUND(((SUM(BF120:BF208))*I34),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ROUND((SUM(BG120:BG208)),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ROUND((SUM(BH120:BH208)),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ROUND((SUM(BI120:BI208)),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30" customHeight="1">
      <c r="B87" s="33"/>
      <c r="E87" s="241" t="str">
        <f>E9</f>
        <v>040.42.4 - Úprava zaústění pravostranného přítoku v km 1,243 00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J120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J121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J122</f>
        <v>0</v>
      </c>
      <c r="L98" s="114"/>
    </row>
    <row r="99" spans="2:12" s="9" customFormat="1" ht="19.899999999999999" customHeight="1">
      <c r="B99" s="114"/>
      <c r="D99" s="115" t="s">
        <v>226</v>
      </c>
      <c r="E99" s="116"/>
      <c r="F99" s="116"/>
      <c r="G99" s="116"/>
      <c r="H99" s="116"/>
      <c r="I99" s="116"/>
      <c r="J99" s="117">
        <f>J197</f>
        <v>0</v>
      </c>
      <c r="L99" s="114"/>
    </row>
    <row r="100" spans="2:12" s="9" customFormat="1" ht="19.899999999999999" customHeight="1">
      <c r="B100" s="114"/>
      <c r="D100" s="115" t="s">
        <v>230</v>
      </c>
      <c r="E100" s="116"/>
      <c r="F100" s="116"/>
      <c r="G100" s="116"/>
      <c r="H100" s="116"/>
      <c r="I100" s="116"/>
      <c r="J100" s="117">
        <f>J206</f>
        <v>0</v>
      </c>
      <c r="L100" s="114"/>
    </row>
    <row r="101" spans="2:12" s="1" customFormat="1" ht="21.75" customHeight="1">
      <c r="B101" s="33"/>
      <c r="L101" s="33"/>
    </row>
    <row r="102" spans="2:12" s="1" customFormat="1" ht="6.95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6" spans="2:12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5" customHeight="1">
      <c r="B107" s="33"/>
      <c r="C107" s="21" t="s">
        <v>235</v>
      </c>
      <c r="L107" s="33"/>
    </row>
    <row r="108" spans="2:12" s="1" customFormat="1" ht="6.95" customHeight="1">
      <c r="B108" s="33"/>
      <c r="L108" s="33"/>
    </row>
    <row r="109" spans="2:12" s="1" customFormat="1" ht="12" customHeight="1">
      <c r="B109" s="33"/>
      <c r="C109" s="27" t="s">
        <v>16</v>
      </c>
      <c r="L109" s="33"/>
    </row>
    <row r="110" spans="2:12" s="1" customFormat="1" ht="26.25" customHeight="1">
      <c r="B110" s="33"/>
      <c r="E110" s="259" t="str">
        <f>E7</f>
        <v>Opatření Zátor-Loučky, OHO, Dílčí stavba 02.040 Opatření v úseku Zátor - Loučky</v>
      </c>
      <c r="F110" s="260"/>
      <c r="G110" s="260"/>
      <c r="H110" s="260"/>
      <c r="L110" s="33"/>
    </row>
    <row r="111" spans="2:12" s="1" customFormat="1" ht="12" customHeight="1">
      <c r="B111" s="33"/>
      <c r="C111" s="27" t="s">
        <v>215</v>
      </c>
      <c r="L111" s="33"/>
    </row>
    <row r="112" spans="2:12" s="1" customFormat="1" ht="30" customHeight="1">
      <c r="B112" s="33"/>
      <c r="E112" s="241" t="str">
        <f>E9</f>
        <v>040.42.4 - Úprava zaústění pravostranného přítoku v km 1,243 00</v>
      </c>
      <c r="F112" s="261"/>
      <c r="G112" s="261"/>
      <c r="H112" s="261"/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7" t="s">
        <v>22</v>
      </c>
      <c r="F114" s="25" t="str">
        <f>F12</f>
        <v>Zátor</v>
      </c>
      <c r="I114" s="27" t="s">
        <v>24</v>
      </c>
      <c r="J114" s="53" t="str">
        <f>IF(J12="","",J12)</f>
        <v>15. 11. 2024</v>
      </c>
      <c r="L114" s="33"/>
    </row>
    <row r="115" spans="2:65" s="1" customFormat="1" ht="6.95" customHeight="1">
      <c r="B115" s="33"/>
      <c r="L115" s="33"/>
    </row>
    <row r="116" spans="2:65" s="1" customFormat="1" ht="15.2" customHeight="1">
      <c r="B116" s="33"/>
      <c r="C116" s="27" t="s">
        <v>28</v>
      </c>
      <c r="F116" s="25" t="str">
        <f>E15</f>
        <v>Povodí Odry, státní podnik</v>
      </c>
      <c r="I116" s="27" t="s">
        <v>34</v>
      </c>
      <c r="J116" s="31" t="str">
        <f>E21</f>
        <v>AQUATIS, a.s.</v>
      </c>
      <c r="L116" s="33"/>
    </row>
    <row r="117" spans="2:65" s="1" customFormat="1" ht="25.7" customHeight="1">
      <c r="B117" s="33"/>
      <c r="C117" s="27" t="s">
        <v>32</v>
      </c>
      <c r="F117" s="25" t="str">
        <f>IF(E18="","",E18)</f>
        <v>Vyplň údaj</v>
      </c>
      <c r="I117" s="27" t="s">
        <v>37</v>
      </c>
      <c r="J117" s="31" t="str">
        <f>E24</f>
        <v>Ing. Michal Jendruščák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8"/>
      <c r="C119" s="119" t="s">
        <v>236</v>
      </c>
      <c r="D119" s="120" t="s">
        <v>65</v>
      </c>
      <c r="E119" s="120" t="s">
        <v>61</v>
      </c>
      <c r="F119" s="120" t="s">
        <v>62</v>
      </c>
      <c r="G119" s="120" t="s">
        <v>237</v>
      </c>
      <c r="H119" s="120" t="s">
        <v>238</v>
      </c>
      <c r="I119" s="120" t="s">
        <v>239</v>
      </c>
      <c r="J119" s="120" t="s">
        <v>219</v>
      </c>
      <c r="K119" s="121" t="s">
        <v>240</v>
      </c>
      <c r="L119" s="118"/>
      <c r="M119" s="60" t="s">
        <v>1</v>
      </c>
      <c r="N119" s="61" t="s">
        <v>44</v>
      </c>
      <c r="O119" s="61" t="s">
        <v>241</v>
      </c>
      <c r="P119" s="61" t="s">
        <v>242</v>
      </c>
      <c r="Q119" s="61" t="s">
        <v>243</v>
      </c>
      <c r="R119" s="61" t="s">
        <v>244</v>
      </c>
      <c r="S119" s="61" t="s">
        <v>245</v>
      </c>
      <c r="T119" s="62" t="s">
        <v>246</v>
      </c>
    </row>
    <row r="120" spans="2:65" s="1" customFormat="1" ht="22.9" customHeight="1">
      <c r="B120" s="33"/>
      <c r="C120" s="65" t="s">
        <v>247</v>
      </c>
      <c r="J120" s="122">
        <f>BK120</f>
        <v>0</v>
      </c>
      <c r="L120" s="33"/>
      <c r="M120" s="63"/>
      <c r="N120" s="54"/>
      <c r="O120" s="54"/>
      <c r="P120" s="123">
        <f>P121</f>
        <v>0</v>
      </c>
      <c r="Q120" s="54"/>
      <c r="R120" s="123">
        <f>R121</f>
        <v>1663.5694199999998</v>
      </c>
      <c r="S120" s="54"/>
      <c r="T120" s="124">
        <f>T121</f>
        <v>0</v>
      </c>
      <c r="AT120" s="17" t="s">
        <v>79</v>
      </c>
      <c r="AU120" s="17" t="s">
        <v>221</v>
      </c>
      <c r="BK120" s="125">
        <f>BK121</f>
        <v>0</v>
      </c>
    </row>
    <row r="121" spans="2:65" s="11" customFormat="1" ht="25.9" customHeight="1">
      <c r="B121" s="126"/>
      <c r="D121" s="127" t="s">
        <v>79</v>
      </c>
      <c r="E121" s="128" t="s">
        <v>248</v>
      </c>
      <c r="F121" s="128" t="s">
        <v>249</v>
      </c>
      <c r="I121" s="129"/>
      <c r="J121" s="130">
        <f>BK121</f>
        <v>0</v>
      </c>
      <c r="L121" s="126"/>
      <c r="M121" s="131"/>
      <c r="P121" s="132">
        <f>P122+P197+P206</f>
        <v>0</v>
      </c>
      <c r="R121" s="132">
        <f>R122+R197+R206</f>
        <v>1663.5694199999998</v>
      </c>
      <c r="T121" s="133">
        <f>T122+T197+T206</f>
        <v>0</v>
      </c>
      <c r="AR121" s="127" t="s">
        <v>88</v>
      </c>
      <c r="AT121" s="134" t="s">
        <v>79</v>
      </c>
      <c r="AU121" s="134" t="s">
        <v>80</v>
      </c>
      <c r="AY121" s="127" t="s">
        <v>250</v>
      </c>
      <c r="BK121" s="135">
        <f>BK122+BK197+BK206</f>
        <v>0</v>
      </c>
    </row>
    <row r="122" spans="2:65" s="11" customFormat="1" ht="22.9" customHeight="1">
      <c r="B122" s="126"/>
      <c r="D122" s="127" t="s">
        <v>79</v>
      </c>
      <c r="E122" s="136" t="s">
        <v>88</v>
      </c>
      <c r="F122" s="136" t="s">
        <v>251</v>
      </c>
      <c r="I122" s="129"/>
      <c r="J122" s="137">
        <f>BK122</f>
        <v>0</v>
      </c>
      <c r="L122" s="126"/>
      <c r="M122" s="131"/>
      <c r="P122" s="132">
        <f>SUM(P123:P196)</f>
        <v>0</v>
      </c>
      <c r="R122" s="132">
        <f>SUM(R123:R196)</f>
        <v>8.94E-3</v>
      </c>
      <c r="T122" s="133">
        <f>SUM(T123:T196)</f>
        <v>0</v>
      </c>
      <c r="AR122" s="127" t="s">
        <v>88</v>
      </c>
      <c r="AT122" s="134" t="s">
        <v>79</v>
      </c>
      <c r="AU122" s="134" t="s">
        <v>88</v>
      </c>
      <c r="AY122" s="127" t="s">
        <v>250</v>
      </c>
      <c r="BK122" s="135">
        <f>SUM(BK123:BK196)</f>
        <v>0</v>
      </c>
    </row>
    <row r="123" spans="2:65" s="1" customFormat="1" ht="24.2" customHeight="1">
      <c r="B123" s="33"/>
      <c r="C123" s="138" t="s">
        <v>88</v>
      </c>
      <c r="D123" s="138" t="s">
        <v>252</v>
      </c>
      <c r="E123" s="139" t="s">
        <v>288</v>
      </c>
      <c r="F123" s="140" t="s">
        <v>289</v>
      </c>
      <c r="G123" s="141" t="s">
        <v>255</v>
      </c>
      <c r="H123" s="142">
        <v>156</v>
      </c>
      <c r="I123" s="143"/>
      <c r="J123" s="144">
        <f>ROUND(I123*H123,2)</f>
        <v>0</v>
      </c>
      <c r="K123" s="140" t="s">
        <v>256</v>
      </c>
      <c r="L123" s="33"/>
      <c r="M123" s="145" t="s">
        <v>1</v>
      </c>
      <c r="N123" s="146" t="s">
        <v>45</v>
      </c>
      <c r="P123" s="147">
        <f>O123*H123</f>
        <v>0</v>
      </c>
      <c r="Q123" s="147">
        <v>0</v>
      </c>
      <c r="R123" s="147">
        <f>Q123*H123</f>
        <v>0</v>
      </c>
      <c r="S123" s="147">
        <v>0</v>
      </c>
      <c r="T123" s="148">
        <f>S123*H123</f>
        <v>0</v>
      </c>
      <c r="AR123" s="149" t="s">
        <v>257</v>
      </c>
      <c r="AT123" s="149" t="s">
        <v>252</v>
      </c>
      <c r="AU123" s="149" t="s">
        <v>21</v>
      </c>
      <c r="AY123" s="17" t="s">
        <v>250</v>
      </c>
      <c r="BE123" s="150">
        <f>IF(N123="základní",J123,0)</f>
        <v>0</v>
      </c>
      <c r="BF123" s="150">
        <f>IF(N123="snížená",J123,0)</f>
        <v>0</v>
      </c>
      <c r="BG123" s="150">
        <f>IF(N123="zákl. přenesená",J123,0)</f>
        <v>0</v>
      </c>
      <c r="BH123" s="150">
        <f>IF(N123="sníž. přenesená",J123,0)</f>
        <v>0</v>
      </c>
      <c r="BI123" s="150">
        <f>IF(N123="nulová",J123,0)</f>
        <v>0</v>
      </c>
      <c r="BJ123" s="17" t="s">
        <v>88</v>
      </c>
      <c r="BK123" s="150">
        <f>ROUND(I123*H123,2)</f>
        <v>0</v>
      </c>
      <c r="BL123" s="17" t="s">
        <v>257</v>
      </c>
      <c r="BM123" s="149" t="s">
        <v>5033</v>
      </c>
    </row>
    <row r="124" spans="2:65" s="1" customFormat="1" ht="11.25">
      <c r="B124" s="33"/>
      <c r="D124" s="151" t="s">
        <v>259</v>
      </c>
      <c r="F124" s="152" t="s">
        <v>291</v>
      </c>
      <c r="I124" s="153"/>
      <c r="L124" s="33"/>
      <c r="M124" s="154"/>
      <c r="T124" s="57"/>
      <c r="AT124" s="17" t="s">
        <v>259</v>
      </c>
      <c r="AU124" s="17" t="s">
        <v>21</v>
      </c>
    </row>
    <row r="125" spans="2:65" s="12" customFormat="1" ht="11.25">
      <c r="B125" s="155"/>
      <c r="D125" s="156" t="s">
        <v>265</v>
      </c>
      <c r="E125" s="157" t="s">
        <v>1</v>
      </c>
      <c r="F125" s="158" t="s">
        <v>5034</v>
      </c>
      <c r="H125" s="159">
        <v>156</v>
      </c>
      <c r="I125" s="160"/>
      <c r="L125" s="155"/>
      <c r="M125" s="161"/>
      <c r="T125" s="162"/>
      <c r="AT125" s="157" t="s">
        <v>265</v>
      </c>
      <c r="AU125" s="157" t="s">
        <v>21</v>
      </c>
      <c r="AV125" s="12" t="s">
        <v>21</v>
      </c>
      <c r="AW125" s="12" t="s">
        <v>36</v>
      </c>
      <c r="AX125" s="12" t="s">
        <v>88</v>
      </c>
      <c r="AY125" s="157" t="s">
        <v>250</v>
      </c>
    </row>
    <row r="126" spans="2:65" s="1" customFormat="1" ht="33" customHeight="1">
      <c r="B126" s="33"/>
      <c r="C126" s="138" t="s">
        <v>21</v>
      </c>
      <c r="D126" s="138" t="s">
        <v>252</v>
      </c>
      <c r="E126" s="139" t="s">
        <v>1284</v>
      </c>
      <c r="F126" s="140" t="s">
        <v>1285</v>
      </c>
      <c r="G126" s="141" t="s">
        <v>276</v>
      </c>
      <c r="H126" s="142">
        <v>283</v>
      </c>
      <c r="I126" s="143"/>
      <c r="J126" s="144">
        <f>ROUND(I126*H126,2)</f>
        <v>0</v>
      </c>
      <c r="K126" s="140" t="s">
        <v>256</v>
      </c>
      <c r="L126" s="33"/>
      <c r="M126" s="145" t="s">
        <v>1</v>
      </c>
      <c r="N126" s="146" t="s">
        <v>45</v>
      </c>
      <c r="P126" s="147">
        <f>O126*H126</f>
        <v>0</v>
      </c>
      <c r="Q126" s="147">
        <v>0</v>
      </c>
      <c r="R126" s="147">
        <f>Q126*H126</f>
        <v>0</v>
      </c>
      <c r="S126" s="147">
        <v>0</v>
      </c>
      <c r="T126" s="148">
        <f>S126*H126</f>
        <v>0</v>
      </c>
      <c r="AR126" s="149" t="s">
        <v>257</v>
      </c>
      <c r="AT126" s="149" t="s">
        <v>252</v>
      </c>
      <c r="AU126" s="149" t="s">
        <v>21</v>
      </c>
      <c r="AY126" s="17" t="s">
        <v>250</v>
      </c>
      <c r="BE126" s="150">
        <f>IF(N126="základní",J126,0)</f>
        <v>0</v>
      </c>
      <c r="BF126" s="150">
        <f>IF(N126="snížená",J126,0)</f>
        <v>0</v>
      </c>
      <c r="BG126" s="150">
        <f>IF(N126="zákl. přenesená",J126,0)</f>
        <v>0</v>
      </c>
      <c r="BH126" s="150">
        <f>IF(N126="sníž. přenesená",J126,0)</f>
        <v>0</v>
      </c>
      <c r="BI126" s="150">
        <f>IF(N126="nulová",J126,0)</f>
        <v>0</v>
      </c>
      <c r="BJ126" s="17" t="s">
        <v>88</v>
      </c>
      <c r="BK126" s="150">
        <f>ROUND(I126*H126,2)</f>
        <v>0</v>
      </c>
      <c r="BL126" s="17" t="s">
        <v>257</v>
      </c>
      <c r="BM126" s="149" t="s">
        <v>5035</v>
      </c>
    </row>
    <row r="127" spans="2:65" s="1" customFormat="1" ht="11.25">
      <c r="B127" s="33"/>
      <c r="D127" s="151" t="s">
        <v>259</v>
      </c>
      <c r="F127" s="152" t="s">
        <v>1287</v>
      </c>
      <c r="I127" s="153"/>
      <c r="L127" s="33"/>
      <c r="M127" s="154"/>
      <c r="T127" s="57"/>
      <c r="AT127" s="17" t="s">
        <v>259</v>
      </c>
      <c r="AU127" s="17" t="s">
        <v>21</v>
      </c>
    </row>
    <row r="128" spans="2:65" s="12" customFormat="1" ht="11.25">
      <c r="B128" s="155"/>
      <c r="D128" s="156" t="s">
        <v>265</v>
      </c>
      <c r="E128" s="157" t="s">
        <v>1</v>
      </c>
      <c r="F128" s="158" t="s">
        <v>5036</v>
      </c>
      <c r="H128" s="159">
        <v>283</v>
      </c>
      <c r="I128" s="160"/>
      <c r="L128" s="155"/>
      <c r="M128" s="161"/>
      <c r="T128" s="162"/>
      <c r="AT128" s="157" t="s">
        <v>265</v>
      </c>
      <c r="AU128" s="157" t="s">
        <v>21</v>
      </c>
      <c r="AV128" s="12" t="s">
        <v>21</v>
      </c>
      <c r="AW128" s="12" t="s">
        <v>36</v>
      </c>
      <c r="AX128" s="12" t="s">
        <v>88</v>
      </c>
      <c r="AY128" s="157" t="s">
        <v>250</v>
      </c>
    </row>
    <row r="129" spans="2:65" s="1" customFormat="1" ht="37.9" customHeight="1">
      <c r="B129" s="33"/>
      <c r="C129" s="138" t="s">
        <v>267</v>
      </c>
      <c r="D129" s="138" t="s">
        <v>252</v>
      </c>
      <c r="E129" s="139" t="s">
        <v>4433</v>
      </c>
      <c r="F129" s="140" t="s">
        <v>4434</v>
      </c>
      <c r="G129" s="141" t="s">
        <v>276</v>
      </c>
      <c r="H129" s="142">
        <v>122</v>
      </c>
      <c r="I129" s="143"/>
      <c r="J129" s="144">
        <f>ROUND(I129*H129,2)</f>
        <v>0</v>
      </c>
      <c r="K129" s="140" t="s">
        <v>256</v>
      </c>
      <c r="L129" s="33"/>
      <c r="M129" s="145" t="s">
        <v>1</v>
      </c>
      <c r="N129" s="146" t="s">
        <v>45</v>
      </c>
      <c r="P129" s="147">
        <f>O129*H129</f>
        <v>0</v>
      </c>
      <c r="Q129" s="147">
        <v>0</v>
      </c>
      <c r="R129" s="147">
        <f>Q129*H129</f>
        <v>0</v>
      </c>
      <c r="S129" s="147">
        <v>0</v>
      </c>
      <c r="T129" s="148">
        <f>S129*H129</f>
        <v>0</v>
      </c>
      <c r="AR129" s="149" t="s">
        <v>257</v>
      </c>
      <c r="AT129" s="149" t="s">
        <v>252</v>
      </c>
      <c r="AU129" s="149" t="s">
        <v>21</v>
      </c>
      <c r="AY129" s="17" t="s">
        <v>250</v>
      </c>
      <c r="BE129" s="150">
        <f>IF(N129="základní",J129,0)</f>
        <v>0</v>
      </c>
      <c r="BF129" s="150">
        <f>IF(N129="snížená",J129,0)</f>
        <v>0</v>
      </c>
      <c r="BG129" s="150">
        <f>IF(N129="zákl. přenesená",J129,0)</f>
        <v>0</v>
      </c>
      <c r="BH129" s="150">
        <f>IF(N129="sníž. přenesená",J129,0)</f>
        <v>0</v>
      </c>
      <c r="BI129" s="150">
        <f>IF(N129="nulová",J129,0)</f>
        <v>0</v>
      </c>
      <c r="BJ129" s="17" t="s">
        <v>88</v>
      </c>
      <c r="BK129" s="150">
        <f>ROUND(I129*H129,2)</f>
        <v>0</v>
      </c>
      <c r="BL129" s="17" t="s">
        <v>257</v>
      </c>
      <c r="BM129" s="149" t="s">
        <v>5037</v>
      </c>
    </row>
    <row r="130" spans="2:65" s="1" customFormat="1" ht="11.25">
      <c r="B130" s="33"/>
      <c r="D130" s="151" t="s">
        <v>259</v>
      </c>
      <c r="F130" s="152" t="s">
        <v>4436</v>
      </c>
      <c r="I130" s="153"/>
      <c r="L130" s="33"/>
      <c r="M130" s="154"/>
      <c r="T130" s="57"/>
      <c r="AT130" s="17" t="s">
        <v>259</v>
      </c>
      <c r="AU130" s="17" t="s">
        <v>21</v>
      </c>
    </row>
    <row r="131" spans="2:65" s="12" customFormat="1" ht="11.25">
      <c r="B131" s="155"/>
      <c r="D131" s="156" t="s">
        <v>265</v>
      </c>
      <c r="E131" s="157" t="s">
        <v>1</v>
      </c>
      <c r="F131" s="158" t="s">
        <v>5038</v>
      </c>
      <c r="H131" s="159">
        <v>122</v>
      </c>
      <c r="I131" s="160"/>
      <c r="L131" s="155"/>
      <c r="M131" s="161"/>
      <c r="T131" s="162"/>
      <c r="AT131" s="157" t="s">
        <v>265</v>
      </c>
      <c r="AU131" s="157" t="s">
        <v>21</v>
      </c>
      <c r="AV131" s="12" t="s">
        <v>21</v>
      </c>
      <c r="AW131" s="12" t="s">
        <v>36</v>
      </c>
      <c r="AX131" s="12" t="s">
        <v>88</v>
      </c>
      <c r="AY131" s="157" t="s">
        <v>250</v>
      </c>
    </row>
    <row r="132" spans="2:65" s="1" customFormat="1" ht="37.9" customHeight="1">
      <c r="B132" s="33"/>
      <c r="C132" s="138" t="s">
        <v>257</v>
      </c>
      <c r="D132" s="138" t="s">
        <v>252</v>
      </c>
      <c r="E132" s="139" t="s">
        <v>790</v>
      </c>
      <c r="F132" s="140" t="s">
        <v>791</v>
      </c>
      <c r="G132" s="141" t="s">
        <v>276</v>
      </c>
      <c r="H132" s="142">
        <v>254.87</v>
      </c>
      <c r="I132" s="143"/>
      <c r="J132" s="144">
        <f>ROUND(I132*H132,2)</f>
        <v>0</v>
      </c>
      <c r="K132" s="140" t="s">
        <v>256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0</v>
      </c>
      <c r="R132" s="147">
        <f>Q132*H132</f>
        <v>0</v>
      </c>
      <c r="S132" s="147">
        <v>0</v>
      </c>
      <c r="T132" s="148">
        <f>S132*H132</f>
        <v>0</v>
      </c>
      <c r="AR132" s="149" t="s">
        <v>257</v>
      </c>
      <c r="AT132" s="149" t="s">
        <v>252</v>
      </c>
      <c r="AU132" s="149" t="s">
        <v>21</v>
      </c>
      <c r="AY132" s="17" t="s">
        <v>250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257</v>
      </c>
      <c r="BM132" s="149" t="s">
        <v>5039</v>
      </c>
    </row>
    <row r="133" spans="2:65" s="1" customFormat="1" ht="11.25">
      <c r="B133" s="33"/>
      <c r="D133" s="151" t="s">
        <v>259</v>
      </c>
      <c r="F133" s="152" t="s">
        <v>793</v>
      </c>
      <c r="I133" s="153"/>
      <c r="L133" s="33"/>
      <c r="M133" s="154"/>
      <c r="T133" s="57"/>
      <c r="AT133" s="17" t="s">
        <v>259</v>
      </c>
      <c r="AU133" s="17" t="s">
        <v>21</v>
      </c>
    </row>
    <row r="134" spans="2:65" s="12" customFormat="1" ht="11.25">
      <c r="B134" s="155"/>
      <c r="D134" s="156" t="s">
        <v>265</v>
      </c>
      <c r="E134" s="157" t="s">
        <v>1</v>
      </c>
      <c r="F134" s="158" t="s">
        <v>5040</v>
      </c>
      <c r="H134" s="159">
        <v>254.87</v>
      </c>
      <c r="I134" s="160"/>
      <c r="L134" s="155"/>
      <c r="M134" s="161"/>
      <c r="T134" s="162"/>
      <c r="AT134" s="157" t="s">
        <v>265</v>
      </c>
      <c r="AU134" s="157" t="s">
        <v>21</v>
      </c>
      <c r="AV134" s="12" t="s">
        <v>21</v>
      </c>
      <c r="AW134" s="12" t="s">
        <v>36</v>
      </c>
      <c r="AX134" s="12" t="s">
        <v>88</v>
      </c>
      <c r="AY134" s="157" t="s">
        <v>250</v>
      </c>
    </row>
    <row r="135" spans="2:65" s="1" customFormat="1" ht="37.9" customHeight="1">
      <c r="B135" s="33"/>
      <c r="C135" s="138" t="s">
        <v>280</v>
      </c>
      <c r="D135" s="138" t="s">
        <v>252</v>
      </c>
      <c r="E135" s="139" t="s">
        <v>312</v>
      </c>
      <c r="F135" s="140" t="s">
        <v>313</v>
      </c>
      <c r="G135" s="141" t="s">
        <v>276</v>
      </c>
      <c r="H135" s="142">
        <v>223.05</v>
      </c>
      <c r="I135" s="143"/>
      <c r="J135" s="144">
        <f>ROUND(I135*H135,2)</f>
        <v>0</v>
      </c>
      <c r="K135" s="140" t="s">
        <v>256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257</v>
      </c>
      <c r="AT135" s="149" t="s">
        <v>252</v>
      </c>
      <c r="AU135" s="149" t="s">
        <v>21</v>
      </c>
      <c r="AY135" s="17" t="s">
        <v>250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257</v>
      </c>
      <c r="BM135" s="149" t="s">
        <v>5041</v>
      </c>
    </row>
    <row r="136" spans="2:65" s="1" customFormat="1" ht="11.25">
      <c r="B136" s="33"/>
      <c r="D136" s="151" t="s">
        <v>259</v>
      </c>
      <c r="F136" s="152" t="s">
        <v>315</v>
      </c>
      <c r="I136" s="153"/>
      <c r="L136" s="33"/>
      <c r="M136" s="154"/>
      <c r="T136" s="57"/>
      <c r="AT136" s="17" t="s">
        <v>259</v>
      </c>
      <c r="AU136" s="17" t="s">
        <v>21</v>
      </c>
    </row>
    <row r="137" spans="2:65" s="12" customFormat="1" ht="11.25">
      <c r="B137" s="155"/>
      <c r="D137" s="156" t="s">
        <v>265</v>
      </c>
      <c r="E137" s="157" t="s">
        <v>1</v>
      </c>
      <c r="F137" s="158" t="s">
        <v>5034</v>
      </c>
      <c r="H137" s="159">
        <v>156</v>
      </c>
      <c r="I137" s="160"/>
      <c r="L137" s="155"/>
      <c r="M137" s="161"/>
      <c r="T137" s="162"/>
      <c r="AT137" s="157" t="s">
        <v>265</v>
      </c>
      <c r="AU137" s="157" t="s">
        <v>21</v>
      </c>
      <c r="AV137" s="12" t="s">
        <v>21</v>
      </c>
      <c r="AW137" s="12" t="s">
        <v>36</v>
      </c>
      <c r="AX137" s="12" t="s">
        <v>80</v>
      </c>
      <c r="AY137" s="157" t="s">
        <v>250</v>
      </c>
    </row>
    <row r="138" spans="2:65" s="14" customFormat="1" ht="11.25">
      <c r="B138" s="171"/>
      <c r="D138" s="156" t="s">
        <v>265</v>
      </c>
      <c r="E138" s="172" t="s">
        <v>1</v>
      </c>
      <c r="F138" s="173" t="s">
        <v>317</v>
      </c>
      <c r="H138" s="174">
        <v>156</v>
      </c>
      <c r="I138" s="175"/>
      <c r="L138" s="171"/>
      <c r="M138" s="176"/>
      <c r="T138" s="177"/>
      <c r="AT138" s="172" t="s">
        <v>265</v>
      </c>
      <c r="AU138" s="172" t="s">
        <v>21</v>
      </c>
      <c r="AV138" s="14" t="s">
        <v>267</v>
      </c>
      <c r="AW138" s="14" t="s">
        <v>36</v>
      </c>
      <c r="AX138" s="14" t="s">
        <v>80</v>
      </c>
      <c r="AY138" s="172" t="s">
        <v>250</v>
      </c>
    </row>
    <row r="139" spans="2:65" s="12" customFormat="1" ht="11.25">
      <c r="B139" s="155"/>
      <c r="D139" s="156" t="s">
        <v>265</v>
      </c>
      <c r="E139" s="157" t="s">
        <v>1</v>
      </c>
      <c r="F139" s="158" t="s">
        <v>5042</v>
      </c>
      <c r="H139" s="159">
        <v>67.05</v>
      </c>
      <c r="I139" s="160"/>
      <c r="L139" s="155"/>
      <c r="M139" s="161"/>
      <c r="T139" s="162"/>
      <c r="AT139" s="157" t="s">
        <v>265</v>
      </c>
      <c r="AU139" s="157" t="s">
        <v>21</v>
      </c>
      <c r="AV139" s="12" t="s">
        <v>21</v>
      </c>
      <c r="AW139" s="12" t="s">
        <v>36</v>
      </c>
      <c r="AX139" s="12" t="s">
        <v>80</v>
      </c>
      <c r="AY139" s="157" t="s">
        <v>250</v>
      </c>
    </row>
    <row r="140" spans="2:65" s="14" customFormat="1" ht="11.25">
      <c r="B140" s="171"/>
      <c r="D140" s="156" t="s">
        <v>265</v>
      </c>
      <c r="E140" s="172" t="s">
        <v>766</v>
      </c>
      <c r="F140" s="173" t="s">
        <v>317</v>
      </c>
      <c r="H140" s="174">
        <v>67.05</v>
      </c>
      <c r="I140" s="175"/>
      <c r="L140" s="171"/>
      <c r="M140" s="176"/>
      <c r="T140" s="177"/>
      <c r="AT140" s="172" t="s">
        <v>265</v>
      </c>
      <c r="AU140" s="172" t="s">
        <v>21</v>
      </c>
      <c r="AV140" s="14" t="s">
        <v>267</v>
      </c>
      <c r="AW140" s="14" t="s">
        <v>36</v>
      </c>
      <c r="AX140" s="14" t="s">
        <v>80</v>
      </c>
      <c r="AY140" s="172" t="s">
        <v>250</v>
      </c>
    </row>
    <row r="141" spans="2:65" s="13" customFormat="1" ht="11.25">
      <c r="B141" s="163"/>
      <c r="D141" s="156" t="s">
        <v>265</v>
      </c>
      <c r="E141" s="164" t="s">
        <v>1</v>
      </c>
      <c r="F141" s="165" t="s">
        <v>273</v>
      </c>
      <c r="H141" s="166">
        <v>223.05</v>
      </c>
      <c r="I141" s="167"/>
      <c r="L141" s="163"/>
      <c r="M141" s="168"/>
      <c r="T141" s="169"/>
      <c r="AT141" s="164" t="s">
        <v>265</v>
      </c>
      <c r="AU141" s="164" t="s">
        <v>21</v>
      </c>
      <c r="AV141" s="13" t="s">
        <v>257</v>
      </c>
      <c r="AW141" s="13" t="s">
        <v>36</v>
      </c>
      <c r="AX141" s="13" t="s">
        <v>88</v>
      </c>
      <c r="AY141" s="164" t="s">
        <v>250</v>
      </c>
    </row>
    <row r="142" spans="2:65" s="1" customFormat="1" ht="37.9" customHeight="1">
      <c r="B142" s="33"/>
      <c r="C142" s="138" t="s">
        <v>287</v>
      </c>
      <c r="D142" s="138" t="s">
        <v>252</v>
      </c>
      <c r="E142" s="139" t="s">
        <v>321</v>
      </c>
      <c r="F142" s="140" t="s">
        <v>322</v>
      </c>
      <c r="G142" s="141" t="s">
        <v>276</v>
      </c>
      <c r="H142" s="142">
        <v>478.85</v>
      </c>
      <c r="I142" s="143"/>
      <c r="J142" s="144">
        <f>ROUND(I142*H142,2)</f>
        <v>0</v>
      </c>
      <c r="K142" s="140" t="s">
        <v>256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0</v>
      </c>
      <c r="R142" s="147">
        <f>Q142*H142</f>
        <v>0</v>
      </c>
      <c r="S142" s="147">
        <v>0</v>
      </c>
      <c r="T142" s="148">
        <f>S142*H142</f>
        <v>0</v>
      </c>
      <c r="AR142" s="149" t="s">
        <v>257</v>
      </c>
      <c r="AT142" s="149" t="s">
        <v>252</v>
      </c>
      <c r="AU142" s="149" t="s">
        <v>21</v>
      </c>
      <c r="AY142" s="17" t="s">
        <v>250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257</v>
      </c>
      <c r="BM142" s="149" t="s">
        <v>5043</v>
      </c>
    </row>
    <row r="143" spans="2:65" s="1" customFormat="1" ht="11.25">
      <c r="B143" s="33"/>
      <c r="D143" s="151" t="s">
        <v>259</v>
      </c>
      <c r="F143" s="152" t="s">
        <v>324</v>
      </c>
      <c r="I143" s="153"/>
      <c r="L143" s="33"/>
      <c r="M143" s="154"/>
      <c r="T143" s="57"/>
      <c r="AT143" s="17" t="s">
        <v>259</v>
      </c>
      <c r="AU143" s="17" t="s">
        <v>21</v>
      </c>
    </row>
    <row r="144" spans="2:65" s="12" customFormat="1" ht="11.25">
      <c r="B144" s="155"/>
      <c r="D144" s="156" t="s">
        <v>265</v>
      </c>
      <c r="E144" s="157" t="s">
        <v>1</v>
      </c>
      <c r="F144" s="158" t="s">
        <v>5044</v>
      </c>
      <c r="H144" s="159">
        <v>110</v>
      </c>
      <c r="I144" s="160"/>
      <c r="L144" s="155"/>
      <c r="M144" s="161"/>
      <c r="T144" s="162"/>
      <c r="AT144" s="157" t="s">
        <v>265</v>
      </c>
      <c r="AU144" s="157" t="s">
        <v>21</v>
      </c>
      <c r="AV144" s="12" t="s">
        <v>21</v>
      </c>
      <c r="AW144" s="12" t="s">
        <v>36</v>
      </c>
      <c r="AX144" s="12" t="s">
        <v>80</v>
      </c>
      <c r="AY144" s="157" t="s">
        <v>250</v>
      </c>
    </row>
    <row r="145" spans="2:65" s="14" customFormat="1" ht="11.25">
      <c r="B145" s="171"/>
      <c r="D145" s="156" t="s">
        <v>265</v>
      </c>
      <c r="E145" s="172" t="s">
        <v>1</v>
      </c>
      <c r="F145" s="173" t="s">
        <v>317</v>
      </c>
      <c r="H145" s="174">
        <v>110</v>
      </c>
      <c r="I145" s="175"/>
      <c r="L145" s="171"/>
      <c r="M145" s="176"/>
      <c r="T145" s="177"/>
      <c r="AT145" s="172" t="s">
        <v>265</v>
      </c>
      <c r="AU145" s="172" t="s">
        <v>21</v>
      </c>
      <c r="AV145" s="14" t="s">
        <v>267</v>
      </c>
      <c r="AW145" s="14" t="s">
        <v>36</v>
      </c>
      <c r="AX145" s="14" t="s">
        <v>80</v>
      </c>
      <c r="AY145" s="172" t="s">
        <v>250</v>
      </c>
    </row>
    <row r="146" spans="2:65" s="12" customFormat="1" ht="11.25">
      <c r="B146" s="155"/>
      <c r="D146" s="156" t="s">
        <v>265</v>
      </c>
      <c r="E146" s="157" t="s">
        <v>1</v>
      </c>
      <c r="F146" s="158" t="s">
        <v>5045</v>
      </c>
      <c r="H146" s="159">
        <v>101.95</v>
      </c>
      <c r="I146" s="160"/>
      <c r="L146" s="155"/>
      <c r="M146" s="161"/>
      <c r="T146" s="162"/>
      <c r="AT146" s="157" t="s">
        <v>265</v>
      </c>
      <c r="AU146" s="157" t="s">
        <v>21</v>
      </c>
      <c r="AV146" s="12" t="s">
        <v>21</v>
      </c>
      <c r="AW146" s="12" t="s">
        <v>36</v>
      </c>
      <c r="AX146" s="12" t="s">
        <v>80</v>
      </c>
      <c r="AY146" s="157" t="s">
        <v>250</v>
      </c>
    </row>
    <row r="147" spans="2:65" s="12" customFormat="1" ht="11.25">
      <c r="B147" s="155"/>
      <c r="D147" s="156" t="s">
        <v>265</v>
      </c>
      <c r="E147" s="157" t="s">
        <v>1</v>
      </c>
      <c r="F147" s="158" t="s">
        <v>5044</v>
      </c>
      <c r="H147" s="159">
        <v>110</v>
      </c>
      <c r="I147" s="160"/>
      <c r="L147" s="155"/>
      <c r="M147" s="161"/>
      <c r="T147" s="162"/>
      <c r="AT147" s="157" t="s">
        <v>265</v>
      </c>
      <c r="AU147" s="157" t="s">
        <v>21</v>
      </c>
      <c r="AV147" s="12" t="s">
        <v>21</v>
      </c>
      <c r="AW147" s="12" t="s">
        <v>36</v>
      </c>
      <c r="AX147" s="12" t="s">
        <v>80</v>
      </c>
      <c r="AY147" s="157" t="s">
        <v>250</v>
      </c>
    </row>
    <row r="148" spans="2:65" s="12" customFormat="1" ht="11.25">
      <c r="B148" s="155"/>
      <c r="D148" s="156" t="s">
        <v>265</v>
      </c>
      <c r="E148" s="157" t="s">
        <v>1</v>
      </c>
      <c r="F148" s="158" t="s">
        <v>5046</v>
      </c>
      <c r="H148" s="159">
        <v>156.9</v>
      </c>
      <c r="I148" s="160"/>
      <c r="L148" s="155"/>
      <c r="M148" s="161"/>
      <c r="T148" s="162"/>
      <c r="AT148" s="157" t="s">
        <v>265</v>
      </c>
      <c r="AU148" s="157" t="s">
        <v>21</v>
      </c>
      <c r="AV148" s="12" t="s">
        <v>21</v>
      </c>
      <c r="AW148" s="12" t="s">
        <v>36</v>
      </c>
      <c r="AX148" s="12" t="s">
        <v>80</v>
      </c>
      <c r="AY148" s="157" t="s">
        <v>250</v>
      </c>
    </row>
    <row r="149" spans="2:65" s="14" customFormat="1" ht="11.25">
      <c r="B149" s="171"/>
      <c r="D149" s="156" t="s">
        <v>265</v>
      </c>
      <c r="E149" s="172" t="s">
        <v>5030</v>
      </c>
      <c r="F149" s="173" t="s">
        <v>317</v>
      </c>
      <c r="H149" s="174">
        <v>368.85</v>
      </c>
      <c r="I149" s="175"/>
      <c r="L149" s="171"/>
      <c r="M149" s="176"/>
      <c r="T149" s="177"/>
      <c r="AT149" s="172" t="s">
        <v>265</v>
      </c>
      <c r="AU149" s="172" t="s">
        <v>21</v>
      </c>
      <c r="AV149" s="14" t="s">
        <v>267</v>
      </c>
      <c r="AW149" s="14" t="s">
        <v>36</v>
      </c>
      <c r="AX149" s="14" t="s">
        <v>80</v>
      </c>
      <c r="AY149" s="172" t="s">
        <v>250</v>
      </c>
    </row>
    <row r="150" spans="2:65" s="13" customFormat="1" ht="11.25">
      <c r="B150" s="163"/>
      <c r="D150" s="156" t="s">
        <v>265</v>
      </c>
      <c r="E150" s="164" t="s">
        <v>1</v>
      </c>
      <c r="F150" s="165" t="s">
        <v>273</v>
      </c>
      <c r="H150" s="166">
        <v>478.85</v>
      </c>
      <c r="I150" s="167"/>
      <c r="L150" s="163"/>
      <c r="M150" s="168"/>
      <c r="T150" s="169"/>
      <c r="AT150" s="164" t="s">
        <v>265</v>
      </c>
      <c r="AU150" s="164" t="s">
        <v>21</v>
      </c>
      <c r="AV150" s="13" t="s">
        <v>257</v>
      </c>
      <c r="AW150" s="13" t="s">
        <v>36</v>
      </c>
      <c r="AX150" s="13" t="s">
        <v>88</v>
      </c>
      <c r="AY150" s="164" t="s">
        <v>250</v>
      </c>
    </row>
    <row r="151" spans="2:65" s="1" customFormat="1" ht="37.9" customHeight="1">
      <c r="B151" s="33"/>
      <c r="C151" s="138" t="s">
        <v>293</v>
      </c>
      <c r="D151" s="138" t="s">
        <v>252</v>
      </c>
      <c r="E151" s="139" t="s">
        <v>381</v>
      </c>
      <c r="F151" s="140" t="s">
        <v>382</v>
      </c>
      <c r="G151" s="141" t="s">
        <v>276</v>
      </c>
      <c r="H151" s="142">
        <v>193.92</v>
      </c>
      <c r="I151" s="143"/>
      <c r="J151" s="144">
        <f>ROUND(I151*H151,2)</f>
        <v>0</v>
      </c>
      <c r="K151" s="140" t="s">
        <v>256</v>
      </c>
      <c r="L151" s="33"/>
      <c r="M151" s="145" t="s">
        <v>1</v>
      </c>
      <c r="N151" s="146" t="s">
        <v>45</v>
      </c>
      <c r="P151" s="147">
        <f>O151*H151</f>
        <v>0</v>
      </c>
      <c r="Q151" s="147">
        <v>0</v>
      </c>
      <c r="R151" s="147">
        <f>Q151*H151</f>
        <v>0</v>
      </c>
      <c r="S151" s="147">
        <v>0</v>
      </c>
      <c r="T151" s="148">
        <f>S151*H151</f>
        <v>0</v>
      </c>
      <c r="AR151" s="149" t="s">
        <v>257</v>
      </c>
      <c r="AT151" s="149" t="s">
        <v>252</v>
      </c>
      <c r="AU151" s="149" t="s">
        <v>21</v>
      </c>
      <c r="AY151" s="17" t="s">
        <v>250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257</v>
      </c>
      <c r="BM151" s="149" t="s">
        <v>5047</v>
      </c>
    </row>
    <row r="152" spans="2:65" s="1" customFormat="1" ht="11.25">
      <c r="B152" s="33"/>
      <c r="D152" s="151" t="s">
        <v>259</v>
      </c>
      <c r="F152" s="152" t="s">
        <v>384</v>
      </c>
      <c r="I152" s="153"/>
      <c r="L152" s="33"/>
      <c r="M152" s="154"/>
      <c r="T152" s="57"/>
      <c r="AT152" s="17" t="s">
        <v>259</v>
      </c>
      <c r="AU152" s="17" t="s">
        <v>21</v>
      </c>
    </row>
    <row r="153" spans="2:65" s="12" customFormat="1" ht="11.25">
      <c r="B153" s="155"/>
      <c r="D153" s="156" t="s">
        <v>265</v>
      </c>
      <c r="E153" s="157" t="s">
        <v>1</v>
      </c>
      <c r="F153" s="158" t="s">
        <v>5048</v>
      </c>
      <c r="H153" s="159">
        <v>41</v>
      </c>
      <c r="I153" s="160"/>
      <c r="L153" s="155"/>
      <c r="M153" s="161"/>
      <c r="T153" s="162"/>
      <c r="AT153" s="157" t="s">
        <v>265</v>
      </c>
      <c r="AU153" s="157" t="s">
        <v>21</v>
      </c>
      <c r="AV153" s="12" t="s">
        <v>21</v>
      </c>
      <c r="AW153" s="12" t="s">
        <v>36</v>
      </c>
      <c r="AX153" s="12" t="s">
        <v>80</v>
      </c>
      <c r="AY153" s="157" t="s">
        <v>250</v>
      </c>
    </row>
    <row r="154" spans="2:65" s="14" customFormat="1" ht="11.25">
      <c r="B154" s="171"/>
      <c r="D154" s="156" t="s">
        <v>265</v>
      </c>
      <c r="E154" s="172" t="s">
        <v>1</v>
      </c>
      <c r="F154" s="173" t="s">
        <v>317</v>
      </c>
      <c r="H154" s="174">
        <v>41</v>
      </c>
      <c r="I154" s="175"/>
      <c r="L154" s="171"/>
      <c r="M154" s="176"/>
      <c r="T154" s="177"/>
      <c r="AT154" s="172" t="s">
        <v>265</v>
      </c>
      <c r="AU154" s="172" t="s">
        <v>21</v>
      </c>
      <c r="AV154" s="14" t="s">
        <v>267</v>
      </c>
      <c r="AW154" s="14" t="s">
        <v>36</v>
      </c>
      <c r="AX154" s="14" t="s">
        <v>80</v>
      </c>
      <c r="AY154" s="172" t="s">
        <v>250</v>
      </c>
    </row>
    <row r="155" spans="2:65" s="12" customFormat="1" ht="11.25">
      <c r="B155" s="155"/>
      <c r="D155" s="156" t="s">
        <v>265</v>
      </c>
      <c r="E155" s="157" t="s">
        <v>1</v>
      </c>
      <c r="F155" s="158" t="s">
        <v>5049</v>
      </c>
      <c r="H155" s="159">
        <v>152.91999999999999</v>
      </c>
      <c r="I155" s="160"/>
      <c r="L155" s="155"/>
      <c r="M155" s="161"/>
      <c r="T155" s="162"/>
      <c r="AT155" s="157" t="s">
        <v>265</v>
      </c>
      <c r="AU155" s="157" t="s">
        <v>21</v>
      </c>
      <c r="AV155" s="12" t="s">
        <v>21</v>
      </c>
      <c r="AW155" s="12" t="s">
        <v>36</v>
      </c>
      <c r="AX155" s="12" t="s">
        <v>80</v>
      </c>
      <c r="AY155" s="157" t="s">
        <v>250</v>
      </c>
    </row>
    <row r="156" spans="2:65" s="14" customFormat="1" ht="11.25">
      <c r="B156" s="171"/>
      <c r="D156" s="156" t="s">
        <v>265</v>
      </c>
      <c r="E156" s="172" t="s">
        <v>971</v>
      </c>
      <c r="F156" s="173" t="s">
        <v>317</v>
      </c>
      <c r="H156" s="174">
        <v>152.91999999999999</v>
      </c>
      <c r="I156" s="175"/>
      <c r="L156" s="171"/>
      <c r="M156" s="176"/>
      <c r="T156" s="177"/>
      <c r="AT156" s="172" t="s">
        <v>265</v>
      </c>
      <c r="AU156" s="172" t="s">
        <v>21</v>
      </c>
      <c r="AV156" s="14" t="s">
        <v>267</v>
      </c>
      <c r="AW156" s="14" t="s">
        <v>36</v>
      </c>
      <c r="AX156" s="14" t="s">
        <v>80</v>
      </c>
      <c r="AY156" s="172" t="s">
        <v>250</v>
      </c>
    </row>
    <row r="157" spans="2:65" s="13" customFormat="1" ht="11.25">
      <c r="B157" s="163"/>
      <c r="D157" s="156" t="s">
        <v>265</v>
      </c>
      <c r="E157" s="164" t="s">
        <v>1</v>
      </c>
      <c r="F157" s="165" t="s">
        <v>273</v>
      </c>
      <c r="H157" s="166">
        <v>193.92</v>
      </c>
      <c r="I157" s="167"/>
      <c r="L157" s="163"/>
      <c r="M157" s="168"/>
      <c r="T157" s="169"/>
      <c r="AT157" s="164" t="s">
        <v>265</v>
      </c>
      <c r="AU157" s="164" t="s">
        <v>21</v>
      </c>
      <c r="AV157" s="13" t="s">
        <v>257</v>
      </c>
      <c r="AW157" s="13" t="s">
        <v>36</v>
      </c>
      <c r="AX157" s="13" t="s">
        <v>88</v>
      </c>
      <c r="AY157" s="164" t="s">
        <v>250</v>
      </c>
    </row>
    <row r="158" spans="2:65" s="1" customFormat="1" ht="37.9" customHeight="1">
      <c r="B158" s="33"/>
      <c r="C158" s="138" t="s">
        <v>299</v>
      </c>
      <c r="D158" s="138" t="s">
        <v>252</v>
      </c>
      <c r="E158" s="139" t="s">
        <v>388</v>
      </c>
      <c r="F158" s="140" t="s">
        <v>389</v>
      </c>
      <c r="G158" s="141" t="s">
        <v>276</v>
      </c>
      <c r="H158" s="142">
        <v>1939.2</v>
      </c>
      <c r="I158" s="143"/>
      <c r="J158" s="144">
        <f>ROUND(I158*H158,2)</f>
        <v>0</v>
      </c>
      <c r="K158" s="140" t="s">
        <v>256</v>
      </c>
      <c r="L158" s="33"/>
      <c r="M158" s="145" t="s">
        <v>1</v>
      </c>
      <c r="N158" s="146" t="s">
        <v>45</v>
      </c>
      <c r="P158" s="147">
        <f>O158*H158</f>
        <v>0</v>
      </c>
      <c r="Q158" s="147">
        <v>0</v>
      </c>
      <c r="R158" s="147">
        <f>Q158*H158</f>
        <v>0</v>
      </c>
      <c r="S158" s="147">
        <v>0</v>
      </c>
      <c r="T158" s="148">
        <f>S158*H158</f>
        <v>0</v>
      </c>
      <c r="AR158" s="149" t="s">
        <v>257</v>
      </c>
      <c r="AT158" s="149" t="s">
        <v>252</v>
      </c>
      <c r="AU158" s="149" t="s">
        <v>21</v>
      </c>
      <c r="AY158" s="17" t="s">
        <v>250</v>
      </c>
      <c r="BE158" s="150">
        <f>IF(N158="základní",J158,0)</f>
        <v>0</v>
      </c>
      <c r="BF158" s="150">
        <f>IF(N158="snížená",J158,0)</f>
        <v>0</v>
      </c>
      <c r="BG158" s="150">
        <f>IF(N158="zákl. přenesená",J158,0)</f>
        <v>0</v>
      </c>
      <c r="BH158" s="150">
        <f>IF(N158="sníž. přenesená",J158,0)</f>
        <v>0</v>
      </c>
      <c r="BI158" s="150">
        <f>IF(N158="nulová",J158,0)</f>
        <v>0</v>
      </c>
      <c r="BJ158" s="17" t="s">
        <v>88</v>
      </c>
      <c r="BK158" s="150">
        <f>ROUND(I158*H158,2)</f>
        <v>0</v>
      </c>
      <c r="BL158" s="17" t="s">
        <v>257</v>
      </c>
      <c r="BM158" s="149" t="s">
        <v>5050</v>
      </c>
    </row>
    <row r="159" spans="2:65" s="1" customFormat="1" ht="11.25">
      <c r="B159" s="33"/>
      <c r="D159" s="151" t="s">
        <v>259</v>
      </c>
      <c r="F159" s="152" t="s">
        <v>391</v>
      </c>
      <c r="I159" s="153"/>
      <c r="L159" s="33"/>
      <c r="M159" s="154"/>
      <c r="T159" s="57"/>
      <c r="AT159" s="17" t="s">
        <v>259</v>
      </c>
      <c r="AU159" s="17" t="s">
        <v>21</v>
      </c>
    </row>
    <row r="160" spans="2:65" s="12" customFormat="1" ht="11.25">
      <c r="B160" s="155"/>
      <c r="D160" s="156" t="s">
        <v>265</v>
      </c>
      <c r="E160" s="157" t="s">
        <v>1</v>
      </c>
      <c r="F160" s="158" t="s">
        <v>5051</v>
      </c>
      <c r="H160" s="159">
        <v>1939.2</v>
      </c>
      <c r="I160" s="160"/>
      <c r="L160" s="155"/>
      <c r="M160" s="161"/>
      <c r="T160" s="162"/>
      <c r="AT160" s="157" t="s">
        <v>265</v>
      </c>
      <c r="AU160" s="157" t="s">
        <v>21</v>
      </c>
      <c r="AV160" s="12" t="s">
        <v>21</v>
      </c>
      <c r="AW160" s="12" t="s">
        <v>36</v>
      </c>
      <c r="AX160" s="12" t="s">
        <v>88</v>
      </c>
      <c r="AY160" s="157" t="s">
        <v>250</v>
      </c>
    </row>
    <row r="161" spans="2:65" s="1" customFormat="1" ht="33" customHeight="1">
      <c r="B161" s="33"/>
      <c r="C161" s="138" t="s">
        <v>305</v>
      </c>
      <c r="D161" s="138" t="s">
        <v>252</v>
      </c>
      <c r="E161" s="139" t="s">
        <v>400</v>
      </c>
      <c r="F161" s="140" t="s">
        <v>401</v>
      </c>
      <c r="G161" s="141" t="s">
        <v>402</v>
      </c>
      <c r="H161" s="142">
        <v>387.84</v>
      </c>
      <c r="I161" s="143"/>
      <c r="J161" s="144">
        <f>ROUND(I161*H161,2)</f>
        <v>0</v>
      </c>
      <c r="K161" s="140" t="s">
        <v>256</v>
      </c>
      <c r="L161" s="33"/>
      <c r="M161" s="145" t="s">
        <v>1</v>
      </c>
      <c r="N161" s="146" t="s">
        <v>45</v>
      </c>
      <c r="P161" s="147">
        <f>O161*H161</f>
        <v>0</v>
      </c>
      <c r="Q161" s="147">
        <v>0</v>
      </c>
      <c r="R161" s="147">
        <f>Q161*H161</f>
        <v>0</v>
      </c>
      <c r="S161" s="147">
        <v>0</v>
      </c>
      <c r="T161" s="148">
        <f>S161*H161</f>
        <v>0</v>
      </c>
      <c r="AR161" s="149" t="s">
        <v>257</v>
      </c>
      <c r="AT161" s="149" t="s">
        <v>252</v>
      </c>
      <c r="AU161" s="149" t="s">
        <v>21</v>
      </c>
      <c r="AY161" s="17" t="s">
        <v>250</v>
      </c>
      <c r="BE161" s="150">
        <f>IF(N161="základní",J161,0)</f>
        <v>0</v>
      </c>
      <c r="BF161" s="150">
        <f>IF(N161="snížená",J161,0)</f>
        <v>0</v>
      </c>
      <c r="BG161" s="150">
        <f>IF(N161="zákl. přenesená",J161,0)</f>
        <v>0</v>
      </c>
      <c r="BH161" s="150">
        <f>IF(N161="sníž. přenesená",J161,0)</f>
        <v>0</v>
      </c>
      <c r="BI161" s="150">
        <f>IF(N161="nulová",J161,0)</f>
        <v>0</v>
      </c>
      <c r="BJ161" s="17" t="s">
        <v>88</v>
      </c>
      <c r="BK161" s="150">
        <f>ROUND(I161*H161,2)</f>
        <v>0</v>
      </c>
      <c r="BL161" s="17" t="s">
        <v>257</v>
      </c>
      <c r="BM161" s="149" t="s">
        <v>5052</v>
      </c>
    </row>
    <row r="162" spans="2:65" s="1" customFormat="1" ht="11.25">
      <c r="B162" s="33"/>
      <c r="D162" s="151" t="s">
        <v>259</v>
      </c>
      <c r="F162" s="152" t="s">
        <v>404</v>
      </c>
      <c r="I162" s="153"/>
      <c r="L162" s="33"/>
      <c r="M162" s="154"/>
      <c r="T162" s="57"/>
      <c r="AT162" s="17" t="s">
        <v>259</v>
      </c>
      <c r="AU162" s="17" t="s">
        <v>21</v>
      </c>
    </row>
    <row r="163" spans="2:65" s="12" customFormat="1" ht="11.25">
      <c r="B163" s="155"/>
      <c r="D163" s="156" t="s">
        <v>265</v>
      </c>
      <c r="E163" s="157" t="s">
        <v>1</v>
      </c>
      <c r="F163" s="158" t="s">
        <v>5053</v>
      </c>
      <c r="H163" s="159">
        <v>387.84</v>
      </c>
      <c r="I163" s="160"/>
      <c r="L163" s="155"/>
      <c r="M163" s="161"/>
      <c r="T163" s="162"/>
      <c r="AT163" s="157" t="s">
        <v>265</v>
      </c>
      <c r="AU163" s="157" t="s">
        <v>21</v>
      </c>
      <c r="AV163" s="12" t="s">
        <v>21</v>
      </c>
      <c r="AW163" s="12" t="s">
        <v>36</v>
      </c>
      <c r="AX163" s="12" t="s">
        <v>88</v>
      </c>
      <c r="AY163" s="157" t="s">
        <v>250</v>
      </c>
    </row>
    <row r="164" spans="2:65" s="1" customFormat="1" ht="24.2" customHeight="1">
      <c r="B164" s="33"/>
      <c r="C164" s="138" t="s">
        <v>311</v>
      </c>
      <c r="D164" s="138" t="s">
        <v>252</v>
      </c>
      <c r="E164" s="139" t="s">
        <v>341</v>
      </c>
      <c r="F164" s="140" t="s">
        <v>342</v>
      </c>
      <c r="G164" s="141" t="s">
        <v>276</v>
      </c>
      <c r="H164" s="142">
        <v>588.82000000000005</v>
      </c>
      <c r="I164" s="143"/>
      <c r="J164" s="144">
        <f>ROUND(I164*H164,2)</f>
        <v>0</v>
      </c>
      <c r="K164" s="140" t="s">
        <v>256</v>
      </c>
      <c r="L164" s="33"/>
      <c r="M164" s="145" t="s">
        <v>1</v>
      </c>
      <c r="N164" s="146" t="s">
        <v>45</v>
      </c>
      <c r="P164" s="147">
        <f>O164*H164</f>
        <v>0</v>
      </c>
      <c r="Q164" s="147">
        <v>0</v>
      </c>
      <c r="R164" s="147">
        <f>Q164*H164</f>
        <v>0</v>
      </c>
      <c r="S164" s="147">
        <v>0</v>
      </c>
      <c r="T164" s="148">
        <f>S164*H164</f>
        <v>0</v>
      </c>
      <c r="AR164" s="149" t="s">
        <v>257</v>
      </c>
      <c r="AT164" s="149" t="s">
        <v>252</v>
      </c>
      <c r="AU164" s="149" t="s">
        <v>21</v>
      </c>
      <c r="AY164" s="17" t="s">
        <v>250</v>
      </c>
      <c r="BE164" s="150">
        <f>IF(N164="základní",J164,0)</f>
        <v>0</v>
      </c>
      <c r="BF164" s="150">
        <f>IF(N164="snížená",J164,0)</f>
        <v>0</v>
      </c>
      <c r="BG164" s="150">
        <f>IF(N164="zákl. přenesená",J164,0)</f>
        <v>0</v>
      </c>
      <c r="BH164" s="150">
        <f>IF(N164="sníž. přenesená",J164,0)</f>
        <v>0</v>
      </c>
      <c r="BI164" s="150">
        <f>IF(N164="nulová",J164,0)</f>
        <v>0</v>
      </c>
      <c r="BJ164" s="17" t="s">
        <v>88</v>
      </c>
      <c r="BK164" s="150">
        <f>ROUND(I164*H164,2)</f>
        <v>0</v>
      </c>
      <c r="BL164" s="17" t="s">
        <v>257</v>
      </c>
      <c r="BM164" s="149" t="s">
        <v>5054</v>
      </c>
    </row>
    <row r="165" spans="2:65" s="1" customFormat="1" ht="11.25">
      <c r="B165" s="33"/>
      <c r="D165" s="151" t="s">
        <v>259</v>
      </c>
      <c r="F165" s="152" t="s">
        <v>344</v>
      </c>
      <c r="I165" s="153"/>
      <c r="L165" s="33"/>
      <c r="M165" s="154"/>
      <c r="T165" s="57"/>
      <c r="AT165" s="17" t="s">
        <v>259</v>
      </c>
      <c r="AU165" s="17" t="s">
        <v>21</v>
      </c>
    </row>
    <row r="166" spans="2:65" s="12" customFormat="1" ht="11.25">
      <c r="B166" s="155"/>
      <c r="D166" s="156" t="s">
        <v>265</v>
      </c>
      <c r="E166" s="157" t="s">
        <v>1</v>
      </c>
      <c r="F166" s="158" t="s">
        <v>5055</v>
      </c>
      <c r="H166" s="159">
        <v>521.77</v>
      </c>
      <c r="I166" s="160"/>
      <c r="L166" s="155"/>
      <c r="M166" s="161"/>
      <c r="T166" s="162"/>
      <c r="AT166" s="157" t="s">
        <v>265</v>
      </c>
      <c r="AU166" s="157" t="s">
        <v>21</v>
      </c>
      <c r="AV166" s="12" t="s">
        <v>21</v>
      </c>
      <c r="AW166" s="12" t="s">
        <v>36</v>
      </c>
      <c r="AX166" s="12" t="s">
        <v>80</v>
      </c>
      <c r="AY166" s="157" t="s">
        <v>250</v>
      </c>
    </row>
    <row r="167" spans="2:65" s="12" customFormat="1" ht="11.25">
      <c r="B167" s="155"/>
      <c r="D167" s="156" t="s">
        <v>265</v>
      </c>
      <c r="E167" s="157" t="s">
        <v>1</v>
      </c>
      <c r="F167" s="158" t="s">
        <v>5042</v>
      </c>
      <c r="H167" s="159">
        <v>67.05</v>
      </c>
      <c r="I167" s="160"/>
      <c r="L167" s="155"/>
      <c r="M167" s="161"/>
      <c r="T167" s="162"/>
      <c r="AT167" s="157" t="s">
        <v>265</v>
      </c>
      <c r="AU167" s="157" t="s">
        <v>21</v>
      </c>
      <c r="AV167" s="12" t="s">
        <v>21</v>
      </c>
      <c r="AW167" s="12" t="s">
        <v>36</v>
      </c>
      <c r="AX167" s="12" t="s">
        <v>80</v>
      </c>
      <c r="AY167" s="157" t="s">
        <v>250</v>
      </c>
    </row>
    <row r="168" spans="2:65" s="13" customFormat="1" ht="11.25">
      <c r="B168" s="163"/>
      <c r="D168" s="156" t="s">
        <v>265</v>
      </c>
      <c r="E168" s="164" t="s">
        <v>1</v>
      </c>
      <c r="F168" s="165" t="s">
        <v>273</v>
      </c>
      <c r="H168" s="166">
        <v>588.82000000000005</v>
      </c>
      <c r="I168" s="167"/>
      <c r="L168" s="163"/>
      <c r="M168" s="168"/>
      <c r="T168" s="169"/>
      <c r="AT168" s="164" t="s">
        <v>265</v>
      </c>
      <c r="AU168" s="164" t="s">
        <v>21</v>
      </c>
      <c r="AV168" s="13" t="s">
        <v>257</v>
      </c>
      <c r="AW168" s="13" t="s">
        <v>36</v>
      </c>
      <c r="AX168" s="13" t="s">
        <v>88</v>
      </c>
      <c r="AY168" s="164" t="s">
        <v>250</v>
      </c>
    </row>
    <row r="169" spans="2:65" s="1" customFormat="1" ht="16.5" customHeight="1">
      <c r="B169" s="33"/>
      <c r="C169" s="138" t="s">
        <v>320</v>
      </c>
      <c r="D169" s="138" t="s">
        <v>252</v>
      </c>
      <c r="E169" s="139" t="s">
        <v>412</v>
      </c>
      <c r="F169" s="140" t="s">
        <v>413</v>
      </c>
      <c r="G169" s="141" t="s">
        <v>276</v>
      </c>
      <c r="H169" s="142">
        <v>367.95</v>
      </c>
      <c r="I169" s="143"/>
      <c r="J169" s="144">
        <f>ROUND(I169*H169,2)</f>
        <v>0</v>
      </c>
      <c r="K169" s="140" t="s">
        <v>256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0</v>
      </c>
      <c r="R169" s="147">
        <f>Q169*H169</f>
        <v>0</v>
      </c>
      <c r="S169" s="147">
        <v>0</v>
      </c>
      <c r="T169" s="148">
        <f>S169*H169</f>
        <v>0</v>
      </c>
      <c r="AR169" s="149" t="s">
        <v>257</v>
      </c>
      <c r="AT169" s="149" t="s">
        <v>252</v>
      </c>
      <c r="AU169" s="149" t="s">
        <v>21</v>
      </c>
      <c r="AY169" s="17" t="s">
        <v>250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257</v>
      </c>
      <c r="BM169" s="149" t="s">
        <v>5056</v>
      </c>
    </row>
    <row r="170" spans="2:65" s="1" customFormat="1" ht="11.25">
      <c r="B170" s="33"/>
      <c r="D170" s="151" t="s">
        <v>259</v>
      </c>
      <c r="F170" s="152" t="s">
        <v>415</v>
      </c>
      <c r="I170" s="153"/>
      <c r="L170" s="33"/>
      <c r="M170" s="154"/>
      <c r="T170" s="57"/>
      <c r="AT170" s="17" t="s">
        <v>259</v>
      </c>
      <c r="AU170" s="17" t="s">
        <v>21</v>
      </c>
    </row>
    <row r="171" spans="2:65" s="12" customFormat="1" ht="11.25">
      <c r="B171" s="155"/>
      <c r="D171" s="156" t="s">
        <v>265</v>
      </c>
      <c r="E171" s="157" t="s">
        <v>1</v>
      </c>
      <c r="F171" s="158" t="s">
        <v>5034</v>
      </c>
      <c r="H171" s="159">
        <v>156</v>
      </c>
      <c r="I171" s="160"/>
      <c r="L171" s="155"/>
      <c r="M171" s="161"/>
      <c r="T171" s="162"/>
      <c r="AT171" s="157" t="s">
        <v>265</v>
      </c>
      <c r="AU171" s="157" t="s">
        <v>21</v>
      </c>
      <c r="AV171" s="12" t="s">
        <v>21</v>
      </c>
      <c r="AW171" s="12" t="s">
        <v>36</v>
      </c>
      <c r="AX171" s="12" t="s">
        <v>80</v>
      </c>
      <c r="AY171" s="157" t="s">
        <v>250</v>
      </c>
    </row>
    <row r="172" spans="2:65" s="12" customFormat="1" ht="11.25">
      <c r="B172" s="155"/>
      <c r="D172" s="156" t="s">
        <v>265</v>
      </c>
      <c r="E172" s="157" t="s">
        <v>1</v>
      </c>
      <c r="F172" s="158" t="s">
        <v>5045</v>
      </c>
      <c r="H172" s="159">
        <v>101.95</v>
      </c>
      <c r="I172" s="160"/>
      <c r="L172" s="155"/>
      <c r="M172" s="161"/>
      <c r="T172" s="162"/>
      <c r="AT172" s="157" t="s">
        <v>265</v>
      </c>
      <c r="AU172" s="157" t="s">
        <v>21</v>
      </c>
      <c r="AV172" s="12" t="s">
        <v>21</v>
      </c>
      <c r="AW172" s="12" t="s">
        <v>36</v>
      </c>
      <c r="AX172" s="12" t="s">
        <v>80</v>
      </c>
      <c r="AY172" s="157" t="s">
        <v>250</v>
      </c>
    </row>
    <row r="173" spans="2:65" s="12" customFormat="1" ht="11.25">
      <c r="B173" s="155"/>
      <c r="D173" s="156" t="s">
        <v>265</v>
      </c>
      <c r="E173" s="157" t="s">
        <v>1</v>
      </c>
      <c r="F173" s="158" t="s">
        <v>5057</v>
      </c>
      <c r="H173" s="159">
        <v>110</v>
      </c>
      <c r="I173" s="160"/>
      <c r="L173" s="155"/>
      <c r="M173" s="161"/>
      <c r="T173" s="162"/>
      <c r="AT173" s="157" t="s">
        <v>265</v>
      </c>
      <c r="AU173" s="157" t="s">
        <v>21</v>
      </c>
      <c r="AV173" s="12" t="s">
        <v>21</v>
      </c>
      <c r="AW173" s="12" t="s">
        <v>36</v>
      </c>
      <c r="AX173" s="12" t="s">
        <v>80</v>
      </c>
      <c r="AY173" s="157" t="s">
        <v>250</v>
      </c>
    </row>
    <row r="174" spans="2:65" s="13" customFormat="1" ht="11.25">
      <c r="B174" s="163"/>
      <c r="D174" s="156" t="s">
        <v>265</v>
      </c>
      <c r="E174" s="164" t="s">
        <v>1</v>
      </c>
      <c r="F174" s="165" t="s">
        <v>273</v>
      </c>
      <c r="H174" s="166">
        <v>367.95</v>
      </c>
      <c r="I174" s="167"/>
      <c r="L174" s="163"/>
      <c r="M174" s="168"/>
      <c r="T174" s="169"/>
      <c r="AT174" s="164" t="s">
        <v>265</v>
      </c>
      <c r="AU174" s="164" t="s">
        <v>21</v>
      </c>
      <c r="AV174" s="13" t="s">
        <v>257</v>
      </c>
      <c r="AW174" s="13" t="s">
        <v>36</v>
      </c>
      <c r="AX174" s="13" t="s">
        <v>88</v>
      </c>
      <c r="AY174" s="164" t="s">
        <v>250</v>
      </c>
    </row>
    <row r="175" spans="2:65" s="1" customFormat="1" ht="24.2" customHeight="1">
      <c r="B175" s="33"/>
      <c r="C175" s="138" t="s">
        <v>331</v>
      </c>
      <c r="D175" s="138" t="s">
        <v>252</v>
      </c>
      <c r="E175" s="139" t="s">
        <v>346</v>
      </c>
      <c r="F175" s="140" t="s">
        <v>347</v>
      </c>
      <c r="G175" s="141" t="s">
        <v>276</v>
      </c>
      <c r="H175" s="142">
        <v>110</v>
      </c>
      <c r="I175" s="143"/>
      <c r="J175" s="144">
        <f>ROUND(I175*H175,2)</f>
        <v>0</v>
      </c>
      <c r="K175" s="140" t="s">
        <v>256</v>
      </c>
      <c r="L175" s="33"/>
      <c r="M175" s="145" t="s">
        <v>1</v>
      </c>
      <c r="N175" s="146" t="s">
        <v>45</v>
      </c>
      <c r="P175" s="147">
        <f>O175*H175</f>
        <v>0</v>
      </c>
      <c r="Q175" s="147">
        <v>0</v>
      </c>
      <c r="R175" s="147">
        <f>Q175*H175</f>
        <v>0</v>
      </c>
      <c r="S175" s="147">
        <v>0</v>
      </c>
      <c r="T175" s="148">
        <f>S175*H175</f>
        <v>0</v>
      </c>
      <c r="AR175" s="149" t="s">
        <v>257</v>
      </c>
      <c r="AT175" s="149" t="s">
        <v>252</v>
      </c>
      <c r="AU175" s="149" t="s">
        <v>21</v>
      </c>
      <c r="AY175" s="17" t="s">
        <v>250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257</v>
      </c>
      <c r="BM175" s="149" t="s">
        <v>5058</v>
      </c>
    </row>
    <row r="176" spans="2:65" s="1" customFormat="1" ht="11.25">
      <c r="B176" s="33"/>
      <c r="D176" s="151" t="s">
        <v>259</v>
      </c>
      <c r="F176" s="152" t="s">
        <v>349</v>
      </c>
      <c r="I176" s="153"/>
      <c r="L176" s="33"/>
      <c r="M176" s="154"/>
      <c r="T176" s="57"/>
      <c r="AT176" s="17" t="s">
        <v>259</v>
      </c>
      <c r="AU176" s="17" t="s">
        <v>21</v>
      </c>
    </row>
    <row r="177" spans="2:65" s="12" customFormat="1" ht="11.25">
      <c r="B177" s="155"/>
      <c r="D177" s="156" t="s">
        <v>265</v>
      </c>
      <c r="E177" s="157" t="s">
        <v>1</v>
      </c>
      <c r="F177" s="158" t="s">
        <v>5044</v>
      </c>
      <c r="H177" s="159">
        <v>110</v>
      </c>
      <c r="I177" s="160"/>
      <c r="L177" s="155"/>
      <c r="M177" s="161"/>
      <c r="T177" s="162"/>
      <c r="AT177" s="157" t="s">
        <v>265</v>
      </c>
      <c r="AU177" s="157" t="s">
        <v>21</v>
      </c>
      <c r="AV177" s="12" t="s">
        <v>21</v>
      </c>
      <c r="AW177" s="12" t="s">
        <v>36</v>
      </c>
      <c r="AX177" s="12" t="s">
        <v>88</v>
      </c>
      <c r="AY177" s="157" t="s">
        <v>250</v>
      </c>
    </row>
    <row r="178" spans="2:65" s="1" customFormat="1" ht="24.2" customHeight="1">
      <c r="B178" s="33"/>
      <c r="C178" s="138" t="s">
        <v>335</v>
      </c>
      <c r="D178" s="138" t="s">
        <v>252</v>
      </c>
      <c r="E178" s="139" t="s">
        <v>436</v>
      </c>
      <c r="F178" s="140" t="s">
        <v>437</v>
      </c>
      <c r="G178" s="141" t="s">
        <v>255</v>
      </c>
      <c r="H178" s="142">
        <v>447</v>
      </c>
      <c r="I178" s="143"/>
      <c r="J178" s="144">
        <f>ROUND(I178*H178,2)</f>
        <v>0</v>
      </c>
      <c r="K178" s="140" t="s">
        <v>256</v>
      </c>
      <c r="L178" s="33"/>
      <c r="M178" s="145" t="s">
        <v>1</v>
      </c>
      <c r="N178" s="146" t="s">
        <v>45</v>
      </c>
      <c r="P178" s="147">
        <f>O178*H178</f>
        <v>0</v>
      </c>
      <c r="Q178" s="147">
        <v>0</v>
      </c>
      <c r="R178" s="147">
        <f>Q178*H178</f>
        <v>0</v>
      </c>
      <c r="S178" s="147">
        <v>0</v>
      </c>
      <c r="T178" s="148">
        <f>S178*H178</f>
        <v>0</v>
      </c>
      <c r="AR178" s="149" t="s">
        <v>257</v>
      </c>
      <c r="AT178" s="149" t="s">
        <v>252</v>
      </c>
      <c r="AU178" s="149" t="s">
        <v>21</v>
      </c>
      <c r="AY178" s="17" t="s">
        <v>250</v>
      </c>
      <c r="BE178" s="150">
        <f>IF(N178="základní",J178,0)</f>
        <v>0</v>
      </c>
      <c r="BF178" s="150">
        <f>IF(N178="snížená",J178,0)</f>
        <v>0</v>
      </c>
      <c r="BG178" s="150">
        <f>IF(N178="zákl. přenesená",J178,0)</f>
        <v>0</v>
      </c>
      <c r="BH178" s="150">
        <f>IF(N178="sníž. přenesená",J178,0)</f>
        <v>0</v>
      </c>
      <c r="BI178" s="150">
        <f>IF(N178="nulová",J178,0)</f>
        <v>0</v>
      </c>
      <c r="BJ178" s="17" t="s">
        <v>88</v>
      </c>
      <c r="BK178" s="150">
        <f>ROUND(I178*H178,2)</f>
        <v>0</v>
      </c>
      <c r="BL178" s="17" t="s">
        <v>257</v>
      </c>
      <c r="BM178" s="149" t="s">
        <v>5059</v>
      </c>
    </row>
    <row r="179" spans="2:65" s="1" customFormat="1" ht="11.25">
      <c r="B179" s="33"/>
      <c r="D179" s="151" t="s">
        <v>259</v>
      </c>
      <c r="F179" s="152" t="s">
        <v>439</v>
      </c>
      <c r="I179" s="153"/>
      <c r="L179" s="33"/>
      <c r="M179" s="154"/>
      <c r="T179" s="57"/>
      <c r="AT179" s="17" t="s">
        <v>259</v>
      </c>
      <c r="AU179" s="17" t="s">
        <v>21</v>
      </c>
    </row>
    <row r="180" spans="2:65" s="1" customFormat="1" ht="16.5" customHeight="1">
      <c r="B180" s="33"/>
      <c r="C180" s="178" t="s">
        <v>340</v>
      </c>
      <c r="D180" s="178" t="s">
        <v>364</v>
      </c>
      <c r="E180" s="179" t="s">
        <v>441</v>
      </c>
      <c r="F180" s="180" t="s">
        <v>442</v>
      </c>
      <c r="G180" s="181" t="s">
        <v>443</v>
      </c>
      <c r="H180" s="182">
        <v>8.94</v>
      </c>
      <c r="I180" s="183"/>
      <c r="J180" s="184">
        <f>ROUND(I180*H180,2)</f>
        <v>0</v>
      </c>
      <c r="K180" s="180" t="s">
        <v>256</v>
      </c>
      <c r="L180" s="185"/>
      <c r="M180" s="186" t="s">
        <v>1</v>
      </c>
      <c r="N180" s="187" t="s">
        <v>45</v>
      </c>
      <c r="P180" s="147">
        <f>O180*H180</f>
        <v>0</v>
      </c>
      <c r="Q180" s="147">
        <v>1E-3</v>
      </c>
      <c r="R180" s="147">
        <f>Q180*H180</f>
        <v>8.94E-3</v>
      </c>
      <c r="S180" s="147">
        <v>0</v>
      </c>
      <c r="T180" s="148">
        <f>S180*H180</f>
        <v>0</v>
      </c>
      <c r="AR180" s="149" t="s">
        <v>299</v>
      </c>
      <c r="AT180" s="149" t="s">
        <v>364</v>
      </c>
      <c r="AU180" s="149" t="s">
        <v>21</v>
      </c>
      <c r="AY180" s="17" t="s">
        <v>250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257</v>
      </c>
      <c r="BM180" s="149" t="s">
        <v>5060</v>
      </c>
    </row>
    <row r="181" spans="2:65" s="12" customFormat="1" ht="11.25">
      <c r="B181" s="155"/>
      <c r="D181" s="156" t="s">
        <v>265</v>
      </c>
      <c r="F181" s="158" t="s">
        <v>5061</v>
      </c>
      <c r="H181" s="159">
        <v>8.94</v>
      </c>
      <c r="I181" s="160"/>
      <c r="L181" s="155"/>
      <c r="M181" s="161"/>
      <c r="T181" s="162"/>
      <c r="AT181" s="157" t="s">
        <v>265</v>
      </c>
      <c r="AU181" s="157" t="s">
        <v>21</v>
      </c>
      <c r="AV181" s="12" t="s">
        <v>21</v>
      </c>
      <c r="AW181" s="12" t="s">
        <v>4</v>
      </c>
      <c r="AX181" s="12" t="s">
        <v>88</v>
      </c>
      <c r="AY181" s="157" t="s">
        <v>250</v>
      </c>
    </row>
    <row r="182" spans="2:65" s="1" customFormat="1" ht="24.2" customHeight="1">
      <c r="B182" s="33"/>
      <c r="C182" s="138" t="s">
        <v>8</v>
      </c>
      <c r="D182" s="138" t="s">
        <v>252</v>
      </c>
      <c r="E182" s="139" t="s">
        <v>448</v>
      </c>
      <c r="F182" s="140" t="s">
        <v>449</v>
      </c>
      <c r="G182" s="141" t="s">
        <v>255</v>
      </c>
      <c r="H182" s="142">
        <v>348</v>
      </c>
      <c r="I182" s="143"/>
      <c r="J182" s="144">
        <f>ROUND(I182*H182,2)</f>
        <v>0</v>
      </c>
      <c r="K182" s="140" t="s">
        <v>256</v>
      </c>
      <c r="L182" s="33"/>
      <c r="M182" s="145" t="s">
        <v>1</v>
      </c>
      <c r="N182" s="146" t="s">
        <v>45</v>
      </c>
      <c r="P182" s="147">
        <f>O182*H182</f>
        <v>0</v>
      </c>
      <c r="Q182" s="147">
        <v>0</v>
      </c>
      <c r="R182" s="147">
        <f>Q182*H182</f>
        <v>0</v>
      </c>
      <c r="S182" s="147">
        <v>0</v>
      </c>
      <c r="T182" s="148">
        <f>S182*H182</f>
        <v>0</v>
      </c>
      <c r="AR182" s="149" t="s">
        <v>257</v>
      </c>
      <c r="AT182" s="149" t="s">
        <v>252</v>
      </c>
      <c r="AU182" s="149" t="s">
        <v>21</v>
      </c>
      <c r="AY182" s="17" t="s">
        <v>250</v>
      </c>
      <c r="BE182" s="150">
        <f>IF(N182="základní",J182,0)</f>
        <v>0</v>
      </c>
      <c r="BF182" s="150">
        <f>IF(N182="snížená",J182,0)</f>
        <v>0</v>
      </c>
      <c r="BG182" s="150">
        <f>IF(N182="zákl. přenesená",J182,0)</f>
        <v>0</v>
      </c>
      <c r="BH182" s="150">
        <f>IF(N182="sníž. přenesená",J182,0)</f>
        <v>0</v>
      </c>
      <c r="BI182" s="150">
        <f>IF(N182="nulová",J182,0)</f>
        <v>0</v>
      </c>
      <c r="BJ182" s="17" t="s">
        <v>88</v>
      </c>
      <c r="BK182" s="150">
        <f>ROUND(I182*H182,2)</f>
        <v>0</v>
      </c>
      <c r="BL182" s="17" t="s">
        <v>257</v>
      </c>
      <c r="BM182" s="149" t="s">
        <v>5062</v>
      </c>
    </row>
    <row r="183" spans="2:65" s="1" customFormat="1" ht="11.25">
      <c r="B183" s="33"/>
      <c r="D183" s="151" t="s">
        <v>259</v>
      </c>
      <c r="F183" s="152" t="s">
        <v>451</v>
      </c>
      <c r="I183" s="153"/>
      <c r="L183" s="33"/>
      <c r="M183" s="154"/>
      <c r="T183" s="57"/>
      <c r="AT183" s="17" t="s">
        <v>259</v>
      </c>
      <c r="AU183" s="17" t="s">
        <v>21</v>
      </c>
    </row>
    <row r="184" spans="2:65" s="12" customFormat="1" ht="11.25">
      <c r="B184" s="155"/>
      <c r="D184" s="156" t="s">
        <v>265</v>
      </c>
      <c r="E184" s="157" t="s">
        <v>1</v>
      </c>
      <c r="F184" s="158" t="s">
        <v>5063</v>
      </c>
      <c r="H184" s="159">
        <v>348</v>
      </c>
      <c r="I184" s="160"/>
      <c r="L184" s="155"/>
      <c r="M184" s="161"/>
      <c r="T184" s="162"/>
      <c r="AT184" s="157" t="s">
        <v>265</v>
      </c>
      <c r="AU184" s="157" t="s">
        <v>21</v>
      </c>
      <c r="AV184" s="12" t="s">
        <v>21</v>
      </c>
      <c r="AW184" s="12" t="s">
        <v>36</v>
      </c>
      <c r="AX184" s="12" t="s">
        <v>88</v>
      </c>
      <c r="AY184" s="157" t="s">
        <v>250</v>
      </c>
    </row>
    <row r="185" spans="2:65" s="1" customFormat="1" ht="24.2" customHeight="1">
      <c r="B185" s="33"/>
      <c r="C185" s="138" t="s">
        <v>351</v>
      </c>
      <c r="D185" s="138" t="s">
        <v>252</v>
      </c>
      <c r="E185" s="139" t="s">
        <v>1205</v>
      </c>
      <c r="F185" s="140" t="s">
        <v>1206</v>
      </c>
      <c r="G185" s="141" t="s">
        <v>255</v>
      </c>
      <c r="H185" s="142">
        <v>598</v>
      </c>
      <c r="I185" s="143"/>
      <c r="J185" s="144">
        <f>ROUND(I185*H185,2)</f>
        <v>0</v>
      </c>
      <c r="K185" s="140" t="s">
        <v>256</v>
      </c>
      <c r="L185" s="33"/>
      <c r="M185" s="145" t="s">
        <v>1</v>
      </c>
      <c r="N185" s="146" t="s">
        <v>45</v>
      </c>
      <c r="P185" s="147">
        <f>O185*H185</f>
        <v>0</v>
      </c>
      <c r="Q185" s="147">
        <v>0</v>
      </c>
      <c r="R185" s="147">
        <f>Q185*H185</f>
        <v>0</v>
      </c>
      <c r="S185" s="147">
        <v>0</v>
      </c>
      <c r="T185" s="148">
        <f>S185*H185</f>
        <v>0</v>
      </c>
      <c r="AR185" s="149" t="s">
        <v>257</v>
      </c>
      <c r="AT185" s="149" t="s">
        <v>252</v>
      </c>
      <c r="AU185" s="149" t="s">
        <v>21</v>
      </c>
      <c r="AY185" s="17" t="s">
        <v>250</v>
      </c>
      <c r="BE185" s="150">
        <f>IF(N185="základní",J185,0)</f>
        <v>0</v>
      </c>
      <c r="BF185" s="150">
        <f>IF(N185="snížená",J185,0)</f>
        <v>0</v>
      </c>
      <c r="BG185" s="150">
        <f>IF(N185="zákl. přenesená",J185,0)</f>
        <v>0</v>
      </c>
      <c r="BH185" s="150">
        <f>IF(N185="sníž. přenesená",J185,0)</f>
        <v>0</v>
      </c>
      <c r="BI185" s="150">
        <f>IF(N185="nulová",J185,0)</f>
        <v>0</v>
      </c>
      <c r="BJ185" s="17" t="s">
        <v>88</v>
      </c>
      <c r="BK185" s="150">
        <f>ROUND(I185*H185,2)</f>
        <v>0</v>
      </c>
      <c r="BL185" s="17" t="s">
        <v>257</v>
      </c>
      <c r="BM185" s="149" t="s">
        <v>5064</v>
      </c>
    </row>
    <row r="186" spans="2:65" s="1" customFormat="1" ht="11.25">
      <c r="B186" s="33"/>
      <c r="D186" s="151" t="s">
        <v>259</v>
      </c>
      <c r="F186" s="152" t="s">
        <v>1208</v>
      </c>
      <c r="I186" s="153"/>
      <c r="L186" s="33"/>
      <c r="M186" s="154"/>
      <c r="T186" s="57"/>
      <c r="AT186" s="17" t="s">
        <v>259</v>
      </c>
      <c r="AU186" s="17" t="s">
        <v>21</v>
      </c>
    </row>
    <row r="187" spans="2:65" s="1" customFormat="1" ht="19.5">
      <c r="B187" s="33"/>
      <c r="D187" s="156" t="s">
        <v>285</v>
      </c>
      <c r="F187" s="170" t="s">
        <v>1209</v>
      </c>
      <c r="I187" s="153"/>
      <c r="L187" s="33"/>
      <c r="M187" s="154"/>
      <c r="T187" s="57"/>
      <c r="AT187" s="17" t="s">
        <v>285</v>
      </c>
      <c r="AU187" s="17" t="s">
        <v>21</v>
      </c>
    </row>
    <row r="188" spans="2:65" s="1" customFormat="1" ht="24.2" customHeight="1">
      <c r="B188" s="33"/>
      <c r="C188" s="138" t="s">
        <v>357</v>
      </c>
      <c r="D188" s="138" t="s">
        <v>252</v>
      </c>
      <c r="E188" s="139" t="s">
        <v>3788</v>
      </c>
      <c r="F188" s="140" t="s">
        <v>3789</v>
      </c>
      <c r="G188" s="141" t="s">
        <v>255</v>
      </c>
      <c r="H188" s="142">
        <v>447</v>
      </c>
      <c r="I188" s="143"/>
      <c r="J188" s="144">
        <f>ROUND(I188*H188,2)</f>
        <v>0</v>
      </c>
      <c r="K188" s="140" t="s">
        <v>256</v>
      </c>
      <c r="L188" s="33"/>
      <c r="M188" s="145" t="s">
        <v>1</v>
      </c>
      <c r="N188" s="146" t="s">
        <v>45</v>
      </c>
      <c r="P188" s="147">
        <f>O188*H188</f>
        <v>0</v>
      </c>
      <c r="Q188" s="147">
        <v>0</v>
      </c>
      <c r="R188" s="147">
        <f>Q188*H188</f>
        <v>0</v>
      </c>
      <c r="S188" s="147">
        <v>0</v>
      </c>
      <c r="T188" s="148">
        <f>S188*H188</f>
        <v>0</v>
      </c>
      <c r="AR188" s="149" t="s">
        <v>257</v>
      </c>
      <c r="AT188" s="149" t="s">
        <v>252</v>
      </c>
      <c r="AU188" s="149" t="s">
        <v>21</v>
      </c>
      <c r="AY188" s="17" t="s">
        <v>250</v>
      </c>
      <c r="BE188" s="150">
        <f>IF(N188="základní",J188,0)</f>
        <v>0</v>
      </c>
      <c r="BF188" s="150">
        <f>IF(N188="snížená",J188,0)</f>
        <v>0</v>
      </c>
      <c r="BG188" s="150">
        <f>IF(N188="zákl. přenesená",J188,0)</f>
        <v>0</v>
      </c>
      <c r="BH188" s="150">
        <f>IF(N188="sníž. přenesená",J188,0)</f>
        <v>0</v>
      </c>
      <c r="BI188" s="150">
        <f>IF(N188="nulová",J188,0)</f>
        <v>0</v>
      </c>
      <c r="BJ188" s="17" t="s">
        <v>88</v>
      </c>
      <c r="BK188" s="150">
        <f>ROUND(I188*H188,2)</f>
        <v>0</v>
      </c>
      <c r="BL188" s="17" t="s">
        <v>257</v>
      </c>
      <c r="BM188" s="149" t="s">
        <v>5065</v>
      </c>
    </row>
    <row r="189" spans="2:65" s="1" customFormat="1" ht="11.25">
      <c r="B189" s="33"/>
      <c r="D189" s="151" t="s">
        <v>259</v>
      </c>
      <c r="F189" s="152" t="s">
        <v>3791</v>
      </c>
      <c r="I189" s="153"/>
      <c r="L189" s="33"/>
      <c r="M189" s="154"/>
      <c r="T189" s="57"/>
      <c r="AT189" s="17" t="s">
        <v>259</v>
      </c>
      <c r="AU189" s="17" t="s">
        <v>21</v>
      </c>
    </row>
    <row r="190" spans="2:65" s="12" customFormat="1" ht="11.25">
      <c r="B190" s="155"/>
      <c r="D190" s="156" t="s">
        <v>265</v>
      </c>
      <c r="E190" s="157" t="s">
        <v>1</v>
      </c>
      <c r="F190" s="158" t="s">
        <v>5066</v>
      </c>
      <c r="H190" s="159">
        <v>447</v>
      </c>
      <c r="I190" s="160"/>
      <c r="L190" s="155"/>
      <c r="M190" s="161"/>
      <c r="T190" s="162"/>
      <c r="AT190" s="157" t="s">
        <v>265</v>
      </c>
      <c r="AU190" s="157" t="s">
        <v>21</v>
      </c>
      <c r="AV190" s="12" t="s">
        <v>21</v>
      </c>
      <c r="AW190" s="12" t="s">
        <v>36</v>
      </c>
      <c r="AX190" s="12" t="s">
        <v>88</v>
      </c>
      <c r="AY190" s="157" t="s">
        <v>250</v>
      </c>
    </row>
    <row r="191" spans="2:65" s="1" customFormat="1" ht="16.5" customHeight="1">
      <c r="B191" s="33"/>
      <c r="C191" s="138" t="s">
        <v>363</v>
      </c>
      <c r="D191" s="138" t="s">
        <v>252</v>
      </c>
      <c r="E191" s="139" t="s">
        <v>455</v>
      </c>
      <c r="F191" s="140" t="s">
        <v>456</v>
      </c>
      <c r="G191" s="141" t="s">
        <v>276</v>
      </c>
      <c r="H191" s="142">
        <v>8.94</v>
      </c>
      <c r="I191" s="143"/>
      <c r="J191" s="144">
        <f>ROUND(I191*H191,2)</f>
        <v>0</v>
      </c>
      <c r="K191" s="140" t="s">
        <v>256</v>
      </c>
      <c r="L191" s="33"/>
      <c r="M191" s="145" t="s">
        <v>1</v>
      </c>
      <c r="N191" s="146" t="s">
        <v>45</v>
      </c>
      <c r="P191" s="147">
        <f>O191*H191</f>
        <v>0</v>
      </c>
      <c r="Q191" s="147">
        <v>0</v>
      </c>
      <c r="R191" s="147">
        <f>Q191*H191</f>
        <v>0</v>
      </c>
      <c r="S191" s="147">
        <v>0</v>
      </c>
      <c r="T191" s="148">
        <f>S191*H191</f>
        <v>0</v>
      </c>
      <c r="AR191" s="149" t="s">
        <v>257</v>
      </c>
      <c r="AT191" s="149" t="s">
        <v>252</v>
      </c>
      <c r="AU191" s="149" t="s">
        <v>21</v>
      </c>
      <c r="AY191" s="17" t="s">
        <v>250</v>
      </c>
      <c r="BE191" s="150">
        <f>IF(N191="základní",J191,0)</f>
        <v>0</v>
      </c>
      <c r="BF191" s="150">
        <f>IF(N191="snížená",J191,0)</f>
        <v>0</v>
      </c>
      <c r="BG191" s="150">
        <f>IF(N191="zákl. přenesená",J191,0)</f>
        <v>0</v>
      </c>
      <c r="BH191" s="150">
        <f>IF(N191="sníž. přenesená",J191,0)</f>
        <v>0</v>
      </c>
      <c r="BI191" s="150">
        <f>IF(N191="nulová",J191,0)</f>
        <v>0</v>
      </c>
      <c r="BJ191" s="17" t="s">
        <v>88</v>
      </c>
      <c r="BK191" s="150">
        <f>ROUND(I191*H191,2)</f>
        <v>0</v>
      </c>
      <c r="BL191" s="17" t="s">
        <v>257</v>
      </c>
      <c r="BM191" s="149" t="s">
        <v>5067</v>
      </c>
    </row>
    <row r="192" spans="2:65" s="1" customFormat="1" ht="11.25">
      <c r="B192" s="33"/>
      <c r="D192" s="151" t="s">
        <v>259</v>
      </c>
      <c r="F192" s="152" t="s">
        <v>458</v>
      </c>
      <c r="I192" s="153"/>
      <c r="L192" s="33"/>
      <c r="M192" s="154"/>
      <c r="T192" s="57"/>
      <c r="AT192" s="17" t="s">
        <v>259</v>
      </c>
      <c r="AU192" s="17" t="s">
        <v>21</v>
      </c>
    </row>
    <row r="193" spans="2:65" s="1" customFormat="1" ht="16.5" customHeight="1">
      <c r="B193" s="33"/>
      <c r="C193" s="138" t="s">
        <v>369</v>
      </c>
      <c r="D193" s="138" t="s">
        <v>252</v>
      </c>
      <c r="E193" s="139" t="s">
        <v>281</v>
      </c>
      <c r="F193" s="140" t="s">
        <v>282</v>
      </c>
      <c r="G193" s="141" t="s">
        <v>283</v>
      </c>
      <c r="H193" s="142">
        <v>1</v>
      </c>
      <c r="I193" s="143"/>
      <c r="J193" s="144">
        <f>ROUND(I193*H193,2)</f>
        <v>0</v>
      </c>
      <c r="K193" s="140" t="s">
        <v>1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0</v>
      </c>
      <c r="R193" s="147">
        <f>Q193*H193</f>
        <v>0</v>
      </c>
      <c r="S193" s="147">
        <v>0</v>
      </c>
      <c r="T193" s="148">
        <f>S193*H193</f>
        <v>0</v>
      </c>
      <c r="AR193" s="149" t="s">
        <v>257</v>
      </c>
      <c r="AT193" s="149" t="s">
        <v>252</v>
      </c>
      <c r="AU193" s="149" t="s">
        <v>21</v>
      </c>
      <c r="AY193" s="17" t="s">
        <v>250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257</v>
      </c>
      <c r="BM193" s="149" t="s">
        <v>5068</v>
      </c>
    </row>
    <row r="194" spans="2:65" s="1" customFormat="1" ht="78">
      <c r="B194" s="33"/>
      <c r="D194" s="156" t="s">
        <v>285</v>
      </c>
      <c r="F194" s="170" t="s">
        <v>286</v>
      </c>
      <c r="I194" s="153"/>
      <c r="L194" s="33"/>
      <c r="M194" s="154"/>
      <c r="T194" s="57"/>
      <c r="AT194" s="17" t="s">
        <v>285</v>
      </c>
      <c r="AU194" s="17" t="s">
        <v>21</v>
      </c>
    </row>
    <row r="195" spans="2:65" s="1" customFormat="1" ht="16.5" customHeight="1">
      <c r="B195" s="33"/>
      <c r="C195" s="138" t="s">
        <v>375</v>
      </c>
      <c r="D195" s="138" t="s">
        <v>252</v>
      </c>
      <c r="E195" s="139" t="s">
        <v>332</v>
      </c>
      <c r="F195" s="140" t="s">
        <v>333</v>
      </c>
      <c r="G195" s="141" t="s">
        <v>276</v>
      </c>
      <c r="H195" s="142">
        <v>254.87</v>
      </c>
      <c r="I195" s="143"/>
      <c r="J195" s="144">
        <f>ROUND(I195*H195,2)</f>
        <v>0</v>
      </c>
      <c r="K195" s="140" t="s">
        <v>1</v>
      </c>
      <c r="L195" s="33"/>
      <c r="M195" s="145" t="s">
        <v>1</v>
      </c>
      <c r="N195" s="146" t="s">
        <v>45</v>
      </c>
      <c r="P195" s="147">
        <f>O195*H195</f>
        <v>0</v>
      </c>
      <c r="Q195" s="147">
        <v>0</v>
      </c>
      <c r="R195" s="147">
        <f>Q195*H195</f>
        <v>0</v>
      </c>
      <c r="S195" s="147">
        <v>0</v>
      </c>
      <c r="T195" s="148">
        <f>S195*H195</f>
        <v>0</v>
      </c>
      <c r="AR195" s="149" t="s">
        <v>257</v>
      </c>
      <c r="AT195" s="149" t="s">
        <v>252</v>
      </c>
      <c r="AU195" s="149" t="s">
        <v>21</v>
      </c>
      <c r="AY195" s="17" t="s">
        <v>250</v>
      </c>
      <c r="BE195" s="150">
        <f>IF(N195="základní",J195,0)</f>
        <v>0</v>
      </c>
      <c r="BF195" s="150">
        <f>IF(N195="snížená",J195,0)</f>
        <v>0</v>
      </c>
      <c r="BG195" s="150">
        <f>IF(N195="zákl. přenesená",J195,0)</f>
        <v>0</v>
      </c>
      <c r="BH195" s="150">
        <f>IF(N195="sníž. přenesená",J195,0)</f>
        <v>0</v>
      </c>
      <c r="BI195" s="150">
        <f>IF(N195="nulová",J195,0)</f>
        <v>0</v>
      </c>
      <c r="BJ195" s="17" t="s">
        <v>88</v>
      </c>
      <c r="BK195" s="150">
        <f>ROUND(I195*H195,2)</f>
        <v>0</v>
      </c>
      <c r="BL195" s="17" t="s">
        <v>257</v>
      </c>
      <c r="BM195" s="149" t="s">
        <v>5069</v>
      </c>
    </row>
    <row r="196" spans="2:65" s="12" customFormat="1" ht="11.25">
      <c r="B196" s="155"/>
      <c r="D196" s="156" t="s">
        <v>265</v>
      </c>
      <c r="E196" s="157" t="s">
        <v>1</v>
      </c>
      <c r="F196" s="158" t="s">
        <v>5040</v>
      </c>
      <c r="H196" s="159">
        <v>254.87</v>
      </c>
      <c r="I196" s="160"/>
      <c r="L196" s="155"/>
      <c r="M196" s="161"/>
      <c r="T196" s="162"/>
      <c r="AT196" s="157" t="s">
        <v>265</v>
      </c>
      <c r="AU196" s="157" t="s">
        <v>21</v>
      </c>
      <c r="AV196" s="12" t="s">
        <v>21</v>
      </c>
      <c r="AW196" s="12" t="s">
        <v>36</v>
      </c>
      <c r="AX196" s="12" t="s">
        <v>88</v>
      </c>
      <c r="AY196" s="157" t="s">
        <v>250</v>
      </c>
    </row>
    <row r="197" spans="2:65" s="11" customFormat="1" ht="22.9" customHeight="1">
      <c r="B197" s="126"/>
      <c r="D197" s="127" t="s">
        <v>79</v>
      </c>
      <c r="E197" s="136" t="s">
        <v>257</v>
      </c>
      <c r="F197" s="136" t="s">
        <v>553</v>
      </c>
      <c r="I197" s="129"/>
      <c r="J197" s="137">
        <f>BK197</f>
        <v>0</v>
      </c>
      <c r="L197" s="126"/>
      <c r="M197" s="131"/>
      <c r="P197" s="132">
        <f>SUM(P198:P205)</f>
        <v>0</v>
      </c>
      <c r="R197" s="132">
        <f>SUM(R198:R205)</f>
        <v>1663.5604799999999</v>
      </c>
      <c r="T197" s="133">
        <f>SUM(T198:T205)</f>
        <v>0</v>
      </c>
      <c r="AR197" s="127" t="s">
        <v>88</v>
      </c>
      <c r="AT197" s="134" t="s">
        <v>79</v>
      </c>
      <c r="AU197" s="134" t="s">
        <v>88</v>
      </c>
      <c r="AY197" s="127" t="s">
        <v>250</v>
      </c>
      <c r="BK197" s="135">
        <f>SUM(BK198:BK205)</f>
        <v>0</v>
      </c>
    </row>
    <row r="198" spans="2:65" s="1" customFormat="1" ht="33" customHeight="1">
      <c r="B198" s="33"/>
      <c r="C198" s="138" t="s">
        <v>7</v>
      </c>
      <c r="D198" s="138" t="s">
        <v>252</v>
      </c>
      <c r="E198" s="139" t="s">
        <v>584</v>
      </c>
      <c r="F198" s="140" t="s">
        <v>585</v>
      </c>
      <c r="G198" s="141" t="s">
        <v>276</v>
      </c>
      <c r="H198" s="142">
        <v>183</v>
      </c>
      <c r="I198" s="143"/>
      <c r="J198" s="144">
        <f>ROUND(I198*H198,2)</f>
        <v>0</v>
      </c>
      <c r="K198" s="140" t="s">
        <v>1</v>
      </c>
      <c r="L198" s="33"/>
      <c r="M198" s="145" t="s">
        <v>1</v>
      </c>
      <c r="N198" s="146" t="s">
        <v>45</v>
      </c>
      <c r="P198" s="147">
        <f>O198*H198</f>
        <v>0</v>
      </c>
      <c r="Q198" s="147">
        <v>2.13408</v>
      </c>
      <c r="R198" s="147">
        <f>Q198*H198</f>
        <v>390.53663999999998</v>
      </c>
      <c r="S198" s="147">
        <v>0</v>
      </c>
      <c r="T198" s="148">
        <f>S198*H198</f>
        <v>0</v>
      </c>
      <c r="AR198" s="149" t="s">
        <v>257</v>
      </c>
      <c r="AT198" s="149" t="s">
        <v>252</v>
      </c>
      <c r="AU198" s="149" t="s">
        <v>21</v>
      </c>
      <c r="AY198" s="17" t="s">
        <v>250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257</v>
      </c>
      <c r="BM198" s="149" t="s">
        <v>5070</v>
      </c>
    </row>
    <row r="199" spans="2:65" s="12" customFormat="1" ht="11.25">
      <c r="B199" s="155"/>
      <c r="D199" s="156" t="s">
        <v>265</v>
      </c>
      <c r="E199" s="157" t="s">
        <v>1</v>
      </c>
      <c r="F199" s="158" t="s">
        <v>5071</v>
      </c>
      <c r="H199" s="159">
        <v>183</v>
      </c>
      <c r="I199" s="160"/>
      <c r="L199" s="155"/>
      <c r="M199" s="161"/>
      <c r="T199" s="162"/>
      <c r="AT199" s="157" t="s">
        <v>265</v>
      </c>
      <c r="AU199" s="157" t="s">
        <v>21</v>
      </c>
      <c r="AV199" s="12" t="s">
        <v>21</v>
      </c>
      <c r="AW199" s="12" t="s">
        <v>36</v>
      </c>
      <c r="AX199" s="12" t="s">
        <v>88</v>
      </c>
      <c r="AY199" s="157" t="s">
        <v>250</v>
      </c>
    </row>
    <row r="200" spans="2:65" s="1" customFormat="1" ht="33" customHeight="1">
      <c r="B200" s="33"/>
      <c r="C200" s="138" t="s">
        <v>387</v>
      </c>
      <c r="D200" s="138" t="s">
        <v>252</v>
      </c>
      <c r="E200" s="139" t="s">
        <v>589</v>
      </c>
      <c r="F200" s="140" t="s">
        <v>590</v>
      </c>
      <c r="G200" s="141" t="s">
        <v>276</v>
      </c>
      <c r="H200" s="142">
        <v>523</v>
      </c>
      <c r="I200" s="143"/>
      <c r="J200" s="144">
        <f>ROUND(I200*H200,2)</f>
        <v>0</v>
      </c>
      <c r="K200" s="140" t="s">
        <v>1</v>
      </c>
      <c r="L200" s="33"/>
      <c r="M200" s="145" t="s">
        <v>1</v>
      </c>
      <c r="N200" s="146" t="s">
        <v>45</v>
      </c>
      <c r="P200" s="147">
        <f>O200*H200</f>
        <v>0</v>
      </c>
      <c r="Q200" s="147">
        <v>2.4340799999999998</v>
      </c>
      <c r="R200" s="147">
        <f>Q200*H200</f>
        <v>1273.0238399999998</v>
      </c>
      <c r="S200" s="147">
        <v>0</v>
      </c>
      <c r="T200" s="148">
        <f>S200*H200</f>
        <v>0</v>
      </c>
      <c r="AR200" s="149" t="s">
        <v>257</v>
      </c>
      <c r="AT200" s="149" t="s">
        <v>252</v>
      </c>
      <c r="AU200" s="149" t="s">
        <v>21</v>
      </c>
      <c r="AY200" s="17" t="s">
        <v>250</v>
      </c>
      <c r="BE200" s="150">
        <f>IF(N200="základní",J200,0)</f>
        <v>0</v>
      </c>
      <c r="BF200" s="150">
        <f>IF(N200="snížená",J200,0)</f>
        <v>0</v>
      </c>
      <c r="BG200" s="150">
        <f>IF(N200="zákl. přenesená",J200,0)</f>
        <v>0</v>
      </c>
      <c r="BH200" s="150">
        <f>IF(N200="sníž. přenesená",J200,0)</f>
        <v>0</v>
      </c>
      <c r="BI200" s="150">
        <f>IF(N200="nulová",J200,0)</f>
        <v>0</v>
      </c>
      <c r="BJ200" s="17" t="s">
        <v>88</v>
      </c>
      <c r="BK200" s="150">
        <f>ROUND(I200*H200,2)</f>
        <v>0</v>
      </c>
      <c r="BL200" s="17" t="s">
        <v>257</v>
      </c>
      <c r="BM200" s="149" t="s">
        <v>5072</v>
      </c>
    </row>
    <row r="201" spans="2:65" s="1" customFormat="1" ht="29.25">
      <c r="B201" s="33"/>
      <c r="D201" s="156" t="s">
        <v>285</v>
      </c>
      <c r="F201" s="170" t="s">
        <v>592</v>
      </c>
      <c r="I201" s="153"/>
      <c r="L201" s="33"/>
      <c r="M201" s="154"/>
      <c r="T201" s="57"/>
      <c r="AT201" s="17" t="s">
        <v>285</v>
      </c>
      <c r="AU201" s="17" t="s">
        <v>21</v>
      </c>
    </row>
    <row r="202" spans="2:65" s="12" customFormat="1" ht="11.25">
      <c r="B202" s="155"/>
      <c r="D202" s="156" t="s">
        <v>265</v>
      </c>
      <c r="E202" s="157" t="s">
        <v>1</v>
      </c>
      <c r="F202" s="158" t="s">
        <v>5073</v>
      </c>
      <c r="H202" s="159">
        <v>523</v>
      </c>
      <c r="I202" s="160"/>
      <c r="L202" s="155"/>
      <c r="M202" s="161"/>
      <c r="T202" s="162"/>
      <c r="AT202" s="157" t="s">
        <v>265</v>
      </c>
      <c r="AU202" s="157" t="s">
        <v>21</v>
      </c>
      <c r="AV202" s="12" t="s">
        <v>21</v>
      </c>
      <c r="AW202" s="12" t="s">
        <v>36</v>
      </c>
      <c r="AX202" s="12" t="s">
        <v>88</v>
      </c>
      <c r="AY202" s="157" t="s">
        <v>250</v>
      </c>
    </row>
    <row r="203" spans="2:65" s="1" customFormat="1" ht="24.2" customHeight="1">
      <c r="B203" s="33"/>
      <c r="C203" s="138" t="s">
        <v>393</v>
      </c>
      <c r="D203" s="138" t="s">
        <v>252</v>
      </c>
      <c r="E203" s="139" t="s">
        <v>595</v>
      </c>
      <c r="F203" s="140" t="s">
        <v>596</v>
      </c>
      <c r="G203" s="141" t="s">
        <v>255</v>
      </c>
      <c r="H203" s="142">
        <v>669</v>
      </c>
      <c r="I203" s="143"/>
      <c r="J203" s="144">
        <f>ROUND(I203*H203,2)</f>
        <v>0</v>
      </c>
      <c r="K203" s="140" t="s">
        <v>256</v>
      </c>
      <c r="L203" s="33"/>
      <c r="M203" s="145" t="s">
        <v>1</v>
      </c>
      <c r="N203" s="146" t="s">
        <v>45</v>
      </c>
      <c r="P203" s="147">
        <f>O203*H203</f>
        <v>0</v>
      </c>
      <c r="Q203" s="147">
        <v>0</v>
      </c>
      <c r="R203" s="147">
        <f>Q203*H203</f>
        <v>0</v>
      </c>
      <c r="S203" s="147">
        <v>0</v>
      </c>
      <c r="T203" s="148">
        <f>S203*H203</f>
        <v>0</v>
      </c>
      <c r="AR203" s="149" t="s">
        <v>257</v>
      </c>
      <c r="AT203" s="149" t="s">
        <v>252</v>
      </c>
      <c r="AU203" s="149" t="s">
        <v>21</v>
      </c>
      <c r="AY203" s="17" t="s">
        <v>250</v>
      </c>
      <c r="BE203" s="150">
        <f>IF(N203="základní",J203,0)</f>
        <v>0</v>
      </c>
      <c r="BF203" s="150">
        <f>IF(N203="snížená",J203,0)</f>
        <v>0</v>
      </c>
      <c r="BG203" s="150">
        <f>IF(N203="zákl. přenesená",J203,0)</f>
        <v>0</v>
      </c>
      <c r="BH203" s="150">
        <f>IF(N203="sníž. přenesená",J203,0)</f>
        <v>0</v>
      </c>
      <c r="BI203" s="150">
        <f>IF(N203="nulová",J203,0)</f>
        <v>0</v>
      </c>
      <c r="BJ203" s="17" t="s">
        <v>88</v>
      </c>
      <c r="BK203" s="150">
        <f>ROUND(I203*H203,2)</f>
        <v>0</v>
      </c>
      <c r="BL203" s="17" t="s">
        <v>257</v>
      </c>
      <c r="BM203" s="149" t="s">
        <v>5074</v>
      </c>
    </row>
    <row r="204" spans="2:65" s="1" customFormat="1" ht="11.25">
      <c r="B204" s="33"/>
      <c r="D204" s="151" t="s">
        <v>259</v>
      </c>
      <c r="F204" s="152" t="s">
        <v>598</v>
      </c>
      <c r="I204" s="153"/>
      <c r="L204" s="33"/>
      <c r="M204" s="154"/>
      <c r="T204" s="57"/>
      <c r="AT204" s="17" t="s">
        <v>259</v>
      </c>
      <c r="AU204" s="17" t="s">
        <v>21</v>
      </c>
    </row>
    <row r="205" spans="2:65" s="12" customFormat="1" ht="11.25">
      <c r="B205" s="155"/>
      <c r="D205" s="156" t="s">
        <v>265</v>
      </c>
      <c r="E205" s="157" t="s">
        <v>1</v>
      </c>
      <c r="F205" s="158" t="s">
        <v>5075</v>
      </c>
      <c r="H205" s="159">
        <v>669</v>
      </c>
      <c r="I205" s="160"/>
      <c r="L205" s="155"/>
      <c r="M205" s="161"/>
      <c r="T205" s="162"/>
      <c r="AT205" s="157" t="s">
        <v>265</v>
      </c>
      <c r="AU205" s="157" t="s">
        <v>21</v>
      </c>
      <c r="AV205" s="12" t="s">
        <v>21</v>
      </c>
      <c r="AW205" s="12" t="s">
        <v>36</v>
      </c>
      <c r="AX205" s="12" t="s">
        <v>88</v>
      </c>
      <c r="AY205" s="157" t="s">
        <v>250</v>
      </c>
    </row>
    <row r="206" spans="2:65" s="11" customFormat="1" ht="22.9" customHeight="1">
      <c r="B206" s="126"/>
      <c r="D206" s="127" t="s">
        <v>79</v>
      </c>
      <c r="E206" s="136" t="s">
        <v>720</v>
      </c>
      <c r="F206" s="136" t="s">
        <v>721</v>
      </c>
      <c r="I206" s="129"/>
      <c r="J206" s="137">
        <f>BK206</f>
        <v>0</v>
      </c>
      <c r="L206" s="126"/>
      <c r="M206" s="131"/>
      <c r="P206" s="132">
        <f>SUM(P207:P208)</f>
        <v>0</v>
      </c>
      <c r="R206" s="132">
        <f>SUM(R207:R208)</f>
        <v>0</v>
      </c>
      <c r="T206" s="133">
        <f>SUM(T207:T208)</f>
        <v>0</v>
      </c>
      <c r="AR206" s="127" t="s">
        <v>88</v>
      </c>
      <c r="AT206" s="134" t="s">
        <v>79</v>
      </c>
      <c r="AU206" s="134" t="s">
        <v>88</v>
      </c>
      <c r="AY206" s="127" t="s">
        <v>250</v>
      </c>
      <c r="BK206" s="135">
        <f>SUM(BK207:BK208)</f>
        <v>0</v>
      </c>
    </row>
    <row r="207" spans="2:65" s="1" customFormat="1" ht="16.5" customHeight="1">
      <c r="B207" s="33"/>
      <c r="C207" s="138" t="s">
        <v>399</v>
      </c>
      <c r="D207" s="138" t="s">
        <v>252</v>
      </c>
      <c r="E207" s="139" t="s">
        <v>723</v>
      </c>
      <c r="F207" s="140" t="s">
        <v>724</v>
      </c>
      <c r="G207" s="141" t="s">
        <v>402</v>
      </c>
      <c r="H207" s="142">
        <v>1663.569</v>
      </c>
      <c r="I207" s="143"/>
      <c r="J207" s="144">
        <f>ROUND(I207*H207,2)</f>
        <v>0</v>
      </c>
      <c r="K207" s="140" t="s">
        <v>256</v>
      </c>
      <c r="L207" s="33"/>
      <c r="M207" s="145" t="s">
        <v>1</v>
      </c>
      <c r="N207" s="146" t="s">
        <v>45</v>
      </c>
      <c r="P207" s="147">
        <f>O207*H207</f>
        <v>0</v>
      </c>
      <c r="Q207" s="147">
        <v>0</v>
      </c>
      <c r="R207" s="147">
        <f>Q207*H207</f>
        <v>0</v>
      </c>
      <c r="S207" s="147">
        <v>0</v>
      </c>
      <c r="T207" s="148">
        <f>S207*H207</f>
        <v>0</v>
      </c>
      <c r="AR207" s="149" t="s">
        <v>257</v>
      </c>
      <c r="AT207" s="149" t="s">
        <v>252</v>
      </c>
      <c r="AU207" s="149" t="s">
        <v>21</v>
      </c>
      <c r="AY207" s="17" t="s">
        <v>250</v>
      </c>
      <c r="BE207" s="150">
        <f>IF(N207="základní",J207,0)</f>
        <v>0</v>
      </c>
      <c r="BF207" s="150">
        <f>IF(N207="snížená",J207,0)</f>
        <v>0</v>
      </c>
      <c r="BG207" s="150">
        <f>IF(N207="zákl. přenesená",J207,0)</f>
        <v>0</v>
      </c>
      <c r="BH207" s="150">
        <f>IF(N207="sníž. přenesená",J207,0)</f>
        <v>0</v>
      </c>
      <c r="BI207" s="150">
        <f>IF(N207="nulová",J207,0)</f>
        <v>0</v>
      </c>
      <c r="BJ207" s="17" t="s">
        <v>88</v>
      </c>
      <c r="BK207" s="150">
        <f>ROUND(I207*H207,2)</f>
        <v>0</v>
      </c>
      <c r="BL207" s="17" t="s">
        <v>257</v>
      </c>
      <c r="BM207" s="149" t="s">
        <v>5076</v>
      </c>
    </row>
    <row r="208" spans="2:65" s="1" customFormat="1" ht="11.25">
      <c r="B208" s="33"/>
      <c r="D208" s="151" t="s">
        <v>259</v>
      </c>
      <c r="F208" s="152" t="s">
        <v>726</v>
      </c>
      <c r="I208" s="153"/>
      <c r="L208" s="33"/>
      <c r="M208" s="193"/>
      <c r="N208" s="190"/>
      <c r="O208" s="190"/>
      <c r="P208" s="190"/>
      <c r="Q208" s="190"/>
      <c r="R208" s="190"/>
      <c r="S208" s="190"/>
      <c r="T208" s="194"/>
      <c r="AT208" s="17" t="s">
        <v>259</v>
      </c>
      <c r="AU208" s="17" t="s">
        <v>21</v>
      </c>
    </row>
    <row r="209" spans="2:12" s="1" customFormat="1" ht="6.95" customHeight="1">
      <c r="B209" s="45"/>
      <c r="C209" s="46"/>
      <c r="D209" s="46"/>
      <c r="E209" s="46"/>
      <c r="F209" s="46"/>
      <c r="G209" s="46"/>
      <c r="H209" s="46"/>
      <c r="I209" s="46"/>
      <c r="J209" s="46"/>
      <c r="K209" s="46"/>
      <c r="L209" s="33"/>
    </row>
  </sheetData>
  <sheetProtection algorithmName="SHA-512" hashValue="kb4n1zYOYULmHNbtuZs+NVTA09iRvqNE6LMYFr/unFRf8Xh/XZLEd+lLbamv06id6Zur1A7tLBg77EcNmKzQGA==" saltValue="9WjZPcXG+Mcj0VOnY0f8QSTT/SC/TNjn1PN3/8D8Mx6FwTOHkFhTCgTOaO3XcNIJ4K7d+RoHc39rw/jEKDolfA==" spinCount="100000" sheet="1" objects="1" scenarios="1" formatColumns="0" formatRows="0" autoFilter="0"/>
  <autoFilter ref="C119:K208" xr:uid="{00000000-0009-0000-0000-00001B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hyperlinks>
    <hyperlink ref="F124" r:id="rId1" xr:uid="{00000000-0004-0000-1B00-000000000000}"/>
    <hyperlink ref="F127" r:id="rId2" xr:uid="{00000000-0004-0000-1B00-000001000000}"/>
    <hyperlink ref="F130" r:id="rId3" xr:uid="{00000000-0004-0000-1B00-000002000000}"/>
    <hyperlink ref="F133" r:id="rId4" xr:uid="{00000000-0004-0000-1B00-000003000000}"/>
    <hyperlink ref="F136" r:id="rId5" xr:uid="{00000000-0004-0000-1B00-000004000000}"/>
    <hyperlink ref="F143" r:id="rId6" xr:uid="{00000000-0004-0000-1B00-000005000000}"/>
    <hyperlink ref="F152" r:id="rId7" xr:uid="{00000000-0004-0000-1B00-000006000000}"/>
    <hyperlink ref="F159" r:id="rId8" xr:uid="{00000000-0004-0000-1B00-000007000000}"/>
    <hyperlink ref="F162" r:id="rId9" xr:uid="{00000000-0004-0000-1B00-000008000000}"/>
    <hyperlink ref="F165" r:id="rId10" xr:uid="{00000000-0004-0000-1B00-000009000000}"/>
    <hyperlink ref="F170" r:id="rId11" xr:uid="{00000000-0004-0000-1B00-00000A000000}"/>
    <hyperlink ref="F176" r:id="rId12" xr:uid="{00000000-0004-0000-1B00-00000B000000}"/>
    <hyperlink ref="F179" r:id="rId13" xr:uid="{00000000-0004-0000-1B00-00000C000000}"/>
    <hyperlink ref="F183" r:id="rId14" xr:uid="{00000000-0004-0000-1B00-00000D000000}"/>
    <hyperlink ref="F186" r:id="rId15" xr:uid="{00000000-0004-0000-1B00-00000E000000}"/>
    <hyperlink ref="F189" r:id="rId16" xr:uid="{00000000-0004-0000-1B00-00000F000000}"/>
    <hyperlink ref="F192" r:id="rId17" xr:uid="{00000000-0004-0000-1B00-000010000000}"/>
    <hyperlink ref="F204" r:id="rId18" xr:uid="{00000000-0004-0000-1B00-000011000000}"/>
    <hyperlink ref="F208" r:id="rId19" xr:uid="{00000000-0004-0000-1B00-000012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20"/>
  <headerFooter>
    <oddHeader>&amp;R02_040</oddHeader>
    <oddFooter>&amp;CStrana &amp;P z &amp;N&amp;R&amp;A</oddFooter>
  </headerFooter>
  <drawing r:id="rId2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2:BM20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174</v>
      </c>
      <c r="AZ2" s="94" t="s">
        <v>213</v>
      </c>
      <c r="BA2" s="94" t="s">
        <v>1</v>
      </c>
      <c r="BB2" s="94" t="s">
        <v>1</v>
      </c>
      <c r="BC2" s="94" t="s">
        <v>5077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971</v>
      </c>
      <c r="BA3" s="94" t="s">
        <v>1</v>
      </c>
      <c r="BB3" s="94" t="s">
        <v>1</v>
      </c>
      <c r="BC3" s="94" t="s">
        <v>5078</v>
      </c>
      <c r="BD3" s="94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  <c r="AZ4" s="94" t="s">
        <v>5030</v>
      </c>
      <c r="BA4" s="94" t="s">
        <v>1</v>
      </c>
      <c r="BB4" s="94" t="s">
        <v>1</v>
      </c>
      <c r="BC4" s="94" t="s">
        <v>5079</v>
      </c>
      <c r="BD4" s="94" t="s">
        <v>21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s="1" customFormat="1" ht="12" customHeight="1">
      <c r="B8" s="33"/>
      <c r="D8" s="27" t="s">
        <v>215</v>
      </c>
      <c r="L8" s="33"/>
    </row>
    <row r="9" spans="2:56" s="1" customFormat="1" ht="30" customHeight="1">
      <c r="B9" s="33"/>
      <c r="E9" s="241" t="s">
        <v>5080</v>
      </c>
      <c r="F9" s="261"/>
      <c r="G9" s="261"/>
      <c r="H9" s="261"/>
      <c r="L9" s="33"/>
    </row>
    <row r="10" spans="2:56" s="1" customFormat="1" ht="11.25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56" s="1" customFormat="1" ht="10.9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ROUND(J120,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ROUND((SUM(BE120:BE206)),  2)</f>
        <v>0</v>
      </c>
      <c r="I33" s="98">
        <v>0.21</v>
      </c>
      <c r="J33" s="87">
        <f>ROUND(((SUM(BE120:BE206))*I33),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ROUND((SUM(BF120:BF206)),  2)</f>
        <v>0</v>
      </c>
      <c r="I34" s="98">
        <v>0.15</v>
      </c>
      <c r="J34" s="87">
        <f>ROUND(((SUM(BF120:BF206))*I34),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ROUND((SUM(BG120:BG206)),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ROUND((SUM(BH120:BH206)),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ROUND((SUM(BI120:BI206)),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30" customHeight="1">
      <c r="B87" s="33"/>
      <c r="E87" s="241" t="str">
        <f>E9</f>
        <v>040.42.5 - Úprava zaústění levostranného přítoku v km 1,365 60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J120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J121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J122</f>
        <v>0</v>
      </c>
      <c r="L98" s="114"/>
    </row>
    <row r="99" spans="2:12" s="9" customFormat="1" ht="19.899999999999999" customHeight="1">
      <c r="B99" s="114"/>
      <c r="D99" s="115" t="s">
        <v>226</v>
      </c>
      <c r="E99" s="116"/>
      <c r="F99" s="116"/>
      <c r="G99" s="116"/>
      <c r="H99" s="116"/>
      <c r="I99" s="116"/>
      <c r="J99" s="117">
        <f>J195</f>
        <v>0</v>
      </c>
      <c r="L99" s="114"/>
    </row>
    <row r="100" spans="2:12" s="9" customFormat="1" ht="19.899999999999999" customHeight="1">
      <c r="B100" s="114"/>
      <c r="D100" s="115" t="s">
        <v>230</v>
      </c>
      <c r="E100" s="116"/>
      <c r="F100" s="116"/>
      <c r="G100" s="116"/>
      <c r="H100" s="116"/>
      <c r="I100" s="116"/>
      <c r="J100" s="117">
        <f>J204</f>
        <v>0</v>
      </c>
      <c r="L100" s="114"/>
    </row>
    <row r="101" spans="2:12" s="1" customFormat="1" ht="21.75" customHeight="1">
      <c r="B101" s="33"/>
      <c r="L101" s="33"/>
    </row>
    <row r="102" spans="2:12" s="1" customFormat="1" ht="6.95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6" spans="2:12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5" customHeight="1">
      <c r="B107" s="33"/>
      <c r="C107" s="21" t="s">
        <v>235</v>
      </c>
      <c r="L107" s="33"/>
    </row>
    <row r="108" spans="2:12" s="1" customFormat="1" ht="6.95" customHeight="1">
      <c r="B108" s="33"/>
      <c r="L108" s="33"/>
    </row>
    <row r="109" spans="2:12" s="1" customFormat="1" ht="12" customHeight="1">
      <c r="B109" s="33"/>
      <c r="C109" s="27" t="s">
        <v>16</v>
      </c>
      <c r="L109" s="33"/>
    </row>
    <row r="110" spans="2:12" s="1" customFormat="1" ht="26.25" customHeight="1">
      <c r="B110" s="33"/>
      <c r="E110" s="259" t="str">
        <f>E7</f>
        <v>Opatření Zátor-Loučky, OHO, Dílčí stavba 02.040 Opatření v úseku Zátor - Loučky</v>
      </c>
      <c r="F110" s="260"/>
      <c r="G110" s="260"/>
      <c r="H110" s="260"/>
      <c r="L110" s="33"/>
    </row>
    <row r="111" spans="2:12" s="1" customFormat="1" ht="12" customHeight="1">
      <c r="B111" s="33"/>
      <c r="C111" s="27" t="s">
        <v>215</v>
      </c>
      <c r="L111" s="33"/>
    </row>
    <row r="112" spans="2:12" s="1" customFormat="1" ht="30" customHeight="1">
      <c r="B112" s="33"/>
      <c r="E112" s="241" t="str">
        <f>E9</f>
        <v>040.42.5 - Úprava zaústění levostranného přítoku v km 1,365 60</v>
      </c>
      <c r="F112" s="261"/>
      <c r="G112" s="261"/>
      <c r="H112" s="261"/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7" t="s">
        <v>22</v>
      </c>
      <c r="F114" s="25" t="str">
        <f>F12</f>
        <v>Zátor</v>
      </c>
      <c r="I114" s="27" t="s">
        <v>24</v>
      </c>
      <c r="J114" s="53" t="str">
        <f>IF(J12="","",J12)</f>
        <v>15. 11. 2024</v>
      </c>
      <c r="L114" s="33"/>
    </row>
    <row r="115" spans="2:65" s="1" customFormat="1" ht="6.95" customHeight="1">
      <c r="B115" s="33"/>
      <c r="L115" s="33"/>
    </row>
    <row r="116" spans="2:65" s="1" customFormat="1" ht="15.2" customHeight="1">
      <c r="B116" s="33"/>
      <c r="C116" s="27" t="s">
        <v>28</v>
      </c>
      <c r="F116" s="25" t="str">
        <f>E15</f>
        <v>Povodí Odry, státní podnik</v>
      </c>
      <c r="I116" s="27" t="s">
        <v>34</v>
      </c>
      <c r="J116" s="31" t="str">
        <f>E21</f>
        <v>AQUATIS, a.s.</v>
      </c>
      <c r="L116" s="33"/>
    </row>
    <row r="117" spans="2:65" s="1" customFormat="1" ht="25.7" customHeight="1">
      <c r="B117" s="33"/>
      <c r="C117" s="27" t="s">
        <v>32</v>
      </c>
      <c r="F117" s="25" t="str">
        <f>IF(E18="","",E18)</f>
        <v>Vyplň údaj</v>
      </c>
      <c r="I117" s="27" t="s">
        <v>37</v>
      </c>
      <c r="J117" s="31" t="str">
        <f>E24</f>
        <v>Ing. Michal Jendruščák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8"/>
      <c r="C119" s="119" t="s">
        <v>236</v>
      </c>
      <c r="D119" s="120" t="s">
        <v>65</v>
      </c>
      <c r="E119" s="120" t="s">
        <v>61</v>
      </c>
      <c r="F119" s="120" t="s">
        <v>62</v>
      </c>
      <c r="G119" s="120" t="s">
        <v>237</v>
      </c>
      <c r="H119" s="120" t="s">
        <v>238</v>
      </c>
      <c r="I119" s="120" t="s">
        <v>239</v>
      </c>
      <c r="J119" s="120" t="s">
        <v>219</v>
      </c>
      <c r="K119" s="121" t="s">
        <v>240</v>
      </c>
      <c r="L119" s="118"/>
      <c r="M119" s="60" t="s">
        <v>1</v>
      </c>
      <c r="N119" s="61" t="s">
        <v>44</v>
      </c>
      <c r="O119" s="61" t="s">
        <v>241</v>
      </c>
      <c r="P119" s="61" t="s">
        <v>242</v>
      </c>
      <c r="Q119" s="61" t="s">
        <v>243</v>
      </c>
      <c r="R119" s="61" t="s">
        <v>244</v>
      </c>
      <c r="S119" s="61" t="s">
        <v>245</v>
      </c>
      <c r="T119" s="62" t="s">
        <v>246</v>
      </c>
    </row>
    <row r="120" spans="2:65" s="1" customFormat="1" ht="22.9" customHeight="1">
      <c r="B120" s="33"/>
      <c r="C120" s="65" t="s">
        <v>247</v>
      </c>
      <c r="J120" s="122">
        <f>BK120</f>
        <v>0</v>
      </c>
      <c r="L120" s="33"/>
      <c r="M120" s="63"/>
      <c r="N120" s="54"/>
      <c r="O120" s="54"/>
      <c r="P120" s="123">
        <f>P121</f>
        <v>0</v>
      </c>
      <c r="Q120" s="54"/>
      <c r="R120" s="123">
        <f>R121</f>
        <v>1042.2236799999998</v>
      </c>
      <c r="S120" s="54"/>
      <c r="T120" s="124">
        <f>T121</f>
        <v>0</v>
      </c>
      <c r="AT120" s="17" t="s">
        <v>79</v>
      </c>
      <c r="AU120" s="17" t="s">
        <v>221</v>
      </c>
      <c r="BK120" s="125">
        <f>BK121</f>
        <v>0</v>
      </c>
    </row>
    <row r="121" spans="2:65" s="11" customFormat="1" ht="25.9" customHeight="1">
      <c r="B121" s="126"/>
      <c r="D121" s="127" t="s">
        <v>79</v>
      </c>
      <c r="E121" s="128" t="s">
        <v>248</v>
      </c>
      <c r="F121" s="128" t="s">
        <v>249</v>
      </c>
      <c r="I121" s="129"/>
      <c r="J121" s="130">
        <f>BK121</f>
        <v>0</v>
      </c>
      <c r="L121" s="126"/>
      <c r="M121" s="131"/>
      <c r="P121" s="132">
        <f>P122+P195+P204</f>
        <v>0</v>
      </c>
      <c r="R121" s="132">
        <f>R122+R195+R204</f>
        <v>1042.2236799999998</v>
      </c>
      <c r="T121" s="133">
        <f>T122+T195+T204</f>
        <v>0</v>
      </c>
      <c r="AR121" s="127" t="s">
        <v>88</v>
      </c>
      <c r="AT121" s="134" t="s">
        <v>79</v>
      </c>
      <c r="AU121" s="134" t="s">
        <v>80</v>
      </c>
      <c r="AY121" s="127" t="s">
        <v>250</v>
      </c>
      <c r="BK121" s="135">
        <f>BK122+BK195+BK204</f>
        <v>0</v>
      </c>
    </row>
    <row r="122" spans="2:65" s="11" customFormat="1" ht="22.9" customHeight="1">
      <c r="B122" s="126"/>
      <c r="D122" s="127" t="s">
        <v>79</v>
      </c>
      <c r="E122" s="136" t="s">
        <v>88</v>
      </c>
      <c r="F122" s="136" t="s">
        <v>251</v>
      </c>
      <c r="I122" s="129"/>
      <c r="J122" s="137">
        <f>BK122</f>
        <v>0</v>
      </c>
      <c r="L122" s="126"/>
      <c r="M122" s="131"/>
      <c r="P122" s="132">
        <f>SUM(P123:P194)</f>
        <v>0</v>
      </c>
      <c r="R122" s="132">
        <f>SUM(R123:R194)</f>
        <v>1.1200000000000001E-3</v>
      </c>
      <c r="T122" s="133">
        <f>SUM(T123:T194)</f>
        <v>0</v>
      </c>
      <c r="AR122" s="127" t="s">
        <v>88</v>
      </c>
      <c r="AT122" s="134" t="s">
        <v>79</v>
      </c>
      <c r="AU122" s="134" t="s">
        <v>88</v>
      </c>
      <c r="AY122" s="127" t="s">
        <v>250</v>
      </c>
      <c r="BK122" s="135">
        <f>SUM(BK123:BK194)</f>
        <v>0</v>
      </c>
    </row>
    <row r="123" spans="2:65" s="1" customFormat="1" ht="24.2" customHeight="1">
      <c r="B123" s="33"/>
      <c r="C123" s="138" t="s">
        <v>88</v>
      </c>
      <c r="D123" s="138" t="s">
        <v>252</v>
      </c>
      <c r="E123" s="139" t="s">
        <v>3750</v>
      </c>
      <c r="F123" s="140" t="s">
        <v>3751</v>
      </c>
      <c r="G123" s="141" t="s">
        <v>255</v>
      </c>
      <c r="H123" s="142">
        <v>416</v>
      </c>
      <c r="I123" s="143"/>
      <c r="J123" s="144">
        <f>ROUND(I123*H123,2)</f>
        <v>0</v>
      </c>
      <c r="K123" s="140" t="s">
        <v>256</v>
      </c>
      <c r="L123" s="33"/>
      <c r="M123" s="145" t="s">
        <v>1</v>
      </c>
      <c r="N123" s="146" t="s">
        <v>45</v>
      </c>
      <c r="P123" s="147">
        <f>O123*H123</f>
        <v>0</v>
      </c>
      <c r="Q123" s="147">
        <v>0</v>
      </c>
      <c r="R123" s="147">
        <f>Q123*H123</f>
        <v>0</v>
      </c>
      <c r="S123" s="147">
        <v>0</v>
      </c>
      <c r="T123" s="148">
        <f>S123*H123</f>
        <v>0</v>
      </c>
      <c r="AR123" s="149" t="s">
        <v>257</v>
      </c>
      <c r="AT123" s="149" t="s">
        <v>252</v>
      </c>
      <c r="AU123" s="149" t="s">
        <v>21</v>
      </c>
      <c r="AY123" s="17" t="s">
        <v>250</v>
      </c>
      <c r="BE123" s="150">
        <f>IF(N123="základní",J123,0)</f>
        <v>0</v>
      </c>
      <c r="BF123" s="150">
        <f>IF(N123="snížená",J123,0)</f>
        <v>0</v>
      </c>
      <c r="BG123" s="150">
        <f>IF(N123="zákl. přenesená",J123,0)</f>
        <v>0</v>
      </c>
      <c r="BH123" s="150">
        <f>IF(N123="sníž. přenesená",J123,0)</f>
        <v>0</v>
      </c>
      <c r="BI123" s="150">
        <f>IF(N123="nulová",J123,0)</f>
        <v>0</v>
      </c>
      <c r="BJ123" s="17" t="s">
        <v>88</v>
      </c>
      <c r="BK123" s="150">
        <f>ROUND(I123*H123,2)</f>
        <v>0</v>
      </c>
      <c r="BL123" s="17" t="s">
        <v>257</v>
      </c>
      <c r="BM123" s="149" t="s">
        <v>5081</v>
      </c>
    </row>
    <row r="124" spans="2:65" s="1" customFormat="1" ht="11.25">
      <c r="B124" s="33"/>
      <c r="D124" s="151" t="s">
        <v>259</v>
      </c>
      <c r="F124" s="152" t="s">
        <v>3753</v>
      </c>
      <c r="I124" s="153"/>
      <c r="L124" s="33"/>
      <c r="M124" s="154"/>
      <c r="T124" s="57"/>
      <c r="AT124" s="17" t="s">
        <v>259</v>
      </c>
      <c r="AU124" s="17" t="s">
        <v>21</v>
      </c>
    </row>
    <row r="125" spans="2:65" s="12" customFormat="1" ht="11.25">
      <c r="B125" s="155"/>
      <c r="D125" s="156" t="s">
        <v>265</v>
      </c>
      <c r="E125" s="157" t="s">
        <v>1</v>
      </c>
      <c r="F125" s="158" t="s">
        <v>5082</v>
      </c>
      <c r="H125" s="159">
        <v>416</v>
      </c>
      <c r="I125" s="160"/>
      <c r="L125" s="155"/>
      <c r="M125" s="161"/>
      <c r="T125" s="162"/>
      <c r="AT125" s="157" t="s">
        <v>265</v>
      </c>
      <c r="AU125" s="157" t="s">
        <v>21</v>
      </c>
      <c r="AV125" s="12" t="s">
        <v>21</v>
      </c>
      <c r="AW125" s="12" t="s">
        <v>36</v>
      </c>
      <c r="AX125" s="12" t="s">
        <v>88</v>
      </c>
      <c r="AY125" s="157" t="s">
        <v>250</v>
      </c>
    </row>
    <row r="126" spans="2:65" s="1" customFormat="1" ht="33" customHeight="1">
      <c r="B126" s="33"/>
      <c r="C126" s="138" t="s">
        <v>21</v>
      </c>
      <c r="D126" s="138" t="s">
        <v>252</v>
      </c>
      <c r="E126" s="139" t="s">
        <v>1284</v>
      </c>
      <c r="F126" s="140" t="s">
        <v>1285</v>
      </c>
      <c r="G126" s="141" t="s">
        <v>276</v>
      </c>
      <c r="H126" s="142">
        <v>125.9</v>
      </c>
      <c r="I126" s="143"/>
      <c r="J126" s="144">
        <f>ROUND(I126*H126,2)</f>
        <v>0</v>
      </c>
      <c r="K126" s="140" t="s">
        <v>256</v>
      </c>
      <c r="L126" s="33"/>
      <c r="M126" s="145" t="s">
        <v>1</v>
      </c>
      <c r="N126" s="146" t="s">
        <v>45</v>
      </c>
      <c r="P126" s="147">
        <f>O126*H126</f>
        <v>0</v>
      </c>
      <c r="Q126" s="147">
        <v>0</v>
      </c>
      <c r="R126" s="147">
        <f>Q126*H126</f>
        <v>0</v>
      </c>
      <c r="S126" s="147">
        <v>0</v>
      </c>
      <c r="T126" s="148">
        <f>S126*H126</f>
        <v>0</v>
      </c>
      <c r="AR126" s="149" t="s">
        <v>257</v>
      </c>
      <c r="AT126" s="149" t="s">
        <v>252</v>
      </c>
      <c r="AU126" s="149" t="s">
        <v>21</v>
      </c>
      <c r="AY126" s="17" t="s">
        <v>250</v>
      </c>
      <c r="BE126" s="150">
        <f>IF(N126="základní",J126,0)</f>
        <v>0</v>
      </c>
      <c r="BF126" s="150">
        <f>IF(N126="snížená",J126,0)</f>
        <v>0</v>
      </c>
      <c r="BG126" s="150">
        <f>IF(N126="zákl. přenesená",J126,0)</f>
        <v>0</v>
      </c>
      <c r="BH126" s="150">
        <f>IF(N126="sníž. přenesená",J126,0)</f>
        <v>0</v>
      </c>
      <c r="BI126" s="150">
        <f>IF(N126="nulová",J126,0)</f>
        <v>0</v>
      </c>
      <c r="BJ126" s="17" t="s">
        <v>88</v>
      </c>
      <c r="BK126" s="150">
        <f>ROUND(I126*H126,2)</f>
        <v>0</v>
      </c>
      <c r="BL126" s="17" t="s">
        <v>257</v>
      </c>
      <c r="BM126" s="149" t="s">
        <v>5083</v>
      </c>
    </row>
    <row r="127" spans="2:65" s="1" customFormat="1" ht="11.25">
      <c r="B127" s="33"/>
      <c r="D127" s="151" t="s">
        <v>259</v>
      </c>
      <c r="F127" s="152" t="s">
        <v>1287</v>
      </c>
      <c r="I127" s="153"/>
      <c r="L127" s="33"/>
      <c r="M127" s="154"/>
      <c r="T127" s="57"/>
      <c r="AT127" s="17" t="s">
        <v>259</v>
      </c>
      <c r="AU127" s="17" t="s">
        <v>21</v>
      </c>
    </row>
    <row r="128" spans="2:65" s="12" customFormat="1" ht="11.25">
      <c r="B128" s="155"/>
      <c r="D128" s="156" t="s">
        <v>265</v>
      </c>
      <c r="E128" s="157" t="s">
        <v>1</v>
      </c>
      <c r="F128" s="158" t="s">
        <v>5084</v>
      </c>
      <c r="H128" s="159">
        <v>125.9</v>
      </c>
      <c r="I128" s="160"/>
      <c r="L128" s="155"/>
      <c r="M128" s="161"/>
      <c r="T128" s="162"/>
      <c r="AT128" s="157" t="s">
        <v>265</v>
      </c>
      <c r="AU128" s="157" t="s">
        <v>21</v>
      </c>
      <c r="AV128" s="12" t="s">
        <v>21</v>
      </c>
      <c r="AW128" s="12" t="s">
        <v>36</v>
      </c>
      <c r="AX128" s="12" t="s">
        <v>88</v>
      </c>
      <c r="AY128" s="157" t="s">
        <v>250</v>
      </c>
    </row>
    <row r="129" spans="2:65" s="1" customFormat="1" ht="37.9" customHeight="1">
      <c r="B129" s="33"/>
      <c r="C129" s="138" t="s">
        <v>267</v>
      </c>
      <c r="D129" s="138" t="s">
        <v>252</v>
      </c>
      <c r="E129" s="139" t="s">
        <v>4433</v>
      </c>
      <c r="F129" s="140" t="s">
        <v>4434</v>
      </c>
      <c r="G129" s="141" t="s">
        <v>276</v>
      </c>
      <c r="H129" s="142">
        <v>114</v>
      </c>
      <c r="I129" s="143"/>
      <c r="J129" s="144">
        <f>ROUND(I129*H129,2)</f>
        <v>0</v>
      </c>
      <c r="K129" s="140" t="s">
        <v>256</v>
      </c>
      <c r="L129" s="33"/>
      <c r="M129" s="145" t="s">
        <v>1</v>
      </c>
      <c r="N129" s="146" t="s">
        <v>45</v>
      </c>
      <c r="P129" s="147">
        <f>O129*H129</f>
        <v>0</v>
      </c>
      <c r="Q129" s="147">
        <v>0</v>
      </c>
      <c r="R129" s="147">
        <f>Q129*H129</f>
        <v>0</v>
      </c>
      <c r="S129" s="147">
        <v>0</v>
      </c>
      <c r="T129" s="148">
        <f>S129*H129</f>
        <v>0</v>
      </c>
      <c r="AR129" s="149" t="s">
        <v>257</v>
      </c>
      <c r="AT129" s="149" t="s">
        <v>252</v>
      </c>
      <c r="AU129" s="149" t="s">
        <v>21</v>
      </c>
      <c r="AY129" s="17" t="s">
        <v>250</v>
      </c>
      <c r="BE129" s="150">
        <f>IF(N129="základní",J129,0)</f>
        <v>0</v>
      </c>
      <c r="BF129" s="150">
        <f>IF(N129="snížená",J129,0)</f>
        <v>0</v>
      </c>
      <c r="BG129" s="150">
        <f>IF(N129="zákl. přenesená",J129,0)</f>
        <v>0</v>
      </c>
      <c r="BH129" s="150">
        <f>IF(N129="sníž. přenesená",J129,0)</f>
        <v>0</v>
      </c>
      <c r="BI129" s="150">
        <f>IF(N129="nulová",J129,0)</f>
        <v>0</v>
      </c>
      <c r="BJ129" s="17" t="s">
        <v>88</v>
      </c>
      <c r="BK129" s="150">
        <f>ROUND(I129*H129,2)</f>
        <v>0</v>
      </c>
      <c r="BL129" s="17" t="s">
        <v>257</v>
      </c>
      <c r="BM129" s="149" t="s">
        <v>5085</v>
      </c>
    </row>
    <row r="130" spans="2:65" s="1" customFormat="1" ht="11.25">
      <c r="B130" s="33"/>
      <c r="D130" s="151" t="s">
        <v>259</v>
      </c>
      <c r="F130" s="152" t="s">
        <v>4436</v>
      </c>
      <c r="I130" s="153"/>
      <c r="L130" s="33"/>
      <c r="M130" s="154"/>
      <c r="T130" s="57"/>
      <c r="AT130" s="17" t="s">
        <v>259</v>
      </c>
      <c r="AU130" s="17" t="s">
        <v>21</v>
      </c>
    </row>
    <row r="131" spans="2:65" s="12" customFormat="1" ht="11.25">
      <c r="B131" s="155"/>
      <c r="D131" s="156" t="s">
        <v>265</v>
      </c>
      <c r="E131" s="157" t="s">
        <v>1</v>
      </c>
      <c r="F131" s="158" t="s">
        <v>5086</v>
      </c>
      <c r="H131" s="159">
        <v>114</v>
      </c>
      <c r="I131" s="160"/>
      <c r="L131" s="155"/>
      <c r="M131" s="161"/>
      <c r="T131" s="162"/>
      <c r="AT131" s="157" t="s">
        <v>265</v>
      </c>
      <c r="AU131" s="157" t="s">
        <v>21</v>
      </c>
      <c r="AV131" s="12" t="s">
        <v>21</v>
      </c>
      <c r="AW131" s="12" t="s">
        <v>36</v>
      </c>
      <c r="AX131" s="12" t="s">
        <v>88</v>
      </c>
      <c r="AY131" s="157" t="s">
        <v>250</v>
      </c>
    </row>
    <row r="132" spans="2:65" s="1" customFormat="1" ht="37.9" customHeight="1">
      <c r="B132" s="33"/>
      <c r="C132" s="138" t="s">
        <v>257</v>
      </c>
      <c r="D132" s="138" t="s">
        <v>252</v>
      </c>
      <c r="E132" s="139" t="s">
        <v>790</v>
      </c>
      <c r="F132" s="140" t="s">
        <v>791</v>
      </c>
      <c r="G132" s="141" t="s">
        <v>276</v>
      </c>
      <c r="H132" s="142">
        <v>159.1</v>
      </c>
      <c r="I132" s="143"/>
      <c r="J132" s="144">
        <f>ROUND(I132*H132,2)</f>
        <v>0</v>
      </c>
      <c r="K132" s="140" t="s">
        <v>256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0</v>
      </c>
      <c r="R132" s="147">
        <f>Q132*H132</f>
        <v>0</v>
      </c>
      <c r="S132" s="147">
        <v>0</v>
      </c>
      <c r="T132" s="148">
        <f>S132*H132</f>
        <v>0</v>
      </c>
      <c r="AR132" s="149" t="s">
        <v>257</v>
      </c>
      <c r="AT132" s="149" t="s">
        <v>252</v>
      </c>
      <c r="AU132" s="149" t="s">
        <v>21</v>
      </c>
      <c r="AY132" s="17" t="s">
        <v>250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257</v>
      </c>
      <c r="BM132" s="149" t="s">
        <v>5087</v>
      </c>
    </row>
    <row r="133" spans="2:65" s="1" customFormat="1" ht="11.25">
      <c r="B133" s="33"/>
      <c r="D133" s="151" t="s">
        <v>259</v>
      </c>
      <c r="F133" s="152" t="s">
        <v>793</v>
      </c>
      <c r="I133" s="153"/>
      <c r="L133" s="33"/>
      <c r="M133" s="154"/>
      <c r="T133" s="57"/>
      <c r="AT133" s="17" t="s">
        <v>259</v>
      </c>
      <c r="AU133" s="17" t="s">
        <v>21</v>
      </c>
    </row>
    <row r="134" spans="2:65" s="12" customFormat="1" ht="11.25">
      <c r="B134" s="155"/>
      <c r="D134" s="156" t="s">
        <v>265</v>
      </c>
      <c r="E134" s="157" t="s">
        <v>1</v>
      </c>
      <c r="F134" s="158" t="s">
        <v>5088</v>
      </c>
      <c r="H134" s="159">
        <v>159.1</v>
      </c>
      <c r="I134" s="160"/>
      <c r="L134" s="155"/>
      <c r="M134" s="161"/>
      <c r="T134" s="162"/>
      <c r="AT134" s="157" t="s">
        <v>265</v>
      </c>
      <c r="AU134" s="157" t="s">
        <v>21</v>
      </c>
      <c r="AV134" s="12" t="s">
        <v>21</v>
      </c>
      <c r="AW134" s="12" t="s">
        <v>36</v>
      </c>
      <c r="AX134" s="12" t="s">
        <v>88</v>
      </c>
      <c r="AY134" s="157" t="s">
        <v>250</v>
      </c>
    </row>
    <row r="135" spans="2:65" s="1" customFormat="1" ht="37.9" customHeight="1">
      <c r="B135" s="33"/>
      <c r="C135" s="138" t="s">
        <v>280</v>
      </c>
      <c r="D135" s="138" t="s">
        <v>252</v>
      </c>
      <c r="E135" s="139" t="s">
        <v>312</v>
      </c>
      <c r="F135" s="140" t="s">
        <v>313</v>
      </c>
      <c r="G135" s="141" t="s">
        <v>276</v>
      </c>
      <c r="H135" s="142">
        <v>70.8</v>
      </c>
      <c r="I135" s="143"/>
      <c r="J135" s="144">
        <f>ROUND(I135*H135,2)</f>
        <v>0</v>
      </c>
      <c r="K135" s="140" t="s">
        <v>256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257</v>
      </c>
      <c r="AT135" s="149" t="s">
        <v>252</v>
      </c>
      <c r="AU135" s="149" t="s">
        <v>21</v>
      </c>
      <c r="AY135" s="17" t="s">
        <v>250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257</v>
      </c>
      <c r="BM135" s="149" t="s">
        <v>5089</v>
      </c>
    </row>
    <row r="136" spans="2:65" s="1" customFormat="1" ht="11.25">
      <c r="B136" s="33"/>
      <c r="D136" s="151" t="s">
        <v>259</v>
      </c>
      <c r="F136" s="152" t="s">
        <v>315</v>
      </c>
      <c r="I136" s="153"/>
      <c r="L136" s="33"/>
      <c r="M136" s="154"/>
      <c r="T136" s="57"/>
      <c r="AT136" s="17" t="s">
        <v>259</v>
      </c>
      <c r="AU136" s="17" t="s">
        <v>21</v>
      </c>
    </row>
    <row r="137" spans="2:65" s="12" customFormat="1" ht="11.25">
      <c r="B137" s="155"/>
      <c r="D137" s="156" t="s">
        <v>265</v>
      </c>
      <c r="E137" s="157" t="s">
        <v>1</v>
      </c>
      <c r="F137" s="158" t="s">
        <v>5090</v>
      </c>
      <c r="H137" s="159">
        <v>62.4</v>
      </c>
      <c r="I137" s="160"/>
      <c r="L137" s="155"/>
      <c r="M137" s="161"/>
      <c r="T137" s="162"/>
      <c r="AT137" s="157" t="s">
        <v>265</v>
      </c>
      <c r="AU137" s="157" t="s">
        <v>21</v>
      </c>
      <c r="AV137" s="12" t="s">
        <v>21</v>
      </c>
      <c r="AW137" s="12" t="s">
        <v>36</v>
      </c>
      <c r="AX137" s="12" t="s">
        <v>80</v>
      </c>
      <c r="AY137" s="157" t="s">
        <v>250</v>
      </c>
    </row>
    <row r="138" spans="2:65" s="14" customFormat="1" ht="11.25">
      <c r="B138" s="171"/>
      <c r="D138" s="156" t="s">
        <v>265</v>
      </c>
      <c r="E138" s="172" t="s">
        <v>1</v>
      </c>
      <c r="F138" s="173" t="s">
        <v>317</v>
      </c>
      <c r="H138" s="174">
        <v>62.4</v>
      </c>
      <c r="I138" s="175"/>
      <c r="L138" s="171"/>
      <c r="M138" s="176"/>
      <c r="T138" s="177"/>
      <c r="AT138" s="172" t="s">
        <v>265</v>
      </c>
      <c r="AU138" s="172" t="s">
        <v>21</v>
      </c>
      <c r="AV138" s="14" t="s">
        <v>267</v>
      </c>
      <c r="AW138" s="14" t="s">
        <v>36</v>
      </c>
      <c r="AX138" s="14" t="s">
        <v>80</v>
      </c>
      <c r="AY138" s="172" t="s">
        <v>250</v>
      </c>
    </row>
    <row r="139" spans="2:65" s="12" customFormat="1" ht="11.25">
      <c r="B139" s="155"/>
      <c r="D139" s="156" t="s">
        <v>265</v>
      </c>
      <c r="E139" s="157" t="s">
        <v>1</v>
      </c>
      <c r="F139" s="158" t="s">
        <v>5091</v>
      </c>
      <c r="H139" s="159">
        <v>8.4</v>
      </c>
      <c r="I139" s="160"/>
      <c r="L139" s="155"/>
      <c r="M139" s="161"/>
      <c r="T139" s="162"/>
      <c r="AT139" s="157" t="s">
        <v>265</v>
      </c>
      <c r="AU139" s="157" t="s">
        <v>21</v>
      </c>
      <c r="AV139" s="12" t="s">
        <v>21</v>
      </c>
      <c r="AW139" s="12" t="s">
        <v>36</v>
      </c>
      <c r="AX139" s="12" t="s">
        <v>80</v>
      </c>
      <c r="AY139" s="157" t="s">
        <v>250</v>
      </c>
    </row>
    <row r="140" spans="2:65" s="14" customFormat="1" ht="11.25">
      <c r="B140" s="171"/>
      <c r="D140" s="156" t="s">
        <v>265</v>
      </c>
      <c r="E140" s="172" t="s">
        <v>213</v>
      </c>
      <c r="F140" s="173" t="s">
        <v>317</v>
      </c>
      <c r="H140" s="174">
        <v>8.4</v>
      </c>
      <c r="I140" s="175"/>
      <c r="L140" s="171"/>
      <c r="M140" s="176"/>
      <c r="T140" s="177"/>
      <c r="AT140" s="172" t="s">
        <v>265</v>
      </c>
      <c r="AU140" s="172" t="s">
        <v>21</v>
      </c>
      <c r="AV140" s="14" t="s">
        <v>267</v>
      </c>
      <c r="AW140" s="14" t="s">
        <v>36</v>
      </c>
      <c r="AX140" s="14" t="s">
        <v>80</v>
      </c>
      <c r="AY140" s="172" t="s">
        <v>250</v>
      </c>
    </row>
    <row r="141" spans="2:65" s="13" customFormat="1" ht="11.25">
      <c r="B141" s="163"/>
      <c r="D141" s="156" t="s">
        <v>265</v>
      </c>
      <c r="E141" s="164" t="s">
        <v>1</v>
      </c>
      <c r="F141" s="165" t="s">
        <v>273</v>
      </c>
      <c r="H141" s="166">
        <v>70.8</v>
      </c>
      <c r="I141" s="167"/>
      <c r="L141" s="163"/>
      <c r="M141" s="168"/>
      <c r="T141" s="169"/>
      <c r="AT141" s="164" t="s">
        <v>265</v>
      </c>
      <c r="AU141" s="164" t="s">
        <v>21</v>
      </c>
      <c r="AV141" s="13" t="s">
        <v>257</v>
      </c>
      <c r="AW141" s="13" t="s">
        <v>36</v>
      </c>
      <c r="AX141" s="13" t="s">
        <v>88</v>
      </c>
      <c r="AY141" s="164" t="s">
        <v>250</v>
      </c>
    </row>
    <row r="142" spans="2:65" s="1" customFormat="1" ht="37.9" customHeight="1">
      <c r="B142" s="33"/>
      <c r="C142" s="138" t="s">
        <v>287</v>
      </c>
      <c r="D142" s="138" t="s">
        <v>252</v>
      </c>
      <c r="E142" s="139" t="s">
        <v>321</v>
      </c>
      <c r="F142" s="140" t="s">
        <v>322</v>
      </c>
      <c r="G142" s="141" t="s">
        <v>276</v>
      </c>
      <c r="H142" s="142">
        <v>295.92</v>
      </c>
      <c r="I142" s="143"/>
      <c r="J142" s="144">
        <f>ROUND(I142*H142,2)</f>
        <v>0</v>
      </c>
      <c r="K142" s="140" t="s">
        <v>256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0</v>
      </c>
      <c r="R142" s="147">
        <f>Q142*H142</f>
        <v>0</v>
      </c>
      <c r="S142" s="147">
        <v>0</v>
      </c>
      <c r="T142" s="148">
        <f>S142*H142</f>
        <v>0</v>
      </c>
      <c r="AR142" s="149" t="s">
        <v>257</v>
      </c>
      <c r="AT142" s="149" t="s">
        <v>252</v>
      </c>
      <c r="AU142" s="149" t="s">
        <v>21</v>
      </c>
      <c r="AY142" s="17" t="s">
        <v>250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257</v>
      </c>
      <c r="BM142" s="149" t="s">
        <v>5092</v>
      </c>
    </row>
    <row r="143" spans="2:65" s="1" customFormat="1" ht="11.25">
      <c r="B143" s="33"/>
      <c r="D143" s="151" t="s">
        <v>259</v>
      </c>
      <c r="F143" s="152" t="s">
        <v>324</v>
      </c>
      <c r="I143" s="153"/>
      <c r="L143" s="33"/>
      <c r="M143" s="154"/>
      <c r="T143" s="57"/>
      <c r="AT143" s="17" t="s">
        <v>259</v>
      </c>
      <c r="AU143" s="17" t="s">
        <v>21</v>
      </c>
    </row>
    <row r="144" spans="2:65" s="12" customFormat="1" ht="11.25">
      <c r="B144" s="155"/>
      <c r="D144" s="156" t="s">
        <v>265</v>
      </c>
      <c r="E144" s="157" t="s">
        <v>1</v>
      </c>
      <c r="F144" s="158" t="s">
        <v>5093</v>
      </c>
      <c r="H144" s="159">
        <v>56</v>
      </c>
      <c r="I144" s="160"/>
      <c r="L144" s="155"/>
      <c r="M144" s="161"/>
      <c r="T144" s="162"/>
      <c r="AT144" s="157" t="s">
        <v>265</v>
      </c>
      <c r="AU144" s="157" t="s">
        <v>21</v>
      </c>
      <c r="AV144" s="12" t="s">
        <v>21</v>
      </c>
      <c r="AW144" s="12" t="s">
        <v>36</v>
      </c>
      <c r="AX144" s="12" t="s">
        <v>80</v>
      </c>
      <c r="AY144" s="157" t="s">
        <v>250</v>
      </c>
    </row>
    <row r="145" spans="2:65" s="14" customFormat="1" ht="11.25">
      <c r="B145" s="171"/>
      <c r="D145" s="156" t="s">
        <v>265</v>
      </c>
      <c r="E145" s="172" t="s">
        <v>1</v>
      </c>
      <c r="F145" s="173" t="s">
        <v>317</v>
      </c>
      <c r="H145" s="174">
        <v>56</v>
      </c>
      <c r="I145" s="175"/>
      <c r="L145" s="171"/>
      <c r="M145" s="176"/>
      <c r="T145" s="177"/>
      <c r="AT145" s="172" t="s">
        <v>265</v>
      </c>
      <c r="AU145" s="172" t="s">
        <v>21</v>
      </c>
      <c r="AV145" s="14" t="s">
        <v>267</v>
      </c>
      <c r="AW145" s="14" t="s">
        <v>36</v>
      </c>
      <c r="AX145" s="14" t="s">
        <v>80</v>
      </c>
      <c r="AY145" s="172" t="s">
        <v>250</v>
      </c>
    </row>
    <row r="146" spans="2:65" s="12" customFormat="1" ht="11.25">
      <c r="B146" s="155"/>
      <c r="D146" s="156" t="s">
        <v>265</v>
      </c>
      <c r="E146" s="157" t="s">
        <v>1</v>
      </c>
      <c r="F146" s="158" t="s">
        <v>5093</v>
      </c>
      <c r="H146" s="159">
        <v>56</v>
      </c>
      <c r="I146" s="160"/>
      <c r="L146" s="155"/>
      <c r="M146" s="161"/>
      <c r="T146" s="162"/>
      <c r="AT146" s="157" t="s">
        <v>265</v>
      </c>
      <c r="AU146" s="157" t="s">
        <v>21</v>
      </c>
      <c r="AV146" s="12" t="s">
        <v>21</v>
      </c>
      <c r="AW146" s="12" t="s">
        <v>36</v>
      </c>
      <c r="AX146" s="12" t="s">
        <v>80</v>
      </c>
      <c r="AY146" s="157" t="s">
        <v>250</v>
      </c>
    </row>
    <row r="147" spans="2:65" s="12" customFormat="1" ht="11.25">
      <c r="B147" s="155"/>
      <c r="D147" s="156" t="s">
        <v>265</v>
      </c>
      <c r="E147" s="157" t="s">
        <v>1</v>
      </c>
      <c r="F147" s="158" t="s">
        <v>5094</v>
      </c>
      <c r="H147" s="159">
        <v>63.62</v>
      </c>
      <c r="I147" s="160"/>
      <c r="L147" s="155"/>
      <c r="M147" s="161"/>
      <c r="T147" s="162"/>
      <c r="AT147" s="157" t="s">
        <v>265</v>
      </c>
      <c r="AU147" s="157" t="s">
        <v>21</v>
      </c>
      <c r="AV147" s="12" t="s">
        <v>21</v>
      </c>
      <c r="AW147" s="12" t="s">
        <v>36</v>
      </c>
      <c r="AX147" s="12" t="s">
        <v>80</v>
      </c>
      <c r="AY147" s="157" t="s">
        <v>250</v>
      </c>
    </row>
    <row r="148" spans="2:65" s="12" customFormat="1" ht="11.25">
      <c r="B148" s="155"/>
      <c r="D148" s="156" t="s">
        <v>265</v>
      </c>
      <c r="E148" s="157" t="s">
        <v>1</v>
      </c>
      <c r="F148" s="158" t="s">
        <v>5095</v>
      </c>
      <c r="H148" s="159">
        <v>120.3</v>
      </c>
      <c r="I148" s="160"/>
      <c r="L148" s="155"/>
      <c r="M148" s="161"/>
      <c r="T148" s="162"/>
      <c r="AT148" s="157" t="s">
        <v>265</v>
      </c>
      <c r="AU148" s="157" t="s">
        <v>21</v>
      </c>
      <c r="AV148" s="12" t="s">
        <v>21</v>
      </c>
      <c r="AW148" s="12" t="s">
        <v>36</v>
      </c>
      <c r="AX148" s="12" t="s">
        <v>80</v>
      </c>
      <c r="AY148" s="157" t="s">
        <v>250</v>
      </c>
    </row>
    <row r="149" spans="2:65" s="14" customFormat="1" ht="11.25">
      <c r="B149" s="171"/>
      <c r="D149" s="156" t="s">
        <v>265</v>
      </c>
      <c r="E149" s="172" t="s">
        <v>5030</v>
      </c>
      <c r="F149" s="173" t="s">
        <v>317</v>
      </c>
      <c r="H149" s="174">
        <v>239.92</v>
      </c>
      <c r="I149" s="175"/>
      <c r="L149" s="171"/>
      <c r="M149" s="176"/>
      <c r="T149" s="177"/>
      <c r="AT149" s="172" t="s">
        <v>265</v>
      </c>
      <c r="AU149" s="172" t="s">
        <v>21</v>
      </c>
      <c r="AV149" s="14" t="s">
        <v>267</v>
      </c>
      <c r="AW149" s="14" t="s">
        <v>36</v>
      </c>
      <c r="AX149" s="14" t="s">
        <v>80</v>
      </c>
      <c r="AY149" s="172" t="s">
        <v>250</v>
      </c>
    </row>
    <row r="150" spans="2:65" s="13" customFormat="1" ht="11.25">
      <c r="B150" s="163"/>
      <c r="D150" s="156" t="s">
        <v>265</v>
      </c>
      <c r="E150" s="164" t="s">
        <v>1</v>
      </c>
      <c r="F150" s="165" t="s">
        <v>273</v>
      </c>
      <c r="H150" s="166">
        <v>295.92</v>
      </c>
      <c r="I150" s="167"/>
      <c r="L150" s="163"/>
      <c r="M150" s="168"/>
      <c r="T150" s="169"/>
      <c r="AT150" s="164" t="s">
        <v>265</v>
      </c>
      <c r="AU150" s="164" t="s">
        <v>21</v>
      </c>
      <c r="AV150" s="13" t="s">
        <v>257</v>
      </c>
      <c r="AW150" s="13" t="s">
        <v>36</v>
      </c>
      <c r="AX150" s="13" t="s">
        <v>88</v>
      </c>
      <c r="AY150" s="164" t="s">
        <v>250</v>
      </c>
    </row>
    <row r="151" spans="2:65" s="1" customFormat="1" ht="24.2" customHeight="1">
      <c r="B151" s="33"/>
      <c r="C151" s="138" t="s">
        <v>293</v>
      </c>
      <c r="D151" s="138" t="s">
        <v>252</v>
      </c>
      <c r="E151" s="139" t="s">
        <v>341</v>
      </c>
      <c r="F151" s="140" t="s">
        <v>342</v>
      </c>
      <c r="G151" s="141" t="s">
        <v>276</v>
      </c>
      <c r="H151" s="142">
        <v>343.75</v>
      </c>
      <c r="I151" s="143"/>
      <c r="J151" s="144">
        <f>ROUND(I151*H151,2)</f>
        <v>0</v>
      </c>
      <c r="K151" s="140" t="s">
        <v>256</v>
      </c>
      <c r="L151" s="33"/>
      <c r="M151" s="145" t="s">
        <v>1</v>
      </c>
      <c r="N151" s="146" t="s">
        <v>45</v>
      </c>
      <c r="P151" s="147">
        <f>O151*H151</f>
        <v>0</v>
      </c>
      <c r="Q151" s="147">
        <v>0</v>
      </c>
      <c r="R151" s="147">
        <f>Q151*H151</f>
        <v>0</v>
      </c>
      <c r="S151" s="147">
        <v>0</v>
      </c>
      <c r="T151" s="148">
        <f>S151*H151</f>
        <v>0</v>
      </c>
      <c r="AR151" s="149" t="s">
        <v>257</v>
      </c>
      <c r="AT151" s="149" t="s">
        <v>252</v>
      </c>
      <c r="AU151" s="149" t="s">
        <v>21</v>
      </c>
      <c r="AY151" s="17" t="s">
        <v>250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257</v>
      </c>
      <c r="BM151" s="149" t="s">
        <v>5096</v>
      </c>
    </row>
    <row r="152" spans="2:65" s="1" customFormat="1" ht="11.25">
      <c r="B152" s="33"/>
      <c r="D152" s="151" t="s">
        <v>259</v>
      </c>
      <c r="F152" s="152" t="s">
        <v>344</v>
      </c>
      <c r="I152" s="153"/>
      <c r="L152" s="33"/>
      <c r="M152" s="154"/>
      <c r="T152" s="57"/>
      <c r="AT152" s="17" t="s">
        <v>259</v>
      </c>
      <c r="AU152" s="17" t="s">
        <v>21</v>
      </c>
    </row>
    <row r="153" spans="2:65" s="12" customFormat="1" ht="11.25">
      <c r="B153" s="155"/>
      <c r="D153" s="156" t="s">
        <v>265</v>
      </c>
      <c r="E153" s="157" t="s">
        <v>1</v>
      </c>
      <c r="F153" s="158" t="s">
        <v>5097</v>
      </c>
      <c r="H153" s="159">
        <v>343.75</v>
      </c>
      <c r="I153" s="160"/>
      <c r="L153" s="155"/>
      <c r="M153" s="161"/>
      <c r="T153" s="162"/>
      <c r="AT153" s="157" t="s">
        <v>265</v>
      </c>
      <c r="AU153" s="157" t="s">
        <v>21</v>
      </c>
      <c r="AV153" s="12" t="s">
        <v>21</v>
      </c>
      <c r="AW153" s="12" t="s">
        <v>36</v>
      </c>
      <c r="AX153" s="12" t="s">
        <v>80</v>
      </c>
      <c r="AY153" s="157" t="s">
        <v>250</v>
      </c>
    </row>
    <row r="154" spans="2:65" s="13" customFormat="1" ht="11.25">
      <c r="B154" s="163"/>
      <c r="D154" s="156" t="s">
        <v>265</v>
      </c>
      <c r="E154" s="164" t="s">
        <v>1</v>
      </c>
      <c r="F154" s="165" t="s">
        <v>273</v>
      </c>
      <c r="H154" s="166">
        <v>343.75</v>
      </c>
      <c r="I154" s="167"/>
      <c r="L154" s="163"/>
      <c r="M154" s="168"/>
      <c r="T154" s="169"/>
      <c r="AT154" s="164" t="s">
        <v>265</v>
      </c>
      <c r="AU154" s="164" t="s">
        <v>21</v>
      </c>
      <c r="AV154" s="13" t="s">
        <v>257</v>
      </c>
      <c r="AW154" s="13" t="s">
        <v>36</v>
      </c>
      <c r="AX154" s="13" t="s">
        <v>88</v>
      </c>
      <c r="AY154" s="164" t="s">
        <v>250</v>
      </c>
    </row>
    <row r="155" spans="2:65" s="1" customFormat="1" ht="37.9" customHeight="1">
      <c r="B155" s="33"/>
      <c r="C155" s="138" t="s">
        <v>299</v>
      </c>
      <c r="D155" s="138" t="s">
        <v>252</v>
      </c>
      <c r="E155" s="139" t="s">
        <v>381</v>
      </c>
      <c r="F155" s="140" t="s">
        <v>382</v>
      </c>
      <c r="G155" s="141" t="s">
        <v>276</v>
      </c>
      <c r="H155" s="142">
        <v>119.43</v>
      </c>
      <c r="I155" s="143"/>
      <c r="J155" s="144">
        <f>ROUND(I155*H155,2)</f>
        <v>0</v>
      </c>
      <c r="K155" s="140" t="s">
        <v>256</v>
      </c>
      <c r="L155" s="33"/>
      <c r="M155" s="145" t="s">
        <v>1</v>
      </c>
      <c r="N155" s="146" t="s">
        <v>45</v>
      </c>
      <c r="P155" s="147">
        <f>O155*H155</f>
        <v>0</v>
      </c>
      <c r="Q155" s="147">
        <v>0</v>
      </c>
      <c r="R155" s="147">
        <f>Q155*H155</f>
        <v>0</v>
      </c>
      <c r="S155" s="147">
        <v>0</v>
      </c>
      <c r="T155" s="148">
        <f>S155*H155</f>
        <v>0</v>
      </c>
      <c r="AR155" s="149" t="s">
        <v>257</v>
      </c>
      <c r="AT155" s="149" t="s">
        <v>252</v>
      </c>
      <c r="AU155" s="149" t="s">
        <v>21</v>
      </c>
      <c r="AY155" s="17" t="s">
        <v>250</v>
      </c>
      <c r="BE155" s="150">
        <f>IF(N155="základní",J155,0)</f>
        <v>0</v>
      </c>
      <c r="BF155" s="150">
        <f>IF(N155="snížená",J155,0)</f>
        <v>0</v>
      </c>
      <c r="BG155" s="150">
        <f>IF(N155="zákl. přenesená",J155,0)</f>
        <v>0</v>
      </c>
      <c r="BH155" s="150">
        <f>IF(N155="sníž. přenesená",J155,0)</f>
        <v>0</v>
      </c>
      <c r="BI155" s="150">
        <f>IF(N155="nulová",J155,0)</f>
        <v>0</v>
      </c>
      <c r="BJ155" s="17" t="s">
        <v>88</v>
      </c>
      <c r="BK155" s="150">
        <f>ROUND(I155*H155,2)</f>
        <v>0</v>
      </c>
      <c r="BL155" s="17" t="s">
        <v>257</v>
      </c>
      <c r="BM155" s="149" t="s">
        <v>5098</v>
      </c>
    </row>
    <row r="156" spans="2:65" s="1" customFormat="1" ht="11.25">
      <c r="B156" s="33"/>
      <c r="D156" s="151" t="s">
        <v>259</v>
      </c>
      <c r="F156" s="152" t="s">
        <v>384</v>
      </c>
      <c r="I156" s="153"/>
      <c r="L156" s="33"/>
      <c r="M156" s="154"/>
      <c r="T156" s="57"/>
      <c r="AT156" s="17" t="s">
        <v>259</v>
      </c>
      <c r="AU156" s="17" t="s">
        <v>21</v>
      </c>
    </row>
    <row r="157" spans="2:65" s="12" customFormat="1" ht="11.25">
      <c r="B157" s="155"/>
      <c r="D157" s="156" t="s">
        <v>265</v>
      </c>
      <c r="E157" s="157" t="s">
        <v>1</v>
      </c>
      <c r="F157" s="158" t="s">
        <v>5099</v>
      </c>
      <c r="H157" s="159">
        <v>24</v>
      </c>
      <c r="I157" s="160"/>
      <c r="L157" s="155"/>
      <c r="M157" s="161"/>
      <c r="T157" s="162"/>
      <c r="AT157" s="157" t="s">
        <v>265</v>
      </c>
      <c r="AU157" s="157" t="s">
        <v>21</v>
      </c>
      <c r="AV157" s="12" t="s">
        <v>21</v>
      </c>
      <c r="AW157" s="12" t="s">
        <v>36</v>
      </c>
      <c r="AX157" s="12" t="s">
        <v>80</v>
      </c>
      <c r="AY157" s="157" t="s">
        <v>250</v>
      </c>
    </row>
    <row r="158" spans="2:65" s="14" customFormat="1" ht="11.25">
      <c r="B158" s="171"/>
      <c r="D158" s="156" t="s">
        <v>265</v>
      </c>
      <c r="E158" s="172" t="s">
        <v>1</v>
      </c>
      <c r="F158" s="173" t="s">
        <v>317</v>
      </c>
      <c r="H158" s="174">
        <v>24</v>
      </c>
      <c r="I158" s="175"/>
      <c r="L158" s="171"/>
      <c r="M158" s="176"/>
      <c r="T158" s="177"/>
      <c r="AT158" s="172" t="s">
        <v>265</v>
      </c>
      <c r="AU158" s="172" t="s">
        <v>21</v>
      </c>
      <c r="AV158" s="14" t="s">
        <v>267</v>
      </c>
      <c r="AW158" s="14" t="s">
        <v>36</v>
      </c>
      <c r="AX158" s="14" t="s">
        <v>80</v>
      </c>
      <c r="AY158" s="172" t="s">
        <v>250</v>
      </c>
    </row>
    <row r="159" spans="2:65" s="12" customFormat="1" ht="11.25">
      <c r="B159" s="155"/>
      <c r="D159" s="156" t="s">
        <v>265</v>
      </c>
      <c r="E159" s="157" t="s">
        <v>1</v>
      </c>
      <c r="F159" s="158" t="s">
        <v>5100</v>
      </c>
      <c r="H159" s="159">
        <v>95.43</v>
      </c>
      <c r="I159" s="160"/>
      <c r="L159" s="155"/>
      <c r="M159" s="161"/>
      <c r="T159" s="162"/>
      <c r="AT159" s="157" t="s">
        <v>265</v>
      </c>
      <c r="AU159" s="157" t="s">
        <v>21</v>
      </c>
      <c r="AV159" s="12" t="s">
        <v>21</v>
      </c>
      <c r="AW159" s="12" t="s">
        <v>36</v>
      </c>
      <c r="AX159" s="12" t="s">
        <v>80</v>
      </c>
      <c r="AY159" s="157" t="s">
        <v>250</v>
      </c>
    </row>
    <row r="160" spans="2:65" s="14" customFormat="1" ht="11.25">
      <c r="B160" s="171"/>
      <c r="D160" s="156" t="s">
        <v>265</v>
      </c>
      <c r="E160" s="172" t="s">
        <v>971</v>
      </c>
      <c r="F160" s="173" t="s">
        <v>317</v>
      </c>
      <c r="H160" s="174">
        <v>95.43</v>
      </c>
      <c r="I160" s="175"/>
      <c r="L160" s="171"/>
      <c r="M160" s="176"/>
      <c r="T160" s="177"/>
      <c r="AT160" s="172" t="s">
        <v>265</v>
      </c>
      <c r="AU160" s="172" t="s">
        <v>21</v>
      </c>
      <c r="AV160" s="14" t="s">
        <v>267</v>
      </c>
      <c r="AW160" s="14" t="s">
        <v>36</v>
      </c>
      <c r="AX160" s="14" t="s">
        <v>80</v>
      </c>
      <c r="AY160" s="172" t="s">
        <v>250</v>
      </c>
    </row>
    <row r="161" spans="2:65" s="13" customFormat="1" ht="11.25">
      <c r="B161" s="163"/>
      <c r="D161" s="156" t="s">
        <v>265</v>
      </c>
      <c r="E161" s="164" t="s">
        <v>1</v>
      </c>
      <c r="F161" s="165" t="s">
        <v>273</v>
      </c>
      <c r="H161" s="166">
        <v>119.43</v>
      </c>
      <c r="I161" s="167"/>
      <c r="L161" s="163"/>
      <c r="M161" s="168"/>
      <c r="T161" s="169"/>
      <c r="AT161" s="164" t="s">
        <v>265</v>
      </c>
      <c r="AU161" s="164" t="s">
        <v>21</v>
      </c>
      <c r="AV161" s="13" t="s">
        <v>257</v>
      </c>
      <c r="AW161" s="13" t="s">
        <v>36</v>
      </c>
      <c r="AX161" s="13" t="s">
        <v>88</v>
      </c>
      <c r="AY161" s="164" t="s">
        <v>250</v>
      </c>
    </row>
    <row r="162" spans="2:65" s="1" customFormat="1" ht="37.9" customHeight="1">
      <c r="B162" s="33"/>
      <c r="C162" s="138" t="s">
        <v>305</v>
      </c>
      <c r="D162" s="138" t="s">
        <v>252</v>
      </c>
      <c r="E162" s="139" t="s">
        <v>388</v>
      </c>
      <c r="F162" s="140" t="s">
        <v>389</v>
      </c>
      <c r="G162" s="141" t="s">
        <v>276</v>
      </c>
      <c r="H162" s="142">
        <v>1194.3</v>
      </c>
      <c r="I162" s="143"/>
      <c r="J162" s="144">
        <f>ROUND(I162*H162,2)</f>
        <v>0</v>
      </c>
      <c r="K162" s="140" t="s">
        <v>256</v>
      </c>
      <c r="L162" s="33"/>
      <c r="M162" s="145" t="s">
        <v>1</v>
      </c>
      <c r="N162" s="146" t="s">
        <v>45</v>
      </c>
      <c r="P162" s="147">
        <f>O162*H162</f>
        <v>0</v>
      </c>
      <c r="Q162" s="147">
        <v>0</v>
      </c>
      <c r="R162" s="147">
        <f>Q162*H162</f>
        <v>0</v>
      </c>
      <c r="S162" s="147">
        <v>0</v>
      </c>
      <c r="T162" s="148">
        <f>S162*H162</f>
        <v>0</v>
      </c>
      <c r="AR162" s="149" t="s">
        <v>257</v>
      </c>
      <c r="AT162" s="149" t="s">
        <v>252</v>
      </c>
      <c r="AU162" s="149" t="s">
        <v>21</v>
      </c>
      <c r="AY162" s="17" t="s">
        <v>250</v>
      </c>
      <c r="BE162" s="150">
        <f>IF(N162="základní",J162,0)</f>
        <v>0</v>
      </c>
      <c r="BF162" s="150">
        <f>IF(N162="snížená",J162,0)</f>
        <v>0</v>
      </c>
      <c r="BG162" s="150">
        <f>IF(N162="zákl. přenesená",J162,0)</f>
        <v>0</v>
      </c>
      <c r="BH162" s="150">
        <f>IF(N162="sníž. přenesená",J162,0)</f>
        <v>0</v>
      </c>
      <c r="BI162" s="150">
        <f>IF(N162="nulová",J162,0)</f>
        <v>0</v>
      </c>
      <c r="BJ162" s="17" t="s">
        <v>88</v>
      </c>
      <c r="BK162" s="150">
        <f>ROUND(I162*H162,2)</f>
        <v>0</v>
      </c>
      <c r="BL162" s="17" t="s">
        <v>257</v>
      </c>
      <c r="BM162" s="149" t="s">
        <v>5101</v>
      </c>
    </row>
    <row r="163" spans="2:65" s="1" customFormat="1" ht="11.25">
      <c r="B163" s="33"/>
      <c r="D163" s="151" t="s">
        <v>259</v>
      </c>
      <c r="F163" s="152" t="s">
        <v>391</v>
      </c>
      <c r="I163" s="153"/>
      <c r="L163" s="33"/>
      <c r="M163" s="154"/>
      <c r="T163" s="57"/>
      <c r="AT163" s="17" t="s">
        <v>259</v>
      </c>
      <c r="AU163" s="17" t="s">
        <v>21</v>
      </c>
    </row>
    <row r="164" spans="2:65" s="12" customFormat="1" ht="11.25">
      <c r="B164" s="155"/>
      <c r="D164" s="156" t="s">
        <v>265</v>
      </c>
      <c r="E164" s="157" t="s">
        <v>1</v>
      </c>
      <c r="F164" s="158" t="s">
        <v>5102</v>
      </c>
      <c r="H164" s="159">
        <v>1194.3</v>
      </c>
      <c r="I164" s="160"/>
      <c r="L164" s="155"/>
      <c r="M164" s="161"/>
      <c r="T164" s="162"/>
      <c r="AT164" s="157" t="s">
        <v>265</v>
      </c>
      <c r="AU164" s="157" t="s">
        <v>21</v>
      </c>
      <c r="AV164" s="12" t="s">
        <v>21</v>
      </c>
      <c r="AW164" s="12" t="s">
        <v>36</v>
      </c>
      <c r="AX164" s="12" t="s">
        <v>88</v>
      </c>
      <c r="AY164" s="157" t="s">
        <v>250</v>
      </c>
    </row>
    <row r="165" spans="2:65" s="1" customFormat="1" ht="33" customHeight="1">
      <c r="B165" s="33"/>
      <c r="C165" s="138" t="s">
        <v>311</v>
      </c>
      <c r="D165" s="138" t="s">
        <v>252</v>
      </c>
      <c r="E165" s="139" t="s">
        <v>400</v>
      </c>
      <c r="F165" s="140" t="s">
        <v>401</v>
      </c>
      <c r="G165" s="141" t="s">
        <v>402</v>
      </c>
      <c r="H165" s="142">
        <v>238.86</v>
      </c>
      <c r="I165" s="143"/>
      <c r="J165" s="144">
        <f>ROUND(I165*H165,2)</f>
        <v>0</v>
      </c>
      <c r="K165" s="140" t="s">
        <v>256</v>
      </c>
      <c r="L165" s="33"/>
      <c r="M165" s="145" t="s">
        <v>1</v>
      </c>
      <c r="N165" s="146" t="s">
        <v>45</v>
      </c>
      <c r="P165" s="147">
        <f>O165*H165</f>
        <v>0</v>
      </c>
      <c r="Q165" s="147">
        <v>0</v>
      </c>
      <c r="R165" s="147">
        <f>Q165*H165</f>
        <v>0</v>
      </c>
      <c r="S165" s="147">
        <v>0</v>
      </c>
      <c r="T165" s="148">
        <f>S165*H165</f>
        <v>0</v>
      </c>
      <c r="AR165" s="149" t="s">
        <v>257</v>
      </c>
      <c r="AT165" s="149" t="s">
        <v>252</v>
      </c>
      <c r="AU165" s="149" t="s">
        <v>21</v>
      </c>
      <c r="AY165" s="17" t="s">
        <v>250</v>
      </c>
      <c r="BE165" s="150">
        <f>IF(N165="základní",J165,0)</f>
        <v>0</v>
      </c>
      <c r="BF165" s="150">
        <f>IF(N165="snížená",J165,0)</f>
        <v>0</v>
      </c>
      <c r="BG165" s="150">
        <f>IF(N165="zákl. přenesená",J165,0)</f>
        <v>0</v>
      </c>
      <c r="BH165" s="150">
        <f>IF(N165="sníž. přenesená",J165,0)</f>
        <v>0</v>
      </c>
      <c r="BI165" s="150">
        <f>IF(N165="nulová",J165,0)</f>
        <v>0</v>
      </c>
      <c r="BJ165" s="17" t="s">
        <v>88</v>
      </c>
      <c r="BK165" s="150">
        <f>ROUND(I165*H165,2)</f>
        <v>0</v>
      </c>
      <c r="BL165" s="17" t="s">
        <v>257</v>
      </c>
      <c r="BM165" s="149" t="s">
        <v>5103</v>
      </c>
    </row>
    <row r="166" spans="2:65" s="1" customFormat="1" ht="11.25">
      <c r="B166" s="33"/>
      <c r="D166" s="151" t="s">
        <v>259</v>
      </c>
      <c r="F166" s="152" t="s">
        <v>404</v>
      </c>
      <c r="I166" s="153"/>
      <c r="L166" s="33"/>
      <c r="M166" s="154"/>
      <c r="T166" s="57"/>
      <c r="AT166" s="17" t="s">
        <v>259</v>
      </c>
      <c r="AU166" s="17" t="s">
        <v>21</v>
      </c>
    </row>
    <row r="167" spans="2:65" s="12" customFormat="1" ht="11.25">
      <c r="B167" s="155"/>
      <c r="D167" s="156" t="s">
        <v>265</v>
      </c>
      <c r="E167" s="157" t="s">
        <v>1</v>
      </c>
      <c r="F167" s="158" t="s">
        <v>5104</v>
      </c>
      <c r="H167" s="159">
        <v>238.86</v>
      </c>
      <c r="I167" s="160"/>
      <c r="L167" s="155"/>
      <c r="M167" s="161"/>
      <c r="T167" s="162"/>
      <c r="AT167" s="157" t="s">
        <v>265</v>
      </c>
      <c r="AU167" s="157" t="s">
        <v>21</v>
      </c>
      <c r="AV167" s="12" t="s">
        <v>21</v>
      </c>
      <c r="AW167" s="12" t="s">
        <v>36</v>
      </c>
      <c r="AX167" s="12" t="s">
        <v>88</v>
      </c>
      <c r="AY167" s="157" t="s">
        <v>250</v>
      </c>
    </row>
    <row r="168" spans="2:65" s="1" customFormat="1" ht="16.5" customHeight="1">
      <c r="B168" s="33"/>
      <c r="C168" s="138" t="s">
        <v>320</v>
      </c>
      <c r="D168" s="138" t="s">
        <v>252</v>
      </c>
      <c r="E168" s="139" t="s">
        <v>412</v>
      </c>
      <c r="F168" s="140" t="s">
        <v>413</v>
      </c>
      <c r="G168" s="141" t="s">
        <v>276</v>
      </c>
      <c r="H168" s="142">
        <v>182.02</v>
      </c>
      <c r="I168" s="143"/>
      <c r="J168" s="144">
        <f>ROUND(I168*H168,2)</f>
        <v>0</v>
      </c>
      <c r="K168" s="140" t="s">
        <v>256</v>
      </c>
      <c r="L168" s="33"/>
      <c r="M168" s="145" t="s">
        <v>1</v>
      </c>
      <c r="N168" s="146" t="s">
        <v>45</v>
      </c>
      <c r="P168" s="147">
        <f>O168*H168</f>
        <v>0</v>
      </c>
      <c r="Q168" s="147">
        <v>0</v>
      </c>
      <c r="R168" s="147">
        <f>Q168*H168</f>
        <v>0</v>
      </c>
      <c r="S168" s="147">
        <v>0</v>
      </c>
      <c r="T168" s="148">
        <f>S168*H168</f>
        <v>0</v>
      </c>
      <c r="AR168" s="149" t="s">
        <v>257</v>
      </c>
      <c r="AT168" s="149" t="s">
        <v>252</v>
      </c>
      <c r="AU168" s="149" t="s">
        <v>21</v>
      </c>
      <c r="AY168" s="17" t="s">
        <v>250</v>
      </c>
      <c r="BE168" s="150">
        <f>IF(N168="základní",J168,0)</f>
        <v>0</v>
      </c>
      <c r="BF168" s="150">
        <f>IF(N168="snížená",J168,0)</f>
        <v>0</v>
      </c>
      <c r="BG168" s="150">
        <f>IF(N168="zákl. přenesená",J168,0)</f>
        <v>0</v>
      </c>
      <c r="BH168" s="150">
        <f>IF(N168="sníž. přenesená",J168,0)</f>
        <v>0</v>
      </c>
      <c r="BI168" s="150">
        <f>IF(N168="nulová",J168,0)</f>
        <v>0</v>
      </c>
      <c r="BJ168" s="17" t="s">
        <v>88</v>
      </c>
      <c r="BK168" s="150">
        <f>ROUND(I168*H168,2)</f>
        <v>0</v>
      </c>
      <c r="BL168" s="17" t="s">
        <v>257</v>
      </c>
      <c r="BM168" s="149" t="s">
        <v>5105</v>
      </c>
    </row>
    <row r="169" spans="2:65" s="1" customFormat="1" ht="11.25">
      <c r="B169" s="33"/>
      <c r="D169" s="151" t="s">
        <v>259</v>
      </c>
      <c r="F169" s="152" t="s">
        <v>415</v>
      </c>
      <c r="I169" s="153"/>
      <c r="L169" s="33"/>
      <c r="M169" s="154"/>
      <c r="T169" s="57"/>
      <c r="AT169" s="17" t="s">
        <v>259</v>
      </c>
      <c r="AU169" s="17" t="s">
        <v>21</v>
      </c>
    </row>
    <row r="170" spans="2:65" s="12" customFormat="1" ht="11.25">
      <c r="B170" s="155"/>
      <c r="D170" s="156" t="s">
        <v>265</v>
      </c>
      <c r="E170" s="157" t="s">
        <v>1</v>
      </c>
      <c r="F170" s="158" t="s">
        <v>5090</v>
      </c>
      <c r="H170" s="159">
        <v>62.4</v>
      </c>
      <c r="I170" s="160"/>
      <c r="L170" s="155"/>
      <c r="M170" s="161"/>
      <c r="T170" s="162"/>
      <c r="AT170" s="157" t="s">
        <v>265</v>
      </c>
      <c r="AU170" s="157" t="s">
        <v>21</v>
      </c>
      <c r="AV170" s="12" t="s">
        <v>21</v>
      </c>
      <c r="AW170" s="12" t="s">
        <v>36</v>
      </c>
      <c r="AX170" s="12" t="s">
        <v>80</v>
      </c>
      <c r="AY170" s="157" t="s">
        <v>250</v>
      </c>
    </row>
    <row r="171" spans="2:65" s="12" customFormat="1" ht="11.25">
      <c r="B171" s="155"/>
      <c r="D171" s="156" t="s">
        <v>265</v>
      </c>
      <c r="E171" s="157" t="s">
        <v>1</v>
      </c>
      <c r="F171" s="158" t="s">
        <v>5094</v>
      </c>
      <c r="H171" s="159">
        <v>63.62</v>
      </c>
      <c r="I171" s="160"/>
      <c r="L171" s="155"/>
      <c r="M171" s="161"/>
      <c r="T171" s="162"/>
      <c r="AT171" s="157" t="s">
        <v>265</v>
      </c>
      <c r="AU171" s="157" t="s">
        <v>21</v>
      </c>
      <c r="AV171" s="12" t="s">
        <v>21</v>
      </c>
      <c r="AW171" s="12" t="s">
        <v>36</v>
      </c>
      <c r="AX171" s="12" t="s">
        <v>80</v>
      </c>
      <c r="AY171" s="157" t="s">
        <v>250</v>
      </c>
    </row>
    <row r="172" spans="2:65" s="12" customFormat="1" ht="11.25">
      <c r="B172" s="155"/>
      <c r="D172" s="156" t="s">
        <v>265</v>
      </c>
      <c r="E172" s="157" t="s">
        <v>1</v>
      </c>
      <c r="F172" s="158" t="s">
        <v>5093</v>
      </c>
      <c r="H172" s="159">
        <v>56</v>
      </c>
      <c r="I172" s="160"/>
      <c r="L172" s="155"/>
      <c r="M172" s="161"/>
      <c r="T172" s="162"/>
      <c r="AT172" s="157" t="s">
        <v>265</v>
      </c>
      <c r="AU172" s="157" t="s">
        <v>21</v>
      </c>
      <c r="AV172" s="12" t="s">
        <v>21</v>
      </c>
      <c r="AW172" s="12" t="s">
        <v>36</v>
      </c>
      <c r="AX172" s="12" t="s">
        <v>80</v>
      </c>
      <c r="AY172" s="157" t="s">
        <v>250</v>
      </c>
    </row>
    <row r="173" spans="2:65" s="13" customFormat="1" ht="11.25">
      <c r="B173" s="163"/>
      <c r="D173" s="156" t="s">
        <v>265</v>
      </c>
      <c r="E173" s="164" t="s">
        <v>1</v>
      </c>
      <c r="F173" s="165" t="s">
        <v>273</v>
      </c>
      <c r="H173" s="166">
        <v>182.02</v>
      </c>
      <c r="I173" s="167"/>
      <c r="L173" s="163"/>
      <c r="M173" s="168"/>
      <c r="T173" s="169"/>
      <c r="AT173" s="164" t="s">
        <v>265</v>
      </c>
      <c r="AU173" s="164" t="s">
        <v>21</v>
      </c>
      <c r="AV173" s="13" t="s">
        <v>257</v>
      </c>
      <c r="AW173" s="13" t="s">
        <v>36</v>
      </c>
      <c r="AX173" s="13" t="s">
        <v>88</v>
      </c>
      <c r="AY173" s="164" t="s">
        <v>250</v>
      </c>
    </row>
    <row r="174" spans="2:65" s="1" customFormat="1" ht="24.2" customHeight="1">
      <c r="B174" s="33"/>
      <c r="C174" s="138" t="s">
        <v>331</v>
      </c>
      <c r="D174" s="138" t="s">
        <v>252</v>
      </c>
      <c r="E174" s="139" t="s">
        <v>346</v>
      </c>
      <c r="F174" s="140" t="s">
        <v>347</v>
      </c>
      <c r="G174" s="141" t="s">
        <v>276</v>
      </c>
      <c r="H174" s="142">
        <v>56</v>
      </c>
      <c r="I174" s="143"/>
      <c r="J174" s="144">
        <f>ROUND(I174*H174,2)</f>
        <v>0</v>
      </c>
      <c r="K174" s="140" t="s">
        <v>256</v>
      </c>
      <c r="L174" s="33"/>
      <c r="M174" s="145" t="s">
        <v>1</v>
      </c>
      <c r="N174" s="146" t="s">
        <v>45</v>
      </c>
      <c r="P174" s="147">
        <f>O174*H174</f>
        <v>0</v>
      </c>
      <c r="Q174" s="147">
        <v>0</v>
      </c>
      <c r="R174" s="147">
        <f>Q174*H174</f>
        <v>0</v>
      </c>
      <c r="S174" s="147">
        <v>0</v>
      </c>
      <c r="T174" s="148">
        <f>S174*H174</f>
        <v>0</v>
      </c>
      <c r="AR174" s="149" t="s">
        <v>257</v>
      </c>
      <c r="AT174" s="149" t="s">
        <v>252</v>
      </c>
      <c r="AU174" s="149" t="s">
        <v>21</v>
      </c>
      <c r="AY174" s="17" t="s">
        <v>250</v>
      </c>
      <c r="BE174" s="150">
        <f>IF(N174="základní",J174,0)</f>
        <v>0</v>
      </c>
      <c r="BF174" s="150">
        <f>IF(N174="snížená",J174,0)</f>
        <v>0</v>
      </c>
      <c r="BG174" s="150">
        <f>IF(N174="zákl. přenesená",J174,0)</f>
        <v>0</v>
      </c>
      <c r="BH174" s="150">
        <f>IF(N174="sníž. přenesená",J174,0)</f>
        <v>0</v>
      </c>
      <c r="BI174" s="150">
        <f>IF(N174="nulová",J174,0)</f>
        <v>0</v>
      </c>
      <c r="BJ174" s="17" t="s">
        <v>88</v>
      </c>
      <c r="BK174" s="150">
        <f>ROUND(I174*H174,2)</f>
        <v>0</v>
      </c>
      <c r="BL174" s="17" t="s">
        <v>257</v>
      </c>
      <c r="BM174" s="149" t="s">
        <v>5106</v>
      </c>
    </row>
    <row r="175" spans="2:65" s="1" customFormat="1" ht="11.25">
      <c r="B175" s="33"/>
      <c r="D175" s="151" t="s">
        <v>259</v>
      </c>
      <c r="F175" s="152" t="s">
        <v>349</v>
      </c>
      <c r="I175" s="153"/>
      <c r="L175" s="33"/>
      <c r="M175" s="154"/>
      <c r="T175" s="57"/>
      <c r="AT175" s="17" t="s">
        <v>259</v>
      </c>
      <c r="AU175" s="17" t="s">
        <v>21</v>
      </c>
    </row>
    <row r="176" spans="2:65" s="12" customFormat="1" ht="11.25">
      <c r="B176" s="155"/>
      <c r="D176" s="156" t="s">
        <v>265</v>
      </c>
      <c r="E176" s="157" t="s">
        <v>1</v>
      </c>
      <c r="F176" s="158" t="s">
        <v>5107</v>
      </c>
      <c r="H176" s="159">
        <v>56</v>
      </c>
      <c r="I176" s="160"/>
      <c r="L176" s="155"/>
      <c r="M176" s="161"/>
      <c r="T176" s="162"/>
      <c r="AT176" s="157" t="s">
        <v>265</v>
      </c>
      <c r="AU176" s="157" t="s">
        <v>21</v>
      </c>
      <c r="AV176" s="12" t="s">
        <v>21</v>
      </c>
      <c r="AW176" s="12" t="s">
        <v>36</v>
      </c>
      <c r="AX176" s="12" t="s">
        <v>88</v>
      </c>
      <c r="AY176" s="157" t="s">
        <v>250</v>
      </c>
    </row>
    <row r="177" spans="2:65" s="1" customFormat="1" ht="24.2" customHeight="1">
      <c r="B177" s="33"/>
      <c r="C177" s="138" t="s">
        <v>335</v>
      </c>
      <c r="D177" s="138" t="s">
        <v>252</v>
      </c>
      <c r="E177" s="139" t="s">
        <v>436</v>
      </c>
      <c r="F177" s="140" t="s">
        <v>437</v>
      </c>
      <c r="G177" s="141" t="s">
        <v>255</v>
      </c>
      <c r="H177" s="142">
        <v>56</v>
      </c>
      <c r="I177" s="143"/>
      <c r="J177" s="144">
        <f>ROUND(I177*H177,2)</f>
        <v>0</v>
      </c>
      <c r="K177" s="140" t="s">
        <v>256</v>
      </c>
      <c r="L177" s="33"/>
      <c r="M177" s="145" t="s">
        <v>1</v>
      </c>
      <c r="N177" s="146" t="s">
        <v>45</v>
      </c>
      <c r="P177" s="147">
        <f>O177*H177</f>
        <v>0</v>
      </c>
      <c r="Q177" s="147">
        <v>0</v>
      </c>
      <c r="R177" s="147">
        <f>Q177*H177</f>
        <v>0</v>
      </c>
      <c r="S177" s="147">
        <v>0</v>
      </c>
      <c r="T177" s="148">
        <f>S177*H177</f>
        <v>0</v>
      </c>
      <c r="AR177" s="149" t="s">
        <v>257</v>
      </c>
      <c r="AT177" s="149" t="s">
        <v>252</v>
      </c>
      <c r="AU177" s="149" t="s">
        <v>21</v>
      </c>
      <c r="AY177" s="17" t="s">
        <v>250</v>
      </c>
      <c r="BE177" s="150">
        <f>IF(N177="základní",J177,0)</f>
        <v>0</v>
      </c>
      <c r="BF177" s="150">
        <f>IF(N177="snížená",J177,0)</f>
        <v>0</v>
      </c>
      <c r="BG177" s="150">
        <f>IF(N177="zákl. přenesená",J177,0)</f>
        <v>0</v>
      </c>
      <c r="BH177" s="150">
        <f>IF(N177="sníž. přenesená",J177,0)</f>
        <v>0</v>
      </c>
      <c r="BI177" s="150">
        <f>IF(N177="nulová",J177,0)</f>
        <v>0</v>
      </c>
      <c r="BJ177" s="17" t="s">
        <v>88</v>
      </c>
      <c r="BK177" s="150">
        <f>ROUND(I177*H177,2)</f>
        <v>0</v>
      </c>
      <c r="BL177" s="17" t="s">
        <v>257</v>
      </c>
      <c r="BM177" s="149" t="s">
        <v>5108</v>
      </c>
    </row>
    <row r="178" spans="2:65" s="1" customFormat="1" ht="11.25">
      <c r="B178" s="33"/>
      <c r="D178" s="151" t="s">
        <v>259</v>
      </c>
      <c r="F178" s="152" t="s">
        <v>439</v>
      </c>
      <c r="I178" s="153"/>
      <c r="L178" s="33"/>
      <c r="M178" s="154"/>
      <c r="T178" s="57"/>
      <c r="AT178" s="17" t="s">
        <v>259</v>
      </c>
      <c r="AU178" s="17" t="s">
        <v>21</v>
      </c>
    </row>
    <row r="179" spans="2:65" s="1" customFormat="1" ht="19.5">
      <c r="B179" s="33"/>
      <c r="D179" s="156" t="s">
        <v>285</v>
      </c>
      <c r="F179" s="170" t="s">
        <v>4673</v>
      </c>
      <c r="I179" s="153"/>
      <c r="L179" s="33"/>
      <c r="M179" s="154"/>
      <c r="T179" s="57"/>
      <c r="AT179" s="17" t="s">
        <v>285</v>
      </c>
      <c r="AU179" s="17" t="s">
        <v>21</v>
      </c>
    </row>
    <row r="180" spans="2:65" s="1" customFormat="1" ht="16.5" customHeight="1">
      <c r="B180" s="33"/>
      <c r="C180" s="178" t="s">
        <v>340</v>
      </c>
      <c r="D180" s="178" t="s">
        <v>364</v>
      </c>
      <c r="E180" s="179" t="s">
        <v>441</v>
      </c>
      <c r="F180" s="180" t="s">
        <v>442</v>
      </c>
      <c r="G180" s="181" t="s">
        <v>443</v>
      </c>
      <c r="H180" s="182">
        <v>1.1200000000000001</v>
      </c>
      <c r="I180" s="183"/>
      <c r="J180" s="184">
        <f>ROUND(I180*H180,2)</f>
        <v>0</v>
      </c>
      <c r="K180" s="180" t="s">
        <v>256</v>
      </c>
      <c r="L180" s="185"/>
      <c r="M180" s="186" t="s">
        <v>1</v>
      </c>
      <c r="N180" s="187" t="s">
        <v>45</v>
      </c>
      <c r="P180" s="147">
        <f>O180*H180</f>
        <v>0</v>
      </c>
      <c r="Q180" s="147">
        <v>1E-3</v>
      </c>
      <c r="R180" s="147">
        <f>Q180*H180</f>
        <v>1.1200000000000001E-3</v>
      </c>
      <c r="S180" s="147">
        <v>0</v>
      </c>
      <c r="T180" s="148">
        <f>S180*H180</f>
        <v>0</v>
      </c>
      <c r="AR180" s="149" t="s">
        <v>299</v>
      </c>
      <c r="AT180" s="149" t="s">
        <v>364</v>
      </c>
      <c r="AU180" s="149" t="s">
        <v>21</v>
      </c>
      <c r="AY180" s="17" t="s">
        <v>250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257</v>
      </c>
      <c r="BM180" s="149" t="s">
        <v>5109</v>
      </c>
    </row>
    <row r="181" spans="2:65" s="12" customFormat="1" ht="11.25">
      <c r="B181" s="155"/>
      <c r="D181" s="156" t="s">
        <v>265</v>
      </c>
      <c r="F181" s="158" t="s">
        <v>5110</v>
      </c>
      <c r="H181" s="159">
        <v>1.1200000000000001</v>
      </c>
      <c r="I181" s="160"/>
      <c r="L181" s="155"/>
      <c r="M181" s="161"/>
      <c r="T181" s="162"/>
      <c r="AT181" s="157" t="s">
        <v>265</v>
      </c>
      <c r="AU181" s="157" t="s">
        <v>21</v>
      </c>
      <c r="AV181" s="12" t="s">
        <v>21</v>
      </c>
      <c r="AW181" s="12" t="s">
        <v>4</v>
      </c>
      <c r="AX181" s="12" t="s">
        <v>88</v>
      </c>
      <c r="AY181" s="157" t="s">
        <v>250</v>
      </c>
    </row>
    <row r="182" spans="2:65" s="1" customFormat="1" ht="24.2" customHeight="1">
      <c r="B182" s="33"/>
      <c r="C182" s="138" t="s">
        <v>8</v>
      </c>
      <c r="D182" s="138" t="s">
        <v>252</v>
      </c>
      <c r="E182" s="139" t="s">
        <v>448</v>
      </c>
      <c r="F182" s="140" t="s">
        <v>449</v>
      </c>
      <c r="G182" s="141" t="s">
        <v>255</v>
      </c>
      <c r="H182" s="142">
        <v>218</v>
      </c>
      <c r="I182" s="143"/>
      <c r="J182" s="144">
        <f>ROUND(I182*H182,2)</f>
        <v>0</v>
      </c>
      <c r="K182" s="140" t="s">
        <v>256</v>
      </c>
      <c r="L182" s="33"/>
      <c r="M182" s="145" t="s">
        <v>1</v>
      </c>
      <c r="N182" s="146" t="s">
        <v>45</v>
      </c>
      <c r="P182" s="147">
        <f>O182*H182</f>
        <v>0</v>
      </c>
      <c r="Q182" s="147">
        <v>0</v>
      </c>
      <c r="R182" s="147">
        <f>Q182*H182</f>
        <v>0</v>
      </c>
      <c r="S182" s="147">
        <v>0</v>
      </c>
      <c r="T182" s="148">
        <f>S182*H182</f>
        <v>0</v>
      </c>
      <c r="AR182" s="149" t="s">
        <v>257</v>
      </c>
      <c r="AT182" s="149" t="s">
        <v>252</v>
      </c>
      <c r="AU182" s="149" t="s">
        <v>21</v>
      </c>
      <c r="AY182" s="17" t="s">
        <v>250</v>
      </c>
      <c r="BE182" s="150">
        <f>IF(N182="základní",J182,0)</f>
        <v>0</v>
      </c>
      <c r="BF182" s="150">
        <f>IF(N182="snížená",J182,0)</f>
        <v>0</v>
      </c>
      <c r="BG182" s="150">
        <f>IF(N182="zákl. přenesená",J182,0)</f>
        <v>0</v>
      </c>
      <c r="BH182" s="150">
        <f>IF(N182="sníž. přenesená",J182,0)</f>
        <v>0</v>
      </c>
      <c r="BI182" s="150">
        <f>IF(N182="nulová",J182,0)</f>
        <v>0</v>
      </c>
      <c r="BJ182" s="17" t="s">
        <v>88</v>
      </c>
      <c r="BK182" s="150">
        <f>ROUND(I182*H182,2)</f>
        <v>0</v>
      </c>
      <c r="BL182" s="17" t="s">
        <v>257</v>
      </c>
      <c r="BM182" s="149" t="s">
        <v>5111</v>
      </c>
    </row>
    <row r="183" spans="2:65" s="1" customFormat="1" ht="11.25">
      <c r="B183" s="33"/>
      <c r="D183" s="151" t="s">
        <v>259</v>
      </c>
      <c r="F183" s="152" t="s">
        <v>451</v>
      </c>
      <c r="I183" s="153"/>
      <c r="L183" s="33"/>
      <c r="M183" s="154"/>
      <c r="T183" s="57"/>
      <c r="AT183" s="17" t="s">
        <v>259</v>
      </c>
      <c r="AU183" s="17" t="s">
        <v>21</v>
      </c>
    </row>
    <row r="184" spans="2:65" s="12" customFormat="1" ht="11.25">
      <c r="B184" s="155"/>
      <c r="D184" s="156" t="s">
        <v>265</v>
      </c>
      <c r="E184" s="157" t="s">
        <v>1</v>
      </c>
      <c r="F184" s="158" t="s">
        <v>5112</v>
      </c>
      <c r="H184" s="159">
        <v>218</v>
      </c>
      <c r="I184" s="160"/>
      <c r="L184" s="155"/>
      <c r="M184" s="161"/>
      <c r="T184" s="162"/>
      <c r="AT184" s="157" t="s">
        <v>265</v>
      </c>
      <c r="AU184" s="157" t="s">
        <v>21</v>
      </c>
      <c r="AV184" s="12" t="s">
        <v>21</v>
      </c>
      <c r="AW184" s="12" t="s">
        <v>36</v>
      </c>
      <c r="AX184" s="12" t="s">
        <v>88</v>
      </c>
      <c r="AY184" s="157" t="s">
        <v>250</v>
      </c>
    </row>
    <row r="185" spans="2:65" s="1" customFormat="1" ht="24.2" customHeight="1">
      <c r="B185" s="33"/>
      <c r="C185" s="138" t="s">
        <v>351</v>
      </c>
      <c r="D185" s="138" t="s">
        <v>252</v>
      </c>
      <c r="E185" s="139" t="s">
        <v>1205</v>
      </c>
      <c r="F185" s="140" t="s">
        <v>1206</v>
      </c>
      <c r="G185" s="141" t="s">
        <v>255</v>
      </c>
      <c r="H185" s="142">
        <v>452</v>
      </c>
      <c r="I185" s="143"/>
      <c r="J185" s="144">
        <f>ROUND(I185*H185,2)</f>
        <v>0</v>
      </c>
      <c r="K185" s="140" t="s">
        <v>256</v>
      </c>
      <c r="L185" s="33"/>
      <c r="M185" s="145" t="s">
        <v>1</v>
      </c>
      <c r="N185" s="146" t="s">
        <v>45</v>
      </c>
      <c r="P185" s="147">
        <f>O185*H185</f>
        <v>0</v>
      </c>
      <c r="Q185" s="147">
        <v>0</v>
      </c>
      <c r="R185" s="147">
        <f>Q185*H185</f>
        <v>0</v>
      </c>
      <c r="S185" s="147">
        <v>0</v>
      </c>
      <c r="T185" s="148">
        <f>S185*H185</f>
        <v>0</v>
      </c>
      <c r="AR185" s="149" t="s">
        <v>257</v>
      </c>
      <c r="AT185" s="149" t="s">
        <v>252</v>
      </c>
      <c r="AU185" s="149" t="s">
        <v>21</v>
      </c>
      <c r="AY185" s="17" t="s">
        <v>250</v>
      </c>
      <c r="BE185" s="150">
        <f>IF(N185="základní",J185,0)</f>
        <v>0</v>
      </c>
      <c r="BF185" s="150">
        <f>IF(N185="snížená",J185,0)</f>
        <v>0</v>
      </c>
      <c r="BG185" s="150">
        <f>IF(N185="zákl. přenesená",J185,0)</f>
        <v>0</v>
      </c>
      <c r="BH185" s="150">
        <f>IF(N185="sníž. přenesená",J185,0)</f>
        <v>0</v>
      </c>
      <c r="BI185" s="150">
        <f>IF(N185="nulová",J185,0)</f>
        <v>0</v>
      </c>
      <c r="BJ185" s="17" t="s">
        <v>88</v>
      </c>
      <c r="BK185" s="150">
        <f>ROUND(I185*H185,2)</f>
        <v>0</v>
      </c>
      <c r="BL185" s="17" t="s">
        <v>257</v>
      </c>
      <c r="BM185" s="149" t="s">
        <v>5113</v>
      </c>
    </row>
    <row r="186" spans="2:65" s="1" customFormat="1" ht="11.25">
      <c r="B186" s="33"/>
      <c r="D186" s="151" t="s">
        <v>259</v>
      </c>
      <c r="F186" s="152" t="s">
        <v>1208</v>
      </c>
      <c r="I186" s="153"/>
      <c r="L186" s="33"/>
      <c r="M186" s="154"/>
      <c r="T186" s="57"/>
      <c r="AT186" s="17" t="s">
        <v>259</v>
      </c>
      <c r="AU186" s="17" t="s">
        <v>21</v>
      </c>
    </row>
    <row r="187" spans="2:65" s="1" customFormat="1" ht="24.2" customHeight="1">
      <c r="B187" s="33"/>
      <c r="C187" s="138" t="s">
        <v>357</v>
      </c>
      <c r="D187" s="138" t="s">
        <v>252</v>
      </c>
      <c r="E187" s="139" t="s">
        <v>3788</v>
      </c>
      <c r="F187" s="140" t="s">
        <v>3789</v>
      </c>
      <c r="G187" s="141" t="s">
        <v>255</v>
      </c>
      <c r="H187" s="142">
        <v>56</v>
      </c>
      <c r="I187" s="143"/>
      <c r="J187" s="144">
        <f>ROUND(I187*H187,2)</f>
        <v>0</v>
      </c>
      <c r="K187" s="140" t="s">
        <v>256</v>
      </c>
      <c r="L187" s="33"/>
      <c r="M187" s="145" t="s">
        <v>1</v>
      </c>
      <c r="N187" s="146" t="s">
        <v>45</v>
      </c>
      <c r="P187" s="147">
        <f>O187*H187</f>
        <v>0</v>
      </c>
      <c r="Q187" s="147">
        <v>0</v>
      </c>
      <c r="R187" s="147">
        <f>Q187*H187</f>
        <v>0</v>
      </c>
      <c r="S187" s="147">
        <v>0</v>
      </c>
      <c r="T187" s="148">
        <f>S187*H187</f>
        <v>0</v>
      </c>
      <c r="AR187" s="149" t="s">
        <v>257</v>
      </c>
      <c r="AT187" s="149" t="s">
        <v>252</v>
      </c>
      <c r="AU187" s="149" t="s">
        <v>21</v>
      </c>
      <c r="AY187" s="17" t="s">
        <v>250</v>
      </c>
      <c r="BE187" s="150">
        <f>IF(N187="základní",J187,0)</f>
        <v>0</v>
      </c>
      <c r="BF187" s="150">
        <f>IF(N187="snížená",J187,0)</f>
        <v>0</v>
      </c>
      <c r="BG187" s="150">
        <f>IF(N187="zákl. přenesená",J187,0)</f>
        <v>0</v>
      </c>
      <c r="BH187" s="150">
        <f>IF(N187="sníž. přenesená",J187,0)</f>
        <v>0</v>
      </c>
      <c r="BI187" s="150">
        <f>IF(N187="nulová",J187,0)</f>
        <v>0</v>
      </c>
      <c r="BJ187" s="17" t="s">
        <v>88</v>
      </c>
      <c r="BK187" s="150">
        <f>ROUND(I187*H187,2)</f>
        <v>0</v>
      </c>
      <c r="BL187" s="17" t="s">
        <v>257</v>
      </c>
      <c r="BM187" s="149" t="s">
        <v>5114</v>
      </c>
    </row>
    <row r="188" spans="2:65" s="1" customFormat="1" ht="11.25">
      <c r="B188" s="33"/>
      <c r="D188" s="151" t="s">
        <v>259</v>
      </c>
      <c r="F188" s="152" t="s">
        <v>3791</v>
      </c>
      <c r="I188" s="153"/>
      <c r="L188" s="33"/>
      <c r="M188" s="154"/>
      <c r="T188" s="57"/>
      <c r="AT188" s="17" t="s">
        <v>259</v>
      </c>
      <c r="AU188" s="17" t="s">
        <v>21</v>
      </c>
    </row>
    <row r="189" spans="2:65" s="1" customFormat="1" ht="16.5" customHeight="1">
      <c r="B189" s="33"/>
      <c r="C189" s="138" t="s">
        <v>363</v>
      </c>
      <c r="D189" s="138" t="s">
        <v>252</v>
      </c>
      <c r="E189" s="139" t="s">
        <v>455</v>
      </c>
      <c r="F189" s="140" t="s">
        <v>456</v>
      </c>
      <c r="G189" s="141" t="s">
        <v>276</v>
      </c>
      <c r="H189" s="142">
        <v>1.1120000000000001</v>
      </c>
      <c r="I189" s="143"/>
      <c r="J189" s="144">
        <f>ROUND(I189*H189,2)</f>
        <v>0</v>
      </c>
      <c r="K189" s="140" t="s">
        <v>256</v>
      </c>
      <c r="L189" s="33"/>
      <c r="M189" s="145" t="s">
        <v>1</v>
      </c>
      <c r="N189" s="146" t="s">
        <v>45</v>
      </c>
      <c r="P189" s="147">
        <f>O189*H189</f>
        <v>0</v>
      </c>
      <c r="Q189" s="147">
        <v>0</v>
      </c>
      <c r="R189" s="147">
        <f>Q189*H189</f>
        <v>0</v>
      </c>
      <c r="S189" s="147">
        <v>0</v>
      </c>
      <c r="T189" s="148">
        <f>S189*H189</f>
        <v>0</v>
      </c>
      <c r="AR189" s="149" t="s">
        <v>257</v>
      </c>
      <c r="AT189" s="149" t="s">
        <v>252</v>
      </c>
      <c r="AU189" s="149" t="s">
        <v>21</v>
      </c>
      <c r="AY189" s="17" t="s">
        <v>250</v>
      </c>
      <c r="BE189" s="150">
        <f>IF(N189="základní",J189,0)</f>
        <v>0</v>
      </c>
      <c r="BF189" s="150">
        <f>IF(N189="snížená",J189,0)</f>
        <v>0</v>
      </c>
      <c r="BG189" s="150">
        <f>IF(N189="zákl. přenesená",J189,0)</f>
        <v>0</v>
      </c>
      <c r="BH189" s="150">
        <f>IF(N189="sníž. přenesená",J189,0)</f>
        <v>0</v>
      </c>
      <c r="BI189" s="150">
        <f>IF(N189="nulová",J189,0)</f>
        <v>0</v>
      </c>
      <c r="BJ189" s="17" t="s">
        <v>88</v>
      </c>
      <c r="BK189" s="150">
        <f>ROUND(I189*H189,2)</f>
        <v>0</v>
      </c>
      <c r="BL189" s="17" t="s">
        <v>257</v>
      </c>
      <c r="BM189" s="149" t="s">
        <v>5115</v>
      </c>
    </row>
    <row r="190" spans="2:65" s="1" customFormat="1" ht="11.25">
      <c r="B190" s="33"/>
      <c r="D190" s="151" t="s">
        <v>259</v>
      </c>
      <c r="F190" s="152" t="s">
        <v>458</v>
      </c>
      <c r="I190" s="153"/>
      <c r="L190" s="33"/>
      <c r="M190" s="154"/>
      <c r="T190" s="57"/>
      <c r="AT190" s="17" t="s">
        <v>259</v>
      </c>
      <c r="AU190" s="17" t="s">
        <v>21</v>
      </c>
    </row>
    <row r="191" spans="2:65" s="1" customFormat="1" ht="16.5" customHeight="1">
      <c r="B191" s="33"/>
      <c r="C191" s="138" t="s">
        <v>369</v>
      </c>
      <c r="D191" s="138" t="s">
        <v>252</v>
      </c>
      <c r="E191" s="139" t="s">
        <v>281</v>
      </c>
      <c r="F191" s="140" t="s">
        <v>282</v>
      </c>
      <c r="G191" s="141" t="s">
        <v>283</v>
      </c>
      <c r="H191" s="142">
        <v>1</v>
      </c>
      <c r="I191" s="143"/>
      <c r="J191" s="144">
        <f>ROUND(I191*H191,2)</f>
        <v>0</v>
      </c>
      <c r="K191" s="140" t="s">
        <v>1</v>
      </c>
      <c r="L191" s="33"/>
      <c r="M191" s="145" t="s">
        <v>1</v>
      </c>
      <c r="N191" s="146" t="s">
        <v>45</v>
      </c>
      <c r="P191" s="147">
        <f>O191*H191</f>
        <v>0</v>
      </c>
      <c r="Q191" s="147">
        <v>0</v>
      </c>
      <c r="R191" s="147">
        <f>Q191*H191</f>
        <v>0</v>
      </c>
      <c r="S191" s="147">
        <v>0</v>
      </c>
      <c r="T191" s="148">
        <f>S191*H191</f>
        <v>0</v>
      </c>
      <c r="AR191" s="149" t="s">
        <v>257</v>
      </c>
      <c r="AT191" s="149" t="s">
        <v>252</v>
      </c>
      <c r="AU191" s="149" t="s">
        <v>21</v>
      </c>
      <c r="AY191" s="17" t="s">
        <v>250</v>
      </c>
      <c r="BE191" s="150">
        <f>IF(N191="základní",J191,0)</f>
        <v>0</v>
      </c>
      <c r="BF191" s="150">
        <f>IF(N191="snížená",J191,0)</f>
        <v>0</v>
      </c>
      <c r="BG191" s="150">
        <f>IF(N191="zákl. přenesená",J191,0)</f>
        <v>0</v>
      </c>
      <c r="BH191" s="150">
        <f>IF(N191="sníž. přenesená",J191,0)</f>
        <v>0</v>
      </c>
      <c r="BI191" s="150">
        <f>IF(N191="nulová",J191,0)</f>
        <v>0</v>
      </c>
      <c r="BJ191" s="17" t="s">
        <v>88</v>
      </c>
      <c r="BK191" s="150">
        <f>ROUND(I191*H191,2)</f>
        <v>0</v>
      </c>
      <c r="BL191" s="17" t="s">
        <v>257</v>
      </c>
      <c r="BM191" s="149" t="s">
        <v>5116</v>
      </c>
    </row>
    <row r="192" spans="2:65" s="1" customFormat="1" ht="78">
      <c r="B192" s="33"/>
      <c r="D192" s="156" t="s">
        <v>285</v>
      </c>
      <c r="F192" s="170" t="s">
        <v>286</v>
      </c>
      <c r="I192" s="153"/>
      <c r="L192" s="33"/>
      <c r="M192" s="154"/>
      <c r="T192" s="57"/>
      <c r="AT192" s="17" t="s">
        <v>285</v>
      </c>
      <c r="AU192" s="17" t="s">
        <v>21</v>
      </c>
    </row>
    <row r="193" spans="2:65" s="1" customFormat="1" ht="16.5" customHeight="1">
      <c r="B193" s="33"/>
      <c r="C193" s="138" t="s">
        <v>375</v>
      </c>
      <c r="D193" s="138" t="s">
        <v>252</v>
      </c>
      <c r="E193" s="139" t="s">
        <v>332</v>
      </c>
      <c r="F193" s="140" t="s">
        <v>333</v>
      </c>
      <c r="G193" s="141" t="s">
        <v>276</v>
      </c>
      <c r="H193" s="142">
        <v>159.1</v>
      </c>
      <c r="I193" s="143"/>
      <c r="J193" s="144">
        <f>ROUND(I193*H193,2)</f>
        <v>0</v>
      </c>
      <c r="K193" s="140" t="s">
        <v>1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0</v>
      </c>
      <c r="R193" s="147">
        <f>Q193*H193</f>
        <v>0</v>
      </c>
      <c r="S193" s="147">
        <v>0</v>
      </c>
      <c r="T193" s="148">
        <f>S193*H193</f>
        <v>0</v>
      </c>
      <c r="AR193" s="149" t="s">
        <v>257</v>
      </c>
      <c r="AT193" s="149" t="s">
        <v>252</v>
      </c>
      <c r="AU193" s="149" t="s">
        <v>21</v>
      </c>
      <c r="AY193" s="17" t="s">
        <v>250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257</v>
      </c>
      <c r="BM193" s="149" t="s">
        <v>5117</v>
      </c>
    </row>
    <row r="194" spans="2:65" s="12" customFormat="1" ht="11.25">
      <c r="B194" s="155"/>
      <c r="D194" s="156" t="s">
        <v>265</v>
      </c>
      <c r="E194" s="157" t="s">
        <v>1</v>
      </c>
      <c r="F194" s="158" t="s">
        <v>5088</v>
      </c>
      <c r="H194" s="159">
        <v>159.1</v>
      </c>
      <c r="I194" s="160"/>
      <c r="L194" s="155"/>
      <c r="M194" s="161"/>
      <c r="T194" s="162"/>
      <c r="AT194" s="157" t="s">
        <v>265</v>
      </c>
      <c r="AU194" s="157" t="s">
        <v>21</v>
      </c>
      <c r="AV194" s="12" t="s">
        <v>21</v>
      </c>
      <c r="AW194" s="12" t="s">
        <v>36</v>
      </c>
      <c r="AX194" s="12" t="s">
        <v>88</v>
      </c>
      <c r="AY194" s="157" t="s">
        <v>250</v>
      </c>
    </row>
    <row r="195" spans="2:65" s="11" customFormat="1" ht="22.9" customHeight="1">
      <c r="B195" s="126"/>
      <c r="D195" s="127" t="s">
        <v>79</v>
      </c>
      <c r="E195" s="136" t="s">
        <v>257</v>
      </c>
      <c r="F195" s="136" t="s">
        <v>553</v>
      </c>
      <c r="I195" s="129"/>
      <c r="J195" s="137">
        <f>BK195</f>
        <v>0</v>
      </c>
      <c r="L195" s="126"/>
      <c r="M195" s="131"/>
      <c r="P195" s="132">
        <f>SUM(P196:P203)</f>
        <v>0</v>
      </c>
      <c r="R195" s="132">
        <f>SUM(R196:R203)</f>
        <v>1042.2225599999999</v>
      </c>
      <c r="T195" s="133">
        <f>SUM(T196:T203)</f>
        <v>0</v>
      </c>
      <c r="AR195" s="127" t="s">
        <v>88</v>
      </c>
      <c r="AT195" s="134" t="s">
        <v>79</v>
      </c>
      <c r="AU195" s="134" t="s">
        <v>88</v>
      </c>
      <c r="AY195" s="127" t="s">
        <v>250</v>
      </c>
      <c r="BK195" s="135">
        <f>SUM(BK196:BK203)</f>
        <v>0</v>
      </c>
    </row>
    <row r="196" spans="2:65" s="1" customFormat="1" ht="33" customHeight="1">
      <c r="B196" s="33"/>
      <c r="C196" s="138" t="s">
        <v>7</v>
      </c>
      <c r="D196" s="138" t="s">
        <v>252</v>
      </c>
      <c r="E196" s="139" t="s">
        <v>584</v>
      </c>
      <c r="F196" s="140" t="s">
        <v>585</v>
      </c>
      <c r="G196" s="141" t="s">
        <v>276</v>
      </c>
      <c r="H196" s="142">
        <v>31</v>
      </c>
      <c r="I196" s="143"/>
      <c r="J196" s="144">
        <f>ROUND(I196*H196,2)</f>
        <v>0</v>
      </c>
      <c r="K196" s="140" t="s">
        <v>1</v>
      </c>
      <c r="L196" s="33"/>
      <c r="M196" s="145" t="s">
        <v>1</v>
      </c>
      <c r="N196" s="146" t="s">
        <v>45</v>
      </c>
      <c r="P196" s="147">
        <f>O196*H196</f>
        <v>0</v>
      </c>
      <c r="Q196" s="147">
        <v>2.13408</v>
      </c>
      <c r="R196" s="147">
        <f>Q196*H196</f>
        <v>66.156480000000002</v>
      </c>
      <c r="S196" s="147">
        <v>0</v>
      </c>
      <c r="T196" s="148">
        <f>S196*H196</f>
        <v>0</v>
      </c>
      <c r="AR196" s="149" t="s">
        <v>257</v>
      </c>
      <c r="AT196" s="149" t="s">
        <v>252</v>
      </c>
      <c r="AU196" s="149" t="s">
        <v>21</v>
      </c>
      <c r="AY196" s="17" t="s">
        <v>250</v>
      </c>
      <c r="BE196" s="150">
        <f>IF(N196="základní",J196,0)</f>
        <v>0</v>
      </c>
      <c r="BF196" s="150">
        <f>IF(N196="snížená",J196,0)</f>
        <v>0</v>
      </c>
      <c r="BG196" s="150">
        <f>IF(N196="zákl. přenesená",J196,0)</f>
        <v>0</v>
      </c>
      <c r="BH196" s="150">
        <f>IF(N196="sníž. přenesená",J196,0)</f>
        <v>0</v>
      </c>
      <c r="BI196" s="150">
        <f>IF(N196="nulová",J196,0)</f>
        <v>0</v>
      </c>
      <c r="BJ196" s="17" t="s">
        <v>88</v>
      </c>
      <c r="BK196" s="150">
        <f>ROUND(I196*H196,2)</f>
        <v>0</v>
      </c>
      <c r="BL196" s="17" t="s">
        <v>257</v>
      </c>
      <c r="BM196" s="149" t="s">
        <v>5118</v>
      </c>
    </row>
    <row r="197" spans="2:65" s="12" customFormat="1" ht="11.25">
      <c r="B197" s="155"/>
      <c r="D197" s="156" t="s">
        <v>265</v>
      </c>
      <c r="E197" s="157" t="s">
        <v>1</v>
      </c>
      <c r="F197" s="158" t="s">
        <v>5119</v>
      </c>
      <c r="H197" s="159">
        <v>31</v>
      </c>
      <c r="I197" s="160"/>
      <c r="L197" s="155"/>
      <c r="M197" s="161"/>
      <c r="T197" s="162"/>
      <c r="AT197" s="157" t="s">
        <v>265</v>
      </c>
      <c r="AU197" s="157" t="s">
        <v>21</v>
      </c>
      <c r="AV197" s="12" t="s">
        <v>21</v>
      </c>
      <c r="AW197" s="12" t="s">
        <v>36</v>
      </c>
      <c r="AX197" s="12" t="s">
        <v>88</v>
      </c>
      <c r="AY197" s="157" t="s">
        <v>250</v>
      </c>
    </row>
    <row r="198" spans="2:65" s="1" customFormat="1" ht="33" customHeight="1">
      <c r="B198" s="33"/>
      <c r="C198" s="138" t="s">
        <v>387</v>
      </c>
      <c r="D198" s="138" t="s">
        <v>252</v>
      </c>
      <c r="E198" s="139" t="s">
        <v>589</v>
      </c>
      <c r="F198" s="140" t="s">
        <v>590</v>
      </c>
      <c r="G198" s="141" t="s">
        <v>276</v>
      </c>
      <c r="H198" s="142">
        <v>401</v>
      </c>
      <c r="I198" s="143"/>
      <c r="J198" s="144">
        <f>ROUND(I198*H198,2)</f>
        <v>0</v>
      </c>
      <c r="K198" s="140" t="s">
        <v>1</v>
      </c>
      <c r="L198" s="33"/>
      <c r="M198" s="145" t="s">
        <v>1</v>
      </c>
      <c r="N198" s="146" t="s">
        <v>45</v>
      </c>
      <c r="P198" s="147">
        <f>O198*H198</f>
        <v>0</v>
      </c>
      <c r="Q198" s="147">
        <v>2.4340799999999998</v>
      </c>
      <c r="R198" s="147">
        <f>Q198*H198</f>
        <v>976.06607999999994</v>
      </c>
      <c r="S198" s="147">
        <v>0</v>
      </c>
      <c r="T198" s="148">
        <f>S198*H198</f>
        <v>0</v>
      </c>
      <c r="AR198" s="149" t="s">
        <v>257</v>
      </c>
      <c r="AT198" s="149" t="s">
        <v>252</v>
      </c>
      <c r="AU198" s="149" t="s">
        <v>21</v>
      </c>
      <c r="AY198" s="17" t="s">
        <v>250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257</v>
      </c>
      <c r="BM198" s="149" t="s">
        <v>5120</v>
      </c>
    </row>
    <row r="199" spans="2:65" s="1" customFormat="1" ht="29.25">
      <c r="B199" s="33"/>
      <c r="D199" s="156" t="s">
        <v>285</v>
      </c>
      <c r="F199" s="170" t="s">
        <v>592</v>
      </c>
      <c r="I199" s="153"/>
      <c r="L199" s="33"/>
      <c r="M199" s="154"/>
      <c r="T199" s="57"/>
      <c r="AT199" s="17" t="s">
        <v>285</v>
      </c>
      <c r="AU199" s="17" t="s">
        <v>21</v>
      </c>
    </row>
    <row r="200" spans="2:65" s="12" customFormat="1" ht="11.25">
      <c r="B200" s="155"/>
      <c r="D200" s="156" t="s">
        <v>265</v>
      </c>
      <c r="E200" s="157" t="s">
        <v>1</v>
      </c>
      <c r="F200" s="158" t="s">
        <v>5121</v>
      </c>
      <c r="H200" s="159">
        <v>401</v>
      </c>
      <c r="I200" s="160"/>
      <c r="L200" s="155"/>
      <c r="M200" s="161"/>
      <c r="T200" s="162"/>
      <c r="AT200" s="157" t="s">
        <v>265</v>
      </c>
      <c r="AU200" s="157" t="s">
        <v>21</v>
      </c>
      <c r="AV200" s="12" t="s">
        <v>21</v>
      </c>
      <c r="AW200" s="12" t="s">
        <v>36</v>
      </c>
      <c r="AX200" s="12" t="s">
        <v>88</v>
      </c>
      <c r="AY200" s="157" t="s">
        <v>250</v>
      </c>
    </row>
    <row r="201" spans="2:65" s="1" customFormat="1" ht="24.2" customHeight="1">
      <c r="B201" s="33"/>
      <c r="C201" s="138" t="s">
        <v>393</v>
      </c>
      <c r="D201" s="138" t="s">
        <v>252</v>
      </c>
      <c r="E201" s="139" t="s">
        <v>595</v>
      </c>
      <c r="F201" s="140" t="s">
        <v>596</v>
      </c>
      <c r="G201" s="141" t="s">
        <v>255</v>
      </c>
      <c r="H201" s="142">
        <v>471</v>
      </c>
      <c r="I201" s="143"/>
      <c r="J201" s="144">
        <f>ROUND(I201*H201,2)</f>
        <v>0</v>
      </c>
      <c r="K201" s="140" t="s">
        <v>256</v>
      </c>
      <c r="L201" s="33"/>
      <c r="M201" s="145" t="s">
        <v>1</v>
      </c>
      <c r="N201" s="146" t="s">
        <v>45</v>
      </c>
      <c r="P201" s="147">
        <f>O201*H201</f>
        <v>0</v>
      </c>
      <c r="Q201" s="147">
        <v>0</v>
      </c>
      <c r="R201" s="147">
        <f>Q201*H201</f>
        <v>0</v>
      </c>
      <c r="S201" s="147">
        <v>0</v>
      </c>
      <c r="T201" s="148">
        <f>S201*H201</f>
        <v>0</v>
      </c>
      <c r="AR201" s="149" t="s">
        <v>257</v>
      </c>
      <c r="AT201" s="149" t="s">
        <v>252</v>
      </c>
      <c r="AU201" s="149" t="s">
        <v>21</v>
      </c>
      <c r="AY201" s="17" t="s">
        <v>250</v>
      </c>
      <c r="BE201" s="150">
        <f>IF(N201="základní",J201,0)</f>
        <v>0</v>
      </c>
      <c r="BF201" s="150">
        <f>IF(N201="snížená",J201,0)</f>
        <v>0</v>
      </c>
      <c r="BG201" s="150">
        <f>IF(N201="zákl. přenesená",J201,0)</f>
        <v>0</v>
      </c>
      <c r="BH201" s="150">
        <f>IF(N201="sníž. přenesená",J201,0)</f>
        <v>0</v>
      </c>
      <c r="BI201" s="150">
        <f>IF(N201="nulová",J201,0)</f>
        <v>0</v>
      </c>
      <c r="BJ201" s="17" t="s">
        <v>88</v>
      </c>
      <c r="BK201" s="150">
        <f>ROUND(I201*H201,2)</f>
        <v>0</v>
      </c>
      <c r="BL201" s="17" t="s">
        <v>257</v>
      </c>
      <c r="BM201" s="149" t="s">
        <v>5122</v>
      </c>
    </row>
    <row r="202" spans="2:65" s="1" customFormat="1" ht="11.25">
      <c r="B202" s="33"/>
      <c r="D202" s="151" t="s">
        <v>259</v>
      </c>
      <c r="F202" s="152" t="s">
        <v>598</v>
      </c>
      <c r="I202" s="153"/>
      <c r="L202" s="33"/>
      <c r="M202" s="154"/>
      <c r="T202" s="57"/>
      <c r="AT202" s="17" t="s">
        <v>259</v>
      </c>
      <c r="AU202" s="17" t="s">
        <v>21</v>
      </c>
    </row>
    <row r="203" spans="2:65" s="12" customFormat="1" ht="11.25">
      <c r="B203" s="155"/>
      <c r="D203" s="156" t="s">
        <v>265</v>
      </c>
      <c r="E203" s="157" t="s">
        <v>1</v>
      </c>
      <c r="F203" s="158" t="s">
        <v>5123</v>
      </c>
      <c r="H203" s="159">
        <v>471</v>
      </c>
      <c r="I203" s="160"/>
      <c r="L203" s="155"/>
      <c r="M203" s="161"/>
      <c r="T203" s="162"/>
      <c r="AT203" s="157" t="s">
        <v>265</v>
      </c>
      <c r="AU203" s="157" t="s">
        <v>21</v>
      </c>
      <c r="AV203" s="12" t="s">
        <v>21</v>
      </c>
      <c r="AW203" s="12" t="s">
        <v>36</v>
      </c>
      <c r="AX203" s="12" t="s">
        <v>88</v>
      </c>
      <c r="AY203" s="157" t="s">
        <v>250</v>
      </c>
    </row>
    <row r="204" spans="2:65" s="11" customFormat="1" ht="22.9" customHeight="1">
      <c r="B204" s="126"/>
      <c r="D204" s="127" t="s">
        <v>79</v>
      </c>
      <c r="E204" s="136" t="s">
        <v>720</v>
      </c>
      <c r="F204" s="136" t="s">
        <v>721</v>
      </c>
      <c r="I204" s="129"/>
      <c r="J204" s="137">
        <f>BK204</f>
        <v>0</v>
      </c>
      <c r="L204" s="126"/>
      <c r="M204" s="131"/>
      <c r="P204" s="132">
        <f>SUM(P205:P206)</f>
        <v>0</v>
      </c>
      <c r="R204" s="132">
        <f>SUM(R205:R206)</f>
        <v>0</v>
      </c>
      <c r="T204" s="133">
        <f>SUM(T205:T206)</f>
        <v>0</v>
      </c>
      <c r="AR204" s="127" t="s">
        <v>88</v>
      </c>
      <c r="AT204" s="134" t="s">
        <v>79</v>
      </c>
      <c r="AU204" s="134" t="s">
        <v>88</v>
      </c>
      <c r="AY204" s="127" t="s">
        <v>250</v>
      </c>
      <c r="BK204" s="135">
        <f>SUM(BK205:BK206)</f>
        <v>0</v>
      </c>
    </row>
    <row r="205" spans="2:65" s="1" customFormat="1" ht="16.5" customHeight="1">
      <c r="B205" s="33"/>
      <c r="C205" s="138" t="s">
        <v>399</v>
      </c>
      <c r="D205" s="138" t="s">
        <v>252</v>
      </c>
      <c r="E205" s="139" t="s">
        <v>723</v>
      </c>
      <c r="F205" s="140" t="s">
        <v>724</v>
      </c>
      <c r="G205" s="141" t="s">
        <v>402</v>
      </c>
      <c r="H205" s="142">
        <v>1042.2239999999999</v>
      </c>
      <c r="I205" s="143"/>
      <c r="J205" s="144">
        <f>ROUND(I205*H205,2)</f>
        <v>0</v>
      </c>
      <c r="K205" s="140" t="s">
        <v>256</v>
      </c>
      <c r="L205" s="33"/>
      <c r="M205" s="145" t="s">
        <v>1</v>
      </c>
      <c r="N205" s="146" t="s">
        <v>45</v>
      </c>
      <c r="P205" s="147">
        <f>O205*H205</f>
        <v>0</v>
      </c>
      <c r="Q205" s="147">
        <v>0</v>
      </c>
      <c r="R205" s="147">
        <f>Q205*H205</f>
        <v>0</v>
      </c>
      <c r="S205" s="147">
        <v>0</v>
      </c>
      <c r="T205" s="148">
        <f>S205*H205</f>
        <v>0</v>
      </c>
      <c r="AR205" s="149" t="s">
        <v>257</v>
      </c>
      <c r="AT205" s="149" t="s">
        <v>252</v>
      </c>
      <c r="AU205" s="149" t="s">
        <v>21</v>
      </c>
      <c r="AY205" s="17" t="s">
        <v>250</v>
      </c>
      <c r="BE205" s="150">
        <f>IF(N205="základní",J205,0)</f>
        <v>0</v>
      </c>
      <c r="BF205" s="150">
        <f>IF(N205="snížená",J205,0)</f>
        <v>0</v>
      </c>
      <c r="BG205" s="150">
        <f>IF(N205="zákl. přenesená",J205,0)</f>
        <v>0</v>
      </c>
      <c r="BH205" s="150">
        <f>IF(N205="sníž. přenesená",J205,0)</f>
        <v>0</v>
      </c>
      <c r="BI205" s="150">
        <f>IF(N205="nulová",J205,0)</f>
        <v>0</v>
      </c>
      <c r="BJ205" s="17" t="s">
        <v>88</v>
      </c>
      <c r="BK205" s="150">
        <f>ROUND(I205*H205,2)</f>
        <v>0</v>
      </c>
      <c r="BL205" s="17" t="s">
        <v>257</v>
      </c>
      <c r="BM205" s="149" t="s">
        <v>5124</v>
      </c>
    </row>
    <row r="206" spans="2:65" s="1" customFormat="1" ht="11.25">
      <c r="B206" s="33"/>
      <c r="D206" s="151" t="s">
        <v>259</v>
      </c>
      <c r="F206" s="152" t="s">
        <v>726</v>
      </c>
      <c r="I206" s="153"/>
      <c r="L206" s="33"/>
      <c r="M206" s="193"/>
      <c r="N206" s="190"/>
      <c r="O206" s="190"/>
      <c r="P206" s="190"/>
      <c r="Q206" s="190"/>
      <c r="R206" s="190"/>
      <c r="S206" s="190"/>
      <c r="T206" s="194"/>
      <c r="AT206" s="17" t="s">
        <v>259</v>
      </c>
      <c r="AU206" s="17" t="s">
        <v>21</v>
      </c>
    </row>
    <row r="207" spans="2:65" s="1" customFormat="1" ht="6.95" customHeight="1">
      <c r="B207" s="45"/>
      <c r="C207" s="46"/>
      <c r="D207" s="46"/>
      <c r="E207" s="46"/>
      <c r="F207" s="46"/>
      <c r="G207" s="46"/>
      <c r="H207" s="46"/>
      <c r="I207" s="46"/>
      <c r="J207" s="46"/>
      <c r="K207" s="46"/>
      <c r="L207" s="33"/>
    </row>
  </sheetData>
  <sheetProtection algorithmName="SHA-512" hashValue="nQK14R7yDUTsRJ6iDU5hWa5Opl3JbgxlIBShtayRI40QWvnIb5pGDvcL7R9ivAjLikifKiFe+KNxFycTEGFUYw==" saltValue="o3leMd4IEwk7Vbx90KjdqDJhgLT2/qekSkPkmcgHr035juOK1VmZas58bHothAYL9ViqfCfVisikv5wY9xHE5A==" spinCount="100000" sheet="1" objects="1" scenarios="1" formatColumns="0" formatRows="0" autoFilter="0"/>
  <autoFilter ref="C119:K206" xr:uid="{00000000-0009-0000-0000-00001C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hyperlinks>
    <hyperlink ref="F124" r:id="rId1" xr:uid="{00000000-0004-0000-1C00-000000000000}"/>
    <hyperlink ref="F127" r:id="rId2" xr:uid="{00000000-0004-0000-1C00-000001000000}"/>
    <hyperlink ref="F130" r:id="rId3" xr:uid="{00000000-0004-0000-1C00-000002000000}"/>
    <hyperlink ref="F133" r:id="rId4" xr:uid="{00000000-0004-0000-1C00-000003000000}"/>
    <hyperlink ref="F136" r:id="rId5" xr:uid="{00000000-0004-0000-1C00-000004000000}"/>
    <hyperlink ref="F143" r:id="rId6" xr:uid="{00000000-0004-0000-1C00-000005000000}"/>
    <hyperlink ref="F152" r:id="rId7" xr:uid="{00000000-0004-0000-1C00-000006000000}"/>
    <hyperlink ref="F156" r:id="rId8" xr:uid="{00000000-0004-0000-1C00-000007000000}"/>
    <hyperlink ref="F163" r:id="rId9" xr:uid="{00000000-0004-0000-1C00-000008000000}"/>
    <hyperlink ref="F166" r:id="rId10" xr:uid="{00000000-0004-0000-1C00-000009000000}"/>
    <hyperlink ref="F169" r:id="rId11" xr:uid="{00000000-0004-0000-1C00-00000A000000}"/>
    <hyperlink ref="F175" r:id="rId12" xr:uid="{00000000-0004-0000-1C00-00000B000000}"/>
    <hyperlink ref="F178" r:id="rId13" xr:uid="{00000000-0004-0000-1C00-00000C000000}"/>
    <hyperlink ref="F183" r:id="rId14" xr:uid="{00000000-0004-0000-1C00-00000D000000}"/>
    <hyperlink ref="F186" r:id="rId15" xr:uid="{00000000-0004-0000-1C00-00000E000000}"/>
    <hyperlink ref="F188" r:id="rId16" xr:uid="{00000000-0004-0000-1C00-00000F000000}"/>
    <hyperlink ref="F190" r:id="rId17" xr:uid="{00000000-0004-0000-1C00-000010000000}"/>
    <hyperlink ref="F202" r:id="rId18" xr:uid="{00000000-0004-0000-1C00-000011000000}"/>
    <hyperlink ref="F206" r:id="rId19" xr:uid="{00000000-0004-0000-1C00-000012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20"/>
  <headerFooter>
    <oddHeader>&amp;R02_040</oddHeader>
    <oddFooter>&amp;CStrana &amp;P z &amp;N&amp;R&amp;A</oddFooter>
  </headerFooter>
  <drawing r:id="rId2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36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92</v>
      </c>
      <c r="AZ2" s="94" t="s">
        <v>762</v>
      </c>
      <c r="BA2" s="94" t="s">
        <v>1</v>
      </c>
      <c r="BB2" s="94" t="s">
        <v>1</v>
      </c>
      <c r="BC2" s="94" t="s">
        <v>763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764</v>
      </c>
      <c r="BA3" s="94" t="s">
        <v>1</v>
      </c>
      <c r="BB3" s="94" t="s">
        <v>1</v>
      </c>
      <c r="BC3" s="94" t="s">
        <v>765</v>
      </c>
      <c r="BD3" s="94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  <c r="AZ4" s="94" t="s">
        <v>766</v>
      </c>
      <c r="BA4" s="94" t="s">
        <v>1</v>
      </c>
      <c r="BB4" s="94" t="s">
        <v>1</v>
      </c>
      <c r="BC4" s="94" t="s">
        <v>767</v>
      </c>
      <c r="BD4" s="94" t="s">
        <v>21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s="1" customFormat="1" ht="12" customHeight="1">
      <c r="B8" s="33"/>
      <c r="D8" s="27" t="s">
        <v>215</v>
      </c>
      <c r="L8" s="33"/>
    </row>
    <row r="9" spans="2:56" s="1" customFormat="1" ht="30" customHeight="1">
      <c r="B9" s="33"/>
      <c r="E9" s="241" t="s">
        <v>768</v>
      </c>
      <c r="F9" s="261"/>
      <c r="G9" s="261"/>
      <c r="H9" s="261"/>
      <c r="L9" s="33"/>
    </row>
    <row r="10" spans="2:56" s="1" customFormat="1" ht="11.25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56" s="1" customFormat="1" ht="10.9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ROUND(J125,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ROUND((SUM(BE125:BE362)),  2)</f>
        <v>0</v>
      </c>
      <c r="I33" s="98">
        <v>0.21</v>
      </c>
      <c r="J33" s="87">
        <f>ROUND(((SUM(BE125:BE362))*I33),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ROUND((SUM(BF125:BF362)),  2)</f>
        <v>0</v>
      </c>
      <c r="I34" s="98">
        <v>0.15</v>
      </c>
      <c r="J34" s="87">
        <f>ROUND(((SUM(BF125:BF362))*I34),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ROUND((SUM(BG125:BG362)),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ROUND((SUM(BH125:BH362)),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ROUND((SUM(BI125:BI362)),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30" customHeight="1">
      <c r="B87" s="33"/>
      <c r="E87" s="241" t="str">
        <f>E9</f>
        <v>040.11.2 - Úprava koryta v úseku km 0,950 63 – 1,297 93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J125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J126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J127</f>
        <v>0</v>
      </c>
      <c r="L98" s="114"/>
    </row>
    <row r="99" spans="2:12" s="9" customFormat="1" ht="19.899999999999999" customHeight="1">
      <c r="B99" s="114"/>
      <c r="D99" s="115" t="s">
        <v>224</v>
      </c>
      <c r="E99" s="116"/>
      <c r="F99" s="116"/>
      <c r="G99" s="116"/>
      <c r="H99" s="116"/>
      <c r="I99" s="116"/>
      <c r="J99" s="117">
        <f>J236</f>
        <v>0</v>
      </c>
      <c r="L99" s="114"/>
    </row>
    <row r="100" spans="2:12" s="9" customFormat="1" ht="19.899999999999999" customHeight="1">
      <c r="B100" s="114"/>
      <c r="D100" s="115" t="s">
        <v>225</v>
      </c>
      <c r="E100" s="116"/>
      <c r="F100" s="116"/>
      <c r="G100" s="116"/>
      <c r="H100" s="116"/>
      <c r="I100" s="116"/>
      <c r="J100" s="117">
        <f>J256</f>
        <v>0</v>
      </c>
      <c r="L100" s="114"/>
    </row>
    <row r="101" spans="2:12" s="9" customFormat="1" ht="19.899999999999999" customHeight="1">
      <c r="B101" s="114"/>
      <c r="D101" s="115" t="s">
        <v>226</v>
      </c>
      <c r="E101" s="116"/>
      <c r="F101" s="116"/>
      <c r="G101" s="116"/>
      <c r="H101" s="116"/>
      <c r="I101" s="116"/>
      <c r="J101" s="117">
        <f>J296</f>
        <v>0</v>
      </c>
      <c r="L101" s="114"/>
    </row>
    <row r="102" spans="2:12" s="9" customFormat="1" ht="19.899999999999999" customHeight="1">
      <c r="B102" s="114"/>
      <c r="D102" s="115" t="s">
        <v>227</v>
      </c>
      <c r="E102" s="116"/>
      <c r="F102" s="116"/>
      <c r="G102" s="116"/>
      <c r="H102" s="116"/>
      <c r="I102" s="116"/>
      <c r="J102" s="117">
        <f>J320</f>
        <v>0</v>
      </c>
      <c r="L102" s="114"/>
    </row>
    <row r="103" spans="2:12" s="9" customFormat="1" ht="19.899999999999999" customHeight="1">
      <c r="B103" s="114"/>
      <c r="D103" s="115" t="s">
        <v>228</v>
      </c>
      <c r="E103" s="116"/>
      <c r="F103" s="116"/>
      <c r="G103" s="116"/>
      <c r="H103" s="116"/>
      <c r="I103" s="116"/>
      <c r="J103" s="117">
        <f>J329</f>
        <v>0</v>
      </c>
      <c r="L103" s="114"/>
    </row>
    <row r="104" spans="2:12" s="9" customFormat="1" ht="19.899999999999999" customHeight="1">
      <c r="B104" s="114"/>
      <c r="D104" s="115" t="s">
        <v>229</v>
      </c>
      <c r="E104" s="116"/>
      <c r="F104" s="116"/>
      <c r="G104" s="116"/>
      <c r="H104" s="116"/>
      <c r="I104" s="116"/>
      <c r="J104" s="117">
        <f>J348</f>
        <v>0</v>
      </c>
      <c r="L104" s="114"/>
    </row>
    <row r="105" spans="2:12" s="9" customFormat="1" ht="19.899999999999999" customHeight="1">
      <c r="B105" s="114"/>
      <c r="D105" s="115" t="s">
        <v>230</v>
      </c>
      <c r="E105" s="116"/>
      <c r="F105" s="116"/>
      <c r="G105" s="116"/>
      <c r="H105" s="116"/>
      <c r="I105" s="116"/>
      <c r="J105" s="117">
        <f>J360</f>
        <v>0</v>
      </c>
      <c r="L105" s="114"/>
    </row>
    <row r="106" spans="2:12" s="1" customFormat="1" ht="21.75" customHeight="1">
      <c r="B106" s="33"/>
      <c r="L106" s="33"/>
    </row>
    <row r="107" spans="2:12" s="1" customFormat="1" ht="6.95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33"/>
    </row>
    <row r="111" spans="2:12" s="1" customFormat="1" ht="6.95" customHeight="1"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33"/>
    </row>
    <row r="112" spans="2:12" s="1" customFormat="1" ht="24.95" customHeight="1">
      <c r="B112" s="33"/>
      <c r="C112" s="21" t="s">
        <v>235</v>
      </c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7" t="s">
        <v>16</v>
      </c>
      <c r="L114" s="33"/>
    </row>
    <row r="115" spans="2:65" s="1" customFormat="1" ht="26.25" customHeight="1">
      <c r="B115" s="33"/>
      <c r="E115" s="259" t="str">
        <f>E7</f>
        <v>Opatření Zátor-Loučky, OHO, Dílčí stavba 02.040 Opatření v úseku Zátor - Loučky</v>
      </c>
      <c r="F115" s="260"/>
      <c r="G115" s="260"/>
      <c r="H115" s="260"/>
      <c r="L115" s="33"/>
    </row>
    <row r="116" spans="2:65" s="1" customFormat="1" ht="12" customHeight="1">
      <c r="B116" s="33"/>
      <c r="C116" s="27" t="s">
        <v>215</v>
      </c>
      <c r="L116" s="33"/>
    </row>
    <row r="117" spans="2:65" s="1" customFormat="1" ht="30" customHeight="1">
      <c r="B117" s="33"/>
      <c r="E117" s="241" t="str">
        <f>E9</f>
        <v>040.11.2 - Úprava koryta v úseku km 0,950 63 – 1,297 93</v>
      </c>
      <c r="F117" s="261"/>
      <c r="G117" s="261"/>
      <c r="H117" s="261"/>
      <c r="L117" s="33"/>
    </row>
    <row r="118" spans="2:65" s="1" customFormat="1" ht="6.95" customHeight="1">
      <c r="B118" s="33"/>
      <c r="L118" s="33"/>
    </row>
    <row r="119" spans="2:65" s="1" customFormat="1" ht="12" customHeight="1">
      <c r="B119" s="33"/>
      <c r="C119" s="27" t="s">
        <v>22</v>
      </c>
      <c r="F119" s="25" t="str">
        <f>F12</f>
        <v>Zátor</v>
      </c>
      <c r="I119" s="27" t="s">
        <v>24</v>
      </c>
      <c r="J119" s="53" t="str">
        <f>IF(J12="","",J12)</f>
        <v>15. 11. 2024</v>
      </c>
      <c r="L119" s="33"/>
    </row>
    <row r="120" spans="2:65" s="1" customFormat="1" ht="6.95" customHeight="1">
      <c r="B120" s="33"/>
      <c r="L120" s="33"/>
    </row>
    <row r="121" spans="2:65" s="1" customFormat="1" ht="15.2" customHeight="1">
      <c r="B121" s="33"/>
      <c r="C121" s="27" t="s">
        <v>28</v>
      </c>
      <c r="F121" s="25" t="str">
        <f>E15</f>
        <v>Povodí Odry, státní podnik</v>
      </c>
      <c r="I121" s="27" t="s">
        <v>34</v>
      </c>
      <c r="J121" s="31" t="str">
        <f>E21</f>
        <v>AQUATIS, a.s.</v>
      </c>
      <c r="L121" s="33"/>
    </row>
    <row r="122" spans="2:65" s="1" customFormat="1" ht="25.7" customHeight="1">
      <c r="B122" s="33"/>
      <c r="C122" s="27" t="s">
        <v>32</v>
      </c>
      <c r="F122" s="25" t="str">
        <f>IF(E18="","",E18)</f>
        <v>Vyplň údaj</v>
      </c>
      <c r="I122" s="27" t="s">
        <v>37</v>
      </c>
      <c r="J122" s="31" t="str">
        <f>E24</f>
        <v>Ing. Michal Jendruščák</v>
      </c>
      <c r="L122" s="33"/>
    </row>
    <row r="123" spans="2:65" s="1" customFormat="1" ht="10.35" customHeight="1">
      <c r="B123" s="33"/>
      <c r="L123" s="33"/>
    </row>
    <row r="124" spans="2:65" s="10" customFormat="1" ht="29.25" customHeight="1">
      <c r="B124" s="118"/>
      <c r="C124" s="119" t="s">
        <v>236</v>
      </c>
      <c r="D124" s="120" t="s">
        <v>65</v>
      </c>
      <c r="E124" s="120" t="s">
        <v>61</v>
      </c>
      <c r="F124" s="120" t="s">
        <v>62</v>
      </c>
      <c r="G124" s="120" t="s">
        <v>237</v>
      </c>
      <c r="H124" s="120" t="s">
        <v>238</v>
      </c>
      <c r="I124" s="120" t="s">
        <v>239</v>
      </c>
      <c r="J124" s="120" t="s">
        <v>219</v>
      </c>
      <c r="K124" s="121" t="s">
        <v>240</v>
      </c>
      <c r="L124" s="118"/>
      <c r="M124" s="60" t="s">
        <v>1</v>
      </c>
      <c r="N124" s="61" t="s">
        <v>44</v>
      </c>
      <c r="O124" s="61" t="s">
        <v>241</v>
      </c>
      <c r="P124" s="61" t="s">
        <v>242</v>
      </c>
      <c r="Q124" s="61" t="s">
        <v>243</v>
      </c>
      <c r="R124" s="61" t="s">
        <v>244</v>
      </c>
      <c r="S124" s="61" t="s">
        <v>245</v>
      </c>
      <c r="T124" s="62" t="s">
        <v>246</v>
      </c>
    </row>
    <row r="125" spans="2:65" s="1" customFormat="1" ht="22.9" customHeight="1">
      <c r="B125" s="33"/>
      <c r="C125" s="65" t="s">
        <v>247</v>
      </c>
      <c r="J125" s="122">
        <f>BK125</f>
        <v>0</v>
      </c>
      <c r="L125" s="33"/>
      <c r="M125" s="63"/>
      <c r="N125" s="54"/>
      <c r="O125" s="54"/>
      <c r="P125" s="123">
        <f>P126</f>
        <v>0</v>
      </c>
      <c r="Q125" s="54"/>
      <c r="R125" s="123">
        <f>R126</f>
        <v>16108.040356949998</v>
      </c>
      <c r="S125" s="54"/>
      <c r="T125" s="124">
        <f>T126</f>
        <v>2990.6397999999999</v>
      </c>
      <c r="AT125" s="17" t="s">
        <v>79</v>
      </c>
      <c r="AU125" s="17" t="s">
        <v>221</v>
      </c>
      <c r="BK125" s="125">
        <f>BK126</f>
        <v>0</v>
      </c>
    </row>
    <row r="126" spans="2:65" s="11" customFormat="1" ht="25.9" customHeight="1">
      <c r="B126" s="126"/>
      <c r="D126" s="127" t="s">
        <v>79</v>
      </c>
      <c r="E126" s="128" t="s">
        <v>248</v>
      </c>
      <c r="F126" s="128" t="s">
        <v>249</v>
      </c>
      <c r="I126" s="129"/>
      <c r="J126" s="130">
        <f>BK126</f>
        <v>0</v>
      </c>
      <c r="L126" s="126"/>
      <c r="M126" s="131"/>
      <c r="P126" s="132">
        <f>P127+P236+P256+P296+P320+P329+P348+P360</f>
        <v>0</v>
      </c>
      <c r="R126" s="132">
        <f>R127+R236+R256+R296+R320+R329+R348+R360</f>
        <v>16108.040356949998</v>
      </c>
      <c r="T126" s="133">
        <f>T127+T236+T256+T296+T320+T329+T348+T360</f>
        <v>2990.6397999999999</v>
      </c>
      <c r="AR126" s="127" t="s">
        <v>88</v>
      </c>
      <c r="AT126" s="134" t="s">
        <v>79</v>
      </c>
      <c r="AU126" s="134" t="s">
        <v>80</v>
      </c>
      <c r="AY126" s="127" t="s">
        <v>250</v>
      </c>
      <c r="BK126" s="135">
        <f>BK127+BK236+BK256+BK296+BK320+BK329+BK348+BK360</f>
        <v>0</v>
      </c>
    </row>
    <row r="127" spans="2:65" s="11" customFormat="1" ht="22.9" customHeight="1">
      <c r="B127" s="126"/>
      <c r="D127" s="127" t="s">
        <v>79</v>
      </c>
      <c r="E127" s="136" t="s">
        <v>88</v>
      </c>
      <c r="F127" s="136" t="s">
        <v>251</v>
      </c>
      <c r="I127" s="129"/>
      <c r="J127" s="137">
        <f>BK127</f>
        <v>0</v>
      </c>
      <c r="L127" s="126"/>
      <c r="M127" s="131"/>
      <c r="P127" s="132">
        <f>SUM(P128:P235)</f>
        <v>0</v>
      </c>
      <c r="R127" s="132">
        <f>SUM(R128:R235)</f>
        <v>0.23404</v>
      </c>
      <c r="T127" s="133">
        <f>SUM(T128:T235)</f>
        <v>2979.6549999999997</v>
      </c>
      <c r="AR127" s="127" t="s">
        <v>88</v>
      </c>
      <c r="AT127" s="134" t="s">
        <v>79</v>
      </c>
      <c r="AU127" s="134" t="s">
        <v>88</v>
      </c>
      <c r="AY127" s="127" t="s">
        <v>250</v>
      </c>
      <c r="BK127" s="135">
        <f>SUM(BK128:BK235)</f>
        <v>0</v>
      </c>
    </row>
    <row r="128" spans="2:65" s="1" customFormat="1" ht="24.2" customHeight="1">
      <c r="B128" s="33"/>
      <c r="C128" s="138" t="s">
        <v>88</v>
      </c>
      <c r="D128" s="138" t="s">
        <v>252</v>
      </c>
      <c r="E128" s="139" t="s">
        <v>769</v>
      </c>
      <c r="F128" s="140" t="s">
        <v>770</v>
      </c>
      <c r="G128" s="141" t="s">
        <v>255</v>
      </c>
      <c r="H128" s="142">
        <v>811</v>
      </c>
      <c r="I128" s="143"/>
      <c r="J128" s="144">
        <f>ROUND(I128*H128,2)</f>
        <v>0</v>
      </c>
      <c r="K128" s="140" t="s">
        <v>256</v>
      </c>
      <c r="L128" s="33"/>
      <c r="M128" s="145" t="s">
        <v>1</v>
      </c>
      <c r="N128" s="146" t="s">
        <v>45</v>
      </c>
      <c r="P128" s="147">
        <f>O128*H128</f>
        <v>0</v>
      </c>
      <c r="Q128" s="147">
        <v>0</v>
      </c>
      <c r="R128" s="147">
        <f>Q128*H128</f>
        <v>0</v>
      </c>
      <c r="S128" s="147">
        <v>0.44</v>
      </c>
      <c r="T128" s="148">
        <f>S128*H128</f>
        <v>356.84</v>
      </c>
      <c r="AR128" s="149" t="s">
        <v>257</v>
      </c>
      <c r="AT128" s="149" t="s">
        <v>252</v>
      </c>
      <c r="AU128" s="149" t="s">
        <v>21</v>
      </c>
      <c r="AY128" s="17" t="s">
        <v>250</v>
      </c>
      <c r="BE128" s="150">
        <f>IF(N128="základní",J128,0)</f>
        <v>0</v>
      </c>
      <c r="BF128" s="150">
        <f>IF(N128="snížená",J128,0)</f>
        <v>0</v>
      </c>
      <c r="BG128" s="150">
        <f>IF(N128="zákl. přenesená",J128,0)</f>
        <v>0</v>
      </c>
      <c r="BH128" s="150">
        <f>IF(N128="sníž. přenesená",J128,0)</f>
        <v>0</v>
      </c>
      <c r="BI128" s="150">
        <f>IF(N128="nulová",J128,0)</f>
        <v>0</v>
      </c>
      <c r="BJ128" s="17" t="s">
        <v>88</v>
      </c>
      <c r="BK128" s="150">
        <f>ROUND(I128*H128,2)</f>
        <v>0</v>
      </c>
      <c r="BL128" s="17" t="s">
        <v>257</v>
      </c>
      <c r="BM128" s="149" t="s">
        <v>771</v>
      </c>
    </row>
    <row r="129" spans="2:65" s="1" customFormat="1" ht="11.25">
      <c r="B129" s="33"/>
      <c r="D129" s="151" t="s">
        <v>259</v>
      </c>
      <c r="F129" s="152" t="s">
        <v>772</v>
      </c>
      <c r="I129" s="153"/>
      <c r="L129" s="33"/>
      <c r="M129" s="154"/>
      <c r="T129" s="57"/>
      <c r="AT129" s="17" t="s">
        <v>259</v>
      </c>
      <c r="AU129" s="17" t="s">
        <v>21</v>
      </c>
    </row>
    <row r="130" spans="2:65" s="12" customFormat="1" ht="11.25">
      <c r="B130" s="155"/>
      <c r="D130" s="156" t="s">
        <v>265</v>
      </c>
      <c r="E130" s="157" t="s">
        <v>1</v>
      </c>
      <c r="F130" s="158" t="s">
        <v>773</v>
      </c>
      <c r="H130" s="159">
        <v>811</v>
      </c>
      <c r="I130" s="160"/>
      <c r="L130" s="155"/>
      <c r="M130" s="161"/>
      <c r="T130" s="162"/>
      <c r="AT130" s="157" t="s">
        <v>265</v>
      </c>
      <c r="AU130" s="157" t="s">
        <v>21</v>
      </c>
      <c r="AV130" s="12" t="s">
        <v>21</v>
      </c>
      <c r="AW130" s="12" t="s">
        <v>36</v>
      </c>
      <c r="AX130" s="12" t="s">
        <v>88</v>
      </c>
      <c r="AY130" s="157" t="s">
        <v>250</v>
      </c>
    </row>
    <row r="131" spans="2:65" s="1" customFormat="1" ht="24.2" customHeight="1">
      <c r="B131" s="33"/>
      <c r="C131" s="138" t="s">
        <v>21</v>
      </c>
      <c r="D131" s="138" t="s">
        <v>252</v>
      </c>
      <c r="E131" s="139" t="s">
        <v>774</v>
      </c>
      <c r="F131" s="140" t="s">
        <v>775</v>
      </c>
      <c r="G131" s="141" t="s">
        <v>255</v>
      </c>
      <c r="H131" s="142">
        <v>467</v>
      </c>
      <c r="I131" s="143"/>
      <c r="J131" s="144">
        <f>ROUND(I131*H131,2)</f>
        <v>0</v>
      </c>
      <c r="K131" s="140" t="s">
        <v>256</v>
      </c>
      <c r="L131" s="33"/>
      <c r="M131" s="145" t="s">
        <v>1</v>
      </c>
      <c r="N131" s="146" t="s">
        <v>45</v>
      </c>
      <c r="P131" s="147">
        <f>O131*H131</f>
        <v>0</v>
      </c>
      <c r="Q131" s="147">
        <v>0</v>
      </c>
      <c r="R131" s="147">
        <f>Q131*H131</f>
        <v>0</v>
      </c>
      <c r="S131" s="147">
        <v>0.625</v>
      </c>
      <c r="T131" s="148">
        <f>S131*H131</f>
        <v>291.875</v>
      </c>
      <c r="AR131" s="149" t="s">
        <v>257</v>
      </c>
      <c r="AT131" s="149" t="s">
        <v>252</v>
      </c>
      <c r="AU131" s="149" t="s">
        <v>21</v>
      </c>
      <c r="AY131" s="17" t="s">
        <v>250</v>
      </c>
      <c r="BE131" s="150">
        <f>IF(N131="základní",J131,0)</f>
        <v>0</v>
      </c>
      <c r="BF131" s="150">
        <f>IF(N131="snížená",J131,0)</f>
        <v>0</v>
      </c>
      <c r="BG131" s="150">
        <f>IF(N131="zákl. přenesená",J131,0)</f>
        <v>0</v>
      </c>
      <c r="BH131" s="150">
        <f>IF(N131="sníž. přenesená",J131,0)</f>
        <v>0</v>
      </c>
      <c r="BI131" s="150">
        <f>IF(N131="nulová",J131,0)</f>
        <v>0</v>
      </c>
      <c r="BJ131" s="17" t="s">
        <v>88</v>
      </c>
      <c r="BK131" s="150">
        <f>ROUND(I131*H131,2)</f>
        <v>0</v>
      </c>
      <c r="BL131" s="17" t="s">
        <v>257</v>
      </c>
      <c r="BM131" s="149" t="s">
        <v>776</v>
      </c>
    </row>
    <row r="132" spans="2:65" s="1" customFormat="1" ht="11.25">
      <c r="B132" s="33"/>
      <c r="D132" s="151" t="s">
        <v>259</v>
      </c>
      <c r="F132" s="152" t="s">
        <v>777</v>
      </c>
      <c r="I132" s="153"/>
      <c r="L132" s="33"/>
      <c r="M132" s="154"/>
      <c r="T132" s="57"/>
      <c r="AT132" s="17" t="s">
        <v>259</v>
      </c>
      <c r="AU132" s="17" t="s">
        <v>21</v>
      </c>
    </row>
    <row r="133" spans="2:65" s="12" customFormat="1" ht="11.25">
      <c r="B133" s="155"/>
      <c r="D133" s="156" t="s">
        <v>265</v>
      </c>
      <c r="E133" s="157" t="s">
        <v>1</v>
      </c>
      <c r="F133" s="158" t="s">
        <v>778</v>
      </c>
      <c r="H133" s="159">
        <v>467</v>
      </c>
      <c r="I133" s="160"/>
      <c r="L133" s="155"/>
      <c r="M133" s="161"/>
      <c r="T133" s="162"/>
      <c r="AT133" s="157" t="s">
        <v>265</v>
      </c>
      <c r="AU133" s="157" t="s">
        <v>21</v>
      </c>
      <c r="AV133" s="12" t="s">
        <v>21</v>
      </c>
      <c r="AW133" s="12" t="s">
        <v>36</v>
      </c>
      <c r="AX133" s="12" t="s">
        <v>88</v>
      </c>
      <c r="AY133" s="157" t="s">
        <v>250</v>
      </c>
    </row>
    <row r="134" spans="2:65" s="1" customFormat="1" ht="24.2" customHeight="1">
      <c r="B134" s="33"/>
      <c r="C134" s="138" t="s">
        <v>267</v>
      </c>
      <c r="D134" s="138" t="s">
        <v>252</v>
      </c>
      <c r="E134" s="139" t="s">
        <v>261</v>
      </c>
      <c r="F134" s="140" t="s">
        <v>262</v>
      </c>
      <c r="G134" s="141" t="s">
        <v>255</v>
      </c>
      <c r="H134" s="142">
        <v>344</v>
      </c>
      <c r="I134" s="143"/>
      <c r="J134" s="144">
        <f>ROUND(I134*H134,2)</f>
        <v>0</v>
      </c>
      <c r="K134" s="140" t="s">
        <v>256</v>
      </c>
      <c r="L134" s="33"/>
      <c r="M134" s="145" t="s">
        <v>1</v>
      </c>
      <c r="N134" s="146" t="s">
        <v>45</v>
      </c>
      <c r="P134" s="147">
        <f>O134*H134</f>
        <v>0</v>
      </c>
      <c r="Q134" s="147">
        <v>1.0000000000000001E-5</v>
      </c>
      <c r="R134" s="147">
        <f>Q134*H134</f>
        <v>3.4400000000000003E-3</v>
      </c>
      <c r="S134" s="147">
        <v>0.115</v>
      </c>
      <c r="T134" s="148">
        <f>S134*H134</f>
        <v>39.56</v>
      </c>
      <c r="AR134" s="149" t="s">
        <v>257</v>
      </c>
      <c r="AT134" s="149" t="s">
        <v>252</v>
      </c>
      <c r="AU134" s="149" t="s">
        <v>21</v>
      </c>
      <c r="AY134" s="17" t="s">
        <v>250</v>
      </c>
      <c r="BE134" s="150">
        <f>IF(N134="základní",J134,0)</f>
        <v>0</v>
      </c>
      <c r="BF134" s="150">
        <f>IF(N134="snížená",J134,0)</f>
        <v>0</v>
      </c>
      <c r="BG134" s="150">
        <f>IF(N134="zákl. přenesená",J134,0)</f>
        <v>0</v>
      </c>
      <c r="BH134" s="150">
        <f>IF(N134="sníž. přenesená",J134,0)</f>
        <v>0</v>
      </c>
      <c r="BI134" s="150">
        <f>IF(N134="nulová",J134,0)</f>
        <v>0</v>
      </c>
      <c r="BJ134" s="17" t="s">
        <v>88</v>
      </c>
      <c r="BK134" s="150">
        <f>ROUND(I134*H134,2)</f>
        <v>0</v>
      </c>
      <c r="BL134" s="17" t="s">
        <v>257</v>
      </c>
      <c r="BM134" s="149" t="s">
        <v>779</v>
      </c>
    </row>
    <row r="135" spans="2:65" s="1" customFormat="1" ht="11.25">
      <c r="B135" s="33"/>
      <c r="D135" s="151" t="s">
        <v>259</v>
      </c>
      <c r="F135" s="152" t="s">
        <v>264</v>
      </c>
      <c r="I135" s="153"/>
      <c r="L135" s="33"/>
      <c r="M135" s="154"/>
      <c r="T135" s="57"/>
      <c r="AT135" s="17" t="s">
        <v>259</v>
      </c>
      <c r="AU135" s="17" t="s">
        <v>21</v>
      </c>
    </row>
    <row r="136" spans="2:65" s="12" customFormat="1" ht="11.25">
      <c r="B136" s="155"/>
      <c r="D136" s="156" t="s">
        <v>265</v>
      </c>
      <c r="E136" s="157" t="s">
        <v>1</v>
      </c>
      <c r="F136" s="158" t="s">
        <v>780</v>
      </c>
      <c r="H136" s="159">
        <v>344</v>
      </c>
      <c r="I136" s="160"/>
      <c r="L136" s="155"/>
      <c r="M136" s="161"/>
      <c r="T136" s="162"/>
      <c r="AT136" s="157" t="s">
        <v>265</v>
      </c>
      <c r="AU136" s="157" t="s">
        <v>21</v>
      </c>
      <c r="AV136" s="12" t="s">
        <v>21</v>
      </c>
      <c r="AW136" s="12" t="s">
        <v>36</v>
      </c>
      <c r="AX136" s="12" t="s">
        <v>88</v>
      </c>
      <c r="AY136" s="157" t="s">
        <v>250</v>
      </c>
    </row>
    <row r="137" spans="2:65" s="1" customFormat="1" ht="16.5" customHeight="1">
      <c r="B137" s="33"/>
      <c r="C137" s="138" t="s">
        <v>257</v>
      </c>
      <c r="D137" s="138" t="s">
        <v>252</v>
      </c>
      <c r="E137" s="139" t="s">
        <v>274</v>
      </c>
      <c r="F137" s="140" t="s">
        <v>275</v>
      </c>
      <c r="G137" s="141" t="s">
        <v>276</v>
      </c>
      <c r="H137" s="142">
        <v>1259</v>
      </c>
      <c r="I137" s="143"/>
      <c r="J137" s="144">
        <f>ROUND(I137*H137,2)</f>
        <v>0</v>
      </c>
      <c r="K137" s="140" t="s">
        <v>256</v>
      </c>
      <c r="L137" s="33"/>
      <c r="M137" s="145" t="s">
        <v>1</v>
      </c>
      <c r="N137" s="146" t="s">
        <v>45</v>
      </c>
      <c r="P137" s="147">
        <f>O137*H137</f>
        <v>0</v>
      </c>
      <c r="Q137" s="147">
        <v>0</v>
      </c>
      <c r="R137" s="147">
        <f>Q137*H137</f>
        <v>0</v>
      </c>
      <c r="S137" s="147">
        <v>1.82</v>
      </c>
      <c r="T137" s="148">
        <f>S137*H137</f>
        <v>2291.38</v>
      </c>
      <c r="AR137" s="149" t="s">
        <v>257</v>
      </c>
      <c r="AT137" s="149" t="s">
        <v>252</v>
      </c>
      <c r="AU137" s="149" t="s">
        <v>21</v>
      </c>
      <c r="AY137" s="17" t="s">
        <v>250</v>
      </c>
      <c r="BE137" s="150">
        <f>IF(N137="základní",J137,0)</f>
        <v>0</v>
      </c>
      <c r="BF137" s="150">
        <f>IF(N137="snížená",J137,0)</f>
        <v>0</v>
      </c>
      <c r="BG137" s="150">
        <f>IF(N137="zákl. přenesená",J137,0)</f>
        <v>0</v>
      </c>
      <c r="BH137" s="150">
        <f>IF(N137="sníž. přenesená",J137,0)</f>
        <v>0</v>
      </c>
      <c r="BI137" s="150">
        <f>IF(N137="nulová",J137,0)</f>
        <v>0</v>
      </c>
      <c r="BJ137" s="17" t="s">
        <v>88</v>
      </c>
      <c r="BK137" s="150">
        <f>ROUND(I137*H137,2)</f>
        <v>0</v>
      </c>
      <c r="BL137" s="17" t="s">
        <v>257</v>
      </c>
      <c r="BM137" s="149" t="s">
        <v>781</v>
      </c>
    </row>
    <row r="138" spans="2:65" s="1" customFormat="1" ht="11.25">
      <c r="B138" s="33"/>
      <c r="D138" s="151" t="s">
        <v>259</v>
      </c>
      <c r="F138" s="152" t="s">
        <v>278</v>
      </c>
      <c r="I138" s="153"/>
      <c r="L138" s="33"/>
      <c r="M138" s="154"/>
      <c r="T138" s="57"/>
      <c r="AT138" s="17" t="s">
        <v>259</v>
      </c>
      <c r="AU138" s="17" t="s">
        <v>21</v>
      </c>
    </row>
    <row r="139" spans="2:65" s="12" customFormat="1" ht="11.25">
      <c r="B139" s="155"/>
      <c r="D139" s="156" t="s">
        <v>265</v>
      </c>
      <c r="E139" s="157" t="s">
        <v>1</v>
      </c>
      <c r="F139" s="158" t="s">
        <v>782</v>
      </c>
      <c r="H139" s="159">
        <v>1102</v>
      </c>
      <c r="I139" s="160"/>
      <c r="L139" s="155"/>
      <c r="M139" s="161"/>
      <c r="T139" s="162"/>
      <c r="AT139" s="157" t="s">
        <v>265</v>
      </c>
      <c r="AU139" s="157" t="s">
        <v>21</v>
      </c>
      <c r="AV139" s="12" t="s">
        <v>21</v>
      </c>
      <c r="AW139" s="12" t="s">
        <v>36</v>
      </c>
      <c r="AX139" s="12" t="s">
        <v>80</v>
      </c>
      <c r="AY139" s="157" t="s">
        <v>250</v>
      </c>
    </row>
    <row r="140" spans="2:65" s="12" customFormat="1" ht="11.25">
      <c r="B140" s="155"/>
      <c r="D140" s="156" t="s">
        <v>265</v>
      </c>
      <c r="E140" s="157" t="s">
        <v>1</v>
      </c>
      <c r="F140" s="158" t="s">
        <v>783</v>
      </c>
      <c r="H140" s="159">
        <v>157</v>
      </c>
      <c r="I140" s="160"/>
      <c r="L140" s="155"/>
      <c r="M140" s="161"/>
      <c r="T140" s="162"/>
      <c r="AT140" s="157" t="s">
        <v>265</v>
      </c>
      <c r="AU140" s="157" t="s">
        <v>21</v>
      </c>
      <c r="AV140" s="12" t="s">
        <v>21</v>
      </c>
      <c r="AW140" s="12" t="s">
        <v>36</v>
      </c>
      <c r="AX140" s="12" t="s">
        <v>80</v>
      </c>
      <c r="AY140" s="157" t="s">
        <v>250</v>
      </c>
    </row>
    <row r="141" spans="2:65" s="13" customFormat="1" ht="11.25">
      <c r="B141" s="163"/>
      <c r="D141" s="156" t="s">
        <v>265</v>
      </c>
      <c r="E141" s="164" t="s">
        <v>1</v>
      </c>
      <c r="F141" s="165" t="s">
        <v>273</v>
      </c>
      <c r="H141" s="166">
        <v>1259</v>
      </c>
      <c r="I141" s="167"/>
      <c r="L141" s="163"/>
      <c r="M141" s="168"/>
      <c r="T141" s="169"/>
      <c r="AT141" s="164" t="s">
        <v>265</v>
      </c>
      <c r="AU141" s="164" t="s">
        <v>21</v>
      </c>
      <c r="AV141" s="13" t="s">
        <v>257</v>
      </c>
      <c r="AW141" s="13" t="s">
        <v>36</v>
      </c>
      <c r="AX141" s="13" t="s">
        <v>88</v>
      </c>
      <c r="AY141" s="164" t="s">
        <v>250</v>
      </c>
    </row>
    <row r="142" spans="2:65" s="1" customFormat="1" ht="24.2" customHeight="1">
      <c r="B142" s="33"/>
      <c r="C142" s="138" t="s">
        <v>280</v>
      </c>
      <c r="D142" s="138" t="s">
        <v>252</v>
      </c>
      <c r="E142" s="139" t="s">
        <v>288</v>
      </c>
      <c r="F142" s="140" t="s">
        <v>289</v>
      </c>
      <c r="G142" s="141" t="s">
        <v>255</v>
      </c>
      <c r="H142" s="142">
        <v>16314</v>
      </c>
      <c r="I142" s="143"/>
      <c r="J142" s="144">
        <f>ROUND(I142*H142,2)</f>
        <v>0</v>
      </c>
      <c r="K142" s="140" t="s">
        <v>256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0</v>
      </c>
      <c r="R142" s="147">
        <f>Q142*H142</f>
        <v>0</v>
      </c>
      <c r="S142" s="147">
        <v>0</v>
      </c>
      <c r="T142" s="148">
        <f>S142*H142</f>
        <v>0</v>
      </c>
      <c r="AR142" s="149" t="s">
        <v>257</v>
      </c>
      <c r="AT142" s="149" t="s">
        <v>252</v>
      </c>
      <c r="AU142" s="149" t="s">
        <v>21</v>
      </c>
      <c r="AY142" s="17" t="s">
        <v>250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257</v>
      </c>
      <c r="BM142" s="149" t="s">
        <v>784</v>
      </c>
    </row>
    <row r="143" spans="2:65" s="1" customFormat="1" ht="11.25">
      <c r="B143" s="33"/>
      <c r="D143" s="151" t="s">
        <v>259</v>
      </c>
      <c r="F143" s="152" t="s">
        <v>291</v>
      </c>
      <c r="I143" s="153"/>
      <c r="L143" s="33"/>
      <c r="M143" s="154"/>
      <c r="T143" s="57"/>
      <c r="AT143" s="17" t="s">
        <v>259</v>
      </c>
      <c r="AU143" s="17" t="s">
        <v>21</v>
      </c>
    </row>
    <row r="144" spans="2:65" s="12" customFormat="1" ht="11.25">
      <c r="B144" s="155"/>
      <c r="D144" s="156" t="s">
        <v>265</v>
      </c>
      <c r="E144" s="157" t="s">
        <v>1</v>
      </c>
      <c r="F144" s="158" t="s">
        <v>785</v>
      </c>
      <c r="H144" s="159">
        <v>16314</v>
      </c>
      <c r="I144" s="160"/>
      <c r="L144" s="155"/>
      <c r="M144" s="161"/>
      <c r="T144" s="162"/>
      <c r="AT144" s="157" t="s">
        <v>265</v>
      </c>
      <c r="AU144" s="157" t="s">
        <v>21</v>
      </c>
      <c r="AV144" s="12" t="s">
        <v>21</v>
      </c>
      <c r="AW144" s="12" t="s">
        <v>36</v>
      </c>
      <c r="AX144" s="12" t="s">
        <v>88</v>
      </c>
      <c r="AY144" s="157" t="s">
        <v>250</v>
      </c>
    </row>
    <row r="145" spans="2:65" s="1" customFormat="1" ht="33" customHeight="1">
      <c r="B145" s="33"/>
      <c r="C145" s="138" t="s">
        <v>287</v>
      </c>
      <c r="D145" s="138" t="s">
        <v>252</v>
      </c>
      <c r="E145" s="139" t="s">
        <v>294</v>
      </c>
      <c r="F145" s="140" t="s">
        <v>295</v>
      </c>
      <c r="G145" s="141" t="s">
        <v>276</v>
      </c>
      <c r="H145" s="142">
        <v>23466</v>
      </c>
      <c r="I145" s="143"/>
      <c r="J145" s="144">
        <f>ROUND(I145*H145,2)</f>
        <v>0</v>
      </c>
      <c r="K145" s="140" t="s">
        <v>256</v>
      </c>
      <c r="L145" s="33"/>
      <c r="M145" s="145" t="s">
        <v>1</v>
      </c>
      <c r="N145" s="146" t="s">
        <v>45</v>
      </c>
      <c r="P145" s="147">
        <f>O145*H145</f>
        <v>0</v>
      </c>
      <c r="Q145" s="147">
        <v>0</v>
      </c>
      <c r="R145" s="147">
        <f>Q145*H145</f>
        <v>0</v>
      </c>
      <c r="S145" s="147">
        <v>0</v>
      </c>
      <c r="T145" s="148">
        <f>S145*H145</f>
        <v>0</v>
      </c>
      <c r="AR145" s="149" t="s">
        <v>257</v>
      </c>
      <c r="AT145" s="149" t="s">
        <v>252</v>
      </c>
      <c r="AU145" s="149" t="s">
        <v>21</v>
      </c>
      <c r="AY145" s="17" t="s">
        <v>250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257</v>
      </c>
      <c r="BM145" s="149" t="s">
        <v>786</v>
      </c>
    </row>
    <row r="146" spans="2:65" s="1" customFormat="1" ht="11.25">
      <c r="B146" s="33"/>
      <c r="D146" s="151" t="s">
        <v>259</v>
      </c>
      <c r="F146" s="152" t="s">
        <v>297</v>
      </c>
      <c r="I146" s="153"/>
      <c r="L146" s="33"/>
      <c r="M146" s="154"/>
      <c r="T146" s="57"/>
      <c r="AT146" s="17" t="s">
        <v>259</v>
      </c>
      <c r="AU146" s="17" t="s">
        <v>21</v>
      </c>
    </row>
    <row r="147" spans="2:65" s="12" customFormat="1" ht="11.25">
      <c r="B147" s="155"/>
      <c r="D147" s="156" t="s">
        <v>265</v>
      </c>
      <c r="E147" s="157" t="s">
        <v>1</v>
      </c>
      <c r="F147" s="158" t="s">
        <v>787</v>
      </c>
      <c r="H147" s="159">
        <v>23466</v>
      </c>
      <c r="I147" s="160"/>
      <c r="L147" s="155"/>
      <c r="M147" s="161"/>
      <c r="T147" s="162"/>
      <c r="AT147" s="157" t="s">
        <v>265</v>
      </c>
      <c r="AU147" s="157" t="s">
        <v>21</v>
      </c>
      <c r="AV147" s="12" t="s">
        <v>21</v>
      </c>
      <c r="AW147" s="12" t="s">
        <v>36</v>
      </c>
      <c r="AX147" s="12" t="s">
        <v>88</v>
      </c>
      <c r="AY147" s="157" t="s">
        <v>250</v>
      </c>
    </row>
    <row r="148" spans="2:65" s="1" customFormat="1" ht="37.9" customHeight="1">
      <c r="B148" s="33"/>
      <c r="C148" s="138" t="s">
        <v>293</v>
      </c>
      <c r="D148" s="138" t="s">
        <v>252</v>
      </c>
      <c r="E148" s="139" t="s">
        <v>300</v>
      </c>
      <c r="F148" s="140" t="s">
        <v>301</v>
      </c>
      <c r="G148" s="141" t="s">
        <v>276</v>
      </c>
      <c r="H148" s="142">
        <v>3874</v>
      </c>
      <c r="I148" s="143"/>
      <c r="J148" s="144">
        <f>ROUND(I148*H148,2)</f>
        <v>0</v>
      </c>
      <c r="K148" s="140" t="s">
        <v>256</v>
      </c>
      <c r="L148" s="33"/>
      <c r="M148" s="145" t="s">
        <v>1</v>
      </c>
      <c r="N148" s="146" t="s">
        <v>45</v>
      </c>
      <c r="P148" s="147">
        <f>O148*H148</f>
        <v>0</v>
      </c>
      <c r="Q148" s="147">
        <v>0</v>
      </c>
      <c r="R148" s="147">
        <f>Q148*H148</f>
        <v>0</v>
      </c>
      <c r="S148" s="147">
        <v>0</v>
      </c>
      <c r="T148" s="148">
        <f>S148*H148</f>
        <v>0</v>
      </c>
      <c r="AR148" s="149" t="s">
        <v>257</v>
      </c>
      <c r="AT148" s="149" t="s">
        <v>252</v>
      </c>
      <c r="AU148" s="149" t="s">
        <v>21</v>
      </c>
      <c r="AY148" s="17" t="s">
        <v>250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257</v>
      </c>
      <c r="BM148" s="149" t="s">
        <v>788</v>
      </c>
    </row>
    <row r="149" spans="2:65" s="1" customFormat="1" ht="11.25">
      <c r="B149" s="33"/>
      <c r="D149" s="151" t="s">
        <v>259</v>
      </c>
      <c r="F149" s="152" t="s">
        <v>303</v>
      </c>
      <c r="I149" s="153"/>
      <c r="L149" s="33"/>
      <c r="M149" s="154"/>
      <c r="T149" s="57"/>
      <c r="AT149" s="17" t="s">
        <v>259</v>
      </c>
      <c r="AU149" s="17" t="s">
        <v>21</v>
      </c>
    </row>
    <row r="150" spans="2:65" s="12" customFormat="1" ht="11.25">
      <c r="B150" s="155"/>
      <c r="D150" s="156" t="s">
        <v>265</v>
      </c>
      <c r="E150" s="157" t="s">
        <v>1</v>
      </c>
      <c r="F150" s="158" t="s">
        <v>789</v>
      </c>
      <c r="H150" s="159">
        <v>3874</v>
      </c>
      <c r="I150" s="160"/>
      <c r="L150" s="155"/>
      <c r="M150" s="161"/>
      <c r="T150" s="162"/>
      <c r="AT150" s="157" t="s">
        <v>265</v>
      </c>
      <c r="AU150" s="157" t="s">
        <v>21</v>
      </c>
      <c r="AV150" s="12" t="s">
        <v>21</v>
      </c>
      <c r="AW150" s="12" t="s">
        <v>36</v>
      </c>
      <c r="AX150" s="12" t="s">
        <v>88</v>
      </c>
      <c r="AY150" s="157" t="s">
        <v>250</v>
      </c>
    </row>
    <row r="151" spans="2:65" s="1" customFormat="1" ht="37.9" customHeight="1">
      <c r="B151" s="33"/>
      <c r="C151" s="138" t="s">
        <v>299</v>
      </c>
      <c r="D151" s="138" t="s">
        <v>252</v>
      </c>
      <c r="E151" s="139" t="s">
        <v>790</v>
      </c>
      <c r="F151" s="140" t="s">
        <v>791</v>
      </c>
      <c r="G151" s="141" t="s">
        <v>276</v>
      </c>
      <c r="H151" s="142">
        <v>22196</v>
      </c>
      <c r="I151" s="143"/>
      <c r="J151" s="144">
        <f>ROUND(I151*H151,2)</f>
        <v>0</v>
      </c>
      <c r="K151" s="140" t="s">
        <v>256</v>
      </c>
      <c r="L151" s="33"/>
      <c r="M151" s="145" t="s">
        <v>1</v>
      </c>
      <c r="N151" s="146" t="s">
        <v>45</v>
      </c>
      <c r="P151" s="147">
        <f>O151*H151</f>
        <v>0</v>
      </c>
      <c r="Q151" s="147">
        <v>0</v>
      </c>
      <c r="R151" s="147">
        <f>Q151*H151</f>
        <v>0</v>
      </c>
      <c r="S151" s="147">
        <v>0</v>
      </c>
      <c r="T151" s="148">
        <f>S151*H151</f>
        <v>0</v>
      </c>
      <c r="AR151" s="149" t="s">
        <v>257</v>
      </c>
      <c r="AT151" s="149" t="s">
        <v>252</v>
      </c>
      <c r="AU151" s="149" t="s">
        <v>21</v>
      </c>
      <c r="AY151" s="17" t="s">
        <v>250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257</v>
      </c>
      <c r="BM151" s="149" t="s">
        <v>792</v>
      </c>
    </row>
    <row r="152" spans="2:65" s="1" customFormat="1" ht="11.25">
      <c r="B152" s="33"/>
      <c r="D152" s="151" t="s">
        <v>259</v>
      </c>
      <c r="F152" s="152" t="s">
        <v>793</v>
      </c>
      <c r="I152" s="153"/>
      <c r="L152" s="33"/>
      <c r="M152" s="154"/>
      <c r="T152" s="57"/>
      <c r="AT152" s="17" t="s">
        <v>259</v>
      </c>
      <c r="AU152" s="17" t="s">
        <v>21</v>
      </c>
    </row>
    <row r="153" spans="2:65" s="12" customFormat="1" ht="11.25">
      <c r="B153" s="155"/>
      <c r="D153" s="156" t="s">
        <v>265</v>
      </c>
      <c r="E153" s="157" t="s">
        <v>1</v>
      </c>
      <c r="F153" s="158" t="s">
        <v>794</v>
      </c>
      <c r="H153" s="159">
        <v>22196</v>
      </c>
      <c r="I153" s="160"/>
      <c r="L153" s="155"/>
      <c r="M153" s="161"/>
      <c r="T153" s="162"/>
      <c r="AT153" s="157" t="s">
        <v>265</v>
      </c>
      <c r="AU153" s="157" t="s">
        <v>21</v>
      </c>
      <c r="AV153" s="12" t="s">
        <v>21</v>
      </c>
      <c r="AW153" s="12" t="s">
        <v>36</v>
      </c>
      <c r="AX153" s="12" t="s">
        <v>88</v>
      </c>
      <c r="AY153" s="157" t="s">
        <v>250</v>
      </c>
    </row>
    <row r="154" spans="2:65" s="1" customFormat="1" ht="37.9" customHeight="1">
      <c r="B154" s="33"/>
      <c r="C154" s="138" t="s">
        <v>305</v>
      </c>
      <c r="D154" s="138" t="s">
        <v>252</v>
      </c>
      <c r="E154" s="139" t="s">
        <v>312</v>
      </c>
      <c r="F154" s="140" t="s">
        <v>313</v>
      </c>
      <c r="G154" s="141" t="s">
        <v>276</v>
      </c>
      <c r="H154" s="142">
        <v>5020.3999999999996</v>
      </c>
      <c r="I154" s="143"/>
      <c r="J154" s="144">
        <f>ROUND(I154*H154,2)</f>
        <v>0</v>
      </c>
      <c r="K154" s="140" t="s">
        <v>256</v>
      </c>
      <c r="L154" s="33"/>
      <c r="M154" s="145" t="s">
        <v>1</v>
      </c>
      <c r="N154" s="146" t="s">
        <v>45</v>
      </c>
      <c r="P154" s="147">
        <f>O154*H154</f>
        <v>0</v>
      </c>
      <c r="Q154" s="147">
        <v>0</v>
      </c>
      <c r="R154" s="147">
        <f>Q154*H154</f>
        <v>0</v>
      </c>
      <c r="S154" s="147">
        <v>0</v>
      </c>
      <c r="T154" s="148">
        <f>S154*H154</f>
        <v>0</v>
      </c>
      <c r="AR154" s="149" t="s">
        <v>257</v>
      </c>
      <c r="AT154" s="149" t="s">
        <v>252</v>
      </c>
      <c r="AU154" s="149" t="s">
        <v>21</v>
      </c>
      <c r="AY154" s="17" t="s">
        <v>250</v>
      </c>
      <c r="BE154" s="150">
        <f>IF(N154="základní",J154,0)</f>
        <v>0</v>
      </c>
      <c r="BF154" s="150">
        <f>IF(N154="snížená",J154,0)</f>
        <v>0</v>
      </c>
      <c r="BG154" s="150">
        <f>IF(N154="zákl. přenesená",J154,0)</f>
        <v>0</v>
      </c>
      <c r="BH154" s="150">
        <f>IF(N154="sníž. přenesená",J154,0)</f>
        <v>0</v>
      </c>
      <c r="BI154" s="150">
        <f>IF(N154="nulová",J154,0)</f>
        <v>0</v>
      </c>
      <c r="BJ154" s="17" t="s">
        <v>88</v>
      </c>
      <c r="BK154" s="150">
        <f>ROUND(I154*H154,2)</f>
        <v>0</v>
      </c>
      <c r="BL154" s="17" t="s">
        <v>257</v>
      </c>
      <c r="BM154" s="149" t="s">
        <v>795</v>
      </c>
    </row>
    <row r="155" spans="2:65" s="1" customFormat="1" ht="11.25">
      <c r="B155" s="33"/>
      <c r="D155" s="151" t="s">
        <v>259</v>
      </c>
      <c r="F155" s="152" t="s">
        <v>315</v>
      </c>
      <c r="I155" s="153"/>
      <c r="L155" s="33"/>
      <c r="M155" s="154"/>
      <c r="T155" s="57"/>
      <c r="AT155" s="17" t="s">
        <v>259</v>
      </c>
      <c r="AU155" s="17" t="s">
        <v>21</v>
      </c>
    </row>
    <row r="156" spans="2:65" s="12" customFormat="1" ht="11.25">
      <c r="B156" s="155"/>
      <c r="D156" s="156" t="s">
        <v>265</v>
      </c>
      <c r="E156" s="157" t="s">
        <v>1</v>
      </c>
      <c r="F156" s="158" t="s">
        <v>796</v>
      </c>
      <c r="H156" s="159">
        <v>3262.8</v>
      </c>
      <c r="I156" s="160"/>
      <c r="L156" s="155"/>
      <c r="M156" s="161"/>
      <c r="T156" s="162"/>
      <c r="AT156" s="157" t="s">
        <v>265</v>
      </c>
      <c r="AU156" s="157" t="s">
        <v>21</v>
      </c>
      <c r="AV156" s="12" t="s">
        <v>21</v>
      </c>
      <c r="AW156" s="12" t="s">
        <v>36</v>
      </c>
      <c r="AX156" s="12" t="s">
        <v>80</v>
      </c>
      <c r="AY156" s="157" t="s">
        <v>250</v>
      </c>
    </row>
    <row r="157" spans="2:65" s="14" customFormat="1" ht="11.25">
      <c r="B157" s="171"/>
      <c r="D157" s="156" t="s">
        <v>265</v>
      </c>
      <c r="E157" s="172" t="s">
        <v>1</v>
      </c>
      <c r="F157" s="173" t="s">
        <v>317</v>
      </c>
      <c r="H157" s="174">
        <v>3262.8</v>
      </c>
      <c r="I157" s="175"/>
      <c r="L157" s="171"/>
      <c r="M157" s="176"/>
      <c r="T157" s="177"/>
      <c r="AT157" s="172" t="s">
        <v>265</v>
      </c>
      <c r="AU157" s="172" t="s">
        <v>21</v>
      </c>
      <c r="AV157" s="14" t="s">
        <v>267</v>
      </c>
      <c r="AW157" s="14" t="s">
        <v>36</v>
      </c>
      <c r="AX157" s="14" t="s">
        <v>80</v>
      </c>
      <c r="AY157" s="172" t="s">
        <v>250</v>
      </c>
    </row>
    <row r="158" spans="2:65" s="12" customFormat="1" ht="11.25">
      <c r="B158" s="155"/>
      <c r="D158" s="156" t="s">
        <v>265</v>
      </c>
      <c r="E158" s="157" t="s">
        <v>1</v>
      </c>
      <c r="F158" s="158" t="s">
        <v>797</v>
      </c>
      <c r="H158" s="159">
        <v>1687.35</v>
      </c>
      <c r="I158" s="160"/>
      <c r="L158" s="155"/>
      <c r="M158" s="161"/>
      <c r="T158" s="162"/>
      <c r="AT158" s="157" t="s">
        <v>265</v>
      </c>
      <c r="AU158" s="157" t="s">
        <v>21</v>
      </c>
      <c r="AV158" s="12" t="s">
        <v>21</v>
      </c>
      <c r="AW158" s="12" t="s">
        <v>36</v>
      </c>
      <c r="AX158" s="12" t="s">
        <v>80</v>
      </c>
      <c r="AY158" s="157" t="s">
        <v>250</v>
      </c>
    </row>
    <row r="159" spans="2:65" s="12" customFormat="1" ht="11.25">
      <c r="B159" s="155"/>
      <c r="D159" s="156" t="s">
        <v>265</v>
      </c>
      <c r="E159" s="157" t="s">
        <v>1</v>
      </c>
      <c r="F159" s="158" t="s">
        <v>798</v>
      </c>
      <c r="H159" s="159">
        <v>70.25</v>
      </c>
      <c r="I159" s="160"/>
      <c r="L159" s="155"/>
      <c r="M159" s="161"/>
      <c r="T159" s="162"/>
      <c r="AT159" s="157" t="s">
        <v>265</v>
      </c>
      <c r="AU159" s="157" t="s">
        <v>21</v>
      </c>
      <c r="AV159" s="12" t="s">
        <v>21</v>
      </c>
      <c r="AW159" s="12" t="s">
        <v>36</v>
      </c>
      <c r="AX159" s="12" t="s">
        <v>80</v>
      </c>
      <c r="AY159" s="157" t="s">
        <v>250</v>
      </c>
    </row>
    <row r="160" spans="2:65" s="14" customFormat="1" ht="11.25">
      <c r="B160" s="171"/>
      <c r="D160" s="156" t="s">
        <v>265</v>
      </c>
      <c r="E160" s="172" t="s">
        <v>766</v>
      </c>
      <c r="F160" s="173" t="s">
        <v>317</v>
      </c>
      <c r="H160" s="174">
        <v>1757.6</v>
      </c>
      <c r="I160" s="175"/>
      <c r="L160" s="171"/>
      <c r="M160" s="176"/>
      <c r="T160" s="177"/>
      <c r="AT160" s="172" t="s">
        <v>265</v>
      </c>
      <c r="AU160" s="172" t="s">
        <v>21</v>
      </c>
      <c r="AV160" s="14" t="s">
        <v>267</v>
      </c>
      <c r="AW160" s="14" t="s">
        <v>36</v>
      </c>
      <c r="AX160" s="14" t="s">
        <v>80</v>
      </c>
      <c r="AY160" s="172" t="s">
        <v>250</v>
      </c>
    </row>
    <row r="161" spans="2:65" s="13" customFormat="1" ht="11.25">
      <c r="B161" s="163"/>
      <c r="D161" s="156" t="s">
        <v>265</v>
      </c>
      <c r="E161" s="164" t="s">
        <v>1</v>
      </c>
      <c r="F161" s="165" t="s">
        <v>273</v>
      </c>
      <c r="H161" s="166">
        <v>5020.3999999999996</v>
      </c>
      <c r="I161" s="167"/>
      <c r="L161" s="163"/>
      <c r="M161" s="168"/>
      <c r="T161" s="169"/>
      <c r="AT161" s="164" t="s">
        <v>265</v>
      </c>
      <c r="AU161" s="164" t="s">
        <v>21</v>
      </c>
      <c r="AV161" s="13" t="s">
        <v>257</v>
      </c>
      <c r="AW161" s="13" t="s">
        <v>36</v>
      </c>
      <c r="AX161" s="13" t="s">
        <v>88</v>
      </c>
      <c r="AY161" s="164" t="s">
        <v>250</v>
      </c>
    </row>
    <row r="162" spans="2:65" s="1" customFormat="1" ht="37.9" customHeight="1">
      <c r="B162" s="33"/>
      <c r="C162" s="138" t="s">
        <v>311</v>
      </c>
      <c r="D162" s="138" t="s">
        <v>252</v>
      </c>
      <c r="E162" s="139" t="s">
        <v>321</v>
      </c>
      <c r="F162" s="140" t="s">
        <v>322</v>
      </c>
      <c r="G162" s="141" t="s">
        <v>276</v>
      </c>
      <c r="H162" s="142">
        <v>17422.900000000001</v>
      </c>
      <c r="I162" s="143"/>
      <c r="J162" s="144">
        <f>ROUND(I162*H162,2)</f>
        <v>0</v>
      </c>
      <c r="K162" s="140" t="s">
        <v>256</v>
      </c>
      <c r="L162" s="33"/>
      <c r="M162" s="145" t="s">
        <v>1</v>
      </c>
      <c r="N162" s="146" t="s">
        <v>45</v>
      </c>
      <c r="P162" s="147">
        <f>O162*H162</f>
        <v>0</v>
      </c>
      <c r="Q162" s="147">
        <v>0</v>
      </c>
      <c r="R162" s="147">
        <f>Q162*H162</f>
        <v>0</v>
      </c>
      <c r="S162" s="147">
        <v>0</v>
      </c>
      <c r="T162" s="148">
        <f>S162*H162</f>
        <v>0</v>
      </c>
      <c r="AR162" s="149" t="s">
        <v>257</v>
      </c>
      <c r="AT162" s="149" t="s">
        <v>252</v>
      </c>
      <c r="AU162" s="149" t="s">
        <v>21</v>
      </c>
      <c r="AY162" s="17" t="s">
        <v>250</v>
      </c>
      <c r="BE162" s="150">
        <f>IF(N162="základní",J162,0)</f>
        <v>0</v>
      </c>
      <c r="BF162" s="150">
        <f>IF(N162="snížená",J162,0)</f>
        <v>0</v>
      </c>
      <c r="BG162" s="150">
        <f>IF(N162="zákl. přenesená",J162,0)</f>
        <v>0</v>
      </c>
      <c r="BH162" s="150">
        <f>IF(N162="sníž. přenesená",J162,0)</f>
        <v>0</v>
      </c>
      <c r="BI162" s="150">
        <f>IF(N162="nulová",J162,0)</f>
        <v>0</v>
      </c>
      <c r="BJ162" s="17" t="s">
        <v>88</v>
      </c>
      <c r="BK162" s="150">
        <f>ROUND(I162*H162,2)</f>
        <v>0</v>
      </c>
      <c r="BL162" s="17" t="s">
        <v>257</v>
      </c>
      <c r="BM162" s="149" t="s">
        <v>799</v>
      </c>
    </row>
    <row r="163" spans="2:65" s="1" customFormat="1" ht="11.25">
      <c r="B163" s="33"/>
      <c r="D163" s="151" t="s">
        <v>259</v>
      </c>
      <c r="F163" s="152" t="s">
        <v>324</v>
      </c>
      <c r="I163" s="153"/>
      <c r="L163" s="33"/>
      <c r="M163" s="154"/>
      <c r="T163" s="57"/>
      <c r="AT163" s="17" t="s">
        <v>259</v>
      </c>
      <c r="AU163" s="17" t="s">
        <v>21</v>
      </c>
    </row>
    <row r="164" spans="2:65" s="12" customFormat="1" ht="11.25">
      <c r="B164" s="155"/>
      <c r="D164" s="156" t="s">
        <v>265</v>
      </c>
      <c r="E164" s="157" t="s">
        <v>1</v>
      </c>
      <c r="F164" s="158" t="s">
        <v>800</v>
      </c>
      <c r="H164" s="159">
        <v>2410</v>
      </c>
      <c r="I164" s="160"/>
      <c r="L164" s="155"/>
      <c r="M164" s="161"/>
      <c r="T164" s="162"/>
      <c r="AT164" s="157" t="s">
        <v>265</v>
      </c>
      <c r="AU164" s="157" t="s">
        <v>21</v>
      </c>
      <c r="AV164" s="12" t="s">
        <v>21</v>
      </c>
      <c r="AW164" s="12" t="s">
        <v>36</v>
      </c>
      <c r="AX164" s="12" t="s">
        <v>80</v>
      </c>
      <c r="AY164" s="157" t="s">
        <v>250</v>
      </c>
    </row>
    <row r="165" spans="2:65" s="14" customFormat="1" ht="11.25">
      <c r="B165" s="171"/>
      <c r="D165" s="156" t="s">
        <v>265</v>
      </c>
      <c r="E165" s="172" t="s">
        <v>764</v>
      </c>
      <c r="F165" s="173" t="s">
        <v>317</v>
      </c>
      <c r="H165" s="174">
        <v>2410</v>
      </c>
      <c r="I165" s="175"/>
      <c r="L165" s="171"/>
      <c r="M165" s="176"/>
      <c r="T165" s="177"/>
      <c r="AT165" s="172" t="s">
        <v>265</v>
      </c>
      <c r="AU165" s="172" t="s">
        <v>21</v>
      </c>
      <c r="AV165" s="14" t="s">
        <v>267</v>
      </c>
      <c r="AW165" s="14" t="s">
        <v>36</v>
      </c>
      <c r="AX165" s="14" t="s">
        <v>80</v>
      </c>
      <c r="AY165" s="172" t="s">
        <v>250</v>
      </c>
    </row>
    <row r="166" spans="2:65" s="12" customFormat="1" ht="11.25">
      <c r="B166" s="155"/>
      <c r="D166" s="156" t="s">
        <v>265</v>
      </c>
      <c r="E166" s="157" t="s">
        <v>1</v>
      </c>
      <c r="F166" s="158" t="s">
        <v>801</v>
      </c>
      <c r="H166" s="159">
        <v>285</v>
      </c>
      <c r="I166" s="160"/>
      <c r="L166" s="155"/>
      <c r="M166" s="161"/>
      <c r="T166" s="162"/>
      <c r="AT166" s="157" t="s">
        <v>265</v>
      </c>
      <c r="AU166" s="157" t="s">
        <v>21</v>
      </c>
      <c r="AV166" s="12" t="s">
        <v>21</v>
      </c>
      <c r="AW166" s="12" t="s">
        <v>36</v>
      </c>
      <c r="AX166" s="12" t="s">
        <v>80</v>
      </c>
      <c r="AY166" s="157" t="s">
        <v>250</v>
      </c>
    </row>
    <row r="167" spans="2:65" s="12" customFormat="1" ht="11.25">
      <c r="B167" s="155"/>
      <c r="D167" s="156" t="s">
        <v>265</v>
      </c>
      <c r="E167" s="157" t="s">
        <v>1</v>
      </c>
      <c r="F167" s="158" t="s">
        <v>802</v>
      </c>
      <c r="H167" s="159">
        <v>2125</v>
      </c>
      <c r="I167" s="160"/>
      <c r="L167" s="155"/>
      <c r="M167" s="161"/>
      <c r="T167" s="162"/>
      <c r="AT167" s="157" t="s">
        <v>265</v>
      </c>
      <c r="AU167" s="157" t="s">
        <v>21</v>
      </c>
      <c r="AV167" s="12" t="s">
        <v>21</v>
      </c>
      <c r="AW167" s="12" t="s">
        <v>36</v>
      </c>
      <c r="AX167" s="12" t="s">
        <v>80</v>
      </c>
      <c r="AY167" s="157" t="s">
        <v>250</v>
      </c>
    </row>
    <row r="168" spans="2:65" s="12" customFormat="1" ht="11.25">
      <c r="B168" s="155"/>
      <c r="D168" s="156" t="s">
        <v>265</v>
      </c>
      <c r="E168" s="157" t="s">
        <v>1</v>
      </c>
      <c r="F168" s="158" t="s">
        <v>803</v>
      </c>
      <c r="H168" s="159">
        <v>84.6</v>
      </c>
      <c r="I168" s="160"/>
      <c r="L168" s="155"/>
      <c r="M168" s="161"/>
      <c r="T168" s="162"/>
      <c r="AT168" s="157" t="s">
        <v>265</v>
      </c>
      <c r="AU168" s="157" t="s">
        <v>21</v>
      </c>
      <c r="AV168" s="12" t="s">
        <v>21</v>
      </c>
      <c r="AW168" s="12" t="s">
        <v>36</v>
      </c>
      <c r="AX168" s="12" t="s">
        <v>80</v>
      </c>
      <c r="AY168" s="157" t="s">
        <v>250</v>
      </c>
    </row>
    <row r="169" spans="2:65" s="12" customFormat="1" ht="11.25">
      <c r="B169" s="155"/>
      <c r="D169" s="156" t="s">
        <v>265</v>
      </c>
      <c r="E169" s="157" t="s">
        <v>1</v>
      </c>
      <c r="F169" s="158" t="s">
        <v>804</v>
      </c>
      <c r="H169" s="159">
        <v>1401.3</v>
      </c>
      <c r="I169" s="160"/>
      <c r="L169" s="155"/>
      <c r="M169" s="161"/>
      <c r="T169" s="162"/>
      <c r="AT169" s="157" t="s">
        <v>265</v>
      </c>
      <c r="AU169" s="157" t="s">
        <v>21</v>
      </c>
      <c r="AV169" s="12" t="s">
        <v>21</v>
      </c>
      <c r="AW169" s="12" t="s">
        <v>36</v>
      </c>
      <c r="AX169" s="12" t="s">
        <v>80</v>
      </c>
      <c r="AY169" s="157" t="s">
        <v>250</v>
      </c>
    </row>
    <row r="170" spans="2:65" s="12" customFormat="1" ht="11.25">
      <c r="B170" s="155"/>
      <c r="D170" s="156" t="s">
        <v>265</v>
      </c>
      <c r="E170" s="157" t="s">
        <v>1</v>
      </c>
      <c r="F170" s="158" t="s">
        <v>805</v>
      </c>
      <c r="H170" s="159">
        <v>2176</v>
      </c>
      <c r="I170" s="160"/>
      <c r="L170" s="155"/>
      <c r="M170" s="161"/>
      <c r="T170" s="162"/>
      <c r="AT170" s="157" t="s">
        <v>265</v>
      </c>
      <c r="AU170" s="157" t="s">
        <v>21</v>
      </c>
      <c r="AV170" s="12" t="s">
        <v>21</v>
      </c>
      <c r="AW170" s="12" t="s">
        <v>36</v>
      </c>
      <c r="AX170" s="12" t="s">
        <v>80</v>
      </c>
      <c r="AY170" s="157" t="s">
        <v>250</v>
      </c>
    </row>
    <row r="171" spans="2:65" s="12" customFormat="1" ht="11.25">
      <c r="B171" s="155"/>
      <c r="D171" s="156" t="s">
        <v>265</v>
      </c>
      <c r="E171" s="157" t="s">
        <v>1</v>
      </c>
      <c r="F171" s="158" t="s">
        <v>806</v>
      </c>
      <c r="H171" s="159">
        <v>63</v>
      </c>
      <c r="I171" s="160"/>
      <c r="L171" s="155"/>
      <c r="M171" s="161"/>
      <c r="T171" s="162"/>
      <c r="AT171" s="157" t="s">
        <v>265</v>
      </c>
      <c r="AU171" s="157" t="s">
        <v>21</v>
      </c>
      <c r="AV171" s="12" t="s">
        <v>21</v>
      </c>
      <c r="AW171" s="12" t="s">
        <v>36</v>
      </c>
      <c r="AX171" s="12" t="s">
        <v>80</v>
      </c>
      <c r="AY171" s="157" t="s">
        <v>250</v>
      </c>
    </row>
    <row r="172" spans="2:65" s="12" customFormat="1" ht="11.25">
      <c r="B172" s="155"/>
      <c r="D172" s="156" t="s">
        <v>265</v>
      </c>
      <c r="E172" s="157" t="s">
        <v>1</v>
      </c>
      <c r="F172" s="158" t="s">
        <v>807</v>
      </c>
      <c r="H172" s="159">
        <v>8878</v>
      </c>
      <c r="I172" s="160"/>
      <c r="L172" s="155"/>
      <c r="M172" s="161"/>
      <c r="T172" s="162"/>
      <c r="AT172" s="157" t="s">
        <v>265</v>
      </c>
      <c r="AU172" s="157" t="s">
        <v>21</v>
      </c>
      <c r="AV172" s="12" t="s">
        <v>21</v>
      </c>
      <c r="AW172" s="12" t="s">
        <v>36</v>
      </c>
      <c r="AX172" s="12" t="s">
        <v>80</v>
      </c>
      <c r="AY172" s="157" t="s">
        <v>250</v>
      </c>
    </row>
    <row r="173" spans="2:65" s="14" customFormat="1" ht="11.25">
      <c r="B173" s="171"/>
      <c r="D173" s="156" t="s">
        <v>265</v>
      </c>
      <c r="E173" s="172" t="s">
        <v>762</v>
      </c>
      <c r="F173" s="173" t="s">
        <v>317</v>
      </c>
      <c r="H173" s="174">
        <v>15012.9</v>
      </c>
      <c r="I173" s="175"/>
      <c r="L173" s="171"/>
      <c r="M173" s="176"/>
      <c r="T173" s="177"/>
      <c r="AT173" s="172" t="s">
        <v>265</v>
      </c>
      <c r="AU173" s="172" t="s">
        <v>21</v>
      </c>
      <c r="AV173" s="14" t="s">
        <v>267</v>
      </c>
      <c r="AW173" s="14" t="s">
        <v>36</v>
      </c>
      <c r="AX173" s="14" t="s">
        <v>80</v>
      </c>
      <c r="AY173" s="172" t="s">
        <v>250</v>
      </c>
    </row>
    <row r="174" spans="2:65" s="13" customFormat="1" ht="11.25">
      <c r="B174" s="163"/>
      <c r="D174" s="156" t="s">
        <v>265</v>
      </c>
      <c r="E174" s="164" t="s">
        <v>1</v>
      </c>
      <c r="F174" s="165" t="s">
        <v>273</v>
      </c>
      <c r="H174" s="166">
        <v>17422.900000000001</v>
      </c>
      <c r="I174" s="167"/>
      <c r="L174" s="163"/>
      <c r="M174" s="168"/>
      <c r="T174" s="169"/>
      <c r="AT174" s="164" t="s">
        <v>265</v>
      </c>
      <c r="AU174" s="164" t="s">
        <v>21</v>
      </c>
      <c r="AV174" s="13" t="s">
        <v>257</v>
      </c>
      <c r="AW174" s="13" t="s">
        <v>36</v>
      </c>
      <c r="AX174" s="13" t="s">
        <v>88</v>
      </c>
      <c r="AY174" s="164" t="s">
        <v>250</v>
      </c>
    </row>
    <row r="175" spans="2:65" s="1" customFormat="1" ht="24.2" customHeight="1">
      <c r="B175" s="33"/>
      <c r="C175" s="138" t="s">
        <v>320</v>
      </c>
      <c r="D175" s="138" t="s">
        <v>252</v>
      </c>
      <c r="E175" s="139" t="s">
        <v>346</v>
      </c>
      <c r="F175" s="140" t="s">
        <v>347</v>
      </c>
      <c r="G175" s="141" t="s">
        <v>276</v>
      </c>
      <c r="H175" s="142">
        <v>2209.6</v>
      </c>
      <c r="I175" s="143"/>
      <c r="J175" s="144">
        <f>ROUND(I175*H175,2)</f>
        <v>0</v>
      </c>
      <c r="K175" s="140" t="s">
        <v>256</v>
      </c>
      <c r="L175" s="33"/>
      <c r="M175" s="145" t="s">
        <v>1</v>
      </c>
      <c r="N175" s="146" t="s">
        <v>45</v>
      </c>
      <c r="P175" s="147">
        <f>O175*H175</f>
        <v>0</v>
      </c>
      <c r="Q175" s="147">
        <v>0</v>
      </c>
      <c r="R175" s="147">
        <f>Q175*H175</f>
        <v>0</v>
      </c>
      <c r="S175" s="147">
        <v>0</v>
      </c>
      <c r="T175" s="148">
        <f>S175*H175</f>
        <v>0</v>
      </c>
      <c r="AR175" s="149" t="s">
        <v>257</v>
      </c>
      <c r="AT175" s="149" t="s">
        <v>252</v>
      </c>
      <c r="AU175" s="149" t="s">
        <v>21</v>
      </c>
      <c r="AY175" s="17" t="s">
        <v>250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257</v>
      </c>
      <c r="BM175" s="149" t="s">
        <v>808</v>
      </c>
    </row>
    <row r="176" spans="2:65" s="1" customFormat="1" ht="11.25">
      <c r="B176" s="33"/>
      <c r="D176" s="151" t="s">
        <v>259</v>
      </c>
      <c r="F176" s="152" t="s">
        <v>349</v>
      </c>
      <c r="I176" s="153"/>
      <c r="L176" s="33"/>
      <c r="M176" s="154"/>
      <c r="T176" s="57"/>
      <c r="AT176" s="17" t="s">
        <v>259</v>
      </c>
      <c r="AU176" s="17" t="s">
        <v>21</v>
      </c>
    </row>
    <row r="177" spans="2:65" s="12" customFormat="1" ht="11.25">
      <c r="B177" s="155"/>
      <c r="D177" s="156" t="s">
        <v>265</v>
      </c>
      <c r="E177" s="157" t="s">
        <v>1</v>
      </c>
      <c r="F177" s="158" t="s">
        <v>809</v>
      </c>
      <c r="H177" s="159">
        <v>2125</v>
      </c>
      <c r="I177" s="160"/>
      <c r="L177" s="155"/>
      <c r="M177" s="161"/>
      <c r="T177" s="162"/>
      <c r="AT177" s="157" t="s">
        <v>265</v>
      </c>
      <c r="AU177" s="157" t="s">
        <v>21</v>
      </c>
      <c r="AV177" s="12" t="s">
        <v>21</v>
      </c>
      <c r="AW177" s="12" t="s">
        <v>36</v>
      </c>
      <c r="AX177" s="12" t="s">
        <v>80</v>
      </c>
      <c r="AY177" s="157" t="s">
        <v>250</v>
      </c>
    </row>
    <row r="178" spans="2:65" s="12" customFormat="1" ht="11.25">
      <c r="B178" s="155"/>
      <c r="D178" s="156" t="s">
        <v>265</v>
      </c>
      <c r="E178" s="157" t="s">
        <v>1</v>
      </c>
      <c r="F178" s="158" t="s">
        <v>810</v>
      </c>
      <c r="H178" s="159">
        <v>84.6</v>
      </c>
      <c r="I178" s="160"/>
      <c r="L178" s="155"/>
      <c r="M178" s="161"/>
      <c r="T178" s="162"/>
      <c r="AT178" s="157" t="s">
        <v>265</v>
      </c>
      <c r="AU178" s="157" t="s">
        <v>21</v>
      </c>
      <c r="AV178" s="12" t="s">
        <v>21</v>
      </c>
      <c r="AW178" s="12" t="s">
        <v>36</v>
      </c>
      <c r="AX178" s="12" t="s">
        <v>80</v>
      </c>
      <c r="AY178" s="157" t="s">
        <v>250</v>
      </c>
    </row>
    <row r="179" spans="2:65" s="13" customFormat="1" ht="11.25">
      <c r="B179" s="163"/>
      <c r="D179" s="156" t="s">
        <v>265</v>
      </c>
      <c r="E179" s="164" t="s">
        <v>1</v>
      </c>
      <c r="F179" s="165" t="s">
        <v>273</v>
      </c>
      <c r="H179" s="166">
        <v>2209.6</v>
      </c>
      <c r="I179" s="167"/>
      <c r="L179" s="163"/>
      <c r="M179" s="168"/>
      <c r="T179" s="169"/>
      <c r="AT179" s="164" t="s">
        <v>265</v>
      </c>
      <c r="AU179" s="164" t="s">
        <v>21</v>
      </c>
      <c r="AV179" s="13" t="s">
        <v>257</v>
      </c>
      <c r="AW179" s="13" t="s">
        <v>36</v>
      </c>
      <c r="AX179" s="13" t="s">
        <v>88</v>
      </c>
      <c r="AY179" s="164" t="s">
        <v>250</v>
      </c>
    </row>
    <row r="180" spans="2:65" s="1" customFormat="1" ht="24.2" customHeight="1">
      <c r="B180" s="33"/>
      <c r="C180" s="138" t="s">
        <v>331</v>
      </c>
      <c r="D180" s="138" t="s">
        <v>252</v>
      </c>
      <c r="E180" s="139" t="s">
        <v>370</v>
      </c>
      <c r="F180" s="140" t="s">
        <v>371</v>
      </c>
      <c r="G180" s="141" t="s">
        <v>255</v>
      </c>
      <c r="H180" s="142">
        <v>6880</v>
      </c>
      <c r="I180" s="143"/>
      <c r="J180" s="144">
        <f>ROUND(I180*H180,2)</f>
        <v>0</v>
      </c>
      <c r="K180" s="140" t="s">
        <v>256</v>
      </c>
      <c r="L180" s="33"/>
      <c r="M180" s="145" t="s">
        <v>1</v>
      </c>
      <c r="N180" s="146" t="s">
        <v>45</v>
      </c>
      <c r="P180" s="147">
        <f>O180*H180</f>
        <v>0</v>
      </c>
      <c r="Q180" s="147">
        <v>0</v>
      </c>
      <c r="R180" s="147">
        <f>Q180*H180</f>
        <v>0</v>
      </c>
      <c r="S180" s="147">
        <v>0</v>
      </c>
      <c r="T180" s="148">
        <f>S180*H180</f>
        <v>0</v>
      </c>
      <c r="AR180" s="149" t="s">
        <v>257</v>
      </c>
      <c r="AT180" s="149" t="s">
        <v>252</v>
      </c>
      <c r="AU180" s="149" t="s">
        <v>21</v>
      </c>
      <c r="AY180" s="17" t="s">
        <v>250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257</v>
      </c>
      <c r="BM180" s="149" t="s">
        <v>811</v>
      </c>
    </row>
    <row r="181" spans="2:65" s="1" customFormat="1" ht="11.25">
      <c r="B181" s="33"/>
      <c r="D181" s="151" t="s">
        <v>259</v>
      </c>
      <c r="F181" s="152" t="s">
        <v>373</v>
      </c>
      <c r="I181" s="153"/>
      <c r="L181" s="33"/>
      <c r="M181" s="154"/>
      <c r="T181" s="57"/>
      <c r="AT181" s="17" t="s">
        <v>259</v>
      </c>
      <c r="AU181" s="17" t="s">
        <v>21</v>
      </c>
    </row>
    <row r="182" spans="2:65" s="12" customFormat="1" ht="11.25">
      <c r="B182" s="155"/>
      <c r="D182" s="156" t="s">
        <v>265</v>
      </c>
      <c r="E182" s="157" t="s">
        <v>1</v>
      </c>
      <c r="F182" s="158" t="s">
        <v>812</v>
      </c>
      <c r="H182" s="159">
        <v>6880</v>
      </c>
      <c r="I182" s="160"/>
      <c r="L182" s="155"/>
      <c r="M182" s="161"/>
      <c r="T182" s="162"/>
      <c r="AT182" s="157" t="s">
        <v>265</v>
      </c>
      <c r="AU182" s="157" t="s">
        <v>21</v>
      </c>
      <c r="AV182" s="12" t="s">
        <v>21</v>
      </c>
      <c r="AW182" s="12" t="s">
        <v>36</v>
      </c>
      <c r="AX182" s="12" t="s">
        <v>88</v>
      </c>
      <c r="AY182" s="157" t="s">
        <v>250</v>
      </c>
    </row>
    <row r="183" spans="2:65" s="1" customFormat="1" ht="24.2" customHeight="1">
      <c r="B183" s="33"/>
      <c r="C183" s="138" t="s">
        <v>335</v>
      </c>
      <c r="D183" s="138" t="s">
        <v>252</v>
      </c>
      <c r="E183" s="139" t="s">
        <v>376</v>
      </c>
      <c r="F183" s="140" t="s">
        <v>377</v>
      </c>
      <c r="G183" s="141" t="s">
        <v>255</v>
      </c>
      <c r="H183" s="142">
        <v>861</v>
      </c>
      <c r="I183" s="143"/>
      <c r="J183" s="144">
        <f>ROUND(I183*H183,2)</f>
        <v>0</v>
      </c>
      <c r="K183" s="140" t="s">
        <v>256</v>
      </c>
      <c r="L183" s="33"/>
      <c r="M183" s="145" t="s">
        <v>1</v>
      </c>
      <c r="N183" s="146" t="s">
        <v>45</v>
      </c>
      <c r="P183" s="147">
        <f>O183*H183</f>
        <v>0</v>
      </c>
      <c r="Q183" s="147">
        <v>0</v>
      </c>
      <c r="R183" s="147">
        <f>Q183*H183</f>
        <v>0</v>
      </c>
      <c r="S183" s="147">
        <v>0</v>
      </c>
      <c r="T183" s="148">
        <f>S183*H183</f>
        <v>0</v>
      </c>
      <c r="AR183" s="149" t="s">
        <v>257</v>
      </c>
      <c r="AT183" s="149" t="s">
        <v>252</v>
      </c>
      <c r="AU183" s="149" t="s">
        <v>21</v>
      </c>
      <c r="AY183" s="17" t="s">
        <v>250</v>
      </c>
      <c r="BE183" s="150">
        <f>IF(N183="základní",J183,0)</f>
        <v>0</v>
      </c>
      <c r="BF183" s="150">
        <f>IF(N183="snížená",J183,0)</f>
        <v>0</v>
      </c>
      <c r="BG183" s="150">
        <f>IF(N183="zákl. přenesená",J183,0)</f>
        <v>0</v>
      </c>
      <c r="BH183" s="150">
        <f>IF(N183="sníž. přenesená",J183,0)</f>
        <v>0</v>
      </c>
      <c r="BI183" s="150">
        <f>IF(N183="nulová",J183,0)</f>
        <v>0</v>
      </c>
      <c r="BJ183" s="17" t="s">
        <v>88</v>
      </c>
      <c r="BK183" s="150">
        <f>ROUND(I183*H183,2)</f>
        <v>0</v>
      </c>
      <c r="BL183" s="17" t="s">
        <v>257</v>
      </c>
      <c r="BM183" s="149" t="s">
        <v>813</v>
      </c>
    </row>
    <row r="184" spans="2:65" s="1" customFormat="1" ht="11.25">
      <c r="B184" s="33"/>
      <c r="D184" s="151" t="s">
        <v>259</v>
      </c>
      <c r="F184" s="152" t="s">
        <v>379</v>
      </c>
      <c r="I184" s="153"/>
      <c r="L184" s="33"/>
      <c r="M184" s="154"/>
      <c r="T184" s="57"/>
      <c r="AT184" s="17" t="s">
        <v>259</v>
      </c>
      <c r="AU184" s="17" t="s">
        <v>21</v>
      </c>
    </row>
    <row r="185" spans="2:65" s="12" customFormat="1" ht="11.25">
      <c r="B185" s="155"/>
      <c r="D185" s="156" t="s">
        <v>265</v>
      </c>
      <c r="E185" s="157" t="s">
        <v>1</v>
      </c>
      <c r="F185" s="158" t="s">
        <v>814</v>
      </c>
      <c r="H185" s="159">
        <v>861</v>
      </c>
      <c r="I185" s="160"/>
      <c r="L185" s="155"/>
      <c r="M185" s="161"/>
      <c r="T185" s="162"/>
      <c r="AT185" s="157" t="s">
        <v>265</v>
      </c>
      <c r="AU185" s="157" t="s">
        <v>21</v>
      </c>
      <c r="AV185" s="12" t="s">
        <v>21</v>
      </c>
      <c r="AW185" s="12" t="s">
        <v>36</v>
      </c>
      <c r="AX185" s="12" t="s">
        <v>88</v>
      </c>
      <c r="AY185" s="157" t="s">
        <v>250</v>
      </c>
    </row>
    <row r="186" spans="2:65" s="1" customFormat="1" ht="24.2" customHeight="1">
      <c r="B186" s="33"/>
      <c r="C186" s="138" t="s">
        <v>340</v>
      </c>
      <c r="D186" s="138" t="s">
        <v>252</v>
      </c>
      <c r="E186" s="139" t="s">
        <v>394</v>
      </c>
      <c r="F186" s="140" t="s">
        <v>395</v>
      </c>
      <c r="G186" s="141" t="s">
        <v>276</v>
      </c>
      <c r="H186" s="142">
        <v>1000</v>
      </c>
      <c r="I186" s="143"/>
      <c r="J186" s="144">
        <f>ROUND(I186*H186,2)</f>
        <v>0</v>
      </c>
      <c r="K186" s="140" t="s">
        <v>1</v>
      </c>
      <c r="L186" s="33"/>
      <c r="M186" s="145" t="s">
        <v>1</v>
      </c>
      <c r="N186" s="146" t="s">
        <v>45</v>
      </c>
      <c r="P186" s="147">
        <f>O186*H186</f>
        <v>0</v>
      </c>
      <c r="Q186" s="147">
        <v>0</v>
      </c>
      <c r="R186" s="147">
        <f>Q186*H186</f>
        <v>0</v>
      </c>
      <c r="S186" s="147">
        <v>0</v>
      </c>
      <c r="T186" s="148">
        <f>S186*H186</f>
        <v>0</v>
      </c>
      <c r="AR186" s="149" t="s">
        <v>257</v>
      </c>
      <c r="AT186" s="149" t="s">
        <v>252</v>
      </c>
      <c r="AU186" s="149" t="s">
        <v>21</v>
      </c>
      <c r="AY186" s="17" t="s">
        <v>250</v>
      </c>
      <c r="BE186" s="150">
        <f>IF(N186="základní",J186,0)</f>
        <v>0</v>
      </c>
      <c r="BF186" s="150">
        <f>IF(N186="snížená",J186,0)</f>
        <v>0</v>
      </c>
      <c r="BG186" s="150">
        <f>IF(N186="zákl. přenesená",J186,0)</f>
        <v>0</v>
      </c>
      <c r="BH186" s="150">
        <f>IF(N186="sníž. přenesená",J186,0)</f>
        <v>0</v>
      </c>
      <c r="BI186" s="150">
        <f>IF(N186="nulová",J186,0)</f>
        <v>0</v>
      </c>
      <c r="BJ186" s="17" t="s">
        <v>88</v>
      </c>
      <c r="BK186" s="150">
        <f>ROUND(I186*H186,2)</f>
        <v>0</v>
      </c>
      <c r="BL186" s="17" t="s">
        <v>257</v>
      </c>
      <c r="BM186" s="149" t="s">
        <v>815</v>
      </c>
    </row>
    <row r="187" spans="2:65" s="1" customFormat="1" ht="48.75">
      <c r="B187" s="33"/>
      <c r="D187" s="156" t="s">
        <v>285</v>
      </c>
      <c r="F187" s="170" t="s">
        <v>397</v>
      </c>
      <c r="I187" s="153"/>
      <c r="L187" s="33"/>
      <c r="M187" s="154"/>
      <c r="T187" s="57"/>
      <c r="AT187" s="17" t="s">
        <v>285</v>
      </c>
      <c r="AU187" s="17" t="s">
        <v>21</v>
      </c>
    </row>
    <row r="188" spans="2:65" s="12" customFormat="1" ht="11.25">
      <c r="B188" s="155"/>
      <c r="D188" s="156" t="s">
        <v>265</v>
      </c>
      <c r="E188" s="157" t="s">
        <v>1</v>
      </c>
      <c r="F188" s="158" t="s">
        <v>398</v>
      </c>
      <c r="H188" s="159">
        <v>1000</v>
      </c>
      <c r="I188" s="160"/>
      <c r="L188" s="155"/>
      <c r="M188" s="161"/>
      <c r="T188" s="162"/>
      <c r="AT188" s="157" t="s">
        <v>265</v>
      </c>
      <c r="AU188" s="157" t="s">
        <v>21</v>
      </c>
      <c r="AV188" s="12" t="s">
        <v>21</v>
      </c>
      <c r="AW188" s="12" t="s">
        <v>36</v>
      </c>
      <c r="AX188" s="12" t="s">
        <v>88</v>
      </c>
      <c r="AY188" s="157" t="s">
        <v>250</v>
      </c>
    </row>
    <row r="189" spans="2:65" s="1" customFormat="1" ht="16.5" customHeight="1">
      <c r="B189" s="33"/>
      <c r="C189" s="138" t="s">
        <v>8</v>
      </c>
      <c r="D189" s="138" t="s">
        <v>252</v>
      </c>
      <c r="E189" s="139" t="s">
        <v>281</v>
      </c>
      <c r="F189" s="140" t="s">
        <v>282</v>
      </c>
      <c r="G189" s="141" t="s">
        <v>283</v>
      </c>
      <c r="H189" s="142">
        <v>1</v>
      </c>
      <c r="I189" s="143"/>
      <c r="J189" s="144">
        <f>ROUND(I189*H189,2)</f>
        <v>0</v>
      </c>
      <c r="K189" s="140" t="s">
        <v>1</v>
      </c>
      <c r="L189" s="33"/>
      <c r="M189" s="145" t="s">
        <v>1</v>
      </c>
      <c r="N189" s="146" t="s">
        <v>45</v>
      </c>
      <c r="P189" s="147">
        <f>O189*H189</f>
        <v>0</v>
      </c>
      <c r="Q189" s="147">
        <v>0</v>
      </c>
      <c r="R189" s="147">
        <f>Q189*H189</f>
        <v>0</v>
      </c>
      <c r="S189" s="147">
        <v>0</v>
      </c>
      <c r="T189" s="148">
        <f>S189*H189</f>
        <v>0</v>
      </c>
      <c r="AR189" s="149" t="s">
        <v>257</v>
      </c>
      <c r="AT189" s="149" t="s">
        <v>252</v>
      </c>
      <c r="AU189" s="149" t="s">
        <v>21</v>
      </c>
      <c r="AY189" s="17" t="s">
        <v>250</v>
      </c>
      <c r="BE189" s="150">
        <f>IF(N189="základní",J189,0)</f>
        <v>0</v>
      </c>
      <c r="BF189" s="150">
        <f>IF(N189="snížená",J189,0)</f>
        <v>0</v>
      </c>
      <c r="BG189" s="150">
        <f>IF(N189="zákl. přenesená",J189,0)</f>
        <v>0</v>
      </c>
      <c r="BH189" s="150">
        <f>IF(N189="sníž. přenesená",J189,0)</f>
        <v>0</v>
      </c>
      <c r="BI189" s="150">
        <f>IF(N189="nulová",J189,0)</f>
        <v>0</v>
      </c>
      <c r="BJ189" s="17" t="s">
        <v>88</v>
      </c>
      <c r="BK189" s="150">
        <f>ROUND(I189*H189,2)</f>
        <v>0</v>
      </c>
      <c r="BL189" s="17" t="s">
        <v>257</v>
      </c>
      <c r="BM189" s="149" t="s">
        <v>816</v>
      </c>
    </row>
    <row r="190" spans="2:65" s="1" customFormat="1" ht="78">
      <c r="B190" s="33"/>
      <c r="D190" s="156" t="s">
        <v>285</v>
      </c>
      <c r="F190" s="170" t="s">
        <v>286</v>
      </c>
      <c r="I190" s="153"/>
      <c r="L190" s="33"/>
      <c r="M190" s="154"/>
      <c r="T190" s="57"/>
      <c r="AT190" s="17" t="s">
        <v>285</v>
      </c>
      <c r="AU190" s="17" t="s">
        <v>21</v>
      </c>
    </row>
    <row r="191" spans="2:65" s="1" customFormat="1" ht="16.5" customHeight="1">
      <c r="B191" s="33"/>
      <c r="C191" s="138" t="s">
        <v>351</v>
      </c>
      <c r="D191" s="138" t="s">
        <v>252</v>
      </c>
      <c r="E191" s="139" t="s">
        <v>332</v>
      </c>
      <c r="F191" s="140" t="s">
        <v>333</v>
      </c>
      <c r="G191" s="141" t="s">
        <v>276</v>
      </c>
      <c r="H191" s="142">
        <v>22196</v>
      </c>
      <c r="I191" s="143"/>
      <c r="J191" s="144">
        <f>ROUND(I191*H191,2)</f>
        <v>0</v>
      </c>
      <c r="K191" s="140" t="s">
        <v>1</v>
      </c>
      <c r="L191" s="33"/>
      <c r="M191" s="145" t="s">
        <v>1</v>
      </c>
      <c r="N191" s="146" t="s">
        <v>45</v>
      </c>
      <c r="P191" s="147">
        <f>O191*H191</f>
        <v>0</v>
      </c>
      <c r="Q191" s="147">
        <v>0</v>
      </c>
      <c r="R191" s="147">
        <f>Q191*H191</f>
        <v>0</v>
      </c>
      <c r="S191" s="147">
        <v>0</v>
      </c>
      <c r="T191" s="148">
        <f>S191*H191</f>
        <v>0</v>
      </c>
      <c r="AR191" s="149" t="s">
        <v>257</v>
      </c>
      <c r="AT191" s="149" t="s">
        <v>252</v>
      </c>
      <c r="AU191" s="149" t="s">
        <v>21</v>
      </c>
      <c r="AY191" s="17" t="s">
        <v>250</v>
      </c>
      <c r="BE191" s="150">
        <f>IF(N191="základní",J191,0)</f>
        <v>0</v>
      </c>
      <c r="BF191" s="150">
        <f>IF(N191="snížená",J191,0)</f>
        <v>0</v>
      </c>
      <c r="BG191" s="150">
        <f>IF(N191="zákl. přenesená",J191,0)</f>
        <v>0</v>
      </c>
      <c r="BH191" s="150">
        <f>IF(N191="sníž. přenesená",J191,0)</f>
        <v>0</v>
      </c>
      <c r="BI191" s="150">
        <f>IF(N191="nulová",J191,0)</f>
        <v>0</v>
      </c>
      <c r="BJ191" s="17" t="s">
        <v>88</v>
      </c>
      <c r="BK191" s="150">
        <f>ROUND(I191*H191,2)</f>
        <v>0</v>
      </c>
      <c r="BL191" s="17" t="s">
        <v>257</v>
      </c>
      <c r="BM191" s="149" t="s">
        <v>817</v>
      </c>
    </row>
    <row r="192" spans="2:65" s="12" customFormat="1" ht="11.25">
      <c r="B192" s="155"/>
      <c r="D192" s="156" t="s">
        <v>265</v>
      </c>
      <c r="E192" s="157" t="s">
        <v>1</v>
      </c>
      <c r="F192" s="158" t="s">
        <v>818</v>
      </c>
      <c r="H192" s="159">
        <v>22196</v>
      </c>
      <c r="I192" s="160"/>
      <c r="L192" s="155"/>
      <c r="M192" s="161"/>
      <c r="T192" s="162"/>
      <c r="AT192" s="157" t="s">
        <v>265</v>
      </c>
      <c r="AU192" s="157" t="s">
        <v>21</v>
      </c>
      <c r="AV192" s="12" t="s">
        <v>21</v>
      </c>
      <c r="AW192" s="12" t="s">
        <v>36</v>
      </c>
      <c r="AX192" s="12" t="s">
        <v>88</v>
      </c>
      <c r="AY192" s="157" t="s">
        <v>250</v>
      </c>
    </row>
    <row r="193" spans="2:65" s="1" customFormat="1" ht="37.9" customHeight="1">
      <c r="B193" s="33"/>
      <c r="C193" s="138" t="s">
        <v>357</v>
      </c>
      <c r="D193" s="138" t="s">
        <v>252</v>
      </c>
      <c r="E193" s="139" t="s">
        <v>381</v>
      </c>
      <c r="F193" s="140" t="s">
        <v>382</v>
      </c>
      <c r="G193" s="141" t="s">
        <v>276</v>
      </c>
      <c r="H193" s="142">
        <v>16052</v>
      </c>
      <c r="I193" s="143"/>
      <c r="J193" s="144">
        <f>ROUND(I193*H193,2)</f>
        <v>0</v>
      </c>
      <c r="K193" s="140" t="s">
        <v>256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0</v>
      </c>
      <c r="R193" s="147">
        <f>Q193*H193</f>
        <v>0</v>
      </c>
      <c r="S193" s="147">
        <v>0</v>
      </c>
      <c r="T193" s="148">
        <f>S193*H193</f>
        <v>0</v>
      </c>
      <c r="AR193" s="149" t="s">
        <v>257</v>
      </c>
      <c r="AT193" s="149" t="s">
        <v>252</v>
      </c>
      <c r="AU193" s="149" t="s">
        <v>21</v>
      </c>
      <c r="AY193" s="17" t="s">
        <v>250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257</v>
      </c>
      <c r="BM193" s="149" t="s">
        <v>819</v>
      </c>
    </row>
    <row r="194" spans="2:65" s="1" customFormat="1" ht="11.25">
      <c r="B194" s="33"/>
      <c r="D194" s="151" t="s">
        <v>259</v>
      </c>
      <c r="F194" s="152" t="s">
        <v>384</v>
      </c>
      <c r="I194" s="153"/>
      <c r="L194" s="33"/>
      <c r="M194" s="154"/>
      <c r="T194" s="57"/>
      <c r="AT194" s="17" t="s">
        <v>259</v>
      </c>
      <c r="AU194" s="17" t="s">
        <v>21</v>
      </c>
    </row>
    <row r="195" spans="2:65" s="12" customFormat="1" ht="11.25">
      <c r="B195" s="155"/>
      <c r="D195" s="156" t="s">
        <v>265</v>
      </c>
      <c r="E195" s="157" t="s">
        <v>1</v>
      </c>
      <c r="F195" s="158" t="s">
        <v>820</v>
      </c>
      <c r="H195" s="159">
        <v>16052</v>
      </c>
      <c r="I195" s="160"/>
      <c r="L195" s="155"/>
      <c r="M195" s="161"/>
      <c r="T195" s="162"/>
      <c r="AT195" s="157" t="s">
        <v>265</v>
      </c>
      <c r="AU195" s="157" t="s">
        <v>21</v>
      </c>
      <c r="AV195" s="12" t="s">
        <v>21</v>
      </c>
      <c r="AW195" s="12" t="s">
        <v>36</v>
      </c>
      <c r="AX195" s="12" t="s">
        <v>88</v>
      </c>
      <c r="AY195" s="157" t="s">
        <v>250</v>
      </c>
    </row>
    <row r="196" spans="2:65" s="1" customFormat="1" ht="37.9" customHeight="1">
      <c r="B196" s="33"/>
      <c r="C196" s="138" t="s">
        <v>363</v>
      </c>
      <c r="D196" s="138" t="s">
        <v>252</v>
      </c>
      <c r="E196" s="139" t="s">
        <v>388</v>
      </c>
      <c r="F196" s="140" t="s">
        <v>389</v>
      </c>
      <c r="G196" s="141" t="s">
        <v>276</v>
      </c>
      <c r="H196" s="142">
        <v>160520</v>
      </c>
      <c r="I196" s="143"/>
      <c r="J196" s="144">
        <f>ROUND(I196*H196,2)</f>
        <v>0</v>
      </c>
      <c r="K196" s="140" t="s">
        <v>256</v>
      </c>
      <c r="L196" s="33"/>
      <c r="M196" s="145" t="s">
        <v>1</v>
      </c>
      <c r="N196" s="146" t="s">
        <v>45</v>
      </c>
      <c r="P196" s="147">
        <f>O196*H196</f>
        <v>0</v>
      </c>
      <c r="Q196" s="147">
        <v>0</v>
      </c>
      <c r="R196" s="147">
        <f>Q196*H196</f>
        <v>0</v>
      </c>
      <c r="S196" s="147">
        <v>0</v>
      </c>
      <c r="T196" s="148">
        <f>S196*H196</f>
        <v>0</v>
      </c>
      <c r="AR196" s="149" t="s">
        <v>257</v>
      </c>
      <c r="AT196" s="149" t="s">
        <v>252</v>
      </c>
      <c r="AU196" s="149" t="s">
        <v>21</v>
      </c>
      <c r="AY196" s="17" t="s">
        <v>250</v>
      </c>
      <c r="BE196" s="150">
        <f>IF(N196="základní",J196,0)</f>
        <v>0</v>
      </c>
      <c r="BF196" s="150">
        <f>IF(N196="snížená",J196,0)</f>
        <v>0</v>
      </c>
      <c r="BG196" s="150">
        <f>IF(N196="zákl. přenesená",J196,0)</f>
        <v>0</v>
      </c>
      <c r="BH196" s="150">
        <f>IF(N196="sníž. přenesená",J196,0)</f>
        <v>0</v>
      </c>
      <c r="BI196" s="150">
        <f>IF(N196="nulová",J196,0)</f>
        <v>0</v>
      </c>
      <c r="BJ196" s="17" t="s">
        <v>88</v>
      </c>
      <c r="BK196" s="150">
        <f>ROUND(I196*H196,2)</f>
        <v>0</v>
      </c>
      <c r="BL196" s="17" t="s">
        <v>257</v>
      </c>
      <c r="BM196" s="149" t="s">
        <v>821</v>
      </c>
    </row>
    <row r="197" spans="2:65" s="1" customFormat="1" ht="11.25">
      <c r="B197" s="33"/>
      <c r="D197" s="151" t="s">
        <v>259</v>
      </c>
      <c r="F197" s="152" t="s">
        <v>391</v>
      </c>
      <c r="I197" s="153"/>
      <c r="L197" s="33"/>
      <c r="M197" s="154"/>
      <c r="T197" s="57"/>
      <c r="AT197" s="17" t="s">
        <v>259</v>
      </c>
      <c r="AU197" s="17" t="s">
        <v>21</v>
      </c>
    </row>
    <row r="198" spans="2:65" s="12" customFormat="1" ht="11.25">
      <c r="B198" s="155"/>
      <c r="D198" s="156" t="s">
        <v>265</v>
      </c>
      <c r="E198" s="157" t="s">
        <v>1</v>
      </c>
      <c r="F198" s="158" t="s">
        <v>822</v>
      </c>
      <c r="H198" s="159">
        <v>160520</v>
      </c>
      <c r="I198" s="160"/>
      <c r="L198" s="155"/>
      <c r="M198" s="161"/>
      <c r="T198" s="162"/>
      <c r="AT198" s="157" t="s">
        <v>265</v>
      </c>
      <c r="AU198" s="157" t="s">
        <v>21</v>
      </c>
      <c r="AV198" s="12" t="s">
        <v>21</v>
      </c>
      <c r="AW198" s="12" t="s">
        <v>36</v>
      </c>
      <c r="AX198" s="12" t="s">
        <v>88</v>
      </c>
      <c r="AY198" s="157" t="s">
        <v>250</v>
      </c>
    </row>
    <row r="199" spans="2:65" s="1" customFormat="1" ht="33" customHeight="1">
      <c r="B199" s="33"/>
      <c r="C199" s="138" t="s">
        <v>369</v>
      </c>
      <c r="D199" s="138" t="s">
        <v>252</v>
      </c>
      <c r="E199" s="139" t="s">
        <v>400</v>
      </c>
      <c r="F199" s="140" t="s">
        <v>401</v>
      </c>
      <c r="G199" s="141" t="s">
        <v>402</v>
      </c>
      <c r="H199" s="142">
        <v>32104</v>
      </c>
      <c r="I199" s="143"/>
      <c r="J199" s="144">
        <f>ROUND(I199*H199,2)</f>
        <v>0</v>
      </c>
      <c r="K199" s="140" t="s">
        <v>256</v>
      </c>
      <c r="L199" s="33"/>
      <c r="M199" s="145" t="s">
        <v>1</v>
      </c>
      <c r="N199" s="146" t="s">
        <v>45</v>
      </c>
      <c r="P199" s="147">
        <f>O199*H199</f>
        <v>0</v>
      </c>
      <c r="Q199" s="147">
        <v>0</v>
      </c>
      <c r="R199" s="147">
        <f>Q199*H199</f>
        <v>0</v>
      </c>
      <c r="S199" s="147">
        <v>0</v>
      </c>
      <c r="T199" s="148">
        <f>S199*H199</f>
        <v>0</v>
      </c>
      <c r="AR199" s="149" t="s">
        <v>257</v>
      </c>
      <c r="AT199" s="149" t="s">
        <v>252</v>
      </c>
      <c r="AU199" s="149" t="s">
        <v>21</v>
      </c>
      <c r="AY199" s="17" t="s">
        <v>250</v>
      </c>
      <c r="BE199" s="150">
        <f>IF(N199="základní",J199,0)</f>
        <v>0</v>
      </c>
      <c r="BF199" s="150">
        <f>IF(N199="snížená",J199,0)</f>
        <v>0</v>
      </c>
      <c r="BG199" s="150">
        <f>IF(N199="zákl. přenesená",J199,0)</f>
        <v>0</v>
      </c>
      <c r="BH199" s="150">
        <f>IF(N199="sníž. přenesená",J199,0)</f>
        <v>0</v>
      </c>
      <c r="BI199" s="150">
        <f>IF(N199="nulová",J199,0)</f>
        <v>0</v>
      </c>
      <c r="BJ199" s="17" t="s">
        <v>88</v>
      </c>
      <c r="BK199" s="150">
        <f>ROUND(I199*H199,2)</f>
        <v>0</v>
      </c>
      <c r="BL199" s="17" t="s">
        <v>257</v>
      </c>
      <c r="BM199" s="149" t="s">
        <v>823</v>
      </c>
    </row>
    <row r="200" spans="2:65" s="1" customFormat="1" ht="11.25">
      <c r="B200" s="33"/>
      <c r="D200" s="151" t="s">
        <v>259</v>
      </c>
      <c r="F200" s="152" t="s">
        <v>404</v>
      </c>
      <c r="I200" s="153"/>
      <c r="L200" s="33"/>
      <c r="M200" s="154"/>
      <c r="T200" s="57"/>
      <c r="AT200" s="17" t="s">
        <v>259</v>
      </c>
      <c r="AU200" s="17" t="s">
        <v>21</v>
      </c>
    </row>
    <row r="201" spans="2:65" s="12" customFormat="1" ht="11.25">
      <c r="B201" s="155"/>
      <c r="D201" s="156" t="s">
        <v>265</v>
      </c>
      <c r="E201" s="157" t="s">
        <v>1</v>
      </c>
      <c r="F201" s="158" t="s">
        <v>824</v>
      </c>
      <c r="H201" s="159">
        <v>32104</v>
      </c>
      <c r="I201" s="160"/>
      <c r="L201" s="155"/>
      <c r="M201" s="161"/>
      <c r="T201" s="162"/>
      <c r="AT201" s="157" t="s">
        <v>265</v>
      </c>
      <c r="AU201" s="157" t="s">
        <v>21</v>
      </c>
      <c r="AV201" s="12" t="s">
        <v>21</v>
      </c>
      <c r="AW201" s="12" t="s">
        <v>36</v>
      </c>
      <c r="AX201" s="12" t="s">
        <v>88</v>
      </c>
      <c r="AY201" s="157" t="s">
        <v>250</v>
      </c>
    </row>
    <row r="202" spans="2:65" s="1" customFormat="1" ht="24.2" customHeight="1">
      <c r="B202" s="33"/>
      <c r="C202" s="138" t="s">
        <v>375</v>
      </c>
      <c r="D202" s="138" t="s">
        <v>252</v>
      </c>
      <c r="E202" s="139" t="s">
        <v>341</v>
      </c>
      <c r="F202" s="140" t="s">
        <v>342</v>
      </c>
      <c r="G202" s="141" t="s">
        <v>276</v>
      </c>
      <c r="H202" s="142">
        <v>32498.5</v>
      </c>
      <c r="I202" s="143"/>
      <c r="J202" s="144">
        <f>ROUND(I202*H202,2)</f>
        <v>0</v>
      </c>
      <c r="K202" s="140" t="s">
        <v>256</v>
      </c>
      <c r="L202" s="33"/>
      <c r="M202" s="145" t="s">
        <v>1</v>
      </c>
      <c r="N202" s="146" t="s">
        <v>45</v>
      </c>
      <c r="P202" s="147">
        <f>O202*H202</f>
        <v>0</v>
      </c>
      <c r="Q202" s="147">
        <v>0</v>
      </c>
      <c r="R202" s="147">
        <f>Q202*H202</f>
        <v>0</v>
      </c>
      <c r="S202" s="147">
        <v>0</v>
      </c>
      <c r="T202" s="148">
        <f>S202*H202</f>
        <v>0</v>
      </c>
      <c r="AR202" s="149" t="s">
        <v>257</v>
      </c>
      <c r="AT202" s="149" t="s">
        <v>252</v>
      </c>
      <c r="AU202" s="149" t="s">
        <v>21</v>
      </c>
      <c r="AY202" s="17" t="s">
        <v>250</v>
      </c>
      <c r="BE202" s="150">
        <f>IF(N202="základní",J202,0)</f>
        <v>0</v>
      </c>
      <c r="BF202" s="150">
        <f>IF(N202="snížená",J202,0)</f>
        <v>0</v>
      </c>
      <c r="BG202" s="150">
        <f>IF(N202="zákl. přenesená",J202,0)</f>
        <v>0</v>
      </c>
      <c r="BH202" s="150">
        <f>IF(N202="sníž. přenesená",J202,0)</f>
        <v>0</v>
      </c>
      <c r="BI202" s="150">
        <f>IF(N202="nulová",J202,0)</f>
        <v>0</v>
      </c>
      <c r="BJ202" s="17" t="s">
        <v>88</v>
      </c>
      <c r="BK202" s="150">
        <f>ROUND(I202*H202,2)</f>
        <v>0</v>
      </c>
      <c r="BL202" s="17" t="s">
        <v>257</v>
      </c>
      <c r="BM202" s="149" t="s">
        <v>825</v>
      </c>
    </row>
    <row r="203" spans="2:65" s="1" customFormat="1" ht="11.25">
      <c r="B203" s="33"/>
      <c r="D203" s="151" t="s">
        <v>259</v>
      </c>
      <c r="F203" s="152" t="s">
        <v>344</v>
      </c>
      <c r="I203" s="153"/>
      <c r="L203" s="33"/>
      <c r="M203" s="154"/>
      <c r="T203" s="57"/>
      <c r="AT203" s="17" t="s">
        <v>259</v>
      </c>
      <c r="AU203" s="17" t="s">
        <v>21</v>
      </c>
    </row>
    <row r="204" spans="2:65" s="12" customFormat="1" ht="11.25">
      <c r="B204" s="155"/>
      <c r="D204" s="156" t="s">
        <v>265</v>
      </c>
      <c r="E204" s="157" t="s">
        <v>1</v>
      </c>
      <c r="F204" s="158" t="s">
        <v>762</v>
      </c>
      <c r="H204" s="159">
        <v>15012.9</v>
      </c>
      <c r="I204" s="160"/>
      <c r="L204" s="155"/>
      <c r="M204" s="161"/>
      <c r="T204" s="162"/>
      <c r="AT204" s="157" t="s">
        <v>265</v>
      </c>
      <c r="AU204" s="157" t="s">
        <v>21</v>
      </c>
      <c r="AV204" s="12" t="s">
        <v>21</v>
      </c>
      <c r="AW204" s="12" t="s">
        <v>36</v>
      </c>
      <c r="AX204" s="12" t="s">
        <v>80</v>
      </c>
      <c r="AY204" s="157" t="s">
        <v>250</v>
      </c>
    </row>
    <row r="205" spans="2:65" s="12" customFormat="1" ht="11.25">
      <c r="B205" s="155"/>
      <c r="D205" s="156" t="s">
        <v>265</v>
      </c>
      <c r="E205" s="157" t="s">
        <v>1</v>
      </c>
      <c r="F205" s="158" t="s">
        <v>764</v>
      </c>
      <c r="H205" s="159">
        <v>2410</v>
      </c>
      <c r="I205" s="160"/>
      <c r="L205" s="155"/>
      <c r="M205" s="161"/>
      <c r="T205" s="162"/>
      <c r="AT205" s="157" t="s">
        <v>265</v>
      </c>
      <c r="AU205" s="157" t="s">
        <v>21</v>
      </c>
      <c r="AV205" s="12" t="s">
        <v>21</v>
      </c>
      <c r="AW205" s="12" t="s">
        <v>36</v>
      </c>
      <c r="AX205" s="12" t="s">
        <v>80</v>
      </c>
      <c r="AY205" s="157" t="s">
        <v>250</v>
      </c>
    </row>
    <row r="206" spans="2:65" s="12" customFormat="1" ht="11.25">
      <c r="B206" s="155"/>
      <c r="D206" s="156" t="s">
        <v>265</v>
      </c>
      <c r="E206" s="157" t="s">
        <v>1</v>
      </c>
      <c r="F206" s="158" t="s">
        <v>826</v>
      </c>
      <c r="H206" s="159">
        <v>13318</v>
      </c>
      <c r="I206" s="160"/>
      <c r="L206" s="155"/>
      <c r="M206" s="161"/>
      <c r="T206" s="162"/>
      <c r="AT206" s="157" t="s">
        <v>265</v>
      </c>
      <c r="AU206" s="157" t="s">
        <v>21</v>
      </c>
      <c r="AV206" s="12" t="s">
        <v>21</v>
      </c>
      <c r="AW206" s="12" t="s">
        <v>36</v>
      </c>
      <c r="AX206" s="12" t="s">
        <v>80</v>
      </c>
      <c r="AY206" s="157" t="s">
        <v>250</v>
      </c>
    </row>
    <row r="207" spans="2:65" s="12" customFormat="1" ht="11.25">
      <c r="B207" s="155"/>
      <c r="D207" s="156" t="s">
        <v>265</v>
      </c>
      <c r="E207" s="157" t="s">
        <v>1</v>
      </c>
      <c r="F207" s="158" t="s">
        <v>766</v>
      </c>
      <c r="H207" s="159">
        <v>1757.6</v>
      </c>
      <c r="I207" s="160"/>
      <c r="L207" s="155"/>
      <c r="M207" s="161"/>
      <c r="T207" s="162"/>
      <c r="AT207" s="157" t="s">
        <v>265</v>
      </c>
      <c r="AU207" s="157" t="s">
        <v>21</v>
      </c>
      <c r="AV207" s="12" t="s">
        <v>21</v>
      </c>
      <c r="AW207" s="12" t="s">
        <v>36</v>
      </c>
      <c r="AX207" s="12" t="s">
        <v>80</v>
      </c>
      <c r="AY207" s="157" t="s">
        <v>250</v>
      </c>
    </row>
    <row r="208" spans="2:65" s="13" customFormat="1" ht="11.25">
      <c r="B208" s="163"/>
      <c r="D208" s="156" t="s">
        <v>265</v>
      </c>
      <c r="E208" s="164" t="s">
        <v>1</v>
      </c>
      <c r="F208" s="165" t="s">
        <v>273</v>
      </c>
      <c r="H208" s="166">
        <v>32498.5</v>
      </c>
      <c r="I208" s="167"/>
      <c r="L208" s="163"/>
      <c r="M208" s="168"/>
      <c r="T208" s="169"/>
      <c r="AT208" s="164" t="s">
        <v>265</v>
      </c>
      <c r="AU208" s="164" t="s">
        <v>21</v>
      </c>
      <c r="AV208" s="13" t="s">
        <v>257</v>
      </c>
      <c r="AW208" s="13" t="s">
        <v>36</v>
      </c>
      <c r="AX208" s="13" t="s">
        <v>88</v>
      </c>
      <c r="AY208" s="164" t="s">
        <v>250</v>
      </c>
    </row>
    <row r="209" spans="2:65" s="1" customFormat="1" ht="24.2" customHeight="1">
      <c r="B209" s="33"/>
      <c r="C209" s="138" t="s">
        <v>7</v>
      </c>
      <c r="D209" s="138" t="s">
        <v>252</v>
      </c>
      <c r="E209" s="139" t="s">
        <v>407</v>
      </c>
      <c r="F209" s="140" t="s">
        <v>408</v>
      </c>
      <c r="G209" s="141" t="s">
        <v>276</v>
      </c>
      <c r="H209" s="142">
        <v>285</v>
      </c>
      <c r="I209" s="143"/>
      <c r="J209" s="144">
        <f>ROUND(I209*H209,2)</f>
        <v>0</v>
      </c>
      <c r="K209" s="140" t="s">
        <v>256</v>
      </c>
      <c r="L209" s="33"/>
      <c r="M209" s="145" t="s">
        <v>1</v>
      </c>
      <c r="N209" s="146" t="s">
        <v>45</v>
      </c>
      <c r="P209" s="147">
        <f>O209*H209</f>
        <v>0</v>
      </c>
      <c r="Q209" s="147">
        <v>0</v>
      </c>
      <c r="R209" s="147">
        <f>Q209*H209</f>
        <v>0</v>
      </c>
      <c r="S209" s="147">
        <v>0</v>
      </c>
      <c r="T209" s="148">
        <f>S209*H209</f>
        <v>0</v>
      </c>
      <c r="AR209" s="149" t="s">
        <v>257</v>
      </c>
      <c r="AT209" s="149" t="s">
        <v>252</v>
      </c>
      <c r="AU209" s="149" t="s">
        <v>21</v>
      </c>
      <c r="AY209" s="17" t="s">
        <v>250</v>
      </c>
      <c r="BE209" s="150">
        <f>IF(N209="základní",J209,0)</f>
        <v>0</v>
      </c>
      <c r="BF209" s="150">
        <f>IF(N209="snížená",J209,0)</f>
        <v>0</v>
      </c>
      <c r="BG209" s="150">
        <f>IF(N209="zákl. přenesená",J209,0)</f>
        <v>0</v>
      </c>
      <c r="BH209" s="150">
        <f>IF(N209="sníž. přenesená",J209,0)</f>
        <v>0</v>
      </c>
      <c r="BI209" s="150">
        <f>IF(N209="nulová",J209,0)</f>
        <v>0</v>
      </c>
      <c r="BJ209" s="17" t="s">
        <v>88</v>
      </c>
      <c r="BK209" s="150">
        <f>ROUND(I209*H209,2)</f>
        <v>0</v>
      </c>
      <c r="BL209" s="17" t="s">
        <v>257</v>
      </c>
      <c r="BM209" s="149" t="s">
        <v>827</v>
      </c>
    </row>
    <row r="210" spans="2:65" s="1" customFormat="1" ht="11.25">
      <c r="B210" s="33"/>
      <c r="D210" s="151" t="s">
        <v>259</v>
      </c>
      <c r="F210" s="152" t="s">
        <v>410</v>
      </c>
      <c r="I210" s="153"/>
      <c r="L210" s="33"/>
      <c r="M210" s="154"/>
      <c r="T210" s="57"/>
      <c r="AT210" s="17" t="s">
        <v>259</v>
      </c>
      <c r="AU210" s="17" t="s">
        <v>21</v>
      </c>
    </row>
    <row r="211" spans="2:65" s="12" customFormat="1" ht="11.25">
      <c r="B211" s="155"/>
      <c r="D211" s="156" t="s">
        <v>265</v>
      </c>
      <c r="E211" s="157" t="s">
        <v>1</v>
      </c>
      <c r="F211" s="158" t="s">
        <v>828</v>
      </c>
      <c r="H211" s="159">
        <v>285</v>
      </c>
      <c r="I211" s="160"/>
      <c r="L211" s="155"/>
      <c r="M211" s="161"/>
      <c r="T211" s="162"/>
      <c r="AT211" s="157" t="s">
        <v>265</v>
      </c>
      <c r="AU211" s="157" t="s">
        <v>21</v>
      </c>
      <c r="AV211" s="12" t="s">
        <v>21</v>
      </c>
      <c r="AW211" s="12" t="s">
        <v>36</v>
      </c>
      <c r="AX211" s="12" t="s">
        <v>88</v>
      </c>
      <c r="AY211" s="157" t="s">
        <v>250</v>
      </c>
    </row>
    <row r="212" spans="2:65" s="1" customFormat="1" ht="16.5" customHeight="1">
      <c r="B212" s="33"/>
      <c r="C212" s="138" t="s">
        <v>387</v>
      </c>
      <c r="D212" s="138" t="s">
        <v>252</v>
      </c>
      <c r="E212" s="139" t="s">
        <v>412</v>
      </c>
      <c r="F212" s="140" t="s">
        <v>413</v>
      </c>
      <c r="G212" s="141" t="s">
        <v>276</v>
      </c>
      <c r="H212" s="142">
        <v>14551</v>
      </c>
      <c r="I212" s="143"/>
      <c r="J212" s="144">
        <f>ROUND(I212*H212,2)</f>
        <v>0</v>
      </c>
      <c r="K212" s="140" t="s">
        <v>256</v>
      </c>
      <c r="L212" s="33"/>
      <c r="M212" s="145" t="s">
        <v>1</v>
      </c>
      <c r="N212" s="146" t="s">
        <v>45</v>
      </c>
      <c r="P212" s="147">
        <f>O212*H212</f>
        <v>0</v>
      </c>
      <c r="Q212" s="147">
        <v>0</v>
      </c>
      <c r="R212" s="147">
        <f>Q212*H212</f>
        <v>0</v>
      </c>
      <c r="S212" s="147">
        <v>0</v>
      </c>
      <c r="T212" s="148">
        <f>S212*H212</f>
        <v>0</v>
      </c>
      <c r="AR212" s="149" t="s">
        <v>257</v>
      </c>
      <c r="AT212" s="149" t="s">
        <v>252</v>
      </c>
      <c r="AU212" s="149" t="s">
        <v>21</v>
      </c>
      <c r="AY212" s="17" t="s">
        <v>250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257</v>
      </c>
      <c r="BM212" s="149" t="s">
        <v>829</v>
      </c>
    </row>
    <row r="213" spans="2:65" s="1" customFormat="1" ht="11.25">
      <c r="B213" s="33"/>
      <c r="D213" s="151" t="s">
        <v>259</v>
      </c>
      <c r="F213" s="152" t="s">
        <v>415</v>
      </c>
      <c r="I213" s="153"/>
      <c r="L213" s="33"/>
      <c r="M213" s="154"/>
      <c r="T213" s="57"/>
      <c r="AT213" s="17" t="s">
        <v>259</v>
      </c>
      <c r="AU213" s="17" t="s">
        <v>21</v>
      </c>
    </row>
    <row r="214" spans="2:65" s="12" customFormat="1" ht="11.25">
      <c r="B214" s="155"/>
      <c r="D214" s="156" t="s">
        <v>265</v>
      </c>
      <c r="E214" s="157" t="s">
        <v>1</v>
      </c>
      <c r="F214" s="158" t="s">
        <v>830</v>
      </c>
      <c r="H214" s="159">
        <v>14551</v>
      </c>
      <c r="I214" s="160"/>
      <c r="L214" s="155"/>
      <c r="M214" s="161"/>
      <c r="T214" s="162"/>
      <c r="AT214" s="157" t="s">
        <v>265</v>
      </c>
      <c r="AU214" s="157" t="s">
        <v>21</v>
      </c>
      <c r="AV214" s="12" t="s">
        <v>21</v>
      </c>
      <c r="AW214" s="12" t="s">
        <v>36</v>
      </c>
      <c r="AX214" s="12" t="s">
        <v>80</v>
      </c>
      <c r="AY214" s="157" t="s">
        <v>250</v>
      </c>
    </row>
    <row r="215" spans="2:65" s="13" customFormat="1" ht="11.25">
      <c r="B215" s="163"/>
      <c r="D215" s="156" t="s">
        <v>265</v>
      </c>
      <c r="E215" s="164" t="s">
        <v>1</v>
      </c>
      <c r="F215" s="165" t="s">
        <v>273</v>
      </c>
      <c r="H215" s="166">
        <v>14551</v>
      </c>
      <c r="I215" s="167"/>
      <c r="L215" s="163"/>
      <c r="M215" s="168"/>
      <c r="T215" s="169"/>
      <c r="AT215" s="164" t="s">
        <v>265</v>
      </c>
      <c r="AU215" s="164" t="s">
        <v>21</v>
      </c>
      <c r="AV215" s="13" t="s">
        <v>257</v>
      </c>
      <c r="AW215" s="13" t="s">
        <v>36</v>
      </c>
      <c r="AX215" s="13" t="s">
        <v>88</v>
      </c>
      <c r="AY215" s="164" t="s">
        <v>250</v>
      </c>
    </row>
    <row r="216" spans="2:65" s="1" customFormat="1" ht="33" customHeight="1">
      <c r="B216" s="33"/>
      <c r="C216" s="138" t="s">
        <v>393</v>
      </c>
      <c r="D216" s="138" t="s">
        <v>252</v>
      </c>
      <c r="E216" s="139" t="s">
        <v>418</v>
      </c>
      <c r="F216" s="140" t="s">
        <v>419</v>
      </c>
      <c r="G216" s="141" t="s">
        <v>255</v>
      </c>
      <c r="H216" s="142">
        <v>10388</v>
      </c>
      <c r="I216" s="143"/>
      <c r="J216" s="144">
        <f>ROUND(I216*H216,2)</f>
        <v>0</v>
      </c>
      <c r="K216" s="140" t="s">
        <v>256</v>
      </c>
      <c r="L216" s="33"/>
      <c r="M216" s="145" t="s">
        <v>1</v>
      </c>
      <c r="N216" s="146" t="s">
        <v>45</v>
      </c>
      <c r="P216" s="147">
        <f>O216*H216</f>
        <v>0</v>
      </c>
      <c r="Q216" s="147">
        <v>0</v>
      </c>
      <c r="R216" s="147">
        <f>Q216*H216</f>
        <v>0</v>
      </c>
      <c r="S216" s="147">
        <v>0</v>
      </c>
      <c r="T216" s="148">
        <f>S216*H216</f>
        <v>0</v>
      </c>
      <c r="AR216" s="149" t="s">
        <v>257</v>
      </c>
      <c r="AT216" s="149" t="s">
        <v>252</v>
      </c>
      <c r="AU216" s="149" t="s">
        <v>21</v>
      </c>
      <c r="AY216" s="17" t="s">
        <v>250</v>
      </c>
      <c r="BE216" s="150">
        <f>IF(N216="základní",J216,0)</f>
        <v>0</v>
      </c>
      <c r="BF216" s="150">
        <f>IF(N216="snížená",J216,0)</f>
        <v>0</v>
      </c>
      <c r="BG216" s="150">
        <f>IF(N216="zákl. přenesená",J216,0)</f>
        <v>0</v>
      </c>
      <c r="BH216" s="150">
        <f>IF(N216="sníž. přenesená",J216,0)</f>
        <v>0</v>
      </c>
      <c r="BI216" s="150">
        <f>IF(N216="nulová",J216,0)</f>
        <v>0</v>
      </c>
      <c r="BJ216" s="17" t="s">
        <v>88</v>
      </c>
      <c r="BK216" s="150">
        <f>ROUND(I216*H216,2)</f>
        <v>0</v>
      </c>
      <c r="BL216" s="17" t="s">
        <v>257</v>
      </c>
      <c r="BM216" s="149" t="s">
        <v>831</v>
      </c>
    </row>
    <row r="217" spans="2:65" s="1" customFormat="1" ht="11.25">
      <c r="B217" s="33"/>
      <c r="D217" s="151" t="s">
        <v>259</v>
      </c>
      <c r="F217" s="152" t="s">
        <v>421</v>
      </c>
      <c r="I217" s="153"/>
      <c r="L217" s="33"/>
      <c r="M217" s="154"/>
      <c r="T217" s="57"/>
      <c r="AT217" s="17" t="s">
        <v>259</v>
      </c>
      <c r="AU217" s="17" t="s">
        <v>21</v>
      </c>
    </row>
    <row r="218" spans="2:65" s="12" customFormat="1" ht="11.25">
      <c r="B218" s="155"/>
      <c r="D218" s="156" t="s">
        <v>265</v>
      </c>
      <c r="E218" s="157" t="s">
        <v>1</v>
      </c>
      <c r="F218" s="158" t="s">
        <v>832</v>
      </c>
      <c r="H218" s="159">
        <v>10388</v>
      </c>
      <c r="I218" s="160"/>
      <c r="L218" s="155"/>
      <c r="M218" s="161"/>
      <c r="T218" s="162"/>
      <c r="AT218" s="157" t="s">
        <v>265</v>
      </c>
      <c r="AU218" s="157" t="s">
        <v>21</v>
      </c>
      <c r="AV218" s="12" t="s">
        <v>21</v>
      </c>
      <c r="AW218" s="12" t="s">
        <v>36</v>
      </c>
      <c r="AX218" s="12" t="s">
        <v>88</v>
      </c>
      <c r="AY218" s="157" t="s">
        <v>250</v>
      </c>
    </row>
    <row r="219" spans="2:65" s="1" customFormat="1" ht="33" customHeight="1">
      <c r="B219" s="33"/>
      <c r="C219" s="138" t="s">
        <v>399</v>
      </c>
      <c r="D219" s="138" t="s">
        <v>252</v>
      </c>
      <c r="E219" s="139" t="s">
        <v>424</v>
      </c>
      <c r="F219" s="140" t="s">
        <v>425</v>
      </c>
      <c r="G219" s="141" t="s">
        <v>255</v>
      </c>
      <c r="H219" s="142">
        <v>281</v>
      </c>
      <c r="I219" s="143"/>
      <c r="J219" s="144">
        <f>ROUND(I219*H219,2)</f>
        <v>0</v>
      </c>
      <c r="K219" s="140" t="s">
        <v>256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0</v>
      </c>
      <c r="R219" s="147">
        <f>Q219*H219</f>
        <v>0</v>
      </c>
      <c r="S219" s="147">
        <v>0</v>
      </c>
      <c r="T219" s="148">
        <f>S219*H219</f>
        <v>0</v>
      </c>
      <c r="AR219" s="149" t="s">
        <v>257</v>
      </c>
      <c r="AT219" s="149" t="s">
        <v>252</v>
      </c>
      <c r="AU219" s="149" t="s">
        <v>21</v>
      </c>
      <c r="AY219" s="17" t="s">
        <v>250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257</v>
      </c>
      <c r="BM219" s="149" t="s">
        <v>833</v>
      </c>
    </row>
    <row r="220" spans="2:65" s="1" customFormat="1" ht="11.25">
      <c r="B220" s="33"/>
      <c r="D220" s="151" t="s">
        <v>259</v>
      </c>
      <c r="F220" s="152" t="s">
        <v>427</v>
      </c>
      <c r="I220" s="153"/>
      <c r="L220" s="33"/>
      <c r="M220" s="154"/>
      <c r="T220" s="57"/>
      <c r="AT220" s="17" t="s">
        <v>259</v>
      </c>
      <c r="AU220" s="17" t="s">
        <v>21</v>
      </c>
    </row>
    <row r="221" spans="2:65" s="12" customFormat="1" ht="11.25">
      <c r="B221" s="155"/>
      <c r="D221" s="156" t="s">
        <v>265</v>
      </c>
      <c r="E221" s="157" t="s">
        <v>1</v>
      </c>
      <c r="F221" s="158" t="s">
        <v>834</v>
      </c>
      <c r="H221" s="159">
        <v>281</v>
      </c>
      <c r="I221" s="160"/>
      <c r="L221" s="155"/>
      <c r="M221" s="161"/>
      <c r="T221" s="162"/>
      <c r="AT221" s="157" t="s">
        <v>265</v>
      </c>
      <c r="AU221" s="157" t="s">
        <v>21</v>
      </c>
      <c r="AV221" s="12" t="s">
        <v>21</v>
      </c>
      <c r="AW221" s="12" t="s">
        <v>36</v>
      </c>
      <c r="AX221" s="12" t="s">
        <v>88</v>
      </c>
      <c r="AY221" s="157" t="s">
        <v>250</v>
      </c>
    </row>
    <row r="222" spans="2:65" s="1" customFormat="1" ht="24.2" customHeight="1">
      <c r="B222" s="33"/>
      <c r="C222" s="138" t="s">
        <v>406</v>
      </c>
      <c r="D222" s="138" t="s">
        <v>252</v>
      </c>
      <c r="E222" s="139" t="s">
        <v>352</v>
      </c>
      <c r="F222" s="140" t="s">
        <v>353</v>
      </c>
      <c r="G222" s="141" t="s">
        <v>255</v>
      </c>
      <c r="H222" s="142">
        <v>10669</v>
      </c>
      <c r="I222" s="143"/>
      <c r="J222" s="144">
        <f>ROUND(I222*H222,2)</f>
        <v>0</v>
      </c>
      <c r="K222" s="140" t="s">
        <v>256</v>
      </c>
      <c r="L222" s="33"/>
      <c r="M222" s="145" t="s">
        <v>1</v>
      </c>
      <c r="N222" s="146" t="s">
        <v>45</v>
      </c>
      <c r="P222" s="147">
        <f>O222*H222</f>
        <v>0</v>
      </c>
      <c r="Q222" s="147">
        <v>0</v>
      </c>
      <c r="R222" s="147">
        <f>Q222*H222</f>
        <v>0</v>
      </c>
      <c r="S222" s="147">
        <v>0</v>
      </c>
      <c r="T222" s="148">
        <f>S222*H222</f>
        <v>0</v>
      </c>
      <c r="AR222" s="149" t="s">
        <v>257</v>
      </c>
      <c r="AT222" s="149" t="s">
        <v>252</v>
      </c>
      <c r="AU222" s="149" t="s">
        <v>21</v>
      </c>
      <c r="AY222" s="17" t="s">
        <v>250</v>
      </c>
      <c r="BE222" s="150">
        <f>IF(N222="základní",J222,0)</f>
        <v>0</v>
      </c>
      <c r="BF222" s="150">
        <f>IF(N222="snížená",J222,0)</f>
        <v>0</v>
      </c>
      <c r="BG222" s="150">
        <f>IF(N222="zákl. přenesená",J222,0)</f>
        <v>0</v>
      </c>
      <c r="BH222" s="150">
        <f>IF(N222="sníž. přenesená",J222,0)</f>
        <v>0</v>
      </c>
      <c r="BI222" s="150">
        <f>IF(N222="nulová",J222,0)</f>
        <v>0</v>
      </c>
      <c r="BJ222" s="17" t="s">
        <v>88</v>
      </c>
      <c r="BK222" s="150">
        <f>ROUND(I222*H222,2)</f>
        <v>0</v>
      </c>
      <c r="BL222" s="17" t="s">
        <v>257</v>
      </c>
      <c r="BM222" s="149" t="s">
        <v>835</v>
      </c>
    </row>
    <row r="223" spans="2:65" s="1" customFormat="1" ht="11.25">
      <c r="B223" s="33"/>
      <c r="D223" s="151" t="s">
        <v>259</v>
      </c>
      <c r="F223" s="152" t="s">
        <v>355</v>
      </c>
      <c r="I223" s="153"/>
      <c r="L223" s="33"/>
      <c r="M223" s="154"/>
      <c r="T223" s="57"/>
      <c r="AT223" s="17" t="s">
        <v>259</v>
      </c>
      <c r="AU223" s="17" t="s">
        <v>21</v>
      </c>
    </row>
    <row r="224" spans="2:65" s="1" customFormat="1" ht="24.2" customHeight="1">
      <c r="B224" s="33"/>
      <c r="C224" s="138" t="s">
        <v>411</v>
      </c>
      <c r="D224" s="138" t="s">
        <v>252</v>
      </c>
      <c r="E224" s="139" t="s">
        <v>352</v>
      </c>
      <c r="F224" s="140" t="s">
        <v>353</v>
      </c>
      <c r="G224" s="141" t="s">
        <v>255</v>
      </c>
      <c r="H224" s="142">
        <v>861</v>
      </c>
      <c r="I224" s="143"/>
      <c r="J224" s="144">
        <f>ROUND(I224*H224,2)</f>
        <v>0</v>
      </c>
      <c r="K224" s="140" t="s">
        <v>256</v>
      </c>
      <c r="L224" s="33"/>
      <c r="M224" s="145" t="s">
        <v>1</v>
      </c>
      <c r="N224" s="146" t="s">
        <v>45</v>
      </c>
      <c r="P224" s="147">
        <f>O224*H224</f>
        <v>0</v>
      </c>
      <c r="Q224" s="147">
        <v>0</v>
      </c>
      <c r="R224" s="147">
        <f>Q224*H224</f>
        <v>0</v>
      </c>
      <c r="S224" s="147">
        <v>0</v>
      </c>
      <c r="T224" s="148">
        <f>S224*H224</f>
        <v>0</v>
      </c>
      <c r="AR224" s="149" t="s">
        <v>257</v>
      </c>
      <c r="AT224" s="149" t="s">
        <v>252</v>
      </c>
      <c r="AU224" s="149" t="s">
        <v>21</v>
      </c>
      <c r="AY224" s="17" t="s">
        <v>250</v>
      </c>
      <c r="BE224" s="150">
        <f>IF(N224="základní",J224,0)</f>
        <v>0</v>
      </c>
      <c r="BF224" s="150">
        <f>IF(N224="snížená",J224,0)</f>
        <v>0</v>
      </c>
      <c r="BG224" s="150">
        <f>IF(N224="zákl. přenesená",J224,0)</f>
        <v>0</v>
      </c>
      <c r="BH224" s="150">
        <f>IF(N224="sníž. přenesená",J224,0)</f>
        <v>0</v>
      </c>
      <c r="BI224" s="150">
        <f>IF(N224="nulová",J224,0)</f>
        <v>0</v>
      </c>
      <c r="BJ224" s="17" t="s">
        <v>88</v>
      </c>
      <c r="BK224" s="150">
        <f>ROUND(I224*H224,2)</f>
        <v>0</v>
      </c>
      <c r="BL224" s="17" t="s">
        <v>257</v>
      </c>
      <c r="BM224" s="149" t="s">
        <v>836</v>
      </c>
    </row>
    <row r="225" spans="2:65" s="1" customFormat="1" ht="11.25">
      <c r="B225" s="33"/>
      <c r="D225" s="151" t="s">
        <v>259</v>
      </c>
      <c r="F225" s="152" t="s">
        <v>355</v>
      </c>
      <c r="I225" s="153"/>
      <c r="L225" s="33"/>
      <c r="M225" s="154"/>
      <c r="T225" s="57"/>
      <c r="AT225" s="17" t="s">
        <v>259</v>
      </c>
      <c r="AU225" s="17" t="s">
        <v>21</v>
      </c>
    </row>
    <row r="226" spans="2:65" s="1" customFormat="1" ht="16.5" customHeight="1">
      <c r="B226" s="33"/>
      <c r="C226" s="178" t="s">
        <v>417</v>
      </c>
      <c r="D226" s="178" t="s">
        <v>364</v>
      </c>
      <c r="E226" s="179" t="s">
        <v>441</v>
      </c>
      <c r="F226" s="180" t="s">
        <v>442</v>
      </c>
      <c r="G226" s="181" t="s">
        <v>443</v>
      </c>
      <c r="H226" s="182">
        <v>230.6</v>
      </c>
      <c r="I226" s="183"/>
      <c r="J226" s="184">
        <f>ROUND(I226*H226,2)</f>
        <v>0</v>
      </c>
      <c r="K226" s="180" t="s">
        <v>256</v>
      </c>
      <c r="L226" s="185"/>
      <c r="M226" s="186" t="s">
        <v>1</v>
      </c>
      <c r="N226" s="187" t="s">
        <v>45</v>
      </c>
      <c r="P226" s="147">
        <f>O226*H226</f>
        <v>0</v>
      </c>
      <c r="Q226" s="147">
        <v>1E-3</v>
      </c>
      <c r="R226" s="147">
        <f>Q226*H226</f>
        <v>0.2306</v>
      </c>
      <c r="S226" s="147">
        <v>0</v>
      </c>
      <c r="T226" s="148">
        <f>S226*H226</f>
        <v>0</v>
      </c>
      <c r="AR226" s="149" t="s">
        <v>299</v>
      </c>
      <c r="AT226" s="149" t="s">
        <v>364</v>
      </c>
      <c r="AU226" s="149" t="s">
        <v>21</v>
      </c>
      <c r="AY226" s="17" t="s">
        <v>250</v>
      </c>
      <c r="BE226" s="150">
        <f>IF(N226="základní",J226,0)</f>
        <v>0</v>
      </c>
      <c r="BF226" s="150">
        <f>IF(N226="snížená",J226,0)</f>
        <v>0</v>
      </c>
      <c r="BG226" s="150">
        <f>IF(N226="zákl. přenesená",J226,0)</f>
        <v>0</v>
      </c>
      <c r="BH226" s="150">
        <f>IF(N226="sníž. přenesená",J226,0)</f>
        <v>0</v>
      </c>
      <c r="BI226" s="150">
        <f>IF(N226="nulová",J226,0)</f>
        <v>0</v>
      </c>
      <c r="BJ226" s="17" t="s">
        <v>88</v>
      </c>
      <c r="BK226" s="150">
        <f>ROUND(I226*H226,2)</f>
        <v>0</v>
      </c>
      <c r="BL226" s="17" t="s">
        <v>257</v>
      </c>
      <c r="BM226" s="149" t="s">
        <v>837</v>
      </c>
    </row>
    <row r="227" spans="2:65" s="12" customFormat="1" ht="11.25">
      <c r="B227" s="155"/>
      <c r="D227" s="156" t="s">
        <v>265</v>
      </c>
      <c r="E227" s="157" t="s">
        <v>1</v>
      </c>
      <c r="F227" s="158" t="s">
        <v>838</v>
      </c>
      <c r="H227" s="159">
        <v>11530</v>
      </c>
      <c r="I227" s="160"/>
      <c r="L227" s="155"/>
      <c r="M227" s="161"/>
      <c r="T227" s="162"/>
      <c r="AT227" s="157" t="s">
        <v>265</v>
      </c>
      <c r="AU227" s="157" t="s">
        <v>21</v>
      </c>
      <c r="AV227" s="12" t="s">
        <v>21</v>
      </c>
      <c r="AW227" s="12" t="s">
        <v>36</v>
      </c>
      <c r="AX227" s="12" t="s">
        <v>88</v>
      </c>
      <c r="AY227" s="157" t="s">
        <v>250</v>
      </c>
    </row>
    <row r="228" spans="2:65" s="12" customFormat="1" ht="11.25">
      <c r="B228" s="155"/>
      <c r="D228" s="156" t="s">
        <v>265</v>
      </c>
      <c r="F228" s="158" t="s">
        <v>839</v>
      </c>
      <c r="H228" s="159">
        <v>230.6</v>
      </c>
      <c r="I228" s="160"/>
      <c r="L228" s="155"/>
      <c r="M228" s="161"/>
      <c r="T228" s="162"/>
      <c r="AT228" s="157" t="s">
        <v>265</v>
      </c>
      <c r="AU228" s="157" t="s">
        <v>21</v>
      </c>
      <c r="AV228" s="12" t="s">
        <v>21</v>
      </c>
      <c r="AW228" s="12" t="s">
        <v>4</v>
      </c>
      <c r="AX228" s="12" t="s">
        <v>88</v>
      </c>
      <c r="AY228" s="157" t="s">
        <v>250</v>
      </c>
    </row>
    <row r="229" spans="2:65" s="1" customFormat="1" ht="24.2" customHeight="1">
      <c r="B229" s="33"/>
      <c r="C229" s="138" t="s">
        <v>423</v>
      </c>
      <c r="D229" s="138" t="s">
        <v>252</v>
      </c>
      <c r="E229" s="139" t="s">
        <v>448</v>
      </c>
      <c r="F229" s="140" t="s">
        <v>449</v>
      </c>
      <c r="G229" s="141" t="s">
        <v>255</v>
      </c>
      <c r="H229" s="142">
        <v>12825</v>
      </c>
      <c r="I229" s="143"/>
      <c r="J229" s="144">
        <f>ROUND(I229*H229,2)</f>
        <v>0</v>
      </c>
      <c r="K229" s="140" t="s">
        <v>256</v>
      </c>
      <c r="L229" s="33"/>
      <c r="M229" s="145" t="s">
        <v>1</v>
      </c>
      <c r="N229" s="146" t="s">
        <v>45</v>
      </c>
      <c r="P229" s="147">
        <f>O229*H229</f>
        <v>0</v>
      </c>
      <c r="Q229" s="147">
        <v>0</v>
      </c>
      <c r="R229" s="147">
        <f>Q229*H229</f>
        <v>0</v>
      </c>
      <c r="S229" s="147">
        <v>0</v>
      </c>
      <c r="T229" s="148">
        <f>S229*H229</f>
        <v>0</v>
      </c>
      <c r="AR229" s="149" t="s">
        <v>257</v>
      </c>
      <c r="AT229" s="149" t="s">
        <v>252</v>
      </c>
      <c r="AU229" s="149" t="s">
        <v>21</v>
      </c>
      <c r="AY229" s="17" t="s">
        <v>250</v>
      </c>
      <c r="BE229" s="150">
        <f>IF(N229="základní",J229,0)</f>
        <v>0</v>
      </c>
      <c r="BF229" s="150">
        <f>IF(N229="snížená",J229,0)</f>
        <v>0</v>
      </c>
      <c r="BG229" s="150">
        <f>IF(N229="zákl. přenesená",J229,0)</f>
        <v>0</v>
      </c>
      <c r="BH229" s="150">
        <f>IF(N229="sníž. přenesená",J229,0)</f>
        <v>0</v>
      </c>
      <c r="BI229" s="150">
        <f>IF(N229="nulová",J229,0)</f>
        <v>0</v>
      </c>
      <c r="BJ229" s="17" t="s">
        <v>88</v>
      </c>
      <c r="BK229" s="150">
        <f>ROUND(I229*H229,2)</f>
        <v>0</v>
      </c>
      <c r="BL229" s="17" t="s">
        <v>257</v>
      </c>
      <c r="BM229" s="149" t="s">
        <v>840</v>
      </c>
    </row>
    <row r="230" spans="2:65" s="1" customFormat="1" ht="11.25">
      <c r="B230" s="33"/>
      <c r="D230" s="151" t="s">
        <v>259</v>
      </c>
      <c r="F230" s="152" t="s">
        <v>451</v>
      </c>
      <c r="I230" s="153"/>
      <c r="L230" s="33"/>
      <c r="M230" s="154"/>
      <c r="T230" s="57"/>
      <c r="AT230" s="17" t="s">
        <v>259</v>
      </c>
      <c r="AU230" s="17" t="s">
        <v>21</v>
      </c>
    </row>
    <row r="231" spans="2:65" s="12" customFormat="1" ht="11.25">
      <c r="B231" s="155"/>
      <c r="D231" s="156" t="s">
        <v>265</v>
      </c>
      <c r="E231" s="157" t="s">
        <v>1</v>
      </c>
      <c r="F231" s="158" t="s">
        <v>841</v>
      </c>
      <c r="H231" s="159">
        <v>11486</v>
      </c>
      <c r="I231" s="160"/>
      <c r="L231" s="155"/>
      <c r="M231" s="161"/>
      <c r="T231" s="162"/>
      <c r="AT231" s="157" t="s">
        <v>265</v>
      </c>
      <c r="AU231" s="157" t="s">
        <v>21</v>
      </c>
      <c r="AV231" s="12" t="s">
        <v>21</v>
      </c>
      <c r="AW231" s="12" t="s">
        <v>36</v>
      </c>
      <c r="AX231" s="12" t="s">
        <v>80</v>
      </c>
      <c r="AY231" s="157" t="s">
        <v>250</v>
      </c>
    </row>
    <row r="232" spans="2:65" s="12" customFormat="1" ht="11.25">
      <c r="B232" s="155"/>
      <c r="D232" s="156" t="s">
        <v>265</v>
      </c>
      <c r="E232" s="157" t="s">
        <v>1</v>
      </c>
      <c r="F232" s="158" t="s">
        <v>842</v>
      </c>
      <c r="H232" s="159">
        <v>1339</v>
      </c>
      <c r="I232" s="160"/>
      <c r="L232" s="155"/>
      <c r="M232" s="161"/>
      <c r="T232" s="162"/>
      <c r="AT232" s="157" t="s">
        <v>265</v>
      </c>
      <c r="AU232" s="157" t="s">
        <v>21</v>
      </c>
      <c r="AV232" s="12" t="s">
        <v>21</v>
      </c>
      <c r="AW232" s="12" t="s">
        <v>36</v>
      </c>
      <c r="AX232" s="12" t="s">
        <v>80</v>
      </c>
      <c r="AY232" s="157" t="s">
        <v>250</v>
      </c>
    </row>
    <row r="233" spans="2:65" s="13" customFormat="1" ht="11.25">
      <c r="B233" s="163"/>
      <c r="D233" s="156" t="s">
        <v>265</v>
      </c>
      <c r="E233" s="164" t="s">
        <v>1</v>
      </c>
      <c r="F233" s="165" t="s">
        <v>273</v>
      </c>
      <c r="H233" s="166">
        <v>12825</v>
      </c>
      <c r="I233" s="167"/>
      <c r="L233" s="163"/>
      <c r="M233" s="168"/>
      <c r="T233" s="169"/>
      <c r="AT233" s="164" t="s">
        <v>265</v>
      </c>
      <c r="AU233" s="164" t="s">
        <v>21</v>
      </c>
      <c r="AV233" s="13" t="s">
        <v>257</v>
      </c>
      <c r="AW233" s="13" t="s">
        <v>36</v>
      </c>
      <c r="AX233" s="13" t="s">
        <v>88</v>
      </c>
      <c r="AY233" s="164" t="s">
        <v>250</v>
      </c>
    </row>
    <row r="234" spans="2:65" s="1" customFormat="1" ht="16.5" customHeight="1">
      <c r="B234" s="33"/>
      <c r="C234" s="138" t="s">
        <v>429</v>
      </c>
      <c r="D234" s="138" t="s">
        <v>252</v>
      </c>
      <c r="E234" s="139" t="s">
        <v>455</v>
      </c>
      <c r="F234" s="140" t="s">
        <v>456</v>
      </c>
      <c r="G234" s="141" t="s">
        <v>276</v>
      </c>
      <c r="H234" s="142">
        <v>230.6</v>
      </c>
      <c r="I234" s="143"/>
      <c r="J234" s="144">
        <f>ROUND(I234*H234,2)</f>
        <v>0</v>
      </c>
      <c r="K234" s="140" t="s">
        <v>256</v>
      </c>
      <c r="L234" s="33"/>
      <c r="M234" s="145" t="s">
        <v>1</v>
      </c>
      <c r="N234" s="146" t="s">
        <v>45</v>
      </c>
      <c r="P234" s="147">
        <f>O234*H234</f>
        <v>0</v>
      </c>
      <c r="Q234" s="147">
        <v>0</v>
      </c>
      <c r="R234" s="147">
        <f>Q234*H234</f>
        <v>0</v>
      </c>
      <c r="S234" s="147">
        <v>0</v>
      </c>
      <c r="T234" s="148">
        <f>S234*H234</f>
        <v>0</v>
      </c>
      <c r="AR234" s="149" t="s">
        <v>257</v>
      </c>
      <c r="AT234" s="149" t="s">
        <v>252</v>
      </c>
      <c r="AU234" s="149" t="s">
        <v>21</v>
      </c>
      <c r="AY234" s="17" t="s">
        <v>250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257</v>
      </c>
      <c r="BM234" s="149" t="s">
        <v>843</v>
      </c>
    </row>
    <row r="235" spans="2:65" s="1" customFormat="1" ht="11.25">
      <c r="B235" s="33"/>
      <c r="D235" s="151" t="s">
        <v>259</v>
      </c>
      <c r="F235" s="152" t="s">
        <v>458</v>
      </c>
      <c r="I235" s="153"/>
      <c r="L235" s="33"/>
      <c r="M235" s="154"/>
      <c r="T235" s="57"/>
      <c r="AT235" s="17" t="s">
        <v>259</v>
      </c>
      <c r="AU235" s="17" t="s">
        <v>21</v>
      </c>
    </row>
    <row r="236" spans="2:65" s="11" customFormat="1" ht="22.9" customHeight="1">
      <c r="B236" s="126"/>
      <c r="D236" s="127" t="s">
        <v>79</v>
      </c>
      <c r="E236" s="136" t="s">
        <v>21</v>
      </c>
      <c r="F236" s="136" t="s">
        <v>459</v>
      </c>
      <c r="I236" s="129"/>
      <c r="J236" s="137">
        <f>BK236</f>
        <v>0</v>
      </c>
      <c r="L236" s="126"/>
      <c r="M236" s="131"/>
      <c r="P236" s="132">
        <f>SUM(P237:P255)</f>
        <v>0</v>
      </c>
      <c r="R236" s="132">
        <f>SUM(R237:R255)</f>
        <v>83.113824499999993</v>
      </c>
      <c r="T236" s="133">
        <f>SUM(T237:T255)</f>
        <v>0</v>
      </c>
      <c r="AR236" s="127" t="s">
        <v>88</v>
      </c>
      <c r="AT236" s="134" t="s">
        <v>79</v>
      </c>
      <c r="AU236" s="134" t="s">
        <v>88</v>
      </c>
      <c r="AY236" s="127" t="s">
        <v>250</v>
      </c>
      <c r="BK236" s="135">
        <f>SUM(BK237:BK255)</f>
        <v>0</v>
      </c>
    </row>
    <row r="237" spans="2:65" s="1" customFormat="1" ht="24.2" customHeight="1">
      <c r="B237" s="33"/>
      <c r="C237" s="138" t="s">
        <v>435</v>
      </c>
      <c r="D237" s="138" t="s">
        <v>252</v>
      </c>
      <c r="E237" s="139" t="s">
        <v>844</v>
      </c>
      <c r="F237" s="140" t="s">
        <v>845</v>
      </c>
      <c r="G237" s="141" t="s">
        <v>557</v>
      </c>
      <c r="H237" s="142">
        <v>220</v>
      </c>
      <c r="I237" s="143"/>
      <c r="J237" s="144">
        <f>ROUND(I237*H237,2)</f>
        <v>0</v>
      </c>
      <c r="K237" s="140" t="s">
        <v>256</v>
      </c>
      <c r="L237" s="33"/>
      <c r="M237" s="145" t="s">
        <v>1</v>
      </c>
      <c r="N237" s="146" t="s">
        <v>45</v>
      </c>
      <c r="P237" s="147">
        <f>O237*H237</f>
        <v>0</v>
      </c>
      <c r="Q237" s="147">
        <v>1.16E-3</v>
      </c>
      <c r="R237" s="147">
        <f>Q237*H237</f>
        <v>0.25519999999999998</v>
      </c>
      <c r="S237" s="147">
        <v>0</v>
      </c>
      <c r="T237" s="148">
        <f>S237*H237</f>
        <v>0</v>
      </c>
      <c r="AR237" s="149" t="s">
        <v>257</v>
      </c>
      <c r="AT237" s="149" t="s">
        <v>252</v>
      </c>
      <c r="AU237" s="149" t="s">
        <v>21</v>
      </c>
      <c r="AY237" s="17" t="s">
        <v>250</v>
      </c>
      <c r="BE237" s="150">
        <f>IF(N237="základní",J237,0)</f>
        <v>0</v>
      </c>
      <c r="BF237" s="150">
        <f>IF(N237="snížená",J237,0)</f>
        <v>0</v>
      </c>
      <c r="BG237" s="150">
        <f>IF(N237="zákl. přenesená",J237,0)</f>
        <v>0</v>
      </c>
      <c r="BH237" s="150">
        <f>IF(N237="sníž. přenesená",J237,0)</f>
        <v>0</v>
      </c>
      <c r="BI237" s="150">
        <f>IF(N237="nulová",J237,0)</f>
        <v>0</v>
      </c>
      <c r="BJ237" s="17" t="s">
        <v>88</v>
      </c>
      <c r="BK237" s="150">
        <f>ROUND(I237*H237,2)</f>
        <v>0</v>
      </c>
      <c r="BL237" s="17" t="s">
        <v>257</v>
      </c>
      <c r="BM237" s="149" t="s">
        <v>846</v>
      </c>
    </row>
    <row r="238" spans="2:65" s="1" customFormat="1" ht="11.25">
      <c r="B238" s="33"/>
      <c r="D238" s="151" t="s">
        <v>259</v>
      </c>
      <c r="F238" s="152" t="s">
        <v>847</v>
      </c>
      <c r="I238" s="153"/>
      <c r="L238" s="33"/>
      <c r="M238" s="154"/>
      <c r="T238" s="57"/>
      <c r="AT238" s="17" t="s">
        <v>259</v>
      </c>
      <c r="AU238" s="17" t="s">
        <v>21</v>
      </c>
    </row>
    <row r="239" spans="2:65" s="12" customFormat="1" ht="11.25">
      <c r="B239" s="155"/>
      <c r="D239" s="156" t="s">
        <v>265</v>
      </c>
      <c r="E239" s="157" t="s">
        <v>1</v>
      </c>
      <c r="F239" s="158" t="s">
        <v>848</v>
      </c>
      <c r="H239" s="159">
        <v>220</v>
      </c>
      <c r="I239" s="160"/>
      <c r="L239" s="155"/>
      <c r="M239" s="161"/>
      <c r="T239" s="162"/>
      <c r="AT239" s="157" t="s">
        <v>265</v>
      </c>
      <c r="AU239" s="157" t="s">
        <v>21</v>
      </c>
      <c r="AV239" s="12" t="s">
        <v>21</v>
      </c>
      <c r="AW239" s="12" t="s">
        <v>36</v>
      </c>
      <c r="AX239" s="12" t="s">
        <v>88</v>
      </c>
      <c r="AY239" s="157" t="s">
        <v>250</v>
      </c>
    </row>
    <row r="240" spans="2:65" s="1" customFormat="1" ht="24.2" customHeight="1">
      <c r="B240" s="33"/>
      <c r="C240" s="138" t="s">
        <v>440</v>
      </c>
      <c r="D240" s="138" t="s">
        <v>252</v>
      </c>
      <c r="E240" s="139" t="s">
        <v>849</v>
      </c>
      <c r="F240" s="140" t="s">
        <v>850</v>
      </c>
      <c r="G240" s="141" t="s">
        <v>255</v>
      </c>
      <c r="H240" s="142">
        <v>1532</v>
      </c>
      <c r="I240" s="143"/>
      <c r="J240" s="144">
        <f>ROUND(I240*H240,2)</f>
        <v>0</v>
      </c>
      <c r="K240" s="140" t="s">
        <v>256</v>
      </c>
      <c r="L240" s="33"/>
      <c r="M240" s="145" t="s">
        <v>1</v>
      </c>
      <c r="N240" s="146" t="s">
        <v>45</v>
      </c>
      <c r="P240" s="147">
        <f>O240*H240</f>
        <v>0</v>
      </c>
      <c r="Q240" s="147">
        <v>1.3999999999999999E-4</v>
      </c>
      <c r="R240" s="147">
        <f>Q240*H240</f>
        <v>0.21447999999999998</v>
      </c>
      <c r="S240" s="147">
        <v>0</v>
      </c>
      <c r="T240" s="148">
        <f>S240*H240</f>
        <v>0</v>
      </c>
      <c r="AR240" s="149" t="s">
        <v>257</v>
      </c>
      <c r="AT240" s="149" t="s">
        <v>252</v>
      </c>
      <c r="AU240" s="149" t="s">
        <v>21</v>
      </c>
      <c r="AY240" s="17" t="s">
        <v>250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257</v>
      </c>
      <c r="BM240" s="149" t="s">
        <v>851</v>
      </c>
    </row>
    <row r="241" spans="2:65" s="1" customFormat="1" ht="11.25">
      <c r="B241" s="33"/>
      <c r="D241" s="151" t="s">
        <v>259</v>
      </c>
      <c r="F241" s="152" t="s">
        <v>852</v>
      </c>
      <c r="I241" s="153"/>
      <c r="L241" s="33"/>
      <c r="M241" s="154"/>
      <c r="T241" s="57"/>
      <c r="AT241" s="17" t="s">
        <v>259</v>
      </c>
      <c r="AU241" s="17" t="s">
        <v>21</v>
      </c>
    </row>
    <row r="242" spans="2:65" s="12" customFormat="1" ht="11.25">
      <c r="B242" s="155"/>
      <c r="D242" s="156" t="s">
        <v>265</v>
      </c>
      <c r="E242" s="157" t="s">
        <v>1</v>
      </c>
      <c r="F242" s="158" t="s">
        <v>853</v>
      </c>
      <c r="H242" s="159">
        <v>670</v>
      </c>
      <c r="I242" s="160"/>
      <c r="L242" s="155"/>
      <c r="M242" s="161"/>
      <c r="T242" s="162"/>
      <c r="AT242" s="157" t="s">
        <v>265</v>
      </c>
      <c r="AU242" s="157" t="s">
        <v>21</v>
      </c>
      <c r="AV242" s="12" t="s">
        <v>21</v>
      </c>
      <c r="AW242" s="12" t="s">
        <v>36</v>
      </c>
      <c r="AX242" s="12" t="s">
        <v>80</v>
      </c>
      <c r="AY242" s="157" t="s">
        <v>250</v>
      </c>
    </row>
    <row r="243" spans="2:65" s="12" customFormat="1" ht="11.25">
      <c r="B243" s="155"/>
      <c r="D243" s="156" t="s">
        <v>265</v>
      </c>
      <c r="E243" s="157" t="s">
        <v>1</v>
      </c>
      <c r="F243" s="158" t="s">
        <v>854</v>
      </c>
      <c r="H243" s="159">
        <v>862</v>
      </c>
      <c r="I243" s="160"/>
      <c r="L243" s="155"/>
      <c r="M243" s="161"/>
      <c r="T243" s="162"/>
      <c r="AT243" s="157" t="s">
        <v>265</v>
      </c>
      <c r="AU243" s="157" t="s">
        <v>21</v>
      </c>
      <c r="AV243" s="12" t="s">
        <v>21</v>
      </c>
      <c r="AW243" s="12" t="s">
        <v>36</v>
      </c>
      <c r="AX243" s="12" t="s">
        <v>80</v>
      </c>
      <c r="AY243" s="157" t="s">
        <v>250</v>
      </c>
    </row>
    <row r="244" spans="2:65" s="13" customFormat="1" ht="11.25">
      <c r="B244" s="163"/>
      <c r="D244" s="156" t="s">
        <v>265</v>
      </c>
      <c r="E244" s="164" t="s">
        <v>1</v>
      </c>
      <c r="F244" s="165" t="s">
        <v>273</v>
      </c>
      <c r="H244" s="166">
        <v>1532</v>
      </c>
      <c r="I244" s="167"/>
      <c r="L244" s="163"/>
      <c r="M244" s="168"/>
      <c r="T244" s="169"/>
      <c r="AT244" s="164" t="s">
        <v>265</v>
      </c>
      <c r="AU244" s="164" t="s">
        <v>21</v>
      </c>
      <c r="AV244" s="13" t="s">
        <v>257</v>
      </c>
      <c r="AW244" s="13" t="s">
        <v>36</v>
      </c>
      <c r="AX244" s="13" t="s">
        <v>88</v>
      </c>
      <c r="AY244" s="164" t="s">
        <v>250</v>
      </c>
    </row>
    <row r="245" spans="2:65" s="1" customFormat="1" ht="24.2" customHeight="1">
      <c r="B245" s="33"/>
      <c r="C245" s="178" t="s">
        <v>447</v>
      </c>
      <c r="D245" s="178" t="s">
        <v>364</v>
      </c>
      <c r="E245" s="179" t="s">
        <v>855</v>
      </c>
      <c r="F245" s="180" t="s">
        <v>856</v>
      </c>
      <c r="G245" s="181" t="s">
        <v>255</v>
      </c>
      <c r="H245" s="182">
        <v>793.61500000000001</v>
      </c>
      <c r="I245" s="183"/>
      <c r="J245" s="184">
        <f>ROUND(I245*H245,2)</f>
        <v>0</v>
      </c>
      <c r="K245" s="180" t="s">
        <v>256</v>
      </c>
      <c r="L245" s="185"/>
      <c r="M245" s="186" t="s">
        <v>1</v>
      </c>
      <c r="N245" s="187" t="s">
        <v>45</v>
      </c>
      <c r="P245" s="147">
        <f>O245*H245</f>
        <v>0</v>
      </c>
      <c r="Q245" s="147">
        <v>2.9999999999999997E-4</v>
      </c>
      <c r="R245" s="147">
        <f>Q245*H245</f>
        <v>0.23808449999999998</v>
      </c>
      <c r="S245" s="147">
        <v>0</v>
      </c>
      <c r="T245" s="148">
        <f>S245*H245</f>
        <v>0</v>
      </c>
      <c r="AR245" s="149" t="s">
        <v>299</v>
      </c>
      <c r="AT245" s="149" t="s">
        <v>364</v>
      </c>
      <c r="AU245" s="149" t="s">
        <v>21</v>
      </c>
      <c r="AY245" s="17" t="s">
        <v>250</v>
      </c>
      <c r="BE245" s="150">
        <f>IF(N245="základní",J245,0)</f>
        <v>0</v>
      </c>
      <c r="BF245" s="150">
        <f>IF(N245="snížená",J245,0)</f>
        <v>0</v>
      </c>
      <c r="BG245" s="150">
        <f>IF(N245="zákl. přenesená",J245,0)</f>
        <v>0</v>
      </c>
      <c r="BH245" s="150">
        <f>IF(N245="sníž. přenesená",J245,0)</f>
        <v>0</v>
      </c>
      <c r="BI245" s="150">
        <f>IF(N245="nulová",J245,0)</f>
        <v>0</v>
      </c>
      <c r="BJ245" s="17" t="s">
        <v>88</v>
      </c>
      <c r="BK245" s="150">
        <f>ROUND(I245*H245,2)</f>
        <v>0</v>
      </c>
      <c r="BL245" s="17" t="s">
        <v>257</v>
      </c>
      <c r="BM245" s="149" t="s">
        <v>857</v>
      </c>
    </row>
    <row r="246" spans="2:65" s="12" customFormat="1" ht="11.25">
      <c r="B246" s="155"/>
      <c r="D246" s="156" t="s">
        <v>265</v>
      </c>
      <c r="F246" s="158" t="s">
        <v>858</v>
      </c>
      <c r="H246" s="159">
        <v>793.61500000000001</v>
      </c>
      <c r="I246" s="160"/>
      <c r="L246" s="155"/>
      <c r="M246" s="161"/>
      <c r="T246" s="162"/>
      <c r="AT246" s="157" t="s">
        <v>265</v>
      </c>
      <c r="AU246" s="157" t="s">
        <v>21</v>
      </c>
      <c r="AV246" s="12" t="s">
        <v>21</v>
      </c>
      <c r="AW246" s="12" t="s">
        <v>4</v>
      </c>
      <c r="AX246" s="12" t="s">
        <v>88</v>
      </c>
      <c r="AY246" s="157" t="s">
        <v>250</v>
      </c>
    </row>
    <row r="247" spans="2:65" s="1" customFormat="1" ht="16.5" customHeight="1">
      <c r="B247" s="33"/>
      <c r="C247" s="178" t="s">
        <v>454</v>
      </c>
      <c r="D247" s="178" t="s">
        <v>364</v>
      </c>
      <c r="E247" s="179" t="s">
        <v>859</v>
      </c>
      <c r="F247" s="180" t="s">
        <v>860</v>
      </c>
      <c r="G247" s="181" t="s">
        <v>255</v>
      </c>
      <c r="H247" s="182">
        <v>862</v>
      </c>
      <c r="I247" s="183"/>
      <c r="J247" s="184">
        <f>ROUND(I247*H247,2)</f>
        <v>0</v>
      </c>
      <c r="K247" s="180" t="s">
        <v>256</v>
      </c>
      <c r="L247" s="185"/>
      <c r="M247" s="186" t="s">
        <v>1</v>
      </c>
      <c r="N247" s="187" t="s">
        <v>45</v>
      </c>
      <c r="P247" s="147">
        <f>O247*H247</f>
        <v>0</v>
      </c>
      <c r="Q247" s="147">
        <v>2.9999999999999997E-4</v>
      </c>
      <c r="R247" s="147">
        <f>Q247*H247</f>
        <v>0.2586</v>
      </c>
      <c r="S247" s="147">
        <v>0</v>
      </c>
      <c r="T247" s="148">
        <f>S247*H247</f>
        <v>0</v>
      </c>
      <c r="AR247" s="149" t="s">
        <v>299</v>
      </c>
      <c r="AT247" s="149" t="s">
        <v>364</v>
      </c>
      <c r="AU247" s="149" t="s">
        <v>21</v>
      </c>
      <c r="AY247" s="17" t="s">
        <v>250</v>
      </c>
      <c r="BE247" s="150">
        <f>IF(N247="základní",J247,0)</f>
        <v>0</v>
      </c>
      <c r="BF247" s="150">
        <f>IF(N247="snížená",J247,0)</f>
        <v>0</v>
      </c>
      <c r="BG247" s="150">
        <f>IF(N247="zákl. přenesená",J247,0)</f>
        <v>0</v>
      </c>
      <c r="BH247" s="150">
        <f>IF(N247="sníž. přenesená",J247,0)</f>
        <v>0</v>
      </c>
      <c r="BI247" s="150">
        <f>IF(N247="nulová",J247,0)</f>
        <v>0</v>
      </c>
      <c r="BJ247" s="17" t="s">
        <v>88</v>
      </c>
      <c r="BK247" s="150">
        <f>ROUND(I247*H247,2)</f>
        <v>0</v>
      </c>
      <c r="BL247" s="17" t="s">
        <v>257</v>
      </c>
      <c r="BM247" s="149" t="s">
        <v>861</v>
      </c>
    </row>
    <row r="248" spans="2:65" s="1" customFormat="1" ht="16.5" customHeight="1">
      <c r="B248" s="33"/>
      <c r="C248" s="138" t="s">
        <v>460</v>
      </c>
      <c r="D248" s="138" t="s">
        <v>252</v>
      </c>
      <c r="E248" s="139" t="s">
        <v>461</v>
      </c>
      <c r="F248" s="140" t="s">
        <v>462</v>
      </c>
      <c r="G248" s="141" t="s">
        <v>276</v>
      </c>
      <c r="H248" s="142">
        <v>23</v>
      </c>
      <c r="I248" s="143"/>
      <c r="J248" s="144">
        <f>ROUND(I248*H248,2)</f>
        <v>0</v>
      </c>
      <c r="K248" s="140" t="s">
        <v>256</v>
      </c>
      <c r="L248" s="33"/>
      <c r="M248" s="145" t="s">
        <v>1</v>
      </c>
      <c r="N248" s="146" t="s">
        <v>45</v>
      </c>
      <c r="P248" s="147">
        <f>O248*H248</f>
        <v>0</v>
      </c>
      <c r="Q248" s="147">
        <v>2.3010199999999998</v>
      </c>
      <c r="R248" s="147">
        <f>Q248*H248</f>
        <v>52.923459999999999</v>
      </c>
      <c r="S248" s="147">
        <v>0</v>
      </c>
      <c r="T248" s="148">
        <f>S248*H248</f>
        <v>0</v>
      </c>
      <c r="AR248" s="149" t="s">
        <v>257</v>
      </c>
      <c r="AT248" s="149" t="s">
        <v>252</v>
      </c>
      <c r="AU248" s="149" t="s">
        <v>21</v>
      </c>
      <c r="AY248" s="17" t="s">
        <v>250</v>
      </c>
      <c r="BE248" s="150">
        <f>IF(N248="základní",J248,0)</f>
        <v>0</v>
      </c>
      <c r="BF248" s="150">
        <f>IF(N248="snížená",J248,0)</f>
        <v>0</v>
      </c>
      <c r="BG248" s="150">
        <f>IF(N248="zákl. přenesená",J248,0)</f>
        <v>0</v>
      </c>
      <c r="BH248" s="150">
        <f>IF(N248="sníž. přenesená",J248,0)</f>
        <v>0</v>
      </c>
      <c r="BI248" s="150">
        <f>IF(N248="nulová",J248,0)</f>
        <v>0</v>
      </c>
      <c r="BJ248" s="17" t="s">
        <v>88</v>
      </c>
      <c r="BK248" s="150">
        <f>ROUND(I248*H248,2)</f>
        <v>0</v>
      </c>
      <c r="BL248" s="17" t="s">
        <v>257</v>
      </c>
      <c r="BM248" s="149" t="s">
        <v>862</v>
      </c>
    </row>
    <row r="249" spans="2:65" s="1" customFormat="1" ht="11.25">
      <c r="B249" s="33"/>
      <c r="D249" s="151" t="s">
        <v>259</v>
      </c>
      <c r="F249" s="152" t="s">
        <v>464</v>
      </c>
      <c r="I249" s="153"/>
      <c r="L249" s="33"/>
      <c r="M249" s="154"/>
      <c r="T249" s="57"/>
      <c r="AT249" s="17" t="s">
        <v>259</v>
      </c>
      <c r="AU249" s="17" t="s">
        <v>21</v>
      </c>
    </row>
    <row r="250" spans="2:65" s="12" customFormat="1" ht="11.25">
      <c r="B250" s="155"/>
      <c r="D250" s="156" t="s">
        <v>265</v>
      </c>
      <c r="E250" s="157" t="s">
        <v>1</v>
      </c>
      <c r="F250" s="158" t="s">
        <v>863</v>
      </c>
      <c r="H250" s="159">
        <v>23</v>
      </c>
      <c r="I250" s="160"/>
      <c r="L250" s="155"/>
      <c r="M250" s="161"/>
      <c r="T250" s="162"/>
      <c r="AT250" s="157" t="s">
        <v>265</v>
      </c>
      <c r="AU250" s="157" t="s">
        <v>21</v>
      </c>
      <c r="AV250" s="12" t="s">
        <v>21</v>
      </c>
      <c r="AW250" s="12" t="s">
        <v>36</v>
      </c>
      <c r="AX250" s="12" t="s">
        <v>88</v>
      </c>
      <c r="AY250" s="157" t="s">
        <v>250</v>
      </c>
    </row>
    <row r="251" spans="2:65" s="1" customFormat="1" ht="24.2" customHeight="1">
      <c r="B251" s="33"/>
      <c r="C251" s="138" t="s">
        <v>466</v>
      </c>
      <c r="D251" s="138" t="s">
        <v>252</v>
      </c>
      <c r="E251" s="139" t="s">
        <v>473</v>
      </c>
      <c r="F251" s="140" t="s">
        <v>474</v>
      </c>
      <c r="G251" s="141" t="s">
        <v>255</v>
      </c>
      <c r="H251" s="142">
        <v>46</v>
      </c>
      <c r="I251" s="143"/>
      <c r="J251" s="144">
        <f>ROUND(I251*H251,2)</f>
        <v>0</v>
      </c>
      <c r="K251" s="140" t="s">
        <v>256</v>
      </c>
      <c r="L251" s="33"/>
      <c r="M251" s="145" t="s">
        <v>1</v>
      </c>
      <c r="N251" s="146" t="s">
        <v>45</v>
      </c>
      <c r="P251" s="147">
        <f>O251*H251</f>
        <v>0</v>
      </c>
      <c r="Q251" s="147">
        <v>0.108</v>
      </c>
      <c r="R251" s="147">
        <f>Q251*H251</f>
        <v>4.968</v>
      </c>
      <c r="S251" s="147">
        <v>0</v>
      </c>
      <c r="T251" s="148">
        <f>S251*H251</f>
        <v>0</v>
      </c>
      <c r="AR251" s="149" t="s">
        <v>257</v>
      </c>
      <c r="AT251" s="149" t="s">
        <v>252</v>
      </c>
      <c r="AU251" s="149" t="s">
        <v>21</v>
      </c>
      <c r="AY251" s="17" t="s">
        <v>250</v>
      </c>
      <c r="BE251" s="150">
        <f>IF(N251="základní",J251,0)</f>
        <v>0</v>
      </c>
      <c r="BF251" s="150">
        <f>IF(N251="snížená",J251,0)</f>
        <v>0</v>
      </c>
      <c r="BG251" s="150">
        <f>IF(N251="zákl. přenesená",J251,0)</f>
        <v>0</v>
      </c>
      <c r="BH251" s="150">
        <f>IF(N251="sníž. přenesená",J251,0)</f>
        <v>0</v>
      </c>
      <c r="BI251" s="150">
        <f>IF(N251="nulová",J251,0)</f>
        <v>0</v>
      </c>
      <c r="BJ251" s="17" t="s">
        <v>88</v>
      </c>
      <c r="BK251" s="150">
        <f>ROUND(I251*H251,2)</f>
        <v>0</v>
      </c>
      <c r="BL251" s="17" t="s">
        <v>257</v>
      </c>
      <c r="BM251" s="149" t="s">
        <v>864</v>
      </c>
    </row>
    <row r="252" spans="2:65" s="1" customFormat="1" ht="11.25">
      <c r="B252" s="33"/>
      <c r="D252" s="151" t="s">
        <v>259</v>
      </c>
      <c r="F252" s="152" t="s">
        <v>476</v>
      </c>
      <c r="I252" s="153"/>
      <c r="L252" s="33"/>
      <c r="M252" s="154"/>
      <c r="T252" s="57"/>
      <c r="AT252" s="17" t="s">
        <v>259</v>
      </c>
      <c r="AU252" s="17" t="s">
        <v>21</v>
      </c>
    </row>
    <row r="253" spans="2:65" s="12" customFormat="1" ht="11.25">
      <c r="B253" s="155"/>
      <c r="D253" s="156" t="s">
        <v>265</v>
      </c>
      <c r="E253" s="157" t="s">
        <v>1</v>
      </c>
      <c r="F253" s="158" t="s">
        <v>865</v>
      </c>
      <c r="H253" s="159">
        <v>46</v>
      </c>
      <c r="I253" s="160"/>
      <c r="L253" s="155"/>
      <c r="M253" s="161"/>
      <c r="T253" s="162"/>
      <c r="AT253" s="157" t="s">
        <v>265</v>
      </c>
      <c r="AU253" s="157" t="s">
        <v>21</v>
      </c>
      <c r="AV253" s="12" t="s">
        <v>21</v>
      </c>
      <c r="AW253" s="12" t="s">
        <v>36</v>
      </c>
      <c r="AX253" s="12" t="s">
        <v>88</v>
      </c>
      <c r="AY253" s="157" t="s">
        <v>250</v>
      </c>
    </row>
    <row r="254" spans="2:65" s="1" customFormat="1" ht="16.5" customHeight="1">
      <c r="B254" s="33"/>
      <c r="C254" s="178" t="s">
        <v>472</v>
      </c>
      <c r="D254" s="178" t="s">
        <v>364</v>
      </c>
      <c r="E254" s="179" t="s">
        <v>479</v>
      </c>
      <c r="F254" s="180" t="s">
        <v>480</v>
      </c>
      <c r="G254" s="181" t="s">
        <v>481</v>
      </c>
      <c r="H254" s="182">
        <v>16</v>
      </c>
      <c r="I254" s="183"/>
      <c r="J254" s="184">
        <f>ROUND(I254*H254,2)</f>
        <v>0</v>
      </c>
      <c r="K254" s="180" t="s">
        <v>256</v>
      </c>
      <c r="L254" s="185"/>
      <c r="M254" s="186" t="s">
        <v>1</v>
      </c>
      <c r="N254" s="187" t="s">
        <v>45</v>
      </c>
      <c r="P254" s="147">
        <f>O254*H254</f>
        <v>0</v>
      </c>
      <c r="Q254" s="147">
        <v>1.516</v>
      </c>
      <c r="R254" s="147">
        <f>Q254*H254</f>
        <v>24.256</v>
      </c>
      <c r="S254" s="147">
        <v>0</v>
      </c>
      <c r="T254" s="148">
        <f>S254*H254</f>
        <v>0</v>
      </c>
      <c r="AR254" s="149" t="s">
        <v>299</v>
      </c>
      <c r="AT254" s="149" t="s">
        <v>364</v>
      </c>
      <c r="AU254" s="149" t="s">
        <v>21</v>
      </c>
      <c r="AY254" s="17" t="s">
        <v>250</v>
      </c>
      <c r="BE254" s="150">
        <f>IF(N254="základní",J254,0)</f>
        <v>0</v>
      </c>
      <c r="BF254" s="150">
        <f>IF(N254="snížená",J254,0)</f>
        <v>0</v>
      </c>
      <c r="BG254" s="150">
        <f>IF(N254="zákl. přenesená",J254,0)</f>
        <v>0</v>
      </c>
      <c r="BH254" s="150">
        <f>IF(N254="sníž. přenesená",J254,0)</f>
        <v>0</v>
      </c>
      <c r="BI254" s="150">
        <f>IF(N254="nulová",J254,0)</f>
        <v>0</v>
      </c>
      <c r="BJ254" s="17" t="s">
        <v>88</v>
      </c>
      <c r="BK254" s="150">
        <f>ROUND(I254*H254,2)</f>
        <v>0</v>
      </c>
      <c r="BL254" s="17" t="s">
        <v>257</v>
      </c>
      <c r="BM254" s="149" t="s">
        <v>866</v>
      </c>
    </row>
    <row r="255" spans="2:65" s="1" customFormat="1" ht="19.5">
      <c r="B255" s="33"/>
      <c r="D255" s="156" t="s">
        <v>285</v>
      </c>
      <c r="F255" s="170" t="s">
        <v>867</v>
      </c>
      <c r="I255" s="153"/>
      <c r="L255" s="33"/>
      <c r="M255" s="154"/>
      <c r="T255" s="57"/>
      <c r="AT255" s="17" t="s">
        <v>285</v>
      </c>
      <c r="AU255" s="17" t="s">
        <v>21</v>
      </c>
    </row>
    <row r="256" spans="2:65" s="11" customFormat="1" ht="22.9" customHeight="1">
      <c r="B256" s="126"/>
      <c r="D256" s="127" t="s">
        <v>79</v>
      </c>
      <c r="E256" s="136" t="s">
        <v>267</v>
      </c>
      <c r="F256" s="136" t="s">
        <v>484</v>
      </c>
      <c r="I256" s="129"/>
      <c r="J256" s="137">
        <f>BK256</f>
        <v>0</v>
      </c>
      <c r="L256" s="126"/>
      <c r="M256" s="131"/>
      <c r="P256" s="132">
        <f>SUM(P257:P295)</f>
        <v>0</v>
      </c>
      <c r="R256" s="132">
        <f>SUM(R257:R295)</f>
        <v>174.21549044999995</v>
      </c>
      <c r="T256" s="133">
        <f>SUM(T257:T295)</f>
        <v>0</v>
      </c>
      <c r="AR256" s="127" t="s">
        <v>88</v>
      </c>
      <c r="AT256" s="134" t="s">
        <v>79</v>
      </c>
      <c r="AU256" s="134" t="s">
        <v>88</v>
      </c>
      <c r="AY256" s="127" t="s">
        <v>250</v>
      </c>
      <c r="BK256" s="135">
        <f>SUM(BK257:BK295)</f>
        <v>0</v>
      </c>
    </row>
    <row r="257" spans="2:65" s="1" customFormat="1" ht="24.2" customHeight="1">
      <c r="B257" s="33"/>
      <c r="C257" s="138" t="s">
        <v>478</v>
      </c>
      <c r="D257" s="138" t="s">
        <v>252</v>
      </c>
      <c r="E257" s="139" t="s">
        <v>486</v>
      </c>
      <c r="F257" s="140" t="s">
        <v>487</v>
      </c>
      <c r="G257" s="141" t="s">
        <v>276</v>
      </c>
      <c r="H257" s="142">
        <v>0.66</v>
      </c>
      <c r="I257" s="143"/>
      <c r="J257" s="144">
        <f>ROUND(I257*H257,2)</f>
        <v>0</v>
      </c>
      <c r="K257" s="140" t="s">
        <v>256</v>
      </c>
      <c r="L257" s="33"/>
      <c r="M257" s="145" t="s">
        <v>1</v>
      </c>
      <c r="N257" s="146" t="s">
        <v>45</v>
      </c>
      <c r="P257" s="147">
        <f>O257*H257</f>
        <v>0</v>
      </c>
      <c r="Q257" s="147">
        <v>0.25080999999999998</v>
      </c>
      <c r="R257" s="147">
        <f>Q257*H257</f>
        <v>0.1655346</v>
      </c>
      <c r="S257" s="147">
        <v>0</v>
      </c>
      <c r="T257" s="148">
        <f>S257*H257</f>
        <v>0</v>
      </c>
      <c r="AR257" s="149" t="s">
        <v>257</v>
      </c>
      <c r="AT257" s="149" t="s">
        <v>252</v>
      </c>
      <c r="AU257" s="149" t="s">
        <v>21</v>
      </c>
      <c r="AY257" s="17" t="s">
        <v>250</v>
      </c>
      <c r="BE257" s="150">
        <f>IF(N257="základní",J257,0)</f>
        <v>0</v>
      </c>
      <c r="BF257" s="150">
        <f>IF(N257="snížená",J257,0)</f>
        <v>0</v>
      </c>
      <c r="BG257" s="150">
        <f>IF(N257="zákl. přenesená",J257,0)</f>
        <v>0</v>
      </c>
      <c r="BH257" s="150">
        <f>IF(N257="sníž. přenesená",J257,0)</f>
        <v>0</v>
      </c>
      <c r="BI257" s="150">
        <f>IF(N257="nulová",J257,0)</f>
        <v>0</v>
      </c>
      <c r="BJ257" s="17" t="s">
        <v>88</v>
      </c>
      <c r="BK257" s="150">
        <f>ROUND(I257*H257,2)</f>
        <v>0</v>
      </c>
      <c r="BL257" s="17" t="s">
        <v>257</v>
      </c>
      <c r="BM257" s="149" t="s">
        <v>868</v>
      </c>
    </row>
    <row r="258" spans="2:65" s="1" customFormat="1" ht="11.25">
      <c r="B258" s="33"/>
      <c r="D258" s="151" t="s">
        <v>259</v>
      </c>
      <c r="F258" s="152" t="s">
        <v>489</v>
      </c>
      <c r="I258" s="153"/>
      <c r="L258" s="33"/>
      <c r="M258" s="154"/>
      <c r="T258" s="57"/>
      <c r="AT258" s="17" t="s">
        <v>259</v>
      </c>
      <c r="AU258" s="17" t="s">
        <v>21</v>
      </c>
    </row>
    <row r="259" spans="2:65" s="12" customFormat="1" ht="11.25">
      <c r="B259" s="155"/>
      <c r="D259" s="156" t="s">
        <v>265</v>
      </c>
      <c r="E259" s="157" t="s">
        <v>1</v>
      </c>
      <c r="F259" s="158" t="s">
        <v>490</v>
      </c>
      <c r="H259" s="159">
        <v>0.66</v>
      </c>
      <c r="I259" s="160"/>
      <c r="L259" s="155"/>
      <c r="M259" s="161"/>
      <c r="T259" s="162"/>
      <c r="AT259" s="157" t="s">
        <v>265</v>
      </c>
      <c r="AU259" s="157" t="s">
        <v>21</v>
      </c>
      <c r="AV259" s="12" t="s">
        <v>21</v>
      </c>
      <c r="AW259" s="12" t="s">
        <v>36</v>
      </c>
      <c r="AX259" s="12" t="s">
        <v>88</v>
      </c>
      <c r="AY259" s="157" t="s">
        <v>250</v>
      </c>
    </row>
    <row r="260" spans="2:65" s="1" customFormat="1" ht="16.5" customHeight="1">
      <c r="B260" s="33"/>
      <c r="C260" s="178" t="s">
        <v>485</v>
      </c>
      <c r="D260" s="178" t="s">
        <v>364</v>
      </c>
      <c r="E260" s="179" t="s">
        <v>492</v>
      </c>
      <c r="F260" s="180" t="s">
        <v>493</v>
      </c>
      <c r="G260" s="181" t="s">
        <v>481</v>
      </c>
      <c r="H260" s="182">
        <v>12</v>
      </c>
      <c r="I260" s="183"/>
      <c r="J260" s="184">
        <f>ROUND(I260*H260,2)</f>
        <v>0</v>
      </c>
      <c r="K260" s="180" t="s">
        <v>1</v>
      </c>
      <c r="L260" s="185"/>
      <c r="M260" s="186" t="s">
        <v>1</v>
      </c>
      <c r="N260" s="187" t="s">
        <v>45</v>
      </c>
      <c r="P260" s="147">
        <f>O260*H260</f>
        <v>0</v>
      </c>
      <c r="Q260" s="147">
        <v>0.61599999999999999</v>
      </c>
      <c r="R260" s="147">
        <f>Q260*H260</f>
        <v>7.3919999999999995</v>
      </c>
      <c r="S260" s="147">
        <v>0</v>
      </c>
      <c r="T260" s="148">
        <f>S260*H260</f>
        <v>0</v>
      </c>
      <c r="AR260" s="149" t="s">
        <v>299</v>
      </c>
      <c r="AT260" s="149" t="s">
        <v>364</v>
      </c>
      <c r="AU260" s="149" t="s">
        <v>21</v>
      </c>
      <c r="AY260" s="17" t="s">
        <v>250</v>
      </c>
      <c r="BE260" s="150">
        <f>IF(N260="základní",J260,0)</f>
        <v>0</v>
      </c>
      <c r="BF260" s="150">
        <f>IF(N260="snížená",J260,0)</f>
        <v>0</v>
      </c>
      <c r="BG260" s="150">
        <f>IF(N260="zákl. přenesená",J260,0)</f>
        <v>0</v>
      </c>
      <c r="BH260" s="150">
        <f>IF(N260="sníž. přenesená",J260,0)</f>
        <v>0</v>
      </c>
      <c r="BI260" s="150">
        <f>IF(N260="nulová",J260,0)</f>
        <v>0</v>
      </c>
      <c r="BJ260" s="17" t="s">
        <v>88</v>
      </c>
      <c r="BK260" s="150">
        <f>ROUND(I260*H260,2)</f>
        <v>0</v>
      </c>
      <c r="BL260" s="17" t="s">
        <v>257</v>
      </c>
      <c r="BM260" s="149" t="s">
        <v>869</v>
      </c>
    </row>
    <row r="261" spans="2:65" s="1" customFormat="1" ht="24.2" customHeight="1">
      <c r="B261" s="33"/>
      <c r="C261" s="138" t="s">
        <v>491</v>
      </c>
      <c r="D261" s="138" t="s">
        <v>252</v>
      </c>
      <c r="E261" s="139" t="s">
        <v>496</v>
      </c>
      <c r="F261" s="140" t="s">
        <v>497</v>
      </c>
      <c r="G261" s="141" t="s">
        <v>276</v>
      </c>
      <c r="H261" s="142">
        <v>60.47</v>
      </c>
      <c r="I261" s="143"/>
      <c r="J261" s="144">
        <f>ROUND(I261*H261,2)</f>
        <v>0</v>
      </c>
      <c r="K261" s="140" t="s">
        <v>256</v>
      </c>
      <c r="L261" s="33"/>
      <c r="M261" s="145" t="s">
        <v>1</v>
      </c>
      <c r="N261" s="146" t="s">
        <v>45</v>
      </c>
      <c r="P261" s="147">
        <f>O261*H261</f>
        <v>0</v>
      </c>
      <c r="Q261" s="147">
        <v>7.9549999999999996E-2</v>
      </c>
      <c r="R261" s="147">
        <f>Q261*H261</f>
        <v>4.8103884999999993</v>
      </c>
      <c r="S261" s="147">
        <v>0</v>
      </c>
      <c r="T261" s="148">
        <f>S261*H261</f>
        <v>0</v>
      </c>
      <c r="AR261" s="149" t="s">
        <v>257</v>
      </c>
      <c r="AT261" s="149" t="s">
        <v>252</v>
      </c>
      <c r="AU261" s="149" t="s">
        <v>21</v>
      </c>
      <c r="AY261" s="17" t="s">
        <v>250</v>
      </c>
      <c r="BE261" s="150">
        <f>IF(N261="základní",J261,0)</f>
        <v>0</v>
      </c>
      <c r="BF261" s="150">
        <f>IF(N261="snížená",J261,0)</f>
        <v>0</v>
      </c>
      <c r="BG261" s="150">
        <f>IF(N261="zákl. přenesená",J261,0)</f>
        <v>0</v>
      </c>
      <c r="BH261" s="150">
        <f>IF(N261="sníž. přenesená",J261,0)</f>
        <v>0</v>
      </c>
      <c r="BI261" s="150">
        <f>IF(N261="nulová",J261,0)</f>
        <v>0</v>
      </c>
      <c r="BJ261" s="17" t="s">
        <v>88</v>
      </c>
      <c r="BK261" s="150">
        <f>ROUND(I261*H261,2)</f>
        <v>0</v>
      </c>
      <c r="BL261" s="17" t="s">
        <v>257</v>
      </c>
      <c r="BM261" s="149" t="s">
        <v>870</v>
      </c>
    </row>
    <row r="262" spans="2:65" s="1" customFormat="1" ht="11.25">
      <c r="B262" s="33"/>
      <c r="D262" s="151" t="s">
        <v>259</v>
      </c>
      <c r="F262" s="152" t="s">
        <v>499</v>
      </c>
      <c r="I262" s="153"/>
      <c r="L262" s="33"/>
      <c r="M262" s="154"/>
      <c r="T262" s="57"/>
      <c r="AT262" s="17" t="s">
        <v>259</v>
      </c>
      <c r="AU262" s="17" t="s">
        <v>21</v>
      </c>
    </row>
    <row r="263" spans="2:65" s="12" customFormat="1" ht="11.25">
      <c r="B263" s="155"/>
      <c r="D263" s="156" t="s">
        <v>265</v>
      </c>
      <c r="E263" s="157" t="s">
        <v>1</v>
      </c>
      <c r="F263" s="158" t="s">
        <v>871</v>
      </c>
      <c r="H263" s="159">
        <v>37.520000000000003</v>
      </c>
      <c r="I263" s="160"/>
      <c r="L263" s="155"/>
      <c r="M263" s="161"/>
      <c r="T263" s="162"/>
      <c r="AT263" s="157" t="s">
        <v>265</v>
      </c>
      <c r="AU263" s="157" t="s">
        <v>21</v>
      </c>
      <c r="AV263" s="12" t="s">
        <v>21</v>
      </c>
      <c r="AW263" s="12" t="s">
        <v>36</v>
      </c>
      <c r="AX263" s="12" t="s">
        <v>80</v>
      </c>
      <c r="AY263" s="157" t="s">
        <v>250</v>
      </c>
    </row>
    <row r="264" spans="2:65" s="12" customFormat="1" ht="11.25">
      <c r="B264" s="155"/>
      <c r="D264" s="156" t="s">
        <v>265</v>
      </c>
      <c r="E264" s="157" t="s">
        <v>1</v>
      </c>
      <c r="F264" s="158" t="s">
        <v>872</v>
      </c>
      <c r="H264" s="159">
        <v>8.0399999999999991</v>
      </c>
      <c r="I264" s="160"/>
      <c r="L264" s="155"/>
      <c r="M264" s="161"/>
      <c r="T264" s="162"/>
      <c r="AT264" s="157" t="s">
        <v>265</v>
      </c>
      <c r="AU264" s="157" t="s">
        <v>21</v>
      </c>
      <c r="AV264" s="12" t="s">
        <v>21</v>
      </c>
      <c r="AW264" s="12" t="s">
        <v>36</v>
      </c>
      <c r="AX264" s="12" t="s">
        <v>80</v>
      </c>
      <c r="AY264" s="157" t="s">
        <v>250</v>
      </c>
    </row>
    <row r="265" spans="2:65" s="12" customFormat="1" ht="11.25">
      <c r="B265" s="155"/>
      <c r="D265" s="156" t="s">
        <v>265</v>
      </c>
      <c r="E265" s="157" t="s">
        <v>1</v>
      </c>
      <c r="F265" s="158" t="s">
        <v>873</v>
      </c>
      <c r="H265" s="159">
        <v>2.64</v>
      </c>
      <c r="I265" s="160"/>
      <c r="L265" s="155"/>
      <c r="M265" s="161"/>
      <c r="T265" s="162"/>
      <c r="AT265" s="157" t="s">
        <v>265</v>
      </c>
      <c r="AU265" s="157" t="s">
        <v>21</v>
      </c>
      <c r="AV265" s="12" t="s">
        <v>21</v>
      </c>
      <c r="AW265" s="12" t="s">
        <v>36</v>
      </c>
      <c r="AX265" s="12" t="s">
        <v>80</v>
      </c>
      <c r="AY265" s="157" t="s">
        <v>250</v>
      </c>
    </row>
    <row r="266" spans="2:65" s="12" customFormat="1" ht="11.25">
      <c r="B266" s="155"/>
      <c r="D266" s="156" t="s">
        <v>265</v>
      </c>
      <c r="E266" s="157" t="s">
        <v>1</v>
      </c>
      <c r="F266" s="158" t="s">
        <v>874</v>
      </c>
      <c r="H266" s="159">
        <v>1.0940000000000001</v>
      </c>
      <c r="I266" s="160"/>
      <c r="L266" s="155"/>
      <c r="M266" s="161"/>
      <c r="T266" s="162"/>
      <c r="AT266" s="157" t="s">
        <v>265</v>
      </c>
      <c r="AU266" s="157" t="s">
        <v>21</v>
      </c>
      <c r="AV266" s="12" t="s">
        <v>21</v>
      </c>
      <c r="AW266" s="12" t="s">
        <v>36</v>
      </c>
      <c r="AX266" s="12" t="s">
        <v>80</v>
      </c>
      <c r="AY266" s="157" t="s">
        <v>250</v>
      </c>
    </row>
    <row r="267" spans="2:65" s="12" customFormat="1" ht="11.25">
      <c r="B267" s="155"/>
      <c r="D267" s="156" t="s">
        <v>265</v>
      </c>
      <c r="E267" s="157" t="s">
        <v>1</v>
      </c>
      <c r="F267" s="158" t="s">
        <v>875</v>
      </c>
      <c r="H267" s="159">
        <v>1.1639999999999999</v>
      </c>
      <c r="I267" s="160"/>
      <c r="L267" s="155"/>
      <c r="M267" s="161"/>
      <c r="T267" s="162"/>
      <c r="AT267" s="157" t="s">
        <v>265</v>
      </c>
      <c r="AU267" s="157" t="s">
        <v>21</v>
      </c>
      <c r="AV267" s="12" t="s">
        <v>21</v>
      </c>
      <c r="AW267" s="12" t="s">
        <v>36</v>
      </c>
      <c r="AX267" s="12" t="s">
        <v>80</v>
      </c>
      <c r="AY267" s="157" t="s">
        <v>250</v>
      </c>
    </row>
    <row r="268" spans="2:65" s="12" customFormat="1" ht="11.25">
      <c r="B268" s="155"/>
      <c r="D268" s="156" t="s">
        <v>265</v>
      </c>
      <c r="E268" s="157" t="s">
        <v>1</v>
      </c>
      <c r="F268" s="158" t="s">
        <v>876</v>
      </c>
      <c r="H268" s="159">
        <v>1.232</v>
      </c>
      <c r="I268" s="160"/>
      <c r="L268" s="155"/>
      <c r="M268" s="161"/>
      <c r="T268" s="162"/>
      <c r="AT268" s="157" t="s">
        <v>265</v>
      </c>
      <c r="AU268" s="157" t="s">
        <v>21</v>
      </c>
      <c r="AV268" s="12" t="s">
        <v>21</v>
      </c>
      <c r="AW268" s="12" t="s">
        <v>36</v>
      </c>
      <c r="AX268" s="12" t="s">
        <v>80</v>
      </c>
      <c r="AY268" s="157" t="s">
        <v>250</v>
      </c>
    </row>
    <row r="269" spans="2:65" s="12" customFormat="1" ht="11.25">
      <c r="B269" s="155"/>
      <c r="D269" s="156" t="s">
        <v>265</v>
      </c>
      <c r="E269" s="157" t="s">
        <v>1</v>
      </c>
      <c r="F269" s="158" t="s">
        <v>877</v>
      </c>
      <c r="H269" s="159">
        <v>1.3</v>
      </c>
      <c r="I269" s="160"/>
      <c r="L269" s="155"/>
      <c r="M269" s="161"/>
      <c r="T269" s="162"/>
      <c r="AT269" s="157" t="s">
        <v>265</v>
      </c>
      <c r="AU269" s="157" t="s">
        <v>21</v>
      </c>
      <c r="AV269" s="12" t="s">
        <v>21</v>
      </c>
      <c r="AW269" s="12" t="s">
        <v>36</v>
      </c>
      <c r="AX269" s="12" t="s">
        <v>80</v>
      </c>
      <c r="AY269" s="157" t="s">
        <v>250</v>
      </c>
    </row>
    <row r="270" spans="2:65" s="12" customFormat="1" ht="11.25">
      <c r="B270" s="155"/>
      <c r="D270" s="156" t="s">
        <v>265</v>
      </c>
      <c r="E270" s="157" t="s">
        <v>1</v>
      </c>
      <c r="F270" s="158" t="s">
        <v>878</v>
      </c>
      <c r="H270" s="159">
        <v>7.48</v>
      </c>
      <c r="I270" s="160"/>
      <c r="L270" s="155"/>
      <c r="M270" s="161"/>
      <c r="T270" s="162"/>
      <c r="AT270" s="157" t="s">
        <v>265</v>
      </c>
      <c r="AU270" s="157" t="s">
        <v>21</v>
      </c>
      <c r="AV270" s="12" t="s">
        <v>21</v>
      </c>
      <c r="AW270" s="12" t="s">
        <v>36</v>
      </c>
      <c r="AX270" s="12" t="s">
        <v>80</v>
      </c>
      <c r="AY270" s="157" t="s">
        <v>250</v>
      </c>
    </row>
    <row r="271" spans="2:65" s="13" customFormat="1" ht="11.25">
      <c r="B271" s="163"/>
      <c r="D271" s="156" t="s">
        <v>265</v>
      </c>
      <c r="E271" s="164" t="s">
        <v>1</v>
      </c>
      <c r="F271" s="165" t="s">
        <v>273</v>
      </c>
      <c r="H271" s="166">
        <v>60.47</v>
      </c>
      <c r="I271" s="167"/>
      <c r="L271" s="163"/>
      <c r="M271" s="168"/>
      <c r="T271" s="169"/>
      <c r="AT271" s="164" t="s">
        <v>265</v>
      </c>
      <c r="AU271" s="164" t="s">
        <v>21</v>
      </c>
      <c r="AV271" s="13" t="s">
        <v>257</v>
      </c>
      <c r="AW271" s="13" t="s">
        <v>36</v>
      </c>
      <c r="AX271" s="13" t="s">
        <v>88</v>
      </c>
      <c r="AY271" s="164" t="s">
        <v>250</v>
      </c>
    </row>
    <row r="272" spans="2:65" s="1" customFormat="1" ht="24.2" customHeight="1">
      <c r="B272" s="33"/>
      <c r="C272" s="178" t="s">
        <v>495</v>
      </c>
      <c r="D272" s="178" t="s">
        <v>364</v>
      </c>
      <c r="E272" s="179" t="s">
        <v>504</v>
      </c>
      <c r="F272" s="180" t="s">
        <v>505</v>
      </c>
      <c r="G272" s="181" t="s">
        <v>481</v>
      </c>
      <c r="H272" s="182">
        <v>56</v>
      </c>
      <c r="I272" s="183"/>
      <c r="J272" s="184">
        <f t="shared" ref="J272:J279" si="0">ROUND(I272*H272,2)</f>
        <v>0</v>
      </c>
      <c r="K272" s="180" t="s">
        <v>1</v>
      </c>
      <c r="L272" s="185"/>
      <c r="M272" s="186" t="s">
        <v>1</v>
      </c>
      <c r="N272" s="187" t="s">
        <v>45</v>
      </c>
      <c r="P272" s="147">
        <f t="shared" ref="P272:P279" si="1">O272*H272</f>
        <v>0</v>
      </c>
      <c r="Q272" s="147">
        <v>1.8759999999999999</v>
      </c>
      <c r="R272" s="147">
        <f t="shared" ref="R272:R279" si="2">Q272*H272</f>
        <v>105.056</v>
      </c>
      <c r="S272" s="147">
        <v>0</v>
      </c>
      <c r="T272" s="148">
        <f t="shared" ref="T272:T279" si="3">S272*H272</f>
        <v>0</v>
      </c>
      <c r="AR272" s="149" t="s">
        <v>299</v>
      </c>
      <c r="AT272" s="149" t="s">
        <v>364</v>
      </c>
      <c r="AU272" s="149" t="s">
        <v>21</v>
      </c>
      <c r="AY272" s="17" t="s">
        <v>250</v>
      </c>
      <c r="BE272" s="150">
        <f t="shared" ref="BE272:BE279" si="4">IF(N272="základní",J272,0)</f>
        <v>0</v>
      </c>
      <c r="BF272" s="150">
        <f t="shared" ref="BF272:BF279" si="5">IF(N272="snížená",J272,0)</f>
        <v>0</v>
      </c>
      <c r="BG272" s="150">
        <f t="shared" ref="BG272:BG279" si="6">IF(N272="zákl. přenesená",J272,0)</f>
        <v>0</v>
      </c>
      <c r="BH272" s="150">
        <f t="shared" ref="BH272:BH279" si="7">IF(N272="sníž. přenesená",J272,0)</f>
        <v>0</v>
      </c>
      <c r="BI272" s="150">
        <f t="shared" ref="BI272:BI279" si="8">IF(N272="nulová",J272,0)</f>
        <v>0</v>
      </c>
      <c r="BJ272" s="17" t="s">
        <v>88</v>
      </c>
      <c r="BK272" s="150">
        <f t="shared" ref="BK272:BK279" si="9">ROUND(I272*H272,2)</f>
        <v>0</v>
      </c>
      <c r="BL272" s="17" t="s">
        <v>257</v>
      </c>
      <c r="BM272" s="149" t="s">
        <v>879</v>
      </c>
    </row>
    <row r="273" spans="2:65" s="1" customFormat="1" ht="24.2" customHeight="1">
      <c r="B273" s="33"/>
      <c r="C273" s="178" t="s">
        <v>503</v>
      </c>
      <c r="D273" s="178" t="s">
        <v>364</v>
      </c>
      <c r="E273" s="179" t="s">
        <v>508</v>
      </c>
      <c r="F273" s="180" t="s">
        <v>509</v>
      </c>
      <c r="G273" s="181" t="s">
        <v>481</v>
      </c>
      <c r="H273" s="182">
        <v>12</v>
      </c>
      <c r="I273" s="183"/>
      <c r="J273" s="184">
        <f t="shared" si="0"/>
        <v>0</v>
      </c>
      <c r="K273" s="180" t="s">
        <v>1</v>
      </c>
      <c r="L273" s="185"/>
      <c r="M273" s="186" t="s">
        <v>1</v>
      </c>
      <c r="N273" s="187" t="s">
        <v>45</v>
      </c>
      <c r="P273" s="147">
        <f t="shared" si="1"/>
        <v>0</v>
      </c>
      <c r="Q273" s="147">
        <v>1.8759999999999999</v>
      </c>
      <c r="R273" s="147">
        <f t="shared" si="2"/>
        <v>22.512</v>
      </c>
      <c r="S273" s="147">
        <v>0</v>
      </c>
      <c r="T273" s="148">
        <f t="shared" si="3"/>
        <v>0</v>
      </c>
      <c r="AR273" s="149" t="s">
        <v>299</v>
      </c>
      <c r="AT273" s="149" t="s">
        <v>364</v>
      </c>
      <c r="AU273" s="149" t="s">
        <v>21</v>
      </c>
      <c r="AY273" s="17" t="s">
        <v>250</v>
      </c>
      <c r="BE273" s="150">
        <f t="shared" si="4"/>
        <v>0</v>
      </c>
      <c r="BF273" s="150">
        <f t="shared" si="5"/>
        <v>0</v>
      </c>
      <c r="BG273" s="150">
        <f t="shared" si="6"/>
        <v>0</v>
      </c>
      <c r="BH273" s="150">
        <f t="shared" si="7"/>
        <v>0</v>
      </c>
      <c r="BI273" s="150">
        <f t="shared" si="8"/>
        <v>0</v>
      </c>
      <c r="BJ273" s="17" t="s">
        <v>88</v>
      </c>
      <c r="BK273" s="150">
        <f t="shared" si="9"/>
        <v>0</v>
      </c>
      <c r="BL273" s="17" t="s">
        <v>257</v>
      </c>
      <c r="BM273" s="149" t="s">
        <v>880</v>
      </c>
    </row>
    <row r="274" spans="2:65" s="1" customFormat="1" ht="21.75" customHeight="1">
      <c r="B274" s="33"/>
      <c r="C274" s="178" t="s">
        <v>507</v>
      </c>
      <c r="D274" s="178" t="s">
        <v>364</v>
      </c>
      <c r="E274" s="179" t="s">
        <v>881</v>
      </c>
      <c r="F274" s="180" t="s">
        <v>882</v>
      </c>
      <c r="G274" s="181" t="s">
        <v>481</v>
      </c>
      <c r="H274" s="182">
        <v>2</v>
      </c>
      <c r="I274" s="183"/>
      <c r="J274" s="184">
        <f t="shared" si="0"/>
        <v>0</v>
      </c>
      <c r="K274" s="180" t="s">
        <v>1</v>
      </c>
      <c r="L274" s="185"/>
      <c r="M274" s="186" t="s">
        <v>1</v>
      </c>
      <c r="N274" s="187" t="s">
        <v>45</v>
      </c>
      <c r="P274" s="147">
        <f t="shared" si="1"/>
        <v>0</v>
      </c>
      <c r="Q274" s="147">
        <v>0</v>
      </c>
      <c r="R274" s="147">
        <f t="shared" si="2"/>
        <v>0</v>
      </c>
      <c r="S274" s="147">
        <v>0</v>
      </c>
      <c r="T274" s="148">
        <f t="shared" si="3"/>
        <v>0</v>
      </c>
      <c r="AR274" s="149" t="s">
        <v>299</v>
      </c>
      <c r="AT274" s="149" t="s">
        <v>364</v>
      </c>
      <c r="AU274" s="149" t="s">
        <v>21</v>
      </c>
      <c r="AY274" s="17" t="s">
        <v>250</v>
      </c>
      <c r="BE274" s="150">
        <f t="shared" si="4"/>
        <v>0</v>
      </c>
      <c r="BF274" s="150">
        <f t="shared" si="5"/>
        <v>0</v>
      </c>
      <c r="BG274" s="150">
        <f t="shared" si="6"/>
        <v>0</v>
      </c>
      <c r="BH274" s="150">
        <f t="shared" si="7"/>
        <v>0</v>
      </c>
      <c r="BI274" s="150">
        <f t="shared" si="8"/>
        <v>0</v>
      </c>
      <c r="BJ274" s="17" t="s">
        <v>88</v>
      </c>
      <c r="BK274" s="150">
        <f t="shared" si="9"/>
        <v>0</v>
      </c>
      <c r="BL274" s="17" t="s">
        <v>257</v>
      </c>
      <c r="BM274" s="149" t="s">
        <v>883</v>
      </c>
    </row>
    <row r="275" spans="2:65" s="1" customFormat="1" ht="21.75" customHeight="1">
      <c r="B275" s="33"/>
      <c r="C275" s="178" t="s">
        <v>511</v>
      </c>
      <c r="D275" s="178" t="s">
        <v>364</v>
      </c>
      <c r="E275" s="179" t="s">
        <v>884</v>
      </c>
      <c r="F275" s="180" t="s">
        <v>885</v>
      </c>
      <c r="G275" s="181" t="s">
        <v>481</v>
      </c>
      <c r="H275" s="182">
        <v>2</v>
      </c>
      <c r="I275" s="183"/>
      <c r="J275" s="184">
        <f t="shared" si="0"/>
        <v>0</v>
      </c>
      <c r="K275" s="180" t="s">
        <v>1</v>
      </c>
      <c r="L275" s="185"/>
      <c r="M275" s="186" t="s">
        <v>1</v>
      </c>
      <c r="N275" s="187" t="s">
        <v>45</v>
      </c>
      <c r="P275" s="147">
        <f t="shared" si="1"/>
        <v>0</v>
      </c>
      <c r="Q275" s="147">
        <v>0</v>
      </c>
      <c r="R275" s="147">
        <f t="shared" si="2"/>
        <v>0</v>
      </c>
      <c r="S275" s="147">
        <v>0</v>
      </c>
      <c r="T275" s="148">
        <f t="shared" si="3"/>
        <v>0</v>
      </c>
      <c r="AR275" s="149" t="s">
        <v>299</v>
      </c>
      <c r="AT275" s="149" t="s">
        <v>364</v>
      </c>
      <c r="AU275" s="149" t="s">
        <v>21</v>
      </c>
      <c r="AY275" s="17" t="s">
        <v>250</v>
      </c>
      <c r="BE275" s="150">
        <f t="shared" si="4"/>
        <v>0</v>
      </c>
      <c r="BF275" s="150">
        <f t="shared" si="5"/>
        <v>0</v>
      </c>
      <c r="BG275" s="150">
        <f t="shared" si="6"/>
        <v>0</v>
      </c>
      <c r="BH275" s="150">
        <f t="shared" si="7"/>
        <v>0</v>
      </c>
      <c r="BI275" s="150">
        <f t="shared" si="8"/>
        <v>0</v>
      </c>
      <c r="BJ275" s="17" t="s">
        <v>88</v>
      </c>
      <c r="BK275" s="150">
        <f t="shared" si="9"/>
        <v>0</v>
      </c>
      <c r="BL275" s="17" t="s">
        <v>257</v>
      </c>
      <c r="BM275" s="149" t="s">
        <v>886</v>
      </c>
    </row>
    <row r="276" spans="2:65" s="1" customFormat="1" ht="21.75" customHeight="1">
      <c r="B276" s="33"/>
      <c r="C276" s="178" t="s">
        <v>515</v>
      </c>
      <c r="D276" s="178" t="s">
        <v>364</v>
      </c>
      <c r="E276" s="179" t="s">
        <v>887</v>
      </c>
      <c r="F276" s="180" t="s">
        <v>888</v>
      </c>
      <c r="G276" s="181" t="s">
        <v>481</v>
      </c>
      <c r="H276" s="182">
        <v>2</v>
      </c>
      <c r="I276" s="183"/>
      <c r="J276" s="184">
        <f t="shared" si="0"/>
        <v>0</v>
      </c>
      <c r="K276" s="180" t="s">
        <v>1</v>
      </c>
      <c r="L276" s="185"/>
      <c r="M276" s="186" t="s">
        <v>1</v>
      </c>
      <c r="N276" s="187" t="s">
        <v>45</v>
      </c>
      <c r="P276" s="147">
        <f t="shared" si="1"/>
        <v>0</v>
      </c>
      <c r="Q276" s="147">
        <v>0</v>
      </c>
      <c r="R276" s="147">
        <f t="shared" si="2"/>
        <v>0</v>
      </c>
      <c r="S276" s="147">
        <v>0</v>
      </c>
      <c r="T276" s="148">
        <f t="shared" si="3"/>
        <v>0</v>
      </c>
      <c r="AR276" s="149" t="s">
        <v>299</v>
      </c>
      <c r="AT276" s="149" t="s">
        <v>364</v>
      </c>
      <c r="AU276" s="149" t="s">
        <v>21</v>
      </c>
      <c r="AY276" s="17" t="s">
        <v>250</v>
      </c>
      <c r="BE276" s="150">
        <f t="shared" si="4"/>
        <v>0</v>
      </c>
      <c r="BF276" s="150">
        <f t="shared" si="5"/>
        <v>0</v>
      </c>
      <c r="BG276" s="150">
        <f t="shared" si="6"/>
        <v>0</v>
      </c>
      <c r="BH276" s="150">
        <f t="shared" si="7"/>
        <v>0</v>
      </c>
      <c r="BI276" s="150">
        <f t="shared" si="8"/>
        <v>0</v>
      </c>
      <c r="BJ276" s="17" t="s">
        <v>88</v>
      </c>
      <c r="BK276" s="150">
        <f t="shared" si="9"/>
        <v>0</v>
      </c>
      <c r="BL276" s="17" t="s">
        <v>257</v>
      </c>
      <c r="BM276" s="149" t="s">
        <v>889</v>
      </c>
    </row>
    <row r="277" spans="2:65" s="1" customFormat="1" ht="21.75" customHeight="1">
      <c r="B277" s="33"/>
      <c r="C277" s="178" t="s">
        <v>521</v>
      </c>
      <c r="D277" s="178" t="s">
        <v>364</v>
      </c>
      <c r="E277" s="179" t="s">
        <v>890</v>
      </c>
      <c r="F277" s="180" t="s">
        <v>891</v>
      </c>
      <c r="G277" s="181" t="s">
        <v>481</v>
      </c>
      <c r="H277" s="182">
        <v>2</v>
      </c>
      <c r="I277" s="183"/>
      <c r="J277" s="184">
        <f t="shared" si="0"/>
        <v>0</v>
      </c>
      <c r="K277" s="180" t="s">
        <v>1</v>
      </c>
      <c r="L277" s="185"/>
      <c r="M277" s="186" t="s">
        <v>1</v>
      </c>
      <c r="N277" s="187" t="s">
        <v>45</v>
      </c>
      <c r="P277" s="147">
        <f t="shared" si="1"/>
        <v>0</v>
      </c>
      <c r="Q277" s="147">
        <v>0</v>
      </c>
      <c r="R277" s="147">
        <f t="shared" si="2"/>
        <v>0</v>
      </c>
      <c r="S277" s="147">
        <v>0</v>
      </c>
      <c r="T277" s="148">
        <f t="shared" si="3"/>
        <v>0</v>
      </c>
      <c r="AR277" s="149" t="s">
        <v>299</v>
      </c>
      <c r="AT277" s="149" t="s">
        <v>364</v>
      </c>
      <c r="AU277" s="149" t="s">
        <v>21</v>
      </c>
      <c r="AY277" s="17" t="s">
        <v>250</v>
      </c>
      <c r="BE277" s="150">
        <f t="shared" si="4"/>
        <v>0</v>
      </c>
      <c r="BF277" s="150">
        <f t="shared" si="5"/>
        <v>0</v>
      </c>
      <c r="BG277" s="150">
        <f t="shared" si="6"/>
        <v>0</v>
      </c>
      <c r="BH277" s="150">
        <f t="shared" si="7"/>
        <v>0</v>
      </c>
      <c r="BI277" s="150">
        <f t="shared" si="8"/>
        <v>0</v>
      </c>
      <c r="BJ277" s="17" t="s">
        <v>88</v>
      </c>
      <c r="BK277" s="150">
        <f t="shared" si="9"/>
        <v>0</v>
      </c>
      <c r="BL277" s="17" t="s">
        <v>257</v>
      </c>
      <c r="BM277" s="149" t="s">
        <v>892</v>
      </c>
    </row>
    <row r="278" spans="2:65" s="1" customFormat="1" ht="16.5" customHeight="1">
      <c r="B278" s="33"/>
      <c r="C278" s="178" t="s">
        <v>527</v>
      </c>
      <c r="D278" s="178" t="s">
        <v>364</v>
      </c>
      <c r="E278" s="179" t="s">
        <v>512</v>
      </c>
      <c r="F278" s="180" t="s">
        <v>893</v>
      </c>
      <c r="G278" s="181" t="s">
        <v>481</v>
      </c>
      <c r="H278" s="182">
        <v>17</v>
      </c>
      <c r="I278" s="183"/>
      <c r="J278" s="184">
        <f t="shared" si="0"/>
        <v>0</v>
      </c>
      <c r="K278" s="180" t="s">
        <v>1</v>
      </c>
      <c r="L278" s="185"/>
      <c r="M278" s="186" t="s">
        <v>1</v>
      </c>
      <c r="N278" s="187" t="s">
        <v>45</v>
      </c>
      <c r="P278" s="147">
        <f t="shared" si="1"/>
        <v>0</v>
      </c>
      <c r="Q278" s="147">
        <v>1.232</v>
      </c>
      <c r="R278" s="147">
        <f t="shared" si="2"/>
        <v>20.943999999999999</v>
      </c>
      <c r="S278" s="147">
        <v>0</v>
      </c>
      <c r="T278" s="148">
        <f t="shared" si="3"/>
        <v>0</v>
      </c>
      <c r="AR278" s="149" t="s">
        <v>299</v>
      </c>
      <c r="AT278" s="149" t="s">
        <v>364</v>
      </c>
      <c r="AU278" s="149" t="s">
        <v>21</v>
      </c>
      <c r="AY278" s="17" t="s">
        <v>250</v>
      </c>
      <c r="BE278" s="150">
        <f t="shared" si="4"/>
        <v>0</v>
      </c>
      <c r="BF278" s="150">
        <f t="shared" si="5"/>
        <v>0</v>
      </c>
      <c r="BG278" s="150">
        <f t="shared" si="6"/>
        <v>0</v>
      </c>
      <c r="BH278" s="150">
        <f t="shared" si="7"/>
        <v>0</v>
      </c>
      <c r="BI278" s="150">
        <f t="shared" si="8"/>
        <v>0</v>
      </c>
      <c r="BJ278" s="17" t="s">
        <v>88</v>
      </c>
      <c r="BK278" s="150">
        <f t="shared" si="9"/>
        <v>0</v>
      </c>
      <c r="BL278" s="17" t="s">
        <v>257</v>
      </c>
      <c r="BM278" s="149" t="s">
        <v>894</v>
      </c>
    </row>
    <row r="279" spans="2:65" s="1" customFormat="1" ht="24.2" customHeight="1">
      <c r="B279" s="33"/>
      <c r="C279" s="138" t="s">
        <v>532</v>
      </c>
      <c r="D279" s="138" t="s">
        <v>252</v>
      </c>
      <c r="E279" s="139" t="s">
        <v>516</v>
      </c>
      <c r="F279" s="140" t="s">
        <v>517</v>
      </c>
      <c r="G279" s="141" t="s">
        <v>276</v>
      </c>
      <c r="H279" s="142">
        <v>21</v>
      </c>
      <c r="I279" s="143"/>
      <c r="J279" s="144">
        <f t="shared" si="0"/>
        <v>0</v>
      </c>
      <c r="K279" s="140" t="s">
        <v>256</v>
      </c>
      <c r="L279" s="33"/>
      <c r="M279" s="145" t="s">
        <v>1</v>
      </c>
      <c r="N279" s="146" t="s">
        <v>45</v>
      </c>
      <c r="P279" s="147">
        <f t="shared" si="1"/>
        <v>0</v>
      </c>
      <c r="Q279" s="147">
        <v>0</v>
      </c>
      <c r="R279" s="147">
        <f t="shared" si="2"/>
        <v>0</v>
      </c>
      <c r="S279" s="147">
        <v>0</v>
      </c>
      <c r="T279" s="148">
        <f t="shared" si="3"/>
        <v>0</v>
      </c>
      <c r="AR279" s="149" t="s">
        <v>257</v>
      </c>
      <c r="AT279" s="149" t="s">
        <v>252</v>
      </c>
      <c r="AU279" s="149" t="s">
        <v>21</v>
      </c>
      <c r="AY279" s="17" t="s">
        <v>250</v>
      </c>
      <c r="BE279" s="150">
        <f t="shared" si="4"/>
        <v>0</v>
      </c>
      <c r="BF279" s="150">
        <f t="shared" si="5"/>
        <v>0</v>
      </c>
      <c r="BG279" s="150">
        <f t="shared" si="6"/>
        <v>0</v>
      </c>
      <c r="BH279" s="150">
        <f t="shared" si="7"/>
        <v>0</v>
      </c>
      <c r="BI279" s="150">
        <f t="shared" si="8"/>
        <v>0</v>
      </c>
      <c r="BJ279" s="17" t="s">
        <v>88</v>
      </c>
      <c r="BK279" s="150">
        <f t="shared" si="9"/>
        <v>0</v>
      </c>
      <c r="BL279" s="17" t="s">
        <v>257</v>
      </c>
      <c r="BM279" s="149" t="s">
        <v>895</v>
      </c>
    </row>
    <row r="280" spans="2:65" s="1" customFormat="1" ht="11.25">
      <c r="B280" s="33"/>
      <c r="D280" s="151" t="s">
        <v>259</v>
      </c>
      <c r="F280" s="152" t="s">
        <v>519</v>
      </c>
      <c r="I280" s="153"/>
      <c r="L280" s="33"/>
      <c r="M280" s="154"/>
      <c r="T280" s="57"/>
      <c r="AT280" s="17" t="s">
        <v>259</v>
      </c>
      <c r="AU280" s="17" t="s">
        <v>21</v>
      </c>
    </row>
    <row r="281" spans="2:65" s="12" customFormat="1" ht="11.25">
      <c r="B281" s="155"/>
      <c r="D281" s="156" t="s">
        <v>265</v>
      </c>
      <c r="E281" s="157" t="s">
        <v>1</v>
      </c>
      <c r="F281" s="158" t="s">
        <v>896</v>
      </c>
      <c r="H281" s="159">
        <v>21</v>
      </c>
      <c r="I281" s="160"/>
      <c r="L281" s="155"/>
      <c r="M281" s="161"/>
      <c r="T281" s="162"/>
      <c r="AT281" s="157" t="s">
        <v>265</v>
      </c>
      <c r="AU281" s="157" t="s">
        <v>21</v>
      </c>
      <c r="AV281" s="12" t="s">
        <v>21</v>
      </c>
      <c r="AW281" s="12" t="s">
        <v>36</v>
      </c>
      <c r="AX281" s="12" t="s">
        <v>88</v>
      </c>
      <c r="AY281" s="157" t="s">
        <v>250</v>
      </c>
    </row>
    <row r="282" spans="2:65" s="1" customFormat="1" ht="21.75" customHeight="1">
      <c r="B282" s="33"/>
      <c r="C282" s="138" t="s">
        <v>538</v>
      </c>
      <c r="D282" s="138" t="s">
        <v>252</v>
      </c>
      <c r="E282" s="139" t="s">
        <v>522</v>
      </c>
      <c r="F282" s="140" t="s">
        <v>523</v>
      </c>
      <c r="G282" s="141" t="s">
        <v>255</v>
      </c>
      <c r="H282" s="142">
        <v>71</v>
      </c>
      <c r="I282" s="143"/>
      <c r="J282" s="144">
        <f>ROUND(I282*H282,2)</f>
        <v>0</v>
      </c>
      <c r="K282" s="140" t="s">
        <v>256</v>
      </c>
      <c r="L282" s="33"/>
      <c r="M282" s="145" t="s">
        <v>1</v>
      </c>
      <c r="N282" s="146" t="s">
        <v>45</v>
      </c>
      <c r="P282" s="147">
        <f>O282*H282</f>
        <v>0</v>
      </c>
      <c r="Q282" s="147">
        <v>8.6499999999999997E-3</v>
      </c>
      <c r="R282" s="147">
        <f>Q282*H282</f>
        <v>0.61414999999999997</v>
      </c>
      <c r="S282" s="147">
        <v>0</v>
      </c>
      <c r="T282" s="148">
        <f>S282*H282</f>
        <v>0</v>
      </c>
      <c r="AR282" s="149" t="s">
        <v>257</v>
      </c>
      <c r="AT282" s="149" t="s">
        <v>252</v>
      </c>
      <c r="AU282" s="149" t="s">
        <v>21</v>
      </c>
      <c r="AY282" s="17" t="s">
        <v>250</v>
      </c>
      <c r="BE282" s="150">
        <f>IF(N282="základní",J282,0)</f>
        <v>0</v>
      </c>
      <c r="BF282" s="150">
        <f>IF(N282="snížená",J282,0)</f>
        <v>0</v>
      </c>
      <c r="BG282" s="150">
        <f>IF(N282="zákl. přenesená",J282,0)</f>
        <v>0</v>
      </c>
      <c r="BH282" s="150">
        <f>IF(N282="sníž. přenesená",J282,0)</f>
        <v>0</v>
      </c>
      <c r="BI282" s="150">
        <f>IF(N282="nulová",J282,0)</f>
        <v>0</v>
      </c>
      <c r="BJ282" s="17" t="s">
        <v>88</v>
      </c>
      <c r="BK282" s="150">
        <f>ROUND(I282*H282,2)</f>
        <v>0</v>
      </c>
      <c r="BL282" s="17" t="s">
        <v>257</v>
      </c>
      <c r="BM282" s="149" t="s">
        <v>897</v>
      </c>
    </row>
    <row r="283" spans="2:65" s="1" customFormat="1" ht="11.25">
      <c r="B283" s="33"/>
      <c r="D283" s="151" t="s">
        <v>259</v>
      </c>
      <c r="F283" s="152" t="s">
        <v>525</v>
      </c>
      <c r="I283" s="153"/>
      <c r="L283" s="33"/>
      <c r="M283" s="154"/>
      <c r="T283" s="57"/>
      <c r="AT283" s="17" t="s">
        <v>259</v>
      </c>
      <c r="AU283" s="17" t="s">
        <v>21</v>
      </c>
    </row>
    <row r="284" spans="2:65" s="12" customFormat="1" ht="11.25">
      <c r="B284" s="155"/>
      <c r="D284" s="156" t="s">
        <v>265</v>
      </c>
      <c r="E284" s="157" t="s">
        <v>1</v>
      </c>
      <c r="F284" s="158" t="s">
        <v>898</v>
      </c>
      <c r="H284" s="159">
        <v>71</v>
      </c>
      <c r="I284" s="160"/>
      <c r="L284" s="155"/>
      <c r="M284" s="161"/>
      <c r="T284" s="162"/>
      <c r="AT284" s="157" t="s">
        <v>265</v>
      </c>
      <c r="AU284" s="157" t="s">
        <v>21</v>
      </c>
      <c r="AV284" s="12" t="s">
        <v>21</v>
      </c>
      <c r="AW284" s="12" t="s">
        <v>36</v>
      </c>
      <c r="AX284" s="12" t="s">
        <v>88</v>
      </c>
      <c r="AY284" s="157" t="s">
        <v>250</v>
      </c>
    </row>
    <row r="285" spans="2:65" s="1" customFormat="1" ht="21.75" customHeight="1">
      <c r="B285" s="33"/>
      <c r="C285" s="138" t="s">
        <v>544</v>
      </c>
      <c r="D285" s="138" t="s">
        <v>252</v>
      </c>
      <c r="E285" s="139" t="s">
        <v>528</v>
      </c>
      <c r="F285" s="140" t="s">
        <v>529</v>
      </c>
      <c r="G285" s="141" t="s">
        <v>255</v>
      </c>
      <c r="H285" s="142">
        <v>71</v>
      </c>
      <c r="I285" s="143"/>
      <c r="J285" s="144">
        <f>ROUND(I285*H285,2)</f>
        <v>0</v>
      </c>
      <c r="K285" s="140" t="s">
        <v>256</v>
      </c>
      <c r="L285" s="33"/>
      <c r="M285" s="145" t="s">
        <v>1</v>
      </c>
      <c r="N285" s="146" t="s">
        <v>45</v>
      </c>
      <c r="P285" s="147">
        <f>O285*H285</f>
        <v>0</v>
      </c>
      <c r="Q285" s="147">
        <v>0</v>
      </c>
      <c r="R285" s="147">
        <f>Q285*H285</f>
        <v>0</v>
      </c>
      <c r="S285" s="147">
        <v>0</v>
      </c>
      <c r="T285" s="148">
        <f>S285*H285</f>
        <v>0</v>
      </c>
      <c r="AR285" s="149" t="s">
        <v>257</v>
      </c>
      <c r="AT285" s="149" t="s">
        <v>252</v>
      </c>
      <c r="AU285" s="149" t="s">
        <v>21</v>
      </c>
      <c r="AY285" s="17" t="s">
        <v>250</v>
      </c>
      <c r="BE285" s="150">
        <f>IF(N285="základní",J285,0)</f>
        <v>0</v>
      </c>
      <c r="BF285" s="150">
        <f>IF(N285="snížená",J285,0)</f>
        <v>0</v>
      </c>
      <c r="BG285" s="150">
        <f>IF(N285="zákl. přenesená",J285,0)</f>
        <v>0</v>
      </c>
      <c r="BH285" s="150">
        <f>IF(N285="sníž. přenesená",J285,0)</f>
        <v>0</v>
      </c>
      <c r="BI285" s="150">
        <f>IF(N285="nulová",J285,0)</f>
        <v>0</v>
      </c>
      <c r="BJ285" s="17" t="s">
        <v>88</v>
      </c>
      <c r="BK285" s="150">
        <f>ROUND(I285*H285,2)</f>
        <v>0</v>
      </c>
      <c r="BL285" s="17" t="s">
        <v>257</v>
      </c>
      <c r="BM285" s="149" t="s">
        <v>899</v>
      </c>
    </row>
    <row r="286" spans="2:65" s="1" customFormat="1" ht="11.25">
      <c r="B286" s="33"/>
      <c r="D286" s="151" t="s">
        <v>259</v>
      </c>
      <c r="F286" s="152" t="s">
        <v>531</v>
      </c>
      <c r="I286" s="153"/>
      <c r="L286" s="33"/>
      <c r="M286" s="154"/>
      <c r="T286" s="57"/>
      <c r="AT286" s="17" t="s">
        <v>259</v>
      </c>
      <c r="AU286" s="17" t="s">
        <v>21</v>
      </c>
    </row>
    <row r="287" spans="2:65" s="1" customFormat="1" ht="24.2" customHeight="1">
      <c r="B287" s="33"/>
      <c r="C287" s="138" t="s">
        <v>549</v>
      </c>
      <c r="D287" s="138" t="s">
        <v>252</v>
      </c>
      <c r="E287" s="139" t="s">
        <v>533</v>
      </c>
      <c r="F287" s="140" t="s">
        <v>534</v>
      </c>
      <c r="G287" s="141" t="s">
        <v>402</v>
      </c>
      <c r="H287" s="142">
        <v>9.5000000000000001E-2</v>
      </c>
      <c r="I287" s="143"/>
      <c r="J287" s="144">
        <f>ROUND(I287*H287,2)</f>
        <v>0</v>
      </c>
      <c r="K287" s="140" t="s">
        <v>256</v>
      </c>
      <c r="L287" s="33"/>
      <c r="M287" s="145" t="s">
        <v>1</v>
      </c>
      <c r="N287" s="146" t="s">
        <v>45</v>
      </c>
      <c r="P287" s="147">
        <f>O287*H287</f>
        <v>0</v>
      </c>
      <c r="Q287" s="147">
        <v>1.09528</v>
      </c>
      <c r="R287" s="147">
        <f>Q287*H287</f>
        <v>0.10405160000000001</v>
      </c>
      <c r="S287" s="147">
        <v>0</v>
      </c>
      <c r="T287" s="148">
        <f>S287*H287</f>
        <v>0</v>
      </c>
      <c r="AR287" s="149" t="s">
        <v>257</v>
      </c>
      <c r="AT287" s="149" t="s">
        <v>252</v>
      </c>
      <c r="AU287" s="149" t="s">
        <v>21</v>
      </c>
      <c r="AY287" s="17" t="s">
        <v>250</v>
      </c>
      <c r="BE287" s="150">
        <f>IF(N287="základní",J287,0)</f>
        <v>0</v>
      </c>
      <c r="BF287" s="150">
        <f>IF(N287="snížená",J287,0)</f>
        <v>0</v>
      </c>
      <c r="BG287" s="150">
        <f>IF(N287="zákl. přenesená",J287,0)</f>
        <v>0</v>
      </c>
      <c r="BH287" s="150">
        <f>IF(N287="sníž. přenesená",J287,0)</f>
        <v>0</v>
      </c>
      <c r="BI287" s="150">
        <f>IF(N287="nulová",J287,0)</f>
        <v>0</v>
      </c>
      <c r="BJ287" s="17" t="s">
        <v>88</v>
      </c>
      <c r="BK287" s="150">
        <f>ROUND(I287*H287,2)</f>
        <v>0</v>
      </c>
      <c r="BL287" s="17" t="s">
        <v>257</v>
      </c>
      <c r="BM287" s="149" t="s">
        <v>900</v>
      </c>
    </row>
    <row r="288" spans="2:65" s="1" customFormat="1" ht="11.25">
      <c r="B288" s="33"/>
      <c r="D288" s="151" t="s">
        <v>259</v>
      </c>
      <c r="F288" s="152" t="s">
        <v>536</v>
      </c>
      <c r="I288" s="153"/>
      <c r="L288" s="33"/>
      <c r="M288" s="154"/>
      <c r="T288" s="57"/>
      <c r="AT288" s="17" t="s">
        <v>259</v>
      </c>
      <c r="AU288" s="17" t="s">
        <v>21</v>
      </c>
    </row>
    <row r="289" spans="2:65" s="12" customFormat="1" ht="11.25">
      <c r="B289" s="155"/>
      <c r="D289" s="156" t="s">
        <v>265</v>
      </c>
      <c r="E289" s="157" t="s">
        <v>1</v>
      </c>
      <c r="F289" s="158" t="s">
        <v>901</v>
      </c>
      <c r="H289" s="159">
        <v>9.5000000000000001E-2</v>
      </c>
      <c r="I289" s="160"/>
      <c r="L289" s="155"/>
      <c r="M289" s="161"/>
      <c r="T289" s="162"/>
      <c r="AT289" s="157" t="s">
        <v>265</v>
      </c>
      <c r="AU289" s="157" t="s">
        <v>21</v>
      </c>
      <c r="AV289" s="12" t="s">
        <v>21</v>
      </c>
      <c r="AW289" s="12" t="s">
        <v>36</v>
      </c>
      <c r="AX289" s="12" t="s">
        <v>88</v>
      </c>
      <c r="AY289" s="157" t="s">
        <v>250</v>
      </c>
    </row>
    <row r="290" spans="2:65" s="1" customFormat="1" ht="24.2" customHeight="1">
      <c r="B290" s="33"/>
      <c r="C290" s="138" t="s">
        <v>554</v>
      </c>
      <c r="D290" s="138" t="s">
        <v>252</v>
      </c>
      <c r="E290" s="139" t="s">
        <v>539</v>
      </c>
      <c r="F290" s="140" t="s">
        <v>540</v>
      </c>
      <c r="G290" s="141" t="s">
        <v>402</v>
      </c>
      <c r="H290" s="142">
        <v>0.48499999999999999</v>
      </c>
      <c r="I290" s="143"/>
      <c r="J290" s="144">
        <f>ROUND(I290*H290,2)</f>
        <v>0</v>
      </c>
      <c r="K290" s="140" t="s">
        <v>256</v>
      </c>
      <c r="L290" s="33"/>
      <c r="M290" s="145" t="s">
        <v>1</v>
      </c>
      <c r="N290" s="146" t="s">
        <v>45</v>
      </c>
      <c r="P290" s="147">
        <f>O290*H290</f>
        <v>0</v>
      </c>
      <c r="Q290" s="147">
        <v>1.03955</v>
      </c>
      <c r="R290" s="147">
        <f>Q290*H290</f>
        <v>0.50418174999999998</v>
      </c>
      <c r="S290" s="147">
        <v>0</v>
      </c>
      <c r="T290" s="148">
        <f>S290*H290</f>
        <v>0</v>
      </c>
      <c r="AR290" s="149" t="s">
        <v>257</v>
      </c>
      <c r="AT290" s="149" t="s">
        <v>252</v>
      </c>
      <c r="AU290" s="149" t="s">
        <v>21</v>
      </c>
      <c r="AY290" s="17" t="s">
        <v>250</v>
      </c>
      <c r="BE290" s="150">
        <f>IF(N290="základní",J290,0)</f>
        <v>0</v>
      </c>
      <c r="BF290" s="150">
        <f>IF(N290="snížená",J290,0)</f>
        <v>0</v>
      </c>
      <c r="BG290" s="150">
        <f>IF(N290="zákl. přenesená",J290,0)</f>
        <v>0</v>
      </c>
      <c r="BH290" s="150">
        <f>IF(N290="sníž. přenesená",J290,0)</f>
        <v>0</v>
      </c>
      <c r="BI290" s="150">
        <f>IF(N290="nulová",J290,0)</f>
        <v>0</v>
      </c>
      <c r="BJ290" s="17" t="s">
        <v>88</v>
      </c>
      <c r="BK290" s="150">
        <f>ROUND(I290*H290,2)</f>
        <v>0</v>
      </c>
      <c r="BL290" s="17" t="s">
        <v>257</v>
      </c>
      <c r="BM290" s="149" t="s">
        <v>902</v>
      </c>
    </row>
    <row r="291" spans="2:65" s="1" customFormat="1" ht="11.25">
      <c r="B291" s="33"/>
      <c r="D291" s="151" t="s">
        <v>259</v>
      </c>
      <c r="F291" s="152" t="s">
        <v>542</v>
      </c>
      <c r="I291" s="153"/>
      <c r="L291" s="33"/>
      <c r="M291" s="154"/>
      <c r="T291" s="57"/>
      <c r="AT291" s="17" t="s">
        <v>259</v>
      </c>
      <c r="AU291" s="17" t="s">
        <v>21</v>
      </c>
    </row>
    <row r="292" spans="2:65" s="12" customFormat="1" ht="11.25">
      <c r="B292" s="155"/>
      <c r="D292" s="156" t="s">
        <v>265</v>
      </c>
      <c r="E292" s="157" t="s">
        <v>1</v>
      </c>
      <c r="F292" s="158" t="s">
        <v>903</v>
      </c>
      <c r="H292" s="159">
        <v>0.48499999999999999</v>
      </c>
      <c r="I292" s="160"/>
      <c r="L292" s="155"/>
      <c r="M292" s="161"/>
      <c r="T292" s="162"/>
      <c r="AT292" s="157" t="s">
        <v>265</v>
      </c>
      <c r="AU292" s="157" t="s">
        <v>21</v>
      </c>
      <c r="AV292" s="12" t="s">
        <v>21</v>
      </c>
      <c r="AW292" s="12" t="s">
        <v>36</v>
      </c>
      <c r="AX292" s="12" t="s">
        <v>88</v>
      </c>
      <c r="AY292" s="157" t="s">
        <v>250</v>
      </c>
    </row>
    <row r="293" spans="2:65" s="1" customFormat="1" ht="21.75" customHeight="1">
      <c r="B293" s="33"/>
      <c r="C293" s="138" t="s">
        <v>561</v>
      </c>
      <c r="D293" s="138" t="s">
        <v>252</v>
      </c>
      <c r="E293" s="139" t="s">
        <v>545</v>
      </c>
      <c r="F293" s="140" t="s">
        <v>546</v>
      </c>
      <c r="G293" s="141" t="s">
        <v>255</v>
      </c>
      <c r="H293" s="142">
        <v>139.19999999999999</v>
      </c>
      <c r="I293" s="143"/>
      <c r="J293" s="144">
        <f>ROUND(I293*H293,2)</f>
        <v>0</v>
      </c>
      <c r="K293" s="140" t="s">
        <v>1</v>
      </c>
      <c r="L293" s="33"/>
      <c r="M293" s="145" t="s">
        <v>1</v>
      </c>
      <c r="N293" s="146" t="s">
        <v>45</v>
      </c>
      <c r="P293" s="147">
        <f>O293*H293</f>
        <v>0</v>
      </c>
      <c r="Q293" s="147">
        <v>8.702E-2</v>
      </c>
      <c r="R293" s="147">
        <f>Q293*H293</f>
        <v>12.113183999999999</v>
      </c>
      <c r="S293" s="147">
        <v>0</v>
      </c>
      <c r="T293" s="148">
        <f>S293*H293</f>
        <v>0</v>
      </c>
      <c r="AR293" s="149" t="s">
        <v>257</v>
      </c>
      <c r="AT293" s="149" t="s">
        <v>252</v>
      </c>
      <c r="AU293" s="149" t="s">
        <v>21</v>
      </c>
      <c r="AY293" s="17" t="s">
        <v>250</v>
      </c>
      <c r="BE293" s="150">
        <f>IF(N293="základní",J293,0)</f>
        <v>0</v>
      </c>
      <c r="BF293" s="150">
        <f>IF(N293="snížená",J293,0)</f>
        <v>0</v>
      </c>
      <c r="BG293" s="150">
        <f>IF(N293="zákl. přenesená",J293,0)</f>
        <v>0</v>
      </c>
      <c r="BH293" s="150">
        <f>IF(N293="sníž. přenesená",J293,0)</f>
        <v>0</v>
      </c>
      <c r="BI293" s="150">
        <f>IF(N293="nulová",J293,0)</f>
        <v>0</v>
      </c>
      <c r="BJ293" s="17" t="s">
        <v>88</v>
      </c>
      <c r="BK293" s="150">
        <f>ROUND(I293*H293,2)</f>
        <v>0</v>
      </c>
      <c r="BL293" s="17" t="s">
        <v>257</v>
      </c>
      <c r="BM293" s="149" t="s">
        <v>904</v>
      </c>
    </row>
    <row r="294" spans="2:65" s="12" customFormat="1" ht="11.25">
      <c r="B294" s="155"/>
      <c r="D294" s="156" t="s">
        <v>265</v>
      </c>
      <c r="E294" s="157" t="s">
        <v>1</v>
      </c>
      <c r="F294" s="158" t="s">
        <v>905</v>
      </c>
      <c r="H294" s="159">
        <v>139.19999999999999</v>
      </c>
      <c r="I294" s="160"/>
      <c r="L294" s="155"/>
      <c r="M294" s="161"/>
      <c r="T294" s="162"/>
      <c r="AT294" s="157" t="s">
        <v>265</v>
      </c>
      <c r="AU294" s="157" t="s">
        <v>21</v>
      </c>
      <c r="AV294" s="12" t="s">
        <v>21</v>
      </c>
      <c r="AW294" s="12" t="s">
        <v>36</v>
      </c>
      <c r="AX294" s="12" t="s">
        <v>88</v>
      </c>
      <c r="AY294" s="157" t="s">
        <v>250</v>
      </c>
    </row>
    <row r="295" spans="2:65" s="1" customFormat="1" ht="24.2" customHeight="1">
      <c r="B295" s="33"/>
      <c r="C295" s="138" t="s">
        <v>566</v>
      </c>
      <c r="D295" s="138" t="s">
        <v>252</v>
      </c>
      <c r="E295" s="139" t="s">
        <v>550</v>
      </c>
      <c r="F295" s="140" t="s">
        <v>551</v>
      </c>
      <c r="G295" s="141" t="s">
        <v>255</v>
      </c>
      <c r="H295" s="142">
        <v>139.19999999999999</v>
      </c>
      <c r="I295" s="143"/>
      <c r="J295" s="144">
        <f>ROUND(I295*H295,2)</f>
        <v>0</v>
      </c>
      <c r="K295" s="140" t="s">
        <v>1</v>
      </c>
      <c r="L295" s="33"/>
      <c r="M295" s="145" t="s">
        <v>1</v>
      </c>
      <c r="N295" s="146" t="s">
        <v>45</v>
      </c>
      <c r="P295" s="147">
        <f>O295*H295</f>
        <v>0</v>
      </c>
      <c r="Q295" s="147">
        <v>0</v>
      </c>
      <c r="R295" s="147">
        <f>Q295*H295</f>
        <v>0</v>
      </c>
      <c r="S295" s="147">
        <v>0</v>
      </c>
      <c r="T295" s="148">
        <f>S295*H295</f>
        <v>0</v>
      </c>
      <c r="AR295" s="149" t="s">
        <v>257</v>
      </c>
      <c r="AT295" s="149" t="s">
        <v>252</v>
      </c>
      <c r="AU295" s="149" t="s">
        <v>21</v>
      </c>
      <c r="AY295" s="17" t="s">
        <v>250</v>
      </c>
      <c r="BE295" s="150">
        <f>IF(N295="základní",J295,0)</f>
        <v>0</v>
      </c>
      <c r="BF295" s="150">
        <f>IF(N295="snížená",J295,0)</f>
        <v>0</v>
      </c>
      <c r="BG295" s="150">
        <f>IF(N295="zákl. přenesená",J295,0)</f>
        <v>0</v>
      </c>
      <c r="BH295" s="150">
        <f>IF(N295="sníž. přenesená",J295,0)</f>
        <v>0</v>
      </c>
      <c r="BI295" s="150">
        <f>IF(N295="nulová",J295,0)</f>
        <v>0</v>
      </c>
      <c r="BJ295" s="17" t="s">
        <v>88</v>
      </c>
      <c r="BK295" s="150">
        <f>ROUND(I295*H295,2)</f>
        <v>0</v>
      </c>
      <c r="BL295" s="17" t="s">
        <v>257</v>
      </c>
      <c r="BM295" s="149" t="s">
        <v>906</v>
      </c>
    </row>
    <row r="296" spans="2:65" s="11" customFormat="1" ht="22.9" customHeight="1">
      <c r="B296" s="126"/>
      <c r="D296" s="127" t="s">
        <v>79</v>
      </c>
      <c r="E296" s="136" t="s">
        <v>257</v>
      </c>
      <c r="F296" s="136" t="s">
        <v>553</v>
      </c>
      <c r="I296" s="129"/>
      <c r="J296" s="137">
        <f>BK296</f>
        <v>0</v>
      </c>
      <c r="L296" s="126"/>
      <c r="M296" s="131"/>
      <c r="P296" s="132">
        <f>SUM(P297:P319)</f>
        <v>0</v>
      </c>
      <c r="R296" s="132">
        <f>SUM(R297:R319)</f>
        <v>15848.022329999998</v>
      </c>
      <c r="T296" s="133">
        <f>SUM(T297:T319)</f>
        <v>0</v>
      </c>
      <c r="AR296" s="127" t="s">
        <v>88</v>
      </c>
      <c r="AT296" s="134" t="s">
        <v>79</v>
      </c>
      <c r="AU296" s="134" t="s">
        <v>88</v>
      </c>
      <c r="AY296" s="127" t="s">
        <v>250</v>
      </c>
      <c r="BK296" s="135">
        <f>SUM(BK297:BK319)</f>
        <v>0</v>
      </c>
    </row>
    <row r="297" spans="2:65" s="1" customFormat="1" ht="24.2" customHeight="1">
      <c r="B297" s="33"/>
      <c r="C297" s="138" t="s">
        <v>572</v>
      </c>
      <c r="D297" s="138" t="s">
        <v>252</v>
      </c>
      <c r="E297" s="139" t="s">
        <v>562</v>
      </c>
      <c r="F297" s="140" t="s">
        <v>563</v>
      </c>
      <c r="G297" s="141" t="s">
        <v>255</v>
      </c>
      <c r="H297" s="142">
        <v>5</v>
      </c>
      <c r="I297" s="143"/>
      <c r="J297" s="144">
        <f>ROUND(I297*H297,2)</f>
        <v>0</v>
      </c>
      <c r="K297" s="140" t="s">
        <v>256</v>
      </c>
      <c r="L297" s="33"/>
      <c r="M297" s="145" t="s">
        <v>1</v>
      </c>
      <c r="N297" s="146" t="s">
        <v>45</v>
      </c>
      <c r="P297" s="147">
        <f>O297*H297</f>
        <v>0</v>
      </c>
      <c r="Q297" s="147">
        <v>0.31879000000000002</v>
      </c>
      <c r="R297" s="147">
        <f>Q297*H297</f>
        <v>1.59395</v>
      </c>
      <c r="S297" s="147">
        <v>0</v>
      </c>
      <c r="T297" s="148">
        <f>S297*H297</f>
        <v>0</v>
      </c>
      <c r="AR297" s="149" t="s">
        <v>257</v>
      </c>
      <c r="AT297" s="149" t="s">
        <v>252</v>
      </c>
      <c r="AU297" s="149" t="s">
        <v>21</v>
      </c>
      <c r="AY297" s="17" t="s">
        <v>250</v>
      </c>
      <c r="BE297" s="150">
        <f>IF(N297="základní",J297,0)</f>
        <v>0</v>
      </c>
      <c r="BF297" s="150">
        <f>IF(N297="snížená",J297,0)</f>
        <v>0</v>
      </c>
      <c r="BG297" s="150">
        <f>IF(N297="zákl. přenesená",J297,0)</f>
        <v>0</v>
      </c>
      <c r="BH297" s="150">
        <f>IF(N297="sníž. přenesená",J297,0)</f>
        <v>0</v>
      </c>
      <c r="BI297" s="150">
        <f>IF(N297="nulová",J297,0)</f>
        <v>0</v>
      </c>
      <c r="BJ297" s="17" t="s">
        <v>88</v>
      </c>
      <c r="BK297" s="150">
        <f>ROUND(I297*H297,2)</f>
        <v>0</v>
      </c>
      <c r="BL297" s="17" t="s">
        <v>257</v>
      </c>
      <c r="BM297" s="149" t="s">
        <v>907</v>
      </c>
    </row>
    <row r="298" spans="2:65" s="1" customFormat="1" ht="11.25">
      <c r="B298" s="33"/>
      <c r="D298" s="151" t="s">
        <v>259</v>
      </c>
      <c r="F298" s="152" t="s">
        <v>565</v>
      </c>
      <c r="I298" s="153"/>
      <c r="L298" s="33"/>
      <c r="M298" s="154"/>
      <c r="T298" s="57"/>
      <c r="AT298" s="17" t="s">
        <v>259</v>
      </c>
      <c r="AU298" s="17" t="s">
        <v>21</v>
      </c>
    </row>
    <row r="299" spans="2:65" s="1" customFormat="1" ht="21.75" customHeight="1">
      <c r="B299" s="33"/>
      <c r="C299" s="138" t="s">
        <v>577</v>
      </c>
      <c r="D299" s="138" t="s">
        <v>252</v>
      </c>
      <c r="E299" s="139" t="s">
        <v>573</v>
      </c>
      <c r="F299" s="140" t="s">
        <v>574</v>
      </c>
      <c r="G299" s="141" t="s">
        <v>481</v>
      </c>
      <c r="H299" s="142">
        <v>71</v>
      </c>
      <c r="I299" s="143"/>
      <c r="J299" s="144">
        <f>ROUND(I299*H299,2)</f>
        <v>0</v>
      </c>
      <c r="K299" s="140" t="s">
        <v>1</v>
      </c>
      <c r="L299" s="33"/>
      <c r="M299" s="145" t="s">
        <v>1</v>
      </c>
      <c r="N299" s="146" t="s">
        <v>45</v>
      </c>
      <c r="P299" s="147">
        <f>O299*H299</f>
        <v>0</v>
      </c>
      <c r="Q299" s="147">
        <v>0.7</v>
      </c>
      <c r="R299" s="147">
        <f>Q299*H299</f>
        <v>49.699999999999996</v>
      </c>
      <c r="S299" s="147">
        <v>0</v>
      </c>
      <c r="T299" s="148">
        <f>S299*H299</f>
        <v>0</v>
      </c>
      <c r="AR299" s="149" t="s">
        <v>257</v>
      </c>
      <c r="AT299" s="149" t="s">
        <v>252</v>
      </c>
      <c r="AU299" s="149" t="s">
        <v>21</v>
      </c>
      <c r="AY299" s="17" t="s">
        <v>250</v>
      </c>
      <c r="BE299" s="150">
        <f>IF(N299="základní",J299,0)</f>
        <v>0</v>
      </c>
      <c r="BF299" s="150">
        <f>IF(N299="snížená",J299,0)</f>
        <v>0</v>
      </c>
      <c r="BG299" s="150">
        <f>IF(N299="zákl. přenesená",J299,0)</f>
        <v>0</v>
      </c>
      <c r="BH299" s="150">
        <f>IF(N299="sníž. přenesená",J299,0)</f>
        <v>0</v>
      </c>
      <c r="BI299" s="150">
        <f>IF(N299="nulová",J299,0)</f>
        <v>0</v>
      </c>
      <c r="BJ299" s="17" t="s">
        <v>88</v>
      </c>
      <c r="BK299" s="150">
        <f>ROUND(I299*H299,2)</f>
        <v>0</v>
      </c>
      <c r="BL299" s="17" t="s">
        <v>257</v>
      </c>
      <c r="BM299" s="149" t="s">
        <v>908</v>
      </c>
    </row>
    <row r="300" spans="2:65" s="1" customFormat="1" ht="19.5">
      <c r="B300" s="33"/>
      <c r="D300" s="156" t="s">
        <v>285</v>
      </c>
      <c r="F300" s="170" t="s">
        <v>576</v>
      </c>
      <c r="I300" s="153"/>
      <c r="L300" s="33"/>
      <c r="M300" s="154"/>
      <c r="T300" s="57"/>
      <c r="AT300" s="17" t="s">
        <v>285</v>
      </c>
      <c r="AU300" s="17" t="s">
        <v>21</v>
      </c>
    </row>
    <row r="301" spans="2:65" s="12" customFormat="1" ht="11.25">
      <c r="B301" s="155"/>
      <c r="D301" s="156" t="s">
        <v>265</v>
      </c>
      <c r="E301" s="157" t="s">
        <v>1</v>
      </c>
      <c r="F301" s="158" t="s">
        <v>909</v>
      </c>
      <c r="H301" s="159">
        <v>71</v>
      </c>
      <c r="I301" s="160"/>
      <c r="L301" s="155"/>
      <c r="M301" s="161"/>
      <c r="T301" s="162"/>
      <c r="AT301" s="157" t="s">
        <v>265</v>
      </c>
      <c r="AU301" s="157" t="s">
        <v>21</v>
      </c>
      <c r="AV301" s="12" t="s">
        <v>21</v>
      </c>
      <c r="AW301" s="12" t="s">
        <v>36</v>
      </c>
      <c r="AX301" s="12" t="s">
        <v>88</v>
      </c>
      <c r="AY301" s="157" t="s">
        <v>250</v>
      </c>
    </row>
    <row r="302" spans="2:65" s="1" customFormat="1" ht="33" customHeight="1">
      <c r="B302" s="33"/>
      <c r="C302" s="138" t="s">
        <v>583</v>
      </c>
      <c r="D302" s="138" t="s">
        <v>252</v>
      </c>
      <c r="E302" s="139" t="s">
        <v>584</v>
      </c>
      <c r="F302" s="140" t="s">
        <v>585</v>
      </c>
      <c r="G302" s="141" t="s">
        <v>276</v>
      </c>
      <c r="H302" s="142">
        <v>30</v>
      </c>
      <c r="I302" s="143"/>
      <c r="J302" s="144">
        <f>ROUND(I302*H302,2)</f>
        <v>0</v>
      </c>
      <c r="K302" s="140" t="s">
        <v>1</v>
      </c>
      <c r="L302" s="33"/>
      <c r="M302" s="145" t="s">
        <v>1</v>
      </c>
      <c r="N302" s="146" t="s">
        <v>45</v>
      </c>
      <c r="P302" s="147">
        <f>O302*H302</f>
        <v>0</v>
      </c>
      <c r="Q302" s="147">
        <v>2.13408</v>
      </c>
      <c r="R302" s="147">
        <f>Q302*H302</f>
        <v>64.022400000000005</v>
      </c>
      <c r="S302" s="147">
        <v>0</v>
      </c>
      <c r="T302" s="148">
        <f>S302*H302</f>
        <v>0</v>
      </c>
      <c r="AR302" s="149" t="s">
        <v>257</v>
      </c>
      <c r="AT302" s="149" t="s">
        <v>252</v>
      </c>
      <c r="AU302" s="149" t="s">
        <v>21</v>
      </c>
      <c r="AY302" s="17" t="s">
        <v>250</v>
      </c>
      <c r="BE302" s="150">
        <f>IF(N302="základní",J302,0)</f>
        <v>0</v>
      </c>
      <c r="BF302" s="150">
        <f>IF(N302="snížená",J302,0)</f>
        <v>0</v>
      </c>
      <c r="BG302" s="150">
        <f>IF(N302="zákl. přenesená",J302,0)</f>
        <v>0</v>
      </c>
      <c r="BH302" s="150">
        <f>IF(N302="sníž. přenesená",J302,0)</f>
        <v>0</v>
      </c>
      <c r="BI302" s="150">
        <f>IF(N302="nulová",J302,0)</f>
        <v>0</v>
      </c>
      <c r="BJ302" s="17" t="s">
        <v>88</v>
      </c>
      <c r="BK302" s="150">
        <f>ROUND(I302*H302,2)</f>
        <v>0</v>
      </c>
      <c r="BL302" s="17" t="s">
        <v>257</v>
      </c>
      <c r="BM302" s="149" t="s">
        <v>910</v>
      </c>
    </row>
    <row r="303" spans="2:65" s="12" customFormat="1" ht="11.25">
      <c r="B303" s="155"/>
      <c r="D303" s="156" t="s">
        <v>265</v>
      </c>
      <c r="E303" s="157" t="s">
        <v>1</v>
      </c>
      <c r="F303" s="158" t="s">
        <v>911</v>
      </c>
      <c r="H303" s="159">
        <v>30</v>
      </c>
      <c r="I303" s="160"/>
      <c r="L303" s="155"/>
      <c r="M303" s="161"/>
      <c r="T303" s="162"/>
      <c r="AT303" s="157" t="s">
        <v>265</v>
      </c>
      <c r="AU303" s="157" t="s">
        <v>21</v>
      </c>
      <c r="AV303" s="12" t="s">
        <v>21</v>
      </c>
      <c r="AW303" s="12" t="s">
        <v>36</v>
      </c>
      <c r="AX303" s="12" t="s">
        <v>88</v>
      </c>
      <c r="AY303" s="157" t="s">
        <v>250</v>
      </c>
    </row>
    <row r="304" spans="2:65" s="1" customFormat="1" ht="33" customHeight="1">
      <c r="B304" s="33"/>
      <c r="C304" s="138" t="s">
        <v>588</v>
      </c>
      <c r="D304" s="138" t="s">
        <v>252</v>
      </c>
      <c r="E304" s="139" t="s">
        <v>589</v>
      </c>
      <c r="F304" s="140" t="s">
        <v>590</v>
      </c>
      <c r="G304" s="141" t="s">
        <v>276</v>
      </c>
      <c r="H304" s="142">
        <v>3789</v>
      </c>
      <c r="I304" s="143"/>
      <c r="J304" s="144">
        <f>ROUND(I304*H304,2)</f>
        <v>0</v>
      </c>
      <c r="K304" s="140" t="s">
        <v>1</v>
      </c>
      <c r="L304" s="33"/>
      <c r="M304" s="145" t="s">
        <v>1</v>
      </c>
      <c r="N304" s="146" t="s">
        <v>45</v>
      </c>
      <c r="P304" s="147">
        <f>O304*H304</f>
        <v>0</v>
      </c>
      <c r="Q304" s="147">
        <v>2.4340799999999998</v>
      </c>
      <c r="R304" s="147">
        <f>Q304*H304</f>
        <v>9222.72912</v>
      </c>
      <c r="S304" s="147">
        <v>0</v>
      </c>
      <c r="T304" s="148">
        <f>S304*H304</f>
        <v>0</v>
      </c>
      <c r="AR304" s="149" t="s">
        <v>257</v>
      </c>
      <c r="AT304" s="149" t="s">
        <v>252</v>
      </c>
      <c r="AU304" s="149" t="s">
        <v>21</v>
      </c>
      <c r="AY304" s="17" t="s">
        <v>250</v>
      </c>
      <c r="BE304" s="150">
        <f>IF(N304="základní",J304,0)</f>
        <v>0</v>
      </c>
      <c r="BF304" s="150">
        <f>IF(N304="snížená",J304,0)</f>
        <v>0</v>
      </c>
      <c r="BG304" s="150">
        <f>IF(N304="zákl. přenesená",J304,0)</f>
        <v>0</v>
      </c>
      <c r="BH304" s="150">
        <f>IF(N304="sníž. přenesená",J304,0)</f>
        <v>0</v>
      </c>
      <c r="BI304" s="150">
        <f>IF(N304="nulová",J304,0)</f>
        <v>0</v>
      </c>
      <c r="BJ304" s="17" t="s">
        <v>88</v>
      </c>
      <c r="BK304" s="150">
        <f>ROUND(I304*H304,2)</f>
        <v>0</v>
      </c>
      <c r="BL304" s="17" t="s">
        <v>257</v>
      </c>
      <c r="BM304" s="149" t="s">
        <v>912</v>
      </c>
    </row>
    <row r="305" spans="2:65" s="1" customFormat="1" ht="29.25">
      <c r="B305" s="33"/>
      <c r="D305" s="156" t="s">
        <v>285</v>
      </c>
      <c r="F305" s="170" t="s">
        <v>592</v>
      </c>
      <c r="I305" s="153"/>
      <c r="L305" s="33"/>
      <c r="M305" s="154"/>
      <c r="T305" s="57"/>
      <c r="AT305" s="17" t="s">
        <v>285</v>
      </c>
      <c r="AU305" s="17" t="s">
        <v>21</v>
      </c>
    </row>
    <row r="306" spans="2:65" s="12" customFormat="1" ht="11.25">
      <c r="B306" s="155"/>
      <c r="D306" s="156" t="s">
        <v>265</v>
      </c>
      <c r="E306" s="157" t="s">
        <v>1</v>
      </c>
      <c r="F306" s="158" t="s">
        <v>913</v>
      </c>
      <c r="H306" s="159">
        <v>3789</v>
      </c>
      <c r="I306" s="160"/>
      <c r="L306" s="155"/>
      <c r="M306" s="161"/>
      <c r="T306" s="162"/>
      <c r="AT306" s="157" t="s">
        <v>265</v>
      </c>
      <c r="AU306" s="157" t="s">
        <v>21</v>
      </c>
      <c r="AV306" s="12" t="s">
        <v>21</v>
      </c>
      <c r="AW306" s="12" t="s">
        <v>36</v>
      </c>
      <c r="AX306" s="12" t="s">
        <v>88</v>
      </c>
      <c r="AY306" s="157" t="s">
        <v>250</v>
      </c>
    </row>
    <row r="307" spans="2:65" s="1" customFormat="1" ht="37.9" customHeight="1">
      <c r="B307" s="33"/>
      <c r="C307" s="138" t="s">
        <v>594</v>
      </c>
      <c r="D307" s="138" t="s">
        <v>252</v>
      </c>
      <c r="E307" s="139" t="s">
        <v>914</v>
      </c>
      <c r="F307" s="140" t="s">
        <v>915</v>
      </c>
      <c r="G307" s="141" t="s">
        <v>276</v>
      </c>
      <c r="H307" s="142">
        <v>882</v>
      </c>
      <c r="I307" s="143"/>
      <c r="J307" s="144">
        <f>ROUND(I307*H307,2)</f>
        <v>0</v>
      </c>
      <c r="K307" s="140" t="s">
        <v>1</v>
      </c>
      <c r="L307" s="33"/>
      <c r="M307" s="145" t="s">
        <v>1</v>
      </c>
      <c r="N307" s="146" t="s">
        <v>45</v>
      </c>
      <c r="P307" s="147">
        <f>O307*H307</f>
        <v>0</v>
      </c>
      <c r="Q307" s="147">
        <v>2.4340799999999998</v>
      </c>
      <c r="R307" s="147">
        <f>Q307*H307</f>
        <v>2146.8585599999997</v>
      </c>
      <c r="S307" s="147">
        <v>0</v>
      </c>
      <c r="T307" s="148">
        <f>S307*H307</f>
        <v>0</v>
      </c>
      <c r="AR307" s="149" t="s">
        <v>257</v>
      </c>
      <c r="AT307" s="149" t="s">
        <v>252</v>
      </c>
      <c r="AU307" s="149" t="s">
        <v>21</v>
      </c>
      <c r="AY307" s="17" t="s">
        <v>250</v>
      </c>
      <c r="BE307" s="150">
        <f>IF(N307="základní",J307,0)</f>
        <v>0</v>
      </c>
      <c r="BF307" s="150">
        <f>IF(N307="snížená",J307,0)</f>
        <v>0</v>
      </c>
      <c r="BG307" s="150">
        <f>IF(N307="zákl. přenesená",J307,0)</f>
        <v>0</v>
      </c>
      <c r="BH307" s="150">
        <f>IF(N307="sníž. přenesená",J307,0)</f>
        <v>0</v>
      </c>
      <c r="BI307" s="150">
        <f>IF(N307="nulová",J307,0)</f>
        <v>0</v>
      </c>
      <c r="BJ307" s="17" t="s">
        <v>88</v>
      </c>
      <c r="BK307" s="150">
        <f>ROUND(I307*H307,2)</f>
        <v>0</v>
      </c>
      <c r="BL307" s="17" t="s">
        <v>257</v>
      </c>
      <c r="BM307" s="149" t="s">
        <v>916</v>
      </c>
    </row>
    <row r="308" spans="2:65" s="1" customFormat="1" ht="29.25">
      <c r="B308" s="33"/>
      <c r="D308" s="156" t="s">
        <v>285</v>
      </c>
      <c r="F308" s="170" t="s">
        <v>592</v>
      </c>
      <c r="I308" s="153"/>
      <c r="L308" s="33"/>
      <c r="M308" s="154"/>
      <c r="T308" s="57"/>
      <c r="AT308" s="17" t="s">
        <v>285</v>
      </c>
      <c r="AU308" s="17" t="s">
        <v>21</v>
      </c>
    </row>
    <row r="309" spans="2:65" s="12" customFormat="1" ht="11.25">
      <c r="B309" s="155"/>
      <c r="D309" s="156" t="s">
        <v>265</v>
      </c>
      <c r="E309" s="157" t="s">
        <v>1</v>
      </c>
      <c r="F309" s="158" t="s">
        <v>917</v>
      </c>
      <c r="H309" s="159">
        <v>882</v>
      </c>
      <c r="I309" s="160"/>
      <c r="L309" s="155"/>
      <c r="M309" s="161"/>
      <c r="T309" s="162"/>
      <c r="AT309" s="157" t="s">
        <v>265</v>
      </c>
      <c r="AU309" s="157" t="s">
        <v>21</v>
      </c>
      <c r="AV309" s="12" t="s">
        <v>21</v>
      </c>
      <c r="AW309" s="12" t="s">
        <v>36</v>
      </c>
      <c r="AX309" s="12" t="s">
        <v>88</v>
      </c>
      <c r="AY309" s="157" t="s">
        <v>250</v>
      </c>
    </row>
    <row r="310" spans="2:65" s="1" customFormat="1" ht="24.2" customHeight="1">
      <c r="B310" s="33"/>
      <c r="C310" s="138" t="s">
        <v>601</v>
      </c>
      <c r="D310" s="138" t="s">
        <v>252</v>
      </c>
      <c r="E310" s="139" t="s">
        <v>595</v>
      </c>
      <c r="F310" s="140" t="s">
        <v>596</v>
      </c>
      <c r="G310" s="141" t="s">
        <v>255</v>
      </c>
      <c r="H310" s="142">
        <v>5065</v>
      </c>
      <c r="I310" s="143"/>
      <c r="J310" s="144">
        <f>ROUND(I310*H310,2)</f>
        <v>0</v>
      </c>
      <c r="K310" s="140" t="s">
        <v>256</v>
      </c>
      <c r="L310" s="33"/>
      <c r="M310" s="145" t="s">
        <v>1</v>
      </c>
      <c r="N310" s="146" t="s">
        <v>45</v>
      </c>
      <c r="P310" s="147">
        <f>O310*H310</f>
        <v>0</v>
      </c>
      <c r="Q310" s="147">
        <v>0</v>
      </c>
      <c r="R310" s="147">
        <f>Q310*H310</f>
        <v>0</v>
      </c>
      <c r="S310" s="147">
        <v>0</v>
      </c>
      <c r="T310" s="148">
        <f>S310*H310</f>
        <v>0</v>
      </c>
      <c r="AR310" s="149" t="s">
        <v>257</v>
      </c>
      <c r="AT310" s="149" t="s">
        <v>252</v>
      </c>
      <c r="AU310" s="149" t="s">
        <v>21</v>
      </c>
      <c r="AY310" s="17" t="s">
        <v>250</v>
      </c>
      <c r="BE310" s="150">
        <f>IF(N310="základní",J310,0)</f>
        <v>0</v>
      </c>
      <c r="BF310" s="150">
        <f>IF(N310="snížená",J310,0)</f>
        <v>0</v>
      </c>
      <c r="BG310" s="150">
        <f>IF(N310="zákl. přenesená",J310,0)</f>
        <v>0</v>
      </c>
      <c r="BH310" s="150">
        <f>IF(N310="sníž. přenesená",J310,0)</f>
        <v>0</v>
      </c>
      <c r="BI310" s="150">
        <f>IF(N310="nulová",J310,0)</f>
        <v>0</v>
      </c>
      <c r="BJ310" s="17" t="s">
        <v>88</v>
      </c>
      <c r="BK310" s="150">
        <f>ROUND(I310*H310,2)</f>
        <v>0</v>
      </c>
      <c r="BL310" s="17" t="s">
        <v>257</v>
      </c>
      <c r="BM310" s="149" t="s">
        <v>918</v>
      </c>
    </row>
    <row r="311" spans="2:65" s="1" customFormat="1" ht="11.25">
      <c r="B311" s="33"/>
      <c r="D311" s="151" t="s">
        <v>259</v>
      </c>
      <c r="F311" s="152" t="s">
        <v>598</v>
      </c>
      <c r="I311" s="153"/>
      <c r="L311" s="33"/>
      <c r="M311" s="154"/>
      <c r="T311" s="57"/>
      <c r="AT311" s="17" t="s">
        <v>259</v>
      </c>
      <c r="AU311" s="17" t="s">
        <v>21</v>
      </c>
    </row>
    <row r="312" spans="2:65" s="12" customFormat="1" ht="11.25">
      <c r="B312" s="155"/>
      <c r="D312" s="156" t="s">
        <v>265</v>
      </c>
      <c r="E312" s="157" t="s">
        <v>1</v>
      </c>
      <c r="F312" s="158" t="s">
        <v>919</v>
      </c>
      <c r="H312" s="159">
        <v>5065</v>
      </c>
      <c r="I312" s="160"/>
      <c r="L312" s="155"/>
      <c r="M312" s="161"/>
      <c r="T312" s="162"/>
      <c r="AT312" s="157" t="s">
        <v>265</v>
      </c>
      <c r="AU312" s="157" t="s">
        <v>21</v>
      </c>
      <c r="AV312" s="12" t="s">
        <v>21</v>
      </c>
      <c r="AW312" s="12" t="s">
        <v>36</v>
      </c>
      <c r="AX312" s="12" t="s">
        <v>88</v>
      </c>
      <c r="AY312" s="157" t="s">
        <v>250</v>
      </c>
    </row>
    <row r="313" spans="2:65" s="1" customFormat="1" ht="24.2" customHeight="1">
      <c r="B313" s="33"/>
      <c r="C313" s="138" t="s">
        <v>607</v>
      </c>
      <c r="D313" s="138" t="s">
        <v>252</v>
      </c>
      <c r="E313" s="139" t="s">
        <v>602</v>
      </c>
      <c r="F313" s="140" t="s">
        <v>603</v>
      </c>
      <c r="G313" s="141" t="s">
        <v>276</v>
      </c>
      <c r="H313" s="142">
        <v>1</v>
      </c>
      <c r="I313" s="143"/>
      <c r="J313" s="144">
        <f>ROUND(I313*H313,2)</f>
        <v>0</v>
      </c>
      <c r="K313" s="140" t="s">
        <v>256</v>
      </c>
      <c r="L313" s="33"/>
      <c r="M313" s="145" t="s">
        <v>1</v>
      </c>
      <c r="N313" s="146" t="s">
        <v>45</v>
      </c>
      <c r="P313" s="147">
        <f>O313*H313</f>
        <v>0</v>
      </c>
      <c r="Q313" s="147">
        <v>2.4142999999999999</v>
      </c>
      <c r="R313" s="147">
        <f>Q313*H313</f>
        <v>2.4142999999999999</v>
      </c>
      <c r="S313" s="147">
        <v>0</v>
      </c>
      <c r="T313" s="148">
        <f>S313*H313</f>
        <v>0</v>
      </c>
      <c r="AR313" s="149" t="s">
        <v>257</v>
      </c>
      <c r="AT313" s="149" t="s">
        <v>252</v>
      </c>
      <c r="AU313" s="149" t="s">
        <v>21</v>
      </c>
      <c r="AY313" s="17" t="s">
        <v>250</v>
      </c>
      <c r="BE313" s="150">
        <f>IF(N313="základní",J313,0)</f>
        <v>0</v>
      </c>
      <c r="BF313" s="150">
        <f>IF(N313="snížená",J313,0)</f>
        <v>0</v>
      </c>
      <c r="BG313" s="150">
        <f>IF(N313="zákl. přenesená",J313,0)</f>
        <v>0</v>
      </c>
      <c r="BH313" s="150">
        <f>IF(N313="sníž. přenesená",J313,0)</f>
        <v>0</v>
      </c>
      <c r="BI313" s="150">
        <f>IF(N313="nulová",J313,0)</f>
        <v>0</v>
      </c>
      <c r="BJ313" s="17" t="s">
        <v>88</v>
      </c>
      <c r="BK313" s="150">
        <f>ROUND(I313*H313,2)</f>
        <v>0</v>
      </c>
      <c r="BL313" s="17" t="s">
        <v>257</v>
      </c>
      <c r="BM313" s="149" t="s">
        <v>920</v>
      </c>
    </row>
    <row r="314" spans="2:65" s="1" customFormat="1" ht="11.25">
      <c r="B314" s="33"/>
      <c r="D314" s="151" t="s">
        <v>259</v>
      </c>
      <c r="F314" s="152" t="s">
        <v>605</v>
      </c>
      <c r="I314" s="153"/>
      <c r="L314" s="33"/>
      <c r="M314" s="154"/>
      <c r="T314" s="57"/>
      <c r="AT314" s="17" t="s">
        <v>259</v>
      </c>
      <c r="AU314" s="17" t="s">
        <v>21</v>
      </c>
    </row>
    <row r="315" spans="2:65" s="1" customFormat="1" ht="19.5">
      <c r="B315" s="33"/>
      <c r="D315" s="156" t="s">
        <v>285</v>
      </c>
      <c r="F315" s="170" t="s">
        <v>576</v>
      </c>
      <c r="I315" s="153"/>
      <c r="L315" s="33"/>
      <c r="M315" s="154"/>
      <c r="T315" s="57"/>
      <c r="AT315" s="17" t="s">
        <v>285</v>
      </c>
      <c r="AU315" s="17" t="s">
        <v>21</v>
      </c>
    </row>
    <row r="316" spans="2:65" s="1" customFormat="1" ht="16.5" customHeight="1">
      <c r="B316" s="33"/>
      <c r="C316" s="138" t="s">
        <v>612</v>
      </c>
      <c r="D316" s="138" t="s">
        <v>252</v>
      </c>
      <c r="E316" s="139" t="s">
        <v>608</v>
      </c>
      <c r="F316" s="140" t="s">
        <v>609</v>
      </c>
      <c r="G316" s="141" t="s">
        <v>255</v>
      </c>
      <c r="H316" s="142">
        <v>5</v>
      </c>
      <c r="I316" s="143"/>
      <c r="J316" s="144">
        <f>ROUND(I316*H316,2)</f>
        <v>0</v>
      </c>
      <c r="K316" s="140" t="s">
        <v>256</v>
      </c>
      <c r="L316" s="33"/>
      <c r="M316" s="145" t="s">
        <v>1</v>
      </c>
      <c r="N316" s="146" t="s">
        <v>45</v>
      </c>
      <c r="P316" s="147">
        <f>O316*H316</f>
        <v>0</v>
      </c>
      <c r="Q316" s="147">
        <v>0</v>
      </c>
      <c r="R316" s="147">
        <f>Q316*H316</f>
        <v>0</v>
      </c>
      <c r="S316" s="147">
        <v>0</v>
      </c>
      <c r="T316" s="148">
        <f>S316*H316</f>
        <v>0</v>
      </c>
      <c r="AR316" s="149" t="s">
        <v>257</v>
      </c>
      <c r="AT316" s="149" t="s">
        <v>252</v>
      </c>
      <c r="AU316" s="149" t="s">
        <v>21</v>
      </c>
      <c r="AY316" s="17" t="s">
        <v>250</v>
      </c>
      <c r="BE316" s="150">
        <f>IF(N316="základní",J316,0)</f>
        <v>0</v>
      </c>
      <c r="BF316" s="150">
        <f>IF(N316="snížená",J316,0)</f>
        <v>0</v>
      </c>
      <c r="BG316" s="150">
        <f>IF(N316="zákl. přenesená",J316,0)</f>
        <v>0</v>
      </c>
      <c r="BH316" s="150">
        <f>IF(N316="sníž. přenesená",J316,0)</f>
        <v>0</v>
      </c>
      <c r="BI316" s="150">
        <f>IF(N316="nulová",J316,0)</f>
        <v>0</v>
      </c>
      <c r="BJ316" s="17" t="s">
        <v>88</v>
      </c>
      <c r="BK316" s="150">
        <f>ROUND(I316*H316,2)</f>
        <v>0</v>
      </c>
      <c r="BL316" s="17" t="s">
        <v>257</v>
      </c>
      <c r="BM316" s="149" t="s">
        <v>921</v>
      </c>
    </row>
    <row r="317" spans="2:65" s="1" customFormat="1" ht="11.25">
      <c r="B317" s="33"/>
      <c r="D317" s="151" t="s">
        <v>259</v>
      </c>
      <c r="F317" s="152" t="s">
        <v>611</v>
      </c>
      <c r="I317" s="153"/>
      <c r="L317" s="33"/>
      <c r="M317" s="154"/>
      <c r="T317" s="57"/>
      <c r="AT317" s="17" t="s">
        <v>259</v>
      </c>
      <c r="AU317" s="17" t="s">
        <v>21</v>
      </c>
    </row>
    <row r="318" spans="2:65" s="1" customFormat="1" ht="16.5" customHeight="1">
      <c r="B318" s="33"/>
      <c r="C318" s="138" t="s">
        <v>617</v>
      </c>
      <c r="D318" s="138" t="s">
        <v>252</v>
      </c>
      <c r="E318" s="139" t="s">
        <v>613</v>
      </c>
      <c r="F318" s="140" t="s">
        <v>614</v>
      </c>
      <c r="G318" s="141" t="s">
        <v>276</v>
      </c>
      <c r="H318" s="142">
        <v>2176</v>
      </c>
      <c r="I318" s="143"/>
      <c r="J318" s="144">
        <f>ROUND(I318*H318,2)</f>
        <v>0</v>
      </c>
      <c r="K318" s="140" t="s">
        <v>1</v>
      </c>
      <c r="L318" s="33"/>
      <c r="M318" s="145" t="s">
        <v>1</v>
      </c>
      <c r="N318" s="146" t="s">
        <v>45</v>
      </c>
      <c r="P318" s="147">
        <f>O318*H318</f>
        <v>0</v>
      </c>
      <c r="Q318" s="147">
        <v>2.004</v>
      </c>
      <c r="R318" s="147">
        <f>Q318*H318</f>
        <v>4360.7039999999997</v>
      </c>
      <c r="S318" s="147">
        <v>0</v>
      </c>
      <c r="T318" s="148">
        <f>S318*H318</f>
        <v>0</v>
      </c>
      <c r="AR318" s="149" t="s">
        <v>257</v>
      </c>
      <c r="AT318" s="149" t="s">
        <v>252</v>
      </c>
      <c r="AU318" s="149" t="s">
        <v>21</v>
      </c>
      <c r="AY318" s="17" t="s">
        <v>250</v>
      </c>
      <c r="BE318" s="150">
        <f>IF(N318="základní",J318,0)</f>
        <v>0</v>
      </c>
      <c r="BF318" s="150">
        <f>IF(N318="snížená",J318,0)</f>
        <v>0</v>
      </c>
      <c r="BG318" s="150">
        <f>IF(N318="zákl. přenesená",J318,0)</f>
        <v>0</v>
      </c>
      <c r="BH318" s="150">
        <f>IF(N318="sníž. přenesená",J318,0)</f>
        <v>0</v>
      </c>
      <c r="BI318" s="150">
        <f>IF(N318="nulová",J318,0)</f>
        <v>0</v>
      </c>
      <c r="BJ318" s="17" t="s">
        <v>88</v>
      </c>
      <c r="BK318" s="150">
        <f>ROUND(I318*H318,2)</f>
        <v>0</v>
      </c>
      <c r="BL318" s="17" t="s">
        <v>257</v>
      </c>
      <c r="BM318" s="149" t="s">
        <v>922</v>
      </c>
    </row>
    <row r="319" spans="2:65" s="12" customFormat="1" ht="11.25">
      <c r="B319" s="155"/>
      <c r="D319" s="156" t="s">
        <v>265</v>
      </c>
      <c r="E319" s="157" t="s">
        <v>1</v>
      </c>
      <c r="F319" s="158" t="s">
        <v>923</v>
      </c>
      <c r="H319" s="159">
        <v>2176</v>
      </c>
      <c r="I319" s="160"/>
      <c r="L319" s="155"/>
      <c r="M319" s="161"/>
      <c r="T319" s="162"/>
      <c r="AT319" s="157" t="s">
        <v>265</v>
      </c>
      <c r="AU319" s="157" t="s">
        <v>21</v>
      </c>
      <c r="AV319" s="12" t="s">
        <v>21</v>
      </c>
      <c r="AW319" s="12" t="s">
        <v>36</v>
      </c>
      <c r="AX319" s="12" t="s">
        <v>88</v>
      </c>
      <c r="AY319" s="157" t="s">
        <v>250</v>
      </c>
    </row>
    <row r="320" spans="2:65" s="11" customFormat="1" ht="22.9" customHeight="1">
      <c r="B320" s="126"/>
      <c r="D320" s="127" t="s">
        <v>79</v>
      </c>
      <c r="E320" s="136" t="s">
        <v>280</v>
      </c>
      <c r="F320" s="136" t="s">
        <v>616</v>
      </c>
      <c r="I320" s="129"/>
      <c r="J320" s="137">
        <f>BK320</f>
        <v>0</v>
      </c>
      <c r="L320" s="126"/>
      <c r="M320" s="131"/>
      <c r="P320" s="132">
        <f>SUM(P321:P328)</f>
        <v>0</v>
      </c>
      <c r="R320" s="132">
        <f>SUM(R321:R328)</f>
        <v>0</v>
      </c>
      <c r="T320" s="133">
        <f>SUM(T321:T328)</f>
        <v>0</v>
      </c>
      <c r="AR320" s="127" t="s">
        <v>88</v>
      </c>
      <c r="AT320" s="134" t="s">
        <v>79</v>
      </c>
      <c r="AU320" s="134" t="s">
        <v>88</v>
      </c>
      <c r="AY320" s="127" t="s">
        <v>250</v>
      </c>
      <c r="BK320" s="135">
        <f>SUM(BK321:BK328)</f>
        <v>0</v>
      </c>
    </row>
    <row r="321" spans="2:65" s="1" customFormat="1" ht="24.2" customHeight="1">
      <c r="B321" s="33"/>
      <c r="C321" s="138" t="s">
        <v>623</v>
      </c>
      <c r="D321" s="138" t="s">
        <v>252</v>
      </c>
      <c r="E321" s="139" t="s">
        <v>618</v>
      </c>
      <c r="F321" s="140" t="s">
        <v>619</v>
      </c>
      <c r="G321" s="141" t="s">
        <v>255</v>
      </c>
      <c r="H321" s="142">
        <v>446.66699999999997</v>
      </c>
      <c r="I321" s="143"/>
      <c r="J321" s="144">
        <f>ROUND(I321*H321,2)</f>
        <v>0</v>
      </c>
      <c r="K321" s="140" t="s">
        <v>256</v>
      </c>
      <c r="L321" s="33"/>
      <c r="M321" s="145" t="s">
        <v>1</v>
      </c>
      <c r="N321" s="146" t="s">
        <v>45</v>
      </c>
      <c r="P321" s="147">
        <f>O321*H321</f>
        <v>0</v>
      </c>
      <c r="Q321" s="147">
        <v>0</v>
      </c>
      <c r="R321" s="147">
        <f>Q321*H321</f>
        <v>0</v>
      </c>
      <c r="S321" s="147">
        <v>0</v>
      </c>
      <c r="T321" s="148">
        <f>S321*H321</f>
        <v>0</v>
      </c>
      <c r="AR321" s="149" t="s">
        <v>257</v>
      </c>
      <c r="AT321" s="149" t="s">
        <v>252</v>
      </c>
      <c r="AU321" s="149" t="s">
        <v>21</v>
      </c>
      <c r="AY321" s="17" t="s">
        <v>250</v>
      </c>
      <c r="BE321" s="150">
        <f>IF(N321="základní",J321,0)</f>
        <v>0</v>
      </c>
      <c r="BF321" s="150">
        <f>IF(N321="snížená",J321,0)</f>
        <v>0</v>
      </c>
      <c r="BG321" s="150">
        <f>IF(N321="zákl. přenesená",J321,0)</f>
        <v>0</v>
      </c>
      <c r="BH321" s="150">
        <f>IF(N321="sníž. přenesená",J321,0)</f>
        <v>0</v>
      </c>
      <c r="BI321" s="150">
        <f>IF(N321="nulová",J321,0)</f>
        <v>0</v>
      </c>
      <c r="BJ321" s="17" t="s">
        <v>88</v>
      </c>
      <c r="BK321" s="150">
        <f>ROUND(I321*H321,2)</f>
        <v>0</v>
      </c>
      <c r="BL321" s="17" t="s">
        <v>257</v>
      </c>
      <c r="BM321" s="149" t="s">
        <v>924</v>
      </c>
    </row>
    <row r="322" spans="2:65" s="1" customFormat="1" ht="11.25">
      <c r="B322" s="33"/>
      <c r="D322" s="151" t="s">
        <v>259</v>
      </c>
      <c r="F322" s="152" t="s">
        <v>621</v>
      </c>
      <c r="I322" s="153"/>
      <c r="L322" s="33"/>
      <c r="M322" s="154"/>
      <c r="T322" s="57"/>
      <c r="AT322" s="17" t="s">
        <v>259</v>
      </c>
      <c r="AU322" s="17" t="s">
        <v>21</v>
      </c>
    </row>
    <row r="323" spans="2:65" s="12" customFormat="1" ht="11.25">
      <c r="B323" s="155"/>
      <c r="D323" s="156" t="s">
        <v>265</v>
      </c>
      <c r="E323" s="157" t="s">
        <v>1</v>
      </c>
      <c r="F323" s="158" t="s">
        <v>925</v>
      </c>
      <c r="H323" s="159">
        <v>446.66699999999997</v>
      </c>
      <c r="I323" s="160"/>
      <c r="L323" s="155"/>
      <c r="M323" s="161"/>
      <c r="T323" s="162"/>
      <c r="AT323" s="157" t="s">
        <v>265</v>
      </c>
      <c r="AU323" s="157" t="s">
        <v>21</v>
      </c>
      <c r="AV323" s="12" t="s">
        <v>21</v>
      </c>
      <c r="AW323" s="12" t="s">
        <v>36</v>
      </c>
      <c r="AX323" s="12" t="s">
        <v>88</v>
      </c>
      <c r="AY323" s="157" t="s">
        <v>250</v>
      </c>
    </row>
    <row r="324" spans="2:65" s="1" customFormat="1" ht="24.2" customHeight="1">
      <c r="B324" s="33"/>
      <c r="C324" s="138" t="s">
        <v>630</v>
      </c>
      <c r="D324" s="138" t="s">
        <v>252</v>
      </c>
      <c r="E324" s="139" t="s">
        <v>926</v>
      </c>
      <c r="F324" s="140" t="s">
        <v>927</v>
      </c>
      <c r="G324" s="141" t="s">
        <v>255</v>
      </c>
      <c r="H324" s="142">
        <v>386.66699999999997</v>
      </c>
      <c r="I324" s="143"/>
      <c r="J324" s="144">
        <f>ROUND(I324*H324,2)</f>
        <v>0</v>
      </c>
      <c r="K324" s="140" t="s">
        <v>1</v>
      </c>
      <c r="L324" s="33"/>
      <c r="M324" s="145" t="s">
        <v>1</v>
      </c>
      <c r="N324" s="146" t="s">
        <v>45</v>
      </c>
      <c r="P324" s="147">
        <f>O324*H324</f>
        <v>0</v>
      </c>
      <c r="Q324" s="147">
        <v>0</v>
      </c>
      <c r="R324" s="147">
        <f>Q324*H324</f>
        <v>0</v>
      </c>
      <c r="S324" s="147">
        <v>0</v>
      </c>
      <c r="T324" s="148">
        <f>S324*H324</f>
        <v>0</v>
      </c>
      <c r="AR324" s="149" t="s">
        <v>257</v>
      </c>
      <c r="AT324" s="149" t="s">
        <v>252</v>
      </c>
      <c r="AU324" s="149" t="s">
        <v>21</v>
      </c>
      <c r="AY324" s="17" t="s">
        <v>250</v>
      </c>
      <c r="BE324" s="150">
        <f>IF(N324="základní",J324,0)</f>
        <v>0</v>
      </c>
      <c r="BF324" s="150">
        <f>IF(N324="snížená",J324,0)</f>
        <v>0</v>
      </c>
      <c r="BG324" s="150">
        <f>IF(N324="zákl. přenesená",J324,0)</f>
        <v>0</v>
      </c>
      <c r="BH324" s="150">
        <f>IF(N324="sníž. přenesená",J324,0)</f>
        <v>0</v>
      </c>
      <c r="BI324" s="150">
        <f>IF(N324="nulová",J324,0)</f>
        <v>0</v>
      </c>
      <c r="BJ324" s="17" t="s">
        <v>88</v>
      </c>
      <c r="BK324" s="150">
        <f>ROUND(I324*H324,2)</f>
        <v>0</v>
      </c>
      <c r="BL324" s="17" t="s">
        <v>257</v>
      </c>
      <c r="BM324" s="149" t="s">
        <v>928</v>
      </c>
    </row>
    <row r="325" spans="2:65" s="12" customFormat="1" ht="11.25">
      <c r="B325" s="155"/>
      <c r="D325" s="156" t="s">
        <v>265</v>
      </c>
      <c r="E325" s="157" t="s">
        <v>1</v>
      </c>
      <c r="F325" s="158" t="s">
        <v>929</v>
      </c>
      <c r="H325" s="159">
        <v>386.66699999999997</v>
      </c>
      <c r="I325" s="160"/>
      <c r="L325" s="155"/>
      <c r="M325" s="161"/>
      <c r="T325" s="162"/>
      <c r="AT325" s="157" t="s">
        <v>265</v>
      </c>
      <c r="AU325" s="157" t="s">
        <v>21</v>
      </c>
      <c r="AV325" s="12" t="s">
        <v>21</v>
      </c>
      <c r="AW325" s="12" t="s">
        <v>36</v>
      </c>
      <c r="AX325" s="12" t="s">
        <v>88</v>
      </c>
      <c r="AY325" s="157" t="s">
        <v>250</v>
      </c>
    </row>
    <row r="326" spans="2:65" s="1" customFormat="1" ht="24.2" customHeight="1">
      <c r="B326" s="33"/>
      <c r="C326" s="138" t="s">
        <v>636</v>
      </c>
      <c r="D326" s="138" t="s">
        <v>252</v>
      </c>
      <c r="E326" s="139" t="s">
        <v>624</v>
      </c>
      <c r="F326" s="140" t="s">
        <v>625</v>
      </c>
      <c r="G326" s="141" t="s">
        <v>255</v>
      </c>
      <c r="H326" s="142">
        <v>340</v>
      </c>
      <c r="I326" s="143"/>
      <c r="J326" s="144">
        <f>ROUND(I326*H326,2)</f>
        <v>0</v>
      </c>
      <c r="K326" s="140" t="s">
        <v>256</v>
      </c>
      <c r="L326" s="33"/>
      <c r="M326" s="145" t="s">
        <v>1</v>
      </c>
      <c r="N326" s="146" t="s">
        <v>45</v>
      </c>
      <c r="P326" s="147">
        <f>O326*H326</f>
        <v>0</v>
      </c>
      <c r="Q326" s="147">
        <v>0</v>
      </c>
      <c r="R326" s="147">
        <f>Q326*H326</f>
        <v>0</v>
      </c>
      <c r="S326" s="147">
        <v>0</v>
      </c>
      <c r="T326" s="148">
        <f>S326*H326</f>
        <v>0</v>
      </c>
      <c r="AR326" s="149" t="s">
        <v>257</v>
      </c>
      <c r="AT326" s="149" t="s">
        <v>252</v>
      </c>
      <c r="AU326" s="149" t="s">
        <v>21</v>
      </c>
      <c r="AY326" s="17" t="s">
        <v>250</v>
      </c>
      <c r="BE326" s="150">
        <f>IF(N326="základní",J326,0)</f>
        <v>0</v>
      </c>
      <c r="BF326" s="150">
        <f>IF(N326="snížená",J326,0)</f>
        <v>0</v>
      </c>
      <c r="BG326" s="150">
        <f>IF(N326="zákl. přenesená",J326,0)</f>
        <v>0</v>
      </c>
      <c r="BH326" s="150">
        <f>IF(N326="sníž. přenesená",J326,0)</f>
        <v>0</v>
      </c>
      <c r="BI326" s="150">
        <f>IF(N326="nulová",J326,0)</f>
        <v>0</v>
      </c>
      <c r="BJ326" s="17" t="s">
        <v>88</v>
      </c>
      <c r="BK326" s="150">
        <f>ROUND(I326*H326,2)</f>
        <v>0</v>
      </c>
      <c r="BL326" s="17" t="s">
        <v>257</v>
      </c>
      <c r="BM326" s="149" t="s">
        <v>930</v>
      </c>
    </row>
    <row r="327" spans="2:65" s="1" customFormat="1" ht="11.25">
      <c r="B327" s="33"/>
      <c r="D327" s="151" t="s">
        <v>259</v>
      </c>
      <c r="F327" s="152" t="s">
        <v>627</v>
      </c>
      <c r="I327" s="153"/>
      <c r="L327" s="33"/>
      <c r="M327" s="154"/>
      <c r="T327" s="57"/>
      <c r="AT327" s="17" t="s">
        <v>259</v>
      </c>
      <c r="AU327" s="17" t="s">
        <v>21</v>
      </c>
    </row>
    <row r="328" spans="2:65" s="12" customFormat="1" ht="11.25">
      <c r="B328" s="155"/>
      <c r="D328" s="156" t="s">
        <v>265</v>
      </c>
      <c r="E328" s="157" t="s">
        <v>1</v>
      </c>
      <c r="F328" s="158" t="s">
        <v>931</v>
      </c>
      <c r="H328" s="159">
        <v>340</v>
      </c>
      <c r="I328" s="160"/>
      <c r="L328" s="155"/>
      <c r="M328" s="161"/>
      <c r="T328" s="162"/>
      <c r="AT328" s="157" t="s">
        <v>265</v>
      </c>
      <c r="AU328" s="157" t="s">
        <v>21</v>
      </c>
      <c r="AV328" s="12" t="s">
        <v>21</v>
      </c>
      <c r="AW328" s="12" t="s">
        <v>36</v>
      </c>
      <c r="AX328" s="12" t="s">
        <v>88</v>
      </c>
      <c r="AY328" s="157" t="s">
        <v>250</v>
      </c>
    </row>
    <row r="329" spans="2:65" s="11" customFormat="1" ht="22.9" customHeight="1">
      <c r="B329" s="126"/>
      <c r="D329" s="127" t="s">
        <v>79</v>
      </c>
      <c r="E329" s="136" t="s">
        <v>305</v>
      </c>
      <c r="F329" s="136" t="s">
        <v>629</v>
      </c>
      <c r="I329" s="129"/>
      <c r="J329" s="137">
        <f>BK329</f>
        <v>0</v>
      </c>
      <c r="L329" s="126"/>
      <c r="M329" s="131"/>
      <c r="P329" s="132">
        <f>SUM(P330:P347)</f>
        <v>0</v>
      </c>
      <c r="R329" s="132">
        <f>SUM(R330:R347)</f>
        <v>2.4546720000000004</v>
      </c>
      <c r="T329" s="133">
        <f>SUM(T330:T347)</f>
        <v>10.984800000000002</v>
      </c>
      <c r="AR329" s="127" t="s">
        <v>88</v>
      </c>
      <c r="AT329" s="134" t="s">
        <v>79</v>
      </c>
      <c r="AU329" s="134" t="s">
        <v>88</v>
      </c>
      <c r="AY329" s="127" t="s">
        <v>250</v>
      </c>
      <c r="BK329" s="135">
        <f>SUM(BK330:BK347)</f>
        <v>0</v>
      </c>
    </row>
    <row r="330" spans="2:65" s="1" customFormat="1" ht="33" customHeight="1">
      <c r="B330" s="33"/>
      <c r="C330" s="138" t="s">
        <v>641</v>
      </c>
      <c r="D330" s="138" t="s">
        <v>252</v>
      </c>
      <c r="E330" s="139" t="s">
        <v>932</v>
      </c>
      <c r="F330" s="140" t="s">
        <v>933</v>
      </c>
      <c r="G330" s="141" t="s">
        <v>557</v>
      </c>
      <c r="H330" s="142">
        <v>12</v>
      </c>
      <c r="I330" s="143"/>
      <c r="J330" s="144">
        <f>ROUND(I330*H330,2)</f>
        <v>0</v>
      </c>
      <c r="K330" s="140" t="s">
        <v>256</v>
      </c>
      <c r="L330" s="33"/>
      <c r="M330" s="145" t="s">
        <v>1</v>
      </c>
      <c r="N330" s="146" t="s">
        <v>45</v>
      </c>
      <c r="P330" s="147">
        <f>O330*H330</f>
        <v>0</v>
      </c>
      <c r="Q330" s="147">
        <v>0.15540000000000001</v>
      </c>
      <c r="R330" s="147">
        <f>Q330*H330</f>
        <v>1.8648000000000002</v>
      </c>
      <c r="S330" s="147">
        <v>0</v>
      </c>
      <c r="T330" s="148">
        <f>S330*H330</f>
        <v>0</v>
      </c>
      <c r="AR330" s="149" t="s">
        <v>257</v>
      </c>
      <c r="AT330" s="149" t="s">
        <v>252</v>
      </c>
      <c r="AU330" s="149" t="s">
        <v>21</v>
      </c>
      <c r="AY330" s="17" t="s">
        <v>250</v>
      </c>
      <c r="BE330" s="150">
        <f>IF(N330="základní",J330,0)</f>
        <v>0</v>
      </c>
      <c r="BF330" s="150">
        <f>IF(N330="snížená",J330,0)</f>
        <v>0</v>
      </c>
      <c r="BG330" s="150">
        <f>IF(N330="zákl. přenesená",J330,0)</f>
        <v>0</v>
      </c>
      <c r="BH330" s="150">
        <f>IF(N330="sníž. přenesená",J330,0)</f>
        <v>0</v>
      </c>
      <c r="BI330" s="150">
        <f>IF(N330="nulová",J330,0)</f>
        <v>0</v>
      </c>
      <c r="BJ330" s="17" t="s">
        <v>88</v>
      </c>
      <c r="BK330" s="150">
        <f>ROUND(I330*H330,2)</f>
        <v>0</v>
      </c>
      <c r="BL330" s="17" t="s">
        <v>257</v>
      </c>
      <c r="BM330" s="149" t="s">
        <v>934</v>
      </c>
    </row>
    <row r="331" spans="2:65" s="1" customFormat="1" ht="11.25">
      <c r="B331" s="33"/>
      <c r="D331" s="151" t="s">
        <v>259</v>
      </c>
      <c r="F331" s="152" t="s">
        <v>935</v>
      </c>
      <c r="I331" s="153"/>
      <c r="L331" s="33"/>
      <c r="M331" s="154"/>
      <c r="T331" s="57"/>
      <c r="AT331" s="17" t="s">
        <v>259</v>
      </c>
      <c r="AU331" s="17" t="s">
        <v>21</v>
      </c>
    </row>
    <row r="332" spans="2:65" s="12" customFormat="1" ht="11.25">
      <c r="B332" s="155"/>
      <c r="D332" s="156" t="s">
        <v>265</v>
      </c>
      <c r="E332" s="157" t="s">
        <v>1</v>
      </c>
      <c r="F332" s="158" t="s">
        <v>936</v>
      </c>
      <c r="H332" s="159">
        <v>12</v>
      </c>
      <c r="I332" s="160"/>
      <c r="L332" s="155"/>
      <c r="M332" s="161"/>
      <c r="T332" s="162"/>
      <c r="AT332" s="157" t="s">
        <v>265</v>
      </c>
      <c r="AU332" s="157" t="s">
        <v>21</v>
      </c>
      <c r="AV332" s="12" t="s">
        <v>21</v>
      </c>
      <c r="AW332" s="12" t="s">
        <v>36</v>
      </c>
      <c r="AX332" s="12" t="s">
        <v>88</v>
      </c>
      <c r="AY332" s="157" t="s">
        <v>250</v>
      </c>
    </row>
    <row r="333" spans="2:65" s="1" customFormat="1" ht="16.5" customHeight="1">
      <c r="B333" s="33"/>
      <c r="C333" s="178" t="s">
        <v>647</v>
      </c>
      <c r="D333" s="178" t="s">
        <v>364</v>
      </c>
      <c r="E333" s="179" t="s">
        <v>937</v>
      </c>
      <c r="F333" s="180" t="s">
        <v>938</v>
      </c>
      <c r="G333" s="181" t="s">
        <v>557</v>
      </c>
      <c r="H333" s="182">
        <v>12.24</v>
      </c>
      <c r="I333" s="183"/>
      <c r="J333" s="184">
        <f>ROUND(I333*H333,2)</f>
        <v>0</v>
      </c>
      <c r="K333" s="180" t="s">
        <v>256</v>
      </c>
      <c r="L333" s="185"/>
      <c r="M333" s="186" t="s">
        <v>1</v>
      </c>
      <c r="N333" s="187" t="s">
        <v>45</v>
      </c>
      <c r="P333" s="147">
        <f>O333*H333</f>
        <v>0</v>
      </c>
      <c r="Q333" s="147">
        <v>4.8000000000000001E-2</v>
      </c>
      <c r="R333" s="147">
        <f>Q333*H333</f>
        <v>0.58752000000000004</v>
      </c>
      <c r="S333" s="147">
        <v>0</v>
      </c>
      <c r="T333" s="148">
        <f>S333*H333</f>
        <v>0</v>
      </c>
      <c r="AR333" s="149" t="s">
        <v>299</v>
      </c>
      <c r="AT333" s="149" t="s">
        <v>364</v>
      </c>
      <c r="AU333" s="149" t="s">
        <v>21</v>
      </c>
      <c r="AY333" s="17" t="s">
        <v>250</v>
      </c>
      <c r="BE333" s="150">
        <f>IF(N333="základní",J333,0)</f>
        <v>0</v>
      </c>
      <c r="BF333" s="150">
        <f>IF(N333="snížená",J333,0)</f>
        <v>0</v>
      </c>
      <c r="BG333" s="150">
        <f>IF(N333="zákl. přenesená",J333,0)</f>
        <v>0</v>
      </c>
      <c r="BH333" s="150">
        <f>IF(N333="sníž. přenesená",J333,0)</f>
        <v>0</v>
      </c>
      <c r="BI333" s="150">
        <f>IF(N333="nulová",J333,0)</f>
        <v>0</v>
      </c>
      <c r="BJ333" s="17" t="s">
        <v>88</v>
      </c>
      <c r="BK333" s="150">
        <f>ROUND(I333*H333,2)</f>
        <v>0</v>
      </c>
      <c r="BL333" s="17" t="s">
        <v>257</v>
      </c>
      <c r="BM333" s="149" t="s">
        <v>939</v>
      </c>
    </row>
    <row r="334" spans="2:65" s="12" customFormat="1" ht="11.25">
      <c r="B334" s="155"/>
      <c r="D334" s="156" t="s">
        <v>265</v>
      </c>
      <c r="F334" s="158" t="s">
        <v>940</v>
      </c>
      <c r="H334" s="159">
        <v>12.24</v>
      </c>
      <c r="I334" s="160"/>
      <c r="L334" s="155"/>
      <c r="M334" s="161"/>
      <c r="T334" s="162"/>
      <c r="AT334" s="157" t="s">
        <v>265</v>
      </c>
      <c r="AU334" s="157" t="s">
        <v>21</v>
      </c>
      <c r="AV334" s="12" t="s">
        <v>21</v>
      </c>
      <c r="AW334" s="12" t="s">
        <v>4</v>
      </c>
      <c r="AX334" s="12" t="s">
        <v>88</v>
      </c>
      <c r="AY334" s="157" t="s">
        <v>250</v>
      </c>
    </row>
    <row r="335" spans="2:65" s="1" customFormat="1" ht="16.5" customHeight="1">
      <c r="B335" s="33"/>
      <c r="C335" s="138" t="s">
        <v>653</v>
      </c>
      <c r="D335" s="138" t="s">
        <v>252</v>
      </c>
      <c r="E335" s="139" t="s">
        <v>665</v>
      </c>
      <c r="F335" s="140" t="s">
        <v>666</v>
      </c>
      <c r="G335" s="141" t="s">
        <v>481</v>
      </c>
      <c r="H335" s="142">
        <v>6</v>
      </c>
      <c r="I335" s="143"/>
      <c r="J335" s="144">
        <f>ROUND(I335*H335,2)</f>
        <v>0</v>
      </c>
      <c r="K335" s="140" t="s">
        <v>1</v>
      </c>
      <c r="L335" s="33"/>
      <c r="M335" s="145" t="s">
        <v>1</v>
      </c>
      <c r="N335" s="146" t="s">
        <v>45</v>
      </c>
      <c r="P335" s="147">
        <f>O335*H335</f>
        <v>0</v>
      </c>
      <c r="Q335" s="147">
        <v>0</v>
      </c>
      <c r="R335" s="147">
        <f>Q335*H335</f>
        <v>0</v>
      </c>
      <c r="S335" s="147">
        <v>0</v>
      </c>
      <c r="T335" s="148">
        <f>S335*H335</f>
        <v>0</v>
      </c>
      <c r="AR335" s="149" t="s">
        <v>257</v>
      </c>
      <c r="AT335" s="149" t="s">
        <v>252</v>
      </c>
      <c r="AU335" s="149" t="s">
        <v>21</v>
      </c>
      <c r="AY335" s="17" t="s">
        <v>250</v>
      </c>
      <c r="BE335" s="150">
        <f>IF(N335="základní",J335,0)</f>
        <v>0</v>
      </c>
      <c r="BF335" s="150">
        <f>IF(N335="snížená",J335,0)</f>
        <v>0</v>
      </c>
      <c r="BG335" s="150">
        <f>IF(N335="zákl. přenesená",J335,0)</f>
        <v>0</v>
      </c>
      <c r="BH335" s="150">
        <f>IF(N335="sníž. přenesená",J335,0)</f>
        <v>0</v>
      </c>
      <c r="BI335" s="150">
        <f>IF(N335="nulová",J335,0)</f>
        <v>0</v>
      </c>
      <c r="BJ335" s="17" t="s">
        <v>88</v>
      </c>
      <c r="BK335" s="150">
        <f>ROUND(I335*H335,2)</f>
        <v>0</v>
      </c>
      <c r="BL335" s="17" t="s">
        <v>257</v>
      </c>
      <c r="BM335" s="149" t="s">
        <v>941</v>
      </c>
    </row>
    <row r="336" spans="2:65" s="1" customFormat="1" ht="24.2" customHeight="1">
      <c r="B336" s="33"/>
      <c r="C336" s="138" t="s">
        <v>658</v>
      </c>
      <c r="D336" s="138" t="s">
        <v>252</v>
      </c>
      <c r="E336" s="139" t="s">
        <v>942</v>
      </c>
      <c r="F336" s="140" t="s">
        <v>943</v>
      </c>
      <c r="G336" s="141" t="s">
        <v>276</v>
      </c>
      <c r="H336" s="142">
        <v>1.6</v>
      </c>
      <c r="I336" s="143"/>
      <c r="J336" s="144">
        <f>ROUND(I336*H336,2)</f>
        <v>0</v>
      </c>
      <c r="K336" s="140" t="s">
        <v>256</v>
      </c>
      <c r="L336" s="33"/>
      <c r="M336" s="145" t="s">
        <v>1</v>
      </c>
      <c r="N336" s="146" t="s">
        <v>45</v>
      </c>
      <c r="P336" s="147">
        <f>O336*H336</f>
        <v>0</v>
      </c>
      <c r="Q336" s="147">
        <v>1.47E-3</v>
      </c>
      <c r="R336" s="147">
        <f>Q336*H336</f>
        <v>2.3519999999999999E-3</v>
      </c>
      <c r="S336" s="147">
        <v>2.4470000000000001</v>
      </c>
      <c r="T336" s="148">
        <f>S336*H336</f>
        <v>3.9152000000000005</v>
      </c>
      <c r="AR336" s="149" t="s">
        <v>257</v>
      </c>
      <c r="AT336" s="149" t="s">
        <v>252</v>
      </c>
      <c r="AU336" s="149" t="s">
        <v>21</v>
      </c>
      <c r="AY336" s="17" t="s">
        <v>250</v>
      </c>
      <c r="BE336" s="150">
        <f>IF(N336="základní",J336,0)</f>
        <v>0</v>
      </c>
      <c r="BF336" s="150">
        <f>IF(N336="snížená",J336,0)</f>
        <v>0</v>
      </c>
      <c r="BG336" s="150">
        <f>IF(N336="zákl. přenesená",J336,0)</f>
        <v>0</v>
      </c>
      <c r="BH336" s="150">
        <f>IF(N336="sníž. přenesená",J336,0)</f>
        <v>0</v>
      </c>
      <c r="BI336" s="150">
        <f>IF(N336="nulová",J336,0)</f>
        <v>0</v>
      </c>
      <c r="BJ336" s="17" t="s">
        <v>88</v>
      </c>
      <c r="BK336" s="150">
        <f>ROUND(I336*H336,2)</f>
        <v>0</v>
      </c>
      <c r="BL336" s="17" t="s">
        <v>257</v>
      </c>
      <c r="BM336" s="149" t="s">
        <v>944</v>
      </c>
    </row>
    <row r="337" spans="2:65" s="1" customFormat="1" ht="11.25">
      <c r="B337" s="33"/>
      <c r="D337" s="151" t="s">
        <v>259</v>
      </c>
      <c r="F337" s="152" t="s">
        <v>945</v>
      </c>
      <c r="I337" s="153"/>
      <c r="L337" s="33"/>
      <c r="M337" s="154"/>
      <c r="T337" s="57"/>
      <c r="AT337" s="17" t="s">
        <v>259</v>
      </c>
      <c r="AU337" s="17" t="s">
        <v>21</v>
      </c>
    </row>
    <row r="338" spans="2:65" s="12" customFormat="1" ht="11.25">
      <c r="B338" s="155"/>
      <c r="D338" s="156" t="s">
        <v>265</v>
      </c>
      <c r="E338" s="157" t="s">
        <v>1</v>
      </c>
      <c r="F338" s="158" t="s">
        <v>946</v>
      </c>
      <c r="H338" s="159">
        <v>1.6</v>
      </c>
      <c r="I338" s="160"/>
      <c r="L338" s="155"/>
      <c r="M338" s="161"/>
      <c r="T338" s="162"/>
      <c r="AT338" s="157" t="s">
        <v>265</v>
      </c>
      <c r="AU338" s="157" t="s">
        <v>21</v>
      </c>
      <c r="AV338" s="12" t="s">
        <v>21</v>
      </c>
      <c r="AW338" s="12" t="s">
        <v>36</v>
      </c>
      <c r="AX338" s="12" t="s">
        <v>88</v>
      </c>
      <c r="AY338" s="157" t="s">
        <v>250</v>
      </c>
    </row>
    <row r="339" spans="2:65" s="1" customFormat="1" ht="24.2" customHeight="1">
      <c r="B339" s="33"/>
      <c r="C339" s="138" t="s">
        <v>664</v>
      </c>
      <c r="D339" s="138" t="s">
        <v>252</v>
      </c>
      <c r="E339" s="139" t="s">
        <v>669</v>
      </c>
      <c r="F339" s="140" t="s">
        <v>670</v>
      </c>
      <c r="G339" s="141" t="s">
        <v>276</v>
      </c>
      <c r="H339" s="142">
        <v>2</v>
      </c>
      <c r="I339" s="143"/>
      <c r="J339" s="144">
        <f>ROUND(I339*H339,2)</f>
        <v>0</v>
      </c>
      <c r="K339" s="140" t="s">
        <v>256</v>
      </c>
      <c r="L339" s="33"/>
      <c r="M339" s="145" t="s">
        <v>1</v>
      </c>
      <c r="N339" s="146" t="s">
        <v>45</v>
      </c>
      <c r="P339" s="147">
        <f>O339*H339</f>
        <v>0</v>
      </c>
      <c r="Q339" s="147">
        <v>0</v>
      </c>
      <c r="R339" s="147">
        <f>Q339*H339</f>
        <v>0</v>
      </c>
      <c r="S339" s="147">
        <v>2.85</v>
      </c>
      <c r="T339" s="148">
        <f>S339*H339</f>
        <v>5.7</v>
      </c>
      <c r="AR339" s="149" t="s">
        <v>257</v>
      </c>
      <c r="AT339" s="149" t="s">
        <v>252</v>
      </c>
      <c r="AU339" s="149" t="s">
        <v>21</v>
      </c>
      <c r="AY339" s="17" t="s">
        <v>250</v>
      </c>
      <c r="BE339" s="150">
        <f>IF(N339="základní",J339,0)</f>
        <v>0</v>
      </c>
      <c r="BF339" s="150">
        <f>IF(N339="snížená",J339,0)</f>
        <v>0</v>
      </c>
      <c r="BG339" s="150">
        <f>IF(N339="zákl. přenesená",J339,0)</f>
        <v>0</v>
      </c>
      <c r="BH339" s="150">
        <f>IF(N339="sníž. přenesená",J339,0)</f>
        <v>0</v>
      </c>
      <c r="BI339" s="150">
        <f>IF(N339="nulová",J339,0)</f>
        <v>0</v>
      </c>
      <c r="BJ339" s="17" t="s">
        <v>88</v>
      </c>
      <c r="BK339" s="150">
        <f>ROUND(I339*H339,2)</f>
        <v>0</v>
      </c>
      <c r="BL339" s="17" t="s">
        <v>257</v>
      </c>
      <c r="BM339" s="149" t="s">
        <v>947</v>
      </c>
    </row>
    <row r="340" spans="2:65" s="1" customFormat="1" ht="11.25">
      <c r="B340" s="33"/>
      <c r="D340" s="151" t="s">
        <v>259</v>
      </c>
      <c r="F340" s="152" t="s">
        <v>672</v>
      </c>
      <c r="I340" s="153"/>
      <c r="L340" s="33"/>
      <c r="M340" s="154"/>
      <c r="T340" s="57"/>
      <c r="AT340" s="17" t="s">
        <v>259</v>
      </c>
      <c r="AU340" s="17" t="s">
        <v>21</v>
      </c>
    </row>
    <row r="341" spans="2:65" s="12" customFormat="1" ht="11.25">
      <c r="B341" s="155"/>
      <c r="D341" s="156" t="s">
        <v>265</v>
      </c>
      <c r="E341" s="157" t="s">
        <v>1</v>
      </c>
      <c r="F341" s="158" t="s">
        <v>948</v>
      </c>
      <c r="H341" s="159">
        <v>2</v>
      </c>
      <c r="I341" s="160"/>
      <c r="L341" s="155"/>
      <c r="M341" s="161"/>
      <c r="T341" s="162"/>
      <c r="AT341" s="157" t="s">
        <v>265</v>
      </c>
      <c r="AU341" s="157" t="s">
        <v>21</v>
      </c>
      <c r="AV341" s="12" t="s">
        <v>21</v>
      </c>
      <c r="AW341" s="12" t="s">
        <v>36</v>
      </c>
      <c r="AX341" s="12" t="s">
        <v>88</v>
      </c>
      <c r="AY341" s="157" t="s">
        <v>250</v>
      </c>
    </row>
    <row r="342" spans="2:65" s="1" customFormat="1" ht="24.2" customHeight="1">
      <c r="B342" s="33"/>
      <c r="C342" s="138" t="s">
        <v>668</v>
      </c>
      <c r="D342" s="138" t="s">
        <v>252</v>
      </c>
      <c r="E342" s="139" t="s">
        <v>681</v>
      </c>
      <c r="F342" s="140" t="s">
        <v>682</v>
      </c>
      <c r="G342" s="141" t="s">
        <v>481</v>
      </c>
      <c r="H342" s="142">
        <v>8</v>
      </c>
      <c r="I342" s="143"/>
      <c r="J342" s="144">
        <f>ROUND(I342*H342,2)</f>
        <v>0</v>
      </c>
      <c r="K342" s="140" t="s">
        <v>256</v>
      </c>
      <c r="L342" s="33"/>
      <c r="M342" s="145" t="s">
        <v>1</v>
      </c>
      <c r="N342" s="146" t="s">
        <v>45</v>
      </c>
      <c r="P342" s="147">
        <f>O342*H342</f>
        <v>0</v>
      </c>
      <c r="Q342" s="147">
        <v>0</v>
      </c>
      <c r="R342" s="147">
        <f>Q342*H342</f>
        <v>0</v>
      </c>
      <c r="S342" s="147">
        <v>0.16500000000000001</v>
      </c>
      <c r="T342" s="148">
        <f>S342*H342</f>
        <v>1.32</v>
      </c>
      <c r="AR342" s="149" t="s">
        <v>257</v>
      </c>
      <c r="AT342" s="149" t="s">
        <v>252</v>
      </c>
      <c r="AU342" s="149" t="s">
        <v>21</v>
      </c>
      <c r="AY342" s="17" t="s">
        <v>250</v>
      </c>
      <c r="BE342" s="150">
        <f>IF(N342="základní",J342,0)</f>
        <v>0</v>
      </c>
      <c r="BF342" s="150">
        <f>IF(N342="snížená",J342,0)</f>
        <v>0</v>
      </c>
      <c r="BG342" s="150">
        <f>IF(N342="zákl. přenesená",J342,0)</f>
        <v>0</v>
      </c>
      <c r="BH342" s="150">
        <f>IF(N342="sníž. přenesená",J342,0)</f>
        <v>0</v>
      </c>
      <c r="BI342" s="150">
        <f>IF(N342="nulová",J342,0)</f>
        <v>0</v>
      </c>
      <c r="BJ342" s="17" t="s">
        <v>88</v>
      </c>
      <c r="BK342" s="150">
        <f>ROUND(I342*H342,2)</f>
        <v>0</v>
      </c>
      <c r="BL342" s="17" t="s">
        <v>257</v>
      </c>
      <c r="BM342" s="149" t="s">
        <v>949</v>
      </c>
    </row>
    <row r="343" spans="2:65" s="1" customFormat="1" ht="11.25">
      <c r="B343" s="33"/>
      <c r="D343" s="151" t="s">
        <v>259</v>
      </c>
      <c r="F343" s="152" t="s">
        <v>684</v>
      </c>
      <c r="I343" s="153"/>
      <c r="L343" s="33"/>
      <c r="M343" s="154"/>
      <c r="T343" s="57"/>
      <c r="AT343" s="17" t="s">
        <v>259</v>
      </c>
      <c r="AU343" s="17" t="s">
        <v>21</v>
      </c>
    </row>
    <row r="344" spans="2:65" s="12" customFormat="1" ht="11.25">
      <c r="B344" s="155"/>
      <c r="D344" s="156" t="s">
        <v>265</v>
      </c>
      <c r="E344" s="157" t="s">
        <v>1</v>
      </c>
      <c r="F344" s="158" t="s">
        <v>950</v>
      </c>
      <c r="H344" s="159">
        <v>8</v>
      </c>
      <c r="I344" s="160"/>
      <c r="L344" s="155"/>
      <c r="M344" s="161"/>
      <c r="T344" s="162"/>
      <c r="AT344" s="157" t="s">
        <v>265</v>
      </c>
      <c r="AU344" s="157" t="s">
        <v>21</v>
      </c>
      <c r="AV344" s="12" t="s">
        <v>21</v>
      </c>
      <c r="AW344" s="12" t="s">
        <v>36</v>
      </c>
      <c r="AX344" s="12" t="s">
        <v>88</v>
      </c>
      <c r="AY344" s="157" t="s">
        <v>250</v>
      </c>
    </row>
    <row r="345" spans="2:65" s="1" customFormat="1" ht="24.2" customHeight="1">
      <c r="B345" s="33"/>
      <c r="C345" s="138" t="s">
        <v>674</v>
      </c>
      <c r="D345" s="138" t="s">
        <v>252</v>
      </c>
      <c r="E345" s="139" t="s">
        <v>687</v>
      </c>
      <c r="F345" s="140" t="s">
        <v>688</v>
      </c>
      <c r="G345" s="141" t="s">
        <v>557</v>
      </c>
      <c r="H345" s="142">
        <v>20</v>
      </c>
      <c r="I345" s="143"/>
      <c r="J345" s="144">
        <f>ROUND(I345*H345,2)</f>
        <v>0</v>
      </c>
      <c r="K345" s="140" t="s">
        <v>256</v>
      </c>
      <c r="L345" s="33"/>
      <c r="M345" s="145" t="s">
        <v>1</v>
      </c>
      <c r="N345" s="146" t="s">
        <v>45</v>
      </c>
      <c r="P345" s="147">
        <f>O345*H345</f>
        <v>0</v>
      </c>
      <c r="Q345" s="147">
        <v>0</v>
      </c>
      <c r="R345" s="147">
        <f>Q345*H345</f>
        <v>0</v>
      </c>
      <c r="S345" s="147">
        <v>2.48E-3</v>
      </c>
      <c r="T345" s="148">
        <f>S345*H345</f>
        <v>4.9599999999999998E-2</v>
      </c>
      <c r="AR345" s="149" t="s">
        <v>257</v>
      </c>
      <c r="AT345" s="149" t="s">
        <v>252</v>
      </c>
      <c r="AU345" s="149" t="s">
        <v>21</v>
      </c>
      <c r="AY345" s="17" t="s">
        <v>250</v>
      </c>
      <c r="BE345" s="150">
        <f>IF(N345="základní",J345,0)</f>
        <v>0</v>
      </c>
      <c r="BF345" s="150">
        <f>IF(N345="snížená",J345,0)</f>
        <v>0</v>
      </c>
      <c r="BG345" s="150">
        <f>IF(N345="zákl. přenesená",J345,0)</f>
        <v>0</v>
      </c>
      <c r="BH345" s="150">
        <f>IF(N345="sníž. přenesená",J345,0)</f>
        <v>0</v>
      </c>
      <c r="BI345" s="150">
        <f>IF(N345="nulová",J345,0)</f>
        <v>0</v>
      </c>
      <c r="BJ345" s="17" t="s">
        <v>88</v>
      </c>
      <c r="BK345" s="150">
        <f>ROUND(I345*H345,2)</f>
        <v>0</v>
      </c>
      <c r="BL345" s="17" t="s">
        <v>257</v>
      </c>
      <c r="BM345" s="149" t="s">
        <v>951</v>
      </c>
    </row>
    <row r="346" spans="2:65" s="1" customFormat="1" ht="11.25">
      <c r="B346" s="33"/>
      <c r="D346" s="151" t="s">
        <v>259</v>
      </c>
      <c r="F346" s="152" t="s">
        <v>690</v>
      </c>
      <c r="I346" s="153"/>
      <c r="L346" s="33"/>
      <c r="M346" s="154"/>
      <c r="T346" s="57"/>
      <c r="AT346" s="17" t="s">
        <v>259</v>
      </c>
      <c r="AU346" s="17" t="s">
        <v>21</v>
      </c>
    </row>
    <row r="347" spans="2:65" s="12" customFormat="1" ht="11.25">
      <c r="B347" s="155"/>
      <c r="D347" s="156" t="s">
        <v>265</v>
      </c>
      <c r="E347" s="157" t="s">
        <v>1</v>
      </c>
      <c r="F347" s="158" t="s">
        <v>952</v>
      </c>
      <c r="H347" s="159">
        <v>20</v>
      </c>
      <c r="I347" s="160"/>
      <c r="L347" s="155"/>
      <c r="M347" s="161"/>
      <c r="T347" s="162"/>
      <c r="AT347" s="157" t="s">
        <v>265</v>
      </c>
      <c r="AU347" s="157" t="s">
        <v>21</v>
      </c>
      <c r="AV347" s="12" t="s">
        <v>21</v>
      </c>
      <c r="AW347" s="12" t="s">
        <v>36</v>
      </c>
      <c r="AX347" s="12" t="s">
        <v>88</v>
      </c>
      <c r="AY347" s="157" t="s">
        <v>250</v>
      </c>
    </row>
    <row r="348" spans="2:65" s="11" customFormat="1" ht="22.9" customHeight="1">
      <c r="B348" s="126"/>
      <c r="D348" s="127" t="s">
        <v>79</v>
      </c>
      <c r="E348" s="136" t="s">
        <v>692</v>
      </c>
      <c r="F348" s="136" t="s">
        <v>693</v>
      </c>
      <c r="I348" s="129"/>
      <c r="J348" s="137">
        <f>BK348</f>
        <v>0</v>
      </c>
      <c r="L348" s="126"/>
      <c r="M348" s="131"/>
      <c r="P348" s="132">
        <f>SUM(P349:P359)</f>
        <v>0</v>
      </c>
      <c r="R348" s="132">
        <f>SUM(R349:R359)</f>
        <v>0</v>
      </c>
      <c r="T348" s="133">
        <f>SUM(T349:T359)</f>
        <v>0</v>
      </c>
      <c r="AR348" s="127" t="s">
        <v>88</v>
      </c>
      <c r="AT348" s="134" t="s">
        <v>79</v>
      </c>
      <c r="AU348" s="134" t="s">
        <v>88</v>
      </c>
      <c r="AY348" s="127" t="s">
        <v>250</v>
      </c>
      <c r="BK348" s="135">
        <f>SUM(BK349:BK359)</f>
        <v>0</v>
      </c>
    </row>
    <row r="349" spans="2:65" s="1" customFormat="1" ht="21.75" customHeight="1">
      <c r="B349" s="33"/>
      <c r="C349" s="138" t="s">
        <v>680</v>
      </c>
      <c r="D349" s="138" t="s">
        <v>252</v>
      </c>
      <c r="E349" s="139" t="s">
        <v>695</v>
      </c>
      <c r="F349" s="140" t="s">
        <v>696</v>
      </c>
      <c r="G349" s="141" t="s">
        <v>402</v>
      </c>
      <c r="H349" s="142">
        <v>2990.64</v>
      </c>
      <c r="I349" s="143"/>
      <c r="J349" s="144">
        <f>ROUND(I349*H349,2)</f>
        <v>0</v>
      </c>
      <c r="K349" s="140" t="s">
        <v>256</v>
      </c>
      <c r="L349" s="33"/>
      <c r="M349" s="145" t="s">
        <v>1</v>
      </c>
      <c r="N349" s="146" t="s">
        <v>45</v>
      </c>
      <c r="P349" s="147">
        <f>O349*H349</f>
        <v>0</v>
      </c>
      <c r="Q349" s="147">
        <v>0</v>
      </c>
      <c r="R349" s="147">
        <f>Q349*H349</f>
        <v>0</v>
      </c>
      <c r="S349" s="147">
        <v>0</v>
      </c>
      <c r="T349" s="148">
        <f>S349*H349</f>
        <v>0</v>
      </c>
      <c r="AR349" s="149" t="s">
        <v>257</v>
      </c>
      <c r="AT349" s="149" t="s">
        <v>252</v>
      </c>
      <c r="AU349" s="149" t="s">
        <v>21</v>
      </c>
      <c r="AY349" s="17" t="s">
        <v>250</v>
      </c>
      <c r="BE349" s="150">
        <f>IF(N349="základní",J349,0)</f>
        <v>0</v>
      </c>
      <c r="BF349" s="150">
        <f>IF(N349="snížená",J349,0)</f>
        <v>0</v>
      </c>
      <c r="BG349" s="150">
        <f>IF(N349="zákl. přenesená",J349,0)</f>
        <v>0</v>
      </c>
      <c r="BH349" s="150">
        <f>IF(N349="sníž. přenesená",J349,0)</f>
        <v>0</v>
      </c>
      <c r="BI349" s="150">
        <f>IF(N349="nulová",J349,0)</f>
        <v>0</v>
      </c>
      <c r="BJ349" s="17" t="s">
        <v>88</v>
      </c>
      <c r="BK349" s="150">
        <f>ROUND(I349*H349,2)</f>
        <v>0</v>
      </c>
      <c r="BL349" s="17" t="s">
        <v>257</v>
      </c>
      <c r="BM349" s="149" t="s">
        <v>953</v>
      </c>
    </row>
    <row r="350" spans="2:65" s="1" customFormat="1" ht="11.25">
      <c r="B350" s="33"/>
      <c r="D350" s="151" t="s">
        <v>259</v>
      </c>
      <c r="F350" s="152" t="s">
        <v>698</v>
      </c>
      <c r="I350" s="153"/>
      <c r="L350" s="33"/>
      <c r="M350" s="154"/>
      <c r="T350" s="57"/>
      <c r="AT350" s="17" t="s">
        <v>259</v>
      </c>
      <c r="AU350" s="17" t="s">
        <v>21</v>
      </c>
    </row>
    <row r="351" spans="2:65" s="1" customFormat="1" ht="24.2" customHeight="1">
      <c r="B351" s="33"/>
      <c r="C351" s="138" t="s">
        <v>686</v>
      </c>
      <c r="D351" s="138" t="s">
        <v>252</v>
      </c>
      <c r="E351" s="139" t="s">
        <v>700</v>
      </c>
      <c r="F351" s="140" t="s">
        <v>701</v>
      </c>
      <c r="G351" s="141" t="s">
        <v>402</v>
      </c>
      <c r="H351" s="142">
        <v>148973.03400000001</v>
      </c>
      <c r="I351" s="143"/>
      <c r="J351" s="144">
        <f>ROUND(I351*H351,2)</f>
        <v>0</v>
      </c>
      <c r="K351" s="140" t="s">
        <v>256</v>
      </c>
      <c r="L351" s="33"/>
      <c r="M351" s="145" t="s">
        <v>1</v>
      </c>
      <c r="N351" s="146" t="s">
        <v>45</v>
      </c>
      <c r="P351" s="147">
        <f>O351*H351</f>
        <v>0</v>
      </c>
      <c r="Q351" s="147">
        <v>0</v>
      </c>
      <c r="R351" s="147">
        <f>Q351*H351</f>
        <v>0</v>
      </c>
      <c r="S351" s="147">
        <v>0</v>
      </c>
      <c r="T351" s="148">
        <f>S351*H351</f>
        <v>0</v>
      </c>
      <c r="AR351" s="149" t="s">
        <v>257</v>
      </c>
      <c r="AT351" s="149" t="s">
        <v>252</v>
      </c>
      <c r="AU351" s="149" t="s">
        <v>21</v>
      </c>
      <c r="AY351" s="17" t="s">
        <v>250</v>
      </c>
      <c r="BE351" s="150">
        <f>IF(N351="základní",J351,0)</f>
        <v>0</v>
      </c>
      <c r="BF351" s="150">
        <f>IF(N351="snížená",J351,0)</f>
        <v>0</v>
      </c>
      <c r="BG351" s="150">
        <f>IF(N351="zákl. přenesená",J351,0)</f>
        <v>0</v>
      </c>
      <c r="BH351" s="150">
        <f>IF(N351="sníž. přenesená",J351,0)</f>
        <v>0</v>
      </c>
      <c r="BI351" s="150">
        <f>IF(N351="nulová",J351,0)</f>
        <v>0</v>
      </c>
      <c r="BJ351" s="17" t="s">
        <v>88</v>
      </c>
      <c r="BK351" s="150">
        <f>ROUND(I351*H351,2)</f>
        <v>0</v>
      </c>
      <c r="BL351" s="17" t="s">
        <v>257</v>
      </c>
      <c r="BM351" s="149" t="s">
        <v>954</v>
      </c>
    </row>
    <row r="352" spans="2:65" s="1" customFormat="1" ht="11.25">
      <c r="B352" s="33"/>
      <c r="D352" s="151" t="s">
        <v>259</v>
      </c>
      <c r="F352" s="152" t="s">
        <v>703</v>
      </c>
      <c r="I352" s="153"/>
      <c r="L352" s="33"/>
      <c r="M352" s="154"/>
      <c r="T352" s="57"/>
      <c r="AT352" s="17" t="s">
        <v>259</v>
      </c>
      <c r="AU352" s="17" t="s">
        <v>21</v>
      </c>
    </row>
    <row r="353" spans="2:65" s="12" customFormat="1" ht="11.25">
      <c r="B353" s="155"/>
      <c r="D353" s="156" t="s">
        <v>265</v>
      </c>
      <c r="E353" s="157" t="s">
        <v>1</v>
      </c>
      <c r="F353" s="158" t="s">
        <v>955</v>
      </c>
      <c r="H353" s="159">
        <v>148973.03400000001</v>
      </c>
      <c r="I353" s="160"/>
      <c r="L353" s="155"/>
      <c r="M353" s="161"/>
      <c r="T353" s="162"/>
      <c r="AT353" s="157" t="s">
        <v>265</v>
      </c>
      <c r="AU353" s="157" t="s">
        <v>21</v>
      </c>
      <c r="AV353" s="12" t="s">
        <v>21</v>
      </c>
      <c r="AW353" s="12" t="s">
        <v>36</v>
      </c>
      <c r="AX353" s="12" t="s">
        <v>88</v>
      </c>
      <c r="AY353" s="157" t="s">
        <v>250</v>
      </c>
    </row>
    <row r="354" spans="2:65" s="1" customFormat="1" ht="33" customHeight="1">
      <c r="B354" s="33"/>
      <c r="C354" s="138" t="s">
        <v>694</v>
      </c>
      <c r="D354" s="138" t="s">
        <v>252</v>
      </c>
      <c r="E354" s="139" t="s">
        <v>956</v>
      </c>
      <c r="F354" s="140" t="s">
        <v>957</v>
      </c>
      <c r="G354" s="141" t="s">
        <v>402</v>
      </c>
      <c r="H354" s="142">
        <v>676.59</v>
      </c>
      <c r="I354" s="143"/>
      <c r="J354" s="144">
        <f>ROUND(I354*H354,2)</f>
        <v>0</v>
      </c>
      <c r="K354" s="140" t="s">
        <v>256</v>
      </c>
      <c r="L354" s="33"/>
      <c r="M354" s="145" t="s">
        <v>1</v>
      </c>
      <c r="N354" s="146" t="s">
        <v>45</v>
      </c>
      <c r="P354" s="147">
        <f>O354*H354</f>
        <v>0</v>
      </c>
      <c r="Q354" s="147">
        <v>0</v>
      </c>
      <c r="R354" s="147">
        <f>Q354*H354</f>
        <v>0</v>
      </c>
      <c r="S354" s="147">
        <v>0</v>
      </c>
      <c r="T354" s="148">
        <f>S354*H354</f>
        <v>0</v>
      </c>
      <c r="AR354" s="149" t="s">
        <v>257</v>
      </c>
      <c r="AT354" s="149" t="s">
        <v>252</v>
      </c>
      <c r="AU354" s="149" t="s">
        <v>21</v>
      </c>
      <c r="AY354" s="17" t="s">
        <v>250</v>
      </c>
      <c r="BE354" s="150">
        <f>IF(N354="základní",J354,0)</f>
        <v>0</v>
      </c>
      <c r="BF354" s="150">
        <f>IF(N354="snížená",J354,0)</f>
        <v>0</v>
      </c>
      <c r="BG354" s="150">
        <f>IF(N354="zákl. přenesená",J354,0)</f>
        <v>0</v>
      </c>
      <c r="BH354" s="150">
        <f>IF(N354="sníž. přenesená",J354,0)</f>
        <v>0</v>
      </c>
      <c r="BI354" s="150">
        <f>IF(N354="nulová",J354,0)</f>
        <v>0</v>
      </c>
      <c r="BJ354" s="17" t="s">
        <v>88</v>
      </c>
      <c r="BK354" s="150">
        <f>ROUND(I354*H354,2)</f>
        <v>0</v>
      </c>
      <c r="BL354" s="17" t="s">
        <v>257</v>
      </c>
      <c r="BM354" s="149" t="s">
        <v>958</v>
      </c>
    </row>
    <row r="355" spans="2:65" s="1" customFormat="1" ht="11.25">
      <c r="B355" s="33"/>
      <c r="D355" s="151" t="s">
        <v>259</v>
      </c>
      <c r="F355" s="152" t="s">
        <v>959</v>
      </c>
      <c r="I355" s="153"/>
      <c r="L355" s="33"/>
      <c r="M355" s="154"/>
      <c r="T355" s="57"/>
      <c r="AT355" s="17" t="s">
        <v>259</v>
      </c>
      <c r="AU355" s="17" t="s">
        <v>21</v>
      </c>
    </row>
    <row r="356" spans="2:65" s="1" customFormat="1" ht="24.2" customHeight="1">
      <c r="B356" s="33"/>
      <c r="C356" s="138" t="s">
        <v>699</v>
      </c>
      <c r="D356" s="138" t="s">
        <v>252</v>
      </c>
      <c r="E356" s="139" t="s">
        <v>960</v>
      </c>
      <c r="F356" s="140" t="s">
        <v>961</v>
      </c>
      <c r="G356" s="141" t="s">
        <v>402</v>
      </c>
      <c r="H356" s="142">
        <v>1492.92</v>
      </c>
      <c r="I356" s="143"/>
      <c r="J356" s="144">
        <f>ROUND(I356*H356,2)</f>
        <v>0</v>
      </c>
      <c r="K356" s="140" t="s">
        <v>256</v>
      </c>
      <c r="L356" s="33"/>
      <c r="M356" s="145" t="s">
        <v>1</v>
      </c>
      <c r="N356" s="146" t="s">
        <v>45</v>
      </c>
      <c r="P356" s="147">
        <f>O356*H356</f>
        <v>0</v>
      </c>
      <c r="Q356" s="147">
        <v>0</v>
      </c>
      <c r="R356" s="147">
        <f>Q356*H356</f>
        <v>0</v>
      </c>
      <c r="S356" s="147">
        <v>0</v>
      </c>
      <c r="T356" s="148">
        <f>S356*H356</f>
        <v>0</v>
      </c>
      <c r="AR356" s="149" t="s">
        <v>257</v>
      </c>
      <c r="AT356" s="149" t="s">
        <v>252</v>
      </c>
      <c r="AU356" s="149" t="s">
        <v>21</v>
      </c>
      <c r="AY356" s="17" t="s">
        <v>250</v>
      </c>
      <c r="BE356" s="150">
        <f>IF(N356="základní",J356,0)</f>
        <v>0</v>
      </c>
      <c r="BF356" s="150">
        <f>IF(N356="snížená",J356,0)</f>
        <v>0</v>
      </c>
      <c r="BG356" s="150">
        <f>IF(N356="zákl. přenesená",J356,0)</f>
        <v>0</v>
      </c>
      <c r="BH356" s="150">
        <f>IF(N356="sníž. přenesená",J356,0)</f>
        <v>0</v>
      </c>
      <c r="BI356" s="150">
        <f>IF(N356="nulová",J356,0)</f>
        <v>0</v>
      </c>
      <c r="BJ356" s="17" t="s">
        <v>88</v>
      </c>
      <c r="BK356" s="150">
        <f>ROUND(I356*H356,2)</f>
        <v>0</v>
      </c>
      <c r="BL356" s="17" t="s">
        <v>257</v>
      </c>
      <c r="BM356" s="149" t="s">
        <v>962</v>
      </c>
    </row>
    <row r="357" spans="2:65" s="1" customFormat="1" ht="11.25">
      <c r="B357" s="33"/>
      <c r="D357" s="151" t="s">
        <v>259</v>
      </c>
      <c r="F357" s="152" t="s">
        <v>963</v>
      </c>
      <c r="I357" s="153"/>
      <c r="L357" s="33"/>
      <c r="M357" s="154"/>
      <c r="T357" s="57"/>
      <c r="AT357" s="17" t="s">
        <v>259</v>
      </c>
      <c r="AU357" s="17" t="s">
        <v>21</v>
      </c>
    </row>
    <row r="358" spans="2:65" s="1" customFormat="1" ht="33" customHeight="1">
      <c r="B358" s="33"/>
      <c r="C358" s="138" t="s">
        <v>705</v>
      </c>
      <c r="D358" s="138" t="s">
        <v>252</v>
      </c>
      <c r="E358" s="139" t="s">
        <v>964</v>
      </c>
      <c r="F358" s="140" t="s">
        <v>965</v>
      </c>
      <c r="G358" s="141" t="s">
        <v>402</v>
      </c>
      <c r="H358" s="142">
        <v>592.02</v>
      </c>
      <c r="I358" s="143"/>
      <c r="J358" s="144">
        <f>ROUND(I358*H358,2)</f>
        <v>0</v>
      </c>
      <c r="K358" s="140" t="s">
        <v>256</v>
      </c>
      <c r="L358" s="33"/>
      <c r="M358" s="145" t="s">
        <v>1</v>
      </c>
      <c r="N358" s="146" t="s">
        <v>45</v>
      </c>
      <c r="P358" s="147">
        <f>O358*H358</f>
        <v>0</v>
      </c>
      <c r="Q358" s="147">
        <v>0</v>
      </c>
      <c r="R358" s="147">
        <f>Q358*H358</f>
        <v>0</v>
      </c>
      <c r="S358" s="147">
        <v>0</v>
      </c>
      <c r="T358" s="148">
        <f>S358*H358</f>
        <v>0</v>
      </c>
      <c r="AR358" s="149" t="s">
        <v>257</v>
      </c>
      <c r="AT358" s="149" t="s">
        <v>252</v>
      </c>
      <c r="AU358" s="149" t="s">
        <v>21</v>
      </c>
      <c r="AY358" s="17" t="s">
        <v>250</v>
      </c>
      <c r="BE358" s="150">
        <f>IF(N358="základní",J358,0)</f>
        <v>0</v>
      </c>
      <c r="BF358" s="150">
        <f>IF(N358="snížená",J358,0)</f>
        <v>0</v>
      </c>
      <c r="BG358" s="150">
        <f>IF(N358="zákl. přenesená",J358,0)</f>
        <v>0</v>
      </c>
      <c r="BH358" s="150">
        <f>IF(N358="sníž. přenesená",J358,0)</f>
        <v>0</v>
      </c>
      <c r="BI358" s="150">
        <f>IF(N358="nulová",J358,0)</f>
        <v>0</v>
      </c>
      <c r="BJ358" s="17" t="s">
        <v>88</v>
      </c>
      <c r="BK358" s="150">
        <f>ROUND(I358*H358,2)</f>
        <v>0</v>
      </c>
      <c r="BL358" s="17" t="s">
        <v>257</v>
      </c>
      <c r="BM358" s="149" t="s">
        <v>966</v>
      </c>
    </row>
    <row r="359" spans="2:65" s="1" customFormat="1" ht="11.25">
      <c r="B359" s="33"/>
      <c r="D359" s="151" t="s">
        <v>259</v>
      </c>
      <c r="F359" s="152" t="s">
        <v>967</v>
      </c>
      <c r="I359" s="153"/>
      <c r="L359" s="33"/>
      <c r="M359" s="154"/>
      <c r="T359" s="57"/>
      <c r="AT359" s="17" t="s">
        <v>259</v>
      </c>
      <c r="AU359" s="17" t="s">
        <v>21</v>
      </c>
    </row>
    <row r="360" spans="2:65" s="11" customFormat="1" ht="22.9" customHeight="1">
      <c r="B360" s="126"/>
      <c r="D360" s="127" t="s">
        <v>79</v>
      </c>
      <c r="E360" s="136" t="s">
        <v>720</v>
      </c>
      <c r="F360" s="136" t="s">
        <v>721</v>
      </c>
      <c r="I360" s="129"/>
      <c r="J360" s="137">
        <f>BK360</f>
        <v>0</v>
      </c>
      <c r="L360" s="126"/>
      <c r="M360" s="131"/>
      <c r="P360" s="132">
        <f>SUM(P361:P362)</f>
        <v>0</v>
      </c>
      <c r="R360" s="132">
        <f>SUM(R361:R362)</f>
        <v>0</v>
      </c>
      <c r="T360" s="133">
        <f>SUM(T361:T362)</f>
        <v>0</v>
      </c>
      <c r="AR360" s="127" t="s">
        <v>88</v>
      </c>
      <c r="AT360" s="134" t="s">
        <v>79</v>
      </c>
      <c r="AU360" s="134" t="s">
        <v>88</v>
      </c>
      <c r="AY360" s="127" t="s">
        <v>250</v>
      </c>
      <c r="BK360" s="135">
        <f>SUM(BK361:BK362)</f>
        <v>0</v>
      </c>
    </row>
    <row r="361" spans="2:65" s="1" customFormat="1" ht="16.5" customHeight="1">
      <c r="B361" s="33"/>
      <c r="C361" s="138" t="s">
        <v>710</v>
      </c>
      <c r="D361" s="138" t="s">
        <v>252</v>
      </c>
      <c r="E361" s="139" t="s">
        <v>723</v>
      </c>
      <c r="F361" s="140" t="s">
        <v>724</v>
      </c>
      <c r="G361" s="141" t="s">
        <v>402</v>
      </c>
      <c r="H361" s="142">
        <v>16108.04</v>
      </c>
      <c r="I361" s="143"/>
      <c r="J361" s="144">
        <f>ROUND(I361*H361,2)</f>
        <v>0</v>
      </c>
      <c r="K361" s="140" t="s">
        <v>256</v>
      </c>
      <c r="L361" s="33"/>
      <c r="M361" s="145" t="s">
        <v>1</v>
      </c>
      <c r="N361" s="146" t="s">
        <v>45</v>
      </c>
      <c r="P361" s="147">
        <f>O361*H361</f>
        <v>0</v>
      </c>
      <c r="Q361" s="147">
        <v>0</v>
      </c>
      <c r="R361" s="147">
        <f>Q361*H361</f>
        <v>0</v>
      </c>
      <c r="S361" s="147">
        <v>0</v>
      </c>
      <c r="T361" s="148">
        <f>S361*H361</f>
        <v>0</v>
      </c>
      <c r="AR361" s="149" t="s">
        <v>257</v>
      </c>
      <c r="AT361" s="149" t="s">
        <v>252</v>
      </c>
      <c r="AU361" s="149" t="s">
        <v>21</v>
      </c>
      <c r="AY361" s="17" t="s">
        <v>250</v>
      </c>
      <c r="BE361" s="150">
        <f>IF(N361="základní",J361,0)</f>
        <v>0</v>
      </c>
      <c r="BF361" s="150">
        <f>IF(N361="snížená",J361,0)</f>
        <v>0</v>
      </c>
      <c r="BG361" s="150">
        <f>IF(N361="zákl. přenesená",J361,0)</f>
        <v>0</v>
      </c>
      <c r="BH361" s="150">
        <f>IF(N361="sníž. přenesená",J361,0)</f>
        <v>0</v>
      </c>
      <c r="BI361" s="150">
        <f>IF(N361="nulová",J361,0)</f>
        <v>0</v>
      </c>
      <c r="BJ361" s="17" t="s">
        <v>88</v>
      </c>
      <c r="BK361" s="150">
        <f>ROUND(I361*H361,2)</f>
        <v>0</v>
      </c>
      <c r="BL361" s="17" t="s">
        <v>257</v>
      </c>
      <c r="BM361" s="149" t="s">
        <v>968</v>
      </c>
    </row>
    <row r="362" spans="2:65" s="1" customFormat="1" ht="11.25">
      <c r="B362" s="33"/>
      <c r="D362" s="151" t="s">
        <v>259</v>
      </c>
      <c r="F362" s="152" t="s">
        <v>726</v>
      </c>
      <c r="I362" s="153"/>
      <c r="L362" s="33"/>
      <c r="M362" s="193"/>
      <c r="N362" s="190"/>
      <c r="O362" s="190"/>
      <c r="P362" s="190"/>
      <c r="Q362" s="190"/>
      <c r="R362" s="190"/>
      <c r="S362" s="190"/>
      <c r="T362" s="194"/>
      <c r="AT362" s="17" t="s">
        <v>259</v>
      </c>
      <c r="AU362" s="17" t="s">
        <v>21</v>
      </c>
    </row>
    <row r="363" spans="2:65" s="1" customFormat="1" ht="6.95" customHeight="1">
      <c r="B363" s="45"/>
      <c r="C363" s="46"/>
      <c r="D363" s="46"/>
      <c r="E363" s="46"/>
      <c r="F363" s="46"/>
      <c r="G363" s="46"/>
      <c r="H363" s="46"/>
      <c r="I363" s="46"/>
      <c r="J363" s="46"/>
      <c r="K363" s="46"/>
      <c r="L363" s="33"/>
    </row>
  </sheetData>
  <sheetProtection algorithmName="SHA-512" hashValue="grmdda7SGf/X9nNk9xHovz3T46kTT1umNetpC5gFLtTTMrlRVdr6oC9SdhL6jI/i3eTek0qOK0zTWTiqDj0Sfw==" saltValue="Xo1vsdVHR1hb1dnChavWP0f/aYZeiNWLSJ1zlcvjn0QCF46voeVFm96RpeIo9BBJnu4sIxpdIFxF5sBIu2/fmg==" spinCount="100000" sheet="1" objects="1" scenarios="1" formatColumns="0" formatRows="0" autoFilter="0"/>
  <autoFilter ref="C124:K362" xr:uid="{00000000-0009-0000-0000-000002000000}"/>
  <mergeCells count="9">
    <mergeCell ref="E87:H87"/>
    <mergeCell ref="E115:H115"/>
    <mergeCell ref="E117:H117"/>
    <mergeCell ref="L2:V2"/>
    <mergeCell ref="E7:H7"/>
    <mergeCell ref="E9:H9"/>
    <mergeCell ref="E18:H18"/>
    <mergeCell ref="E27:H27"/>
    <mergeCell ref="E85:H85"/>
  </mergeCells>
  <hyperlinks>
    <hyperlink ref="F129" r:id="rId1" xr:uid="{00000000-0004-0000-0200-000000000000}"/>
    <hyperlink ref="F132" r:id="rId2" xr:uid="{00000000-0004-0000-0200-000001000000}"/>
    <hyperlink ref="F135" r:id="rId3" xr:uid="{00000000-0004-0000-0200-000002000000}"/>
    <hyperlink ref="F138" r:id="rId4" xr:uid="{00000000-0004-0000-0200-000003000000}"/>
    <hyperlink ref="F143" r:id="rId5" xr:uid="{00000000-0004-0000-0200-000004000000}"/>
    <hyperlink ref="F146" r:id="rId6" xr:uid="{00000000-0004-0000-0200-000005000000}"/>
    <hyperlink ref="F149" r:id="rId7" xr:uid="{00000000-0004-0000-0200-000006000000}"/>
    <hyperlink ref="F152" r:id="rId8" xr:uid="{00000000-0004-0000-0200-000007000000}"/>
    <hyperlink ref="F155" r:id="rId9" xr:uid="{00000000-0004-0000-0200-000008000000}"/>
    <hyperlink ref="F163" r:id="rId10" xr:uid="{00000000-0004-0000-0200-000009000000}"/>
    <hyperlink ref="F176" r:id="rId11" xr:uid="{00000000-0004-0000-0200-00000A000000}"/>
    <hyperlink ref="F181" r:id="rId12" xr:uid="{00000000-0004-0000-0200-00000B000000}"/>
    <hyperlink ref="F184" r:id="rId13" xr:uid="{00000000-0004-0000-0200-00000C000000}"/>
    <hyperlink ref="F194" r:id="rId14" xr:uid="{00000000-0004-0000-0200-00000D000000}"/>
    <hyperlink ref="F197" r:id="rId15" xr:uid="{00000000-0004-0000-0200-00000E000000}"/>
    <hyperlink ref="F200" r:id="rId16" xr:uid="{00000000-0004-0000-0200-00000F000000}"/>
    <hyperlink ref="F203" r:id="rId17" xr:uid="{00000000-0004-0000-0200-000010000000}"/>
    <hyperlink ref="F210" r:id="rId18" xr:uid="{00000000-0004-0000-0200-000011000000}"/>
    <hyperlink ref="F213" r:id="rId19" xr:uid="{00000000-0004-0000-0200-000012000000}"/>
    <hyperlink ref="F217" r:id="rId20" xr:uid="{00000000-0004-0000-0200-000013000000}"/>
    <hyperlink ref="F220" r:id="rId21" xr:uid="{00000000-0004-0000-0200-000014000000}"/>
    <hyperlink ref="F223" r:id="rId22" xr:uid="{00000000-0004-0000-0200-000015000000}"/>
    <hyperlink ref="F225" r:id="rId23" xr:uid="{00000000-0004-0000-0200-000016000000}"/>
    <hyperlink ref="F230" r:id="rId24" xr:uid="{00000000-0004-0000-0200-000017000000}"/>
    <hyperlink ref="F235" r:id="rId25" xr:uid="{00000000-0004-0000-0200-000018000000}"/>
    <hyperlink ref="F238" r:id="rId26" xr:uid="{00000000-0004-0000-0200-000019000000}"/>
    <hyperlink ref="F241" r:id="rId27" xr:uid="{00000000-0004-0000-0200-00001A000000}"/>
    <hyperlink ref="F249" r:id="rId28" xr:uid="{00000000-0004-0000-0200-00001B000000}"/>
    <hyperlink ref="F252" r:id="rId29" xr:uid="{00000000-0004-0000-0200-00001C000000}"/>
    <hyperlink ref="F258" r:id="rId30" xr:uid="{00000000-0004-0000-0200-00001D000000}"/>
    <hyperlink ref="F262" r:id="rId31" xr:uid="{00000000-0004-0000-0200-00001E000000}"/>
    <hyperlink ref="F280" r:id="rId32" xr:uid="{00000000-0004-0000-0200-00001F000000}"/>
    <hyperlink ref="F283" r:id="rId33" xr:uid="{00000000-0004-0000-0200-000020000000}"/>
    <hyperlink ref="F286" r:id="rId34" xr:uid="{00000000-0004-0000-0200-000021000000}"/>
    <hyperlink ref="F288" r:id="rId35" xr:uid="{00000000-0004-0000-0200-000022000000}"/>
    <hyperlink ref="F291" r:id="rId36" xr:uid="{00000000-0004-0000-0200-000023000000}"/>
    <hyperlink ref="F298" r:id="rId37" xr:uid="{00000000-0004-0000-0200-000024000000}"/>
    <hyperlink ref="F311" r:id="rId38" xr:uid="{00000000-0004-0000-0200-000025000000}"/>
    <hyperlink ref="F314" r:id="rId39" xr:uid="{00000000-0004-0000-0200-000026000000}"/>
    <hyperlink ref="F317" r:id="rId40" xr:uid="{00000000-0004-0000-0200-000027000000}"/>
    <hyperlink ref="F322" r:id="rId41" xr:uid="{00000000-0004-0000-0200-000028000000}"/>
    <hyperlink ref="F327" r:id="rId42" xr:uid="{00000000-0004-0000-0200-000029000000}"/>
    <hyperlink ref="F331" r:id="rId43" xr:uid="{00000000-0004-0000-0200-00002A000000}"/>
    <hyperlink ref="F337" r:id="rId44" xr:uid="{00000000-0004-0000-0200-00002B000000}"/>
    <hyperlink ref="F340" r:id="rId45" xr:uid="{00000000-0004-0000-0200-00002C000000}"/>
    <hyperlink ref="F343" r:id="rId46" xr:uid="{00000000-0004-0000-0200-00002D000000}"/>
    <hyperlink ref="F346" r:id="rId47" xr:uid="{00000000-0004-0000-0200-00002E000000}"/>
    <hyperlink ref="F350" r:id="rId48" xr:uid="{00000000-0004-0000-0200-00002F000000}"/>
    <hyperlink ref="F352" r:id="rId49" xr:uid="{00000000-0004-0000-0200-000030000000}"/>
    <hyperlink ref="F355" r:id="rId50" xr:uid="{00000000-0004-0000-0200-000031000000}"/>
    <hyperlink ref="F357" r:id="rId51" xr:uid="{00000000-0004-0000-0200-000032000000}"/>
    <hyperlink ref="F359" r:id="rId52" xr:uid="{00000000-0004-0000-0200-000033000000}"/>
    <hyperlink ref="F362" r:id="rId53" xr:uid="{00000000-0004-0000-0200-000034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54"/>
  <headerFooter>
    <oddHeader>&amp;R02_040</oddHeader>
    <oddFooter>&amp;CStrana &amp;P z &amp;N&amp;R&amp;A</oddFooter>
  </headerFooter>
  <drawing r:id="rId5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2:BM20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177</v>
      </c>
      <c r="AZ2" s="94" t="s">
        <v>971</v>
      </c>
      <c r="BA2" s="94" t="s">
        <v>1</v>
      </c>
      <c r="BB2" s="94" t="s">
        <v>1</v>
      </c>
      <c r="BC2" s="94" t="s">
        <v>5125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766</v>
      </c>
      <c r="BA3" s="94" t="s">
        <v>1</v>
      </c>
      <c r="BB3" s="94" t="s">
        <v>1</v>
      </c>
      <c r="BC3" s="94" t="s">
        <v>5126</v>
      </c>
      <c r="BD3" s="94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  <c r="AZ4" s="94" t="s">
        <v>5030</v>
      </c>
      <c r="BA4" s="94" t="s">
        <v>1</v>
      </c>
      <c r="BB4" s="94" t="s">
        <v>1</v>
      </c>
      <c r="BC4" s="94" t="s">
        <v>5127</v>
      </c>
      <c r="BD4" s="94" t="s">
        <v>21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s="1" customFormat="1" ht="12" customHeight="1">
      <c r="B8" s="33"/>
      <c r="D8" s="27" t="s">
        <v>215</v>
      </c>
      <c r="L8" s="33"/>
    </row>
    <row r="9" spans="2:56" s="1" customFormat="1" ht="30" customHeight="1">
      <c r="B9" s="33"/>
      <c r="E9" s="241" t="s">
        <v>5128</v>
      </c>
      <c r="F9" s="261"/>
      <c r="G9" s="261"/>
      <c r="H9" s="261"/>
      <c r="L9" s="33"/>
    </row>
    <row r="10" spans="2:56" s="1" customFormat="1" ht="11.25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56" s="1" customFormat="1" ht="10.9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ROUND(J120,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ROUND((SUM(BE120:BE203)),  2)</f>
        <v>0</v>
      </c>
      <c r="I33" s="98">
        <v>0.21</v>
      </c>
      <c r="J33" s="87">
        <f>ROUND(((SUM(BE120:BE203))*I33),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ROUND((SUM(BF120:BF203)),  2)</f>
        <v>0</v>
      </c>
      <c r="I34" s="98">
        <v>0.15</v>
      </c>
      <c r="J34" s="87">
        <f>ROUND(((SUM(BF120:BF203))*I34),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ROUND((SUM(BG120:BG203)),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ROUND((SUM(BH120:BH203)),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ROUND((SUM(BI120:BI203)),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30" customHeight="1">
      <c r="B87" s="33"/>
      <c r="E87" s="241" t="str">
        <f>E9</f>
        <v xml:space="preserve">040.42.6 - Úprava zaústění levostranného přítoku v km 1,393 20 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J120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J121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J122</f>
        <v>0</v>
      </c>
      <c r="L98" s="114"/>
    </row>
    <row r="99" spans="2:12" s="9" customFormat="1" ht="19.899999999999999" customHeight="1">
      <c r="B99" s="114"/>
      <c r="D99" s="115" t="s">
        <v>226</v>
      </c>
      <c r="E99" s="116"/>
      <c r="F99" s="116"/>
      <c r="G99" s="116"/>
      <c r="H99" s="116"/>
      <c r="I99" s="116"/>
      <c r="J99" s="117">
        <f>J192</f>
        <v>0</v>
      </c>
      <c r="L99" s="114"/>
    </row>
    <row r="100" spans="2:12" s="9" customFormat="1" ht="19.899999999999999" customHeight="1">
      <c r="B100" s="114"/>
      <c r="D100" s="115" t="s">
        <v>230</v>
      </c>
      <c r="E100" s="116"/>
      <c r="F100" s="116"/>
      <c r="G100" s="116"/>
      <c r="H100" s="116"/>
      <c r="I100" s="116"/>
      <c r="J100" s="117">
        <f>J201</f>
        <v>0</v>
      </c>
      <c r="L100" s="114"/>
    </row>
    <row r="101" spans="2:12" s="1" customFormat="1" ht="21.75" customHeight="1">
      <c r="B101" s="33"/>
      <c r="L101" s="33"/>
    </row>
    <row r="102" spans="2:12" s="1" customFormat="1" ht="6.95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6" spans="2:12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5" customHeight="1">
      <c r="B107" s="33"/>
      <c r="C107" s="21" t="s">
        <v>235</v>
      </c>
      <c r="L107" s="33"/>
    </row>
    <row r="108" spans="2:12" s="1" customFormat="1" ht="6.95" customHeight="1">
      <c r="B108" s="33"/>
      <c r="L108" s="33"/>
    </row>
    <row r="109" spans="2:12" s="1" customFormat="1" ht="12" customHeight="1">
      <c r="B109" s="33"/>
      <c r="C109" s="27" t="s">
        <v>16</v>
      </c>
      <c r="L109" s="33"/>
    </row>
    <row r="110" spans="2:12" s="1" customFormat="1" ht="26.25" customHeight="1">
      <c r="B110" s="33"/>
      <c r="E110" s="259" t="str">
        <f>E7</f>
        <v>Opatření Zátor-Loučky, OHO, Dílčí stavba 02.040 Opatření v úseku Zátor - Loučky</v>
      </c>
      <c r="F110" s="260"/>
      <c r="G110" s="260"/>
      <c r="H110" s="260"/>
      <c r="L110" s="33"/>
    </row>
    <row r="111" spans="2:12" s="1" customFormat="1" ht="12" customHeight="1">
      <c r="B111" s="33"/>
      <c r="C111" s="27" t="s">
        <v>215</v>
      </c>
      <c r="L111" s="33"/>
    </row>
    <row r="112" spans="2:12" s="1" customFormat="1" ht="30" customHeight="1">
      <c r="B112" s="33"/>
      <c r="E112" s="241" t="str">
        <f>E9</f>
        <v xml:space="preserve">040.42.6 - Úprava zaústění levostranného přítoku v km 1,393 20 </v>
      </c>
      <c r="F112" s="261"/>
      <c r="G112" s="261"/>
      <c r="H112" s="261"/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7" t="s">
        <v>22</v>
      </c>
      <c r="F114" s="25" t="str">
        <f>F12</f>
        <v>Zátor</v>
      </c>
      <c r="I114" s="27" t="s">
        <v>24</v>
      </c>
      <c r="J114" s="53" t="str">
        <f>IF(J12="","",J12)</f>
        <v>15. 11. 2024</v>
      </c>
      <c r="L114" s="33"/>
    </row>
    <row r="115" spans="2:65" s="1" customFormat="1" ht="6.95" customHeight="1">
      <c r="B115" s="33"/>
      <c r="L115" s="33"/>
    </row>
    <row r="116" spans="2:65" s="1" customFormat="1" ht="15.2" customHeight="1">
      <c r="B116" s="33"/>
      <c r="C116" s="27" t="s">
        <v>28</v>
      </c>
      <c r="F116" s="25" t="str">
        <f>E15</f>
        <v>Povodí Odry, státní podnik</v>
      </c>
      <c r="I116" s="27" t="s">
        <v>34</v>
      </c>
      <c r="J116" s="31" t="str">
        <f>E21</f>
        <v>AQUATIS, a.s.</v>
      </c>
      <c r="L116" s="33"/>
    </row>
    <row r="117" spans="2:65" s="1" customFormat="1" ht="25.7" customHeight="1">
      <c r="B117" s="33"/>
      <c r="C117" s="27" t="s">
        <v>32</v>
      </c>
      <c r="F117" s="25" t="str">
        <f>IF(E18="","",E18)</f>
        <v>Vyplň údaj</v>
      </c>
      <c r="I117" s="27" t="s">
        <v>37</v>
      </c>
      <c r="J117" s="31" t="str">
        <f>E24</f>
        <v>Ing. Michal Jendruščák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8"/>
      <c r="C119" s="119" t="s">
        <v>236</v>
      </c>
      <c r="D119" s="120" t="s">
        <v>65</v>
      </c>
      <c r="E119" s="120" t="s">
        <v>61</v>
      </c>
      <c r="F119" s="120" t="s">
        <v>62</v>
      </c>
      <c r="G119" s="120" t="s">
        <v>237</v>
      </c>
      <c r="H119" s="120" t="s">
        <v>238</v>
      </c>
      <c r="I119" s="120" t="s">
        <v>239</v>
      </c>
      <c r="J119" s="120" t="s">
        <v>219</v>
      </c>
      <c r="K119" s="121" t="s">
        <v>240</v>
      </c>
      <c r="L119" s="118"/>
      <c r="M119" s="60" t="s">
        <v>1</v>
      </c>
      <c r="N119" s="61" t="s">
        <v>44</v>
      </c>
      <c r="O119" s="61" t="s">
        <v>241</v>
      </c>
      <c r="P119" s="61" t="s">
        <v>242</v>
      </c>
      <c r="Q119" s="61" t="s">
        <v>243</v>
      </c>
      <c r="R119" s="61" t="s">
        <v>244</v>
      </c>
      <c r="S119" s="61" t="s">
        <v>245</v>
      </c>
      <c r="T119" s="62" t="s">
        <v>246</v>
      </c>
    </row>
    <row r="120" spans="2:65" s="1" customFormat="1" ht="22.9" customHeight="1">
      <c r="B120" s="33"/>
      <c r="C120" s="65" t="s">
        <v>247</v>
      </c>
      <c r="J120" s="122">
        <f>BK120</f>
        <v>0</v>
      </c>
      <c r="L120" s="33"/>
      <c r="M120" s="63"/>
      <c r="N120" s="54"/>
      <c r="O120" s="54"/>
      <c r="P120" s="123">
        <f>P121</f>
        <v>0</v>
      </c>
      <c r="Q120" s="54"/>
      <c r="R120" s="123">
        <f>R121</f>
        <v>571.8460399999999</v>
      </c>
      <c r="S120" s="54"/>
      <c r="T120" s="124">
        <f>T121</f>
        <v>0</v>
      </c>
      <c r="AT120" s="17" t="s">
        <v>79</v>
      </c>
      <c r="AU120" s="17" t="s">
        <v>221</v>
      </c>
      <c r="BK120" s="125">
        <f>BK121</f>
        <v>0</v>
      </c>
    </row>
    <row r="121" spans="2:65" s="11" customFormat="1" ht="25.9" customHeight="1">
      <c r="B121" s="126"/>
      <c r="D121" s="127" t="s">
        <v>79</v>
      </c>
      <c r="E121" s="128" t="s">
        <v>248</v>
      </c>
      <c r="F121" s="128" t="s">
        <v>249</v>
      </c>
      <c r="I121" s="129"/>
      <c r="J121" s="130">
        <f>BK121</f>
        <v>0</v>
      </c>
      <c r="L121" s="126"/>
      <c r="M121" s="131"/>
      <c r="P121" s="132">
        <f>P122+P192+P201</f>
        <v>0</v>
      </c>
      <c r="R121" s="132">
        <f>R122+R192+R201</f>
        <v>571.8460399999999</v>
      </c>
      <c r="T121" s="133">
        <f>T122+T192+T201</f>
        <v>0</v>
      </c>
      <c r="AR121" s="127" t="s">
        <v>88</v>
      </c>
      <c r="AT121" s="134" t="s">
        <v>79</v>
      </c>
      <c r="AU121" s="134" t="s">
        <v>80</v>
      </c>
      <c r="AY121" s="127" t="s">
        <v>250</v>
      </c>
      <c r="BK121" s="135">
        <f>BK122+BK192+BK201</f>
        <v>0</v>
      </c>
    </row>
    <row r="122" spans="2:65" s="11" customFormat="1" ht="22.9" customHeight="1">
      <c r="B122" s="126"/>
      <c r="D122" s="127" t="s">
        <v>79</v>
      </c>
      <c r="E122" s="136" t="s">
        <v>88</v>
      </c>
      <c r="F122" s="136" t="s">
        <v>251</v>
      </c>
      <c r="I122" s="129"/>
      <c r="J122" s="137">
        <f>BK122</f>
        <v>0</v>
      </c>
      <c r="L122" s="126"/>
      <c r="M122" s="131"/>
      <c r="P122" s="132">
        <f>SUM(P123:P191)</f>
        <v>0</v>
      </c>
      <c r="R122" s="132">
        <f>SUM(R123:R191)</f>
        <v>9.2000000000000003E-4</v>
      </c>
      <c r="T122" s="133">
        <f>SUM(T123:T191)</f>
        <v>0</v>
      </c>
      <c r="AR122" s="127" t="s">
        <v>88</v>
      </c>
      <c r="AT122" s="134" t="s">
        <v>79</v>
      </c>
      <c r="AU122" s="134" t="s">
        <v>88</v>
      </c>
      <c r="AY122" s="127" t="s">
        <v>250</v>
      </c>
      <c r="BK122" s="135">
        <f>SUM(BK123:BK191)</f>
        <v>0</v>
      </c>
    </row>
    <row r="123" spans="2:65" s="1" customFormat="1" ht="33" customHeight="1">
      <c r="B123" s="33"/>
      <c r="C123" s="138" t="s">
        <v>88</v>
      </c>
      <c r="D123" s="138" t="s">
        <v>252</v>
      </c>
      <c r="E123" s="139" t="s">
        <v>1284</v>
      </c>
      <c r="F123" s="140" t="s">
        <v>1285</v>
      </c>
      <c r="G123" s="141" t="s">
        <v>276</v>
      </c>
      <c r="H123" s="142">
        <v>26</v>
      </c>
      <c r="I123" s="143"/>
      <c r="J123" s="144">
        <f>ROUND(I123*H123,2)</f>
        <v>0</v>
      </c>
      <c r="K123" s="140" t="s">
        <v>256</v>
      </c>
      <c r="L123" s="33"/>
      <c r="M123" s="145" t="s">
        <v>1</v>
      </c>
      <c r="N123" s="146" t="s">
        <v>45</v>
      </c>
      <c r="P123" s="147">
        <f>O123*H123</f>
        <v>0</v>
      </c>
      <c r="Q123" s="147">
        <v>0</v>
      </c>
      <c r="R123" s="147">
        <f>Q123*H123</f>
        <v>0</v>
      </c>
      <c r="S123" s="147">
        <v>0</v>
      </c>
      <c r="T123" s="148">
        <f>S123*H123</f>
        <v>0</v>
      </c>
      <c r="AR123" s="149" t="s">
        <v>257</v>
      </c>
      <c r="AT123" s="149" t="s">
        <v>252</v>
      </c>
      <c r="AU123" s="149" t="s">
        <v>21</v>
      </c>
      <c r="AY123" s="17" t="s">
        <v>250</v>
      </c>
      <c r="BE123" s="150">
        <f>IF(N123="základní",J123,0)</f>
        <v>0</v>
      </c>
      <c r="BF123" s="150">
        <f>IF(N123="snížená",J123,0)</f>
        <v>0</v>
      </c>
      <c r="BG123" s="150">
        <f>IF(N123="zákl. přenesená",J123,0)</f>
        <v>0</v>
      </c>
      <c r="BH123" s="150">
        <f>IF(N123="sníž. přenesená",J123,0)</f>
        <v>0</v>
      </c>
      <c r="BI123" s="150">
        <f>IF(N123="nulová",J123,0)</f>
        <v>0</v>
      </c>
      <c r="BJ123" s="17" t="s">
        <v>88</v>
      </c>
      <c r="BK123" s="150">
        <f>ROUND(I123*H123,2)</f>
        <v>0</v>
      </c>
      <c r="BL123" s="17" t="s">
        <v>257</v>
      </c>
      <c r="BM123" s="149" t="s">
        <v>5129</v>
      </c>
    </row>
    <row r="124" spans="2:65" s="1" customFormat="1" ht="11.25">
      <c r="B124" s="33"/>
      <c r="D124" s="151" t="s">
        <v>259</v>
      </c>
      <c r="F124" s="152" t="s">
        <v>1287</v>
      </c>
      <c r="I124" s="153"/>
      <c r="L124" s="33"/>
      <c r="M124" s="154"/>
      <c r="T124" s="57"/>
      <c r="AT124" s="17" t="s">
        <v>259</v>
      </c>
      <c r="AU124" s="17" t="s">
        <v>21</v>
      </c>
    </row>
    <row r="125" spans="2:65" s="12" customFormat="1" ht="11.25">
      <c r="B125" s="155"/>
      <c r="D125" s="156" t="s">
        <v>265</v>
      </c>
      <c r="E125" s="157" t="s">
        <v>1</v>
      </c>
      <c r="F125" s="158" t="s">
        <v>5130</v>
      </c>
      <c r="H125" s="159">
        <v>26</v>
      </c>
      <c r="I125" s="160"/>
      <c r="L125" s="155"/>
      <c r="M125" s="161"/>
      <c r="T125" s="162"/>
      <c r="AT125" s="157" t="s">
        <v>265</v>
      </c>
      <c r="AU125" s="157" t="s">
        <v>21</v>
      </c>
      <c r="AV125" s="12" t="s">
        <v>21</v>
      </c>
      <c r="AW125" s="12" t="s">
        <v>36</v>
      </c>
      <c r="AX125" s="12" t="s">
        <v>88</v>
      </c>
      <c r="AY125" s="157" t="s">
        <v>250</v>
      </c>
    </row>
    <row r="126" spans="2:65" s="1" customFormat="1" ht="37.9" customHeight="1">
      <c r="B126" s="33"/>
      <c r="C126" s="138" t="s">
        <v>21</v>
      </c>
      <c r="D126" s="138" t="s">
        <v>252</v>
      </c>
      <c r="E126" s="139" t="s">
        <v>4433</v>
      </c>
      <c r="F126" s="140" t="s">
        <v>4434</v>
      </c>
      <c r="G126" s="141" t="s">
        <v>276</v>
      </c>
      <c r="H126" s="142">
        <v>44</v>
      </c>
      <c r="I126" s="143"/>
      <c r="J126" s="144">
        <f>ROUND(I126*H126,2)</f>
        <v>0</v>
      </c>
      <c r="K126" s="140" t="s">
        <v>256</v>
      </c>
      <c r="L126" s="33"/>
      <c r="M126" s="145" t="s">
        <v>1</v>
      </c>
      <c r="N126" s="146" t="s">
        <v>45</v>
      </c>
      <c r="P126" s="147">
        <f>O126*H126</f>
        <v>0</v>
      </c>
      <c r="Q126" s="147">
        <v>0</v>
      </c>
      <c r="R126" s="147">
        <f>Q126*H126</f>
        <v>0</v>
      </c>
      <c r="S126" s="147">
        <v>0</v>
      </c>
      <c r="T126" s="148">
        <f>S126*H126</f>
        <v>0</v>
      </c>
      <c r="AR126" s="149" t="s">
        <v>257</v>
      </c>
      <c r="AT126" s="149" t="s">
        <v>252</v>
      </c>
      <c r="AU126" s="149" t="s">
        <v>21</v>
      </c>
      <c r="AY126" s="17" t="s">
        <v>250</v>
      </c>
      <c r="BE126" s="150">
        <f>IF(N126="základní",J126,0)</f>
        <v>0</v>
      </c>
      <c r="BF126" s="150">
        <f>IF(N126="snížená",J126,0)</f>
        <v>0</v>
      </c>
      <c r="BG126" s="150">
        <f>IF(N126="zákl. přenesená",J126,0)</f>
        <v>0</v>
      </c>
      <c r="BH126" s="150">
        <f>IF(N126="sníž. přenesená",J126,0)</f>
        <v>0</v>
      </c>
      <c r="BI126" s="150">
        <f>IF(N126="nulová",J126,0)</f>
        <v>0</v>
      </c>
      <c r="BJ126" s="17" t="s">
        <v>88</v>
      </c>
      <c r="BK126" s="150">
        <f>ROUND(I126*H126,2)</f>
        <v>0</v>
      </c>
      <c r="BL126" s="17" t="s">
        <v>257</v>
      </c>
      <c r="BM126" s="149" t="s">
        <v>5131</v>
      </c>
    </row>
    <row r="127" spans="2:65" s="1" customFormat="1" ht="11.25">
      <c r="B127" s="33"/>
      <c r="D127" s="151" t="s">
        <v>259</v>
      </c>
      <c r="F127" s="152" t="s">
        <v>4436</v>
      </c>
      <c r="I127" s="153"/>
      <c r="L127" s="33"/>
      <c r="M127" s="154"/>
      <c r="T127" s="57"/>
      <c r="AT127" s="17" t="s">
        <v>259</v>
      </c>
      <c r="AU127" s="17" t="s">
        <v>21</v>
      </c>
    </row>
    <row r="128" spans="2:65" s="12" customFormat="1" ht="11.25">
      <c r="B128" s="155"/>
      <c r="D128" s="156" t="s">
        <v>265</v>
      </c>
      <c r="E128" s="157" t="s">
        <v>1</v>
      </c>
      <c r="F128" s="158" t="s">
        <v>5132</v>
      </c>
      <c r="H128" s="159">
        <v>44</v>
      </c>
      <c r="I128" s="160"/>
      <c r="L128" s="155"/>
      <c r="M128" s="161"/>
      <c r="T128" s="162"/>
      <c r="AT128" s="157" t="s">
        <v>265</v>
      </c>
      <c r="AU128" s="157" t="s">
        <v>21</v>
      </c>
      <c r="AV128" s="12" t="s">
        <v>21</v>
      </c>
      <c r="AW128" s="12" t="s">
        <v>36</v>
      </c>
      <c r="AX128" s="12" t="s">
        <v>88</v>
      </c>
      <c r="AY128" s="157" t="s">
        <v>250</v>
      </c>
    </row>
    <row r="129" spans="2:65" s="1" customFormat="1" ht="37.9" customHeight="1">
      <c r="B129" s="33"/>
      <c r="C129" s="138" t="s">
        <v>267</v>
      </c>
      <c r="D129" s="138" t="s">
        <v>252</v>
      </c>
      <c r="E129" s="139" t="s">
        <v>790</v>
      </c>
      <c r="F129" s="140" t="s">
        <v>791</v>
      </c>
      <c r="G129" s="141" t="s">
        <v>276</v>
      </c>
      <c r="H129" s="142">
        <v>19.260000000000002</v>
      </c>
      <c r="I129" s="143"/>
      <c r="J129" s="144">
        <f>ROUND(I129*H129,2)</f>
        <v>0</v>
      </c>
      <c r="K129" s="140" t="s">
        <v>256</v>
      </c>
      <c r="L129" s="33"/>
      <c r="M129" s="145" t="s">
        <v>1</v>
      </c>
      <c r="N129" s="146" t="s">
        <v>45</v>
      </c>
      <c r="P129" s="147">
        <f>O129*H129</f>
        <v>0</v>
      </c>
      <c r="Q129" s="147">
        <v>0</v>
      </c>
      <c r="R129" s="147">
        <f>Q129*H129</f>
        <v>0</v>
      </c>
      <c r="S129" s="147">
        <v>0</v>
      </c>
      <c r="T129" s="148">
        <f>S129*H129</f>
        <v>0</v>
      </c>
      <c r="AR129" s="149" t="s">
        <v>257</v>
      </c>
      <c r="AT129" s="149" t="s">
        <v>252</v>
      </c>
      <c r="AU129" s="149" t="s">
        <v>21</v>
      </c>
      <c r="AY129" s="17" t="s">
        <v>250</v>
      </c>
      <c r="BE129" s="150">
        <f>IF(N129="základní",J129,0)</f>
        <v>0</v>
      </c>
      <c r="BF129" s="150">
        <f>IF(N129="snížená",J129,0)</f>
        <v>0</v>
      </c>
      <c r="BG129" s="150">
        <f>IF(N129="zákl. přenesená",J129,0)</f>
        <v>0</v>
      </c>
      <c r="BH129" s="150">
        <f>IF(N129="sníž. přenesená",J129,0)</f>
        <v>0</v>
      </c>
      <c r="BI129" s="150">
        <f>IF(N129="nulová",J129,0)</f>
        <v>0</v>
      </c>
      <c r="BJ129" s="17" t="s">
        <v>88</v>
      </c>
      <c r="BK129" s="150">
        <f>ROUND(I129*H129,2)</f>
        <v>0</v>
      </c>
      <c r="BL129" s="17" t="s">
        <v>257</v>
      </c>
      <c r="BM129" s="149" t="s">
        <v>5133</v>
      </c>
    </row>
    <row r="130" spans="2:65" s="1" customFormat="1" ht="11.25">
      <c r="B130" s="33"/>
      <c r="D130" s="151" t="s">
        <v>259</v>
      </c>
      <c r="F130" s="152" t="s">
        <v>793</v>
      </c>
      <c r="I130" s="153"/>
      <c r="L130" s="33"/>
      <c r="M130" s="154"/>
      <c r="T130" s="57"/>
      <c r="AT130" s="17" t="s">
        <v>259</v>
      </c>
      <c r="AU130" s="17" t="s">
        <v>21</v>
      </c>
    </row>
    <row r="131" spans="2:65" s="12" customFormat="1" ht="11.25">
      <c r="B131" s="155"/>
      <c r="D131" s="156" t="s">
        <v>265</v>
      </c>
      <c r="E131" s="157" t="s">
        <v>1</v>
      </c>
      <c r="F131" s="158" t="s">
        <v>5134</v>
      </c>
      <c r="H131" s="159">
        <v>19.260000000000002</v>
      </c>
      <c r="I131" s="160"/>
      <c r="L131" s="155"/>
      <c r="M131" s="161"/>
      <c r="T131" s="162"/>
      <c r="AT131" s="157" t="s">
        <v>265</v>
      </c>
      <c r="AU131" s="157" t="s">
        <v>21</v>
      </c>
      <c r="AV131" s="12" t="s">
        <v>21</v>
      </c>
      <c r="AW131" s="12" t="s">
        <v>36</v>
      </c>
      <c r="AX131" s="12" t="s">
        <v>88</v>
      </c>
      <c r="AY131" s="157" t="s">
        <v>250</v>
      </c>
    </row>
    <row r="132" spans="2:65" s="1" customFormat="1" ht="37.9" customHeight="1">
      <c r="B132" s="33"/>
      <c r="C132" s="138" t="s">
        <v>257</v>
      </c>
      <c r="D132" s="138" t="s">
        <v>252</v>
      </c>
      <c r="E132" s="139" t="s">
        <v>312</v>
      </c>
      <c r="F132" s="140" t="s">
        <v>313</v>
      </c>
      <c r="G132" s="141" t="s">
        <v>276</v>
      </c>
      <c r="H132" s="142">
        <v>32.85</v>
      </c>
      <c r="I132" s="143"/>
      <c r="J132" s="144">
        <f>ROUND(I132*H132,2)</f>
        <v>0</v>
      </c>
      <c r="K132" s="140" t="s">
        <v>256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0</v>
      </c>
      <c r="R132" s="147">
        <f>Q132*H132</f>
        <v>0</v>
      </c>
      <c r="S132" s="147">
        <v>0</v>
      </c>
      <c r="T132" s="148">
        <f>S132*H132</f>
        <v>0</v>
      </c>
      <c r="AR132" s="149" t="s">
        <v>257</v>
      </c>
      <c r="AT132" s="149" t="s">
        <v>252</v>
      </c>
      <c r="AU132" s="149" t="s">
        <v>21</v>
      </c>
      <c r="AY132" s="17" t="s">
        <v>250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257</v>
      </c>
      <c r="BM132" s="149" t="s">
        <v>5135</v>
      </c>
    </row>
    <row r="133" spans="2:65" s="1" customFormat="1" ht="11.25">
      <c r="B133" s="33"/>
      <c r="D133" s="151" t="s">
        <v>259</v>
      </c>
      <c r="F133" s="152" t="s">
        <v>315</v>
      </c>
      <c r="I133" s="153"/>
      <c r="L133" s="33"/>
      <c r="M133" s="154"/>
      <c r="T133" s="57"/>
      <c r="AT133" s="17" t="s">
        <v>259</v>
      </c>
      <c r="AU133" s="17" t="s">
        <v>21</v>
      </c>
    </row>
    <row r="134" spans="2:65" s="12" customFormat="1" ht="11.25">
      <c r="B134" s="155"/>
      <c r="D134" s="156" t="s">
        <v>265</v>
      </c>
      <c r="E134" s="157" t="s">
        <v>1</v>
      </c>
      <c r="F134" s="158" t="s">
        <v>5136</v>
      </c>
      <c r="H134" s="159">
        <v>25.95</v>
      </c>
      <c r="I134" s="160"/>
      <c r="L134" s="155"/>
      <c r="M134" s="161"/>
      <c r="T134" s="162"/>
      <c r="AT134" s="157" t="s">
        <v>265</v>
      </c>
      <c r="AU134" s="157" t="s">
        <v>21</v>
      </c>
      <c r="AV134" s="12" t="s">
        <v>21</v>
      </c>
      <c r="AW134" s="12" t="s">
        <v>36</v>
      </c>
      <c r="AX134" s="12" t="s">
        <v>80</v>
      </c>
      <c r="AY134" s="157" t="s">
        <v>250</v>
      </c>
    </row>
    <row r="135" spans="2:65" s="14" customFormat="1" ht="11.25">
      <c r="B135" s="171"/>
      <c r="D135" s="156" t="s">
        <v>265</v>
      </c>
      <c r="E135" s="172" t="s">
        <v>1</v>
      </c>
      <c r="F135" s="173" t="s">
        <v>317</v>
      </c>
      <c r="H135" s="174">
        <v>25.95</v>
      </c>
      <c r="I135" s="175"/>
      <c r="L135" s="171"/>
      <c r="M135" s="176"/>
      <c r="T135" s="177"/>
      <c r="AT135" s="172" t="s">
        <v>265</v>
      </c>
      <c r="AU135" s="172" t="s">
        <v>21</v>
      </c>
      <c r="AV135" s="14" t="s">
        <v>267</v>
      </c>
      <c r="AW135" s="14" t="s">
        <v>36</v>
      </c>
      <c r="AX135" s="14" t="s">
        <v>80</v>
      </c>
      <c r="AY135" s="172" t="s">
        <v>250</v>
      </c>
    </row>
    <row r="136" spans="2:65" s="12" customFormat="1" ht="11.25">
      <c r="B136" s="155"/>
      <c r="D136" s="156" t="s">
        <v>265</v>
      </c>
      <c r="E136" s="157" t="s">
        <v>1</v>
      </c>
      <c r="F136" s="158" t="s">
        <v>5137</v>
      </c>
      <c r="H136" s="159">
        <v>6.9</v>
      </c>
      <c r="I136" s="160"/>
      <c r="L136" s="155"/>
      <c r="M136" s="161"/>
      <c r="T136" s="162"/>
      <c r="AT136" s="157" t="s">
        <v>265</v>
      </c>
      <c r="AU136" s="157" t="s">
        <v>21</v>
      </c>
      <c r="AV136" s="12" t="s">
        <v>21</v>
      </c>
      <c r="AW136" s="12" t="s">
        <v>36</v>
      </c>
      <c r="AX136" s="12" t="s">
        <v>80</v>
      </c>
      <c r="AY136" s="157" t="s">
        <v>250</v>
      </c>
    </row>
    <row r="137" spans="2:65" s="14" customFormat="1" ht="11.25">
      <c r="B137" s="171"/>
      <c r="D137" s="156" t="s">
        <v>265</v>
      </c>
      <c r="E137" s="172" t="s">
        <v>766</v>
      </c>
      <c r="F137" s="173" t="s">
        <v>317</v>
      </c>
      <c r="H137" s="174">
        <v>6.9</v>
      </c>
      <c r="I137" s="175"/>
      <c r="L137" s="171"/>
      <c r="M137" s="176"/>
      <c r="T137" s="177"/>
      <c r="AT137" s="172" t="s">
        <v>265</v>
      </c>
      <c r="AU137" s="172" t="s">
        <v>21</v>
      </c>
      <c r="AV137" s="14" t="s">
        <v>267</v>
      </c>
      <c r="AW137" s="14" t="s">
        <v>36</v>
      </c>
      <c r="AX137" s="14" t="s">
        <v>80</v>
      </c>
      <c r="AY137" s="172" t="s">
        <v>250</v>
      </c>
    </row>
    <row r="138" spans="2:65" s="13" customFormat="1" ht="11.25">
      <c r="B138" s="163"/>
      <c r="D138" s="156" t="s">
        <v>265</v>
      </c>
      <c r="E138" s="164" t="s">
        <v>1</v>
      </c>
      <c r="F138" s="165" t="s">
        <v>273</v>
      </c>
      <c r="H138" s="166">
        <v>32.85</v>
      </c>
      <c r="I138" s="167"/>
      <c r="L138" s="163"/>
      <c r="M138" s="168"/>
      <c r="T138" s="169"/>
      <c r="AT138" s="164" t="s">
        <v>265</v>
      </c>
      <c r="AU138" s="164" t="s">
        <v>21</v>
      </c>
      <c r="AV138" s="13" t="s">
        <v>257</v>
      </c>
      <c r="AW138" s="13" t="s">
        <v>36</v>
      </c>
      <c r="AX138" s="13" t="s">
        <v>88</v>
      </c>
      <c r="AY138" s="164" t="s">
        <v>250</v>
      </c>
    </row>
    <row r="139" spans="2:65" s="1" customFormat="1" ht="37.9" customHeight="1">
      <c r="B139" s="33"/>
      <c r="C139" s="138" t="s">
        <v>280</v>
      </c>
      <c r="D139" s="138" t="s">
        <v>252</v>
      </c>
      <c r="E139" s="139" t="s">
        <v>321</v>
      </c>
      <c r="F139" s="140" t="s">
        <v>322</v>
      </c>
      <c r="G139" s="141" t="s">
        <v>276</v>
      </c>
      <c r="H139" s="142">
        <v>155.5</v>
      </c>
      <c r="I139" s="143"/>
      <c r="J139" s="144">
        <f>ROUND(I139*H139,2)</f>
        <v>0</v>
      </c>
      <c r="K139" s="140" t="s">
        <v>256</v>
      </c>
      <c r="L139" s="33"/>
      <c r="M139" s="145" t="s">
        <v>1</v>
      </c>
      <c r="N139" s="146" t="s">
        <v>45</v>
      </c>
      <c r="P139" s="147">
        <f>O139*H139</f>
        <v>0</v>
      </c>
      <c r="Q139" s="147">
        <v>0</v>
      </c>
      <c r="R139" s="147">
        <f>Q139*H139</f>
        <v>0</v>
      </c>
      <c r="S139" s="147">
        <v>0</v>
      </c>
      <c r="T139" s="148">
        <f>S139*H139</f>
        <v>0</v>
      </c>
      <c r="AR139" s="149" t="s">
        <v>257</v>
      </c>
      <c r="AT139" s="149" t="s">
        <v>252</v>
      </c>
      <c r="AU139" s="149" t="s">
        <v>21</v>
      </c>
      <c r="AY139" s="17" t="s">
        <v>250</v>
      </c>
      <c r="BE139" s="150">
        <f>IF(N139="základní",J139,0)</f>
        <v>0</v>
      </c>
      <c r="BF139" s="150">
        <f>IF(N139="snížená",J139,0)</f>
        <v>0</v>
      </c>
      <c r="BG139" s="150">
        <f>IF(N139="zákl. přenesená",J139,0)</f>
        <v>0</v>
      </c>
      <c r="BH139" s="150">
        <f>IF(N139="sníž. přenesená",J139,0)</f>
        <v>0</v>
      </c>
      <c r="BI139" s="150">
        <f>IF(N139="nulová",J139,0)</f>
        <v>0</v>
      </c>
      <c r="BJ139" s="17" t="s">
        <v>88</v>
      </c>
      <c r="BK139" s="150">
        <f>ROUND(I139*H139,2)</f>
        <v>0</v>
      </c>
      <c r="BL139" s="17" t="s">
        <v>257</v>
      </c>
      <c r="BM139" s="149" t="s">
        <v>5138</v>
      </c>
    </row>
    <row r="140" spans="2:65" s="1" customFormat="1" ht="11.25">
      <c r="B140" s="33"/>
      <c r="D140" s="151" t="s">
        <v>259</v>
      </c>
      <c r="F140" s="152" t="s">
        <v>324</v>
      </c>
      <c r="I140" s="153"/>
      <c r="L140" s="33"/>
      <c r="M140" s="154"/>
      <c r="T140" s="57"/>
      <c r="AT140" s="17" t="s">
        <v>259</v>
      </c>
      <c r="AU140" s="17" t="s">
        <v>21</v>
      </c>
    </row>
    <row r="141" spans="2:65" s="12" customFormat="1" ht="11.25">
      <c r="B141" s="155"/>
      <c r="D141" s="156" t="s">
        <v>265</v>
      </c>
      <c r="E141" s="157" t="s">
        <v>1</v>
      </c>
      <c r="F141" s="158" t="s">
        <v>5139</v>
      </c>
      <c r="H141" s="159">
        <v>43</v>
      </c>
      <c r="I141" s="160"/>
      <c r="L141" s="155"/>
      <c r="M141" s="161"/>
      <c r="T141" s="162"/>
      <c r="AT141" s="157" t="s">
        <v>265</v>
      </c>
      <c r="AU141" s="157" t="s">
        <v>21</v>
      </c>
      <c r="AV141" s="12" t="s">
        <v>21</v>
      </c>
      <c r="AW141" s="12" t="s">
        <v>36</v>
      </c>
      <c r="AX141" s="12" t="s">
        <v>80</v>
      </c>
      <c r="AY141" s="157" t="s">
        <v>250</v>
      </c>
    </row>
    <row r="142" spans="2:65" s="14" customFormat="1" ht="11.25">
      <c r="B142" s="171"/>
      <c r="D142" s="156" t="s">
        <v>265</v>
      </c>
      <c r="E142" s="172" t="s">
        <v>1</v>
      </c>
      <c r="F142" s="173" t="s">
        <v>317</v>
      </c>
      <c r="H142" s="174">
        <v>43</v>
      </c>
      <c r="I142" s="175"/>
      <c r="L142" s="171"/>
      <c r="M142" s="176"/>
      <c r="T142" s="177"/>
      <c r="AT142" s="172" t="s">
        <v>265</v>
      </c>
      <c r="AU142" s="172" t="s">
        <v>21</v>
      </c>
      <c r="AV142" s="14" t="s">
        <v>267</v>
      </c>
      <c r="AW142" s="14" t="s">
        <v>36</v>
      </c>
      <c r="AX142" s="14" t="s">
        <v>80</v>
      </c>
      <c r="AY142" s="172" t="s">
        <v>250</v>
      </c>
    </row>
    <row r="143" spans="2:65" s="12" customFormat="1" ht="11.25">
      <c r="B143" s="155"/>
      <c r="D143" s="156" t="s">
        <v>265</v>
      </c>
      <c r="E143" s="157" t="s">
        <v>1</v>
      </c>
      <c r="F143" s="158" t="s">
        <v>5140</v>
      </c>
      <c r="H143" s="159">
        <v>7.7</v>
      </c>
      <c r="I143" s="160"/>
      <c r="L143" s="155"/>
      <c r="M143" s="161"/>
      <c r="T143" s="162"/>
      <c r="AT143" s="157" t="s">
        <v>265</v>
      </c>
      <c r="AU143" s="157" t="s">
        <v>21</v>
      </c>
      <c r="AV143" s="12" t="s">
        <v>21</v>
      </c>
      <c r="AW143" s="12" t="s">
        <v>36</v>
      </c>
      <c r="AX143" s="12" t="s">
        <v>80</v>
      </c>
      <c r="AY143" s="157" t="s">
        <v>250</v>
      </c>
    </row>
    <row r="144" spans="2:65" s="12" customFormat="1" ht="11.25">
      <c r="B144" s="155"/>
      <c r="D144" s="156" t="s">
        <v>265</v>
      </c>
      <c r="E144" s="157" t="s">
        <v>1</v>
      </c>
      <c r="F144" s="158" t="s">
        <v>5139</v>
      </c>
      <c r="H144" s="159">
        <v>43</v>
      </c>
      <c r="I144" s="160"/>
      <c r="L144" s="155"/>
      <c r="M144" s="161"/>
      <c r="T144" s="162"/>
      <c r="AT144" s="157" t="s">
        <v>265</v>
      </c>
      <c r="AU144" s="157" t="s">
        <v>21</v>
      </c>
      <c r="AV144" s="12" t="s">
        <v>21</v>
      </c>
      <c r="AW144" s="12" t="s">
        <v>36</v>
      </c>
      <c r="AX144" s="12" t="s">
        <v>80</v>
      </c>
      <c r="AY144" s="157" t="s">
        <v>250</v>
      </c>
    </row>
    <row r="145" spans="2:65" s="12" customFormat="1" ht="11.25">
      <c r="B145" s="155"/>
      <c r="D145" s="156" t="s">
        <v>265</v>
      </c>
      <c r="E145" s="157" t="s">
        <v>1</v>
      </c>
      <c r="F145" s="158" t="s">
        <v>5141</v>
      </c>
      <c r="H145" s="159">
        <v>61.8</v>
      </c>
      <c r="I145" s="160"/>
      <c r="L145" s="155"/>
      <c r="M145" s="161"/>
      <c r="T145" s="162"/>
      <c r="AT145" s="157" t="s">
        <v>265</v>
      </c>
      <c r="AU145" s="157" t="s">
        <v>21</v>
      </c>
      <c r="AV145" s="12" t="s">
        <v>21</v>
      </c>
      <c r="AW145" s="12" t="s">
        <v>36</v>
      </c>
      <c r="AX145" s="12" t="s">
        <v>80</v>
      </c>
      <c r="AY145" s="157" t="s">
        <v>250</v>
      </c>
    </row>
    <row r="146" spans="2:65" s="14" customFormat="1" ht="11.25">
      <c r="B146" s="171"/>
      <c r="D146" s="156" t="s">
        <v>265</v>
      </c>
      <c r="E146" s="172" t="s">
        <v>5030</v>
      </c>
      <c r="F146" s="173" t="s">
        <v>317</v>
      </c>
      <c r="H146" s="174">
        <v>112.5</v>
      </c>
      <c r="I146" s="175"/>
      <c r="L146" s="171"/>
      <c r="M146" s="176"/>
      <c r="T146" s="177"/>
      <c r="AT146" s="172" t="s">
        <v>265</v>
      </c>
      <c r="AU146" s="172" t="s">
        <v>21</v>
      </c>
      <c r="AV146" s="14" t="s">
        <v>267</v>
      </c>
      <c r="AW146" s="14" t="s">
        <v>36</v>
      </c>
      <c r="AX146" s="14" t="s">
        <v>80</v>
      </c>
      <c r="AY146" s="172" t="s">
        <v>250</v>
      </c>
    </row>
    <row r="147" spans="2:65" s="13" customFormat="1" ht="11.25">
      <c r="B147" s="163"/>
      <c r="D147" s="156" t="s">
        <v>265</v>
      </c>
      <c r="E147" s="164" t="s">
        <v>1</v>
      </c>
      <c r="F147" s="165" t="s">
        <v>273</v>
      </c>
      <c r="H147" s="166">
        <v>155.5</v>
      </c>
      <c r="I147" s="167"/>
      <c r="L147" s="163"/>
      <c r="M147" s="168"/>
      <c r="T147" s="169"/>
      <c r="AT147" s="164" t="s">
        <v>265</v>
      </c>
      <c r="AU147" s="164" t="s">
        <v>21</v>
      </c>
      <c r="AV147" s="13" t="s">
        <v>257</v>
      </c>
      <c r="AW147" s="13" t="s">
        <v>36</v>
      </c>
      <c r="AX147" s="13" t="s">
        <v>88</v>
      </c>
      <c r="AY147" s="164" t="s">
        <v>250</v>
      </c>
    </row>
    <row r="148" spans="2:65" s="1" customFormat="1" ht="16.5" customHeight="1">
      <c r="B148" s="33"/>
      <c r="C148" s="138" t="s">
        <v>287</v>
      </c>
      <c r="D148" s="138" t="s">
        <v>252</v>
      </c>
      <c r="E148" s="139" t="s">
        <v>281</v>
      </c>
      <c r="F148" s="140" t="s">
        <v>282</v>
      </c>
      <c r="G148" s="141" t="s">
        <v>283</v>
      </c>
      <c r="H148" s="142">
        <v>1</v>
      </c>
      <c r="I148" s="143"/>
      <c r="J148" s="144">
        <f>ROUND(I148*H148,2)</f>
        <v>0</v>
      </c>
      <c r="K148" s="140" t="s">
        <v>1</v>
      </c>
      <c r="L148" s="33"/>
      <c r="M148" s="145" t="s">
        <v>1</v>
      </c>
      <c r="N148" s="146" t="s">
        <v>45</v>
      </c>
      <c r="P148" s="147">
        <f>O148*H148</f>
        <v>0</v>
      </c>
      <c r="Q148" s="147">
        <v>0</v>
      </c>
      <c r="R148" s="147">
        <f>Q148*H148</f>
        <v>0</v>
      </c>
      <c r="S148" s="147">
        <v>0</v>
      </c>
      <c r="T148" s="148">
        <f>S148*H148</f>
        <v>0</v>
      </c>
      <c r="AR148" s="149" t="s">
        <v>257</v>
      </c>
      <c r="AT148" s="149" t="s">
        <v>252</v>
      </c>
      <c r="AU148" s="149" t="s">
        <v>21</v>
      </c>
      <c r="AY148" s="17" t="s">
        <v>250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257</v>
      </c>
      <c r="BM148" s="149" t="s">
        <v>5142</v>
      </c>
    </row>
    <row r="149" spans="2:65" s="1" customFormat="1" ht="78">
      <c r="B149" s="33"/>
      <c r="D149" s="156" t="s">
        <v>285</v>
      </c>
      <c r="F149" s="170" t="s">
        <v>286</v>
      </c>
      <c r="I149" s="153"/>
      <c r="L149" s="33"/>
      <c r="M149" s="154"/>
      <c r="T149" s="57"/>
      <c r="AT149" s="17" t="s">
        <v>285</v>
      </c>
      <c r="AU149" s="17" t="s">
        <v>21</v>
      </c>
    </row>
    <row r="150" spans="2:65" s="1" customFormat="1" ht="16.5" customHeight="1">
      <c r="B150" s="33"/>
      <c r="C150" s="138" t="s">
        <v>293</v>
      </c>
      <c r="D150" s="138" t="s">
        <v>252</v>
      </c>
      <c r="E150" s="139" t="s">
        <v>332</v>
      </c>
      <c r="F150" s="140" t="s">
        <v>333</v>
      </c>
      <c r="G150" s="141" t="s">
        <v>276</v>
      </c>
      <c r="H150" s="142">
        <v>12.29</v>
      </c>
      <c r="I150" s="143"/>
      <c r="J150" s="144">
        <f>ROUND(I150*H150,2)</f>
        <v>0</v>
      </c>
      <c r="K150" s="140" t="s">
        <v>1</v>
      </c>
      <c r="L150" s="33"/>
      <c r="M150" s="145" t="s">
        <v>1</v>
      </c>
      <c r="N150" s="146" t="s">
        <v>45</v>
      </c>
      <c r="P150" s="147">
        <f>O150*H150</f>
        <v>0</v>
      </c>
      <c r="Q150" s="147">
        <v>0</v>
      </c>
      <c r="R150" s="147">
        <f>Q150*H150</f>
        <v>0</v>
      </c>
      <c r="S150" s="147">
        <v>0</v>
      </c>
      <c r="T150" s="148">
        <f>S150*H150</f>
        <v>0</v>
      </c>
      <c r="AR150" s="149" t="s">
        <v>257</v>
      </c>
      <c r="AT150" s="149" t="s">
        <v>252</v>
      </c>
      <c r="AU150" s="149" t="s">
        <v>21</v>
      </c>
      <c r="AY150" s="17" t="s">
        <v>250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257</v>
      </c>
      <c r="BM150" s="149" t="s">
        <v>5143</v>
      </c>
    </row>
    <row r="151" spans="2:65" s="12" customFormat="1" ht="11.25">
      <c r="B151" s="155"/>
      <c r="D151" s="156" t="s">
        <v>265</v>
      </c>
      <c r="E151" s="157" t="s">
        <v>1</v>
      </c>
      <c r="F151" s="158" t="s">
        <v>5144</v>
      </c>
      <c r="H151" s="159">
        <v>12.29</v>
      </c>
      <c r="I151" s="160"/>
      <c r="L151" s="155"/>
      <c r="M151" s="161"/>
      <c r="T151" s="162"/>
      <c r="AT151" s="157" t="s">
        <v>265</v>
      </c>
      <c r="AU151" s="157" t="s">
        <v>21</v>
      </c>
      <c r="AV151" s="12" t="s">
        <v>21</v>
      </c>
      <c r="AW151" s="12" t="s">
        <v>36</v>
      </c>
      <c r="AX151" s="12" t="s">
        <v>88</v>
      </c>
      <c r="AY151" s="157" t="s">
        <v>250</v>
      </c>
    </row>
    <row r="152" spans="2:65" s="1" customFormat="1" ht="24.2" customHeight="1">
      <c r="B152" s="33"/>
      <c r="C152" s="138" t="s">
        <v>299</v>
      </c>
      <c r="D152" s="138" t="s">
        <v>252</v>
      </c>
      <c r="E152" s="139" t="s">
        <v>341</v>
      </c>
      <c r="F152" s="140" t="s">
        <v>342</v>
      </c>
      <c r="G152" s="141" t="s">
        <v>276</v>
      </c>
      <c r="H152" s="142">
        <v>126.77</v>
      </c>
      <c r="I152" s="143"/>
      <c r="J152" s="144">
        <f>ROUND(I152*H152,2)</f>
        <v>0</v>
      </c>
      <c r="K152" s="140" t="s">
        <v>256</v>
      </c>
      <c r="L152" s="33"/>
      <c r="M152" s="145" t="s">
        <v>1</v>
      </c>
      <c r="N152" s="146" t="s">
        <v>45</v>
      </c>
      <c r="P152" s="147">
        <f>O152*H152</f>
        <v>0</v>
      </c>
      <c r="Q152" s="147">
        <v>0</v>
      </c>
      <c r="R152" s="147">
        <f>Q152*H152</f>
        <v>0</v>
      </c>
      <c r="S152" s="147">
        <v>0</v>
      </c>
      <c r="T152" s="148">
        <f>S152*H152</f>
        <v>0</v>
      </c>
      <c r="AR152" s="149" t="s">
        <v>257</v>
      </c>
      <c r="AT152" s="149" t="s">
        <v>252</v>
      </c>
      <c r="AU152" s="149" t="s">
        <v>21</v>
      </c>
      <c r="AY152" s="17" t="s">
        <v>250</v>
      </c>
      <c r="BE152" s="150">
        <f>IF(N152="základní",J152,0)</f>
        <v>0</v>
      </c>
      <c r="BF152" s="150">
        <f>IF(N152="snížená",J152,0)</f>
        <v>0</v>
      </c>
      <c r="BG152" s="150">
        <f>IF(N152="zákl. přenesená",J152,0)</f>
        <v>0</v>
      </c>
      <c r="BH152" s="150">
        <f>IF(N152="sníž. přenesená",J152,0)</f>
        <v>0</v>
      </c>
      <c r="BI152" s="150">
        <f>IF(N152="nulová",J152,0)</f>
        <v>0</v>
      </c>
      <c r="BJ152" s="17" t="s">
        <v>88</v>
      </c>
      <c r="BK152" s="150">
        <f>ROUND(I152*H152,2)</f>
        <v>0</v>
      </c>
      <c r="BL152" s="17" t="s">
        <v>257</v>
      </c>
      <c r="BM152" s="149" t="s">
        <v>5145</v>
      </c>
    </row>
    <row r="153" spans="2:65" s="1" customFormat="1" ht="11.25">
      <c r="B153" s="33"/>
      <c r="D153" s="151" t="s">
        <v>259</v>
      </c>
      <c r="F153" s="152" t="s">
        <v>344</v>
      </c>
      <c r="I153" s="153"/>
      <c r="L153" s="33"/>
      <c r="M153" s="154"/>
      <c r="T153" s="57"/>
      <c r="AT153" s="17" t="s">
        <v>259</v>
      </c>
      <c r="AU153" s="17" t="s">
        <v>21</v>
      </c>
    </row>
    <row r="154" spans="2:65" s="12" customFormat="1" ht="11.25">
      <c r="B154" s="155"/>
      <c r="D154" s="156" t="s">
        <v>265</v>
      </c>
      <c r="E154" s="157" t="s">
        <v>1</v>
      </c>
      <c r="F154" s="158" t="s">
        <v>5146</v>
      </c>
      <c r="H154" s="159">
        <v>126.77</v>
      </c>
      <c r="I154" s="160"/>
      <c r="L154" s="155"/>
      <c r="M154" s="161"/>
      <c r="T154" s="162"/>
      <c r="AT154" s="157" t="s">
        <v>265</v>
      </c>
      <c r="AU154" s="157" t="s">
        <v>21</v>
      </c>
      <c r="AV154" s="12" t="s">
        <v>21</v>
      </c>
      <c r="AW154" s="12" t="s">
        <v>36</v>
      </c>
      <c r="AX154" s="12" t="s">
        <v>80</v>
      </c>
      <c r="AY154" s="157" t="s">
        <v>250</v>
      </c>
    </row>
    <row r="155" spans="2:65" s="13" customFormat="1" ht="11.25">
      <c r="B155" s="163"/>
      <c r="D155" s="156" t="s">
        <v>265</v>
      </c>
      <c r="E155" s="164" t="s">
        <v>1</v>
      </c>
      <c r="F155" s="165" t="s">
        <v>273</v>
      </c>
      <c r="H155" s="166">
        <v>126.77</v>
      </c>
      <c r="I155" s="167"/>
      <c r="L155" s="163"/>
      <c r="M155" s="168"/>
      <c r="T155" s="169"/>
      <c r="AT155" s="164" t="s">
        <v>265</v>
      </c>
      <c r="AU155" s="164" t="s">
        <v>21</v>
      </c>
      <c r="AV155" s="13" t="s">
        <v>257</v>
      </c>
      <c r="AW155" s="13" t="s">
        <v>36</v>
      </c>
      <c r="AX155" s="13" t="s">
        <v>88</v>
      </c>
      <c r="AY155" s="164" t="s">
        <v>250</v>
      </c>
    </row>
    <row r="156" spans="2:65" s="1" customFormat="1" ht="37.9" customHeight="1">
      <c r="B156" s="33"/>
      <c r="C156" s="138" t="s">
        <v>305</v>
      </c>
      <c r="D156" s="138" t="s">
        <v>252</v>
      </c>
      <c r="E156" s="139" t="s">
        <v>381</v>
      </c>
      <c r="F156" s="140" t="s">
        <v>382</v>
      </c>
      <c r="G156" s="141" t="s">
        <v>276</v>
      </c>
      <c r="H156" s="142">
        <v>14.37</v>
      </c>
      <c r="I156" s="143"/>
      <c r="J156" s="144">
        <f>ROUND(I156*H156,2)</f>
        <v>0</v>
      </c>
      <c r="K156" s="140" t="s">
        <v>256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257</v>
      </c>
      <c r="AT156" s="149" t="s">
        <v>252</v>
      </c>
      <c r="AU156" s="149" t="s">
        <v>21</v>
      </c>
      <c r="AY156" s="17" t="s">
        <v>250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257</v>
      </c>
      <c r="BM156" s="149" t="s">
        <v>5147</v>
      </c>
    </row>
    <row r="157" spans="2:65" s="1" customFormat="1" ht="11.25">
      <c r="B157" s="33"/>
      <c r="D157" s="151" t="s">
        <v>259</v>
      </c>
      <c r="F157" s="152" t="s">
        <v>384</v>
      </c>
      <c r="I157" s="153"/>
      <c r="L157" s="33"/>
      <c r="M157" s="154"/>
      <c r="T157" s="57"/>
      <c r="AT157" s="17" t="s">
        <v>259</v>
      </c>
      <c r="AU157" s="17" t="s">
        <v>21</v>
      </c>
    </row>
    <row r="158" spans="2:65" s="12" customFormat="1" ht="11.25">
      <c r="B158" s="155"/>
      <c r="D158" s="156" t="s">
        <v>265</v>
      </c>
      <c r="E158" s="157" t="s">
        <v>1</v>
      </c>
      <c r="F158" s="158" t="s">
        <v>5148</v>
      </c>
      <c r="H158" s="159">
        <v>7</v>
      </c>
      <c r="I158" s="160"/>
      <c r="L158" s="155"/>
      <c r="M158" s="161"/>
      <c r="T158" s="162"/>
      <c r="AT158" s="157" t="s">
        <v>265</v>
      </c>
      <c r="AU158" s="157" t="s">
        <v>21</v>
      </c>
      <c r="AV158" s="12" t="s">
        <v>21</v>
      </c>
      <c r="AW158" s="12" t="s">
        <v>36</v>
      </c>
      <c r="AX158" s="12" t="s">
        <v>80</v>
      </c>
      <c r="AY158" s="157" t="s">
        <v>250</v>
      </c>
    </row>
    <row r="159" spans="2:65" s="14" customFormat="1" ht="11.25">
      <c r="B159" s="171"/>
      <c r="D159" s="156" t="s">
        <v>265</v>
      </c>
      <c r="E159" s="172" t="s">
        <v>1</v>
      </c>
      <c r="F159" s="173" t="s">
        <v>317</v>
      </c>
      <c r="H159" s="174">
        <v>7</v>
      </c>
      <c r="I159" s="175"/>
      <c r="L159" s="171"/>
      <c r="M159" s="176"/>
      <c r="T159" s="177"/>
      <c r="AT159" s="172" t="s">
        <v>265</v>
      </c>
      <c r="AU159" s="172" t="s">
        <v>21</v>
      </c>
      <c r="AV159" s="14" t="s">
        <v>267</v>
      </c>
      <c r="AW159" s="14" t="s">
        <v>36</v>
      </c>
      <c r="AX159" s="14" t="s">
        <v>80</v>
      </c>
      <c r="AY159" s="172" t="s">
        <v>250</v>
      </c>
    </row>
    <row r="160" spans="2:65" s="12" customFormat="1" ht="11.25">
      <c r="B160" s="155"/>
      <c r="D160" s="156" t="s">
        <v>265</v>
      </c>
      <c r="E160" s="157" t="s">
        <v>1</v>
      </c>
      <c r="F160" s="158" t="s">
        <v>5149</v>
      </c>
      <c r="H160" s="159">
        <v>7.37</v>
      </c>
      <c r="I160" s="160"/>
      <c r="L160" s="155"/>
      <c r="M160" s="161"/>
      <c r="T160" s="162"/>
      <c r="AT160" s="157" t="s">
        <v>265</v>
      </c>
      <c r="AU160" s="157" t="s">
        <v>21</v>
      </c>
      <c r="AV160" s="12" t="s">
        <v>21</v>
      </c>
      <c r="AW160" s="12" t="s">
        <v>36</v>
      </c>
      <c r="AX160" s="12" t="s">
        <v>80</v>
      </c>
      <c r="AY160" s="157" t="s">
        <v>250</v>
      </c>
    </row>
    <row r="161" spans="2:65" s="14" customFormat="1" ht="11.25">
      <c r="B161" s="171"/>
      <c r="D161" s="156" t="s">
        <v>265</v>
      </c>
      <c r="E161" s="172" t="s">
        <v>971</v>
      </c>
      <c r="F161" s="173" t="s">
        <v>317</v>
      </c>
      <c r="H161" s="174">
        <v>7.37</v>
      </c>
      <c r="I161" s="175"/>
      <c r="L161" s="171"/>
      <c r="M161" s="176"/>
      <c r="T161" s="177"/>
      <c r="AT161" s="172" t="s">
        <v>265</v>
      </c>
      <c r="AU161" s="172" t="s">
        <v>21</v>
      </c>
      <c r="AV161" s="14" t="s">
        <v>267</v>
      </c>
      <c r="AW161" s="14" t="s">
        <v>36</v>
      </c>
      <c r="AX161" s="14" t="s">
        <v>80</v>
      </c>
      <c r="AY161" s="172" t="s">
        <v>250</v>
      </c>
    </row>
    <row r="162" spans="2:65" s="13" customFormat="1" ht="11.25">
      <c r="B162" s="163"/>
      <c r="D162" s="156" t="s">
        <v>265</v>
      </c>
      <c r="E162" s="164" t="s">
        <v>1</v>
      </c>
      <c r="F162" s="165" t="s">
        <v>273</v>
      </c>
      <c r="H162" s="166">
        <v>14.37</v>
      </c>
      <c r="I162" s="167"/>
      <c r="L162" s="163"/>
      <c r="M162" s="168"/>
      <c r="T162" s="169"/>
      <c r="AT162" s="164" t="s">
        <v>265</v>
      </c>
      <c r="AU162" s="164" t="s">
        <v>21</v>
      </c>
      <c r="AV162" s="13" t="s">
        <v>257</v>
      </c>
      <c r="AW162" s="13" t="s">
        <v>36</v>
      </c>
      <c r="AX162" s="13" t="s">
        <v>88</v>
      </c>
      <c r="AY162" s="164" t="s">
        <v>250</v>
      </c>
    </row>
    <row r="163" spans="2:65" s="1" customFormat="1" ht="37.9" customHeight="1">
      <c r="B163" s="33"/>
      <c r="C163" s="138" t="s">
        <v>311</v>
      </c>
      <c r="D163" s="138" t="s">
        <v>252</v>
      </c>
      <c r="E163" s="139" t="s">
        <v>388</v>
      </c>
      <c r="F163" s="140" t="s">
        <v>389</v>
      </c>
      <c r="G163" s="141" t="s">
        <v>276</v>
      </c>
      <c r="H163" s="142">
        <v>143.69999999999999</v>
      </c>
      <c r="I163" s="143"/>
      <c r="J163" s="144">
        <f>ROUND(I163*H163,2)</f>
        <v>0</v>
      </c>
      <c r="K163" s="140" t="s">
        <v>256</v>
      </c>
      <c r="L163" s="33"/>
      <c r="M163" s="145" t="s">
        <v>1</v>
      </c>
      <c r="N163" s="146" t="s">
        <v>45</v>
      </c>
      <c r="P163" s="147">
        <f>O163*H163</f>
        <v>0</v>
      </c>
      <c r="Q163" s="147">
        <v>0</v>
      </c>
      <c r="R163" s="147">
        <f>Q163*H163</f>
        <v>0</v>
      </c>
      <c r="S163" s="147">
        <v>0</v>
      </c>
      <c r="T163" s="148">
        <f>S163*H163</f>
        <v>0</v>
      </c>
      <c r="AR163" s="149" t="s">
        <v>257</v>
      </c>
      <c r="AT163" s="149" t="s">
        <v>252</v>
      </c>
      <c r="AU163" s="149" t="s">
        <v>21</v>
      </c>
      <c r="AY163" s="17" t="s">
        <v>250</v>
      </c>
      <c r="BE163" s="150">
        <f>IF(N163="základní",J163,0)</f>
        <v>0</v>
      </c>
      <c r="BF163" s="150">
        <f>IF(N163="snížená",J163,0)</f>
        <v>0</v>
      </c>
      <c r="BG163" s="150">
        <f>IF(N163="zákl. přenesená",J163,0)</f>
        <v>0</v>
      </c>
      <c r="BH163" s="150">
        <f>IF(N163="sníž. přenesená",J163,0)</f>
        <v>0</v>
      </c>
      <c r="BI163" s="150">
        <f>IF(N163="nulová",J163,0)</f>
        <v>0</v>
      </c>
      <c r="BJ163" s="17" t="s">
        <v>88</v>
      </c>
      <c r="BK163" s="150">
        <f>ROUND(I163*H163,2)</f>
        <v>0</v>
      </c>
      <c r="BL163" s="17" t="s">
        <v>257</v>
      </c>
      <c r="BM163" s="149" t="s">
        <v>5150</v>
      </c>
    </row>
    <row r="164" spans="2:65" s="1" customFormat="1" ht="11.25">
      <c r="B164" s="33"/>
      <c r="D164" s="151" t="s">
        <v>259</v>
      </c>
      <c r="F164" s="152" t="s">
        <v>391</v>
      </c>
      <c r="I164" s="153"/>
      <c r="L164" s="33"/>
      <c r="M164" s="154"/>
      <c r="T164" s="57"/>
      <c r="AT164" s="17" t="s">
        <v>259</v>
      </c>
      <c r="AU164" s="17" t="s">
        <v>21</v>
      </c>
    </row>
    <row r="165" spans="2:65" s="12" customFormat="1" ht="11.25">
      <c r="B165" s="155"/>
      <c r="D165" s="156" t="s">
        <v>265</v>
      </c>
      <c r="E165" s="157" t="s">
        <v>1</v>
      </c>
      <c r="F165" s="158" t="s">
        <v>5151</v>
      </c>
      <c r="H165" s="159">
        <v>143.69999999999999</v>
      </c>
      <c r="I165" s="160"/>
      <c r="L165" s="155"/>
      <c r="M165" s="161"/>
      <c r="T165" s="162"/>
      <c r="AT165" s="157" t="s">
        <v>265</v>
      </c>
      <c r="AU165" s="157" t="s">
        <v>21</v>
      </c>
      <c r="AV165" s="12" t="s">
        <v>21</v>
      </c>
      <c r="AW165" s="12" t="s">
        <v>36</v>
      </c>
      <c r="AX165" s="12" t="s">
        <v>88</v>
      </c>
      <c r="AY165" s="157" t="s">
        <v>250</v>
      </c>
    </row>
    <row r="166" spans="2:65" s="1" customFormat="1" ht="33" customHeight="1">
      <c r="B166" s="33"/>
      <c r="C166" s="138" t="s">
        <v>320</v>
      </c>
      <c r="D166" s="138" t="s">
        <v>252</v>
      </c>
      <c r="E166" s="139" t="s">
        <v>400</v>
      </c>
      <c r="F166" s="140" t="s">
        <v>401</v>
      </c>
      <c r="G166" s="141" t="s">
        <v>402</v>
      </c>
      <c r="H166" s="142">
        <v>28.74</v>
      </c>
      <c r="I166" s="143"/>
      <c r="J166" s="144">
        <f>ROUND(I166*H166,2)</f>
        <v>0</v>
      </c>
      <c r="K166" s="140" t="s">
        <v>256</v>
      </c>
      <c r="L166" s="33"/>
      <c r="M166" s="145" t="s">
        <v>1</v>
      </c>
      <c r="N166" s="146" t="s">
        <v>45</v>
      </c>
      <c r="P166" s="147">
        <f>O166*H166</f>
        <v>0</v>
      </c>
      <c r="Q166" s="147">
        <v>0</v>
      </c>
      <c r="R166" s="147">
        <f>Q166*H166</f>
        <v>0</v>
      </c>
      <c r="S166" s="147">
        <v>0</v>
      </c>
      <c r="T166" s="148">
        <f>S166*H166</f>
        <v>0</v>
      </c>
      <c r="AR166" s="149" t="s">
        <v>257</v>
      </c>
      <c r="AT166" s="149" t="s">
        <v>252</v>
      </c>
      <c r="AU166" s="149" t="s">
        <v>21</v>
      </c>
      <c r="AY166" s="17" t="s">
        <v>250</v>
      </c>
      <c r="BE166" s="150">
        <f>IF(N166="základní",J166,0)</f>
        <v>0</v>
      </c>
      <c r="BF166" s="150">
        <f>IF(N166="snížená",J166,0)</f>
        <v>0</v>
      </c>
      <c r="BG166" s="150">
        <f>IF(N166="zákl. přenesená",J166,0)</f>
        <v>0</v>
      </c>
      <c r="BH166" s="150">
        <f>IF(N166="sníž. přenesená",J166,0)</f>
        <v>0</v>
      </c>
      <c r="BI166" s="150">
        <f>IF(N166="nulová",J166,0)</f>
        <v>0</v>
      </c>
      <c r="BJ166" s="17" t="s">
        <v>88</v>
      </c>
      <c r="BK166" s="150">
        <f>ROUND(I166*H166,2)</f>
        <v>0</v>
      </c>
      <c r="BL166" s="17" t="s">
        <v>257</v>
      </c>
      <c r="BM166" s="149" t="s">
        <v>5152</v>
      </c>
    </row>
    <row r="167" spans="2:65" s="1" customFormat="1" ht="11.25">
      <c r="B167" s="33"/>
      <c r="D167" s="151" t="s">
        <v>259</v>
      </c>
      <c r="F167" s="152" t="s">
        <v>404</v>
      </c>
      <c r="I167" s="153"/>
      <c r="L167" s="33"/>
      <c r="M167" s="154"/>
      <c r="T167" s="57"/>
      <c r="AT167" s="17" t="s">
        <v>259</v>
      </c>
      <c r="AU167" s="17" t="s">
        <v>21</v>
      </c>
    </row>
    <row r="168" spans="2:65" s="12" customFormat="1" ht="11.25">
      <c r="B168" s="155"/>
      <c r="D168" s="156" t="s">
        <v>265</v>
      </c>
      <c r="E168" s="157" t="s">
        <v>1</v>
      </c>
      <c r="F168" s="158" t="s">
        <v>5153</v>
      </c>
      <c r="H168" s="159">
        <v>28.74</v>
      </c>
      <c r="I168" s="160"/>
      <c r="L168" s="155"/>
      <c r="M168" s="161"/>
      <c r="T168" s="162"/>
      <c r="AT168" s="157" t="s">
        <v>265</v>
      </c>
      <c r="AU168" s="157" t="s">
        <v>21</v>
      </c>
      <c r="AV168" s="12" t="s">
        <v>21</v>
      </c>
      <c r="AW168" s="12" t="s">
        <v>36</v>
      </c>
      <c r="AX168" s="12" t="s">
        <v>88</v>
      </c>
      <c r="AY168" s="157" t="s">
        <v>250</v>
      </c>
    </row>
    <row r="169" spans="2:65" s="1" customFormat="1" ht="16.5" customHeight="1">
      <c r="B169" s="33"/>
      <c r="C169" s="138" t="s">
        <v>331</v>
      </c>
      <c r="D169" s="138" t="s">
        <v>252</v>
      </c>
      <c r="E169" s="139" t="s">
        <v>412</v>
      </c>
      <c r="F169" s="140" t="s">
        <v>413</v>
      </c>
      <c r="G169" s="141" t="s">
        <v>276</v>
      </c>
      <c r="H169" s="142">
        <v>80.87</v>
      </c>
      <c r="I169" s="143"/>
      <c r="J169" s="144">
        <f>ROUND(I169*H169,2)</f>
        <v>0</v>
      </c>
      <c r="K169" s="140" t="s">
        <v>256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0</v>
      </c>
      <c r="R169" s="147">
        <f>Q169*H169</f>
        <v>0</v>
      </c>
      <c r="S169" s="147">
        <v>0</v>
      </c>
      <c r="T169" s="148">
        <f>S169*H169</f>
        <v>0</v>
      </c>
      <c r="AR169" s="149" t="s">
        <v>257</v>
      </c>
      <c r="AT169" s="149" t="s">
        <v>252</v>
      </c>
      <c r="AU169" s="149" t="s">
        <v>21</v>
      </c>
      <c r="AY169" s="17" t="s">
        <v>250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257</v>
      </c>
      <c r="BM169" s="149" t="s">
        <v>5154</v>
      </c>
    </row>
    <row r="170" spans="2:65" s="1" customFormat="1" ht="11.25">
      <c r="B170" s="33"/>
      <c r="D170" s="151" t="s">
        <v>259</v>
      </c>
      <c r="F170" s="152" t="s">
        <v>415</v>
      </c>
      <c r="I170" s="153"/>
      <c r="L170" s="33"/>
      <c r="M170" s="154"/>
      <c r="T170" s="57"/>
      <c r="AT170" s="17" t="s">
        <v>259</v>
      </c>
      <c r="AU170" s="17" t="s">
        <v>21</v>
      </c>
    </row>
    <row r="171" spans="2:65" s="12" customFormat="1" ht="11.25">
      <c r="B171" s="155"/>
      <c r="D171" s="156" t="s">
        <v>265</v>
      </c>
      <c r="E171" s="157" t="s">
        <v>1</v>
      </c>
      <c r="F171" s="158" t="s">
        <v>5136</v>
      </c>
      <c r="H171" s="159">
        <v>25.95</v>
      </c>
      <c r="I171" s="160"/>
      <c r="L171" s="155"/>
      <c r="M171" s="161"/>
      <c r="T171" s="162"/>
      <c r="AT171" s="157" t="s">
        <v>265</v>
      </c>
      <c r="AU171" s="157" t="s">
        <v>21</v>
      </c>
      <c r="AV171" s="12" t="s">
        <v>21</v>
      </c>
      <c r="AW171" s="12" t="s">
        <v>36</v>
      </c>
      <c r="AX171" s="12" t="s">
        <v>80</v>
      </c>
      <c r="AY171" s="157" t="s">
        <v>250</v>
      </c>
    </row>
    <row r="172" spans="2:65" s="12" customFormat="1" ht="11.25">
      <c r="B172" s="155"/>
      <c r="D172" s="156" t="s">
        <v>265</v>
      </c>
      <c r="E172" s="157" t="s">
        <v>1</v>
      </c>
      <c r="F172" s="158" t="s">
        <v>5139</v>
      </c>
      <c r="H172" s="159">
        <v>43</v>
      </c>
      <c r="I172" s="160"/>
      <c r="L172" s="155"/>
      <c r="M172" s="161"/>
      <c r="T172" s="162"/>
      <c r="AT172" s="157" t="s">
        <v>265</v>
      </c>
      <c r="AU172" s="157" t="s">
        <v>21</v>
      </c>
      <c r="AV172" s="12" t="s">
        <v>21</v>
      </c>
      <c r="AW172" s="12" t="s">
        <v>36</v>
      </c>
      <c r="AX172" s="12" t="s">
        <v>80</v>
      </c>
      <c r="AY172" s="157" t="s">
        <v>250</v>
      </c>
    </row>
    <row r="173" spans="2:65" s="12" customFormat="1" ht="11.25">
      <c r="B173" s="155"/>
      <c r="D173" s="156" t="s">
        <v>265</v>
      </c>
      <c r="E173" s="157" t="s">
        <v>1</v>
      </c>
      <c r="F173" s="158" t="s">
        <v>5155</v>
      </c>
      <c r="H173" s="159">
        <v>4.92</v>
      </c>
      <c r="I173" s="160"/>
      <c r="L173" s="155"/>
      <c r="M173" s="161"/>
      <c r="T173" s="162"/>
      <c r="AT173" s="157" t="s">
        <v>265</v>
      </c>
      <c r="AU173" s="157" t="s">
        <v>21</v>
      </c>
      <c r="AV173" s="12" t="s">
        <v>21</v>
      </c>
      <c r="AW173" s="12" t="s">
        <v>36</v>
      </c>
      <c r="AX173" s="12" t="s">
        <v>80</v>
      </c>
      <c r="AY173" s="157" t="s">
        <v>250</v>
      </c>
    </row>
    <row r="174" spans="2:65" s="12" customFormat="1" ht="11.25">
      <c r="B174" s="155"/>
      <c r="D174" s="156" t="s">
        <v>265</v>
      </c>
      <c r="E174" s="157" t="s">
        <v>1</v>
      </c>
      <c r="F174" s="158" t="s">
        <v>5156</v>
      </c>
      <c r="H174" s="159">
        <v>7</v>
      </c>
      <c r="I174" s="160"/>
      <c r="L174" s="155"/>
      <c r="M174" s="161"/>
      <c r="T174" s="162"/>
      <c r="AT174" s="157" t="s">
        <v>265</v>
      </c>
      <c r="AU174" s="157" t="s">
        <v>21</v>
      </c>
      <c r="AV174" s="12" t="s">
        <v>21</v>
      </c>
      <c r="AW174" s="12" t="s">
        <v>36</v>
      </c>
      <c r="AX174" s="12" t="s">
        <v>80</v>
      </c>
      <c r="AY174" s="157" t="s">
        <v>250</v>
      </c>
    </row>
    <row r="175" spans="2:65" s="13" customFormat="1" ht="11.25">
      <c r="B175" s="163"/>
      <c r="D175" s="156" t="s">
        <v>265</v>
      </c>
      <c r="E175" s="164" t="s">
        <v>1</v>
      </c>
      <c r="F175" s="165" t="s">
        <v>273</v>
      </c>
      <c r="H175" s="166">
        <v>80.87</v>
      </c>
      <c r="I175" s="167"/>
      <c r="L175" s="163"/>
      <c r="M175" s="168"/>
      <c r="T175" s="169"/>
      <c r="AT175" s="164" t="s">
        <v>265</v>
      </c>
      <c r="AU175" s="164" t="s">
        <v>21</v>
      </c>
      <c r="AV175" s="13" t="s">
        <v>257</v>
      </c>
      <c r="AW175" s="13" t="s">
        <v>36</v>
      </c>
      <c r="AX175" s="13" t="s">
        <v>88</v>
      </c>
      <c r="AY175" s="164" t="s">
        <v>250</v>
      </c>
    </row>
    <row r="176" spans="2:65" s="1" customFormat="1" ht="24.2" customHeight="1">
      <c r="B176" s="33"/>
      <c r="C176" s="138" t="s">
        <v>335</v>
      </c>
      <c r="D176" s="138" t="s">
        <v>252</v>
      </c>
      <c r="E176" s="139" t="s">
        <v>346</v>
      </c>
      <c r="F176" s="140" t="s">
        <v>347</v>
      </c>
      <c r="G176" s="141" t="s">
        <v>276</v>
      </c>
      <c r="H176" s="142">
        <v>43</v>
      </c>
      <c r="I176" s="143"/>
      <c r="J176" s="144">
        <f>ROUND(I176*H176,2)</f>
        <v>0</v>
      </c>
      <c r="K176" s="140" t="s">
        <v>256</v>
      </c>
      <c r="L176" s="33"/>
      <c r="M176" s="145" t="s">
        <v>1</v>
      </c>
      <c r="N176" s="146" t="s">
        <v>45</v>
      </c>
      <c r="P176" s="147">
        <f>O176*H176</f>
        <v>0</v>
      </c>
      <c r="Q176" s="147">
        <v>0</v>
      </c>
      <c r="R176" s="147">
        <f>Q176*H176</f>
        <v>0</v>
      </c>
      <c r="S176" s="147">
        <v>0</v>
      </c>
      <c r="T176" s="148">
        <f>S176*H176</f>
        <v>0</v>
      </c>
      <c r="AR176" s="149" t="s">
        <v>257</v>
      </c>
      <c r="AT176" s="149" t="s">
        <v>252</v>
      </c>
      <c r="AU176" s="149" t="s">
        <v>21</v>
      </c>
      <c r="AY176" s="17" t="s">
        <v>250</v>
      </c>
      <c r="BE176" s="150">
        <f>IF(N176="základní",J176,0)</f>
        <v>0</v>
      </c>
      <c r="BF176" s="150">
        <f>IF(N176="snížená",J176,0)</f>
        <v>0</v>
      </c>
      <c r="BG176" s="150">
        <f>IF(N176="zákl. přenesená",J176,0)</f>
        <v>0</v>
      </c>
      <c r="BH176" s="150">
        <f>IF(N176="sníž. přenesená",J176,0)</f>
        <v>0</v>
      </c>
      <c r="BI176" s="150">
        <f>IF(N176="nulová",J176,0)</f>
        <v>0</v>
      </c>
      <c r="BJ176" s="17" t="s">
        <v>88</v>
      </c>
      <c r="BK176" s="150">
        <f>ROUND(I176*H176,2)</f>
        <v>0</v>
      </c>
      <c r="BL176" s="17" t="s">
        <v>257</v>
      </c>
      <c r="BM176" s="149" t="s">
        <v>5157</v>
      </c>
    </row>
    <row r="177" spans="2:65" s="1" customFormat="1" ht="11.25">
      <c r="B177" s="33"/>
      <c r="D177" s="151" t="s">
        <v>259</v>
      </c>
      <c r="F177" s="152" t="s">
        <v>349</v>
      </c>
      <c r="I177" s="153"/>
      <c r="L177" s="33"/>
      <c r="M177" s="154"/>
      <c r="T177" s="57"/>
      <c r="AT177" s="17" t="s">
        <v>259</v>
      </c>
      <c r="AU177" s="17" t="s">
        <v>21</v>
      </c>
    </row>
    <row r="178" spans="2:65" s="12" customFormat="1" ht="11.25">
      <c r="B178" s="155"/>
      <c r="D178" s="156" t="s">
        <v>265</v>
      </c>
      <c r="E178" s="157" t="s">
        <v>1</v>
      </c>
      <c r="F178" s="158" t="s">
        <v>5158</v>
      </c>
      <c r="H178" s="159">
        <v>43</v>
      </c>
      <c r="I178" s="160"/>
      <c r="L178" s="155"/>
      <c r="M178" s="161"/>
      <c r="T178" s="162"/>
      <c r="AT178" s="157" t="s">
        <v>265</v>
      </c>
      <c r="AU178" s="157" t="s">
        <v>21</v>
      </c>
      <c r="AV178" s="12" t="s">
        <v>21</v>
      </c>
      <c r="AW178" s="12" t="s">
        <v>36</v>
      </c>
      <c r="AX178" s="12" t="s">
        <v>88</v>
      </c>
      <c r="AY178" s="157" t="s">
        <v>250</v>
      </c>
    </row>
    <row r="179" spans="2:65" s="1" customFormat="1" ht="24.2" customHeight="1">
      <c r="B179" s="33"/>
      <c r="C179" s="138" t="s">
        <v>340</v>
      </c>
      <c r="D179" s="138" t="s">
        <v>252</v>
      </c>
      <c r="E179" s="139" t="s">
        <v>436</v>
      </c>
      <c r="F179" s="140" t="s">
        <v>437</v>
      </c>
      <c r="G179" s="141" t="s">
        <v>255</v>
      </c>
      <c r="H179" s="142">
        <v>46</v>
      </c>
      <c r="I179" s="143"/>
      <c r="J179" s="144">
        <f>ROUND(I179*H179,2)</f>
        <v>0</v>
      </c>
      <c r="K179" s="140" t="s">
        <v>256</v>
      </c>
      <c r="L179" s="33"/>
      <c r="M179" s="145" t="s">
        <v>1</v>
      </c>
      <c r="N179" s="146" t="s">
        <v>45</v>
      </c>
      <c r="P179" s="147">
        <f>O179*H179</f>
        <v>0</v>
      </c>
      <c r="Q179" s="147">
        <v>0</v>
      </c>
      <c r="R179" s="147">
        <f>Q179*H179</f>
        <v>0</v>
      </c>
      <c r="S179" s="147">
        <v>0</v>
      </c>
      <c r="T179" s="148">
        <f>S179*H179</f>
        <v>0</v>
      </c>
      <c r="AR179" s="149" t="s">
        <v>257</v>
      </c>
      <c r="AT179" s="149" t="s">
        <v>252</v>
      </c>
      <c r="AU179" s="149" t="s">
        <v>21</v>
      </c>
      <c r="AY179" s="17" t="s">
        <v>250</v>
      </c>
      <c r="BE179" s="150">
        <f>IF(N179="základní",J179,0)</f>
        <v>0</v>
      </c>
      <c r="BF179" s="150">
        <f>IF(N179="snížená",J179,0)</f>
        <v>0</v>
      </c>
      <c r="BG179" s="150">
        <f>IF(N179="zákl. přenesená",J179,0)</f>
        <v>0</v>
      </c>
      <c r="BH179" s="150">
        <f>IF(N179="sníž. přenesená",J179,0)</f>
        <v>0</v>
      </c>
      <c r="BI179" s="150">
        <f>IF(N179="nulová",J179,0)</f>
        <v>0</v>
      </c>
      <c r="BJ179" s="17" t="s">
        <v>88</v>
      </c>
      <c r="BK179" s="150">
        <f>ROUND(I179*H179,2)</f>
        <v>0</v>
      </c>
      <c r="BL179" s="17" t="s">
        <v>257</v>
      </c>
      <c r="BM179" s="149" t="s">
        <v>5159</v>
      </c>
    </row>
    <row r="180" spans="2:65" s="1" customFormat="1" ht="11.25">
      <c r="B180" s="33"/>
      <c r="D180" s="151" t="s">
        <v>259</v>
      </c>
      <c r="F180" s="152" t="s">
        <v>439</v>
      </c>
      <c r="I180" s="153"/>
      <c r="L180" s="33"/>
      <c r="M180" s="154"/>
      <c r="T180" s="57"/>
      <c r="AT180" s="17" t="s">
        <v>259</v>
      </c>
      <c r="AU180" s="17" t="s">
        <v>21</v>
      </c>
    </row>
    <row r="181" spans="2:65" s="1" customFormat="1" ht="16.5" customHeight="1">
      <c r="B181" s="33"/>
      <c r="C181" s="178" t="s">
        <v>8</v>
      </c>
      <c r="D181" s="178" t="s">
        <v>364</v>
      </c>
      <c r="E181" s="179" t="s">
        <v>441</v>
      </c>
      <c r="F181" s="180" t="s">
        <v>442</v>
      </c>
      <c r="G181" s="181" t="s">
        <v>443</v>
      </c>
      <c r="H181" s="182">
        <v>0.92</v>
      </c>
      <c r="I181" s="183"/>
      <c r="J181" s="184">
        <f>ROUND(I181*H181,2)</f>
        <v>0</v>
      </c>
      <c r="K181" s="180" t="s">
        <v>256</v>
      </c>
      <c r="L181" s="185"/>
      <c r="M181" s="186" t="s">
        <v>1</v>
      </c>
      <c r="N181" s="187" t="s">
        <v>45</v>
      </c>
      <c r="P181" s="147">
        <f>O181*H181</f>
        <v>0</v>
      </c>
      <c r="Q181" s="147">
        <v>1E-3</v>
      </c>
      <c r="R181" s="147">
        <f>Q181*H181</f>
        <v>9.2000000000000003E-4</v>
      </c>
      <c r="S181" s="147">
        <v>0</v>
      </c>
      <c r="T181" s="148">
        <f>S181*H181</f>
        <v>0</v>
      </c>
      <c r="AR181" s="149" t="s">
        <v>299</v>
      </c>
      <c r="AT181" s="149" t="s">
        <v>364</v>
      </c>
      <c r="AU181" s="149" t="s">
        <v>21</v>
      </c>
      <c r="AY181" s="17" t="s">
        <v>250</v>
      </c>
      <c r="BE181" s="150">
        <f>IF(N181="základní",J181,0)</f>
        <v>0</v>
      </c>
      <c r="BF181" s="150">
        <f>IF(N181="snížená",J181,0)</f>
        <v>0</v>
      </c>
      <c r="BG181" s="150">
        <f>IF(N181="zákl. přenesená",J181,0)</f>
        <v>0</v>
      </c>
      <c r="BH181" s="150">
        <f>IF(N181="sníž. přenesená",J181,0)</f>
        <v>0</v>
      </c>
      <c r="BI181" s="150">
        <f>IF(N181="nulová",J181,0)</f>
        <v>0</v>
      </c>
      <c r="BJ181" s="17" t="s">
        <v>88</v>
      </c>
      <c r="BK181" s="150">
        <f>ROUND(I181*H181,2)</f>
        <v>0</v>
      </c>
      <c r="BL181" s="17" t="s">
        <v>257</v>
      </c>
      <c r="BM181" s="149" t="s">
        <v>5160</v>
      </c>
    </row>
    <row r="182" spans="2:65" s="12" customFormat="1" ht="11.25">
      <c r="B182" s="155"/>
      <c r="D182" s="156" t="s">
        <v>265</v>
      </c>
      <c r="F182" s="158" t="s">
        <v>5161</v>
      </c>
      <c r="H182" s="159">
        <v>0.92</v>
      </c>
      <c r="I182" s="160"/>
      <c r="L182" s="155"/>
      <c r="M182" s="161"/>
      <c r="T182" s="162"/>
      <c r="AT182" s="157" t="s">
        <v>265</v>
      </c>
      <c r="AU182" s="157" t="s">
        <v>21</v>
      </c>
      <c r="AV182" s="12" t="s">
        <v>21</v>
      </c>
      <c r="AW182" s="12" t="s">
        <v>4</v>
      </c>
      <c r="AX182" s="12" t="s">
        <v>88</v>
      </c>
      <c r="AY182" s="157" t="s">
        <v>250</v>
      </c>
    </row>
    <row r="183" spans="2:65" s="1" customFormat="1" ht="24.2" customHeight="1">
      <c r="B183" s="33"/>
      <c r="C183" s="138" t="s">
        <v>351</v>
      </c>
      <c r="D183" s="138" t="s">
        <v>252</v>
      </c>
      <c r="E183" s="139" t="s">
        <v>448</v>
      </c>
      <c r="F183" s="140" t="s">
        <v>449</v>
      </c>
      <c r="G183" s="141" t="s">
        <v>255</v>
      </c>
      <c r="H183" s="142">
        <v>108</v>
      </c>
      <c r="I183" s="143"/>
      <c r="J183" s="144">
        <f>ROUND(I183*H183,2)</f>
        <v>0</v>
      </c>
      <c r="K183" s="140" t="s">
        <v>256</v>
      </c>
      <c r="L183" s="33"/>
      <c r="M183" s="145" t="s">
        <v>1</v>
      </c>
      <c r="N183" s="146" t="s">
        <v>45</v>
      </c>
      <c r="P183" s="147">
        <f>O183*H183</f>
        <v>0</v>
      </c>
      <c r="Q183" s="147">
        <v>0</v>
      </c>
      <c r="R183" s="147">
        <f>Q183*H183</f>
        <v>0</v>
      </c>
      <c r="S183" s="147">
        <v>0</v>
      </c>
      <c r="T183" s="148">
        <f>S183*H183</f>
        <v>0</v>
      </c>
      <c r="AR183" s="149" t="s">
        <v>257</v>
      </c>
      <c r="AT183" s="149" t="s">
        <v>252</v>
      </c>
      <c r="AU183" s="149" t="s">
        <v>21</v>
      </c>
      <c r="AY183" s="17" t="s">
        <v>250</v>
      </c>
      <c r="BE183" s="150">
        <f>IF(N183="základní",J183,0)</f>
        <v>0</v>
      </c>
      <c r="BF183" s="150">
        <f>IF(N183="snížená",J183,0)</f>
        <v>0</v>
      </c>
      <c r="BG183" s="150">
        <f>IF(N183="zákl. přenesená",J183,0)</f>
        <v>0</v>
      </c>
      <c r="BH183" s="150">
        <f>IF(N183="sníž. přenesená",J183,0)</f>
        <v>0</v>
      </c>
      <c r="BI183" s="150">
        <f>IF(N183="nulová",J183,0)</f>
        <v>0</v>
      </c>
      <c r="BJ183" s="17" t="s">
        <v>88</v>
      </c>
      <c r="BK183" s="150">
        <f>ROUND(I183*H183,2)</f>
        <v>0</v>
      </c>
      <c r="BL183" s="17" t="s">
        <v>257</v>
      </c>
      <c r="BM183" s="149" t="s">
        <v>5162</v>
      </c>
    </row>
    <row r="184" spans="2:65" s="1" customFormat="1" ht="11.25">
      <c r="B184" s="33"/>
      <c r="D184" s="151" t="s">
        <v>259</v>
      </c>
      <c r="F184" s="152" t="s">
        <v>451</v>
      </c>
      <c r="I184" s="153"/>
      <c r="L184" s="33"/>
      <c r="M184" s="154"/>
      <c r="T184" s="57"/>
      <c r="AT184" s="17" t="s">
        <v>259</v>
      </c>
      <c r="AU184" s="17" t="s">
        <v>21</v>
      </c>
    </row>
    <row r="185" spans="2:65" s="1" customFormat="1" ht="24.2" customHeight="1">
      <c r="B185" s="33"/>
      <c r="C185" s="138" t="s">
        <v>357</v>
      </c>
      <c r="D185" s="138" t="s">
        <v>252</v>
      </c>
      <c r="E185" s="139" t="s">
        <v>1205</v>
      </c>
      <c r="F185" s="140" t="s">
        <v>1206</v>
      </c>
      <c r="G185" s="141" t="s">
        <v>255</v>
      </c>
      <c r="H185" s="142">
        <v>277</v>
      </c>
      <c r="I185" s="143"/>
      <c r="J185" s="144">
        <f>ROUND(I185*H185,2)</f>
        <v>0</v>
      </c>
      <c r="K185" s="140" t="s">
        <v>256</v>
      </c>
      <c r="L185" s="33"/>
      <c r="M185" s="145" t="s">
        <v>1</v>
      </c>
      <c r="N185" s="146" t="s">
        <v>45</v>
      </c>
      <c r="P185" s="147">
        <f>O185*H185</f>
        <v>0</v>
      </c>
      <c r="Q185" s="147">
        <v>0</v>
      </c>
      <c r="R185" s="147">
        <f>Q185*H185</f>
        <v>0</v>
      </c>
      <c r="S185" s="147">
        <v>0</v>
      </c>
      <c r="T185" s="148">
        <f>S185*H185</f>
        <v>0</v>
      </c>
      <c r="AR185" s="149" t="s">
        <v>257</v>
      </c>
      <c r="AT185" s="149" t="s">
        <v>252</v>
      </c>
      <c r="AU185" s="149" t="s">
        <v>21</v>
      </c>
      <c r="AY185" s="17" t="s">
        <v>250</v>
      </c>
      <c r="BE185" s="150">
        <f>IF(N185="základní",J185,0)</f>
        <v>0</v>
      </c>
      <c r="BF185" s="150">
        <f>IF(N185="snížená",J185,0)</f>
        <v>0</v>
      </c>
      <c r="BG185" s="150">
        <f>IF(N185="zákl. přenesená",J185,0)</f>
        <v>0</v>
      </c>
      <c r="BH185" s="150">
        <f>IF(N185="sníž. přenesená",J185,0)</f>
        <v>0</v>
      </c>
      <c r="BI185" s="150">
        <f>IF(N185="nulová",J185,0)</f>
        <v>0</v>
      </c>
      <c r="BJ185" s="17" t="s">
        <v>88</v>
      </c>
      <c r="BK185" s="150">
        <f>ROUND(I185*H185,2)</f>
        <v>0</v>
      </c>
      <c r="BL185" s="17" t="s">
        <v>257</v>
      </c>
      <c r="BM185" s="149" t="s">
        <v>5163</v>
      </c>
    </row>
    <row r="186" spans="2:65" s="1" customFormat="1" ht="11.25">
      <c r="B186" s="33"/>
      <c r="D186" s="151" t="s">
        <v>259</v>
      </c>
      <c r="F186" s="152" t="s">
        <v>1208</v>
      </c>
      <c r="I186" s="153"/>
      <c r="L186" s="33"/>
      <c r="M186" s="154"/>
      <c r="T186" s="57"/>
      <c r="AT186" s="17" t="s">
        <v>259</v>
      </c>
      <c r="AU186" s="17" t="s">
        <v>21</v>
      </c>
    </row>
    <row r="187" spans="2:65" s="1" customFormat="1" ht="24.2" customHeight="1">
      <c r="B187" s="33"/>
      <c r="C187" s="138" t="s">
        <v>363</v>
      </c>
      <c r="D187" s="138" t="s">
        <v>252</v>
      </c>
      <c r="E187" s="139" t="s">
        <v>3788</v>
      </c>
      <c r="F187" s="140" t="s">
        <v>3789</v>
      </c>
      <c r="G187" s="141" t="s">
        <v>255</v>
      </c>
      <c r="H187" s="142">
        <v>46</v>
      </c>
      <c r="I187" s="143"/>
      <c r="J187" s="144">
        <f>ROUND(I187*H187,2)</f>
        <v>0</v>
      </c>
      <c r="K187" s="140" t="s">
        <v>256</v>
      </c>
      <c r="L187" s="33"/>
      <c r="M187" s="145" t="s">
        <v>1</v>
      </c>
      <c r="N187" s="146" t="s">
        <v>45</v>
      </c>
      <c r="P187" s="147">
        <f>O187*H187</f>
        <v>0</v>
      </c>
      <c r="Q187" s="147">
        <v>0</v>
      </c>
      <c r="R187" s="147">
        <f>Q187*H187</f>
        <v>0</v>
      </c>
      <c r="S187" s="147">
        <v>0</v>
      </c>
      <c r="T187" s="148">
        <f>S187*H187</f>
        <v>0</v>
      </c>
      <c r="AR187" s="149" t="s">
        <v>257</v>
      </c>
      <c r="AT187" s="149" t="s">
        <v>252</v>
      </c>
      <c r="AU187" s="149" t="s">
        <v>21</v>
      </c>
      <c r="AY187" s="17" t="s">
        <v>250</v>
      </c>
      <c r="BE187" s="150">
        <f>IF(N187="základní",J187,0)</f>
        <v>0</v>
      </c>
      <c r="BF187" s="150">
        <f>IF(N187="snížená",J187,0)</f>
        <v>0</v>
      </c>
      <c r="BG187" s="150">
        <f>IF(N187="zákl. přenesená",J187,0)</f>
        <v>0</v>
      </c>
      <c r="BH187" s="150">
        <f>IF(N187="sníž. přenesená",J187,0)</f>
        <v>0</v>
      </c>
      <c r="BI187" s="150">
        <f>IF(N187="nulová",J187,0)</f>
        <v>0</v>
      </c>
      <c r="BJ187" s="17" t="s">
        <v>88</v>
      </c>
      <c r="BK187" s="150">
        <f>ROUND(I187*H187,2)</f>
        <v>0</v>
      </c>
      <c r="BL187" s="17" t="s">
        <v>257</v>
      </c>
      <c r="BM187" s="149" t="s">
        <v>5164</v>
      </c>
    </row>
    <row r="188" spans="2:65" s="1" customFormat="1" ht="11.25">
      <c r="B188" s="33"/>
      <c r="D188" s="151" t="s">
        <v>259</v>
      </c>
      <c r="F188" s="152" t="s">
        <v>3791</v>
      </c>
      <c r="I188" s="153"/>
      <c r="L188" s="33"/>
      <c r="M188" s="154"/>
      <c r="T188" s="57"/>
      <c r="AT188" s="17" t="s">
        <v>259</v>
      </c>
      <c r="AU188" s="17" t="s">
        <v>21</v>
      </c>
    </row>
    <row r="189" spans="2:65" s="12" customFormat="1" ht="11.25">
      <c r="B189" s="155"/>
      <c r="D189" s="156" t="s">
        <v>265</v>
      </c>
      <c r="E189" s="157" t="s">
        <v>1</v>
      </c>
      <c r="F189" s="158" t="s">
        <v>5165</v>
      </c>
      <c r="H189" s="159">
        <v>46</v>
      </c>
      <c r="I189" s="160"/>
      <c r="L189" s="155"/>
      <c r="M189" s="161"/>
      <c r="T189" s="162"/>
      <c r="AT189" s="157" t="s">
        <v>265</v>
      </c>
      <c r="AU189" s="157" t="s">
        <v>21</v>
      </c>
      <c r="AV189" s="12" t="s">
        <v>21</v>
      </c>
      <c r="AW189" s="12" t="s">
        <v>36</v>
      </c>
      <c r="AX189" s="12" t="s">
        <v>88</v>
      </c>
      <c r="AY189" s="157" t="s">
        <v>250</v>
      </c>
    </row>
    <row r="190" spans="2:65" s="1" customFormat="1" ht="16.5" customHeight="1">
      <c r="B190" s="33"/>
      <c r="C190" s="138" t="s">
        <v>369</v>
      </c>
      <c r="D190" s="138" t="s">
        <v>252</v>
      </c>
      <c r="E190" s="139" t="s">
        <v>455</v>
      </c>
      <c r="F190" s="140" t="s">
        <v>456</v>
      </c>
      <c r="G190" s="141" t="s">
        <v>276</v>
      </c>
      <c r="H190" s="142">
        <v>0.92</v>
      </c>
      <c r="I190" s="143"/>
      <c r="J190" s="144">
        <f>ROUND(I190*H190,2)</f>
        <v>0</v>
      </c>
      <c r="K190" s="140" t="s">
        <v>256</v>
      </c>
      <c r="L190" s="33"/>
      <c r="M190" s="145" t="s">
        <v>1</v>
      </c>
      <c r="N190" s="146" t="s">
        <v>45</v>
      </c>
      <c r="P190" s="147">
        <f>O190*H190</f>
        <v>0</v>
      </c>
      <c r="Q190" s="147">
        <v>0</v>
      </c>
      <c r="R190" s="147">
        <f>Q190*H190</f>
        <v>0</v>
      </c>
      <c r="S190" s="147">
        <v>0</v>
      </c>
      <c r="T190" s="148">
        <f>S190*H190</f>
        <v>0</v>
      </c>
      <c r="AR190" s="149" t="s">
        <v>257</v>
      </c>
      <c r="AT190" s="149" t="s">
        <v>252</v>
      </c>
      <c r="AU190" s="149" t="s">
        <v>21</v>
      </c>
      <c r="AY190" s="17" t="s">
        <v>250</v>
      </c>
      <c r="BE190" s="150">
        <f>IF(N190="základní",J190,0)</f>
        <v>0</v>
      </c>
      <c r="BF190" s="150">
        <f>IF(N190="snížená",J190,0)</f>
        <v>0</v>
      </c>
      <c r="BG190" s="150">
        <f>IF(N190="zákl. přenesená",J190,0)</f>
        <v>0</v>
      </c>
      <c r="BH190" s="150">
        <f>IF(N190="sníž. přenesená",J190,0)</f>
        <v>0</v>
      </c>
      <c r="BI190" s="150">
        <f>IF(N190="nulová",J190,0)</f>
        <v>0</v>
      </c>
      <c r="BJ190" s="17" t="s">
        <v>88</v>
      </c>
      <c r="BK190" s="150">
        <f>ROUND(I190*H190,2)</f>
        <v>0</v>
      </c>
      <c r="BL190" s="17" t="s">
        <v>257</v>
      </c>
      <c r="BM190" s="149" t="s">
        <v>5166</v>
      </c>
    </row>
    <row r="191" spans="2:65" s="1" customFormat="1" ht="11.25">
      <c r="B191" s="33"/>
      <c r="D191" s="151" t="s">
        <v>259</v>
      </c>
      <c r="F191" s="152" t="s">
        <v>458</v>
      </c>
      <c r="I191" s="153"/>
      <c r="L191" s="33"/>
      <c r="M191" s="154"/>
      <c r="T191" s="57"/>
      <c r="AT191" s="17" t="s">
        <v>259</v>
      </c>
      <c r="AU191" s="17" t="s">
        <v>21</v>
      </c>
    </row>
    <row r="192" spans="2:65" s="11" customFormat="1" ht="22.9" customHeight="1">
      <c r="B192" s="126"/>
      <c r="D192" s="127" t="s">
        <v>79</v>
      </c>
      <c r="E192" s="136" t="s">
        <v>257</v>
      </c>
      <c r="F192" s="136" t="s">
        <v>553</v>
      </c>
      <c r="I192" s="129"/>
      <c r="J192" s="137">
        <f>BK192</f>
        <v>0</v>
      </c>
      <c r="L192" s="126"/>
      <c r="M192" s="131"/>
      <c r="P192" s="132">
        <f>SUM(P193:P200)</f>
        <v>0</v>
      </c>
      <c r="R192" s="132">
        <f>SUM(R193:R200)</f>
        <v>571.84511999999995</v>
      </c>
      <c r="T192" s="133">
        <f>SUM(T193:T200)</f>
        <v>0</v>
      </c>
      <c r="AR192" s="127" t="s">
        <v>88</v>
      </c>
      <c r="AT192" s="134" t="s">
        <v>79</v>
      </c>
      <c r="AU192" s="134" t="s">
        <v>88</v>
      </c>
      <c r="AY192" s="127" t="s">
        <v>250</v>
      </c>
      <c r="BK192" s="135">
        <f>SUM(BK193:BK200)</f>
        <v>0</v>
      </c>
    </row>
    <row r="193" spans="2:65" s="1" customFormat="1" ht="33" customHeight="1">
      <c r="B193" s="33"/>
      <c r="C193" s="138" t="s">
        <v>375</v>
      </c>
      <c r="D193" s="138" t="s">
        <v>252</v>
      </c>
      <c r="E193" s="139" t="s">
        <v>584</v>
      </c>
      <c r="F193" s="140" t="s">
        <v>585</v>
      </c>
      <c r="G193" s="141" t="s">
        <v>276</v>
      </c>
      <c r="H193" s="142">
        <v>33</v>
      </c>
      <c r="I193" s="143"/>
      <c r="J193" s="144">
        <f>ROUND(I193*H193,2)</f>
        <v>0</v>
      </c>
      <c r="K193" s="140" t="s">
        <v>1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2.13408</v>
      </c>
      <c r="R193" s="147">
        <f>Q193*H193</f>
        <v>70.424639999999997</v>
      </c>
      <c r="S193" s="147">
        <v>0</v>
      </c>
      <c r="T193" s="148">
        <f>S193*H193</f>
        <v>0</v>
      </c>
      <c r="AR193" s="149" t="s">
        <v>257</v>
      </c>
      <c r="AT193" s="149" t="s">
        <v>252</v>
      </c>
      <c r="AU193" s="149" t="s">
        <v>21</v>
      </c>
      <c r="AY193" s="17" t="s">
        <v>250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257</v>
      </c>
      <c r="BM193" s="149" t="s">
        <v>5167</v>
      </c>
    </row>
    <row r="194" spans="2:65" s="12" customFormat="1" ht="11.25">
      <c r="B194" s="155"/>
      <c r="D194" s="156" t="s">
        <v>265</v>
      </c>
      <c r="E194" s="157" t="s">
        <v>1</v>
      </c>
      <c r="F194" s="158" t="s">
        <v>5168</v>
      </c>
      <c r="H194" s="159">
        <v>33</v>
      </c>
      <c r="I194" s="160"/>
      <c r="L194" s="155"/>
      <c r="M194" s="161"/>
      <c r="T194" s="162"/>
      <c r="AT194" s="157" t="s">
        <v>265</v>
      </c>
      <c r="AU194" s="157" t="s">
        <v>21</v>
      </c>
      <c r="AV194" s="12" t="s">
        <v>21</v>
      </c>
      <c r="AW194" s="12" t="s">
        <v>36</v>
      </c>
      <c r="AX194" s="12" t="s">
        <v>88</v>
      </c>
      <c r="AY194" s="157" t="s">
        <v>250</v>
      </c>
    </row>
    <row r="195" spans="2:65" s="1" customFormat="1" ht="33" customHeight="1">
      <c r="B195" s="33"/>
      <c r="C195" s="138" t="s">
        <v>7</v>
      </c>
      <c r="D195" s="138" t="s">
        <v>252</v>
      </c>
      <c r="E195" s="139" t="s">
        <v>589</v>
      </c>
      <c r="F195" s="140" t="s">
        <v>590</v>
      </c>
      <c r="G195" s="141" t="s">
        <v>276</v>
      </c>
      <c r="H195" s="142">
        <v>206</v>
      </c>
      <c r="I195" s="143"/>
      <c r="J195" s="144">
        <f>ROUND(I195*H195,2)</f>
        <v>0</v>
      </c>
      <c r="K195" s="140" t="s">
        <v>1</v>
      </c>
      <c r="L195" s="33"/>
      <c r="M195" s="145" t="s">
        <v>1</v>
      </c>
      <c r="N195" s="146" t="s">
        <v>45</v>
      </c>
      <c r="P195" s="147">
        <f>O195*H195</f>
        <v>0</v>
      </c>
      <c r="Q195" s="147">
        <v>2.4340799999999998</v>
      </c>
      <c r="R195" s="147">
        <f>Q195*H195</f>
        <v>501.42047999999994</v>
      </c>
      <c r="S195" s="147">
        <v>0</v>
      </c>
      <c r="T195" s="148">
        <f>S195*H195</f>
        <v>0</v>
      </c>
      <c r="AR195" s="149" t="s">
        <v>257</v>
      </c>
      <c r="AT195" s="149" t="s">
        <v>252</v>
      </c>
      <c r="AU195" s="149" t="s">
        <v>21</v>
      </c>
      <c r="AY195" s="17" t="s">
        <v>250</v>
      </c>
      <c r="BE195" s="150">
        <f>IF(N195="základní",J195,0)</f>
        <v>0</v>
      </c>
      <c r="BF195" s="150">
        <f>IF(N195="snížená",J195,0)</f>
        <v>0</v>
      </c>
      <c r="BG195" s="150">
        <f>IF(N195="zákl. přenesená",J195,0)</f>
        <v>0</v>
      </c>
      <c r="BH195" s="150">
        <f>IF(N195="sníž. přenesená",J195,0)</f>
        <v>0</v>
      </c>
      <c r="BI195" s="150">
        <f>IF(N195="nulová",J195,0)</f>
        <v>0</v>
      </c>
      <c r="BJ195" s="17" t="s">
        <v>88</v>
      </c>
      <c r="BK195" s="150">
        <f>ROUND(I195*H195,2)</f>
        <v>0</v>
      </c>
      <c r="BL195" s="17" t="s">
        <v>257</v>
      </c>
      <c r="BM195" s="149" t="s">
        <v>5169</v>
      </c>
    </row>
    <row r="196" spans="2:65" s="1" customFormat="1" ht="29.25">
      <c r="B196" s="33"/>
      <c r="D196" s="156" t="s">
        <v>285</v>
      </c>
      <c r="F196" s="170" t="s">
        <v>592</v>
      </c>
      <c r="I196" s="153"/>
      <c r="L196" s="33"/>
      <c r="M196" s="154"/>
      <c r="T196" s="57"/>
      <c r="AT196" s="17" t="s">
        <v>285</v>
      </c>
      <c r="AU196" s="17" t="s">
        <v>21</v>
      </c>
    </row>
    <row r="197" spans="2:65" s="12" customFormat="1" ht="11.25">
      <c r="B197" s="155"/>
      <c r="D197" s="156" t="s">
        <v>265</v>
      </c>
      <c r="E197" s="157" t="s">
        <v>1</v>
      </c>
      <c r="F197" s="158" t="s">
        <v>5170</v>
      </c>
      <c r="H197" s="159">
        <v>206</v>
      </c>
      <c r="I197" s="160"/>
      <c r="L197" s="155"/>
      <c r="M197" s="161"/>
      <c r="T197" s="162"/>
      <c r="AT197" s="157" t="s">
        <v>265</v>
      </c>
      <c r="AU197" s="157" t="s">
        <v>21</v>
      </c>
      <c r="AV197" s="12" t="s">
        <v>21</v>
      </c>
      <c r="AW197" s="12" t="s">
        <v>36</v>
      </c>
      <c r="AX197" s="12" t="s">
        <v>88</v>
      </c>
      <c r="AY197" s="157" t="s">
        <v>250</v>
      </c>
    </row>
    <row r="198" spans="2:65" s="1" customFormat="1" ht="24.2" customHeight="1">
      <c r="B198" s="33"/>
      <c r="C198" s="138" t="s">
        <v>387</v>
      </c>
      <c r="D198" s="138" t="s">
        <v>252</v>
      </c>
      <c r="E198" s="139" t="s">
        <v>595</v>
      </c>
      <c r="F198" s="140" t="s">
        <v>596</v>
      </c>
      <c r="G198" s="141" t="s">
        <v>255</v>
      </c>
      <c r="H198" s="142">
        <v>221</v>
      </c>
      <c r="I198" s="143"/>
      <c r="J198" s="144">
        <f>ROUND(I198*H198,2)</f>
        <v>0</v>
      </c>
      <c r="K198" s="140" t="s">
        <v>256</v>
      </c>
      <c r="L198" s="33"/>
      <c r="M198" s="145" t="s">
        <v>1</v>
      </c>
      <c r="N198" s="146" t="s">
        <v>45</v>
      </c>
      <c r="P198" s="147">
        <f>O198*H198</f>
        <v>0</v>
      </c>
      <c r="Q198" s="147">
        <v>0</v>
      </c>
      <c r="R198" s="147">
        <f>Q198*H198</f>
        <v>0</v>
      </c>
      <c r="S198" s="147">
        <v>0</v>
      </c>
      <c r="T198" s="148">
        <f>S198*H198</f>
        <v>0</v>
      </c>
      <c r="AR198" s="149" t="s">
        <v>257</v>
      </c>
      <c r="AT198" s="149" t="s">
        <v>252</v>
      </c>
      <c r="AU198" s="149" t="s">
        <v>21</v>
      </c>
      <c r="AY198" s="17" t="s">
        <v>250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257</v>
      </c>
      <c r="BM198" s="149" t="s">
        <v>5171</v>
      </c>
    </row>
    <row r="199" spans="2:65" s="1" customFormat="1" ht="11.25">
      <c r="B199" s="33"/>
      <c r="D199" s="151" t="s">
        <v>259</v>
      </c>
      <c r="F199" s="152" t="s">
        <v>598</v>
      </c>
      <c r="I199" s="153"/>
      <c r="L199" s="33"/>
      <c r="M199" s="154"/>
      <c r="T199" s="57"/>
      <c r="AT199" s="17" t="s">
        <v>259</v>
      </c>
      <c r="AU199" s="17" t="s">
        <v>21</v>
      </c>
    </row>
    <row r="200" spans="2:65" s="12" customFormat="1" ht="11.25">
      <c r="B200" s="155"/>
      <c r="D200" s="156" t="s">
        <v>265</v>
      </c>
      <c r="E200" s="157" t="s">
        <v>1</v>
      </c>
      <c r="F200" s="158" t="s">
        <v>5172</v>
      </c>
      <c r="H200" s="159">
        <v>221</v>
      </c>
      <c r="I200" s="160"/>
      <c r="L200" s="155"/>
      <c r="M200" s="161"/>
      <c r="T200" s="162"/>
      <c r="AT200" s="157" t="s">
        <v>265</v>
      </c>
      <c r="AU200" s="157" t="s">
        <v>21</v>
      </c>
      <c r="AV200" s="12" t="s">
        <v>21</v>
      </c>
      <c r="AW200" s="12" t="s">
        <v>36</v>
      </c>
      <c r="AX200" s="12" t="s">
        <v>88</v>
      </c>
      <c r="AY200" s="157" t="s">
        <v>250</v>
      </c>
    </row>
    <row r="201" spans="2:65" s="11" customFormat="1" ht="22.9" customHeight="1">
      <c r="B201" s="126"/>
      <c r="D201" s="127" t="s">
        <v>79</v>
      </c>
      <c r="E201" s="136" t="s">
        <v>720</v>
      </c>
      <c r="F201" s="136" t="s">
        <v>721</v>
      </c>
      <c r="I201" s="129"/>
      <c r="J201" s="137">
        <f>BK201</f>
        <v>0</v>
      </c>
      <c r="L201" s="126"/>
      <c r="M201" s="131"/>
      <c r="P201" s="132">
        <f>SUM(P202:P203)</f>
        <v>0</v>
      </c>
      <c r="R201" s="132">
        <f>SUM(R202:R203)</f>
        <v>0</v>
      </c>
      <c r="T201" s="133">
        <f>SUM(T202:T203)</f>
        <v>0</v>
      </c>
      <c r="AR201" s="127" t="s">
        <v>88</v>
      </c>
      <c r="AT201" s="134" t="s">
        <v>79</v>
      </c>
      <c r="AU201" s="134" t="s">
        <v>88</v>
      </c>
      <c r="AY201" s="127" t="s">
        <v>250</v>
      </c>
      <c r="BK201" s="135">
        <f>SUM(BK202:BK203)</f>
        <v>0</v>
      </c>
    </row>
    <row r="202" spans="2:65" s="1" customFormat="1" ht="16.5" customHeight="1">
      <c r="B202" s="33"/>
      <c r="C202" s="138" t="s">
        <v>393</v>
      </c>
      <c r="D202" s="138" t="s">
        <v>252</v>
      </c>
      <c r="E202" s="139" t="s">
        <v>723</v>
      </c>
      <c r="F202" s="140" t="s">
        <v>724</v>
      </c>
      <c r="G202" s="141" t="s">
        <v>402</v>
      </c>
      <c r="H202" s="142">
        <v>571.846</v>
      </c>
      <c r="I202" s="143"/>
      <c r="J202" s="144">
        <f>ROUND(I202*H202,2)</f>
        <v>0</v>
      </c>
      <c r="K202" s="140" t="s">
        <v>256</v>
      </c>
      <c r="L202" s="33"/>
      <c r="M202" s="145" t="s">
        <v>1</v>
      </c>
      <c r="N202" s="146" t="s">
        <v>45</v>
      </c>
      <c r="P202" s="147">
        <f>O202*H202</f>
        <v>0</v>
      </c>
      <c r="Q202" s="147">
        <v>0</v>
      </c>
      <c r="R202" s="147">
        <f>Q202*H202</f>
        <v>0</v>
      </c>
      <c r="S202" s="147">
        <v>0</v>
      </c>
      <c r="T202" s="148">
        <f>S202*H202</f>
        <v>0</v>
      </c>
      <c r="AR202" s="149" t="s">
        <v>257</v>
      </c>
      <c r="AT202" s="149" t="s">
        <v>252</v>
      </c>
      <c r="AU202" s="149" t="s">
        <v>21</v>
      </c>
      <c r="AY202" s="17" t="s">
        <v>250</v>
      </c>
      <c r="BE202" s="150">
        <f>IF(N202="základní",J202,0)</f>
        <v>0</v>
      </c>
      <c r="BF202" s="150">
        <f>IF(N202="snížená",J202,0)</f>
        <v>0</v>
      </c>
      <c r="BG202" s="150">
        <f>IF(N202="zákl. přenesená",J202,0)</f>
        <v>0</v>
      </c>
      <c r="BH202" s="150">
        <f>IF(N202="sníž. přenesená",J202,0)</f>
        <v>0</v>
      </c>
      <c r="BI202" s="150">
        <f>IF(N202="nulová",J202,0)</f>
        <v>0</v>
      </c>
      <c r="BJ202" s="17" t="s">
        <v>88</v>
      </c>
      <c r="BK202" s="150">
        <f>ROUND(I202*H202,2)</f>
        <v>0</v>
      </c>
      <c r="BL202" s="17" t="s">
        <v>257</v>
      </c>
      <c r="BM202" s="149" t="s">
        <v>5173</v>
      </c>
    </row>
    <row r="203" spans="2:65" s="1" customFormat="1" ht="11.25">
      <c r="B203" s="33"/>
      <c r="D203" s="151" t="s">
        <v>259</v>
      </c>
      <c r="F203" s="152" t="s">
        <v>726</v>
      </c>
      <c r="I203" s="153"/>
      <c r="L203" s="33"/>
      <c r="M203" s="193"/>
      <c r="N203" s="190"/>
      <c r="O203" s="190"/>
      <c r="P203" s="190"/>
      <c r="Q203" s="190"/>
      <c r="R203" s="190"/>
      <c r="S203" s="190"/>
      <c r="T203" s="194"/>
      <c r="AT203" s="17" t="s">
        <v>259</v>
      </c>
      <c r="AU203" s="17" t="s">
        <v>21</v>
      </c>
    </row>
    <row r="204" spans="2:65" s="1" customFormat="1" ht="6.95" customHeight="1">
      <c r="B204" s="45"/>
      <c r="C204" s="46"/>
      <c r="D204" s="46"/>
      <c r="E204" s="46"/>
      <c r="F204" s="46"/>
      <c r="G204" s="46"/>
      <c r="H204" s="46"/>
      <c r="I204" s="46"/>
      <c r="J204" s="46"/>
      <c r="K204" s="46"/>
      <c r="L204" s="33"/>
    </row>
  </sheetData>
  <sheetProtection algorithmName="SHA-512" hashValue="spQ7VVJZYGgZKpwO6Iom1VqDvMjAgPjShWT9udb7Jofi0NzW0tQlJEPAzsGSOFv3PL6DBRpBqP6RGfFyZ0qfCA==" saltValue="bLtWni1k1WATL+TmD2Qt5E8MXfbsxFdqtZAi50+wyVkhzawfrZ+GI7xzkpMkJiTPW71pKOZRb96JcvmzfqzvpQ==" spinCount="100000" sheet="1" objects="1" scenarios="1" formatColumns="0" formatRows="0" autoFilter="0"/>
  <autoFilter ref="C119:K203" xr:uid="{00000000-0009-0000-0000-00001D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hyperlinks>
    <hyperlink ref="F124" r:id="rId1" xr:uid="{00000000-0004-0000-1D00-000000000000}"/>
    <hyperlink ref="F127" r:id="rId2" xr:uid="{00000000-0004-0000-1D00-000001000000}"/>
    <hyperlink ref="F130" r:id="rId3" xr:uid="{00000000-0004-0000-1D00-000002000000}"/>
    <hyperlink ref="F133" r:id="rId4" xr:uid="{00000000-0004-0000-1D00-000003000000}"/>
    <hyperlink ref="F140" r:id="rId5" xr:uid="{00000000-0004-0000-1D00-000004000000}"/>
    <hyperlink ref="F153" r:id="rId6" xr:uid="{00000000-0004-0000-1D00-000005000000}"/>
    <hyperlink ref="F157" r:id="rId7" xr:uid="{00000000-0004-0000-1D00-000006000000}"/>
    <hyperlink ref="F164" r:id="rId8" xr:uid="{00000000-0004-0000-1D00-000007000000}"/>
    <hyperlink ref="F167" r:id="rId9" xr:uid="{00000000-0004-0000-1D00-000008000000}"/>
    <hyperlink ref="F170" r:id="rId10" xr:uid="{00000000-0004-0000-1D00-000009000000}"/>
    <hyperlink ref="F177" r:id="rId11" xr:uid="{00000000-0004-0000-1D00-00000A000000}"/>
    <hyperlink ref="F180" r:id="rId12" xr:uid="{00000000-0004-0000-1D00-00000B000000}"/>
    <hyperlink ref="F184" r:id="rId13" xr:uid="{00000000-0004-0000-1D00-00000C000000}"/>
    <hyperlink ref="F186" r:id="rId14" xr:uid="{00000000-0004-0000-1D00-00000D000000}"/>
    <hyperlink ref="F188" r:id="rId15" xr:uid="{00000000-0004-0000-1D00-00000E000000}"/>
    <hyperlink ref="F191" r:id="rId16" xr:uid="{00000000-0004-0000-1D00-00000F000000}"/>
    <hyperlink ref="F199" r:id="rId17" xr:uid="{00000000-0004-0000-1D00-000010000000}"/>
    <hyperlink ref="F203" r:id="rId18" xr:uid="{00000000-0004-0000-1D00-000011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19"/>
  <headerFooter>
    <oddHeader>&amp;R02_040</oddHeader>
    <oddFooter>&amp;CStrana &amp;P z &amp;N&amp;R&amp;A</oddFooter>
  </headerFooter>
  <drawing r:id="rId2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2:BM31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180</v>
      </c>
      <c r="AZ2" s="94" t="s">
        <v>762</v>
      </c>
      <c r="BA2" s="94" t="s">
        <v>1</v>
      </c>
      <c r="BB2" s="94" t="s">
        <v>1</v>
      </c>
      <c r="BC2" s="94" t="s">
        <v>5174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s="1" customFormat="1" ht="12" customHeight="1">
      <c r="B8" s="33"/>
      <c r="D8" s="27" t="s">
        <v>215</v>
      </c>
      <c r="L8" s="33"/>
    </row>
    <row r="9" spans="2:56" s="1" customFormat="1" ht="16.5" customHeight="1">
      <c r="B9" s="33"/>
      <c r="E9" s="241" t="s">
        <v>5175</v>
      </c>
      <c r="F9" s="261"/>
      <c r="G9" s="261"/>
      <c r="H9" s="261"/>
      <c r="L9" s="33"/>
    </row>
    <row r="10" spans="2:56" s="1" customFormat="1" ht="11.25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56" s="1" customFormat="1" ht="10.9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ROUND(J124,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ROUND((SUM(BE124:BE309)),  2)</f>
        <v>0</v>
      </c>
      <c r="I33" s="98">
        <v>0.21</v>
      </c>
      <c r="J33" s="87">
        <f>ROUND(((SUM(BE124:BE309))*I33),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ROUND((SUM(BF124:BF309)),  2)</f>
        <v>0</v>
      </c>
      <c r="I34" s="98">
        <v>0.15</v>
      </c>
      <c r="J34" s="87">
        <f>ROUND(((SUM(BF124:BF309))*I34),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ROUND((SUM(BG124:BG309)),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ROUND((SUM(BH124:BH309)),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ROUND((SUM(BI124:BI309)),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16.5" customHeight="1">
      <c r="B87" s="33"/>
      <c r="E87" s="241" t="str">
        <f>E9</f>
        <v>040.52.1 - Přeložka vodovodu DN 100 v km 1,201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J124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J125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J126</f>
        <v>0</v>
      </c>
      <c r="L98" s="114"/>
    </row>
    <row r="99" spans="2:12" s="9" customFormat="1" ht="19.899999999999999" customHeight="1">
      <c r="B99" s="114"/>
      <c r="D99" s="115" t="s">
        <v>225</v>
      </c>
      <c r="E99" s="116"/>
      <c r="F99" s="116"/>
      <c r="G99" s="116"/>
      <c r="H99" s="116"/>
      <c r="I99" s="116"/>
      <c r="J99" s="117">
        <f>J193</f>
        <v>0</v>
      </c>
      <c r="L99" s="114"/>
    </row>
    <row r="100" spans="2:12" s="9" customFormat="1" ht="19.899999999999999" customHeight="1">
      <c r="B100" s="114"/>
      <c r="D100" s="115" t="s">
        <v>227</v>
      </c>
      <c r="E100" s="116"/>
      <c r="F100" s="116"/>
      <c r="G100" s="116"/>
      <c r="H100" s="116"/>
      <c r="I100" s="116"/>
      <c r="J100" s="117">
        <f>J205</f>
        <v>0</v>
      </c>
      <c r="L100" s="114"/>
    </row>
    <row r="101" spans="2:12" s="9" customFormat="1" ht="19.899999999999999" customHeight="1">
      <c r="B101" s="114"/>
      <c r="D101" s="115" t="s">
        <v>1266</v>
      </c>
      <c r="E101" s="116"/>
      <c r="F101" s="116"/>
      <c r="G101" s="116"/>
      <c r="H101" s="116"/>
      <c r="I101" s="116"/>
      <c r="J101" s="117">
        <f>J212</f>
        <v>0</v>
      </c>
      <c r="L101" s="114"/>
    </row>
    <row r="102" spans="2:12" s="9" customFormat="1" ht="19.899999999999999" customHeight="1">
      <c r="B102" s="114"/>
      <c r="D102" s="115" t="s">
        <v>228</v>
      </c>
      <c r="E102" s="116"/>
      <c r="F102" s="116"/>
      <c r="G102" s="116"/>
      <c r="H102" s="116"/>
      <c r="I102" s="116"/>
      <c r="J102" s="117">
        <f>J303</f>
        <v>0</v>
      </c>
      <c r="L102" s="114"/>
    </row>
    <row r="103" spans="2:12" s="9" customFormat="1" ht="19.899999999999999" customHeight="1">
      <c r="B103" s="114"/>
      <c r="D103" s="115" t="s">
        <v>229</v>
      </c>
      <c r="E103" s="116"/>
      <c r="F103" s="116"/>
      <c r="G103" s="116"/>
      <c r="H103" s="116"/>
      <c r="I103" s="116"/>
      <c r="J103" s="117">
        <f>J306</f>
        <v>0</v>
      </c>
      <c r="L103" s="114"/>
    </row>
    <row r="104" spans="2:12" s="9" customFormat="1" ht="19.899999999999999" customHeight="1">
      <c r="B104" s="114"/>
      <c r="D104" s="115" t="s">
        <v>230</v>
      </c>
      <c r="E104" s="116"/>
      <c r="F104" s="116"/>
      <c r="G104" s="116"/>
      <c r="H104" s="116"/>
      <c r="I104" s="116"/>
      <c r="J104" s="117">
        <f>J307</f>
        <v>0</v>
      </c>
      <c r="L104" s="114"/>
    </row>
    <row r="105" spans="2:12" s="1" customFormat="1" ht="21.75" customHeight="1">
      <c r="B105" s="33"/>
      <c r="L105" s="33"/>
    </row>
    <row r="106" spans="2:12" s="1" customFormat="1" ht="6.95" customHeight="1">
      <c r="B106" s="45"/>
      <c r="C106" s="46"/>
      <c r="D106" s="46"/>
      <c r="E106" s="46"/>
      <c r="F106" s="46"/>
      <c r="G106" s="46"/>
      <c r="H106" s="46"/>
      <c r="I106" s="46"/>
      <c r="J106" s="46"/>
      <c r="K106" s="46"/>
      <c r="L106" s="33"/>
    </row>
    <row r="110" spans="2:12" s="1" customFormat="1" ht="6.95" customHeight="1"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33"/>
    </row>
    <row r="111" spans="2:12" s="1" customFormat="1" ht="24.95" customHeight="1">
      <c r="B111" s="33"/>
      <c r="C111" s="21" t="s">
        <v>235</v>
      </c>
      <c r="L111" s="33"/>
    </row>
    <row r="112" spans="2:12" s="1" customFormat="1" ht="6.95" customHeight="1">
      <c r="B112" s="33"/>
      <c r="L112" s="33"/>
    </row>
    <row r="113" spans="2:65" s="1" customFormat="1" ht="12" customHeight="1">
      <c r="B113" s="33"/>
      <c r="C113" s="27" t="s">
        <v>16</v>
      </c>
      <c r="L113" s="33"/>
    </row>
    <row r="114" spans="2:65" s="1" customFormat="1" ht="26.25" customHeight="1">
      <c r="B114" s="33"/>
      <c r="E114" s="259" t="str">
        <f>E7</f>
        <v>Opatření Zátor-Loučky, OHO, Dílčí stavba 02.040 Opatření v úseku Zátor - Loučky</v>
      </c>
      <c r="F114" s="260"/>
      <c r="G114" s="260"/>
      <c r="H114" s="260"/>
      <c r="L114" s="33"/>
    </row>
    <row r="115" spans="2:65" s="1" customFormat="1" ht="12" customHeight="1">
      <c r="B115" s="33"/>
      <c r="C115" s="27" t="s">
        <v>215</v>
      </c>
      <c r="L115" s="33"/>
    </row>
    <row r="116" spans="2:65" s="1" customFormat="1" ht="16.5" customHeight="1">
      <c r="B116" s="33"/>
      <c r="E116" s="241" t="str">
        <f>E9</f>
        <v>040.52.1 - Přeložka vodovodu DN 100 v km 1,201</v>
      </c>
      <c r="F116" s="261"/>
      <c r="G116" s="261"/>
      <c r="H116" s="261"/>
      <c r="L116" s="33"/>
    </row>
    <row r="117" spans="2:65" s="1" customFormat="1" ht="6.95" customHeight="1">
      <c r="B117" s="33"/>
      <c r="L117" s="33"/>
    </row>
    <row r="118" spans="2:65" s="1" customFormat="1" ht="12" customHeight="1">
      <c r="B118" s="33"/>
      <c r="C118" s="27" t="s">
        <v>22</v>
      </c>
      <c r="F118" s="25" t="str">
        <f>F12</f>
        <v>Zátor</v>
      </c>
      <c r="I118" s="27" t="s">
        <v>24</v>
      </c>
      <c r="J118" s="53" t="str">
        <f>IF(J12="","",J12)</f>
        <v>15. 11. 2024</v>
      </c>
      <c r="L118" s="33"/>
    </row>
    <row r="119" spans="2:65" s="1" customFormat="1" ht="6.95" customHeight="1">
      <c r="B119" s="33"/>
      <c r="L119" s="33"/>
    </row>
    <row r="120" spans="2:65" s="1" customFormat="1" ht="15.2" customHeight="1">
      <c r="B120" s="33"/>
      <c r="C120" s="27" t="s">
        <v>28</v>
      </c>
      <c r="F120" s="25" t="str">
        <f>E15</f>
        <v>Povodí Odry, státní podnik</v>
      </c>
      <c r="I120" s="27" t="s">
        <v>34</v>
      </c>
      <c r="J120" s="31" t="str">
        <f>E21</f>
        <v>AQUATIS, a.s.</v>
      </c>
      <c r="L120" s="33"/>
    </row>
    <row r="121" spans="2:65" s="1" customFormat="1" ht="25.7" customHeight="1">
      <c r="B121" s="33"/>
      <c r="C121" s="27" t="s">
        <v>32</v>
      </c>
      <c r="F121" s="25" t="str">
        <f>IF(E18="","",E18)</f>
        <v>Vyplň údaj</v>
      </c>
      <c r="I121" s="27" t="s">
        <v>37</v>
      </c>
      <c r="J121" s="31" t="str">
        <f>E24</f>
        <v>Ing. Michal Jendruščák</v>
      </c>
      <c r="L121" s="33"/>
    </row>
    <row r="122" spans="2:65" s="1" customFormat="1" ht="10.35" customHeight="1">
      <c r="B122" s="33"/>
      <c r="L122" s="33"/>
    </row>
    <row r="123" spans="2:65" s="10" customFormat="1" ht="29.25" customHeight="1">
      <c r="B123" s="118"/>
      <c r="C123" s="119" t="s">
        <v>236</v>
      </c>
      <c r="D123" s="120" t="s">
        <v>65</v>
      </c>
      <c r="E123" s="120" t="s">
        <v>61</v>
      </c>
      <c r="F123" s="120" t="s">
        <v>62</v>
      </c>
      <c r="G123" s="120" t="s">
        <v>237</v>
      </c>
      <c r="H123" s="120" t="s">
        <v>238</v>
      </c>
      <c r="I123" s="120" t="s">
        <v>239</v>
      </c>
      <c r="J123" s="120" t="s">
        <v>219</v>
      </c>
      <c r="K123" s="121" t="s">
        <v>240</v>
      </c>
      <c r="L123" s="118"/>
      <c r="M123" s="60" t="s">
        <v>1</v>
      </c>
      <c r="N123" s="61" t="s">
        <v>44</v>
      </c>
      <c r="O123" s="61" t="s">
        <v>241</v>
      </c>
      <c r="P123" s="61" t="s">
        <v>242</v>
      </c>
      <c r="Q123" s="61" t="s">
        <v>243</v>
      </c>
      <c r="R123" s="61" t="s">
        <v>244</v>
      </c>
      <c r="S123" s="61" t="s">
        <v>245</v>
      </c>
      <c r="T123" s="62" t="s">
        <v>246</v>
      </c>
    </row>
    <row r="124" spans="2:65" s="1" customFormat="1" ht="22.9" customHeight="1">
      <c r="B124" s="33"/>
      <c r="C124" s="65" t="s">
        <v>247</v>
      </c>
      <c r="J124" s="122">
        <f>BK124</f>
        <v>0</v>
      </c>
      <c r="L124" s="33"/>
      <c r="M124" s="63"/>
      <c r="N124" s="54"/>
      <c r="O124" s="54"/>
      <c r="P124" s="123">
        <f>P125</f>
        <v>0</v>
      </c>
      <c r="Q124" s="54"/>
      <c r="R124" s="123">
        <f>R125</f>
        <v>146.27203225000002</v>
      </c>
      <c r="S124" s="54"/>
      <c r="T124" s="124">
        <f>T125</f>
        <v>0</v>
      </c>
      <c r="AT124" s="17" t="s">
        <v>79</v>
      </c>
      <c r="AU124" s="17" t="s">
        <v>221</v>
      </c>
      <c r="BK124" s="125">
        <f>BK125</f>
        <v>0</v>
      </c>
    </row>
    <row r="125" spans="2:65" s="11" customFormat="1" ht="25.9" customHeight="1">
      <c r="B125" s="126"/>
      <c r="D125" s="127" t="s">
        <v>79</v>
      </c>
      <c r="E125" s="128" t="s">
        <v>248</v>
      </c>
      <c r="F125" s="128" t="s">
        <v>249</v>
      </c>
      <c r="I125" s="129"/>
      <c r="J125" s="130">
        <f>BK125</f>
        <v>0</v>
      </c>
      <c r="L125" s="126"/>
      <c r="M125" s="131"/>
      <c r="P125" s="132">
        <f>P126+P193+P205+P212+P303+P306+P307</f>
        <v>0</v>
      </c>
      <c r="R125" s="132">
        <f>R126+R193+R205+R212+R303+R306+R307</f>
        <v>146.27203225000002</v>
      </c>
      <c r="T125" s="133">
        <f>T126+T193+T205+T212+T303+T306+T307</f>
        <v>0</v>
      </c>
      <c r="AR125" s="127" t="s">
        <v>88</v>
      </c>
      <c r="AT125" s="134" t="s">
        <v>79</v>
      </c>
      <c r="AU125" s="134" t="s">
        <v>80</v>
      </c>
      <c r="AY125" s="127" t="s">
        <v>250</v>
      </c>
      <c r="BK125" s="135">
        <f>BK126+BK193+BK205+BK212+BK303+BK306+BK307</f>
        <v>0</v>
      </c>
    </row>
    <row r="126" spans="2:65" s="11" customFormat="1" ht="22.9" customHeight="1">
      <c r="B126" s="126"/>
      <c r="D126" s="127" t="s">
        <v>79</v>
      </c>
      <c r="E126" s="136" t="s">
        <v>88</v>
      </c>
      <c r="F126" s="136" t="s">
        <v>251</v>
      </c>
      <c r="I126" s="129"/>
      <c r="J126" s="137">
        <f>BK126</f>
        <v>0</v>
      </c>
      <c r="L126" s="126"/>
      <c r="M126" s="131"/>
      <c r="P126" s="132">
        <f>SUM(P127:P192)</f>
        <v>0</v>
      </c>
      <c r="R126" s="132">
        <f>SUM(R127:R192)</f>
        <v>141.57416800000001</v>
      </c>
      <c r="T126" s="133">
        <f>SUM(T127:T192)</f>
        <v>0</v>
      </c>
      <c r="AR126" s="127" t="s">
        <v>88</v>
      </c>
      <c r="AT126" s="134" t="s">
        <v>79</v>
      </c>
      <c r="AU126" s="134" t="s">
        <v>88</v>
      </c>
      <c r="AY126" s="127" t="s">
        <v>250</v>
      </c>
      <c r="BK126" s="135">
        <f>SUM(BK127:BK192)</f>
        <v>0</v>
      </c>
    </row>
    <row r="127" spans="2:65" s="1" customFormat="1" ht="24.2" customHeight="1">
      <c r="B127" s="33"/>
      <c r="C127" s="138" t="s">
        <v>88</v>
      </c>
      <c r="D127" s="138" t="s">
        <v>252</v>
      </c>
      <c r="E127" s="139" t="s">
        <v>1270</v>
      </c>
      <c r="F127" s="140" t="s">
        <v>1271</v>
      </c>
      <c r="G127" s="141" t="s">
        <v>1272</v>
      </c>
      <c r="H127" s="142">
        <v>224</v>
      </c>
      <c r="I127" s="143"/>
      <c r="J127" s="144">
        <f>ROUND(I127*H127,2)</f>
        <v>0</v>
      </c>
      <c r="K127" s="140" t="s">
        <v>256</v>
      </c>
      <c r="L127" s="33"/>
      <c r="M127" s="145" t="s">
        <v>1</v>
      </c>
      <c r="N127" s="146" t="s">
        <v>45</v>
      </c>
      <c r="P127" s="147">
        <f>O127*H127</f>
        <v>0</v>
      </c>
      <c r="Q127" s="147">
        <v>3.0000000000000001E-5</v>
      </c>
      <c r="R127" s="147">
        <f>Q127*H127</f>
        <v>6.7200000000000003E-3</v>
      </c>
      <c r="S127" s="147">
        <v>0</v>
      </c>
      <c r="T127" s="148">
        <f>S127*H127</f>
        <v>0</v>
      </c>
      <c r="AR127" s="149" t="s">
        <v>257</v>
      </c>
      <c r="AT127" s="149" t="s">
        <v>252</v>
      </c>
      <c r="AU127" s="149" t="s">
        <v>21</v>
      </c>
      <c r="AY127" s="17" t="s">
        <v>250</v>
      </c>
      <c r="BE127" s="150">
        <f>IF(N127="základní",J127,0)</f>
        <v>0</v>
      </c>
      <c r="BF127" s="150">
        <f>IF(N127="snížená",J127,0)</f>
        <v>0</v>
      </c>
      <c r="BG127" s="150">
        <f>IF(N127="zákl. přenesená",J127,0)</f>
        <v>0</v>
      </c>
      <c r="BH127" s="150">
        <f>IF(N127="sníž. přenesená",J127,0)</f>
        <v>0</v>
      </c>
      <c r="BI127" s="150">
        <f>IF(N127="nulová",J127,0)</f>
        <v>0</v>
      </c>
      <c r="BJ127" s="17" t="s">
        <v>88</v>
      </c>
      <c r="BK127" s="150">
        <f>ROUND(I127*H127,2)</f>
        <v>0</v>
      </c>
      <c r="BL127" s="17" t="s">
        <v>257</v>
      </c>
      <c r="BM127" s="149" t="s">
        <v>5176</v>
      </c>
    </row>
    <row r="128" spans="2:65" s="1" customFormat="1" ht="11.25">
      <c r="B128" s="33"/>
      <c r="D128" s="151" t="s">
        <v>259</v>
      </c>
      <c r="F128" s="152" t="s">
        <v>1274</v>
      </c>
      <c r="I128" s="153"/>
      <c r="L128" s="33"/>
      <c r="M128" s="154"/>
      <c r="T128" s="57"/>
      <c r="AT128" s="17" t="s">
        <v>259</v>
      </c>
      <c r="AU128" s="17" t="s">
        <v>21</v>
      </c>
    </row>
    <row r="129" spans="2:65" s="12" customFormat="1" ht="11.25">
      <c r="B129" s="155"/>
      <c r="D129" s="156" t="s">
        <v>265</v>
      </c>
      <c r="E129" s="157" t="s">
        <v>1</v>
      </c>
      <c r="F129" s="158" t="s">
        <v>5177</v>
      </c>
      <c r="H129" s="159">
        <v>224</v>
      </c>
      <c r="I129" s="160"/>
      <c r="L129" s="155"/>
      <c r="M129" s="161"/>
      <c r="T129" s="162"/>
      <c r="AT129" s="157" t="s">
        <v>265</v>
      </c>
      <c r="AU129" s="157" t="s">
        <v>21</v>
      </c>
      <c r="AV129" s="12" t="s">
        <v>21</v>
      </c>
      <c r="AW129" s="12" t="s">
        <v>36</v>
      </c>
      <c r="AX129" s="12" t="s">
        <v>88</v>
      </c>
      <c r="AY129" s="157" t="s">
        <v>250</v>
      </c>
    </row>
    <row r="130" spans="2:65" s="1" customFormat="1" ht="24.2" customHeight="1">
      <c r="B130" s="33"/>
      <c r="C130" s="138" t="s">
        <v>21</v>
      </c>
      <c r="D130" s="138" t="s">
        <v>252</v>
      </c>
      <c r="E130" s="139" t="s">
        <v>1276</v>
      </c>
      <c r="F130" s="140" t="s">
        <v>1277</v>
      </c>
      <c r="G130" s="141" t="s">
        <v>1278</v>
      </c>
      <c r="H130" s="142">
        <v>28</v>
      </c>
      <c r="I130" s="143"/>
      <c r="J130" s="144">
        <f>ROUND(I130*H130,2)</f>
        <v>0</v>
      </c>
      <c r="K130" s="140" t="s">
        <v>256</v>
      </c>
      <c r="L130" s="33"/>
      <c r="M130" s="145" t="s">
        <v>1</v>
      </c>
      <c r="N130" s="146" t="s">
        <v>45</v>
      </c>
      <c r="P130" s="147">
        <f>O130*H130</f>
        <v>0</v>
      </c>
      <c r="Q130" s="147">
        <v>0</v>
      </c>
      <c r="R130" s="147">
        <f>Q130*H130</f>
        <v>0</v>
      </c>
      <c r="S130" s="147">
        <v>0</v>
      </c>
      <c r="T130" s="148">
        <f>S130*H130</f>
        <v>0</v>
      </c>
      <c r="AR130" s="149" t="s">
        <v>257</v>
      </c>
      <c r="AT130" s="149" t="s">
        <v>252</v>
      </c>
      <c r="AU130" s="149" t="s">
        <v>21</v>
      </c>
      <c r="AY130" s="17" t="s">
        <v>250</v>
      </c>
      <c r="BE130" s="150">
        <f>IF(N130="základní",J130,0)</f>
        <v>0</v>
      </c>
      <c r="BF130" s="150">
        <f>IF(N130="snížená",J130,0)</f>
        <v>0</v>
      </c>
      <c r="BG130" s="150">
        <f>IF(N130="zákl. přenesená",J130,0)</f>
        <v>0</v>
      </c>
      <c r="BH130" s="150">
        <f>IF(N130="sníž. přenesená",J130,0)</f>
        <v>0</v>
      </c>
      <c r="BI130" s="150">
        <f>IF(N130="nulová",J130,0)</f>
        <v>0</v>
      </c>
      <c r="BJ130" s="17" t="s">
        <v>88</v>
      </c>
      <c r="BK130" s="150">
        <f>ROUND(I130*H130,2)</f>
        <v>0</v>
      </c>
      <c r="BL130" s="17" t="s">
        <v>257</v>
      </c>
      <c r="BM130" s="149" t="s">
        <v>5178</v>
      </c>
    </row>
    <row r="131" spans="2:65" s="1" customFormat="1" ht="11.25">
      <c r="B131" s="33"/>
      <c r="D131" s="151" t="s">
        <v>259</v>
      </c>
      <c r="F131" s="152" t="s">
        <v>1280</v>
      </c>
      <c r="I131" s="153"/>
      <c r="L131" s="33"/>
      <c r="M131" s="154"/>
      <c r="T131" s="57"/>
      <c r="AT131" s="17" t="s">
        <v>259</v>
      </c>
      <c r="AU131" s="17" t="s">
        <v>21</v>
      </c>
    </row>
    <row r="132" spans="2:65" s="12" customFormat="1" ht="11.25">
      <c r="B132" s="155"/>
      <c r="D132" s="156" t="s">
        <v>265</v>
      </c>
      <c r="E132" s="157" t="s">
        <v>1</v>
      </c>
      <c r="F132" s="158" t="s">
        <v>5179</v>
      </c>
      <c r="H132" s="159">
        <v>28</v>
      </c>
      <c r="I132" s="160"/>
      <c r="L132" s="155"/>
      <c r="M132" s="161"/>
      <c r="T132" s="162"/>
      <c r="AT132" s="157" t="s">
        <v>265</v>
      </c>
      <c r="AU132" s="157" t="s">
        <v>21</v>
      </c>
      <c r="AV132" s="12" t="s">
        <v>21</v>
      </c>
      <c r="AW132" s="12" t="s">
        <v>36</v>
      </c>
      <c r="AX132" s="12" t="s">
        <v>88</v>
      </c>
      <c r="AY132" s="157" t="s">
        <v>250</v>
      </c>
    </row>
    <row r="133" spans="2:65" s="1" customFormat="1" ht="24.2" customHeight="1">
      <c r="B133" s="33"/>
      <c r="C133" s="138" t="s">
        <v>267</v>
      </c>
      <c r="D133" s="138" t="s">
        <v>252</v>
      </c>
      <c r="E133" s="139" t="s">
        <v>2508</v>
      </c>
      <c r="F133" s="140" t="s">
        <v>2509</v>
      </c>
      <c r="G133" s="141" t="s">
        <v>255</v>
      </c>
      <c r="H133" s="142">
        <v>90</v>
      </c>
      <c r="I133" s="143"/>
      <c r="J133" s="144">
        <f>ROUND(I133*H133,2)</f>
        <v>0</v>
      </c>
      <c r="K133" s="140" t="s">
        <v>256</v>
      </c>
      <c r="L133" s="33"/>
      <c r="M133" s="145" t="s">
        <v>1</v>
      </c>
      <c r="N133" s="146" t="s">
        <v>45</v>
      </c>
      <c r="P133" s="147">
        <f>O133*H133</f>
        <v>0</v>
      </c>
      <c r="Q133" s="147">
        <v>0</v>
      </c>
      <c r="R133" s="147">
        <f>Q133*H133</f>
        <v>0</v>
      </c>
      <c r="S133" s="147">
        <v>0</v>
      </c>
      <c r="T133" s="148">
        <f>S133*H133</f>
        <v>0</v>
      </c>
      <c r="AR133" s="149" t="s">
        <v>257</v>
      </c>
      <c r="AT133" s="149" t="s">
        <v>252</v>
      </c>
      <c r="AU133" s="149" t="s">
        <v>21</v>
      </c>
      <c r="AY133" s="17" t="s">
        <v>250</v>
      </c>
      <c r="BE133" s="150">
        <f>IF(N133="základní",J133,0)</f>
        <v>0</v>
      </c>
      <c r="BF133" s="150">
        <f>IF(N133="snížená",J133,0)</f>
        <v>0</v>
      </c>
      <c r="BG133" s="150">
        <f>IF(N133="zákl. přenesená",J133,0)</f>
        <v>0</v>
      </c>
      <c r="BH133" s="150">
        <f>IF(N133="sníž. přenesená",J133,0)</f>
        <v>0</v>
      </c>
      <c r="BI133" s="150">
        <f>IF(N133="nulová",J133,0)</f>
        <v>0</v>
      </c>
      <c r="BJ133" s="17" t="s">
        <v>88</v>
      </c>
      <c r="BK133" s="150">
        <f>ROUND(I133*H133,2)</f>
        <v>0</v>
      </c>
      <c r="BL133" s="17" t="s">
        <v>257</v>
      </c>
      <c r="BM133" s="149" t="s">
        <v>5180</v>
      </c>
    </row>
    <row r="134" spans="2:65" s="1" customFormat="1" ht="11.25">
      <c r="B134" s="33"/>
      <c r="D134" s="151" t="s">
        <v>259</v>
      </c>
      <c r="F134" s="152" t="s">
        <v>2511</v>
      </c>
      <c r="I134" s="153"/>
      <c r="L134" s="33"/>
      <c r="M134" s="154"/>
      <c r="T134" s="57"/>
      <c r="AT134" s="17" t="s">
        <v>259</v>
      </c>
      <c r="AU134" s="17" t="s">
        <v>21</v>
      </c>
    </row>
    <row r="135" spans="2:65" s="12" customFormat="1" ht="11.25">
      <c r="B135" s="155"/>
      <c r="D135" s="156" t="s">
        <v>265</v>
      </c>
      <c r="E135" s="157" t="s">
        <v>1</v>
      </c>
      <c r="F135" s="158" t="s">
        <v>5181</v>
      </c>
      <c r="H135" s="159">
        <v>90</v>
      </c>
      <c r="I135" s="160"/>
      <c r="L135" s="155"/>
      <c r="M135" s="161"/>
      <c r="T135" s="162"/>
      <c r="AT135" s="157" t="s">
        <v>265</v>
      </c>
      <c r="AU135" s="157" t="s">
        <v>21</v>
      </c>
      <c r="AV135" s="12" t="s">
        <v>21</v>
      </c>
      <c r="AW135" s="12" t="s">
        <v>36</v>
      </c>
      <c r="AX135" s="12" t="s">
        <v>88</v>
      </c>
      <c r="AY135" s="157" t="s">
        <v>250</v>
      </c>
    </row>
    <row r="136" spans="2:65" s="1" customFormat="1" ht="24.2" customHeight="1">
      <c r="B136" s="33"/>
      <c r="C136" s="138" t="s">
        <v>257</v>
      </c>
      <c r="D136" s="138" t="s">
        <v>252</v>
      </c>
      <c r="E136" s="139" t="s">
        <v>5182</v>
      </c>
      <c r="F136" s="140" t="s">
        <v>5183</v>
      </c>
      <c r="G136" s="141" t="s">
        <v>276</v>
      </c>
      <c r="H136" s="142">
        <v>141.24</v>
      </c>
      <c r="I136" s="143"/>
      <c r="J136" s="144">
        <f>ROUND(I136*H136,2)</f>
        <v>0</v>
      </c>
      <c r="K136" s="140" t="s">
        <v>256</v>
      </c>
      <c r="L136" s="33"/>
      <c r="M136" s="145" t="s">
        <v>1</v>
      </c>
      <c r="N136" s="146" t="s">
        <v>45</v>
      </c>
      <c r="P136" s="147">
        <f>O136*H136</f>
        <v>0</v>
      </c>
      <c r="Q136" s="147">
        <v>0</v>
      </c>
      <c r="R136" s="147">
        <f>Q136*H136</f>
        <v>0</v>
      </c>
      <c r="S136" s="147">
        <v>0</v>
      </c>
      <c r="T136" s="148">
        <f>S136*H136</f>
        <v>0</v>
      </c>
      <c r="AR136" s="149" t="s">
        <v>257</v>
      </c>
      <c r="AT136" s="149" t="s">
        <v>252</v>
      </c>
      <c r="AU136" s="149" t="s">
        <v>21</v>
      </c>
      <c r="AY136" s="17" t="s">
        <v>250</v>
      </c>
      <c r="BE136" s="150">
        <f>IF(N136="základní",J136,0)</f>
        <v>0</v>
      </c>
      <c r="BF136" s="150">
        <f>IF(N136="snížená",J136,0)</f>
        <v>0</v>
      </c>
      <c r="BG136" s="150">
        <f>IF(N136="zákl. přenesená",J136,0)</f>
        <v>0</v>
      </c>
      <c r="BH136" s="150">
        <f>IF(N136="sníž. přenesená",J136,0)</f>
        <v>0</v>
      </c>
      <c r="BI136" s="150">
        <f>IF(N136="nulová",J136,0)</f>
        <v>0</v>
      </c>
      <c r="BJ136" s="17" t="s">
        <v>88</v>
      </c>
      <c r="BK136" s="150">
        <f>ROUND(I136*H136,2)</f>
        <v>0</v>
      </c>
      <c r="BL136" s="17" t="s">
        <v>257</v>
      </c>
      <c r="BM136" s="149" t="s">
        <v>5184</v>
      </c>
    </row>
    <row r="137" spans="2:65" s="1" customFormat="1" ht="11.25">
      <c r="B137" s="33"/>
      <c r="D137" s="151" t="s">
        <v>259</v>
      </c>
      <c r="F137" s="152" t="s">
        <v>5185</v>
      </c>
      <c r="I137" s="153"/>
      <c r="L137" s="33"/>
      <c r="M137" s="154"/>
      <c r="T137" s="57"/>
      <c r="AT137" s="17" t="s">
        <v>259</v>
      </c>
      <c r="AU137" s="17" t="s">
        <v>21</v>
      </c>
    </row>
    <row r="138" spans="2:65" s="1" customFormat="1" ht="19.5">
      <c r="B138" s="33"/>
      <c r="D138" s="156" t="s">
        <v>285</v>
      </c>
      <c r="F138" s="170" t="s">
        <v>5186</v>
      </c>
      <c r="I138" s="153"/>
      <c r="L138" s="33"/>
      <c r="M138" s="154"/>
      <c r="T138" s="57"/>
      <c r="AT138" s="17" t="s">
        <v>285</v>
      </c>
      <c r="AU138" s="17" t="s">
        <v>21</v>
      </c>
    </row>
    <row r="139" spans="2:65" s="12" customFormat="1" ht="11.25">
      <c r="B139" s="155"/>
      <c r="D139" s="156" t="s">
        <v>265</v>
      </c>
      <c r="E139" s="157" t="s">
        <v>1</v>
      </c>
      <c r="F139" s="158" t="s">
        <v>5187</v>
      </c>
      <c r="H139" s="159">
        <v>106.59</v>
      </c>
      <c r="I139" s="160"/>
      <c r="L139" s="155"/>
      <c r="M139" s="161"/>
      <c r="T139" s="162"/>
      <c r="AT139" s="157" t="s">
        <v>265</v>
      </c>
      <c r="AU139" s="157" t="s">
        <v>21</v>
      </c>
      <c r="AV139" s="12" t="s">
        <v>21</v>
      </c>
      <c r="AW139" s="12" t="s">
        <v>36</v>
      </c>
      <c r="AX139" s="12" t="s">
        <v>80</v>
      </c>
      <c r="AY139" s="157" t="s">
        <v>250</v>
      </c>
    </row>
    <row r="140" spans="2:65" s="12" customFormat="1" ht="11.25">
      <c r="B140" s="155"/>
      <c r="D140" s="156" t="s">
        <v>265</v>
      </c>
      <c r="E140" s="157" t="s">
        <v>1</v>
      </c>
      <c r="F140" s="158" t="s">
        <v>5188</v>
      </c>
      <c r="H140" s="159">
        <v>34.65</v>
      </c>
      <c r="I140" s="160"/>
      <c r="L140" s="155"/>
      <c r="M140" s="161"/>
      <c r="T140" s="162"/>
      <c r="AT140" s="157" t="s">
        <v>265</v>
      </c>
      <c r="AU140" s="157" t="s">
        <v>21</v>
      </c>
      <c r="AV140" s="12" t="s">
        <v>21</v>
      </c>
      <c r="AW140" s="12" t="s">
        <v>36</v>
      </c>
      <c r="AX140" s="12" t="s">
        <v>80</v>
      </c>
      <c r="AY140" s="157" t="s">
        <v>250</v>
      </c>
    </row>
    <row r="141" spans="2:65" s="13" customFormat="1" ht="11.25">
      <c r="B141" s="163"/>
      <c r="D141" s="156" t="s">
        <v>265</v>
      </c>
      <c r="E141" s="164" t="s">
        <v>1</v>
      </c>
      <c r="F141" s="165" t="s">
        <v>273</v>
      </c>
      <c r="H141" s="166">
        <v>141.24</v>
      </c>
      <c r="I141" s="167"/>
      <c r="L141" s="163"/>
      <c r="M141" s="168"/>
      <c r="T141" s="169"/>
      <c r="AT141" s="164" t="s">
        <v>265</v>
      </c>
      <c r="AU141" s="164" t="s">
        <v>21</v>
      </c>
      <c r="AV141" s="13" t="s">
        <v>257</v>
      </c>
      <c r="AW141" s="13" t="s">
        <v>36</v>
      </c>
      <c r="AX141" s="13" t="s">
        <v>88</v>
      </c>
      <c r="AY141" s="164" t="s">
        <v>250</v>
      </c>
    </row>
    <row r="142" spans="2:65" s="1" customFormat="1" ht="44.25" customHeight="1">
      <c r="B142" s="33"/>
      <c r="C142" s="138" t="s">
        <v>280</v>
      </c>
      <c r="D142" s="138" t="s">
        <v>252</v>
      </c>
      <c r="E142" s="139" t="s">
        <v>5189</v>
      </c>
      <c r="F142" s="140" t="s">
        <v>5190</v>
      </c>
      <c r="G142" s="141" t="s">
        <v>557</v>
      </c>
      <c r="H142" s="142">
        <v>69</v>
      </c>
      <c r="I142" s="143"/>
      <c r="J142" s="144">
        <f>ROUND(I142*H142,2)</f>
        <v>0</v>
      </c>
      <c r="K142" s="140" t="s">
        <v>1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4.0000000000000001E-3</v>
      </c>
      <c r="R142" s="147">
        <f>Q142*H142</f>
        <v>0.27600000000000002</v>
      </c>
      <c r="S142" s="147">
        <v>0</v>
      </c>
      <c r="T142" s="148">
        <f>S142*H142</f>
        <v>0</v>
      </c>
      <c r="AR142" s="149" t="s">
        <v>257</v>
      </c>
      <c r="AT142" s="149" t="s">
        <v>252</v>
      </c>
      <c r="AU142" s="149" t="s">
        <v>21</v>
      </c>
      <c r="AY142" s="17" t="s">
        <v>250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257</v>
      </c>
      <c r="BM142" s="149" t="s">
        <v>5191</v>
      </c>
    </row>
    <row r="143" spans="2:65" s="1" customFormat="1" ht="19.5">
      <c r="B143" s="33"/>
      <c r="D143" s="156" t="s">
        <v>285</v>
      </c>
      <c r="F143" s="170" t="s">
        <v>5192</v>
      </c>
      <c r="I143" s="153"/>
      <c r="L143" s="33"/>
      <c r="M143" s="154"/>
      <c r="T143" s="57"/>
      <c r="AT143" s="17" t="s">
        <v>285</v>
      </c>
      <c r="AU143" s="17" t="s">
        <v>21</v>
      </c>
    </row>
    <row r="144" spans="2:65" s="12" customFormat="1" ht="11.25">
      <c r="B144" s="155"/>
      <c r="D144" s="156" t="s">
        <v>265</v>
      </c>
      <c r="E144" s="157" t="s">
        <v>1</v>
      </c>
      <c r="F144" s="158" t="s">
        <v>5193</v>
      </c>
      <c r="H144" s="159">
        <v>69</v>
      </c>
      <c r="I144" s="160"/>
      <c r="L144" s="155"/>
      <c r="M144" s="161"/>
      <c r="T144" s="162"/>
      <c r="AT144" s="157" t="s">
        <v>265</v>
      </c>
      <c r="AU144" s="157" t="s">
        <v>21</v>
      </c>
      <c r="AV144" s="12" t="s">
        <v>21</v>
      </c>
      <c r="AW144" s="12" t="s">
        <v>36</v>
      </c>
      <c r="AX144" s="12" t="s">
        <v>88</v>
      </c>
      <c r="AY144" s="157" t="s">
        <v>250</v>
      </c>
    </row>
    <row r="145" spans="2:65" s="1" customFormat="1" ht="21.75" customHeight="1">
      <c r="B145" s="33"/>
      <c r="C145" s="138" t="s">
        <v>287</v>
      </c>
      <c r="D145" s="138" t="s">
        <v>252</v>
      </c>
      <c r="E145" s="139" t="s">
        <v>1341</v>
      </c>
      <c r="F145" s="140" t="s">
        <v>1342</v>
      </c>
      <c r="G145" s="141" t="s">
        <v>255</v>
      </c>
      <c r="H145" s="142">
        <v>85.6</v>
      </c>
      <c r="I145" s="143"/>
      <c r="J145" s="144">
        <f>ROUND(I145*H145,2)</f>
        <v>0</v>
      </c>
      <c r="K145" s="140" t="s">
        <v>256</v>
      </c>
      <c r="L145" s="33"/>
      <c r="M145" s="145" t="s">
        <v>1</v>
      </c>
      <c r="N145" s="146" t="s">
        <v>45</v>
      </c>
      <c r="P145" s="147">
        <f>O145*H145</f>
        <v>0</v>
      </c>
      <c r="Q145" s="147">
        <v>5.8E-4</v>
      </c>
      <c r="R145" s="147">
        <f>Q145*H145</f>
        <v>4.9647999999999998E-2</v>
      </c>
      <c r="S145" s="147">
        <v>0</v>
      </c>
      <c r="T145" s="148">
        <f>S145*H145</f>
        <v>0</v>
      </c>
      <c r="AR145" s="149" t="s">
        <v>257</v>
      </c>
      <c r="AT145" s="149" t="s">
        <v>252</v>
      </c>
      <c r="AU145" s="149" t="s">
        <v>21</v>
      </c>
      <c r="AY145" s="17" t="s">
        <v>250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257</v>
      </c>
      <c r="BM145" s="149" t="s">
        <v>5194</v>
      </c>
    </row>
    <row r="146" spans="2:65" s="1" customFormat="1" ht="11.25">
      <c r="B146" s="33"/>
      <c r="D146" s="151" t="s">
        <v>259</v>
      </c>
      <c r="F146" s="152" t="s">
        <v>1344</v>
      </c>
      <c r="I146" s="153"/>
      <c r="L146" s="33"/>
      <c r="M146" s="154"/>
      <c r="T146" s="57"/>
      <c r="AT146" s="17" t="s">
        <v>259</v>
      </c>
      <c r="AU146" s="17" t="s">
        <v>21</v>
      </c>
    </row>
    <row r="147" spans="2:65" s="12" customFormat="1" ht="11.25">
      <c r="B147" s="155"/>
      <c r="D147" s="156" t="s">
        <v>265</v>
      </c>
      <c r="E147" s="157" t="s">
        <v>1</v>
      </c>
      <c r="F147" s="158" t="s">
        <v>5195</v>
      </c>
      <c r="H147" s="159">
        <v>85.6</v>
      </c>
      <c r="I147" s="160"/>
      <c r="L147" s="155"/>
      <c r="M147" s="161"/>
      <c r="T147" s="162"/>
      <c r="AT147" s="157" t="s">
        <v>265</v>
      </c>
      <c r="AU147" s="157" t="s">
        <v>21</v>
      </c>
      <c r="AV147" s="12" t="s">
        <v>21</v>
      </c>
      <c r="AW147" s="12" t="s">
        <v>36</v>
      </c>
      <c r="AX147" s="12" t="s">
        <v>88</v>
      </c>
      <c r="AY147" s="157" t="s">
        <v>250</v>
      </c>
    </row>
    <row r="148" spans="2:65" s="1" customFormat="1" ht="21.75" customHeight="1">
      <c r="B148" s="33"/>
      <c r="C148" s="138" t="s">
        <v>293</v>
      </c>
      <c r="D148" s="138" t="s">
        <v>252</v>
      </c>
      <c r="E148" s="139" t="s">
        <v>1346</v>
      </c>
      <c r="F148" s="140" t="s">
        <v>1347</v>
      </c>
      <c r="G148" s="141" t="s">
        <v>255</v>
      </c>
      <c r="H148" s="142">
        <v>85.6</v>
      </c>
      <c r="I148" s="143"/>
      <c r="J148" s="144">
        <f>ROUND(I148*H148,2)</f>
        <v>0</v>
      </c>
      <c r="K148" s="140" t="s">
        <v>256</v>
      </c>
      <c r="L148" s="33"/>
      <c r="M148" s="145" t="s">
        <v>1</v>
      </c>
      <c r="N148" s="146" t="s">
        <v>45</v>
      </c>
      <c r="P148" s="147">
        <f>O148*H148</f>
        <v>0</v>
      </c>
      <c r="Q148" s="147">
        <v>0</v>
      </c>
      <c r="R148" s="147">
        <f>Q148*H148</f>
        <v>0</v>
      </c>
      <c r="S148" s="147">
        <v>0</v>
      </c>
      <c r="T148" s="148">
        <f>S148*H148</f>
        <v>0</v>
      </c>
      <c r="AR148" s="149" t="s">
        <v>257</v>
      </c>
      <c r="AT148" s="149" t="s">
        <v>252</v>
      </c>
      <c r="AU148" s="149" t="s">
        <v>21</v>
      </c>
      <c r="AY148" s="17" t="s">
        <v>250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257</v>
      </c>
      <c r="BM148" s="149" t="s">
        <v>5196</v>
      </c>
    </row>
    <row r="149" spans="2:65" s="1" customFormat="1" ht="11.25">
      <c r="B149" s="33"/>
      <c r="D149" s="151" t="s">
        <v>259</v>
      </c>
      <c r="F149" s="152" t="s">
        <v>1349</v>
      </c>
      <c r="I149" s="153"/>
      <c r="L149" s="33"/>
      <c r="M149" s="154"/>
      <c r="T149" s="57"/>
      <c r="AT149" s="17" t="s">
        <v>259</v>
      </c>
      <c r="AU149" s="17" t="s">
        <v>21</v>
      </c>
    </row>
    <row r="150" spans="2:65" s="1" customFormat="1" ht="37.9" customHeight="1">
      <c r="B150" s="33"/>
      <c r="C150" s="138" t="s">
        <v>299</v>
      </c>
      <c r="D150" s="138" t="s">
        <v>252</v>
      </c>
      <c r="E150" s="139" t="s">
        <v>3760</v>
      </c>
      <c r="F150" s="140" t="s">
        <v>3761</v>
      </c>
      <c r="G150" s="141" t="s">
        <v>276</v>
      </c>
      <c r="H150" s="142">
        <v>247.62</v>
      </c>
      <c r="I150" s="143"/>
      <c r="J150" s="144">
        <f>ROUND(I150*H150,2)</f>
        <v>0</v>
      </c>
      <c r="K150" s="140" t="s">
        <v>256</v>
      </c>
      <c r="L150" s="33"/>
      <c r="M150" s="145" t="s">
        <v>1</v>
      </c>
      <c r="N150" s="146" t="s">
        <v>45</v>
      </c>
      <c r="P150" s="147">
        <f>O150*H150</f>
        <v>0</v>
      </c>
      <c r="Q150" s="147">
        <v>0</v>
      </c>
      <c r="R150" s="147">
        <f>Q150*H150</f>
        <v>0</v>
      </c>
      <c r="S150" s="147">
        <v>0</v>
      </c>
      <c r="T150" s="148">
        <f>S150*H150</f>
        <v>0</v>
      </c>
      <c r="AR150" s="149" t="s">
        <v>257</v>
      </c>
      <c r="AT150" s="149" t="s">
        <v>252</v>
      </c>
      <c r="AU150" s="149" t="s">
        <v>21</v>
      </c>
      <c r="AY150" s="17" t="s">
        <v>250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257</v>
      </c>
      <c r="BM150" s="149" t="s">
        <v>5197</v>
      </c>
    </row>
    <row r="151" spans="2:65" s="1" customFormat="1" ht="11.25">
      <c r="B151" s="33"/>
      <c r="D151" s="151" t="s">
        <v>259</v>
      </c>
      <c r="F151" s="152" t="s">
        <v>3763</v>
      </c>
      <c r="I151" s="153"/>
      <c r="L151" s="33"/>
      <c r="M151" s="154"/>
      <c r="T151" s="57"/>
      <c r="AT151" s="17" t="s">
        <v>259</v>
      </c>
      <c r="AU151" s="17" t="s">
        <v>21</v>
      </c>
    </row>
    <row r="152" spans="2:65" s="12" customFormat="1" ht="11.25">
      <c r="B152" s="155"/>
      <c r="D152" s="156" t="s">
        <v>265</v>
      </c>
      <c r="E152" s="157" t="s">
        <v>1</v>
      </c>
      <c r="F152" s="158" t="s">
        <v>5198</v>
      </c>
      <c r="H152" s="159">
        <v>18</v>
      </c>
      <c r="I152" s="160"/>
      <c r="L152" s="155"/>
      <c r="M152" s="161"/>
      <c r="T152" s="162"/>
      <c r="AT152" s="157" t="s">
        <v>265</v>
      </c>
      <c r="AU152" s="157" t="s">
        <v>21</v>
      </c>
      <c r="AV152" s="12" t="s">
        <v>21</v>
      </c>
      <c r="AW152" s="12" t="s">
        <v>36</v>
      </c>
      <c r="AX152" s="12" t="s">
        <v>80</v>
      </c>
      <c r="AY152" s="157" t="s">
        <v>250</v>
      </c>
    </row>
    <row r="153" spans="2:65" s="12" customFormat="1" ht="11.25">
      <c r="B153" s="155"/>
      <c r="D153" s="156" t="s">
        <v>265</v>
      </c>
      <c r="E153" s="157" t="s">
        <v>1</v>
      </c>
      <c r="F153" s="158" t="s">
        <v>5199</v>
      </c>
      <c r="H153" s="159">
        <v>141</v>
      </c>
      <c r="I153" s="160"/>
      <c r="L153" s="155"/>
      <c r="M153" s="161"/>
      <c r="T153" s="162"/>
      <c r="AT153" s="157" t="s">
        <v>265</v>
      </c>
      <c r="AU153" s="157" t="s">
        <v>21</v>
      </c>
      <c r="AV153" s="12" t="s">
        <v>21</v>
      </c>
      <c r="AW153" s="12" t="s">
        <v>36</v>
      </c>
      <c r="AX153" s="12" t="s">
        <v>80</v>
      </c>
      <c r="AY153" s="157" t="s">
        <v>250</v>
      </c>
    </row>
    <row r="154" spans="2:65" s="14" customFormat="1" ht="11.25">
      <c r="B154" s="171"/>
      <c r="D154" s="156" t="s">
        <v>265</v>
      </c>
      <c r="E154" s="172" t="s">
        <v>1</v>
      </c>
      <c r="F154" s="173" t="s">
        <v>317</v>
      </c>
      <c r="H154" s="174">
        <v>159</v>
      </c>
      <c r="I154" s="175"/>
      <c r="L154" s="171"/>
      <c r="M154" s="176"/>
      <c r="T154" s="177"/>
      <c r="AT154" s="172" t="s">
        <v>265</v>
      </c>
      <c r="AU154" s="172" t="s">
        <v>21</v>
      </c>
      <c r="AV154" s="14" t="s">
        <v>267</v>
      </c>
      <c r="AW154" s="14" t="s">
        <v>36</v>
      </c>
      <c r="AX154" s="14" t="s">
        <v>80</v>
      </c>
      <c r="AY154" s="172" t="s">
        <v>250</v>
      </c>
    </row>
    <row r="155" spans="2:65" s="12" customFormat="1" ht="11.25">
      <c r="B155" s="155"/>
      <c r="D155" s="156" t="s">
        <v>265</v>
      </c>
      <c r="E155" s="157" t="s">
        <v>1</v>
      </c>
      <c r="F155" s="158" t="s">
        <v>5200</v>
      </c>
      <c r="H155" s="159">
        <v>70.62</v>
      </c>
      <c r="I155" s="160"/>
      <c r="L155" s="155"/>
      <c r="M155" s="161"/>
      <c r="T155" s="162"/>
      <c r="AT155" s="157" t="s">
        <v>265</v>
      </c>
      <c r="AU155" s="157" t="s">
        <v>21</v>
      </c>
      <c r="AV155" s="12" t="s">
        <v>21</v>
      </c>
      <c r="AW155" s="12" t="s">
        <v>36</v>
      </c>
      <c r="AX155" s="12" t="s">
        <v>80</v>
      </c>
      <c r="AY155" s="157" t="s">
        <v>250</v>
      </c>
    </row>
    <row r="156" spans="2:65" s="12" customFormat="1" ht="11.25">
      <c r="B156" s="155"/>
      <c r="D156" s="156" t="s">
        <v>265</v>
      </c>
      <c r="E156" s="157" t="s">
        <v>1</v>
      </c>
      <c r="F156" s="158" t="s">
        <v>5201</v>
      </c>
      <c r="H156" s="159">
        <v>18</v>
      </c>
      <c r="I156" s="160"/>
      <c r="L156" s="155"/>
      <c r="M156" s="161"/>
      <c r="T156" s="162"/>
      <c r="AT156" s="157" t="s">
        <v>265</v>
      </c>
      <c r="AU156" s="157" t="s">
        <v>21</v>
      </c>
      <c r="AV156" s="12" t="s">
        <v>21</v>
      </c>
      <c r="AW156" s="12" t="s">
        <v>36</v>
      </c>
      <c r="AX156" s="12" t="s">
        <v>80</v>
      </c>
      <c r="AY156" s="157" t="s">
        <v>250</v>
      </c>
    </row>
    <row r="157" spans="2:65" s="14" customFormat="1" ht="11.25">
      <c r="B157" s="171"/>
      <c r="D157" s="156" t="s">
        <v>265</v>
      </c>
      <c r="E157" s="172" t="s">
        <v>762</v>
      </c>
      <c r="F157" s="173" t="s">
        <v>317</v>
      </c>
      <c r="H157" s="174">
        <v>88.62</v>
      </c>
      <c r="I157" s="175"/>
      <c r="L157" s="171"/>
      <c r="M157" s="176"/>
      <c r="T157" s="177"/>
      <c r="AT157" s="172" t="s">
        <v>265</v>
      </c>
      <c r="AU157" s="172" t="s">
        <v>21</v>
      </c>
      <c r="AV157" s="14" t="s">
        <v>267</v>
      </c>
      <c r="AW157" s="14" t="s">
        <v>36</v>
      </c>
      <c r="AX157" s="14" t="s">
        <v>80</v>
      </c>
      <c r="AY157" s="172" t="s">
        <v>250</v>
      </c>
    </row>
    <row r="158" spans="2:65" s="13" customFormat="1" ht="11.25">
      <c r="B158" s="163"/>
      <c r="D158" s="156" t="s">
        <v>265</v>
      </c>
      <c r="E158" s="164" t="s">
        <v>1</v>
      </c>
      <c r="F158" s="165" t="s">
        <v>273</v>
      </c>
      <c r="H158" s="166">
        <v>247.62</v>
      </c>
      <c r="I158" s="167"/>
      <c r="L158" s="163"/>
      <c r="M158" s="168"/>
      <c r="T158" s="169"/>
      <c r="AT158" s="164" t="s">
        <v>265</v>
      </c>
      <c r="AU158" s="164" t="s">
        <v>21</v>
      </c>
      <c r="AV158" s="13" t="s">
        <v>257</v>
      </c>
      <c r="AW158" s="13" t="s">
        <v>36</v>
      </c>
      <c r="AX158" s="13" t="s">
        <v>88</v>
      </c>
      <c r="AY158" s="164" t="s">
        <v>250</v>
      </c>
    </row>
    <row r="159" spans="2:65" s="1" customFormat="1" ht="37.9" customHeight="1">
      <c r="B159" s="33"/>
      <c r="C159" s="138" t="s">
        <v>305</v>
      </c>
      <c r="D159" s="138" t="s">
        <v>252</v>
      </c>
      <c r="E159" s="139" t="s">
        <v>381</v>
      </c>
      <c r="F159" s="140" t="s">
        <v>382</v>
      </c>
      <c r="G159" s="141" t="s">
        <v>276</v>
      </c>
      <c r="H159" s="142">
        <v>70.599999999999994</v>
      </c>
      <c r="I159" s="143"/>
      <c r="J159" s="144">
        <f>ROUND(I159*H159,2)</f>
        <v>0</v>
      </c>
      <c r="K159" s="140" t="s">
        <v>256</v>
      </c>
      <c r="L159" s="33"/>
      <c r="M159" s="145" t="s">
        <v>1</v>
      </c>
      <c r="N159" s="146" t="s">
        <v>45</v>
      </c>
      <c r="P159" s="147">
        <f>O159*H159</f>
        <v>0</v>
      </c>
      <c r="Q159" s="147">
        <v>0</v>
      </c>
      <c r="R159" s="147">
        <f>Q159*H159</f>
        <v>0</v>
      </c>
      <c r="S159" s="147">
        <v>0</v>
      </c>
      <c r="T159" s="148">
        <f>S159*H159</f>
        <v>0</v>
      </c>
      <c r="AR159" s="149" t="s">
        <v>257</v>
      </c>
      <c r="AT159" s="149" t="s">
        <v>252</v>
      </c>
      <c r="AU159" s="149" t="s">
        <v>21</v>
      </c>
      <c r="AY159" s="17" t="s">
        <v>250</v>
      </c>
      <c r="BE159" s="150">
        <f>IF(N159="základní",J159,0)</f>
        <v>0</v>
      </c>
      <c r="BF159" s="150">
        <f>IF(N159="snížená",J159,0)</f>
        <v>0</v>
      </c>
      <c r="BG159" s="150">
        <f>IF(N159="zákl. přenesená",J159,0)</f>
        <v>0</v>
      </c>
      <c r="BH159" s="150">
        <f>IF(N159="sníž. přenesená",J159,0)</f>
        <v>0</v>
      </c>
      <c r="BI159" s="150">
        <f>IF(N159="nulová",J159,0)</f>
        <v>0</v>
      </c>
      <c r="BJ159" s="17" t="s">
        <v>88</v>
      </c>
      <c r="BK159" s="150">
        <f>ROUND(I159*H159,2)</f>
        <v>0</v>
      </c>
      <c r="BL159" s="17" t="s">
        <v>257</v>
      </c>
      <c r="BM159" s="149" t="s">
        <v>5202</v>
      </c>
    </row>
    <row r="160" spans="2:65" s="1" customFormat="1" ht="11.25">
      <c r="B160" s="33"/>
      <c r="D160" s="151" t="s">
        <v>259</v>
      </c>
      <c r="F160" s="152" t="s">
        <v>384</v>
      </c>
      <c r="I160" s="153"/>
      <c r="L160" s="33"/>
      <c r="M160" s="154"/>
      <c r="T160" s="57"/>
      <c r="AT160" s="17" t="s">
        <v>259</v>
      </c>
      <c r="AU160" s="17" t="s">
        <v>21</v>
      </c>
    </row>
    <row r="161" spans="2:65" s="12" customFormat="1" ht="11.25">
      <c r="B161" s="155"/>
      <c r="D161" s="156" t="s">
        <v>265</v>
      </c>
      <c r="E161" s="157" t="s">
        <v>1</v>
      </c>
      <c r="F161" s="158" t="s">
        <v>5203</v>
      </c>
      <c r="H161" s="159">
        <v>70.599999999999994</v>
      </c>
      <c r="I161" s="160"/>
      <c r="L161" s="155"/>
      <c r="M161" s="161"/>
      <c r="T161" s="162"/>
      <c r="AT161" s="157" t="s">
        <v>265</v>
      </c>
      <c r="AU161" s="157" t="s">
        <v>21</v>
      </c>
      <c r="AV161" s="12" t="s">
        <v>21</v>
      </c>
      <c r="AW161" s="12" t="s">
        <v>36</v>
      </c>
      <c r="AX161" s="12" t="s">
        <v>88</v>
      </c>
      <c r="AY161" s="157" t="s">
        <v>250</v>
      </c>
    </row>
    <row r="162" spans="2:65" s="1" customFormat="1" ht="37.9" customHeight="1">
      <c r="B162" s="33"/>
      <c r="C162" s="138" t="s">
        <v>311</v>
      </c>
      <c r="D162" s="138" t="s">
        <v>252</v>
      </c>
      <c r="E162" s="139" t="s">
        <v>388</v>
      </c>
      <c r="F162" s="140" t="s">
        <v>389</v>
      </c>
      <c r="G162" s="141" t="s">
        <v>276</v>
      </c>
      <c r="H162" s="142">
        <v>706</v>
      </c>
      <c r="I162" s="143"/>
      <c r="J162" s="144">
        <f>ROUND(I162*H162,2)</f>
        <v>0</v>
      </c>
      <c r="K162" s="140" t="s">
        <v>256</v>
      </c>
      <c r="L162" s="33"/>
      <c r="M162" s="145" t="s">
        <v>1</v>
      </c>
      <c r="N162" s="146" t="s">
        <v>45</v>
      </c>
      <c r="P162" s="147">
        <f>O162*H162</f>
        <v>0</v>
      </c>
      <c r="Q162" s="147">
        <v>0</v>
      </c>
      <c r="R162" s="147">
        <f>Q162*H162</f>
        <v>0</v>
      </c>
      <c r="S162" s="147">
        <v>0</v>
      </c>
      <c r="T162" s="148">
        <f>S162*H162</f>
        <v>0</v>
      </c>
      <c r="AR162" s="149" t="s">
        <v>257</v>
      </c>
      <c r="AT162" s="149" t="s">
        <v>252</v>
      </c>
      <c r="AU162" s="149" t="s">
        <v>21</v>
      </c>
      <c r="AY162" s="17" t="s">
        <v>250</v>
      </c>
      <c r="BE162" s="150">
        <f>IF(N162="základní",J162,0)</f>
        <v>0</v>
      </c>
      <c r="BF162" s="150">
        <f>IF(N162="snížená",J162,0)</f>
        <v>0</v>
      </c>
      <c r="BG162" s="150">
        <f>IF(N162="zákl. přenesená",J162,0)</f>
        <v>0</v>
      </c>
      <c r="BH162" s="150">
        <f>IF(N162="sníž. přenesená",J162,0)</f>
        <v>0</v>
      </c>
      <c r="BI162" s="150">
        <f>IF(N162="nulová",J162,0)</f>
        <v>0</v>
      </c>
      <c r="BJ162" s="17" t="s">
        <v>88</v>
      </c>
      <c r="BK162" s="150">
        <f>ROUND(I162*H162,2)</f>
        <v>0</v>
      </c>
      <c r="BL162" s="17" t="s">
        <v>257</v>
      </c>
      <c r="BM162" s="149" t="s">
        <v>5204</v>
      </c>
    </row>
    <row r="163" spans="2:65" s="1" customFormat="1" ht="11.25">
      <c r="B163" s="33"/>
      <c r="D163" s="151" t="s">
        <v>259</v>
      </c>
      <c r="F163" s="152" t="s">
        <v>391</v>
      </c>
      <c r="I163" s="153"/>
      <c r="L163" s="33"/>
      <c r="M163" s="154"/>
      <c r="T163" s="57"/>
      <c r="AT163" s="17" t="s">
        <v>259</v>
      </c>
      <c r="AU163" s="17" t="s">
        <v>21</v>
      </c>
    </row>
    <row r="164" spans="2:65" s="12" customFormat="1" ht="11.25">
      <c r="B164" s="155"/>
      <c r="D164" s="156" t="s">
        <v>265</v>
      </c>
      <c r="E164" s="157" t="s">
        <v>1</v>
      </c>
      <c r="F164" s="158" t="s">
        <v>5205</v>
      </c>
      <c r="H164" s="159">
        <v>706</v>
      </c>
      <c r="I164" s="160"/>
      <c r="L164" s="155"/>
      <c r="M164" s="161"/>
      <c r="T164" s="162"/>
      <c r="AT164" s="157" t="s">
        <v>265</v>
      </c>
      <c r="AU164" s="157" t="s">
        <v>21</v>
      </c>
      <c r="AV164" s="12" t="s">
        <v>21</v>
      </c>
      <c r="AW164" s="12" t="s">
        <v>36</v>
      </c>
      <c r="AX164" s="12" t="s">
        <v>88</v>
      </c>
      <c r="AY164" s="157" t="s">
        <v>250</v>
      </c>
    </row>
    <row r="165" spans="2:65" s="1" customFormat="1" ht="24.2" customHeight="1">
      <c r="B165" s="33"/>
      <c r="C165" s="138" t="s">
        <v>320</v>
      </c>
      <c r="D165" s="138" t="s">
        <v>252</v>
      </c>
      <c r="E165" s="139" t="s">
        <v>5206</v>
      </c>
      <c r="F165" s="140" t="s">
        <v>5207</v>
      </c>
      <c r="G165" s="141" t="s">
        <v>276</v>
      </c>
      <c r="H165" s="142">
        <v>159.22</v>
      </c>
      <c r="I165" s="143"/>
      <c r="J165" s="144">
        <f>ROUND(I165*H165,2)</f>
        <v>0</v>
      </c>
      <c r="K165" s="140" t="s">
        <v>256</v>
      </c>
      <c r="L165" s="33"/>
      <c r="M165" s="145" t="s">
        <v>1</v>
      </c>
      <c r="N165" s="146" t="s">
        <v>45</v>
      </c>
      <c r="P165" s="147">
        <f>O165*H165</f>
        <v>0</v>
      </c>
      <c r="Q165" s="147">
        <v>0</v>
      </c>
      <c r="R165" s="147">
        <f>Q165*H165</f>
        <v>0</v>
      </c>
      <c r="S165" s="147">
        <v>0</v>
      </c>
      <c r="T165" s="148">
        <f>S165*H165</f>
        <v>0</v>
      </c>
      <c r="AR165" s="149" t="s">
        <v>257</v>
      </c>
      <c r="AT165" s="149" t="s">
        <v>252</v>
      </c>
      <c r="AU165" s="149" t="s">
        <v>21</v>
      </c>
      <c r="AY165" s="17" t="s">
        <v>250</v>
      </c>
      <c r="BE165" s="150">
        <f>IF(N165="základní",J165,0)</f>
        <v>0</v>
      </c>
      <c r="BF165" s="150">
        <f>IF(N165="snížená",J165,0)</f>
        <v>0</v>
      </c>
      <c r="BG165" s="150">
        <f>IF(N165="zákl. přenesená",J165,0)</f>
        <v>0</v>
      </c>
      <c r="BH165" s="150">
        <f>IF(N165="sníž. přenesená",J165,0)</f>
        <v>0</v>
      </c>
      <c r="BI165" s="150">
        <f>IF(N165="nulová",J165,0)</f>
        <v>0</v>
      </c>
      <c r="BJ165" s="17" t="s">
        <v>88</v>
      </c>
      <c r="BK165" s="150">
        <f>ROUND(I165*H165,2)</f>
        <v>0</v>
      </c>
      <c r="BL165" s="17" t="s">
        <v>257</v>
      </c>
      <c r="BM165" s="149" t="s">
        <v>5208</v>
      </c>
    </row>
    <row r="166" spans="2:65" s="1" customFormat="1" ht="11.25">
      <c r="B166" s="33"/>
      <c r="D166" s="151" t="s">
        <v>259</v>
      </c>
      <c r="F166" s="152" t="s">
        <v>5209</v>
      </c>
      <c r="I166" s="153"/>
      <c r="L166" s="33"/>
      <c r="M166" s="154"/>
      <c r="T166" s="57"/>
      <c r="AT166" s="17" t="s">
        <v>259</v>
      </c>
      <c r="AU166" s="17" t="s">
        <v>21</v>
      </c>
    </row>
    <row r="167" spans="2:65" s="12" customFormat="1" ht="11.25">
      <c r="B167" s="155"/>
      <c r="D167" s="156" t="s">
        <v>265</v>
      </c>
      <c r="E167" s="157" t="s">
        <v>1</v>
      </c>
      <c r="F167" s="158" t="s">
        <v>762</v>
      </c>
      <c r="H167" s="159">
        <v>88.62</v>
      </c>
      <c r="I167" s="160"/>
      <c r="L167" s="155"/>
      <c r="M167" s="161"/>
      <c r="T167" s="162"/>
      <c r="AT167" s="157" t="s">
        <v>265</v>
      </c>
      <c r="AU167" s="157" t="s">
        <v>21</v>
      </c>
      <c r="AV167" s="12" t="s">
        <v>21</v>
      </c>
      <c r="AW167" s="12" t="s">
        <v>36</v>
      </c>
      <c r="AX167" s="12" t="s">
        <v>80</v>
      </c>
      <c r="AY167" s="157" t="s">
        <v>250</v>
      </c>
    </row>
    <row r="168" spans="2:65" s="12" customFormat="1" ht="11.25">
      <c r="B168" s="155"/>
      <c r="D168" s="156" t="s">
        <v>265</v>
      </c>
      <c r="E168" s="157" t="s">
        <v>1</v>
      </c>
      <c r="F168" s="158" t="s">
        <v>5210</v>
      </c>
      <c r="H168" s="159">
        <v>70.599999999999994</v>
      </c>
      <c r="I168" s="160"/>
      <c r="L168" s="155"/>
      <c r="M168" s="161"/>
      <c r="T168" s="162"/>
      <c r="AT168" s="157" t="s">
        <v>265</v>
      </c>
      <c r="AU168" s="157" t="s">
        <v>21</v>
      </c>
      <c r="AV168" s="12" t="s">
        <v>21</v>
      </c>
      <c r="AW168" s="12" t="s">
        <v>36</v>
      </c>
      <c r="AX168" s="12" t="s">
        <v>80</v>
      </c>
      <c r="AY168" s="157" t="s">
        <v>250</v>
      </c>
    </row>
    <row r="169" spans="2:65" s="13" customFormat="1" ht="11.25">
      <c r="B169" s="163"/>
      <c r="D169" s="156" t="s">
        <v>265</v>
      </c>
      <c r="E169" s="164" t="s">
        <v>1</v>
      </c>
      <c r="F169" s="165" t="s">
        <v>273</v>
      </c>
      <c r="H169" s="166">
        <v>159.22</v>
      </c>
      <c r="I169" s="167"/>
      <c r="L169" s="163"/>
      <c r="M169" s="168"/>
      <c r="T169" s="169"/>
      <c r="AT169" s="164" t="s">
        <v>265</v>
      </c>
      <c r="AU169" s="164" t="s">
        <v>21</v>
      </c>
      <c r="AV169" s="13" t="s">
        <v>257</v>
      </c>
      <c r="AW169" s="13" t="s">
        <v>36</v>
      </c>
      <c r="AX169" s="13" t="s">
        <v>88</v>
      </c>
      <c r="AY169" s="164" t="s">
        <v>250</v>
      </c>
    </row>
    <row r="170" spans="2:65" s="1" customFormat="1" ht="33" customHeight="1">
      <c r="B170" s="33"/>
      <c r="C170" s="138" t="s">
        <v>331</v>
      </c>
      <c r="D170" s="138" t="s">
        <v>252</v>
      </c>
      <c r="E170" s="139" t="s">
        <v>400</v>
      </c>
      <c r="F170" s="140" t="s">
        <v>401</v>
      </c>
      <c r="G170" s="141" t="s">
        <v>402</v>
      </c>
      <c r="H170" s="142">
        <v>141.19999999999999</v>
      </c>
      <c r="I170" s="143"/>
      <c r="J170" s="144">
        <f>ROUND(I170*H170,2)</f>
        <v>0</v>
      </c>
      <c r="K170" s="140" t="s">
        <v>256</v>
      </c>
      <c r="L170" s="33"/>
      <c r="M170" s="145" t="s">
        <v>1</v>
      </c>
      <c r="N170" s="146" t="s">
        <v>45</v>
      </c>
      <c r="P170" s="147">
        <f>O170*H170</f>
        <v>0</v>
      </c>
      <c r="Q170" s="147">
        <v>0</v>
      </c>
      <c r="R170" s="147">
        <f>Q170*H170</f>
        <v>0</v>
      </c>
      <c r="S170" s="147">
        <v>0</v>
      </c>
      <c r="T170" s="148">
        <f>S170*H170</f>
        <v>0</v>
      </c>
      <c r="AR170" s="149" t="s">
        <v>257</v>
      </c>
      <c r="AT170" s="149" t="s">
        <v>252</v>
      </c>
      <c r="AU170" s="149" t="s">
        <v>21</v>
      </c>
      <c r="AY170" s="17" t="s">
        <v>250</v>
      </c>
      <c r="BE170" s="150">
        <f>IF(N170="základní",J170,0)</f>
        <v>0</v>
      </c>
      <c r="BF170" s="150">
        <f>IF(N170="snížená",J170,0)</f>
        <v>0</v>
      </c>
      <c r="BG170" s="150">
        <f>IF(N170="zákl. přenesená",J170,0)</f>
        <v>0</v>
      </c>
      <c r="BH170" s="150">
        <f>IF(N170="sníž. přenesená",J170,0)</f>
        <v>0</v>
      </c>
      <c r="BI170" s="150">
        <f>IF(N170="nulová",J170,0)</f>
        <v>0</v>
      </c>
      <c r="BJ170" s="17" t="s">
        <v>88</v>
      </c>
      <c r="BK170" s="150">
        <f>ROUND(I170*H170,2)</f>
        <v>0</v>
      </c>
      <c r="BL170" s="17" t="s">
        <v>257</v>
      </c>
      <c r="BM170" s="149" t="s">
        <v>5211</v>
      </c>
    </row>
    <row r="171" spans="2:65" s="1" customFormat="1" ht="11.25">
      <c r="B171" s="33"/>
      <c r="D171" s="151" t="s">
        <v>259</v>
      </c>
      <c r="F171" s="152" t="s">
        <v>404</v>
      </c>
      <c r="I171" s="153"/>
      <c r="L171" s="33"/>
      <c r="M171" s="154"/>
      <c r="T171" s="57"/>
      <c r="AT171" s="17" t="s">
        <v>259</v>
      </c>
      <c r="AU171" s="17" t="s">
        <v>21</v>
      </c>
    </row>
    <row r="172" spans="2:65" s="12" customFormat="1" ht="11.25">
      <c r="B172" s="155"/>
      <c r="D172" s="156" t="s">
        <v>265</v>
      </c>
      <c r="E172" s="157" t="s">
        <v>1</v>
      </c>
      <c r="F172" s="158" t="s">
        <v>5212</v>
      </c>
      <c r="H172" s="159">
        <v>141.19999999999999</v>
      </c>
      <c r="I172" s="160"/>
      <c r="L172" s="155"/>
      <c r="M172" s="161"/>
      <c r="T172" s="162"/>
      <c r="AT172" s="157" t="s">
        <v>265</v>
      </c>
      <c r="AU172" s="157" t="s">
        <v>21</v>
      </c>
      <c r="AV172" s="12" t="s">
        <v>21</v>
      </c>
      <c r="AW172" s="12" t="s">
        <v>36</v>
      </c>
      <c r="AX172" s="12" t="s">
        <v>88</v>
      </c>
      <c r="AY172" s="157" t="s">
        <v>250</v>
      </c>
    </row>
    <row r="173" spans="2:65" s="1" customFormat="1" ht="24.2" customHeight="1">
      <c r="B173" s="33"/>
      <c r="C173" s="138" t="s">
        <v>335</v>
      </c>
      <c r="D173" s="138" t="s">
        <v>252</v>
      </c>
      <c r="E173" s="139" t="s">
        <v>346</v>
      </c>
      <c r="F173" s="140" t="s">
        <v>347</v>
      </c>
      <c r="G173" s="141" t="s">
        <v>276</v>
      </c>
      <c r="H173" s="142">
        <v>70.62</v>
      </c>
      <c r="I173" s="143"/>
      <c r="J173" s="144">
        <f>ROUND(I173*H173,2)</f>
        <v>0</v>
      </c>
      <c r="K173" s="140" t="s">
        <v>256</v>
      </c>
      <c r="L173" s="33"/>
      <c r="M173" s="145" t="s">
        <v>1</v>
      </c>
      <c r="N173" s="146" t="s">
        <v>45</v>
      </c>
      <c r="P173" s="147">
        <f>O173*H173</f>
        <v>0</v>
      </c>
      <c r="Q173" s="147">
        <v>0</v>
      </c>
      <c r="R173" s="147">
        <f>Q173*H173</f>
        <v>0</v>
      </c>
      <c r="S173" s="147">
        <v>0</v>
      </c>
      <c r="T173" s="148">
        <f>S173*H173</f>
        <v>0</v>
      </c>
      <c r="AR173" s="149" t="s">
        <v>257</v>
      </c>
      <c r="AT173" s="149" t="s">
        <v>252</v>
      </c>
      <c r="AU173" s="149" t="s">
        <v>21</v>
      </c>
      <c r="AY173" s="17" t="s">
        <v>250</v>
      </c>
      <c r="BE173" s="150">
        <f>IF(N173="základní",J173,0)</f>
        <v>0</v>
      </c>
      <c r="BF173" s="150">
        <f>IF(N173="snížená",J173,0)</f>
        <v>0</v>
      </c>
      <c r="BG173" s="150">
        <f>IF(N173="zákl. přenesená",J173,0)</f>
        <v>0</v>
      </c>
      <c r="BH173" s="150">
        <f>IF(N173="sníž. přenesená",J173,0)</f>
        <v>0</v>
      </c>
      <c r="BI173" s="150">
        <f>IF(N173="nulová",J173,0)</f>
        <v>0</v>
      </c>
      <c r="BJ173" s="17" t="s">
        <v>88</v>
      </c>
      <c r="BK173" s="150">
        <f>ROUND(I173*H173,2)</f>
        <v>0</v>
      </c>
      <c r="BL173" s="17" t="s">
        <v>257</v>
      </c>
      <c r="BM173" s="149" t="s">
        <v>5213</v>
      </c>
    </row>
    <row r="174" spans="2:65" s="1" customFormat="1" ht="11.25">
      <c r="B174" s="33"/>
      <c r="D174" s="151" t="s">
        <v>259</v>
      </c>
      <c r="F174" s="152" t="s">
        <v>349</v>
      </c>
      <c r="I174" s="153"/>
      <c r="L174" s="33"/>
      <c r="M174" s="154"/>
      <c r="T174" s="57"/>
      <c r="AT174" s="17" t="s">
        <v>259</v>
      </c>
      <c r="AU174" s="17" t="s">
        <v>21</v>
      </c>
    </row>
    <row r="175" spans="2:65" s="12" customFormat="1" ht="11.25">
      <c r="B175" s="155"/>
      <c r="D175" s="156" t="s">
        <v>265</v>
      </c>
      <c r="E175" s="157" t="s">
        <v>1</v>
      </c>
      <c r="F175" s="158" t="s">
        <v>5214</v>
      </c>
      <c r="H175" s="159">
        <v>70.62</v>
      </c>
      <c r="I175" s="160"/>
      <c r="L175" s="155"/>
      <c r="M175" s="161"/>
      <c r="T175" s="162"/>
      <c r="AT175" s="157" t="s">
        <v>265</v>
      </c>
      <c r="AU175" s="157" t="s">
        <v>21</v>
      </c>
      <c r="AV175" s="12" t="s">
        <v>21</v>
      </c>
      <c r="AW175" s="12" t="s">
        <v>36</v>
      </c>
      <c r="AX175" s="12" t="s">
        <v>88</v>
      </c>
      <c r="AY175" s="157" t="s">
        <v>250</v>
      </c>
    </row>
    <row r="176" spans="2:65" s="1" customFormat="1" ht="24.2" customHeight="1">
      <c r="B176" s="33"/>
      <c r="C176" s="138" t="s">
        <v>340</v>
      </c>
      <c r="D176" s="138" t="s">
        <v>252</v>
      </c>
      <c r="E176" s="139" t="s">
        <v>1422</v>
      </c>
      <c r="F176" s="140" t="s">
        <v>1423</v>
      </c>
      <c r="G176" s="141" t="s">
        <v>276</v>
      </c>
      <c r="H176" s="142">
        <v>70.62</v>
      </c>
      <c r="I176" s="143"/>
      <c r="J176" s="144">
        <f>ROUND(I176*H176,2)</f>
        <v>0</v>
      </c>
      <c r="K176" s="140" t="s">
        <v>256</v>
      </c>
      <c r="L176" s="33"/>
      <c r="M176" s="145" t="s">
        <v>1</v>
      </c>
      <c r="N176" s="146" t="s">
        <v>45</v>
      </c>
      <c r="P176" s="147">
        <f>O176*H176</f>
        <v>0</v>
      </c>
      <c r="Q176" s="147">
        <v>0</v>
      </c>
      <c r="R176" s="147">
        <f>Q176*H176</f>
        <v>0</v>
      </c>
      <c r="S176" s="147">
        <v>0</v>
      </c>
      <c r="T176" s="148">
        <f>S176*H176</f>
        <v>0</v>
      </c>
      <c r="AR176" s="149" t="s">
        <v>257</v>
      </c>
      <c r="AT176" s="149" t="s">
        <v>252</v>
      </c>
      <c r="AU176" s="149" t="s">
        <v>21</v>
      </c>
      <c r="AY176" s="17" t="s">
        <v>250</v>
      </c>
      <c r="BE176" s="150">
        <f>IF(N176="základní",J176,0)</f>
        <v>0</v>
      </c>
      <c r="BF176" s="150">
        <f>IF(N176="snížená",J176,0)</f>
        <v>0</v>
      </c>
      <c r="BG176" s="150">
        <f>IF(N176="zákl. přenesená",J176,0)</f>
        <v>0</v>
      </c>
      <c r="BH176" s="150">
        <f>IF(N176="sníž. přenesená",J176,0)</f>
        <v>0</v>
      </c>
      <c r="BI176" s="150">
        <f>IF(N176="nulová",J176,0)</f>
        <v>0</v>
      </c>
      <c r="BJ176" s="17" t="s">
        <v>88</v>
      </c>
      <c r="BK176" s="150">
        <f>ROUND(I176*H176,2)</f>
        <v>0</v>
      </c>
      <c r="BL176" s="17" t="s">
        <v>257</v>
      </c>
      <c r="BM176" s="149" t="s">
        <v>5215</v>
      </c>
    </row>
    <row r="177" spans="2:65" s="1" customFormat="1" ht="11.25">
      <c r="B177" s="33"/>
      <c r="D177" s="151" t="s">
        <v>259</v>
      </c>
      <c r="F177" s="152" t="s">
        <v>1425</v>
      </c>
      <c r="I177" s="153"/>
      <c r="L177" s="33"/>
      <c r="M177" s="154"/>
      <c r="T177" s="57"/>
      <c r="AT177" s="17" t="s">
        <v>259</v>
      </c>
      <c r="AU177" s="17" t="s">
        <v>21</v>
      </c>
    </row>
    <row r="178" spans="2:65" s="12" customFormat="1" ht="11.25">
      <c r="B178" s="155"/>
      <c r="D178" s="156" t="s">
        <v>265</v>
      </c>
      <c r="E178" s="157" t="s">
        <v>1</v>
      </c>
      <c r="F178" s="158" t="s">
        <v>5216</v>
      </c>
      <c r="H178" s="159">
        <v>70.62</v>
      </c>
      <c r="I178" s="160"/>
      <c r="L178" s="155"/>
      <c r="M178" s="161"/>
      <c r="T178" s="162"/>
      <c r="AT178" s="157" t="s">
        <v>265</v>
      </c>
      <c r="AU178" s="157" t="s">
        <v>21</v>
      </c>
      <c r="AV178" s="12" t="s">
        <v>21</v>
      </c>
      <c r="AW178" s="12" t="s">
        <v>36</v>
      </c>
      <c r="AX178" s="12" t="s">
        <v>88</v>
      </c>
      <c r="AY178" s="157" t="s">
        <v>250</v>
      </c>
    </row>
    <row r="179" spans="2:65" s="1" customFormat="1" ht="16.5" customHeight="1">
      <c r="B179" s="33"/>
      <c r="C179" s="178" t="s">
        <v>8</v>
      </c>
      <c r="D179" s="178" t="s">
        <v>364</v>
      </c>
      <c r="E179" s="179" t="s">
        <v>4145</v>
      </c>
      <c r="F179" s="180" t="s">
        <v>4146</v>
      </c>
      <c r="G179" s="181" t="s">
        <v>402</v>
      </c>
      <c r="H179" s="182">
        <v>141.24</v>
      </c>
      <c r="I179" s="183"/>
      <c r="J179" s="184">
        <f>ROUND(I179*H179,2)</f>
        <v>0</v>
      </c>
      <c r="K179" s="180" t="s">
        <v>256</v>
      </c>
      <c r="L179" s="185"/>
      <c r="M179" s="186" t="s">
        <v>1</v>
      </c>
      <c r="N179" s="187" t="s">
        <v>45</v>
      </c>
      <c r="P179" s="147">
        <f>O179*H179</f>
        <v>0</v>
      </c>
      <c r="Q179" s="147">
        <v>1</v>
      </c>
      <c r="R179" s="147">
        <f>Q179*H179</f>
        <v>141.24</v>
      </c>
      <c r="S179" s="147">
        <v>0</v>
      </c>
      <c r="T179" s="148">
        <f>S179*H179</f>
        <v>0</v>
      </c>
      <c r="AR179" s="149" t="s">
        <v>299</v>
      </c>
      <c r="AT179" s="149" t="s">
        <v>364</v>
      </c>
      <c r="AU179" s="149" t="s">
        <v>21</v>
      </c>
      <c r="AY179" s="17" t="s">
        <v>250</v>
      </c>
      <c r="BE179" s="150">
        <f>IF(N179="základní",J179,0)</f>
        <v>0</v>
      </c>
      <c r="BF179" s="150">
        <f>IF(N179="snížená",J179,0)</f>
        <v>0</v>
      </c>
      <c r="BG179" s="150">
        <f>IF(N179="zákl. přenesená",J179,0)</f>
        <v>0</v>
      </c>
      <c r="BH179" s="150">
        <f>IF(N179="sníž. přenesená",J179,0)</f>
        <v>0</v>
      </c>
      <c r="BI179" s="150">
        <f>IF(N179="nulová",J179,0)</f>
        <v>0</v>
      </c>
      <c r="BJ179" s="17" t="s">
        <v>88</v>
      </c>
      <c r="BK179" s="150">
        <f>ROUND(I179*H179,2)</f>
        <v>0</v>
      </c>
      <c r="BL179" s="17" t="s">
        <v>257</v>
      </c>
      <c r="BM179" s="149" t="s">
        <v>5217</v>
      </c>
    </row>
    <row r="180" spans="2:65" s="12" customFormat="1" ht="11.25">
      <c r="B180" s="155"/>
      <c r="D180" s="156" t="s">
        <v>265</v>
      </c>
      <c r="F180" s="158" t="s">
        <v>5218</v>
      </c>
      <c r="H180" s="159">
        <v>141.24</v>
      </c>
      <c r="I180" s="160"/>
      <c r="L180" s="155"/>
      <c r="M180" s="161"/>
      <c r="T180" s="162"/>
      <c r="AT180" s="157" t="s">
        <v>265</v>
      </c>
      <c r="AU180" s="157" t="s">
        <v>21</v>
      </c>
      <c r="AV180" s="12" t="s">
        <v>21</v>
      </c>
      <c r="AW180" s="12" t="s">
        <v>4</v>
      </c>
      <c r="AX180" s="12" t="s">
        <v>88</v>
      </c>
      <c r="AY180" s="157" t="s">
        <v>250</v>
      </c>
    </row>
    <row r="181" spans="2:65" s="1" customFormat="1" ht="24.2" customHeight="1">
      <c r="B181" s="33"/>
      <c r="C181" s="138" t="s">
        <v>351</v>
      </c>
      <c r="D181" s="138" t="s">
        <v>252</v>
      </c>
      <c r="E181" s="139" t="s">
        <v>4327</v>
      </c>
      <c r="F181" s="140" t="s">
        <v>4328</v>
      </c>
      <c r="G181" s="141" t="s">
        <v>255</v>
      </c>
      <c r="H181" s="142">
        <v>90</v>
      </c>
      <c r="I181" s="143"/>
      <c r="J181" s="144">
        <f>ROUND(I181*H181,2)</f>
        <v>0</v>
      </c>
      <c r="K181" s="140" t="s">
        <v>256</v>
      </c>
      <c r="L181" s="33"/>
      <c r="M181" s="145" t="s">
        <v>1</v>
      </c>
      <c r="N181" s="146" t="s">
        <v>45</v>
      </c>
      <c r="P181" s="147">
        <f>O181*H181</f>
        <v>0</v>
      </c>
      <c r="Q181" s="147">
        <v>0</v>
      </c>
      <c r="R181" s="147">
        <f>Q181*H181</f>
        <v>0</v>
      </c>
      <c r="S181" s="147">
        <v>0</v>
      </c>
      <c r="T181" s="148">
        <f>S181*H181</f>
        <v>0</v>
      </c>
      <c r="AR181" s="149" t="s">
        <v>257</v>
      </c>
      <c r="AT181" s="149" t="s">
        <v>252</v>
      </c>
      <c r="AU181" s="149" t="s">
        <v>21</v>
      </c>
      <c r="AY181" s="17" t="s">
        <v>250</v>
      </c>
      <c r="BE181" s="150">
        <f>IF(N181="základní",J181,0)</f>
        <v>0</v>
      </c>
      <c r="BF181" s="150">
        <f>IF(N181="snížená",J181,0)</f>
        <v>0</v>
      </c>
      <c r="BG181" s="150">
        <f>IF(N181="zákl. přenesená",J181,0)</f>
        <v>0</v>
      </c>
      <c r="BH181" s="150">
        <f>IF(N181="sníž. přenesená",J181,0)</f>
        <v>0</v>
      </c>
      <c r="BI181" s="150">
        <f>IF(N181="nulová",J181,0)</f>
        <v>0</v>
      </c>
      <c r="BJ181" s="17" t="s">
        <v>88</v>
      </c>
      <c r="BK181" s="150">
        <f>ROUND(I181*H181,2)</f>
        <v>0</v>
      </c>
      <c r="BL181" s="17" t="s">
        <v>257</v>
      </c>
      <c r="BM181" s="149" t="s">
        <v>5219</v>
      </c>
    </row>
    <row r="182" spans="2:65" s="1" customFormat="1" ht="11.25">
      <c r="B182" s="33"/>
      <c r="D182" s="151" t="s">
        <v>259</v>
      </c>
      <c r="F182" s="152" t="s">
        <v>4330</v>
      </c>
      <c r="I182" s="153"/>
      <c r="L182" s="33"/>
      <c r="M182" s="154"/>
      <c r="T182" s="57"/>
      <c r="AT182" s="17" t="s">
        <v>259</v>
      </c>
      <c r="AU182" s="17" t="s">
        <v>21</v>
      </c>
    </row>
    <row r="183" spans="2:65" s="12" customFormat="1" ht="11.25">
      <c r="B183" s="155"/>
      <c r="D183" s="156" t="s">
        <v>265</v>
      </c>
      <c r="E183" s="157" t="s">
        <v>1</v>
      </c>
      <c r="F183" s="158" t="s">
        <v>5220</v>
      </c>
      <c r="H183" s="159">
        <v>90</v>
      </c>
      <c r="I183" s="160"/>
      <c r="L183" s="155"/>
      <c r="M183" s="161"/>
      <c r="T183" s="162"/>
      <c r="AT183" s="157" t="s">
        <v>265</v>
      </c>
      <c r="AU183" s="157" t="s">
        <v>21</v>
      </c>
      <c r="AV183" s="12" t="s">
        <v>21</v>
      </c>
      <c r="AW183" s="12" t="s">
        <v>36</v>
      </c>
      <c r="AX183" s="12" t="s">
        <v>88</v>
      </c>
      <c r="AY183" s="157" t="s">
        <v>250</v>
      </c>
    </row>
    <row r="184" spans="2:65" s="1" customFormat="1" ht="24.2" customHeight="1">
      <c r="B184" s="33"/>
      <c r="C184" s="138" t="s">
        <v>357</v>
      </c>
      <c r="D184" s="138" t="s">
        <v>252</v>
      </c>
      <c r="E184" s="139" t="s">
        <v>4332</v>
      </c>
      <c r="F184" s="140" t="s">
        <v>4333</v>
      </c>
      <c r="G184" s="141" t="s">
        <v>255</v>
      </c>
      <c r="H184" s="142">
        <v>90</v>
      </c>
      <c r="I184" s="143"/>
      <c r="J184" s="144">
        <f>ROUND(I184*H184,2)</f>
        <v>0</v>
      </c>
      <c r="K184" s="140" t="s">
        <v>256</v>
      </c>
      <c r="L184" s="33"/>
      <c r="M184" s="145" t="s">
        <v>1</v>
      </c>
      <c r="N184" s="146" t="s">
        <v>45</v>
      </c>
      <c r="P184" s="147">
        <f>O184*H184</f>
        <v>0</v>
      </c>
      <c r="Q184" s="147">
        <v>0</v>
      </c>
      <c r="R184" s="147">
        <f>Q184*H184</f>
        <v>0</v>
      </c>
      <c r="S184" s="147">
        <v>0</v>
      </c>
      <c r="T184" s="148">
        <f>S184*H184</f>
        <v>0</v>
      </c>
      <c r="AR184" s="149" t="s">
        <v>257</v>
      </c>
      <c r="AT184" s="149" t="s">
        <v>252</v>
      </c>
      <c r="AU184" s="149" t="s">
        <v>21</v>
      </c>
      <c r="AY184" s="17" t="s">
        <v>250</v>
      </c>
      <c r="BE184" s="150">
        <f>IF(N184="základní",J184,0)</f>
        <v>0</v>
      </c>
      <c r="BF184" s="150">
        <f>IF(N184="snížená",J184,0)</f>
        <v>0</v>
      </c>
      <c r="BG184" s="150">
        <f>IF(N184="zákl. přenesená",J184,0)</f>
        <v>0</v>
      </c>
      <c r="BH184" s="150">
        <f>IF(N184="sníž. přenesená",J184,0)</f>
        <v>0</v>
      </c>
      <c r="BI184" s="150">
        <f>IF(N184="nulová",J184,0)</f>
        <v>0</v>
      </c>
      <c r="BJ184" s="17" t="s">
        <v>88</v>
      </c>
      <c r="BK184" s="150">
        <f>ROUND(I184*H184,2)</f>
        <v>0</v>
      </c>
      <c r="BL184" s="17" t="s">
        <v>257</v>
      </c>
      <c r="BM184" s="149" t="s">
        <v>5221</v>
      </c>
    </row>
    <row r="185" spans="2:65" s="1" customFormat="1" ht="11.25">
      <c r="B185" s="33"/>
      <c r="D185" s="151" t="s">
        <v>259</v>
      </c>
      <c r="F185" s="152" t="s">
        <v>4335</v>
      </c>
      <c r="I185" s="153"/>
      <c r="L185" s="33"/>
      <c r="M185" s="154"/>
      <c r="T185" s="57"/>
      <c r="AT185" s="17" t="s">
        <v>259</v>
      </c>
      <c r="AU185" s="17" t="s">
        <v>21</v>
      </c>
    </row>
    <row r="186" spans="2:65" s="1" customFormat="1" ht="16.5" customHeight="1">
      <c r="B186" s="33"/>
      <c r="C186" s="178" t="s">
        <v>363</v>
      </c>
      <c r="D186" s="178" t="s">
        <v>364</v>
      </c>
      <c r="E186" s="179" t="s">
        <v>5222</v>
      </c>
      <c r="F186" s="180" t="s">
        <v>5223</v>
      </c>
      <c r="G186" s="181" t="s">
        <v>443</v>
      </c>
      <c r="H186" s="182">
        <v>1.8</v>
      </c>
      <c r="I186" s="183"/>
      <c r="J186" s="184">
        <f>ROUND(I186*H186,2)</f>
        <v>0</v>
      </c>
      <c r="K186" s="180" t="s">
        <v>256</v>
      </c>
      <c r="L186" s="185"/>
      <c r="M186" s="186" t="s">
        <v>1</v>
      </c>
      <c r="N186" s="187" t="s">
        <v>45</v>
      </c>
      <c r="P186" s="147">
        <f>O186*H186</f>
        <v>0</v>
      </c>
      <c r="Q186" s="147">
        <v>1E-3</v>
      </c>
      <c r="R186" s="147">
        <f>Q186*H186</f>
        <v>1.8000000000000002E-3</v>
      </c>
      <c r="S186" s="147">
        <v>0</v>
      </c>
      <c r="T186" s="148">
        <f>S186*H186</f>
        <v>0</v>
      </c>
      <c r="AR186" s="149" t="s">
        <v>299</v>
      </c>
      <c r="AT186" s="149" t="s">
        <v>364</v>
      </c>
      <c r="AU186" s="149" t="s">
        <v>21</v>
      </c>
      <c r="AY186" s="17" t="s">
        <v>250</v>
      </c>
      <c r="BE186" s="150">
        <f>IF(N186="základní",J186,0)</f>
        <v>0</v>
      </c>
      <c r="BF186" s="150">
        <f>IF(N186="snížená",J186,0)</f>
        <v>0</v>
      </c>
      <c r="BG186" s="150">
        <f>IF(N186="zákl. přenesená",J186,0)</f>
        <v>0</v>
      </c>
      <c r="BH186" s="150">
        <f>IF(N186="sníž. přenesená",J186,0)</f>
        <v>0</v>
      </c>
      <c r="BI186" s="150">
        <f>IF(N186="nulová",J186,0)</f>
        <v>0</v>
      </c>
      <c r="BJ186" s="17" t="s">
        <v>88</v>
      </c>
      <c r="BK186" s="150">
        <f>ROUND(I186*H186,2)</f>
        <v>0</v>
      </c>
      <c r="BL186" s="17" t="s">
        <v>257</v>
      </c>
      <c r="BM186" s="149" t="s">
        <v>5224</v>
      </c>
    </row>
    <row r="187" spans="2:65" s="12" customFormat="1" ht="11.25">
      <c r="B187" s="155"/>
      <c r="D187" s="156" t="s">
        <v>265</v>
      </c>
      <c r="F187" s="158" t="s">
        <v>5225</v>
      </c>
      <c r="H187" s="159">
        <v>1.8</v>
      </c>
      <c r="I187" s="160"/>
      <c r="L187" s="155"/>
      <c r="M187" s="161"/>
      <c r="T187" s="162"/>
      <c r="AT187" s="157" t="s">
        <v>265</v>
      </c>
      <c r="AU187" s="157" t="s">
        <v>21</v>
      </c>
      <c r="AV187" s="12" t="s">
        <v>21</v>
      </c>
      <c r="AW187" s="12" t="s">
        <v>4</v>
      </c>
      <c r="AX187" s="12" t="s">
        <v>88</v>
      </c>
      <c r="AY187" s="157" t="s">
        <v>250</v>
      </c>
    </row>
    <row r="188" spans="2:65" s="1" customFormat="1" ht="24.2" customHeight="1">
      <c r="B188" s="33"/>
      <c r="C188" s="138" t="s">
        <v>369</v>
      </c>
      <c r="D188" s="138" t="s">
        <v>252</v>
      </c>
      <c r="E188" s="139" t="s">
        <v>4341</v>
      </c>
      <c r="F188" s="140" t="s">
        <v>4342</v>
      </c>
      <c r="G188" s="141" t="s">
        <v>255</v>
      </c>
      <c r="H188" s="142">
        <v>90</v>
      </c>
      <c r="I188" s="143"/>
      <c r="J188" s="144">
        <f>ROUND(I188*H188,2)</f>
        <v>0</v>
      </c>
      <c r="K188" s="140" t="s">
        <v>256</v>
      </c>
      <c r="L188" s="33"/>
      <c r="M188" s="145" t="s">
        <v>1</v>
      </c>
      <c r="N188" s="146" t="s">
        <v>45</v>
      </c>
      <c r="P188" s="147">
        <f>O188*H188</f>
        <v>0</v>
      </c>
      <c r="Q188" s="147">
        <v>0</v>
      </c>
      <c r="R188" s="147">
        <f>Q188*H188</f>
        <v>0</v>
      </c>
      <c r="S188" s="147">
        <v>0</v>
      </c>
      <c r="T188" s="148">
        <f>S188*H188</f>
        <v>0</v>
      </c>
      <c r="AR188" s="149" t="s">
        <v>257</v>
      </c>
      <c r="AT188" s="149" t="s">
        <v>252</v>
      </c>
      <c r="AU188" s="149" t="s">
        <v>21</v>
      </c>
      <c r="AY188" s="17" t="s">
        <v>250</v>
      </c>
      <c r="BE188" s="150">
        <f>IF(N188="základní",J188,0)</f>
        <v>0</v>
      </c>
      <c r="BF188" s="150">
        <f>IF(N188="snížená",J188,0)</f>
        <v>0</v>
      </c>
      <c r="BG188" s="150">
        <f>IF(N188="zákl. přenesená",J188,0)</f>
        <v>0</v>
      </c>
      <c r="BH188" s="150">
        <f>IF(N188="sníž. přenesená",J188,0)</f>
        <v>0</v>
      </c>
      <c r="BI188" s="150">
        <f>IF(N188="nulová",J188,0)</f>
        <v>0</v>
      </c>
      <c r="BJ188" s="17" t="s">
        <v>88</v>
      </c>
      <c r="BK188" s="150">
        <f>ROUND(I188*H188,2)</f>
        <v>0</v>
      </c>
      <c r="BL188" s="17" t="s">
        <v>257</v>
      </c>
      <c r="BM188" s="149" t="s">
        <v>5226</v>
      </c>
    </row>
    <row r="189" spans="2:65" s="1" customFormat="1" ht="11.25">
      <c r="B189" s="33"/>
      <c r="D189" s="151" t="s">
        <v>259</v>
      </c>
      <c r="F189" s="152" t="s">
        <v>4344</v>
      </c>
      <c r="I189" s="153"/>
      <c r="L189" s="33"/>
      <c r="M189" s="154"/>
      <c r="T189" s="57"/>
      <c r="AT189" s="17" t="s">
        <v>259</v>
      </c>
      <c r="AU189" s="17" t="s">
        <v>21</v>
      </c>
    </row>
    <row r="190" spans="2:65" s="12" customFormat="1" ht="11.25">
      <c r="B190" s="155"/>
      <c r="D190" s="156" t="s">
        <v>265</v>
      </c>
      <c r="E190" s="157" t="s">
        <v>1</v>
      </c>
      <c r="F190" s="158" t="s">
        <v>5220</v>
      </c>
      <c r="H190" s="159">
        <v>90</v>
      </c>
      <c r="I190" s="160"/>
      <c r="L190" s="155"/>
      <c r="M190" s="161"/>
      <c r="T190" s="162"/>
      <c r="AT190" s="157" t="s">
        <v>265</v>
      </c>
      <c r="AU190" s="157" t="s">
        <v>21</v>
      </c>
      <c r="AV190" s="12" t="s">
        <v>21</v>
      </c>
      <c r="AW190" s="12" t="s">
        <v>36</v>
      </c>
      <c r="AX190" s="12" t="s">
        <v>88</v>
      </c>
      <c r="AY190" s="157" t="s">
        <v>250</v>
      </c>
    </row>
    <row r="191" spans="2:65" s="1" customFormat="1" ht="16.5" customHeight="1">
      <c r="B191" s="33"/>
      <c r="C191" s="138" t="s">
        <v>375</v>
      </c>
      <c r="D191" s="138" t="s">
        <v>252</v>
      </c>
      <c r="E191" s="139" t="s">
        <v>455</v>
      </c>
      <c r="F191" s="140" t="s">
        <v>456</v>
      </c>
      <c r="G191" s="141" t="s">
        <v>276</v>
      </c>
      <c r="H191" s="142">
        <v>1.8</v>
      </c>
      <c r="I191" s="143"/>
      <c r="J191" s="144">
        <f>ROUND(I191*H191,2)</f>
        <v>0</v>
      </c>
      <c r="K191" s="140" t="s">
        <v>256</v>
      </c>
      <c r="L191" s="33"/>
      <c r="M191" s="145" t="s">
        <v>1</v>
      </c>
      <c r="N191" s="146" t="s">
        <v>45</v>
      </c>
      <c r="P191" s="147">
        <f>O191*H191</f>
        <v>0</v>
      </c>
      <c r="Q191" s="147">
        <v>0</v>
      </c>
      <c r="R191" s="147">
        <f>Q191*H191</f>
        <v>0</v>
      </c>
      <c r="S191" s="147">
        <v>0</v>
      </c>
      <c r="T191" s="148">
        <f>S191*H191</f>
        <v>0</v>
      </c>
      <c r="AR191" s="149" t="s">
        <v>257</v>
      </c>
      <c r="AT191" s="149" t="s">
        <v>252</v>
      </c>
      <c r="AU191" s="149" t="s">
        <v>21</v>
      </c>
      <c r="AY191" s="17" t="s">
        <v>250</v>
      </c>
      <c r="BE191" s="150">
        <f>IF(N191="základní",J191,0)</f>
        <v>0</v>
      </c>
      <c r="BF191" s="150">
        <f>IF(N191="snížená",J191,0)</f>
        <v>0</v>
      </c>
      <c r="BG191" s="150">
        <f>IF(N191="zákl. přenesená",J191,0)</f>
        <v>0</v>
      </c>
      <c r="BH191" s="150">
        <f>IF(N191="sníž. přenesená",J191,0)</f>
        <v>0</v>
      </c>
      <c r="BI191" s="150">
        <f>IF(N191="nulová",J191,0)</f>
        <v>0</v>
      </c>
      <c r="BJ191" s="17" t="s">
        <v>88</v>
      </c>
      <c r="BK191" s="150">
        <f>ROUND(I191*H191,2)</f>
        <v>0</v>
      </c>
      <c r="BL191" s="17" t="s">
        <v>257</v>
      </c>
      <c r="BM191" s="149" t="s">
        <v>5227</v>
      </c>
    </row>
    <row r="192" spans="2:65" s="1" customFormat="1" ht="11.25">
      <c r="B192" s="33"/>
      <c r="D192" s="151" t="s">
        <v>259</v>
      </c>
      <c r="F192" s="152" t="s">
        <v>458</v>
      </c>
      <c r="I192" s="153"/>
      <c r="L192" s="33"/>
      <c r="M192" s="154"/>
      <c r="T192" s="57"/>
      <c r="AT192" s="17" t="s">
        <v>259</v>
      </c>
      <c r="AU192" s="17" t="s">
        <v>21</v>
      </c>
    </row>
    <row r="193" spans="2:65" s="11" customFormat="1" ht="22.9" customHeight="1">
      <c r="B193" s="126"/>
      <c r="D193" s="127" t="s">
        <v>79</v>
      </c>
      <c r="E193" s="136" t="s">
        <v>267</v>
      </c>
      <c r="F193" s="136" t="s">
        <v>484</v>
      </c>
      <c r="I193" s="129"/>
      <c r="J193" s="137">
        <f>BK193</f>
        <v>0</v>
      </c>
      <c r="L193" s="126"/>
      <c r="M193" s="131"/>
      <c r="P193" s="132">
        <f>SUM(P194:P204)</f>
        <v>0</v>
      </c>
      <c r="R193" s="132">
        <f>SUM(R194:R204)</f>
        <v>1.2209793499999999</v>
      </c>
      <c r="T193" s="133">
        <f>SUM(T194:T204)</f>
        <v>0</v>
      </c>
      <c r="AR193" s="127" t="s">
        <v>88</v>
      </c>
      <c r="AT193" s="134" t="s">
        <v>79</v>
      </c>
      <c r="AU193" s="134" t="s">
        <v>88</v>
      </c>
      <c r="AY193" s="127" t="s">
        <v>250</v>
      </c>
      <c r="BK193" s="135">
        <f>SUM(BK194:BK204)</f>
        <v>0</v>
      </c>
    </row>
    <row r="194" spans="2:65" s="1" customFormat="1" ht="24.2" customHeight="1">
      <c r="B194" s="33"/>
      <c r="C194" s="138" t="s">
        <v>7</v>
      </c>
      <c r="D194" s="138" t="s">
        <v>252</v>
      </c>
      <c r="E194" s="139" t="s">
        <v>3983</v>
      </c>
      <c r="F194" s="140" t="s">
        <v>3984</v>
      </c>
      <c r="G194" s="141" t="s">
        <v>276</v>
      </c>
      <c r="H194" s="142">
        <v>0.48</v>
      </c>
      <c r="I194" s="143"/>
      <c r="J194" s="144">
        <f>ROUND(I194*H194,2)</f>
        <v>0</v>
      </c>
      <c r="K194" s="140" t="s">
        <v>256</v>
      </c>
      <c r="L194" s="33"/>
      <c r="M194" s="145" t="s">
        <v>1</v>
      </c>
      <c r="N194" s="146" t="s">
        <v>45</v>
      </c>
      <c r="P194" s="147">
        <f>O194*H194</f>
        <v>0</v>
      </c>
      <c r="Q194" s="147">
        <v>2.3010199999999998</v>
      </c>
      <c r="R194" s="147">
        <f>Q194*H194</f>
        <v>1.1044896</v>
      </c>
      <c r="S194" s="147">
        <v>0</v>
      </c>
      <c r="T194" s="148">
        <f>S194*H194</f>
        <v>0</v>
      </c>
      <c r="AR194" s="149" t="s">
        <v>257</v>
      </c>
      <c r="AT194" s="149" t="s">
        <v>252</v>
      </c>
      <c r="AU194" s="149" t="s">
        <v>21</v>
      </c>
      <c r="AY194" s="17" t="s">
        <v>250</v>
      </c>
      <c r="BE194" s="150">
        <f>IF(N194="základní",J194,0)</f>
        <v>0</v>
      </c>
      <c r="BF194" s="150">
        <f>IF(N194="snížená",J194,0)</f>
        <v>0</v>
      </c>
      <c r="BG194" s="150">
        <f>IF(N194="zákl. přenesená",J194,0)</f>
        <v>0</v>
      </c>
      <c r="BH194" s="150">
        <f>IF(N194="sníž. přenesená",J194,0)</f>
        <v>0</v>
      </c>
      <c r="BI194" s="150">
        <f>IF(N194="nulová",J194,0)</f>
        <v>0</v>
      </c>
      <c r="BJ194" s="17" t="s">
        <v>88</v>
      </c>
      <c r="BK194" s="150">
        <f>ROUND(I194*H194,2)</f>
        <v>0</v>
      </c>
      <c r="BL194" s="17" t="s">
        <v>257</v>
      </c>
      <c r="BM194" s="149" t="s">
        <v>5228</v>
      </c>
    </row>
    <row r="195" spans="2:65" s="1" customFormat="1" ht="11.25">
      <c r="B195" s="33"/>
      <c r="D195" s="151" t="s">
        <v>259</v>
      </c>
      <c r="F195" s="152" t="s">
        <v>3986</v>
      </c>
      <c r="I195" s="153"/>
      <c r="L195" s="33"/>
      <c r="M195" s="154"/>
      <c r="T195" s="57"/>
      <c r="AT195" s="17" t="s">
        <v>259</v>
      </c>
      <c r="AU195" s="17" t="s">
        <v>21</v>
      </c>
    </row>
    <row r="196" spans="2:65" s="12" customFormat="1" ht="11.25">
      <c r="B196" s="155"/>
      <c r="D196" s="156" t="s">
        <v>265</v>
      </c>
      <c r="E196" s="157" t="s">
        <v>1</v>
      </c>
      <c r="F196" s="158" t="s">
        <v>5229</v>
      </c>
      <c r="H196" s="159">
        <v>0.48</v>
      </c>
      <c r="I196" s="160"/>
      <c r="L196" s="155"/>
      <c r="M196" s="161"/>
      <c r="T196" s="162"/>
      <c r="AT196" s="157" t="s">
        <v>265</v>
      </c>
      <c r="AU196" s="157" t="s">
        <v>21</v>
      </c>
      <c r="AV196" s="12" t="s">
        <v>21</v>
      </c>
      <c r="AW196" s="12" t="s">
        <v>36</v>
      </c>
      <c r="AX196" s="12" t="s">
        <v>88</v>
      </c>
      <c r="AY196" s="157" t="s">
        <v>250</v>
      </c>
    </row>
    <row r="197" spans="2:65" s="1" customFormat="1" ht="21.75" customHeight="1">
      <c r="B197" s="33"/>
      <c r="C197" s="138" t="s">
        <v>387</v>
      </c>
      <c r="D197" s="138" t="s">
        <v>252</v>
      </c>
      <c r="E197" s="139" t="s">
        <v>522</v>
      </c>
      <c r="F197" s="140" t="s">
        <v>523</v>
      </c>
      <c r="G197" s="141" t="s">
        <v>255</v>
      </c>
      <c r="H197" s="142">
        <v>2.0499999999999998</v>
      </c>
      <c r="I197" s="143"/>
      <c r="J197" s="144">
        <f>ROUND(I197*H197,2)</f>
        <v>0</v>
      </c>
      <c r="K197" s="140" t="s">
        <v>256</v>
      </c>
      <c r="L197" s="33"/>
      <c r="M197" s="145" t="s">
        <v>1</v>
      </c>
      <c r="N197" s="146" t="s">
        <v>45</v>
      </c>
      <c r="P197" s="147">
        <f>O197*H197</f>
        <v>0</v>
      </c>
      <c r="Q197" s="147">
        <v>8.6499999999999997E-3</v>
      </c>
      <c r="R197" s="147">
        <f>Q197*H197</f>
        <v>1.7732499999999998E-2</v>
      </c>
      <c r="S197" s="147">
        <v>0</v>
      </c>
      <c r="T197" s="148">
        <f>S197*H197</f>
        <v>0</v>
      </c>
      <c r="AR197" s="149" t="s">
        <v>257</v>
      </c>
      <c r="AT197" s="149" t="s">
        <v>252</v>
      </c>
      <c r="AU197" s="149" t="s">
        <v>21</v>
      </c>
      <c r="AY197" s="17" t="s">
        <v>250</v>
      </c>
      <c r="BE197" s="150">
        <f>IF(N197="základní",J197,0)</f>
        <v>0</v>
      </c>
      <c r="BF197" s="150">
        <f>IF(N197="snížená",J197,0)</f>
        <v>0</v>
      </c>
      <c r="BG197" s="150">
        <f>IF(N197="zákl. přenesená",J197,0)</f>
        <v>0</v>
      </c>
      <c r="BH197" s="150">
        <f>IF(N197="sníž. přenesená",J197,0)</f>
        <v>0</v>
      </c>
      <c r="BI197" s="150">
        <f>IF(N197="nulová",J197,0)</f>
        <v>0</v>
      </c>
      <c r="BJ197" s="17" t="s">
        <v>88</v>
      </c>
      <c r="BK197" s="150">
        <f>ROUND(I197*H197,2)</f>
        <v>0</v>
      </c>
      <c r="BL197" s="17" t="s">
        <v>257</v>
      </c>
      <c r="BM197" s="149" t="s">
        <v>5230</v>
      </c>
    </row>
    <row r="198" spans="2:65" s="1" customFormat="1" ht="11.25">
      <c r="B198" s="33"/>
      <c r="D198" s="151" t="s">
        <v>259</v>
      </c>
      <c r="F198" s="152" t="s">
        <v>525</v>
      </c>
      <c r="I198" s="153"/>
      <c r="L198" s="33"/>
      <c r="M198" s="154"/>
      <c r="T198" s="57"/>
      <c r="AT198" s="17" t="s">
        <v>259</v>
      </c>
      <c r="AU198" s="17" t="s">
        <v>21</v>
      </c>
    </row>
    <row r="199" spans="2:65" s="12" customFormat="1" ht="11.25">
      <c r="B199" s="155"/>
      <c r="D199" s="156" t="s">
        <v>265</v>
      </c>
      <c r="E199" s="157" t="s">
        <v>1</v>
      </c>
      <c r="F199" s="158" t="s">
        <v>5231</v>
      </c>
      <c r="H199" s="159">
        <v>2.0499999999999998</v>
      </c>
      <c r="I199" s="160"/>
      <c r="L199" s="155"/>
      <c r="M199" s="161"/>
      <c r="T199" s="162"/>
      <c r="AT199" s="157" t="s">
        <v>265</v>
      </c>
      <c r="AU199" s="157" t="s">
        <v>21</v>
      </c>
      <c r="AV199" s="12" t="s">
        <v>21</v>
      </c>
      <c r="AW199" s="12" t="s">
        <v>36</v>
      </c>
      <c r="AX199" s="12" t="s">
        <v>88</v>
      </c>
      <c r="AY199" s="157" t="s">
        <v>250</v>
      </c>
    </row>
    <row r="200" spans="2:65" s="1" customFormat="1" ht="21.75" customHeight="1">
      <c r="B200" s="33"/>
      <c r="C200" s="138" t="s">
        <v>393</v>
      </c>
      <c r="D200" s="138" t="s">
        <v>252</v>
      </c>
      <c r="E200" s="139" t="s">
        <v>528</v>
      </c>
      <c r="F200" s="140" t="s">
        <v>529</v>
      </c>
      <c r="G200" s="141" t="s">
        <v>255</v>
      </c>
      <c r="H200" s="142">
        <v>2.0499999999999998</v>
      </c>
      <c r="I200" s="143"/>
      <c r="J200" s="144">
        <f>ROUND(I200*H200,2)</f>
        <v>0</v>
      </c>
      <c r="K200" s="140" t="s">
        <v>256</v>
      </c>
      <c r="L200" s="33"/>
      <c r="M200" s="145" t="s">
        <v>1</v>
      </c>
      <c r="N200" s="146" t="s">
        <v>45</v>
      </c>
      <c r="P200" s="147">
        <f>O200*H200</f>
        <v>0</v>
      </c>
      <c r="Q200" s="147">
        <v>0</v>
      </c>
      <c r="R200" s="147">
        <f>Q200*H200</f>
        <v>0</v>
      </c>
      <c r="S200" s="147">
        <v>0</v>
      </c>
      <c r="T200" s="148">
        <f>S200*H200</f>
        <v>0</v>
      </c>
      <c r="AR200" s="149" t="s">
        <v>257</v>
      </c>
      <c r="AT200" s="149" t="s">
        <v>252</v>
      </c>
      <c r="AU200" s="149" t="s">
        <v>21</v>
      </c>
      <c r="AY200" s="17" t="s">
        <v>250</v>
      </c>
      <c r="BE200" s="150">
        <f>IF(N200="základní",J200,0)</f>
        <v>0</v>
      </c>
      <c r="BF200" s="150">
        <f>IF(N200="snížená",J200,0)</f>
        <v>0</v>
      </c>
      <c r="BG200" s="150">
        <f>IF(N200="zákl. přenesená",J200,0)</f>
        <v>0</v>
      </c>
      <c r="BH200" s="150">
        <f>IF(N200="sníž. přenesená",J200,0)</f>
        <v>0</v>
      </c>
      <c r="BI200" s="150">
        <f>IF(N200="nulová",J200,0)</f>
        <v>0</v>
      </c>
      <c r="BJ200" s="17" t="s">
        <v>88</v>
      </c>
      <c r="BK200" s="150">
        <f>ROUND(I200*H200,2)</f>
        <v>0</v>
      </c>
      <c r="BL200" s="17" t="s">
        <v>257</v>
      </c>
      <c r="BM200" s="149" t="s">
        <v>5232</v>
      </c>
    </row>
    <row r="201" spans="2:65" s="1" customFormat="1" ht="11.25">
      <c r="B201" s="33"/>
      <c r="D201" s="151" t="s">
        <v>259</v>
      </c>
      <c r="F201" s="152" t="s">
        <v>531</v>
      </c>
      <c r="I201" s="153"/>
      <c r="L201" s="33"/>
      <c r="M201" s="154"/>
      <c r="T201" s="57"/>
      <c r="AT201" s="17" t="s">
        <v>259</v>
      </c>
      <c r="AU201" s="17" t="s">
        <v>21</v>
      </c>
    </row>
    <row r="202" spans="2:65" s="1" customFormat="1" ht="24.2" customHeight="1">
      <c r="B202" s="33"/>
      <c r="C202" s="138" t="s">
        <v>399</v>
      </c>
      <c r="D202" s="138" t="s">
        <v>252</v>
      </c>
      <c r="E202" s="139" t="s">
        <v>539</v>
      </c>
      <c r="F202" s="140" t="s">
        <v>540</v>
      </c>
      <c r="G202" s="141" t="s">
        <v>402</v>
      </c>
      <c r="H202" s="142">
        <v>9.5000000000000001E-2</v>
      </c>
      <c r="I202" s="143"/>
      <c r="J202" s="144">
        <f>ROUND(I202*H202,2)</f>
        <v>0</v>
      </c>
      <c r="K202" s="140" t="s">
        <v>256</v>
      </c>
      <c r="L202" s="33"/>
      <c r="M202" s="145" t="s">
        <v>1</v>
      </c>
      <c r="N202" s="146" t="s">
        <v>45</v>
      </c>
      <c r="P202" s="147">
        <f>O202*H202</f>
        <v>0</v>
      </c>
      <c r="Q202" s="147">
        <v>1.03955</v>
      </c>
      <c r="R202" s="147">
        <f>Q202*H202</f>
        <v>9.8757250000000005E-2</v>
      </c>
      <c r="S202" s="147">
        <v>0</v>
      </c>
      <c r="T202" s="148">
        <f>S202*H202</f>
        <v>0</v>
      </c>
      <c r="AR202" s="149" t="s">
        <v>257</v>
      </c>
      <c r="AT202" s="149" t="s">
        <v>252</v>
      </c>
      <c r="AU202" s="149" t="s">
        <v>21</v>
      </c>
      <c r="AY202" s="17" t="s">
        <v>250</v>
      </c>
      <c r="BE202" s="150">
        <f>IF(N202="základní",J202,0)</f>
        <v>0</v>
      </c>
      <c r="BF202" s="150">
        <f>IF(N202="snížená",J202,0)</f>
        <v>0</v>
      </c>
      <c r="BG202" s="150">
        <f>IF(N202="zákl. přenesená",J202,0)</f>
        <v>0</v>
      </c>
      <c r="BH202" s="150">
        <f>IF(N202="sníž. přenesená",J202,0)</f>
        <v>0</v>
      </c>
      <c r="BI202" s="150">
        <f>IF(N202="nulová",J202,0)</f>
        <v>0</v>
      </c>
      <c r="BJ202" s="17" t="s">
        <v>88</v>
      </c>
      <c r="BK202" s="150">
        <f>ROUND(I202*H202,2)</f>
        <v>0</v>
      </c>
      <c r="BL202" s="17" t="s">
        <v>257</v>
      </c>
      <c r="BM202" s="149" t="s">
        <v>5233</v>
      </c>
    </row>
    <row r="203" spans="2:65" s="1" customFormat="1" ht="11.25">
      <c r="B203" s="33"/>
      <c r="D203" s="151" t="s">
        <v>259</v>
      </c>
      <c r="F203" s="152" t="s">
        <v>542</v>
      </c>
      <c r="I203" s="153"/>
      <c r="L203" s="33"/>
      <c r="M203" s="154"/>
      <c r="T203" s="57"/>
      <c r="AT203" s="17" t="s">
        <v>259</v>
      </c>
      <c r="AU203" s="17" t="s">
        <v>21</v>
      </c>
    </row>
    <row r="204" spans="2:65" s="12" customFormat="1" ht="11.25">
      <c r="B204" s="155"/>
      <c r="D204" s="156" t="s">
        <v>265</v>
      </c>
      <c r="E204" s="157" t="s">
        <v>1</v>
      </c>
      <c r="F204" s="158" t="s">
        <v>5234</v>
      </c>
      <c r="H204" s="159">
        <v>9.5000000000000001E-2</v>
      </c>
      <c r="I204" s="160"/>
      <c r="L204" s="155"/>
      <c r="M204" s="161"/>
      <c r="T204" s="162"/>
      <c r="AT204" s="157" t="s">
        <v>265</v>
      </c>
      <c r="AU204" s="157" t="s">
        <v>21</v>
      </c>
      <c r="AV204" s="12" t="s">
        <v>21</v>
      </c>
      <c r="AW204" s="12" t="s">
        <v>36</v>
      </c>
      <c r="AX204" s="12" t="s">
        <v>88</v>
      </c>
      <c r="AY204" s="157" t="s">
        <v>250</v>
      </c>
    </row>
    <row r="205" spans="2:65" s="11" customFormat="1" ht="22.9" customHeight="1">
      <c r="B205" s="126"/>
      <c r="D205" s="127" t="s">
        <v>79</v>
      </c>
      <c r="E205" s="136" t="s">
        <v>280</v>
      </c>
      <c r="F205" s="136" t="s">
        <v>616</v>
      </c>
      <c r="I205" s="129"/>
      <c r="J205" s="137">
        <f>BK205</f>
        <v>0</v>
      </c>
      <c r="L205" s="126"/>
      <c r="M205" s="131"/>
      <c r="P205" s="132">
        <f>SUM(P206:P211)</f>
        <v>0</v>
      </c>
      <c r="R205" s="132">
        <f>SUM(R206:R211)</f>
        <v>0.91853999999999991</v>
      </c>
      <c r="T205" s="133">
        <f>SUM(T206:T211)</f>
        <v>0</v>
      </c>
      <c r="AR205" s="127" t="s">
        <v>88</v>
      </c>
      <c r="AT205" s="134" t="s">
        <v>79</v>
      </c>
      <c r="AU205" s="134" t="s">
        <v>88</v>
      </c>
      <c r="AY205" s="127" t="s">
        <v>250</v>
      </c>
      <c r="BK205" s="135">
        <f>SUM(BK206:BK211)</f>
        <v>0</v>
      </c>
    </row>
    <row r="206" spans="2:65" s="1" customFormat="1" ht="24.2" customHeight="1">
      <c r="B206" s="33"/>
      <c r="C206" s="138" t="s">
        <v>406</v>
      </c>
      <c r="D206" s="138" t="s">
        <v>252</v>
      </c>
      <c r="E206" s="139" t="s">
        <v>1551</v>
      </c>
      <c r="F206" s="140" t="s">
        <v>1552</v>
      </c>
      <c r="G206" s="141" t="s">
        <v>255</v>
      </c>
      <c r="H206" s="142">
        <v>1.5</v>
      </c>
      <c r="I206" s="143"/>
      <c r="J206" s="144">
        <f>ROUND(I206*H206,2)</f>
        <v>0</v>
      </c>
      <c r="K206" s="140" t="s">
        <v>256</v>
      </c>
      <c r="L206" s="33"/>
      <c r="M206" s="145" t="s">
        <v>1</v>
      </c>
      <c r="N206" s="146" t="s">
        <v>45</v>
      </c>
      <c r="P206" s="147">
        <f>O206*H206</f>
        <v>0</v>
      </c>
      <c r="Q206" s="147">
        <v>0.19536000000000001</v>
      </c>
      <c r="R206" s="147">
        <f>Q206*H206</f>
        <v>0.29304000000000002</v>
      </c>
      <c r="S206" s="147">
        <v>0</v>
      </c>
      <c r="T206" s="148">
        <f>S206*H206</f>
        <v>0</v>
      </c>
      <c r="AR206" s="149" t="s">
        <v>257</v>
      </c>
      <c r="AT206" s="149" t="s">
        <v>252</v>
      </c>
      <c r="AU206" s="149" t="s">
        <v>21</v>
      </c>
      <c r="AY206" s="17" t="s">
        <v>250</v>
      </c>
      <c r="BE206" s="150">
        <f>IF(N206="základní",J206,0)</f>
        <v>0</v>
      </c>
      <c r="BF206" s="150">
        <f>IF(N206="snížená",J206,0)</f>
        <v>0</v>
      </c>
      <c r="BG206" s="150">
        <f>IF(N206="zákl. přenesená",J206,0)</f>
        <v>0</v>
      </c>
      <c r="BH206" s="150">
        <f>IF(N206="sníž. přenesená",J206,0)</f>
        <v>0</v>
      </c>
      <c r="BI206" s="150">
        <f>IF(N206="nulová",J206,0)</f>
        <v>0</v>
      </c>
      <c r="BJ206" s="17" t="s">
        <v>88</v>
      </c>
      <c r="BK206" s="150">
        <f>ROUND(I206*H206,2)</f>
        <v>0</v>
      </c>
      <c r="BL206" s="17" t="s">
        <v>257</v>
      </c>
      <c r="BM206" s="149" t="s">
        <v>5235</v>
      </c>
    </row>
    <row r="207" spans="2:65" s="1" customFormat="1" ht="11.25">
      <c r="B207" s="33"/>
      <c r="D207" s="151" t="s">
        <v>259</v>
      </c>
      <c r="F207" s="152" t="s">
        <v>1554</v>
      </c>
      <c r="I207" s="153"/>
      <c r="L207" s="33"/>
      <c r="M207" s="154"/>
      <c r="T207" s="57"/>
      <c r="AT207" s="17" t="s">
        <v>259</v>
      </c>
      <c r="AU207" s="17" t="s">
        <v>21</v>
      </c>
    </row>
    <row r="208" spans="2:65" s="1" customFormat="1" ht="19.5">
      <c r="B208" s="33"/>
      <c r="D208" s="156" t="s">
        <v>285</v>
      </c>
      <c r="F208" s="170" t="s">
        <v>5236</v>
      </c>
      <c r="I208" s="153"/>
      <c r="L208" s="33"/>
      <c r="M208" s="154"/>
      <c r="T208" s="57"/>
      <c r="AT208" s="17" t="s">
        <v>285</v>
      </c>
      <c r="AU208" s="17" t="s">
        <v>21</v>
      </c>
    </row>
    <row r="209" spans="2:65" s="12" customFormat="1" ht="11.25">
      <c r="B209" s="155"/>
      <c r="D209" s="156" t="s">
        <v>265</v>
      </c>
      <c r="E209" s="157" t="s">
        <v>1</v>
      </c>
      <c r="F209" s="158" t="s">
        <v>5237</v>
      </c>
      <c r="H209" s="159">
        <v>1.5</v>
      </c>
      <c r="I209" s="160"/>
      <c r="L209" s="155"/>
      <c r="M209" s="161"/>
      <c r="T209" s="162"/>
      <c r="AT209" s="157" t="s">
        <v>265</v>
      </c>
      <c r="AU209" s="157" t="s">
        <v>21</v>
      </c>
      <c r="AV209" s="12" t="s">
        <v>21</v>
      </c>
      <c r="AW209" s="12" t="s">
        <v>36</v>
      </c>
      <c r="AX209" s="12" t="s">
        <v>88</v>
      </c>
      <c r="AY209" s="157" t="s">
        <v>250</v>
      </c>
    </row>
    <row r="210" spans="2:65" s="1" customFormat="1" ht="16.5" customHeight="1">
      <c r="B210" s="33"/>
      <c r="C210" s="178" t="s">
        <v>411</v>
      </c>
      <c r="D210" s="178" t="s">
        <v>364</v>
      </c>
      <c r="E210" s="179" t="s">
        <v>1556</v>
      </c>
      <c r="F210" s="180" t="s">
        <v>1557</v>
      </c>
      <c r="G210" s="181" t="s">
        <v>255</v>
      </c>
      <c r="H210" s="182">
        <v>1.5</v>
      </c>
      <c r="I210" s="183"/>
      <c r="J210" s="184">
        <f>ROUND(I210*H210,2)</f>
        <v>0</v>
      </c>
      <c r="K210" s="180" t="s">
        <v>256</v>
      </c>
      <c r="L210" s="185"/>
      <c r="M210" s="186" t="s">
        <v>1</v>
      </c>
      <c r="N210" s="187" t="s">
        <v>45</v>
      </c>
      <c r="P210" s="147">
        <f>O210*H210</f>
        <v>0</v>
      </c>
      <c r="Q210" s="147">
        <v>0.41699999999999998</v>
      </c>
      <c r="R210" s="147">
        <f>Q210*H210</f>
        <v>0.62549999999999994</v>
      </c>
      <c r="S210" s="147">
        <v>0</v>
      </c>
      <c r="T210" s="148">
        <f>S210*H210</f>
        <v>0</v>
      </c>
      <c r="AR210" s="149" t="s">
        <v>299</v>
      </c>
      <c r="AT210" s="149" t="s">
        <v>364</v>
      </c>
      <c r="AU210" s="149" t="s">
        <v>21</v>
      </c>
      <c r="AY210" s="17" t="s">
        <v>250</v>
      </c>
      <c r="BE210" s="150">
        <f>IF(N210="základní",J210,0)</f>
        <v>0</v>
      </c>
      <c r="BF210" s="150">
        <f>IF(N210="snížená",J210,0)</f>
        <v>0</v>
      </c>
      <c r="BG210" s="150">
        <f>IF(N210="zákl. přenesená",J210,0)</f>
        <v>0</v>
      </c>
      <c r="BH210" s="150">
        <f>IF(N210="sníž. přenesená",J210,0)</f>
        <v>0</v>
      </c>
      <c r="BI210" s="150">
        <f>IF(N210="nulová",J210,0)</f>
        <v>0</v>
      </c>
      <c r="BJ210" s="17" t="s">
        <v>88</v>
      </c>
      <c r="BK210" s="150">
        <f>ROUND(I210*H210,2)</f>
        <v>0</v>
      </c>
      <c r="BL210" s="17" t="s">
        <v>257</v>
      </c>
      <c r="BM210" s="149" t="s">
        <v>5238</v>
      </c>
    </row>
    <row r="211" spans="2:65" s="12" customFormat="1" ht="11.25">
      <c r="B211" s="155"/>
      <c r="D211" s="156" t="s">
        <v>265</v>
      </c>
      <c r="F211" s="158" t="s">
        <v>5239</v>
      </c>
      <c r="H211" s="159">
        <v>1.5</v>
      </c>
      <c r="I211" s="160"/>
      <c r="L211" s="155"/>
      <c r="M211" s="161"/>
      <c r="T211" s="162"/>
      <c r="AT211" s="157" t="s">
        <v>265</v>
      </c>
      <c r="AU211" s="157" t="s">
        <v>21</v>
      </c>
      <c r="AV211" s="12" t="s">
        <v>21</v>
      </c>
      <c r="AW211" s="12" t="s">
        <v>4</v>
      </c>
      <c r="AX211" s="12" t="s">
        <v>88</v>
      </c>
      <c r="AY211" s="157" t="s">
        <v>250</v>
      </c>
    </row>
    <row r="212" spans="2:65" s="11" customFormat="1" ht="22.9" customHeight="1">
      <c r="B212" s="126"/>
      <c r="D212" s="127" t="s">
        <v>79</v>
      </c>
      <c r="E212" s="136" t="s">
        <v>299</v>
      </c>
      <c r="F212" s="136" t="s">
        <v>1560</v>
      </c>
      <c r="I212" s="129"/>
      <c r="J212" s="137">
        <f>BK212</f>
        <v>0</v>
      </c>
      <c r="L212" s="126"/>
      <c r="M212" s="131"/>
      <c r="P212" s="132">
        <f>SUM(P213:P302)</f>
        <v>0</v>
      </c>
      <c r="R212" s="132">
        <f>SUM(R213:R302)</f>
        <v>2.5583449000000003</v>
      </c>
      <c r="T212" s="133">
        <f>SUM(T213:T302)</f>
        <v>0</v>
      </c>
      <c r="AR212" s="127" t="s">
        <v>88</v>
      </c>
      <c r="AT212" s="134" t="s">
        <v>79</v>
      </c>
      <c r="AU212" s="134" t="s">
        <v>88</v>
      </c>
      <c r="AY212" s="127" t="s">
        <v>250</v>
      </c>
      <c r="BK212" s="135">
        <f>SUM(BK213:BK302)</f>
        <v>0</v>
      </c>
    </row>
    <row r="213" spans="2:65" s="1" customFormat="1" ht="24.2" customHeight="1">
      <c r="B213" s="33"/>
      <c r="C213" s="138" t="s">
        <v>417</v>
      </c>
      <c r="D213" s="138" t="s">
        <v>252</v>
      </c>
      <c r="E213" s="139" t="s">
        <v>5240</v>
      </c>
      <c r="F213" s="140" t="s">
        <v>5241</v>
      </c>
      <c r="G213" s="141" t="s">
        <v>481</v>
      </c>
      <c r="H213" s="142">
        <v>5</v>
      </c>
      <c r="I213" s="143"/>
      <c r="J213" s="144">
        <f>ROUND(I213*H213,2)</f>
        <v>0</v>
      </c>
      <c r="K213" s="140" t="s">
        <v>256</v>
      </c>
      <c r="L213" s="33"/>
      <c r="M213" s="145" t="s">
        <v>1</v>
      </c>
      <c r="N213" s="146" t="s">
        <v>45</v>
      </c>
      <c r="P213" s="147">
        <f>O213*H213</f>
        <v>0</v>
      </c>
      <c r="Q213" s="147">
        <v>1.67E-3</v>
      </c>
      <c r="R213" s="147">
        <f>Q213*H213</f>
        <v>8.3499999999999998E-3</v>
      </c>
      <c r="S213" s="147">
        <v>0</v>
      </c>
      <c r="T213" s="148">
        <f>S213*H213</f>
        <v>0</v>
      </c>
      <c r="AR213" s="149" t="s">
        <v>257</v>
      </c>
      <c r="AT213" s="149" t="s">
        <v>252</v>
      </c>
      <c r="AU213" s="149" t="s">
        <v>21</v>
      </c>
      <c r="AY213" s="17" t="s">
        <v>250</v>
      </c>
      <c r="BE213" s="150">
        <f>IF(N213="základní",J213,0)</f>
        <v>0</v>
      </c>
      <c r="BF213" s="150">
        <f>IF(N213="snížená",J213,0)</f>
        <v>0</v>
      </c>
      <c r="BG213" s="150">
        <f>IF(N213="zákl. přenesená",J213,0)</f>
        <v>0</v>
      </c>
      <c r="BH213" s="150">
        <f>IF(N213="sníž. přenesená",J213,0)</f>
        <v>0</v>
      </c>
      <c r="BI213" s="150">
        <f>IF(N213="nulová",J213,0)</f>
        <v>0</v>
      </c>
      <c r="BJ213" s="17" t="s">
        <v>88</v>
      </c>
      <c r="BK213" s="150">
        <f>ROUND(I213*H213,2)</f>
        <v>0</v>
      </c>
      <c r="BL213" s="17" t="s">
        <v>257</v>
      </c>
      <c r="BM213" s="149" t="s">
        <v>5242</v>
      </c>
    </row>
    <row r="214" spans="2:65" s="1" customFormat="1" ht="11.25">
      <c r="B214" s="33"/>
      <c r="D214" s="151" t="s">
        <v>259</v>
      </c>
      <c r="F214" s="152" t="s">
        <v>5243</v>
      </c>
      <c r="I214" s="153"/>
      <c r="L214" s="33"/>
      <c r="M214" s="154"/>
      <c r="T214" s="57"/>
      <c r="AT214" s="17" t="s">
        <v>259</v>
      </c>
      <c r="AU214" s="17" t="s">
        <v>21</v>
      </c>
    </row>
    <row r="215" spans="2:65" s="1" customFormat="1" ht="21.75" customHeight="1">
      <c r="B215" s="33"/>
      <c r="C215" s="178" t="s">
        <v>423</v>
      </c>
      <c r="D215" s="178" t="s">
        <v>364</v>
      </c>
      <c r="E215" s="179" t="s">
        <v>5244</v>
      </c>
      <c r="F215" s="180" t="s">
        <v>5245</v>
      </c>
      <c r="G215" s="181" t="s">
        <v>481</v>
      </c>
      <c r="H215" s="182">
        <v>4</v>
      </c>
      <c r="I215" s="183"/>
      <c r="J215" s="184">
        <f>ROUND(I215*H215,2)</f>
        <v>0</v>
      </c>
      <c r="K215" s="180" t="s">
        <v>1</v>
      </c>
      <c r="L215" s="185"/>
      <c r="M215" s="186" t="s">
        <v>1</v>
      </c>
      <c r="N215" s="187" t="s">
        <v>45</v>
      </c>
      <c r="P215" s="147">
        <f>O215*H215</f>
        <v>0</v>
      </c>
      <c r="Q215" s="147">
        <v>0</v>
      </c>
      <c r="R215" s="147">
        <f>Q215*H215</f>
        <v>0</v>
      </c>
      <c r="S215" s="147">
        <v>0</v>
      </c>
      <c r="T215" s="148">
        <f>S215*H215</f>
        <v>0</v>
      </c>
      <c r="AR215" s="149" t="s">
        <v>299</v>
      </c>
      <c r="AT215" s="149" t="s">
        <v>364</v>
      </c>
      <c r="AU215" s="149" t="s">
        <v>21</v>
      </c>
      <c r="AY215" s="17" t="s">
        <v>250</v>
      </c>
      <c r="BE215" s="150">
        <f>IF(N215="základní",J215,0)</f>
        <v>0</v>
      </c>
      <c r="BF215" s="150">
        <f>IF(N215="snížená",J215,0)</f>
        <v>0</v>
      </c>
      <c r="BG215" s="150">
        <f>IF(N215="zákl. přenesená",J215,0)</f>
        <v>0</v>
      </c>
      <c r="BH215" s="150">
        <f>IF(N215="sníž. přenesená",J215,0)</f>
        <v>0</v>
      </c>
      <c r="BI215" s="150">
        <f>IF(N215="nulová",J215,0)</f>
        <v>0</v>
      </c>
      <c r="BJ215" s="17" t="s">
        <v>88</v>
      </c>
      <c r="BK215" s="150">
        <f>ROUND(I215*H215,2)</f>
        <v>0</v>
      </c>
      <c r="BL215" s="17" t="s">
        <v>257</v>
      </c>
      <c r="BM215" s="149" t="s">
        <v>5246</v>
      </c>
    </row>
    <row r="216" spans="2:65" s="1" customFormat="1" ht="19.5">
      <c r="B216" s="33"/>
      <c r="D216" s="156" t="s">
        <v>285</v>
      </c>
      <c r="F216" s="170" t="s">
        <v>5247</v>
      </c>
      <c r="I216" s="153"/>
      <c r="L216" s="33"/>
      <c r="M216" s="154"/>
      <c r="T216" s="57"/>
      <c r="AT216" s="17" t="s">
        <v>285</v>
      </c>
      <c r="AU216" s="17" t="s">
        <v>21</v>
      </c>
    </row>
    <row r="217" spans="2:65" s="1" customFormat="1" ht="16.5" customHeight="1">
      <c r="B217" s="33"/>
      <c r="C217" s="178" t="s">
        <v>429</v>
      </c>
      <c r="D217" s="178" t="s">
        <v>364</v>
      </c>
      <c r="E217" s="179" t="s">
        <v>5248</v>
      </c>
      <c r="F217" s="180" t="s">
        <v>5249</v>
      </c>
      <c r="G217" s="181" t="s">
        <v>481</v>
      </c>
      <c r="H217" s="182">
        <v>1</v>
      </c>
      <c r="I217" s="183"/>
      <c r="J217" s="184">
        <f>ROUND(I217*H217,2)</f>
        <v>0</v>
      </c>
      <c r="K217" s="180" t="s">
        <v>1</v>
      </c>
      <c r="L217" s="185"/>
      <c r="M217" s="186" t="s">
        <v>1</v>
      </c>
      <c r="N217" s="187" t="s">
        <v>45</v>
      </c>
      <c r="P217" s="147">
        <f>O217*H217</f>
        <v>0</v>
      </c>
      <c r="Q217" s="147">
        <v>0</v>
      </c>
      <c r="R217" s="147">
        <f>Q217*H217</f>
        <v>0</v>
      </c>
      <c r="S217" s="147">
        <v>0</v>
      </c>
      <c r="T217" s="148">
        <f>S217*H217</f>
        <v>0</v>
      </c>
      <c r="AR217" s="149" t="s">
        <v>299</v>
      </c>
      <c r="AT217" s="149" t="s">
        <v>364</v>
      </c>
      <c r="AU217" s="149" t="s">
        <v>21</v>
      </c>
      <c r="AY217" s="17" t="s">
        <v>250</v>
      </c>
      <c r="BE217" s="150">
        <f>IF(N217="základní",J217,0)</f>
        <v>0</v>
      </c>
      <c r="BF217" s="150">
        <f>IF(N217="snížená",J217,0)</f>
        <v>0</v>
      </c>
      <c r="BG217" s="150">
        <f>IF(N217="zákl. přenesená",J217,0)</f>
        <v>0</v>
      </c>
      <c r="BH217" s="150">
        <f>IF(N217="sníž. přenesená",J217,0)</f>
        <v>0</v>
      </c>
      <c r="BI217" s="150">
        <f>IF(N217="nulová",J217,0)</f>
        <v>0</v>
      </c>
      <c r="BJ217" s="17" t="s">
        <v>88</v>
      </c>
      <c r="BK217" s="150">
        <f>ROUND(I217*H217,2)</f>
        <v>0</v>
      </c>
      <c r="BL217" s="17" t="s">
        <v>257</v>
      </c>
      <c r="BM217" s="149" t="s">
        <v>5250</v>
      </c>
    </row>
    <row r="218" spans="2:65" s="1" customFormat="1" ht="19.5">
      <c r="B218" s="33"/>
      <c r="D218" s="156" t="s">
        <v>285</v>
      </c>
      <c r="F218" s="170" t="s">
        <v>5251</v>
      </c>
      <c r="I218" s="153"/>
      <c r="L218" s="33"/>
      <c r="M218" s="154"/>
      <c r="T218" s="57"/>
      <c r="AT218" s="17" t="s">
        <v>285</v>
      </c>
      <c r="AU218" s="17" t="s">
        <v>21</v>
      </c>
    </row>
    <row r="219" spans="2:65" s="1" customFormat="1" ht="24.2" customHeight="1">
      <c r="B219" s="33"/>
      <c r="C219" s="138" t="s">
        <v>435</v>
      </c>
      <c r="D219" s="138" t="s">
        <v>252</v>
      </c>
      <c r="E219" s="139" t="s">
        <v>5252</v>
      </c>
      <c r="F219" s="140" t="s">
        <v>5253</v>
      </c>
      <c r="G219" s="141" t="s">
        <v>481</v>
      </c>
      <c r="H219" s="142">
        <v>6</v>
      </c>
      <c r="I219" s="143"/>
      <c r="J219" s="144">
        <f>ROUND(I219*H219,2)</f>
        <v>0</v>
      </c>
      <c r="K219" s="140" t="s">
        <v>256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1.67E-3</v>
      </c>
      <c r="R219" s="147">
        <f>Q219*H219</f>
        <v>1.0020000000000001E-2</v>
      </c>
      <c r="S219" s="147">
        <v>0</v>
      </c>
      <c r="T219" s="148">
        <f>S219*H219</f>
        <v>0</v>
      </c>
      <c r="AR219" s="149" t="s">
        <v>257</v>
      </c>
      <c r="AT219" s="149" t="s">
        <v>252</v>
      </c>
      <c r="AU219" s="149" t="s">
        <v>21</v>
      </c>
      <c r="AY219" s="17" t="s">
        <v>250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257</v>
      </c>
      <c r="BM219" s="149" t="s">
        <v>5254</v>
      </c>
    </row>
    <row r="220" spans="2:65" s="1" customFormat="1" ht="11.25">
      <c r="B220" s="33"/>
      <c r="D220" s="151" t="s">
        <v>259</v>
      </c>
      <c r="F220" s="152" t="s">
        <v>5255</v>
      </c>
      <c r="I220" s="153"/>
      <c r="L220" s="33"/>
      <c r="M220" s="154"/>
      <c r="T220" s="57"/>
      <c r="AT220" s="17" t="s">
        <v>259</v>
      </c>
      <c r="AU220" s="17" t="s">
        <v>21</v>
      </c>
    </row>
    <row r="221" spans="2:65" s="12" customFormat="1" ht="11.25">
      <c r="B221" s="155"/>
      <c r="D221" s="156" t="s">
        <v>265</v>
      </c>
      <c r="E221" s="157" t="s">
        <v>1</v>
      </c>
      <c r="F221" s="158" t="s">
        <v>287</v>
      </c>
      <c r="H221" s="159">
        <v>6</v>
      </c>
      <c r="I221" s="160"/>
      <c r="L221" s="155"/>
      <c r="M221" s="161"/>
      <c r="T221" s="162"/>
      <c r="AT221" s="157" t="s">
        <v>265</v>
      </c>
      <c r="AU221" s="157" t="s">
        <v>21</v>
      </c>
      <c r="AV221" s="12" t="s">
        <v>21</v>
      </c>
      <c r="AW221" s="12" t="s">
        <v>36</v>
      </c>
      <c r="AX221" s="12" t="s">
        <v>88</v>
      </c>
      <c r="AY221" s="157" t="s">
        <v>250</v>
      </c>
    </row>
    <row r="222" spans="2:65" s="1" customFormat="1" ht="16.5" customHeight="1">
      <c r="B222" s="33"/>
      <c r="C222" s="178" t="s">
        <v>440</v>
      </c>
      <c r="D222" s="178" t="s">
        <v>364</v>
      </c>
      <c r="E222" s="179" t="s">
        <v>5256</v>
      </c>
      <c r="F222" s="180" t="s">
        <v>5257</v>
      </c>
      <c r="G222" s="181" t="s">
        <v>481</v>
      </c>
      <c r="H222" s="182">
        <v>6</v>
      </c>
      <c r="I222" s="183"/>
      <c r="J222" s="184">
        <f>ROUND(I222*H222,2)</f>
        <v>0</v>
      </c>
      <c r="K222" s="180" t="s">
        <v>1</v>
      </c>
      <c r="L222" s="185"/>
      <c r="M222" s="186" t="s">
        <v>1</v>
      </c>
      <c r="N222" s="187" t="s">
        <v>45</v>
      </c>
      <c r="P222" s="147">
        <f>O222*H222</f>
        <v>0</v>
      </c>
      <c r="Q222" s="147">
        <v>0</v>
      </c>
      <c r="R222" s="147">
        <f>Q222*H222</f>
        <v>0</v>
      </c>
      <c r="S222" s="147">
        <v>0</v>
      </c>
      <c r="T222" s="148">
        <f>S222*H222</f>
        <v>0</v>
      </c>
      <c r="AR222" s="149" t="s">
        <v>299</v>
      </c>
      <c r="AT222" s="149" t="s">
        <v>364</v>
      </c>
      <c r="AU222" s="149" t="s">
        <v>21</v>
      </c>
      <c r="AY222" s="17" t="s">
        <v>250</v>
      </c>
      <c r="BE222" s="150">
        <f>IF(N222="základní",J222,0)</f>
        <v>0</v>
      </c>
      <c r="BF222" s="150">
        <f>IF(N222="snížená",J222,0)</f>
        <v>0</v>
      </c>
      <c r="BG222" s="150">
        <f>IF(N222="zákl. přenesená",J222,0)</f>
        <v>0</v>
      </c>
      <c r="BH222" s="150">
        <f>IF(N222="sníž. přenesená",J222,0)</f>
        <v>0</v>
      </c>
      <c r="BI222" s="150">
        <f>IF(N222="nulová",J222,0)</f>
        <v>0</v>
      </c>
      <c r="BJ222" s="17" t="s">
        <v>88</v>
      </c>
      <c r="BK222" s="150">
        <f>ROUND(I222*H222,2)</f>
        <v>0</v>
      </c>
      <c r="BL222" s="17" t="s">
        <v>257</v>
      </c>
      <c r="BM222" s="149" t="s">
        <v>5258</v>
      </c>
    </row>
    <row r="223" spans="2:65" s="1" customFormat="1" ht="19.5">
      <c r="B223" s="33"/>
      <c r="D223" s="156" t="s">
        <v>285</v>
      </c>
      <c r="F223" s="170" t="s">
        <v>5259</v>
      </c>
      <c r="I223" s="153"/>
      <c r="L223" s="33"/>
      <c r="M223" s="154"/>
      <c r="T223" s="57"/>
      <c r="AT223" s="17" t="s">
        <v>285</v>
      </c>
      <c r="AU223" s="17" t="s">
        <v>21</v>
      </c>
    </row>
    <row r="224" spans="2:65" s="1" customFormat="1" ht="24.2" customHeight="1">
      <c r="B224" s="33"/>
      <c r="C224" s="138" t="s">
        <v>447</v>
      </c>
      <c r="D224" s="138" t="s">
        <v>252</v>
      </c>
      <c r="E224" s="139" t="s">
        <v>5260</v>
      </c>
      <c r="F224" s="140" t="s">
        <v>5261</v>
      </c>
      <c r="G224" s="141" t="s">
        <v>481</v>
      </c>
      <c r="H224" s="142">
        <v>3</v>
      </c>
      <c r="I224" s="143"/>
      <c r="J224" s="144">
        <f>ROUND(I224*H224,2)</f>
        <v>0</v>
      </c>
      <c r="K224" s="140" t="s">
        <v>256</v>
      </c>
      <c r="L224" s="33"/>
      <c r="M224" s="145" t="s">
        <v>1</v>
      </c>
      <c r="N224" s="146" t="s">
        <v>45</v>
      </c>
      <c r="P224" s="147">
        <f>O224*H224</f>
        <v>0</v>
      </c>
      <c r="Q224" s="147">
        <v>0</v>
      </c>
      <c r="R224" s="147">
        <f>Q224*H224</f>
        <v>0</v>
      </c>
      <c r="S224" s="147">
        <v>0</v>
      </c>
      <c r="T224" s="148">
        <f>S224*H224</f>
        <v>0</v>
      </c>
      <c r="AR224" s="149" t="s">
        <v>257</v>
      </c>
      <c r="AT224" s="149" t="s">
        <v>252</v>
      </c>
      <c r="AU224" s="149" t="s">
        <v>21</v>
      </c>
      <c r="AY224" s="17" t="s">
        <v>250</v>
      </c>
      <c r="BE224" s="150">
        <f>IF(N224="základní",J224,0)</f>
        <v>0</v>
      </c>
      <c r="BF224" s="150">
        <f>IF(N224="snížená",J224,0)</f>
        <v>0</v>
      </c>
      <c r="BG224" s="150">
        <f>IF(N224="zákl. přenesená",J224,0)</f>
        <v>0</v>
      </c>
      <c r="BH224" s="150">
        <f>IF(N224="sníž. přenesená",J224,0)</f>
        <v>0</v>
      </c>
      <c r="BI224" s="150">
        <f>IF(N224="nulová",J224,0)</f>
        <v>0</v>
      </c>
      <c r="BJ224" s="17" t="s">
        <v>88</v>
      </c>
      <c r="BK224" s="150">
        <f>ROUND(I224*H224,2)</f>
        <v>0</v>
      </c>
      <c r="BL224" s="17" t="s">
        <v>257</v>
      </c>
      <c r="BM224" s="149" t="s">
        <v>5262</v>
      </c>
    </row>
    <row r="225" spans="2:65" s="1" customFormat="1" ht="11.25">
      <c r="B225" s="33"/>
      <c r="D225" s="151" t="s">
        <v>259</v>
      </c>
      <c r="F225" s="152" t="s">
        <v>5263</v>
      </c>
      <c r="I225" s="153"/>
      <c r="L225" s="33"/>
      <c r="M225" s="154"/>
      <c r="T225" s="57"/>
      <c r="AT225" s="17" t="s">
        <v>259</v>
      </c>
      <c r="AU225" s="17" t="s">
        <v>21</v>
      </c>
    </row>
    <row r="226" spans="2:65" s="1" customFormat="1" ht="19.5">
      <c r="B226" s="33"/>
      <c r="D226" s="156" t="s">
        <v>285</v>
      </c>
      <c r="F226" s="170" t="s">
        <v>5264</v>
      </c>
      <c r="I226" s="153"/>
      <c r="L226" s="33"/>
      <c r="M226" s="154"/>
      <c r="T226" s="57"/>
      <c r="AT226" s="17" t="s">
        <v>285</v>
      </c>
      <c r="AU226" s="17" t="s">
        <v>21</v>
      </c>
    </row>
    <row r="227" spans="2:65" s="1" customFormat="1" ht="16.5" customHeight="1">
      <c r="B227" s="33"/>
      <c r="C227" s="178" t="s">
        <v>454</v>
      </c>
      <c r="D227" s="178" t="s">
        <v>364</v>
      </c>
      <c r="E227" s="179" t="s">
        <v>5265</v>
      </c>
      <c r="F227" s="180" t="s">
        <v>5266</v>
      </c>
      <c r="G227" s="181" t="s">
        <v>481</v>
      </c>
      <c r="H227" s="182">
        <v>3</v>
      </c>
      <c r="I227" s="183"/>
      <c r="J227" s="184">
        <f>ROUND(I227*H227,2)</f>
        <v>0</v>
      </c>
      <c r="K227" s="180" t="s">
        <v>1</v>
      </c>
      <c r="L227" s="185"/>
      <c r="M227" s="186" t="s">
        <v>1</v>
      </c>
      <c r="N227" s="187" t="s">
        <v>45</v>
      </c>
      <c r="P227" s="147">
        <f>O227*H227</f>
        <v>0</v>
      </c>
      <c r="Q227" s="147">
        <v>0</v>
      </c>
      <c r="R227" s="147">
        <f>Q227*H227</f>
        <v>0</v>
      </c>
      <c r="S227" s="147">
        <v>0</v>
      </c>
      <c r="T227" s="148">
        <f>S227*H227</f>
        <v>0</v>
      </c>
      <c r="AR227" s="149" t="s">
        <v>299</v>
      </c>
      <c r="AT227" s="149" t="s">
        <v>364</v>
      </c>
      <c r="AU227" s="149" t="s">
        <v>21</v>
      </c>
      <c r="AY227" s="17" t="s">
        <v>250</v>
      </c>
      <c r="BE227" s="150">
        <f>IF(N227="základní",J227,0)</f>
        <v>0</v>
      </c>
      <c r="BF227" s="150">
        <f>IF(N227="snížená",J227,0)</f>
        <v>0</v>
      </c>
      <c r="BG227" s="150">
        <f>IF(N227="zákl. přenesená",J227,0)</f>
        <v>0</v>
      </c>
      <c r="BH227" s="150">
        <f>IF(N227="sníž. přenesená",J227,0)</f>
        <v>0</v>
      </c>
      <c r="BI227" s="150">
        <f>IF(N227="nulová",J227,0)</f>
        <v>0</v>
      </c>
      <c r="BJ227" s="17" t="s">
        <v>88</v>
      </c>
      <c r="BK227" s="150">
        <f>ROUND(I227*H227,2)</f>
        <v>0</v>
      </c>
      <c r="BL227" s="17" t="s">
        <v>257</v>
      </c>
      <c r="BM227" s="149" t="s">
        <v>5267</v>
      </c>
    </row>
    <row r="228" spans="2:65" s="1" customFormat="1" ht="19.5">
      <c r="B228" s="33"/>
      <c r="D228" s="156" t="s">
        <v>285</v>
      </c>
      <c r="F228" s="170" t="s">
        <v>5268</v>
      </c>
      <c r="I228" s="153"/>
      <c r="L228" s="33"/>
      <c r="M228" s="154"/>
      <c r="T228" s="57"/>
      <c r="AT228" s="17" t="s">
        <v>285</v>
      </c>
      <c r="AU228" s="17" t="s">
        <v>21</v>
      </c>
    </row>
    <row r="229" spans="2:65" s="1" customFormat="1" ht="24.2" customHeight="1">
      <c r="B229" s="33"/>
      <c r="C229" s="138" t="s">
        <v>460</v>
      </c>
      <c r="D229" s="138" t="s">
        <v>252</v>
      </c>
      <c r="E229" s="139" t="s">
        <v>5269</v>
      </c>
      <c r="F229" s="140" t="s">
        <v>5270</v>
      </c>
      <c r="G229" s="141" t="s">
        <v>557</v>
      </c>
      <c r="H229" s="142">
        <v>69</v>
      </c>
      <c r="I229" s="143"/>
      <c r="J229" s="144">
        <f>ROUND(I229*H229,2)</f>
        <v>0</v>
      </c>
      <c r="K229" s="140" t="s">
        <v>256</v>
      </c>
      <c r="L229" s="33"/>
      <c r="M229" s="145" t="s">
        <v>1</v>
      </c>
      <c r="N229" s="146" t="s">
        <v>45</v>
      </c>
      <c r="P229" s="147">
        <f>O229*H229</f>
        <v>0</v>
      </c>
      <c r="Q229" s="147">
        <v>0</v>
      </c>
      <c r="R229" s="147">
        <f>Q229*H229</f>
        <v>0</v>
      </c>
      <c r="S229" s="147">
        <v>0</v>
      </c>
      <c r="T229" s="148">
        <f>S229*H229</f>
        <v>0</v>
      </c>
      <c r="AR229" s="149" t="s">
        <v>257</v>
      </c>
      <c r="AT229" s="149" t="s">
        <v>252</v>
      </c>
      <c r="AU229" s="149" t="s">
        <v>21</v>
      </c>
      <c r="AY229" s="17" t="s">
        <v>250</v>
      </c>
      <c r="BE229" s="150">
        <f>IF(N229="základní",J229,0)</f>
        <v>0</v>
      </c>
      <c r="BF229" s="150">
        <f>IF(N229="snížená",J229,0)</f>
        <v>0</v>
      </c>
      <c r="BG229" s="150">
        <f>IF(N229="zákl. přenesená",J229,0)</f>
        <v>0</v>
      </c>
      <c r="BH229" s="150">
        <f>IF(N229="sníž. přenesená",J229,0)</f>
        <v>0</v>
      </c>
      <c r="BI229" s="150">
        <f>IF(N229="nulová",J229,0)</f>
        <v>0</v>
      </c>
      <c r="BJ229" s="17" t="s">
        <v>88</v>
      </c>
      <c r="BK229" s="150">
        <f>ROUND(I229*H229,2)</f>
        <v>0</v>
      </c>
      <c r="BL229" s="17" t="s">
        <v>257</v>
      </c>
      <c r="BM229" s="149" t="s">
        <v>5271</v>
      </c>
    </row>
    <row r="230" spans="2:65" s="1" customFormat="1" ht="11.25">
      <c r="B230" s="33"/>
      <c r="D230" s="151" t="s">
        <v>259</v>
      </c>
      <c r="F230" s="152" t="s">
        <v>5272</v>
      </c>
      <c r="I230" s="153"/>
      <c r="L230" s="33"/>
      <c r="M230" s="154"/>
      <c r="T230" s="57"/>
      <c r="AT230" s="17" t="s">
        <v>259</v>
      </c>
      <c r="AU230" s="17" t="s">
        <v>21</v>
      </c>
    </row>
    <row r="231" spans="2:65" s="1" customFormat="1" ht="19.5">
      <c r="B231" s="33"/>
      <c r="D231" s="156" t="s">
        <v>285</v>
      </c>
      <c r="F231" s="170" t="s">
        <v>5273</v>
      </c>
      <c r="I231" s="153"/>
      <c r="L231" s="33"/>
      <c r="M231" s="154"/>
      <c r="T231" s="57"/>
      <c r="AT231" s="17" t="s">
        <v>285</v>
      </c>
      <c r="AU231" s="17" t="s">
        <v>21</v>
      </c>
    </row>
    <row r="232" spans="2:65" s="12" customFormat="1" ht="11.25">
      <c r="B232" s="155"/>
      <c r="D232" s="156" t="s">
        <v>265</v>
      </c>
      <c r="E232" s="157" t="s">
        <v>1</v>
      </c>
      <c r="F232" s="158" t="s">
        <v>5274</v>
      </c>
      <c r="H232" s="159">
        <v>69</v>
      </c>
      <c r="I232" s="160"/>
      <c r="L232" s="155"/>
      <c r="M232" s="161"/>
      <c r="T232" s="162"/>
      <c r="AT232" s="157" t="s">
        <v>265</v>
      </c>
      <c r="AU232" s="157" t="s">
        <v>21</v>
      </c>
      <c r="AV232" s="12" t="s">
        <v>21</v>
      </c>
      <c r="AW232" s="12" t="s">
        <v>36</v>
      </c>
      <c r="AX232" s="12" t="s">
        <v>88</v>
      </c>
      <c r="AY232" s="157" t="s">
        <v>250</v>
      </c>
    </row>
    <row r="233" spans="2:65" s="1" customFormat="1" ht="24.2" customHeight="1">
      <c r="B233" s="33"/>
      <c r="C233" s="178" t="s">
        <v>466</v>
      </c>
      <c r="D233" s="178" t="s">
        <v>364</v>
      </c>
      <c r="E233" s="179" t="s">
        <v>5275</v>
      </c>
      <c r="F233" s="180" t="s">
        <v>5276</v>
      </c>
      <c r="G233" s="181" t="s">
        <v>557</v>
      </c>
      <c r="H233" s="182">
        <v>70.034999999999997</v>
      </c>
      <c r="I233" s="183"/>
      <c r="J233" s="184">
        <f>ROUND(I233*H233,2)</f>
        <v>0</v>
      </c>
      <c r="K233" s="180" t="s">
        <v>256</v>
      </c>
      <c r="L233" s="185"/>
      <c r="M233" s="186" t="s">
        <v>1</v>
      </c>
      <c r="N233" s="187" t="s">
        <v>45</v>
      </c>
      <c r="P233" s="147">
        <f>O233*H233</f>
        <v>0</v>
      </c>
      <c r="Q233" s="147">
        <v>3.1800000000000001E-3</v>
      </c>
      <c r="R233" s="147">
        <f>Q233*H233</f>
        <v>0.2227113</v>
      </c>
      <c r="S233" s="147">
        <v>0</v>
      </c>
      <c r="T233" s="148">
        <f>S233*H233</f>
        <v>0</v>
      </c>
      <c r="AR233" s="149" t="s">
        <v>299</v>
      </c>
      <c r="AT233" s="149" t="s">
        <v>364</v>
      </c>
      <c r="AU233" s="149" t="s">
        <v>21</v>
      </c>
      <c r="AY233" s="17" t="s">
        <v>250</v>
      </c>
      <c r="BE233" s="150">
        <f>IF(N233="základní",J233,0)</f>
        <v>0</v>
      </c>
      <c r="BF233" s="150">
        <f>IF(N233="snížená",J233,0)</f>
        <v>0</v>
      </c>
      <c r="BG233" s="150">
        <f>IF(N233="zákl. přenesená",J233,0)</f>
        <v>0</v>
      </c>
      <c r="BH233" s="150">
        <f>IF(N233="sníž. přenesená",J233,0)</f>
        <v>0</v>
      </c>
      <c r="BI233" s="150">
        <f>IF(N233="nulová",J233,0)</f>
        <v>0</v>
      </c>
      <c r="BJ233" s="17" t="s">
        <v>88</v>
      </c>
      <c r="BK233" s="150">
        <f>ROUND(I233*H233,2)</f>
        <v>0</v>
      </c>
      <c r="BL233" s="17" t="s">
        <v>257</v>
      </c>
      <c r="BM233" s="149" t="s">
        <v>5277</v>
      </c>
    </row>
    <row r="234" spans="2:65" s="12" customFormat="1" ht="11.25">
      <c r="B234" s="155"/>
      <c r="D234" s="156" t="s">
        <v>265</v>
      </c>
      <c r="F234" s="158" t="s">
        <v>5278</v>
      </c>
      <c r="H234" s="159">
        <v>70.034999999999997</v>
      </c>
      <c r="I234" s="160"/>
      <c r="L234" s="155"/>
      <c r="M234" s="161"/>
      <c r="T234" s="162"/>
      <c r="AT234" s="157" t="s">
        <v>265</v>
      </c>
      <c r="AU234" s="157" t="s">
        <v>21</v>
      </c>
      <c r="AV234" s="12" t="s">
        <v>21</v>
      </c>
      <c r="AW234" s="12" t="s">
        <v>4</v>
      </c>
      <c r="AX234" s="12" t="s">
        <v>88</v>
      </c>
      <c r="AY234" s="157" t="s">
        <v>250</v>
      </c>
    </row>
    <row r="235" spans="2:65" s="1" customFormat="1" ht="24.2" customHeight="1">
      <c r="B235" s="33"/>
      <c r="C235" s="138" t="s">
        <v>472</v>
      </c>
      <c r="D235" s="138" t="s">
        <v>252</v>
      </c>
      <c r="E235" s="139" t="s">
        <v>5279</v>
      </c>
      <c r="F235" s="140" t="s">
        <v>5280</v>
      </c>
      <c r="G235" s="141" t="s">
        <v>557</v>
      </c>
      <c r="H235" s="142">
        <v>58</v>
      </c>
      <c r="I235" s="143"/>
      <c r="J235" s="144">
        <f>ROUND(I235*H235,2)</f>
        <v>0</v>
      </c>
      <c r="K235" s="140" t="s">
        <v>256</v>
      </c>
      <c r="L235" s="33"/>
      <c r="M235" s="145" t="s">
        <v>1</v>
      </c>
      <c r="N235" s="146" t="s">
        <v>45</v>
      </c>
      <c r="P235" s="147">
        <f>O235*H235</f>
        <v>0</v>
      </c>
      <c r="Q235" s="147">
        <v>0</v>
      </c>
      <c r="R235" s="147">
        <f>Q235*H235</f>
        <v>0</v>
      </c>
      <c r="S235" s="147">
        <v>0</v>
      </c>
      <c r="T235" s="148">
        <f>S235*H235</f>
        <v>0</v>
      </c>
      <c r="AR235" s="149" t="s">
        <v>257</v>
      </c>
      <c r="AT235" s="149" t="s">
        <v>252</v>
      </c>
      <c r="AU235" s="149" t="s">
        <v>21</v>
      </c>
      <c r="AY235" s="17" t="s">
        <v>250</v>
      </c>
      <c r="BE235" s="150">
        <f>IF(N235="základní",J235,0)</f>
        <v>0</v>
      </c>
      <c r="BF235" s="150">
        <f>IF(N235="snížená",J235,0)</f>
        <v>0</v>
      </c>
      <c r="BG235" s="150">
        <f>IF(N235="zákl. přenesená",J235,0)</f>
        <v>0</v>
      </c>
      <c r="BH235" s="150">
        <f>IF(N235="sníž. přenesená",J235,0)</f>
        <v>0</v>
      </c>
      <c r="BI235" s="150">
        <f>IF(N235="nulová",J235,0)</f>
        <v>0</v>
      </c>
      <c r="BJ235" s="17" t="s">
        <v>88</v>
      </c>
      <c r="BK235" s="150">
        <f>ROUND(I235*H235,2)</f>
        <v>0</v>
      </c>
      <c r="BL235" s="17" t="s">
        <v>257</v>
      </c>
      <c r="BM235" s="149" t="s">
        <v>5281</v>
      </c>
    </row>
    <row r="236" spans="2:65" s="1" customFormat="1" ht="11.25">
      <c r="B236" s="33"/>
      <c r="D236" s="151" t="s">
        <v>259</v>
      </c>
      <c r="F236" s="152" t="s">
        <v>5282</v>
      </c>
      <c r="I236" s="153"/>
      <c r="L236" s="33"/>
      <c r="M236" s="154"/>
      <c r="T236" s="57"/>
      <c r="AT236" s="17" t="s">
        <v>259</v>
      </c>
      <c r="AU236" s="17" t="s">
        <v>21</v>
      </c>
    </row>
    <row r="237" spans="2:65" s="12" customFormat="1" ht="11.25">
      <c r="B237" s="155"/>
      <c r="D237" s="156" t="s">
        <v>265</v>
      </c>
      <c r="E237" s="157" t="s">
        <v>1</v>
      </c>
      <c r="F237" s="158" t="s">
        <v>5283</v>
      </c>
      <c r="H237" s="159">
        <v>58</v>
      </c>
      <c r="I237" s="160"/>
      <c r="L237" s="155"/>
      <c r="M237" s="161"/>
      <c r="T237" s="162"/>
      <c r="AT237" s="157" t="s">
        <v>265</v>
      </c>
      <c r="AU237" s="157" t="s">
        <v>21</v>
      </c>
      <c r="AV237" s="12" t="s">
        <v>21</v>
      </c>
      <c r="AW237" s="12" t="s">
        <v>36</v>
      </c>
      <c r="AX237" s="12" t="s">
        <v>88</v>
      </c>
      <c r="AY237" s="157" t="s">
        <v>250</v>
      </c>
    </row>
    <row r="238" spans="2:65" s="1" customFormat="1" ht="24.2" customHeight="1">
      <c r="B238" s="33"/>
      <c r="C238" s="178" t="s">
        <v>478</v>
      </c>
      <c r="D238" s="178" t="s">
        <v>364</v>
      </c>
      <c r="E238" s="179" t="s">
        <v>5284</v>
      </c>
      <c r="F238" s="180" t="s">
        <v>5285</v>
      </c>
      <c r="G238" s="181" t="s">
        <v>557</v>
      </c>
      <c r="H238" s="182">
        <v>58.87</v>
      </c>
      <c r="I238" s="183"/>
      <c r="J238" s="184">
        <f>ROUND(I238*H238,2)</f>
        <v>0</v>
      </c>
      <c r="K238" s="180" t="s">
        <v>256</v>
      </c>
      <c r="L238" s="185"/>
      <c r="M238" s="186" t="s">
        <v>1</v>
      </c>
      <c r="N238" s="187" t="s">
        <v>45</v>
      </c>
      <c r="P238" s="147">
        <f>O238*H238</f>
        <v>0</v>
      </c>
      <c r="Q238" s="147">
        <v>1.328E-2</v>
      </c>
      <c r="R238" s="147">
        <f>Q238*H238</f>
        <v>0.78179359999999998</v>
      </c>
      <c r="S238" s="147">
        <v>0</v>
      </c>
      <c r="T238" s="148">
        <f>S238*H238</f>
        <v>0</v>
      </c>
      <c r="AR238" s="149" t="s">
        <v>299</v>
      </c>
      <c r="AT238" s="149" t="s">
        <v>364</v>
      </c>
      <c r="AU238" s="149" t="s">
        <v>21</v>
      </c>
      <c r="AY238" s="17" t="s">
        <v>250</v>
      </c>
      <c r="BE238" s="150">
        <f>IF(N238="základní",J238,0)</f>
        <v>0</v>
      </c>
      <c r="BF238" s="150">
        <f>IF(N238="snížená",J238,0)</f>
        <v>0</v>
      </c>
      <c r="BG238" s="150">
        <f>IF(N238="zákl. přenesená",J238,0)</f>
        <v>0</v>
      </c>
      <c r="BH238" s="150">
        <f>IF(N238="sníž. přenesená",J238,0)</f>
        <v>0</v>
      </c>
      <c r="BI238" s="150">
        <f>IF(N238="nulová",J238,0)</f>
        <v>0</v>
      </c>
      <c r="BJ238" s="17" t="s">
        <v>88</v>
      </c>
      <c r="BK238" s="150">
        <f>ROUND(I238*H238,2)</f>
        <v>0</v>
      </c>
      <c r="BL238" s="17" t="s">
        <v>257</v>
      </c>
      <c r="BM238" s="149" t="s">
        <v>5286</v>
      </c>
    </row>
    <row r="239" spans="2:65" s="1" customFormat="1" ht="19.5">
      <c r="B239" s="33"/>
      <c r="D239" s="156" t="s">
        <v>285</v>
      </c>
      <c r="F239" s="170" t="s">
        <v>5287</v>
      </c>
      <c r="I239" s="153"/>
      <c r="L239" s="33"/>
      <c r="M239" s="154"/>
      <c r="T239" s="57"/>
      <c r="AT239" s="17" t="s">
        <v>285</v>
      </c>
      <c r="AU239" s="17" t="s">
        <v>21</v>
      </c>
    </row>
    <row r="240" spans="2:65" s="12" customFormat="1" ht="11.25">
      <c r="B240" s="155"/>
      <c r="D240" s="156" t="s">
        <v>265</v>
      </c>
      <c r="F240" s="158" t="s">
        <v>5288</v>
      </c>
      <c r="H240" s="159">
        <v>58.87</v>
      </c>
      <c r="I240" s="160"/>
      <c r="L240" s="155"/>
      <c r="M240" s="161"/>
      <c r="T240" s="162"/>
      <c r="AT240" s="157" t="s">
        <v>265</v>
      </c>
      <c r="AU240" s="157" t="s">
        <v>21</v>
      </c>
      <c r="AV240" s="12" t="s">
        <v>21</v>
      </c>
      <c r="AW240" s="12" t="s">
        <v>4</v>
      </c>
      <c r="AX240" s="12" t="s">
        <v>88</v>
      </c>
      <c r="AY240" s="157" t="s">
        <v>250</v>
      </c>
    </row>
    <row r="241" spans="2:65" s="1" customFormat="1" ht="24.2" customHeight="1">
      <c r="B241" s="33"/>
      <c r="C241" s="138" t="s">
        <v>485</v>
      </c>
      <c r="D241" s="138" t="s">
        <v>252</v>
      </c>
      <c r="E241" s="139" t="s">
        <v>5289</v>
      </c>
      <c r="F241" s="140" t="s">
        <v>5290</v>
      </c>
      <c r="G241" s="141" t="s">
        <v>481</v>
      </c>
      <c r="H241" s="142">
        <v>3</v>
      </c>
      <c r="I241" s="143"/>
      <c r="J241" s="144">
        <f>ROUND(I241*H241,2)</f>
        <v>0</v>
      </c>
      <c r="K241" s="140" t="s">
        <v>256</v>
      </c>
      <c r="L241" s="33"/>
      <c r="M241" s="145" t="s">
        <v>1</v>
      </c>
      <c r="N241" s="146" t="s">
        <v>45</v>
      </c>
      <c r="P241" s="147">
        <f>O241*H241</f>
        <v>0</v>
      </c>
      <c r="Q241" s="147">
        <v>0</v>
      </c>
      <c r="R241" s="147">
        <f>Q241*H241</f>
        <v>0</v>
      </c>
      <c r="S241" s="147">
        <v>0</v>
      </c>
      <c r="T241" s="148">
        <f>S241*H241</f>
        <v>0</v>
      </c>
      <c r="AR241" s="149" t="s">
        <v>257</v>
      </c>
      <c r="AT241" s="149" t="s">
        <v>252</v>
      </c>
      <c r="AU241" s="149" t="s">
        <v>21</v>
      </c>
      <c r="AY241" s="17" t="s">
        <v>250</v>
      </c>
      <c r="BE241" s="150">
        <f>IF(N241="základní",J241,0)</f>
        <v>0</v>
      </c>
      <c r="BF241" s="150">
        <f>IF(N241="snížená",J241,0)</f>
        <v>0</v>
      </c>
      <c r="BG241" s="150">
        <f>IF(N241="zákl. přenesená",J241,0)</f>
        <v>0</v>
      </c>
      <c r="BH241" s="150">
        <f>IF(N241="sníž. přenesená",J241,0)</f>
        <v>0</v>
      </c>
      <c r="BI241" s="150">
        <f>IF(N241="nulová",J241,0)</f>
        <v>0</v>
      </c>
      <c r="BJ241" s="17" t="s">
        <v>88</v>
      </c>
      <c r="BK241" s="150">
        <f>ROUND(I241*H241,2)</f>
        <v>0</v>
      </c>
      <c r="BL241" s="17" t="s">
        <v>257</v>
      </c>
      <c r="BM241" s="149" t="s">
        <v>5291</v>
      </c>
    </row>
    <row r="242" spans="2:65" s="1" customFormat="1" ht="11.25">
      <c r="B242" s="33"/>
      <c r="D242" s="151" t="s">
        <v>259</v>
      </c>
      <c r="F242" s="152" t="s">
        <v>5292</v>
      </c>
      <c r="I242" s="153"/>
      <c r="L242" s="33"/>
      <c r="M242" s="154"/>
      <c r="T242" s="57"/>
      <c r="AT242" s="17" t="s">
        <v>259</v>
      </c>
      <c r="AU242" s="17" t="s">
        <v>21</v>
      </c>
    </row>
    <row r="243" spans="2:65" s="1" customFormat="1" ht="16.5" customHeight="1">
      <c r="B243" s="33"/>
      <c r="C243" s="178" t="s">
        <v>491</v>
      </c>
      <c r="D243" s="178" t="s">
        <v>364</v>
      </c>
      <c r="E243" s="179" t="s">
        <v>5293</v>
      </c>
      <c r="F243" s="180" t="s">
        <v>5294</v>
      </c>
      <c r="G243" s="181" t="s">
        <v>481</v>
      </c>
      <c r="H243" s="182">
        <v>2</v>
      </c>
      <c r="I243" s="183"/>
      <c r="J243" s="184">
        <f>ROUND(I243*H243,2)</f>
        <v>0</v>
      </c>
      <c r="K243" s="180" t="s">
        <v>256</v>
      </c>
      <c r="L243" s="185"/>
      <c r="M243" s="186" t="s">
        <v>1</v>
      </c>
      <c r="N243" s="187" t="s">
        <v>45</v>
      </c>
      <c r="P243" s="147">
        <f>O243*H243</f>
        <v>0</v>
      </c>
      <c r="Q243" s="147">
        <v>1.2099999999999999E-3</v>
      </c>
      <c r="R243" s="147">
        <f>Q243*H243</f>
        <v>2.4199999999999998E-3</v>
      </c>
      <c r="S243" s="147">
        <v>0</v>
      </c>
      <c r="T243" s="148">
        <f>S243*H243</f>
        <v>0</v>
      </c>
      <c r="AR243" s="149" t="s">
        <v>299</v>
      </c>
      <c r="AT243" s="149" t="s">
        <v>364</v>
      </c>
      <c r="AU243" s="149" t="s">
        <v>21</v>
      </c>
      <c r="AY243" s="17" t="s">
        <v>250</v>
      </c>
      <c r="BE243" s="150">
        <f>IF(N243="základní",J243,0)</f>
        <v>0</v>
      </c>
      <c r="BF243" s="150">
        <f>IF(N243="snížená",J243,0)</f>
        <v>0</v>
      </c>
      <c r="BG243" s="150">
        <f>IF(N243="zákl. přenesená",J243,0)</f>
        <v>0</v>
      </c>
      <c r="BH243" s="150">
        <f>IF(N243="sníž. přenesená",J243,0)</f>
        <v>0</v>
      </c>
      <c r="BI243" s="150">
        <f>IF(N243="nulová",J243,0)</f>
        <v>0</v>
      </c>
      <c r="BJ243" s="17" t="s">
        <v>88</v>
      </c>
      <c r="BK243" s="150">
        <f>ROUND(I243*H243,2)</f>
        <v>0</v>
      </c>
      <c r="BL243" s="17" t="s">
        <v>257</v>
      </c>
      <c r="BM243" s="149" t="s">
        <v>5295</v>
      </c>
    </row>
    <row r="244" spans="2:65" s="1" customFormat="1" ht="19.5">
      <c r="B244" s="33"/>
      <c r="D244" s="156" t="s">
        <v>285</v>
      </c>
      <c r="F244" s="170" t="s">
        <v>5296</v>
      </c>
      <c r="I244" s="153"/>
      <c r="L244" s="33"/>
      <c r="M244" s="154"/>
      <c r="T244" s="57"/>
      <c r="AT244" s="17" t="s">
        <v>285</v>
      </c>
      <c r="AU244" s="17" t="s">
        <v>21</v>
      </c>
    </row>
    <row r="245" spans="2:65" s="1" customFormat="1" ht="16.5" customHeight="1">
      <c r="B245" s="33"/>
      <c r="C245" s="178" t="s">
        <v>495</v>
      </c>
      <c r="D245" s="178" t="s">
        <v>364</v>
      </c>
      <c r="E245" s="179" t="s">
        <v>5297</v>
      </c>
      <c r="F245" s="180" t="s">
        <v>5298</v>
      </c>
      <c r="G245" s="181" t="s">
        <v>481</v>
      </c>
      <c r="H245" s="182">
        <v>1</v>
      </c>
      <c r="I245" s="183"/>
      <c r="J245" s="184">
        <f>ROUND(I245*H245,2)</f>
        <v>0</v>
      </c>
      <c r="K245" s="180" t="s">
        <v>1</v>
      </c>
      <c r="L245" s="185"/>
      <c r="M245" s="186" t="s">
        <v>1</v>
      </c>
      <c r="N245" s="187" t="s">
        <v>45</v>
      </c>
      <c r="P245" s="147">
        <f>O245*H245</f>
        <v>0</v>
      </c>
      <c r="Q245" s="147">
        <v>1.2099999999999999E-3</v>
      </c>
      <c r="R245" s="147">
        <f>Q245*H245</f>
        <v>1.2099999999999999E-3</v>
      </c>
      <c r="S245" s="147">
        <v>0</v>
      </c>
      <c r="T245" s="148">
        <f>S245*H245</f>
        <v>0</v>
      </c>
      <c r="AR245" s="149" t="s">
        <v>299</v>
      </c>
      <c r="AT245" s="149" t="s">
        <v>364</v>
      </c>
      <c r="AU245" s="149" t="s">
        <v>21</v>
      </c>
      <c r="AY245" s="17" t="s">
        <v>250</v>
      </c>
      <c r="BE245" s="150">
        <f>IF(N245="základní",J245,0)</f>
        <v>0</v>
      </c>
      <c r="BF245" s="150">
        <f>IF(N245="snížená",J245,0)</f>
        <v>0</v>
      </c>
      <c r="BG245" s="150">
        <f>IF(N245="zákl. přenesená",J245,0)</f>
        <v>0</v>
      </c>
      <c r="BH245" s="150">
        <f>IF(N245="sníž. přenesená",J245,0)</f>
        <v>0</v>
      </c>
      <c r="BI245" s="150">
        <f>IF(N245="nulová",J245,0)</f>
        <v>0</v>
      </c>
      <c r="BJ245" s="17" t="s">
        <v>88</v>
      </c>
      <c r="BK245" s="150">
        <f>ROUND(I245*H245,2)</f>
        <v>0</v>
      </c>
      <c r="BL245" s="17" t="s">
        <v>257</v>
      </c>
      <c r="BM245" s="149" t="s">
        <v>5299</v>
      </c>
    </row>
    <row r="246" spans="2:65" s="1" customFormat="1" ht="19.5">
      <c r="B246" s="33"/>
      <c r="D246" s="156" t="s">
        <v>285</v>
      </c>
      <c r="F246" s="170" t="s">
        <v>5300</v>
      </c>
      <c r="I246" s="153"/>
      <c r="L246" s="33"/>
      <c r="M246" s="154"/>
      <c r="T246" s="57"/>
      <c r="AT246" s="17" t="s">
        <v>285</v>
      </c>
      <c r="AU246" s="17" t="s">
        <v>21</v>
      </c>
    </row>
    <row r="247" spans="2:65" s="1" customFormat="1" ht="21.75" customHeight="1">
      <c r="B247" s="33"/>
      <c r="C247" s="138" t="s">
        <v>503</v>
      </c>
      <c r="D247" s="138" t="s">
        <v>252</v>
      </c>
      <c r="E247" s="139" t="s">
        <v>5301</v>
      </c>
      <c r="F247" s="140" t="s">
        <v>5302</v>
      </c>
      <c r="G247" s="141" t="s">
        <v>481</v>
      </c>
      <c r="H247" s="142">
        <v>1</v>
      </c>
      <c r="I247" s="143"/>
      <c r="J247" s="144">
        <f>ROUND(I247*H247,2)</f>
        <v>0</v>
      </c>
      <c r="K247" s="140" t="s">
        <v>256</v>
      </c>
      <c r="L247" s="33"/>
      <c r="M247" s="145" t="s">
        <v>1</v>
      </c>
      <c r="N247" s="146" t="s">
        <v>45</v>
      </c>
      <c r="P247" s="147">
        <f>O247*H247</f>
        <v>0</v>
      </c>
      <c r="Q247" s="147">
        <v>1.6199999999999999E-3</v>
      </c>
      <c r="R247" s="147">
        <f>Q247*H247</f>
        <v>1.6199999999999999E-3</v>
      </c>
      <c r="S247" s="147">
        <v>0</v>
      </c>
      <c r="T247" s="148">
        <f>S247*H247</f>
        <v>0</v>
      </c>
      <c r="AR247" s="149" t="s">
        <v>257</v>
      </c>
      <c r="AT247" s="149" t="s">
        <v>252</v>
      </c>
      <c r="AU247" s="149" t="s">
        <v>21</v>
      </c>
      <c r="AY247" s="17" t="s">
        <v>250</v>
      </c>
      <c r="BE247" s="150">
        <f>IF(N247="základní",J247,0)</f>
        <v>0</v>
      </c>
      <c r="BF247" s="150">
        <f>IF(N247="snížená",J247,0)</f>
        <v>0</v>
      </c>
      <c r="BG247" s="150">
        <f>IF(N247="zákl. přenesená",J247,0)</f>
        <v>0</v>
      </c>
      <c r="BH247" s="150">
        <f>IF(N247="sníž. přenesená",J247,0)</f>
        <v>0</v>
      </c>
      <c r="BI247" s="150">
        <f>IF(N247="nulová",J247,0)</f>
        <v>0</v>
      </c>
      <c r="BJ247" s="17" t="s">
        <v>88</v>
      </c>
      <c r="BK247" s="150">
        <f>ROUND(I247*H247,2)</f>
        <v>0</v>
      </c>
      <c r="BL247" s="17" t="s">
        <v>257</v>
      </c>
      <c r="BM247" s="149" t="s">
        <v>5303</v>
      </c>
    </row>
    <row r="248" spans="2:65" s="1" customFormat="1" ht="11.25">
      <c r="B248" s="33"/>
      <c r="D248" s="151" t="s">
        <v>259</v>
      </c>
      <c r="F248" s="152" t="s">
        <v>5304</v>
      </c>
      <c r="I248" s="153"/>
      <c r="L248" s="33"/>
      <c r="M248" s="154"/>
      <c r="T248" s="57"/>
      <c r="AT248" s="17" t="s">
        <v>259</v>
      </c>
      <c r="AU248" s="17" t="s">
        <v>21</v>
      </c>
    </row>
    <row r="249" spans="2:65" s="1" customFormat="1" ht="19.5">
      <c r="B249" s="33"/>
      <c r="D249" s="156" t="s">
        <v>285</v>
      </c>
      <c r="F249" s="170" t="s">
        <v>5305</v>
      </c>
      <c r="I249" s="153"/>
      <c r="L249" s="33"/>
      <c r="M249" s="154"/>
      <c r="T249" s="57"/>
      <c r="AT249" s="17" t="s">
        <v>285</v>
      </c>
      <c r="AU249" s="17" t="s">
        <v>21</v>
      </c>
    </row>
    <row r="250" spans="2:65" s="1" customFormat="1" ht="24.2" customHeight="1">
      <c r="B250" s="33"/>
      <c r="C250" s="178" t="s">
        <v>507</v>
      </c>
      <c r="D250" s="178" t="s">
        <v>364</v>
      </c>
      <c r="E250" s="179" t="s">
        <v>5306</v>
      </c>
      <c r="F250" s="180" t="s">
        <v>5307</v>
      </c>
      <c r="G250" s="181" t="s">
        <v>481</v>
      </c>
      <c r="H250" s="182">
        <v>1</v>
      </c>
      <c r="I250" s="183"/>
      <c r="J250" s="184">
        <f>ROUND(I250*H250,2)</f>
        <v>0</v>
      </c>
      <c r="K250" s="180" t="s">
        <v>256</v>
      </c>
      <c r="L250" s="185"/>
      <c r="M250" s="186" t="s">
        <v>1</v>
      </c>
      <c r="N250" s="187" t="s">
        <v>45</v>
      </c>
      <c r="P250" s="147">
        <f>O250*H250</f>
        <v>0</v>
      </c>
      <c r="Q250" s="147">
        <v>1.7999999999999999E-2</v>
      </c>
      <c r="R250" s="147">
        <f>Q250*H250</f>
        <v>1.7999999999999999E-2</v>
      </c>
      <c r="S250" s="147">
        <v>0</v>
      </c>
      <c r="T250" s="148">
        <f>S250*H250</f>
        <v>0</v>
      </c>
      <c r="AR250" s="149" t="s">
        <v>299</v>
      </c>
      <c r="AT250" s="149" t="s">
        <v>364</v>
      </c>
      <c r="AU250" s="149" t="s">
        <v>21</v>
      </c>
      <c r="AY250" s="17" t="s">
        <v>250</v>
      </c>
      <c r="BE250" s="150">
        <f>IF(N250="základní",J250,0)</f>
        <v>0</v>
      </c>
      <c r="BF250" s="150">
        <f>IF(N250="snížená",J250,0)</f>
        <v>0</v>
      </c>
      <c r="BG250" s="150">
        <f>IF(N250="zákl. přenesená",J250,0)</f>
        <v>0</v>
      </c>
      <c r="BH250" s="150">
        <f>IF(N250="sníž. přenesená",J250,0)</f>
        <v>0</v>
      </c>
      <c r="BI250" s="150">
        <f>IF(N250="nulová",J250,0)</f>
        <v>0</v>
      </c>
      <c r="BJ250" s="17" t="s">
        <v>88</v>
      </c>
      <c r="BK250" s="150">
        <f>ROUND(I250*H250,2)</f>
        <v>0</v>
      </c>
      <c r="BL250" s="17" t="s">
        <v>257</v>
      </c>
      <c r="BM250" s="149" t="s">
        <v>5308</v>
      </c>
    </row>
    <row r="251" spans="2:65" s="1" customFormat="1" ht="16.5" customHeight="1">
      <c r="B251" s="33"/>
      <c r="C251" s="138" t="s">
        <v>511</v>
      </c>
      <c r="D251" s="138" t="s">
        <v>252</v>
      </c>
      <c r="E251" s="139" t="s">
        <v>5309</v>
      </c>
      <c r="F251" s="140" t="s">
        <v>5310</v>
      </c>
      <c r="G251" s="141" t="s">
        <v>481</v>
      </c>
      <c r="H251" s="142">
        <v>3</v>
      </c>
      <c r="I251" s="143"/>
      <c r="J251" s="144">
        <f>ROUND(I251*H251,2)</f>
        <v>0</v>
      </c>
      <c r="K251" s="140" t="s">
        <v>256</v>
      </c>
      <c r="L251" s="33"/>
      <c r="M251" s="145" t="s">
        <v>1</v>
      </c>
      <c r="N251" s="146" t="s">
        <v>45</v>
      </c>
      <c r="P251" s="147">
        <f>O251*H251</f>
        <v>0</v>
      </c>
      <c r="Q251" s="147">
        <v>1.3600000000000001E-3</v>
      </c>
      <c r="R251" s="147">
        <f>Q251*H251</f>
        <v>4.0800000000000003E-3</v>
      </c>
      <c r="S251" s="147">
        <v>0</v>
      </c>
      <c r="T251" s="148">
        <f>S251*H251</f>
        <v>0</v>
      </c>
      <c r="AR251" s="149" t="s">
        <v>257</v>
      </c>
      <c r="AT251" s="149" t="s">
        <v>252</v>
      </c>
      <c r="AU251" s="149" t="s">
        <v>21</v>
      </c>
      <c r="AY251" s="17" t="s">
        <v>250</v>
      </c>
      <c r="BE251" s="150">
        <f>IF(N251="základní",J251,0)</f>
        <v>0</v>
      </c>
      <c r="BF251" s="150">
        <f>IF(N251="snížená",J251,0)</f>
        <v>0</v>
      </c>
      <c r="BG251" s="150">
        <f>IF(N251="zákl. přenesená",J251,0)</f>
        <v>0</v>
      </c>
      <c r="BH251" s="150">
        <f>IF(N251="sníž. přenesená",J251,0)</f>
        <v>0</v>
      </c>
      <c r="BI251" s="150">
        <f>IF(N251="nulová",J251,0)</f>
        <v>0</v>
      </c>
      <c r="BJ251" s="17" t="s">
        <v>88</v>
      </c>
      <c r="BK251" s="150">
        <f>ROUND(I251*H251,2)</f>
        <v>0</v>
      </c>
      <c r="BL251" s="17" t="s">
        <v>257</v>
      </c>
      <c r="BM251" s="149" t="s">
        <v>5311</v>
      </c>
    </row>
    <row r="252" spans="2:65" s="1" customFormat="1" ht="11.25">
      <c r="B252" s="33"/>
      <c r="D252" s="151" t="s">
        <v>259</v>
      </c>
      <c r="F252" s="152" t="s">
        <v>5312</v>
      </c>
      <c r="I252" s="153"/>
      <c r="L252" s="33"/>
      <c r="M252" s="154"/>
      <c r="T252" s="57"/>
      <c r="AT252" s="17" t="s">
        <v>259</v>
      </c>
      <c r="AU252" s="17" t="s">
        <v>21</v>
      </c>
    </row>
    <row r="253" spans="2:65" s="12" customFormat="1" ht="11.25">
      <c r="B253" s="155"/>
      <c r="D253" s="156" t="s">
        <v>265</v>
      </c>
      <c r="E253" s="157" t="s">
        <v>1</v>
      </c>
      <c r="F253" s="158" t="s">
        <v>5313</v>
      </c>
      <c r="H253" s="159">
        <v>3</v>
      </c>
      <c r="I253" s="160"/>
      <c r="L253" s="155"/>
      <c r="M253" s="161"/>
      <c r="T253" s="162"/>
      <c r="AT253" s="157" t="s">
        <v>265</v>
      </c>
      <c r="AU253" s="157" t="s">
        <v>21</v>
      </c>
      <c r="AV253" s="12" t="s">
        <v>21</v>
      </c>
      <c r="AW253" s="12" t="s">
        <v>36</v>
      </c>
      <c r="AX253" s="12" t="s">
        <v>88</v>
      </c>
      <c r="AY253" s="157" t="s">
        <v>250</v>
      </c>
    </row>
    <row r="254" spans="2:65" s="1" customFormat="1" ht="24.2" customHeight="1">
      <c r="B254" s="33"/>
      <c r="C254" s="178" t="s">
        <v>515</v>
      </c>
      <c r="D254" s="178" t="s">
        <v>364</v>
      </c>
      <c r="E254" s="179" t="s">
        <v>5314</v>
      </c>
      <c r="F254" s="180" t="s">
        <v>5315</v>
      </c>
      <c r="G254" s="181" t="s">
        <v>481</v>
      </c>
      <c r="H254" s="182">
        <v>3</v>
      </c>
      <c r="I254" s="183"/>
      <c r="J254" s="184">
        <f>ROUND(I254*H254,2)</f>
        <v>0</v>
      </c>
      <c r="K254" s="180" t="s">
        <v>256</v>
      </c>
      <c r="L254" s="185"/>
      <c r="M254" s="186" t="s">
        <v>1</v>
      </c>
      <c r="N254" s="187" t="s">
        <v>45</v>
      </c>
      <c r="P254" s="147">
        <f>O254*H254</f>
        <v>0</v>
      </c>
      <c r="Q254" s="147">
        <v>3.7499999999999999E-2</v>
      </c>
      <c r="R254" s="147">
        <f>Q254*H254</f>
        <v>0.11249999999999999</v>
      </c>
      <c r="S254" s="147">
        <v>0</v>
      </c>
      <c r="T254" s="148">
        <f>S254*H254</f>
        <v>0</v>
      </c>
      <c r="AR254" s="149" t="s">
        <v>299</v>
      </c>
      <c r="AT254" s="149" t="s">
        <v>364</v>
      </c>
      <c r="AU254" s="149" t="s">
        <v>21</v>
      </c>
      <c r="AY254" s="17" t="s">
        <v>250</v>
      </c>
      <c r="BE254" s="150">
        <f>IF(N254="základní",J254,0)</f>
        <v>0</v>
      </c>
      <c r="BF254" s="150">
        <f>IF(N254="snížená",J254,0)</f>
        <v>0</v>
      </c>
      <c r="BG254" s="150">
        <f>IF(N254="zákl. přenesená",J254,0)</f>
        <v>0</v>
      </c>
      <c r="BH254" s="150">
        <f>IF(N254="sníž. přenesená",J254,0)</f>
        <v>0</v>
      </c>
      <c r="BI254" s="150">
        <f>IF(N254="nulová",J254,0)</f>
        <v>0</v>
      </c>
      <c r="BJ254" s="17" t="s">
        <v>88</v>
      </c>
      <c r="BK254" s="150">
        <f>ROUND(I254*H254,2)</f>
        <v>0</v>
      </c>
      <c r="BL254" s="17" t="s">
        <v>257</v>
      </c>
      <c r="BM254" s="149" t="s">
        <v>5316</v>
      </c>
    </row>
    <row r="255" spans="2:65" s="1" customFormat="1" ht="19.5">
      <c r="B255" s="33"/>
      <c r="D255" s="156" t="s">
        <v>285</v>
      </c>
      <c r="F255" s="170" t="s">
        <v>5317</v>
      </c>
      <c r="I255" s="153"/>
      <c r="L255" s="33"/>
      <c r="M255" s="154"/>
      <c r="T255" s="57"/>
      <c r="AT255" s="17" t="s">
        <v>285</v>
      </c>
      <c r="AU255" s="17" t="s">
        <v>21</v>
      </c>
    </row>
    <row r="256" spans="2:65" s="1" customFormat="1" ht="21.75" customHeight="1">
      <c r="B256" s="33"/>
      <c r="C256" s="138" t="s">
        <v>521</v>
      </c>
      <c r="D256" s="138" t="s">
        <v>252</v>
      </c>
      <c r="E256" s="139" t="s">
        <v>5318</v>
      </c>
      <c r="F256" s="140" t="s">
        <v>5319</v>
      </c>
      <c r="G256" s="141" t="s">
        <v>481</v>
      </c>
      <c r="H256" s="142">
        <v>2</v>
      </c>
      <c r="I256" s="143"/>
      <c r="J256" s="144">
        <f>ROUND(I256*H256,2)</f>
        <v>0</v>
      </c>
      <c r="K256" s="140" t="s">
        <v>256</v>
      </c>
      <c r="L256" s="33"/>
      <c r="M256" s="145" t="s">
        <v>1</v>
      </c>
      <c r="N256" s="146" t="s">
        <v>45</v>
      </c>
      <c r="P256" s="147">
        <f>O256*H256</f>
        <v>0</v>
      </c>
      <c r="Q256" s="147">
        <v>1.65E-3</v>
      </c>
      <c r="R256" s="147">
        <f>Q256*H256</f>
        <v>3.3E-3</v>
      </c>
      <c r="S256" s="147">
        <v>0</v>
      </c>
      <c r="T256" s="148">
        <f>S256*H256</f>
        <v>0</v>
      </c>
      <c r="AR256" s="149" t="s">
        <v>257</v>
      </c>
      <c r="AT256" s="149" t="s">
        <v>252</v>
      </c>
      <c r="AU256" s="149" t="s">
        <v>21</v>
      </c>
      <c r="AY256" s="17" t="s">
        <v>250</v>
      </c>
      <c r="BE256" s="150">
        <f>IF(N256="základní",J256,0)</f>
        <v>0</v>
      </c>
      <c r="BF256" s="150">
        <f>IF(N256="snížená",J256,0)</f>
        <v>0</v>
      </c>
      <c r="BG256" s="150">
        <f>IF(N256="zákl. přenesená",J256,0)</f>
        <v>0</v>
      </c>
      <c r="BH256" s="150">
        <f>IF(N256="sníž. přenesená",J256,0)</f>
        <v>0</v>
      </c>
      <c r="BI256" s="150">
        <f>IF(N256="nulová",J256,0)</f>
        <v>0</v>
      </c>
      <c r="BJ256" s="17" t="s">
        <v>88</v>
      </c>
      <c r="BK256" s="150">
        <f>ROUND(I256*H256,2)</f>
        <v>0</v>
      </c>
      <c r="BL256" s="17" t="s">
        <v>257</v>
      </c>
      <c r="BM256" s="149" t="s">
        <v>5320</v>
      </c>
    </row>
    <row r="257" spans="2:65" s="1" customFormat="1" ht="11.25">
      <c r="B257" s="33"/>
      <c r="D257" s="151" t="s">
        <v>259</v>
      </c>
      <c r="F257" s="152" t="s">
        <v>5321</v>
      </c>
      <c r="I257" s="153"/>
      <c r="L257" s="33"/>
      <c r="M257" s="154"/>
      <c r="T257" s="57"/>
      <c r="AT257" s="17" t="s">
        <v>259</v>
      </c>
      <c r="AU257" s="17" t="s">
        <v>21</v>
      </c>
    </row>
    <row r="258" spans="2:65" s="1" customFormat="1" ht="24.2" customHeight="1">
      <c r="B258" s="33"/>
      <c r="C258" s="178" t="s">
        <v>527</v>
      </c>
      <c r="D258" s="178" t="s">
        <v>364</v>
      </c>
      <c r="E258" s="179" t="s">
        <v>5322</v>
      </c>
      <c r="F258" s="180" t="s">
        <v>5323</v>
      </c>
      <c r="G258" s="181" t="s">
        <v>481</v>
      </c>
      <c r="H258" s="182">
        <v>2</v>
      </c>
      <c r="I258" s="183"/>
      <c r="J258" s="184">
        <f>ROUND(I258*H258,2)</f>
        <v>0</v>
      </c>
      <c r="K258" s="180" t="s">
        <v>256</v>
      </c>
      <c r="L258" s="185"/>
      <c r="M258" s="186" t="s">
        <v>1</v>
      </c>
      <c r="N258" s="187" t="s">
        <v>45</v>
      </c>
      <c r="P258" s="147">
        <f>O258*H258</f>
        <v>0</v>
      </c>
      <c r="Q258" s="147">
        <v>2.3E-2</v>
      </c>
      <c r="R258" s="147">
        <f>Q258*H258</f>
        <v>4.5999999999999999E-2</v>
      </c>
      <c r="S258" s="147">
        <v>0</v>
      </c>
      <c r="T258" s="148">
        <f>S258*H258</f>
        <v>0</v>
      </c>
      <c r="AR258" s="149" t="s">
        <v>299</v>
      </c>
      <c r="AT258" s="149" t="s">
        <v>364</v>
      </c>
      <c r="AU258" s="149" t="s">
        <v>21</v>
      </c>
      <c r="AY258" s="17" t="s">
        <v>250</v>
      </c>
      <c r="BE258" s="150">
        <f>IF(N258="základní",J258,0)</f>
        <v>0</v>
      </c>
      <c r="BF258" s="150">
        <f>IF(N258="snížená",J258,0)</f>
        <v>0</v>
      </c>
      <c r="BG258" s="150">
        <f>IF(N258="zákl. přenesená",J258,0)</f>
        <v>0</v>
      </c>
      <c r="BH258" s="150">
        <f>IF(N258="sníž. přenesená",J258,0)</f>
        <v>0</v>
      </c>
      <c r="BI258" s="150">
        <f>IF(N258="nulová",J258,0)</f>
        <v>0</v>
      </c>
      <c r="BJ258" s="17" t="s">
        <v>88</v>
      </c>
      <c r="BK258" s="150">
        <f>ROUND(I258*H258,2)</f>
        <v>0</v>
      </c>
      <c r="BL258" s="17" t="s">
        <v>257</v>
      </c>
      <c r="BM258" s="149" t="s">
        <v>5324</v>
      </c>
    </row>
    <row r="259" spans="2:65" s="1" customFormat="1" ht="19.5">
      <c r="B259" s="33"/>
      <c r="D259" s="156" t="s">
        <v>285</v>
      </c>
      <c r="F259" s="170" t="s">
        <v>5325</v>
      </c>
      <c r="I259" s="153"/>
      <c r="L259" s="33"/>
      <c r="M259" s="154"/>
      <c r="T259" s="57"/>
      <c r="AT259" s="17" t="s">
        <v>285</v>
      </c>
      <c r="AU259" s="17" t="s">
        <v>21</v>
      </c>
    </row>
    <row r="260" spans="2:65" s="1" customFormat="1" ht="24.2" customHeight="1">
      <c r="B260" s="33"/>
      <c r="C260" s="178" t="s">
        <v>532</v>
      </c>
      <c r="D260" s="178" t="s">
        <v>364</v>
      </c>
      <c r="E260" s="179" t="s">
        <v>5326</v>
      </c>
      <c r="F260" s="180" t="s">
        <v>5327</v>
      </c>
      <c r="G260" s="181" t="s">
        <v>481</v>
      </c>
      <c r="H260" s="182">
        <v>3</v>
      </c>
      <c r="I260" s="183"/>
      <c r="J260" s="184">
        <f>ROUND(I260*H260,2)</f>
        <v>0</v>
      </c>
      <c r="K260" s="180" t="s">
        <v>1</v>
      </c>
      <c r="L260" s="185"/>
      <c r="M260" s="186" t="s">
        <v>1</v>
      </c>
      <c r="N260" s="187" t="s">
        <v>45</v>
      </c>
      <c r="P260" s="147">
        <f>O260*H260</f>
        <v>0</v>
      </c>
      <c r="Q260" s="147">
        <v>0</v>
      </c>
      <c r="R260" s="147">
        <f>Q260*H260</f>
        <v>0</v>
      </c>
      <c r="S260" s="147">
        <v>0</v>
      </c>
      <c r="T260" s="148">
        <f>S260*H260</f>
        <v>0</v>
      </c>
      <c r="AR260" s="149" t="s">
        <v>299</v>
      </c>
      <c r="AT260" s="149" t="s">
        <v>364</v>
      </c>
      <c r="AU260" s="149" t="s">
        <v>21</v>
      </c>
      <c r="AY260" s="17" t="s">
        <v>250</v>
      </c>
      <c r="BE260" s="150">
        <f>IF(N260="základní",J260,0)</f>
        <v>0</v>
      </c>
      <c r="BF260" s="150">
        <f>IF(N260="snížená",J260,0)</f>
        <v>0</v>
      </c>
      <c r="BG260" s="150">
        <f>IF(N260="zákl. přenesená",J260,0)</f>
        <v>0</v>
      </c>
      <c r="BH260" s="150">
        <f>IF(N260="sníž. přenesená",J260,0)</f>
        <v>0</v>
      </c>
      <c r="BI260" s="150">
        <f>IF(N260="nulová",J260,0)</f>
        <v>0</v>
      </c>
      <c r="BJ260" s="17" t="s">
        <v>88</v>
      </c>
      <c r="BK260" s="150">
        <f>ROUND(I260*H260,2)</f>
        <v>0</v>
      </c>
      <c r="BL260" s="17" t="s">
        <v>257</v>
      </c>
      <c r="BM260" s="149" t="s">
        <v>5328</v>
      </c>
    </row>
    <row r="261" spans="2:65" s="1" customFormat="1" ht="19.5">
      <c r="B261" s="33"/>
      <c r="D261" s="156" t="s">
        <v>285</v>
      </c>
      <c r="F261" s="170" t="s">
        <v>5329</v>
      </c>
      <c r="I261" s="153"/>
      <c r="L261" s="33"/>
      <c r="M261" s="154"/>
      <c r="T261" s="57"/>
      <c r="AT261" s="17" t="s">
        <v>285</v>
      </c>
      <c r="AU261" s="17" t="s">
        <v>21</v>
      </c>
    </row>
    <row r="262" spans="2:65" s="1" customFormat="1" ht="21.75" customHeight="1">
      <c r="B262" s="33"/>
      <c r="C262" s="138" t="s">
        <v>538</v>
      </c>
      <c r="D262" s="138" t="s">
        <v>252</v>
      </c>
      <c r="E262" s="139" t="s">
        <v>5330</v>
      </c>
      <c r="F262" s="140" t="s">
        <v>5331</v>
      </c>
      <c r="G262" s="141" t="s">
        <v>557</v>
      </c>
      <c r="H262" s="142">
        <v>69</v>
      </c>
      <c r="I262" s="143"/>
      <c r="J262" s="144">
        <f>ROUND(I262*H262,2)</f>
        <v>0</v>
      </c>
      <c r="K262" s="140" t="s">
        <v>256</v>
      </c>
      <c r="L262" s="33"/>
      <c r="M262" s="145" t="s">
        <v>1</v>
      </c>
      <c r="N262" s="146" t="s">
        <v>45</v>
      </c>
      <c r="P262" s="147">
        <f>O262*H262</f>
        <v>0</v>
      </c>
      <c r="Q262" s="147">
        <v>0</v>
      </c>
      <c r="R262" s="147">
        <f>Q262*H262</f>
        <v>0</v>
      </c>
      <c r="S262" s="147">
        <v>0</v>
      </c>
      <c r="T262" s="148">
        <f>S262*H262</f>
        <v>0</v>
      </c>
      <c r="AR262" s="149" t="s">
        <v>257</v>
      </c>
      <c r="AT262" s="149" t="s">
        <v>252</v>
      </c>
      <c r="AU262" s="149" t="s">
        <v>21</v>
      </c>
      <c r="AY262" s="17" t="s">
        <v>250</v>
      </c>
      <c r="BE262" s="150">
        <f>IF(N262="základní",J262,0)</f>
        <v>0</v>
      </c>
      <c r="BF262" s="150">
        <f>IF(N262="snížená",J262,0)</f>
        <v>0</v>
      </c>
      <c r="BG262" s="150">
        <f>IF(N262="zákl. přenesená",J262,0)</f>
        <v>0</v>
      </c>
      <c r="BH262" s="150">
        <f>IF(N262="sníž. přenesená",J262,0)</f>
        <v>0</v>
      </c>
      <c r="BI262" s="150">
        <f>IF(N262="nulová",J262,0)</f>
        <v>0</v>
      </c>
      <c r="BJ262" s="17" t="s">
        <v>88</v>
      </c>
      <c r="BK262" s="150">
        <f>ROUND(I262*H262,2)</f>
        <v>0</v>
      </c>
      <c r="BL262" s="17" t="s">
        <v>257</v>
      </c>
      <c r="BM262" s="149" t="s">
        <v>5332</v>
      </c>
    </row>
    <row r="263" spans="2:65" s="1" customFormat="1" ht="11.25">
      <c r="B263" s="33"/>
      <c r="D263" s="151" t="s">
        <v>259</v>
      </c>
      <c r="F263" s="152" t="s">
        <v>5333</v>
      </c>
      <c r="I263" s="153"/>
      <c r="L263" s="33"/>
      <c r="M263" s="154"/>
      <c r="T263" s="57"/>
      <c r="AT263" s="17" t="s">
        <v>259</v>
      </c>
      <c r="AU263" s="17" t="s">
        <v>21</v>
      </c>
    </row>
    <row r="264" spans="2:65" s="1" customFormat="1" ht="19.5">
      <c r="B264" s="33"/>
      <c r="D264" s="156" t="s">
        <v>285</v>
      </c>
      <c r="F264" s="170" t="s">
        <v>5334</v>
      </c>
      <c r="I264" s="153"/>
      <c r="L264" s="33"/>
      <c r="M264" s="154"/>
      <c r="T264" s="57"/>
      <c r="AT264" s="17" t="s">
        <v>285</v>
      </c>
      <c r="AU264" s="17" t="s">
        <v>21</v>
      </c>
    </row>
    <row r="265" spans="2:65" s="1" customFormat="1" ht="24.2" customHeight="1">
      <c r="B265" s="33"/>
      <c r="C265" s="138" t="s">
        <v>544</v>
      </c>
      <c r="D265" s="138" t="s">
        <v>252</v>
      </c>
      <c r="E265" s="139" t="s">
        <v>5335</v>
      </c>
      <c r="F265" s="140" t="s">
        <v>5336</v>
      </c>
      <c r="G265" s="141" t="s">
        <v>557</v>
      </c>
      <c r="H265" s="142">
        <v>69</v>
      </c>
      <c r="I265" s="143"/>
      <c r="J265" s="144">
        <f>ROUND(I265*H265,2)</f>
        <v>0</v>
      </c>
      <c r="K265" s="140" t="s">
        <v>256</v>
      </c>
      <c r="L265" s="33"/>
      <c r="M265" s="145" t="s">
        <v>1</v>
      </c>
      <c r="N265" s="146" t="s">
        <v>45</v>
      </c>
      <c r="P265" s="147">
        <f>O265*H265</f>
        <v>0</v>
      </c>
      <c r="Q265" s="147">
        <v>0</v>
      </c>
      <c r="R265" s="147">
        <f>Q265*H265</f>
        <v>0</v>
      </c>
      <c r="S265" s="147">
        <v>0</v>
      </c>
      <c r="T265" s="148">
        <f>S265*H265</f>
        <v>0</v>
      </c>
      <c r="AR265" s="149" t="s">
        <v>257</v>
      </c>
      <c r="AT265" s="149" t="s">
        <v>252</v>
      </c>
      <c r="AU265" s="149" t="s">
        <v>21</v>
      </c>
      <c r="AY265" s="17" t="s">
        <v>250</v>
      </c>
      <c r="BE265" s="150">
        <f>IF(N265="základní",J265,0)</f>
        <v>0</v>
      </c>
      <c r="BF265" s="150">
        <f>IF(N265="snížená",J265,0)</f>
        <v>0</v>
      </c>
      <c r="BG265" s="150">
        <f>IF(N265="zákl. přenesená",J265,0)</f>
        <v>0</v>
      </c>
      <c r="BH265" s="150">
        <f>IF(N265="sníž. přenesená",J265,0)</f>
        <v>0</v>
      </c>
      <c r="BI265" s="150">
        <f>IF(N265="nulová",J265,0)</f>
        <v>0</v>
      </c>
      <c r="BJ265" s="17" t="s">
        <v>88</v>
      </c>
      <c r="BK265" s="150">
        <f>ROUND(I265*H265,2)</f>
        <v>0</v>
      </c>
      <c r="BL265" s="17" t="s">
        <v>257</v>
      </c>
      <c r="BM265" s="149" t="s">
        <v>5337</v>
      </c>
    </row>
    <row r="266" spans="2:65" s="1" customFormat="1" ht="11.25">
      <c r="B266" s="33"/>
      <c r="D266" s="151" t="s">
        <v>259</v>
      </c>
      <c r="F266" s="152" t="s">
        <v>5338</v>
      </c>
      <c r="I266" s="153"/>
      <c r="L266" s="33"/>
      <c r="M266" s="154"/>
      <c r="T266" s="57"/>
      <c r="AT266" s="17" t="s">
        <v>259</v>
      </c>
      <c r="AU266" s="17" t="s">
        <v>21</v>
      </c>
    </row>
    <row r="267" spans="2:65" s="1" customFormat="1" ht="19.5">
      <c r="B267" s="33"/>
      <c r="D267" s="156" t="s">
        <v>285</v>
      </c>
      <c r="F267" s="170" t="s">
        <v>5339</v>
      </c>
      <c r="I267" s="153"/>
      <c r="L267" s="33"/>
      <c r="M267" s="154"/>
      <c r="T267" s="57"/>
      <c r="AT267" s="17" t="s">
        <v>285</v>
      </c>
      <c r="AU267" s="17" t="s">
        <v>21</v>
      </c>
    </row>
    <row r="268" spans="2:65" s="1" customFormat="1" ht="24.2" customHeight="1">
      <c r="B268" s="33"/>
      <c r="C268" s="138" t="s">
        <v>549</v>
      </c>
      <c r="D268" s="138" t="s">
        <v>252</v>
      </c>
      <c r="E268" s="139" t="s">
        <v>5340</v>
      </c>
      <c r="F268" s="140" t="s">
        <v>5341</v>
      </c>
      <c r="G268" s="141" t="s">
        <v>481</v>
      </c>
      <c r="H268" s="142">
        <v>2</v>
      </c>
      <c r="I268" s="143"/>
      <c r="J268" s="144">
        <f>ROUND(I268*H268,2)</f>
        <v>0</v>
      </c>
      <c r="K268" s="140" t="s">
        <v>256</v>
      </c>
      <c r="L268" s="33"/>
      <c r="M268" s="145" t="s">
        <v>1</v>
      </c>
      <c r="N268" s="146" t="s">
        <v>45</v>
      </c>
      <c r="P268" s="147">
        <f>O268*H268</f>
        <v>0</v>
      </c>
      <c r="Q268" s="147">
        <v>0.45937</v>
      </c>
      <c r="R268" s="147">
        <f>Q268*H268</f>
        <v>0.91874</v>
      </c>
      <c r="S268" s="147">
        <v>0</v>
      </c>
      <c r="T268" s="148">
        <f>S268*H268</f>
        <v>0</v>
      </c>
      <c r="AR268" s="149" t="s">
        <v>257</v>
      </c>
      <c r="AT268" s="149" t="s">
        <v>252</v>
      </c>
      <c r="AU268" s="149" t="s">
        <v>21</v>
      </c>
      <c r="AY268" s="17" t="s">
        <v>250</v>
      </c>
      <c r="BE268" s="150">
        <f>IF(N268="základní",J268,0)</f>
        <v>0</v>
      </c>
      <c r="BF268" s="150">
        <f>IF(N268="snížená",J268,0)</f>
        <v>0</v>
      </c>
      <c r="BG268" s="150">
        <f>IF(N268="zákl. přenesená",J268,0)</f>
        <v>0</v>
      </c>
      <c r="BH268" s="150">
        <f>IF(N268="sníž. přenesená",J268,0)</f>
        <v>0</v>
      </c>
      <c r="BI268" s="150">
        <f>IF(N268="nulová",J268,0)</f>
        <v>0</v>
      </c>
      <c r="BJ268" s="17" t="s">
        <v>88</v>
      </c>
      <c r="BK268" s="150">
        <f>ROUND(I268*H268,2)</f>
        <v>0</v>
      </c>
      <c r="BL268" s="17" t="s">
        <v>257</v>
      </c>
      <c r="BM268" s="149" t="s">
        <v>5342</v>
      </c>
    </row>
    <row r="269" spans="2:65" s="1" customFormat="1" ht="11.25">
      <c r="B269" s="33"/>
      <c r="D269" s="151" t="s">
        <v>259</v>
      </c>
      <c r="F269" s="152" t="s">
        <v>5343</v>
      </c>
      <c r="I269" s="153"/>
      <c r="L269" s="33"/>
      <c r="M269" s="154"/>
      <c r="T269" s="57"/>
      <c r="AT269" s="17" t="s">
        <v>259</v>
      </c>
      <c r="AU269" s="17" t="s">
        <v>21</v>
      </c>
    </row>
    <row r="270" spans="2:65" s="1" customFormat="1" ht="16.5" customHeight="1">
      <c r="B270" s="33"/>
      <c r="C270" s="178" t="s">
        <v>554</v>
      </c>
      <c r="D270" s="178" t="s">
        <v>364</v>
      </c>
      <c r="E270" s="179" t="s">
        <v>5256</v>
      </c>
      <c r="F270" s="180" t="s">
        <v>5257</v>
      </c>
      <c r="G270" s="181" t="s">
        <v>481</v>
      </c>
      <c r="H270" s="182">
        <v>2</v>
      </c>
      <c r="I270" s="183"/>
      <c r="J270" s="184">
        <f>ROUND(I270*H270,2)</f>
        <v>0</v>
      </c>
      <c r="K270" s="180" t="s">
        <v>1</v>
      </c>
      <c r="L270" s="185"/>
      <c r="M270" s="186" t="s">
        <v>1</v>
      </c>
      <c r="N270" s="187" t="s">
        <v>45</v>
      </c>
      <c r="P270" s="147">
        <f>O270*H270</f>
        <v>0</v>
      </c>
      <c r="Q270" s="147">
        <v>0</v>
      </c>
      <c r="R270" s="147">
        <f>Q270*H270</f>
        <v>0</v>
      </c>
      <c r="S270" s="147">
        <v>0</v>
      </c>
      <c r="T270" s="148">
        <f>S270*H270</f>
        <v>0</v>
      </c>
      <c r="AR270" s="149" t="s">
        <v>299</v>
      </c>
      <c r="AT270" s="149" t="s">
        <v>364</v>
      </c>
      <c r="AU270" s="149" t="s">
        <v>21</v>
      </c>
      <c r="AY270" s="17" t="s">
        <v>250</v>
      </c>
      <c r="BE270" s="150">
        <f>IF(N270="základní",J270,0)</f>
        <v>0</v>
      </c>
      <c r="BF270" s="150">
        <f>IF(N270="snížená",J270,0)</f>
        <v>0</v>
      </c>
      <c r="BG270" s="150">
        <f>IF(N270="zákl. přenesená",J270,0)</f>
        <v>0</v>
      </c>
      <c r="BH270" s="150">
        <f>IF(N270="sníž. přenesená",J270,0)</f>
        <v>0</v>
      </c>
      <c r="BI270" s="150">
        <f>IF(N270="nulová",J270,0)</f>
        <v>0</v>
      </c>
      <c r="BJ270" s="17" t="s">
        <v>88</v>
      </c>
      <c r="BK270" s="150">
        <f>ROUND(I270*H270,2)</f>
        <v>0</v>
      </c>
      <c r="BL270" s="17" t="s">
        <v>257</v>
      </c>
      <c r="BM270" s="149" t="s">
        <v>5344</v>
      </c>
    </row>
    <row r="271" spans="2:65" s="1" customFormat="1" ht="19.5">
      <c r="B271" s="33"/>
      <c r="D271" s="156" t="s">
        <v>285</v>
      </c>
      <c r="F271" s="170" t="s">
        <v>5345</v>
      </c>
      <c r="I271" s="153"/>
      <c r="L271" s="33"/>
      <c r="M271" s="154"/>
      <c r="T271" s="57"/>
      <c r="AT271" s="17" t="s">
        <v>285</v>
      </c>
      <c r="AU271" s="17" t="s">
        <v>21</v>
      </c>
    </row>
    <row r="272" spans="2:65" s="1" customFormat="1" ht="16.5" customHeight="1">
      <c r="B272" s="33"/>
      <c r="C272" s="178" t="s">
        <v>561</v>
      </c>
      <c r="D272" s="178" t="s">
        <v>364</v>
      </c>
      <c r="E272" s="179" t="s">
        <v>5346</v>
      </c>
      <c r="F272" s="180" t="s">
        <v>5347</v>
      </c>
      <c r="G272" s="181" t="s">
        <v>481</v>
      </c>
      <c r="H272" s="182">
        <v>1</v>
      </c>
      <c r="I272" s="183"/>
      <c r="J272" s="184">
        <f>ROUND(I272*H272,2)</f>
        <v>0</v>
      </c>
      <c r="K272" s="180" t="s">
        <v>1</v>
      </c>
      <c r="L272" s="185"/>
      <c r="M272" s="186" t="s">
        <v>1</v>
      </c>
      <c r="N272" s="187" t="s">
        <v>45</v>
      </c>
      <c r="P272" s="147">
        <f>O272*H272</f>
        <v>0</v>
      </c>
      <c r="Q272" s="147">
        <v>0</v>
      </c>
      <c r="R272" s="147">
        <f>Q272*H272</f>
        <v>0</v>
      </c>
      <c r="S272" s="147">
        <v>0</v>
      </c>
      <c r="T272" s="148">
        <f>S272*H272</f>
        <v>0</v>
      </c>
      <c r="AR272" s="149" t="s">
        <v>299</v>
      </c>
      <c r="AT272" s="149" t="s">
        <v>364</v>
      </c>
      <c r="AU272" s="149" t="s">
        <v>21</v>
      </c>
      <c r="AY272" s="17" t="s">
        <v>250</v>
      </c>
      <c r="BE272" s="150">
        <f>IF(N272="základní",J272,0)</f>
        <v>0</v>
      </c>
      <c r="BF272" s="150">
        <f>IF(N272="snížená",J272,0)</f>
        <v>0</v>
      </c>
      <c r="BG272" s="150">
        <f>IF(N272="zákl. přenesená",J272,0)</f>
        <v>0</v>
      </c>
      <c r="BH272" s="150">
        <f>IF(N272="sníž. přenesená",J272,0)</f>
        <v>0</v>
      </c>
      <c r="BI272" s="150">
        <f>IF(N272="nulová",J272,0)</f>
        <v>0</v>
      </c>
      <c r="BJ272" s="17" t="s">
        <v>88</v>
      </c>
      <c r="BK272" s="150">
        <f>ROUND(I272*H272,2)</f>
        <v>0</v>
      </c>
      <c r="BL272" s="17" t="s">
        <v>257</v>
      </c>
      <c r="BM272" s="149" t="s">
        <v>5348</v>
      </c>
    </row>
    <row r="273" spans="2:65" s="1" customFormat="1" ht="19.5">
      <c r="B273" s="33"/>
      <c r="D273" s="156" t="s">
        <v>285</v>
      </c>
      <c r="F273" s="170" t="s">
        <v>5349</v>
      </c>
      <c r="I273" s="153"/>
      <c r="L273" s="33"/>
      <c r="M273" s="154"/>
      <c r="T273" s="57"/>
      <c r="AT273" s="17" t="s">
        <v>285</v>
      </c>
      <c r="AU273" s="17" t="s">
        <v>21</v>
      </c>
    </row>
    <row r="274" spans="2:65" s="1" customFormat="1" ht="16.5" customHeight="1">
      <c r="B274" s="33"/>
      <c r="C274" s="178" t="s">
        <v>566</v>
      </c>
      <c r="D274" s="178" t="s">
        <v>364</v>
      </c>
      <c r="E274" s="179" t="s">
        <v>5350</v>
      </c>
      <c r="F274" s="180" t="s">
        <v>5351</v>
      </c>
      <c r="G274" s="181" t="s">
        <v>481</v>
      </c>
      <c r="H274" s="182">
        <v>1</v>
      </c>
      <c r="I274" s="183"/>
      <c r="J274" s="184">
        <f>ROUND(I274*H274,2)</f>
        <v>0</v>
      </c>
      <c r="K274" s="180" t="s">
        <v>1</v>
      </c>
      <c r="L274" s="185"/>
      <c r="M274" s="186" t="s">
        <v>1</v>
      </c>
      <c r="N274" s="187" t="s">
        <v>45</v>
      </c>
      <c r="P274" s="147">
        <f>O274*H274</f>
        <v>0</v>
      </c>
      <c r="Q274" s="147">
        <v>0</v>
      </c>
      <c r="R274" s="147">
        <f>Q274*H274</f>
        <v>0</v>
      </c>
      <c r="S274" s="147">
        <v>0</v>
      </c>
      <c r="T274" s="148">
        <f>S274*H274</f>
        <v>0</v>
      </c>
      <c r="AR274" s="149" t="s">
        <v>299</v>
      </c>
      <c r="AT274" s="149" t="s">
        <v>364</v>
      </c>
      <c r="AU274" s="149" t="s">
        <v>21</v>
      </c>
      <c r="AY274" s="17" t="s">
        <v>250</v>
      </c>
      <c r="BE274" s="150">
        <f>IF(N274="základní",J274,0)</f>
        <v>0</v>
      </c>
      <c r="BF274" s="150">
        <f>IF(N274="snížená",J274,0)</f>
        <v>0</v>
      </c>
      <c r="BG274" s="150">
        <f>IF(N274="zákl. přenesená",J274,0)</f>
        <v>0</v>
      </c>
      <c r="BH274" s="150">
        <f>IF(N274="sníž. přenesená",J274,0)</f>
        <v>0</v>
      </c>
      <c r="BI274" s="150">
        <f>IF(N274="nulová",J274,0)</f>
        <v>0</v>
      </c>
      <c r="BJ274" s="17" t="s">
        <v>88</v>
      </c>
      <c r="BK274" s="150">
        <f>ROUND(I274*H274,2)</f>
        <v>0</v>
      </c>
      <c r="BL274" s="17" t="s">
        <v>257</v>
      </c>
      <c r="BM274" s="149" t="s">
        <v>5352</v>
      </c>
    </row>
    <row r="275" spans="2:65" s="1" customFormat="1" ht="19.5">
      <c r="B275" s="33"/>
      <c r="D275" s="156" t="s">
        <v>285</v>
      </c>
      <c r="F275" s="170" t="s">
        <v>5353</v>
      </c>
      <c r="I275" s="153"/>
      <c r="L275" s="33"/>
      <c r="M275" s="154"/>
      <c r="T275" s="57"/>
      <c r="AT275" s="17" t="s">
        <v>285</v>
      </c>
      <c r="AU275" s="17" t="s">
        <v>21</v>
      </c>
    </row>
    <row r="276" spans="2:65" s="1" customFormat="1" ht="16.5" customHeight="1">
      <c r="B276" s="33"/>
      <c r="C276" s="138" t="s">
        <v>572</v>
      </c>
      <c r="D276" s="138" t="s">
        <v>252</v>
      </c>
      <c r="E276" s="139" t="s">
        <v>5354</v>
      </c>
      <c r="F276" s="140" t="s">
        <v>5355</v>
      </c>
      <c r="G276" s="141" t="s">
        <v>481</v>
      </c>
      <c r="H276" s="142">
        <v>3</v>
      </c>
      <c r="I276" s="143"/>
      <c r="J276" s="144">
        <f>ROUND(I276*H276,2)</f>
        <v>0</v>
      </c>
      <c r="K276" s="140" t="s">
        <v>1</v>
      </c>
      <c r="L276" s="33"/>
      <c r="M276" s="145" t="s">
        <v>1</v>
      </c>
      <c r="N276" s="146" t="s">
        <v>45</v>
      </c>
      <c r="P276" s="147">
        <f>O276*H276</f>
        <v>0</v>
      </c>
      <c r="Q276" s="147">
        <v>0</v>
      </c>
      <c r="R276" s="147">
        <f>Q276*H276</f>
        <v>0</v>
      </c>
      <c r="S276" s="147">
        <v>0</v>
      </c>
      <c r="T276" s="148">
        <f>S276*H276</f>
        <v>0</v>
      </c>
      <c r="AR276" s="149" t="s">
        <v>257</v>
      </c>
      <c r="AT276" s="149" t="s">
        <v>252</v>
      </c>
      <c r="AU276" s="149" t="s">
        <v>21</v>
      </c>
      <c r="AY276" s="17" t="s">
        <v>250</v>
      </c>
      <c r="BE276" s="150">
        <f>IF(N276="základní",J276,0)</f>
        <v>0</v>
      </c>
      <c r="BF276" s="150">
        <f>IF(N276="snížená",J276,0)</f>
        <v>0</v>
      </c>
      <c r="BG276" s="150">
        <f>IF(N276="zákl. přenesená",J276,0)</f>
        <v>0</v>
      </c>
      <c r="BH276" s="150">
        <f>IF(N276="sníž. přenesená",J276,0)</f>
        <v>0</v>
      </c>
      <c r="BI276" s="150">
        <f>IF(N276="nulová",J276,0)</f>
        <v>0</v>
      </c>
      <c r="BJ276" s="17" t="s">
        <v>88</v>
      </c>
      <c r="BK276" s="150">
        <f>ROUND(I276*H276,2)</f>
        <v>0</v>
      </c>
      <c r="BL276" s="17" t="s">
        <v>257</v>
      </c>
      <c r="BM276" s="149" t="s">
        <v>5356</v>
      </c>
    </row>
    <row r="277" spans="2:65" s="1" customFormat="1" ht="19.5">
      <c r="B277" s="33"/>
      <c r="D277" s="156" t="s">
        <v>285</v>
      </c>
      <c r="F277" s="170" t="s">
        <v>5357</v>
      </c>
      <c r="I277" s="153"/>
      <c r="L277" s="33"/>
      <c r="M277" s="154"/>
      <c r="T277" s="57"/>
      <c r="AT277" s="17" t="s">
        <v>285</v>
      </c>
      <c r="AU277" s="17" t="s">
        <v>21</v>
      </c>
    </row>
    <row r="278" spans="2:65" s="1" customFormat="1" ht="16.5" customHeight="1">
      <c r="B278" s="33"/>
      <c r="C278" s="138" t="s">
        <v>577</v>
      </c>
      <c r="D278" s="138" t="s">
        <v>252</v>
      </c>
      <c r="E278" s="139" t="s">
        <v>5358</v>
      </c>
      <c r="F278" s="140" t="s">
        <v>5359</v>
      </c>
      <c r="G278" s="141" t="s">
        <v>481</v>
      </c>
      <c r="H278" s="142">
        <v>3</v>
      </c>
      <c r="I278" s="143"/>
      <c r="J278" s="144">
        <f>ROUND(I278*H278,2)</f>
        <v>0</v>
      </c>
      <c r="K278" s="140" t="s">
        <v>1</v>
      </c>
      <c r="L278" s="33"/>
      <c r="M278" s="145" t="s">
        <v>1</v>
      </c>
      <c r="N278" s="146" t="s">
        <v>45</v>
      </c>
      <c r="P278" s="147">
        <f>O278*H278</f>
        <v>0</v>
      </c>
      <c r="Q278" s="147">
        <v>0</v>
      </c>
      <c r="R278" s="147">
        <f>Q278*H278</f>
        <v>0</v>
      </c>
      <c r="S278" s="147">
        <v>0</v>
      </c>
      <c r="T278" s="148">
        <f>S278*H278</f>
        <v>0</v>
      </c>
      <c r="AR278" s="149" t="s">
        <v>257</v>
      </c>
      <c r="AT278" s="149" t="s">
        <v>252</v>
      </c>
      <c r="AU278" s="149" t="s">
        <v>21</v>
      </c>
      <c r="AY278" s="17" t="s">
        <v>250</v>
      </c>
      <c r="BE278" s="150">
        <f>IF(N278="základní",J278,0)</f>
        <v>0</v>
      </c>
      <c r="BF278" s="150">
        <f>IF(N278="snížená",J278,0)</f>
        <v>0</v>
      </c>
      <c r="BG278" s="150">
        <f>IF(N278="zákl. přenesená",J278,0)</f>
        <v>0</v>
      </c>
      <c r="BH278" s="150">
        <f>IF(N278="sníž. přenesená",J278,0)</f>
        <v>0</v>
      </c>
      <c r="BI278" s="150">
        <f>IF(N278="nulová",J278,0)</f>
        <v>0</v>
      </c>
      <c r="BJ278" s="17" t="s">
        <v>88</v>
      </c>
      <c r="BK278" s="150">
        <f>ROUND(I278*H278,2)</f>
        <v>0</v>
      </c>
      <c r="BL278" s="17" t="s">
        <v>257</v>
      </c>
      <c r="BM278" s="149" t="s">
        <v>5360</v>
      </c>
    </row>
    <row r="279" spans="2:65" s="1" customFormat="1" ht="19.5">
      <c r="B279" s="33"/>
      <c r="D279" s="156" t="s">
        <v>285</v>
      </c>
      <c r="F279" s="170" t="s">
        <v>5361</v>
      </c>
      <c r="I279" s="153"/>
      <c r="L279" s="33"/>
      <c r="M279" s="154"/>
      <c r="T279" s="57"/>
      <c r="AT279" s="17" t="s">
        <v>285</v>
      </c>
      <c r="AU279" s="17" t="s">
        <v>21</v>
      </c>
    </row>
    <row r="280" spans="2:65" s="1" customFormat="1" ht="24.2" customHeight="1">
      <c r="B280" s="33"/>
      <c r="C280" s="138" t="s">
        <v>583</v>
      </c>
      <c r="D280" s="138" t="s">
        <v>252</v>
      </c>
      <c r="E280" s="139" t="s">
        <v>5362</v>
      </c>
      <c r="F280" s="140" t="s">
        <v>5363</v>
      </c>
      <c r="G280" s="141" t="s">
        <v>481</v>
      </c>
      <c r="H280" s="142">
        <v>2</v>
      </c>
      <c r="I280" s="143"/>
      <c r="J280" s="144">
        <f>ROUND(I280*H280,2)</f>
        <v>0</v>
      </c>
      <c r="K280" s="140" t="s">
        <v>1</v>
      </c>
      <c r="L280" s="33"/>
      <c r="M280" s="145" t="s">
        <v>1</v>
      </c>
      <c r="N280" s="146" t="s">
        <v>45</v>
      </c>
      <c r="P280" s="147">
        <f>O280*H280</f>
        <v>0</v>
      </c>
      <c r="Q280" s="147">
        <v>0</v>
      </c>
      <c r="R280" s="147">
        <f>Q280*H280</f>
        <v>0</v>
      </c>
      <c r="S280" s="147">
        <v>0</v>
      </c>
      <c r="T280" s="148">
        <f>S280*H280</f>
        <v>0</v>
      </c>
      <c r="AR280" s="149" t="s">
        <v>257</v>
      </c>
      <c r="AT280" s="149" t="s">
        <v>252</v>
      </c>
      <c r="AU280" s="149" t="s">
        <v>21</v>
      </c>
      <c r="AY280" s="17" t="s">
        <v>250</v>
      </c>
      <c r="BE280" s="150">
        <f>IF(N280="základní",J280,0)</f>
        <v>0</v>
      </c>
      <c r="BF280" s="150">
        <f>IF(N280="snížená",J280,0)</f>
        <v>0</v>
      </c>
      <c r="BG280" s="150">
        <f>IF(N280="zákl. přenesená",J280,0)</f>
        <v>0</v>
      </c>
      <c r="BH280" s="150">
        <f>IF(N280="sníž. přenesená",J280,0)</f>
        <v>0</v>
      </c>
      <c r="BI280" s="150">
        <f>IF(N280="nulová",J280,0)</f>
        <v>0</v>
      </c>
      <c r="BJ280" s="17" t="s">
        <v>88</v>
      </c>
      <c r="BK280" s="150">
        <f>ROUND(I280*H280,2)</f>
        <v>0</v>
      </c>
      <c r="BL280" s="17" t="s">
        <v>257</v>
      </c>
      <c r="BM280" s="149" t="s">
        <v>5364</v>
      </c>
    </row>
    <row r="281" spans="2:65" s="1" customFormat="1" ht="19.5">
      <c r="B281" s="33"/>
      <c r="D281" s="156" t="s">
        <v>285</v>
      </c>
      <c r="F281" s="170" t="s">
        <v>5365</v>
      </c>
      <c r="I281" s="153"/>
      <c r="L281" s="33"/>
      <c r="M281" s="154"/>
      <c r="T281" s="57"/>
      <c r="AT281" s="17" t="s">
        <v>285</v>
      </c>
      <c r="AU281" s="17" t="s">
        <v>21</v>
      </c>
    </row>
    <row r="282" spans="2:65" s="1" customFormat="1" ht="16.5" customHeight="1">
      <c r="B282" s="33"/>
      <c r="C282" s="138" t="s">
        <v>588</v>
      </c>
      <c r="D282" s="138" t="s">
        <v>252</v>
      </c>
      <c r="E282" s="139" t="s">
        <v>5366</v>
      </c>
      <c r="F282" s="140" t="s">
        <v>5367</v>
      </c>
      <c r="G282" s="141" t="s">
        <v>481</v>
      </c>
      <c r="H282" s="142">
        <v>4</v>
      </c>
      <c r="I282" s="143"/>
      <c r="J282" s="144">
        <f>ROUND(I282*H282,2)</f>
        <v>0</v>
      </c>
      <c r="K282" s="140" t="s">
        <v>1</v>
      </c>
      <c r="L282" s="33"/>
      <c r="M282" s="145" t="s">
        <v>1</v>
      </c>
      <c r="N282" s="146" t="s">
        <v>45</v>
      </c>
      <c r="P282" s="147">
        <f>O282*H282</f>
        <v>0</v>
      </c>
      <c r="Q282" s="147">
        <v>0</v>
      </c>
      <c r="R282" s="147">
        <f>Q282*H282</f>
        <v>0</v>
      </c>
      <c r="S282" s="147">
        <v>0</v>
      </c>
      <c r="T282" s="148">
        <f>S282*H282</f>
        <v>0</v>
      </c>
      <c r="AR282" s="149" t="s">
        <v>257</v>
      </c>
      <c r="AT282" s="149" t="s">
        <v>252</v>
      </c>
      <c r="AU282" s="149" t="s">
        <v>21</v>
      </c>
      <c r="AY282" s="17" t="s">
        <v>250</v>
      </c>
      <c r="BE282" s="150">
        <f>IF(N282="základní",J282,0)</f>
        <v>0</v>
      </c>
      <c r="BF282" s="150">
        <f>IF(N282="snížená",J282,0)</f>
        <v>0</v>
      </c>
      <c r="BG282" s="150">
        <f>IF(N282="zákl. přenesená",J282,0)</f>
        <v>0</v>
      </c>
      <c r="BH282" s="150">
        <f>IF(N282="sníž. přenesená",J282,0)</f>
        <v>0</v>
      </c>
      <c r="BI282" s="150">
        <f>IF(N282="nulová",J282,0)</f>
        <v>0</v>
      </c>
      <c r="BJ282" s="17" t="s">
        <v>88</v>
      </c>
      <c r="BK282" s="150">
        <f>ROUND(I282*H282,2)</f>
        <v>0</v>
      </c>
      <c r="BL282" s="17" t="s">
        <v>257</v>
      </c>
      <c r="BM282" s="149" t="s">
        <v>5368</v>
      </c>
    </row>
    <row r="283" spans="2:65" s="1" customFormat="1" ht="16.5" customHeight="1">
      <c r="B283" s="33"/>
      <c r="C283" s="138" t="s">
        <v>594</v>
      </c>
      <c r="D283" s="138" t="s">
        <v>252</v>
      </c>
      <c r="E283" s="139" t="s">
        <v>5369</v>
      </c>
      <c r="F283" s="140" t="s">
        <v>5370</v>
      </c>
      <c r="G283" s="141" t="s">
        <v>276</v>
      </c>
      <c r="H283" s="142">
        <v>0.2</v>
      </c>
      <c r="I283" s="143"/>
      <c r="J283" s="144">
        <f>ROUND(I283*H283,2)</f>
        <v>0</v>
      </c>
      <c r="K283" s="140" t="s">
        <v>1</v>
      </c>
      <c r="L283" s="33"/>
      <c r="M283" s="145" t="s">
        <v>1</v>
      </c>
      <c r="N283" s="146" t="s">
        <v>45</v>
      </c>
      <c r="P283" s="147">
        <f>O283*H283</f>
        <v>0</v>
      </c>
      <c r="Q283" s="147">
        <v>0</v>
      </c>
      <c r="R283" s="147">
        <f>Q283*H283</f>
        <v>0</v>
      </c>
      <c r="S283" s="147">
        <v>0</v>
      </c>
      <c r="T283" s="148">
        <f>S283*H283</f>
        <v>0</v>
      </c>
      <c r="AR283" s="149" t="s">
        <v>257</v>
      </c>
      <c r="AT283" s="149" t="s">
        <v>252</v>
      </c>
      <c r="AU283" s="149" t="s">
        <v>21</v>
      </c>
      <c r="AY283" s="17" t="s">
        <v>250</v>
      </c>
      <c r="BE283" s="150">
        <f>IF(N283="základní",J283,0)</f>
        <v>0</v>
      </c>
      <c r="BF283" s="150">
        <f>IF(N283="snížená",J283,0)</f>
        <v>0</v>
      </c>
      <c r="BG283" s="150">
        <f>IF(N283="zákl. přenesená",J283,0)</f>
        <v>0</v>
      </c>
      <c r="BH283" s="150">
        <f>IF(N283="sníž. přenesená",J283,0)</f>
        <v>0</v>
      </c>
      <c r="BI283" s="150">
        <f>IF(N283="nulová",J283,0)</f>
        <v>0</v>
      </c>
      <c r="BJ283" s="17" t="s">
        <v>88</v>
      </c>
      <c r="BK283" s="150">
        <f>ROUND(I283*H283,2)</f>
        <v>0</v>
      </c>
      <c r="BL283" s="17" t="s">
        <v>257</v>
      </c>
      <c r="BM283" s="149" t="s">
        <v>5371</v>
      </c>
    </row>
    <row r="284" spans="2:65" s="1" customFormat="1" ht="19.5">
      <c r="B284" s="33"/>
      <c r="D284" s="156" t="s">
        <v>285</v>
      </c>
      <c r="F284" s="170" t="s">
        <v>5372</v>
      </c>
      <c r="I284" s="153"/>
      <c r="L284" s="33"/>
      <c r="M284" s="154"/>
      <c r="T284" s="57"/>
      <c r="AT284" s="17" t="s">
        <v>285</v>
      </c>
      <c r="AU284" s="17" t="s">
        <v>21</v>
      </c>
    </row>
    <row r="285" spans="2:65" s="1" customFormat="1" ht="16.5" customHeight="1">
      <c r="B285" s="33"/>
      <c r="C285" s="138" t="s">
        <v>601</v>
      </c>
      <c r="D285" s="138" t="s">
        <v>252</v>
      </c>
      <c r="E285" s="139" t="s">
        <v>5373</v>
      </c>
      <c r="F285" s="140" t="s">
        <v>5374</v>
      </c>
      <c r="G285" s="141" t="s">
        <v>481</v>
      </c>
      <c r="H285" s="142">
        <v>3</v>
      </c>
      <c r="I285" s="143"/>
      <c r="J285" s="144">
        <f>ROUND(I285*H285,2)</f>
        <v>0</v>
      </c>
      <c r="K285" s="140" t="s">
        <v>256</v>
      </c>
      <c r="L285" s="33"/>
      <c r="M285" s="145" t="s">
        <v>1</v>
      </c>
      <c r="N285" s="146" t="s">
        <v>45</v>
      </c>
      <c r="P285" s="147">
        <f>O285*H285</f>
        <v>0</v>
      </c>
      <c r="Q285" s="147">
        <v>0.04</v>
      </c>
      <c r="R285" s="147">
        <f>Q285*H285</f>
        <v>0.12</v>
      </c>
      <c r="S285" s="147">
        <v>0</v>
      </c>
      <c r="T285" s="148">
        <f>S285*H285</f>
        <v>0</v>
      </c>
      <c r="AR285" s="149" t="s">
        <v>257</v>
      </c>
      <c r="AT285" s="149" t="s">
        <v>252</v>
      </c>
      <c r="AU285" s="149" t="s">
        <v>21</v>
      </c>
      <c r="AY285" s="17" t="s">
        <v>250</v>
      </c>
      <c r="BE285" s="150">
        <f>IF(N285="základní",J285,0)</f>
        <v>0</v>
      </c>
      <c r="BF285" s="150">
        <f>IF(N285="snížená",J285,0)</f>
        <v>0</v>
      </c>
      <c r="BG285" s="150">
        <f>IF(N285="zákl. přenesená",J285,0)</f>
        <v>0</v>
      </c>
      <c r="BH285" s="150">
        <f>IF(N285="sníž. přenesená",J285,0)</f>
        <v>0</v>
      </c>
      <c r="BI285" s="150">
        <f>IF(N285="nulová",J285,0)</f>
        <v>0</v>
      </c>
      <c r="BJ285" s="17" t="s">
        <v>88</v>
      </c>
      <c r="BK285" s="150">
        <f>ROUND(I285*H285,2)</f>
        <v>0</v>
      </c>
      <c r="BL285" s="17" t="s">
        <v>257</v>
      </c>
      <c r="BM285" s="149" t="s">
        <v>5375</v>
      </c>
    </row>
    <row r="286" spans="2:65" s="1" customFormat="1" ht="11.25">
      <c r="B286" s="33"/>
      <c r="D286" s="151" t="s">
        <v>259</v>
      </c>
      <c r="F286" s="152" t="s">
        <v>5376</v>
      </c>
      <c r="I286" s="153"/>
      <c r="L286" s="33"/>
      <c r="M286" s="154"/>
      <c r="T286" s="57"/>
      <c r="AT286" s="17" t="s">
        <v>259</v>
      </c>
      <c r="AU286" s="17" t="s">
        <v>21</v>
      </c>
    </row>
    <row r="287" spans="2:65" s="1" customFormat="1" ht="24.2" customHeight="1">
      <c r="B287" s="33"/>
      <c r="C287" s="178" t="s">
        <v>607</v>
      </c>
      <c r="D287" s="178" t="s">
        <v>364</v>
      </c>
      <c r="E287" s="179" t="s">
        <v>5377</v>
      </c>
      <c r="F287" s="180" t="s">
        <v>5378</v>
      </c>
      <c r="G287" s="181" t="s">
        <v>481</v>
      </c>
      <c r="H287" s="182">
        <v>3</v>
      </c>
      <c r="I287" s="183"/>
      <c r="J287" s="184">
        <f>ROUND(I287*H287,2)</f>
        <v>0</v>
      </c>
      <c r="K287" s="180" t="s">
        <v>256</v>
      </c>
      <c r="L287" s="185"/>
      <c r="M287" s="186" t="s">
        <v>1</v>
      </c>
      <c r="N287" s="187" t="s">
        <v>45</v>
      </c>
      <c r="P287" s="147">
        <f>O287*H287</f>
        <v>0</v>
      </c>
      <c r="Q287" s="147">
        <v>1.3299999999999999E-2</v>
      </c>
      <c r="R287" s="147">
        <f>Q287*H287</f>
        <v>3.9899999999999998E-2</v>
      </c>
      <c r="S287" s="147">
        <v>0</v>
      </c>
      <c r="T287" s="148">
        <f>S287*H287</f>
        <v>0</v>
      </c>
      <c r="AR287" s="149" t="s">
        <v>299</v>
      </c>
      <c r="AT287" s="149" t="s">
        <v>364</v>
      </c>
      <c r="AU287" s="149" t="s">
        <v>21</v>
      </c>
      <c r="AY287" s="17" t="s">
        <v>250</v>
      </c>
      <c r="BE287" s="150">
        <f>IF(N287="základní",J287,0)</f>
        <v>0</v>
      </c>
      <c r="BF287" s="150">
        <f>IF(N287="snížená",J287,0)</f>
        <v>0</v>
      </c>
      <c r="BG287" s="150">
        <f>IF(N287="zákl. přenesená",J287,0)</f>
        <v>0</v>
      </c>
      <c r="BH287" s="150">
        <f>IF(N287="sníž. přenesená",J287,0)</f>
        <v>0</v>
      </c>
      <c r="BI287" s="150">
        <f>IF(N287="nulová",J287,0)</f>
        <v>0</v>
      </c>
      <c r="BJ287" s="17" t="s">
        <v>88</v>
      </c>
      <c r="BK287" s="150">
        <f>ROUND(I287*H287,2)</f>
        <v>0</v>
      </c>
      <c r="BL287" s="17" t="s">
        <v>257</v>
      </c>
      <c r="BM287" s="149" t="s">
        <v>5379</v>
      </c>
    </row>
    <row r="288" spans="2:65" s="1" customFormat="1" ht="19.5">
      <c r="B288" s="33"/>
      <c r="D288" s="156" t="s">
        <v>285</v>
      </c>
      <c r="F288" s="170" t="s">
        <v>5380</v>
      </c>
      <c r="I288" s="153"/>
      <c r="L288" s="33"/>
      <c r="M288" s="154"/>
      <c r="T288" s="57"/>
      <c r="AT288" s="17" t="s">
        <v>285</v>
      </c>
      <c r="AU288" s="17" t="s">
        <v>21</v>
      </c>
    </row>
    <row r="289" spans="2:65" s="1" customFormat="1" ht="16.5" customHeight="1">
      <c r="B289" s="33"/>
      <c r="C289" s="138" t="s">
        <v>612</v>
      </c>
      <c r="D289" s="138" t="s">
        <v>252</v>
      </c>
      <c r="E289" s="139" t="s">
        <v>5381</v>
      </c>
      <c r="F289" s="140" t="s">
        <v>5382</v>
      </c>
      <c r="G289" s="141" t="s">
        <v>481</v>
      </c>
      <c r="H289" s="142">
        <v>3</v>
      </c>
      <c r="I289" s="143"/>
      <c r="J289" s="144">
        <f>ROUND(I289*H289,2)</f>
        <v>0</v>
      </c>
      <c r="K289" s="140" t="s">
        <v>256</v>
      </c>
      <c r="L289" s="33"/>
      <c r="M289" s="145" t="s">
        <v>1</v>
      </c>
      <c r="N289" s="146" t="s">
        <v>45</v>
      </c>
      <c r="P289" s="147">
        <f>O289*H289</f>
        <v>0</v>
      </c>
      <c r="Q289" s="147">
        <v>0.05</v>
      </c>
      <c r="R289" s="147">
        <f>Q289*H289</f>
        <v>0.15000000000000002</v>
      </c>
      <c r="S289" s="147">
        <v>0</v>
      </c>
      <c r="T289" s="148">
        <f>S289*H289</f>
        <v>0</v>
      </c>
      <c r="AR289" s="149" t="s">
        <v>257</v>
      </c>
      <c r="AT289" s="149" t="s">
        <v>252</v>
      </c>
      <c r="AU289" s="149" t="s">
        <v>21</v>
      </c>
      <c r="AY289" s="17" t="s">
        <v>250</v>
      </c>
      <c r="BE289" s="150">
        <f>IF(N289="základní",J289,0)</f>
        <v>0</v>
      </c>
      <c r="BF289" s="150">
        <f>IF(N289="snížená",J289,0)</f>
        <v>0</v>
      </c>
      <c r="BG289" s="150">
        <f>IF(N289="zákl. přenesená",J289,0)</f>
        <v>0</v>
      </c>
      <c r="BH289" s="150">
        <f>IF(N289="sníž. přenesená",J289,0)</f>
        <v>0</v>
      </c>
      <c r="BI289" s="150">
        <f>IF(N289="nulová",J289,0)</f>
        <v>0</v>
      </c>
      <c r="BJ289" s="17" t="s">
        <v>88</v>
      </c>
      <c r="BK289" s="150">
        <f>ROUND(I289*H289,2)</f>
        <v>0</v>
      </c>
      <c r="BL289" s="17" t="s">
        <v>257</v>
      </c>
      <c r="BM289" s="149" t="s">
        <v>5383</v>
      </c>
    </row>
    <row r="290" spans="2:65" s="1" customFormat="1" ht="11.25">
      <c r="B290" s="33"/>
      <c r="D290" s="151" t="s">
        <v>259</v>
      </c>
      <c r="F290" s="152" t="s">
        <v>5384</v>
      </c>
      <c r="I290" s="153"/>
      <c r="L290" s="33"/>
      <c r="M290" s="154"/>
      <c r="T290" s="57"/>
      <c r="AT290" s="17" t="s">
        <v>259</v>
      </c>
      <c r="AU290" s="17" t="s">
        <v>21</v>
      </c>
    </row>
    <row r="291" spans="2:65" s="1" customFormat="1" ht="16.5" customHeight="1">
      <c r="B291" s="33"/>
      <c r="C291" s="178" t="s">
        <v>617</v>
      </c>
      <c r="D291" s="178" t="s">
        <v>364</v>
      </c>
      <c r="E291" s="179" t="s">
        <v>5385</v>
      </c>
      <c r="F291" s="180" t="s">
        <v>5386</v>
      </c>
      <c r="G291" s="181" t="s">
        <v>481</v>
      </c>
      <c r="H291" s="182">
        <v>3</v>
      </c>
      <c r="I291" s="183"/>
      <c r="J291" s="184">
        <f>ROUND(I291*H291,2)</f>
        <v>0</v>
      </c>
      <c r="K291" s="180" t="s">
        <v>256</v>
      </c>
      <c r="L291" s="185"/>
      <c r="M291" s="186" t="s">
        <v>1</v>
      </c>
      <c r="N291" s="187" t="s">
        <v>45</v>
      </c>
      <c r="P291" s="147">
        <f>O291*H291</f>
        <v>0</v>
      </c>
      <c r="Q291" s="147">
        <v>2.9499999999999998E-2</v>
      </c>
      <c r="R291" s="147">
        <f>Q291*H291</f>
        <v>8.8499999999999995E-2</v>
      </c>
      <c r="S291" s="147">
        <v>0</v>
      </c>
      <c r="T291" s="148">
        <f>S291*H291</f>
        <v>0</v>
      </c>
      <c r="AR291" s="149" t="s">
        <v>299</v>
      </c>
      <c r="AT291" s="149" t="s">
        <v>364</v>
      </c>
      <c r="AU291" s="149" t="s">
        <v>21</v>
      </c>
      <c r="AY291" s="17" t="s">
        <v>250</v>
      </c>
      <c r="BE291" s="150">
        <f>IF(N291="základní",J291,0)</f>
        <v>0</v>
      </c>
      <c r="BF291" s="150">
        <f>IF(N291="snížená",J291,0)</f>
        <v>0</v>
      </c>
      <c r="BG291" s="150">
        <f>IF(N291="zákl. přenesená",J291,0)</f>
        <v>0</v>
      </c>
      <c r="BH291" s="150">
        <f>IF(N291="sníž. přenesená",J291,0)</f>
        <v>0</v>
      </c>
      <c r="BI291" s="150">
        <f>IF(N291="nulová",J291,0)</f>
        <v>0</v>
      </c>
      <c r="BJ291" s="17" t="s">
        <v>88</v>
      </c>
      <c r="BK291" s="150">
        <f>ROUND(I291*H291,2)</f>
        <v>0</v>
      </c>
      <c r="BL291" s="17" t="s">
        <v>257</v>
      </c>
      <c r="BM291" s="149" t="s">
        <v>5387</v>
      </c>
    </row>
    <row r="292" spans="2:65" s="1" customFormat="1" ht="19.5">
      <c r="B292" s="33"/>
      <c r="D292" s="156" t="s">
        <v>285</v>
      </c>
      <c r="F292" s="170" t="s">
        <v>5388</v>
      </c>
      <c r="I292" s="153"/>
      <c r="L292" s="33"/>
      <c r="M292" s="154"/>
      <c r="T292" s="57"/>
      <c r="AT292" s="17" t="s">
        <v>285</v>
      </c>
      <c r="AU292" s="17" t="s">
        <v>21</v>
      </c>
    </row>
    <row r="293" spans="2:65" s="1" customFormat="1" ht="16.5" customHeight="1">
      <c r="B293" s="33"/>
      <c r="C293" s="138" t="s">
        <v>623</v>
      </c>
      <c r="D293" s="138" t="s">
        <v>252</v>
      </c>
      <c r="E293" s="139" t="s">
        <v>5389</v>
      </c>
      <c r="F293" s="140" t="s">
        <v>5390</v>
      </c>
      <c r="G293" s="141" t="s">
        <v>481</v>
      </c>
      <c r="H293" s="142">
        <v>6</v>
      </c>
      <c r="I293" s="143"/>
      <c r="J293" s="144">
        <f>ROUND(I293*H293,2)</f>
        <v>0</v>
      </c>
      <c r="K293" s="140" t="s">
        <v>1</v>
      </c>
      <c r="L293" s="33"/>
      <c r="M293" s="145" t="s">
        <v>1</v>
      </c>
      <c r="N293" s="146" t="s">
        <v>45</v>
      </c>
      <c r="P293" s="147">
        <f>O293*H293</f>
        <v>0</v>
      </c>
      <c r="Q293" s="147">
        <v>0</v>
      </c>
      <c r="R293" s="147">
        <f>Q293*H293</f>
        <v>0</v>
      </c>
      <c r="S293" s="147">
        <v>0</v>
      </c>
      <c r="T293" s="148">
        <f>S293*H293</f>
        <v>0</v>
      </c>
      <c r="AR293" s="149" t="s">
        <v>257</v>
      </c>
      <c r="AT293" s="149" t="s">
        <v>252</v>
      </c>
      <c r="AU293" s="149" t="s">
        <v>21</v>
      </c>
      <c r="AY293" s="17" t="s">
        <v>250</v>
      </c>
      <c r="BE293" s="150">
        <f>IF(N293="základní",J293,0)</f>
        <v>0</v>
      </c>
      <c r="BF293" s="150">
        <f>IF(N293="snížená",J293,0)</f>
        <v>0</v>
      </c>
      <c r="BG293" s="150">
        <f>IF(N293="zákl. přenesená",J293,0)</f>
        <v>0</v>
      </c>
      <c r="BH293" s="150">
        <f>IF(N293="sníž. přenesená",J293,0)</f>
        <v>0</v>
      </c>
      <c r="BI293" s="150">
        <f>IF(N293="nulová",J293,0)</f>
        <v>0</v>
      </c>
      <c r="BJ293" s="17" t="s">
        <v>88</v>
      </c>
      <c r="BK293" s="150">
        <f>ROUND(I293*H293,2)</f>
        <v>0</v>
      </c>
      <c r="BL293" s="17" t="s">
        <v>257</v>
      </c>
      <c r="BM293" s="149" t="s">
        <v>5391</v>
      </c>
    </row>
    <row r="294" spans="2:65" s="1" customFormat="1" ht="19.5">
      <c r="B294" s="33"/>
      <c r="D294" s="156" t="s">
        <v>285</v>
      </c>
      <c r="F294" s="170" t="s">
        <v>5392</v>
      </c>
      <c r="I294" s="153"/>
      <c r="L294" s="33"/>
      <c r="M294" s="154"/>
      <c r="T294" s="57"/>
      <c r="AT294" s="17" t="s">
        <v>285</v>
      </c>
      <c r="AU294" s="17" t="s">
        <v>21</v>
      </c>
    </row>
    <row r="295" spans="2:65" s="1" customFormat="1" ht="16.5" customHeight="1">
      <c r="B295" s="33"/>
      <c r="C295" s="138" t="s">
        <v>630</v>
      </c>
      <c r="D295" s="138" t="s">
        <v>252</v>
      </c>
      <c r="E295" s="139" t="s">
        <v>5393</v>
      </c>
      <c r="F295" s="140" t="s">
        <v>5394</v>
      </c>
      <c r="G295" s="141" t="s">
        <v>557</v>
      </c>
      <c r="H295" s="142">
        <v>140</v>
      </c>
      <c r="I295" s="143"/>
      <c r="J295" s="144">
        <f>ROUND(I295*H295,2)</f>
        <v>0</v>
      </c>
      <c r="K295" s="140" t="s">
        <v>256</v>
      </c>
      <c r="L295" s="33"/>
      <c r="M295" s="145" t="s">
        <v>1</v>
      </c>
      <c r="N295" s="146" t="s">
        <v>45</v>
      </c>
      <c r="P295" s="147">
        <f>O295*H295</f>
        <v>0</v>
      </c>
      <c r="Q295" s="147">
        <v>1.9000000000000001E-4</v>
      </c>
      <c r="R295" s="147">
        <f>Q295*H295</f>
        <v>2.6600000000000002E-2</v>
      </c>
      <c r="S295" s="147">
        <v>0</v>
      </c>
      <c r="T295" s="148">
        <f>S295*H295</f>
        <v>0</v>
      </c>
      <c r="AR295" s="149" t="s">
        <v>257</v>
      </c>
      <c r="AT295" s="149" t="s">
        <v>252</v>
      </c>
      <c r="AU295" s="149" t="s">
        <v>21</v>
      </c>
      <c r="AY295" s="17" t="s">
        <v>250</v>
      </c>
      <c r="BE295" s="150">
        <f>IF(N295="základní",J295,0)</f>
        <v>0</v>
      </c>
      <c r="BF295" s="150">
        <f>IF(N295="snížená",J295,0)</f>
        <v>0</v>
      </c>
      <c r="BG295" s="150">
        <f>IF(N295="zákl. přenesená",J295,0)</f>
        <v>0</v>
      </c>
      <c r="BH295" s="150">
        <f>IF(N295="sníž. přenesená",J295,0)</f>
        <v>0</v>
      </c>
      <c r="BI295" s="150">
        <f>IF(N295="nulová",J295,0)</f>
        <v>0</v>
      </c>
      <c r="BJ295" s="17" t="s">
        <v>88</v>
      </c>
      <c r="BK295" s="150">
        <f>ROUND(I295*H295,2)</f>
        <v>0</v>
      </c>
      <c r="BL295" s="17" t="s">
        <v>257</v>
      </c>
      <c r="BM295" s="149" t="s">
        <v>5395</v>
      </c>
    </row>
    <row r="296" spans="2:65" s="1" customFormat="1" ht="11.25">
      <c r="B296" s="33"/>
      <c r="D296" s="151" t="s">
        <v>259</v>
      </c>
      <c r="F296" s="152" t="s">
        <v>5396</v>
      </c>
      <c r="I296" s="153"/>
      <c r="L296" s="33"/>
      <c r="M296" s="154"/>
      <c r="T296" s="57"/>
      <c r="AT296" s="17" t="s">
        <v>259</v>
      </c>
      <c r="AU296" s="17" t="s">
        <v>21</v>
      </c>
    </row>
    <row r="297" spans="2:65" s="1" customFormat="1" ht="19.5">
      <c r="B297" s="33"/>
      <c r="D297" s="156" t="s">
        <v>285</v>
      </c>
      <c r="F297" s="170" t="s">
        <v>5397</v>
      </c>
      <c r="I297" s="153"/>
      <c r="L297" s="33"/>
      <c r="M297" s="154"/>
      <c r="T297" s="57"/>
      <c r="AT297" s="17" t="s">
        <v>285</v>
      </c>
      <c r="AU297" s="17" t="s">
        <v>21</v>
      </c>
    </row>
    <row r="298" spans="2:65" s="1" customFormat="1" ht="24.2" customHeight="1">
      <c r="B298" s="33"/>
      <c r="C298" s="138" t="s">
        <v>636</v>
      </c>
      <c r="D298" s="138" t="s">
        <v>252</v>
      </c>
      <c r="E298" s="139" t="s">
        <v>5398</v>
      </c>
      <c r="F298" s="140" t="s">
        <v>5399</v>
      </c>
      <c r="G298" s="141" t="s">
        <v>557</v>
      </c>
      <c r="H298" s="142">
        <v>20</v>
      </c>
      <c r="I298" s="143"/>
      <c r="J298" s="144">
        <f>ROUND(I298*H298,2)</f>
        <v>0</v>
      </c>
      <c r="K298" s="140" t="s">
        <v>256</v>
      </c>
      <c r="L298" s="33"/>
      <c r="M298" s="145" t="s">
        <v>1</v>
      </c>
      <c r="N298" s="146" t="s">
        <v>45</v>
      </c>
      <c r="P298" s="147">
        <f>O298*H298</f>
        <v>0</v>
      </c>
      <c r="Q298" s="147">
        <v>1.2999999999999999E-4</v>
      </c>
      <c r="R298" s="147">
        <f>Q298*H298</f>
        <v>2.5999999999999999E-3</v>
      </c>
      <c r="S298" s="147">
        <v>0</v>
      </c>
      <c r="T298" s="148">
        <f>S298*H298</f>
        <v>0</v>
      </c>
      <c r="AR298" s="149" t="s">
        <v>257</v>
      </c>
      <c r="AT298" s="149" t="s">
        <v>252</v>
      </c>
      <c r="AU298" s="149" t="s">
        <v>21</v>
      </c>
      <c r="AY298" s="17" t="s">
        <v>250</v>
      </c>
      <c r="BE298" s="150">
        <f>IF(N298="základní",J298,0)</f>
        <v>0</v>
      </c>
      <c r="BF298" s="150">
        <f>IF(N298="snížená",J298,0)</f>
        <v>0</v>
      </c>
      <c r="BG298" s="150">
        <f>IF(N298="zákl. přenesená",J298,0)</f>
        <v>0</v>
      </c>
      <c r="BH298" s="150">
        <f>IF(N298="sníž. přenesená",J298,0)</f>
        <v>0</v>
      </c>
      <c r="BI298" s="150">
        <f>IF(N298="nulová",J298,0)</f>
        <v>0</v>
      </c>
      <c r="BJ298" s="17" t="s">
        <v>88</v>
      </c>
      <c r="BK298" s="150">
        <f>ROUND(I298*H298,2)</f>
        <v>0</v>
      </c>
      <c r="BL298" s="17" t="s">
        <v>257</v>
      </c>
      <c r="BM298" s="149" t="s">
        <v>5400</v>
      </c>
    </row>
    <row r="299" spans="2:65" s="1" customFormat="1" ht="11.25">
      <c r="B299" s="33"/>
      <c r="D299" s="151" t="s">
        <v>259</v>
      </c>
      <c r="F299" s="152" t="s">
        <v>5401</v>
      </c>
      <c r="I299" s="153"/>
      <c r="L299" s="33"/>
      <c r="M299" s="154"/>
      <c r="T299" s="57"/>
      <c r="AT299" s="17" t="s">
        <v>259</v>
      </c>
      <c r="AU299" s="17" t="s">
        <v>21</v>
      </c>
    </row>
    <row r="300" spans="2:65" s="1" customFormat="1" ht="19.5">
      <c r="B300" s="33"/>
      <c r="D300" s="156" t="s">
        <v>285</v>
      </c>
      <c r="F300" s="170" t="s">
        <v>5402</v>
      </c>
      <c r="I300" s="153"/>
      <c r="L300" s="33"/>
      <c r="M300" s="154"/>
      <c r="T300" s="57"/>
      <c r="AT300" s="17" t="s">
        <v>285</v>
      </c>
      <c r="AU300" s="17" t="s">
        <v>21</v>
      </c>
    </row>
    <row r="301" spans="2:65" s="1" customFormat="1" ht="24.2" customHeight="1">
      <c r="B301" s="33"/>
      <c r="C301" s="138" t="s">
        <v>641</v>
      </c>
      <c r="D301" s="138" t="s">
        <v>252</v>
      </c>
      <c r="E301" s="139" t="s">
        <v>5403</v>
      </c>
      <c r="F301" s="140" t="s">
        <v>5404</v>
      </c>
      <c r="G301" s="141" t="s">
        <v>557</v>
      </c>
      <c r="H301" s="142">
        <v>53</v>
      </c>
      <c r="I301" s="143"/>
      <c r="J301" s="144">
        <f>ROUND(I301*H301,2)</f>
        <v>0</v>
      </c>
      <c r="K301" s="140" t="s">
        <v>1</v>
      </c>
      <c r="L301" s="33"/>
      <c r="M301" s="145" t="s">
        <v>1</v>
      </c>
      <c r="N301" s="146" t="s">
        <v>45</v>
      </c>
      <c r="P301" s="147">
        <f>O301*H301</f>
        <v>0</v>
      </c>
      <c r="Q301" s="147">
        <v>0</v>
      </c>
      <c r="R301" s="147">
        <f>Q301*H301</f>
        <v>0</v>
      </c>
      <c r="S301" s="147">
        <v>0</v>
      </c>
      <c r="T301" s="148">
        <f>S301*H301</f>
        <v>0</v>
      </c>
      <c r="AR301" s="149" t="s">
        <v>257</v>
      </c>
      <c r="AT301" s="149" t="s">
        <v>252</v>
      </c>
      <c r="AU301" s="149" t="s">
        <v>21</v>
      </c>
      <c r="AY301" s="17" t="s">
        <v>250</v>
      </c>
      <c r="BE301" s="150">
        <f>IF(N301="základní",J301,0)</f>
        <v>0</v>
      </c>
      <c r="BF301" s="150">
        <f>IF(N301="snížená",J301,0)</f>
        <v>0</v>
      </c>
      <c r="BG301" s="150">
        <f>IF(N301="zákl. přenesená",J301,0)</f>
        <v>0</v>
      </c>
      <c r="BH301" s="150">
        <f>IF(N301="sníž. přenesená",J301,0)</f>
        <v>0</v>
      </c>
      <c r="BI301" s="150">
        <f>IF(N301="nulová",J301,0)</f>
        <v>0</v>
      </c>
      <c r="BJ301" s="17" t="s">
        <v>88</v>
      </c>
      <c r="BK301" s="150">
        <f>ROUND(I301*H301,2)</f>
        <v>0</v>
      </c>
      <c r="BL301" s="17" t="s">
        <v>257</v>
      </c>
      <c r="BM301" s="149" t="s">
        <v>5405</v>
      </c>
    </row>
    <row r="302" spans="2:65" s="1" customFormat="1" ht="19.5">
      <c r="B302" s="33"/>
      <c r="D302" s="156" t="s">
        <v>285</v>
      </c>
      <c r="F302" s="170" t="s">
        <v>5406</v>
      </c>
      <c r="I302" s="153"/>
      <c r="L302" s="33"/>
      <c r="M302" s="154"/>
      <c r="T302" s="57"/>
      <c r="AT302" s="17" t="s">
        <v>285</v>
      </c>
      <c r="AU302" s="17" t="s">
        <v>21</v>
      </c>
    </row>
    <row r="303" spans="2:65" s="11" customFormat="1" ht="22.9" customHeight="1">
      <c r="B303" s="126"/>
      <c r="D303" s="127" t="s">
        <v>79</v>
      </c>
      <c r="E303" s="136" t="s">
        <v>305</v>
      </c>
      <c r="F303" s="136" t="s">
        <v>629</v>
      </c>
      <c r="I303" s="129"/>
      <c r="J303" s="137">
        <f>BK303</f>
        <v>0</v>
      </c>
      <c r="L303" s="126"/>
      <c r="M303" s="131"/>
      <c r="P303" s="132">
        <f>SUM(P304:P305)</f>
        <v>0</v>
      </c>
      <c r="R303" s="132">
        <f>SUM(R304:R305)</f>
        <v>0</v>
      </c>
      <c r="T303" s="133">
        <f>SUM(T304:T305)</f>
        <v>0</v>
      </c>
      <c r="AR303" s="127" t="s">
        <v>88</v>
      </c>
      <c r="AT303" s="134" t="s">
        <v>79</v>
      </c>
      <c r="AU303" s="134" t="s">
        <v>88</v>
      </c>
      <c r="AY303" s="127" t="s">
        <v>250</v>
      </c>
      <c r="BK303" s="135">
        <f>SUM(BK304:BK305)</f>
        <v>0</v>
      </c>
    </row>
    <row r="304" spans="2:65" s="1" customFormat="1" ht="16.5" customHeight="1">
      <c r="B304" s="33"/>
      <c r="C304" s="138" t="s">
        <v>647</v>
      </c>
      <c r="D304" s="138" t="s">
        <v>252</v>
      </c>
      <c r="E304" s="139" t="s">
        <v>5407</v>
      </c>
      <c r="F304" s="140" t="s">
        <v>5408</v>
      </c>
      <c r="G304" s="141" t="s">
        <v>1278</v>
      </c>
      <c r="H304" s="142">
        <v>5</v>
      </c>
      <c r="I304" s="143"/>
      <c r="J304" s="144">
        <f>ROUND(I304*H304,2)</f>
        <v>0</v>
      </c>
      <c r="K304" s="140" t="s">
        <v>1</v>
      </c>
      <c r="L304" s="33"/>
      <c r="M304" s="145" t="s">
        <v>1</v>
      </c>
      <c r="N304" s="146" t="s">
        <v>45</v>
      </c>
      <c r="P304" s="147">
        <f>O304*H304</f>
        <v>0</v>
      </c>
      <c r="Q304" s="147">
        <v>0</v>
      </c>
      <c r="R304" s="147">
        <f>Q304*H304</f>
        <v>0</v>
      </c>
      <c r="S304" s="147">
        <v>0</v>
      </c>
      <c r="T304" s="148">
        <f>S304*H304</f>
        <v>0</v>
      </c>
      <c r="AR304" s="149" t="s">
        <v>257</v>
      </c>
      <c r="AT304" s="149" t="s">
        <v>252</v>
      </c>
      <c r="AU304" s="149" t="s">
        <v>21</v>
      </c>
      <c r="AY304" s="17" t="s">
        <v>250</v>
      </c>
      <c r="BE304" s="150">
        <f>IF(N304="základní",J304,0)</f>
        <v>0</v>
      </c>
      <c r="BF304" s="150">
        <f>IF(N304="snížená",J304,0)</f>
        <v>0</v>
      </c>
      <c r="BG304" s="150">
        <f>IF(N304="zákl. přenesená",J304,0)</f>
        <v>0</v>
      </c>
      <c r="BH304" s="150">
        <f>IF(N304="sníž. přenesená",J304,0)</f>
        <v>0</v>
      </c>
      <c r="BI304" s="150">
        <f>IF(N304="nulová",J304,0)</f>
        <v>0</v>
      </c>
      <c r="BJ304" s="17" t="s">
        <v>88</v>
      </c>
      <c r="BK304" s="150">
        <f>ROUND(I304*H304,2)</f>
        <v>0</v>
      </c>
      <c r="BL304" s="17" t="s">
        <v>257</v>
      </c>
      <c r="BM304" s="149" t="s">
        <v>5409</v>
      </c>
    </row>
    <row r="305" spans="2:65" s="1" customFormat="1" ht="19.5">
      <c r="B305" s="33"/>
      <c r="D305" s="156" t="s">
        <v>285</v>
      </c>
      <c r="F305" s="170" t="s">
        <v>5410</v>
      </c>
      <c r="I305" s="153"/>
      <c r="L305" s="33"/>
      <c r="M305" s="154"/>
      <c r="T305" s="57"/>
      <c r="AT305" s="17" t="s">
        <v>285</v>
      </c>
      <c r="AU305" s="17" t="s">
        <v>21</v>
      </c>
    </row>
    <row r="306" spans="2:65" s="11" customFormat="1" ht="22.9" customHeight="1">
      <c r="B306" s="126"/>
      <c r="D306" s="127" t="s">
        <v>79</v>
      </c>
      <c r="E306" s="136" t="s">
        <v>692</v>
      </c>
      <c r="F306" s="136" t="s">
        <v>693</v>
      </c>
      <c r="I306" s="129"/>
      <c r="J306" s="137">
        <f>BK306</f>
        <v>0</v>
      </c>
      <c r="L306" s="126"/>
      <c r="M306" s="131"/>
      <c r="P306" s="132">
        <v>0</v>
      </c>
      <c r="R306" s="132">
        <v>0</v>
      </c>
      <c r="T306" s="133">
        <v>0</v>
      </c>
      <c r="AR306" s="127" t="s">
        <v>88</v>
      </c>
      <c r="AT306" s="134" t="s">
        <v>79</v>
      </c>
      <c r="AU306" s="134" t="s">
        <v>88</v>
      </c>
      <c r="AY306" s="127" t="s">
        <v>250</v>
      </c>
      <c r="BK306" s="135">
        <v>0</v>
      </c>
    </row>
    <row r="307" spans="2:65" s="11" customFormat="1" ht="22.9" customHeight="1">
      <c r="B307" s="126"/>
      <c r="D307" s="127" t="s">
        <v>79</v>
      </c>
      <c r="E307" s="136" t="s">
        <v>720</v>
      </c>
      <c r="F307" s="136" t="s">
        <v>721</v>
      </c>
      <c r="I307" s="129"/>
      <c r="J307" s="137">
        <f>BK307</f>
        <v>0</v>
      </c>
      <c r="L307" s="126"/>
      <c r="M307" s="131"/>
      <c r="P307" s="132">
        <f>SUM(P308:P309)</f>
        <v>0</v>
      </c>
      <c r="R307" s="132">
        <f>SUM(R308:R309)</f>
        <v>0</v>
      </c>
      <c r="T307" s="133">
        <f>SUM(T308:T309)</f>
        <v>0</v>
      </c>
      <c r="AR307" s="127" t="s">
        <v>88</v>
      </c>
      <c r="AT307" s="134" t="s">
        <v>79</v>
      </c>
      <c r="AU307" s="134" t="s">
        <v>88</v>
      </c>
      <c r="AY307" s="127" t="s">
        <v>250</v>
      </c>
      <c r="BK307" s="135">
        <f>SUM(BK308:BK309)</f>
        <v>0</v>
      </c>
    </row>
    <row r="308" spans="2:65" s="1" customFormat="1" ht="24.2" customHeight="1">
      <c r="B308" s="33"/>
      <c r="C308" s="138" t="s">
        <v>653</v>
      </c>
      <c r="D308" s="138" t="s">
        <v>252</v>
      </c>
      <c r="E308" s="139" t="s">
        <v>5411</v>
      </c>
      <c r="F308" s="140" t="s">
        <v>5412</v>
      </c>
      <c r="G308" s="141" t="s">
        <v>402</v>
      </c>
      <c r="H308" s="142">
        <v>146.27199999999999</v>
      </c>
      <c r="I308" s="143"/>
      <c r="J308" s="144">
        <f>ROUND(I308*H308,2)</f>
        <v>0</v>
      </c>
      <c r="K308" s="140" t="s">
        <v>256</v>
      </c>
      <c r="L308" s="33"/>
      <c r="M308" s="145" t="s">
        <v>1</v>
      </c>
      <c r="N308" s="146" t="s">
        <v>45</v>
      </c>
      <c r="P308" s="147">
        <f>O308*H308</f>
        <v>0</v>
      </c>
      <c r="Q308" s="147">
        <v>0</v>
      </c>
      <c r="R308" s="147">
        <f>Q308*H308</f>
        <v>0</v>
      </c>
      <c r="S308" s="147">
        <v>0</v>
      </c>
      <c r="T308" s="148">
        <f>S308*H308</f>
        <v>0</v>
      </c>
      <c r="AR308" s="149" t="s">
        <v>257</v>
      </c>
      <c r="AT308" s="149" t="s">
        <v>252</v>
      </c>
      <c r="AU308" s="149" t="s">
        <v>21</v>
      </c>
      <c r="AY308" s="17" t="s">
        <v>250</v>
      </c>
      <c r="BE308" s="150">
        <f>IF(N308="základní",J308,0)</f>
        <v>0</v>
      </c>
      <c r="BF308" s="150">
        <f>IF(N308="snížená",J308,0)</f>
        <v>0</v>
      </c>
      <c r="BG308" s="150">
        <f>IF(N308="zákl. přenesená",J308,0)</f>
        <v>0</v>
      </c>
      <c r="BH308" s="150">
        <f>IF(N308="sníž. přenesená",J308,0)</f>
        <v>0</v>
      </c>
      <c r="BI308" s="150">
        <f>IF(N308="nulová",J308,0)</f>
        <v>0</v>
      </c>
      <c r="BJ308" s="17" t="s">
        <v>88</v>
      </c>
      <c r="BK308" s="150">
        <f>ROUND(I308*H308,2)</f>
        <v>0</v>
      </c>
      <c r="BL308" s="17" t="s">
        <v>257</v>
      </c>
      <c r="BM308" s="149" t="s">
        <v>5413</v>
      </c>
    </row>
    <row r="309" spans="2:65" s="1" customFormat="1" ht="11.25">
      <c r="B309" s="33"/>
      <c r="D309" s="151" t="s">
        <v>259</v>
      </c>
      <c r="F309" s="152" t="s">
        <v>5414</v>
      </c>
      <c r="I309" s="153"/>
      <c r="L309" s="33"/>
      <c r="M309" s="193"/>
      <c r="N309" s="190"/>
      <c r="O309" s="190"/>
      <c r="P309" s="190"/>
      <c r="Q309" s="190"/>
      <c r="R309" s="190"/>
      <c r="S309" s="190"/>
      <c r="T309" s="194"/>
      <c r="AT309" s="17" t="s">
        <v>259</v>
      </c>
      <c r="AU309" s="17" t="s">
        <v>21</v>
      </c>
    </row>
    <row r="310" spans="2:65" s="1" customFormat="1" ht="6.95" customHeight="1">
      <c r="B310" s="45"/>
      <c r="C310" s="46"/>
      <c r="D310" s="46"/>
      <c r="E310" s="46"/>
      <c r="F310" s="46"/>
      <c r="G310" s="46"/>
      <c r="H310" s="46"/>
      <c r="I310" s="46"/>
      <c r="J310" s="46"/>
      <c r="K310" s="46"/>
      <c r="L310" s="33"/>
    </row>
  </sheetData>
  <sheetProtection algorithmName="SHA-512" hashValue="RybukRjCvM5n+G+cDGjipURTROPaWYIpTVyJ61dTqQDNiTravFn1qnROg7dD1nZteqtmAVdAxrcy2NwQ0X2Ztw==" saltValue="6rlM3QaBxm4s+PRqUSihmk7J0m96G2c8T30hqEJ3Ym/WwU36xvSLwW5PEwcwvpO7Euzg/CHHsYcJQXkOkhrEjw==" spinCount="100000" sheet="1" objects="1" scenarios="1" formatColumns="0" formatRows="0" autoFilter="0"/>
  <autoFilter ref="C123:K309" xr:uid="{00000000-0009-0000-0000-00001E000000}"/>
  <mergeCells count="9">
    <mergeCell ref="E87:H87"/>
    <mergeCell ref="E114:H114"/>
    <mergeCell ref="E116:H116"/>
    <mergeCell ref="L2:V2"/>
    <mergeCell ref="E7:H7"/>
    <mergeCell ref="E9:H9"/>
    <mergeCell ref="E18:H18"/>
    <mergeCell ref="E27:H27"/>
    <mergeCell ref="E85:H85"/>
  </mergeCells>
  <hyperlinks>
    <hyperlink ref="F128" r:id="rId1" xr:uid="{00000000-0004-0000-1E00-000000000000}"/>
    <hyperlink ref="F131" r:id="rId2" xr:uid="{00000000-0004-0000-1E00-000001000000}"/>
    <hyperlink ref="F134" r:id="rId3" xr:uid="{00000000-0004-0000-1E00-000002000000}"/>
    <hyperlink ref="F137" r:id="rId4" xr:uid="{00000000-0004-0000-1E00-000003000000}"/>
    <hyperlink ref="F146" r:id="rId5" xr:uid="{00000000-0004-0000-1E00-000004000000}"/>
    <hyperlink ref="F149" r:id="rId6" xr:uid="{00000000-0004-0000-1E00-000005000000}"/>
    <hyperlink ref="F151" r:id="rId7" xr:uid="{00000000-0004-0000-1E00-000006000000}"/>
    <hyperlink ref="F160" r:id="rId8" xr:uid="{00000000-0004-0000-1E00-000007000000}"/>
    <hyperlink ref="F163" r:id="rId9" xr:uid="{00000000-0004-0000-1E00-000008000000}"/>
    <hyperlink ref="F166" r:id="rId10" xr:uid="{00000000-0004-0000-1E00-000009000000}"/>
    <hyperlink ref="F171" r:id="rId11" xr:uid="{00000000-0004-0000-1E00-00000A000000}"/>
    <hyperlink ref="F174" r:id="rId12" xr:uid="{00000000-0004-0000-1E00-00000B000000}"/>
    <hyperlink ref="F177" r:id="rId13" xr:uid="{00000000-0004-0000-1E00-00000C000000}"/>
    <hyperlink ref="F182" r:id="rId14" xr:uid="{00000000-0004-0000-1E00-00000D000000}"/>
    <hyperlink ref="F185" r:id="rId15" xr:uid="{00000000-0004-0000-1E00-00000E000000}"/>
    <hyperlink ref="F189" r:id="rId16" xr:uid="{00000000-0004-0000-1E00-00000F000000}"/>
    <hyperlink ref="F192" r:id="rId17" xr:uid="{00000000-0004-0000-1E00-000010000000}"/>
    <hyperlink ref="F195" r:id="rId18" xr:uid="{00000000-0004-0000-1E00-000011000000}"/>
    <hyperlink ref="F198" r:id="rId19" xr:uid="{00000000-0004-0000-1E00-000012000000}"/>
    <hyperlink ref="F201" r:id="rId20" xr:uid="{00000000-0004-0000-1E00-000013000000}"/>
    <hyperlink ref="F203" r:id="rId21" xr:uid="{00000000-0004-0000-1E00-000014000000}"/>
    <hyperlink ref="F207" r:id="rId22" xr:uid="{00000000-0004-0000-1E00-000015000000}"/>
    <hyperlink ref="F214" r:id="rId23" xr:uid="{00000000-0004-0000-1E00-000016000000}"/>
    <hyperlink ref="F220" r:id="rId24" xr:uid="{00000000-0004-0000-1E00-000017000000}"/>
    <hyperlink ref="F225" r:id="rId25" xr:uid="{00000000-0004-0000-1E00-000018000000}"/>
    <hyperlink ref="F230" r:id="rId26" xr:uid="{00000000-0004-0000-1E00-000019000000}"/>
    <hyperlink ref="F236" r:id="rId27" xr:uid="{00000000-0004-0000-1E00-00001A000000}"/>
    <hyperlink ref="F242" r:id="rId28" xr:uid="{00000000-0004-0000-1E00-00001B000000}"/>
    <hyperlink ref="F248" r:id="rId29" xr:uid="{00000000-0004-0000-1E00-00001C000000}"/>
    <hyperlink ref="F252" r:id="rId30" xr:uid="{00000000-0004-0000-1E00-00001D000000}"/>
    <hyperlink ref="F257" r:id="rId31" xr:uid="{00000000-0004-0000-1E00-00001E000000}"/>
    <hyperlink ref="F263" r:id="rId32" xr:uid="{00000000-0004-0000-1E00-00001F000000}"/>
    <hyperlink ref="F266" r:id="rId33" xr:uid="{00000000-0004-0000-1E00-000020000000}"/>
    <hyperlink ref="F269" r:id="rId34" xr:uid="{00000000-0004-0000-1E00-000021000000}"/>
    <hyperlink ref="F286" r:id="rId35" xr:uid="{00000000-0004-0000-1E00-000022000000}"/>
    <hyperlink ref="F290" r:id="rId36" xr:uid="{00000000-0004-0000-1E00-000023000000}"/>
    <hyperlink ref="F296" r:id="rId37" xr:uid="{00000000-0004-0000-1E00-000024000000}"/>
    <hyperlink ref="F299" r:id="rId38" xr:uid="{00000000-0004-0000-1E00-000025000000}"/>
    <hyperlink ref="F309" r:id="rId39" xr:uid="{00000000-0004-0000-1E00-000026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40"/>
  <headerFooter>
    <oddHeader>&amp;R02_040</oddHeader>
    <oddFooter>&amp;CStrana &amp;P z &amp;N&amp;R&amp;A</oddFooter>
  </headerFooter>
  <drawing r:id="rId4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2:BM52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183</v>
      </c>
      <c r="AZ2" s="94" t="s">
        <v>5415</v>
      </c>
      <c r="BA2" s="94" t="s">
        <v>5415</v>
      </c>
      <c r="BB2" s="94" t="s">
        <v>1</v>
      </c>
      <c r="BC2" s="94" t="s">
        <v>5416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5417</v>
      </c>
      <c r="BA3" s="94" t="s">
        <v>1</v>
      </c>
      <c r="BB3" s="94" t="s">
        <v>1</v>
      </c>
      <c r="BC3" s="94" t="s">
        <v>5418</v>
      </c>
      <c r="BD3" s="94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  <c r="AZ4" s="94" t="s">
        <v>5419</v>
      </c>
      <c r="BA4" s="94" t="s">
        <v>1</v>
      </c>
      <c r="BB4" s="94" t="s">
        <v>1</v>
      </c>
      <c r="BC4" s="94" t="s">
        <v>5420</v>
      </c>
      <c r="BD4" s="94" t="s">
        <v>21</v>
      </c>
    </row>
    <row r="5" spans="2:56" ht="6.95" customHeight="1">
      <c r="B5" s="20"/>
      <c r="L5" s="20"/>
      <c r="AZ5" s="94" t="s">
        <v>5421</v>
      </c>
      <c r="BA5" s="94" t="s">
        <v>5421</v>
      </c>
      <c r="BB5" s="94" t="s">
        <v>1</v>
      </c>
      <c r="BC5" s="94" t="s">
        <v>5422</v>
      </c>
      <c r="BD5" s="94" t="s">
        <v>21</v>
      </c>
    </row>
    <row r="6" spans="2:56" ht="12" customHeight="1">
      <c r="B6" s="20"/>
      <c r="D6" s="27" t="s">
        <v>16</v>
      </c>
      <c r="L6" s="20"/>
      <c r="AZ6" s="94" t="s">
        <v>5423</v>
      </c>
      <c r="BA6" s="94" t="s">
        <v>5423</v>
      </c>
      <c r="BB6" s="94" t="s">
        <v>1</v>
      </c>
      <c r="BC6" s="94" t="s">
        <v>5424</v>
      </c>
      <c r="BD6" s="94" t="s">
        <v>21</v>
      </c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  <c r="AZ7" s="94" t="s">
        <v>766</v>
      </c>
      <c r="BA7" s="94" t="s">
        <v>766</v>
      </c>
      <c r="BB7" s="94" t="s">
        <v>1</v>
      </c>
      <c r="BC7" s="94" t="s">
        <v>5425</v>
      </c>
      <c r="BD7" s="94" t="s">
        <v>21</v>
      </c>
    </row>
    <row r="8" spans="2:56" s="1" customFormat="1" ht="12" customHeight="1">
      <c r="B8" s="33"/>
      <c r="D8" s="27" t="s">
        <v>215</v>
      </c>
      <c r="L8" s="33"/>
      <c r="AZ8" s="94" t="s">
        <v>5426</v>
      </c>
      <c r="BA8" s="94" t="s">
        <v>5427</v>
      </c>
      <c r="BB8" s="94" t="s">
        <v>1</v>
      </c>
      <c r="BC8" s="94" t="s">
        <v>5428</v>
      </c>
      <c r="BD8" s="94" t="s">
        <v>21</v>
      </c>
    </row>
    <row r="9" spans="2:56" s="1" customFormat="1" ht="16.5" customHeight="1">
      <c r="B9" s="33"/>
      <c r="E9" s="241" t="s">
        <v>5429</v>
      </c>
      <c r="F9" s="261"/>
      <c r="G9" s="261"/>
      <c r="H9" s="261"/>
      <c r="L9" s="33"/>
      <c r="AZ9" s="94" t="s">
        <v>5430</v>
      </c>
      <c r="BA9" s="94" t="s">
        <v>1</v>
      </c>
      <c r="BB9" s="94" t="s">
        <v>1</v>
      </c>
      <c r="BC9" s="94" t="s">
        <v>751</v>
      </c>
      <c r="BD9" s="94" t="s">
        <v>21</v>
      </c>
    </row>
    <row r="10" spans="2:56" s="1" customFormat="1" ht="11.25">
      <c r="B10" s="33"/>
      <c r="L10" s="33"/>
      <c r="AZ10" s="94" t="s">
        <v>5431</v>
      </c>
      <c r="BA10" s="94" t="s">
        <v>1</v>
      </c>
      <c r="BB10" s="94" t="s">
        <v>1</v>
      </c>
      <c r="BC10" s="94" t="s">
        <v>447</v>
      </c>
      <c r="BD10" s="94" t="s">
        <v>21</v>
      </c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  <c r="AZ11" s="94" t="s">
        <v>5432</v>
      </c>
      <c r="BA11" s="94" t="s">
        <v>1</v>
      </c>
      <c r="BB11" s="94" t="s">
        <v>1</v>
      </c>
      <c r="BC11" s="94" t="s">
        <v>5433</v>
      </c>
      <c r="BD11" s="94" t="s">
        <v>21</v>
      </c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  <c r="AZ12" s="94" t="s">
        <v>5434</v>
      </c>
      <c r="BA12" s="94" t="s">
        <v>1</v>
      </c>
      <c r="BB12" s="94" t="s">
        <v>1</v>
      </c>
      <c r="BC12" s="94" t="s">
        <v>5435</v>
      </c>
      <c r="BD12" s="94" t="s">
        <v>21</v>
      </c>
    </row>
    <row r="13" spans="2:56" s="1" customFormat="1" ht="10.9" customHeight="1">
      <c r="B13" s="33"/>
      <c r="L13" s="33"/>
      <c r="AZ13" s="94" t="s">
        <v>5436</v>
      </c>
      <c r="BA13" s="94" t="s">
        <v>1</v>
      </c>
      <c r="BB13" s="94" t="s">
        <v>1</v>
      </c>
      <c r="BC13" s="94" t="s">
        <v>5437</v>
      </c>
      <c r="BD13" s="94" t="s">
        <v>21</v>
      </c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  <c r="AZ14" s="94" t="s">
        <v>5438</v>
      </c>
      <c r="BA14" s="94" t="s">
        <v>1</v>
      </c>
      <c r="BB14" s="94" t="s">
        <v>1</v>
      </c>
      <c r="BC14" s="94" t="s">
        <v>5439</v>
      </c>
      <c r="BD14" s="94" t="s">
        <v>21</v>
      </c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  <c r="AZ15" s="94" t="s">
        <v>5440</v>
      </c>
      <c r="BA15" s="94" t="s">
        <v>5440</v>
      </c>
      <c r="BB15" s="94" t="s">
        <v>1</v>
      </c>
      <c r="BC15" s="94" t="s">
        <v>5441</v>
      </c>
      <c r="BD15" s="94" t="s">
        <v>21</v>
      </c>
    </row>
    <row r="16" spans="2:5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ROUND(J132,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ROUND((SUM(BE132:BE522)),  2)</f>
        <v>0</v>
      </c>
      <c r="I33" s="98">
        <v>0.21</v>
      </c>
      <c r="J33" s="87">
        <f>ROUND(((SUM(BE132:BE522))*I33),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ROUND((SUM(BF132:BF522)),  2)</f>
        <v>0</v>
      </c>
      <c r="I34" s="98">
        <v>0.15</v>
      </c>
      <c r="J34" s="87">
        <f>ROUND(((SUM(BF132:BF522))*I34),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ROUND((SUM(BG132:BG522)),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ROUND((SUM(BH132:BH522)),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ROUND((SUM(BI132:BI522)),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16.5" customHeight="1">
      <c r="B87" s="33"/>
      <c r="E87" s="241" t="str">
        <f>E9</f>
        <v>040.53.1 - Přeložka plynovodu STL DN 100 v km 1,262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J132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J133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J134</f>
        <v>0</v>
      </c>
      <c r="L98" s="114"/>
    </row>
    <row r="99" spans="2:12" s="8" customFormat="1" ht="24.95" customHeight="1">
      <c r="B99" s="110"/>
      <c r="D99" s="111" t="s">
        <v>231</v>
      </c>
      <c r="E99" s="112"/>
      <c r="F99" s="112"/>
      <c r="G99" s="112"/>
      <c r="H99" s="112"/>
      <c r="I99" s="112"/>
      <c r="J99" s="113">
        <f>J338</f>
        <v>0</v>
      </c>
      <c r="L99" s="110"/>
    </row>
    <row r="100" spans="2:12" s="9" customFormat="1" ht="19.899999999999999" customHeight="1">
      <c r="B100" s="114"/>
      <c r="D100" s="115" t="s">
        <v>5442</v>
      </c>
      <c r="E100" s="116"/>
      <c r="F100" s="116"/>
      <c r="G100" s="116"/>
      <c r="H100" s="116"/>
      <c r="I100" s="116"/>
      <c r="J100" s="117">
        <f>J339</f>
        <v>0</v>
      </c>
      <c r="L100" s="114"/>
    </row>
    <row r="101" spans="2:12" s="9" customFormat="1" ht="19.899999999999999" customHeight="1">
      <c r="B101" s="114"/>
      <c r="D101" s="115" t="s">
        <v>224</v>
      </c>
      <c r="E101" s="116"/>
      <c r="F101" s="116"/>
      <c r="G101" s="116"/>
      <c r="H101" s="116"/>
      <c r="I101" s="116"/>
      <c r="J101" s="117">
        <f>J342</f>
        <v>0</v>
      </c>
      <c r="L101" s="114"/>
    </row>
    <row r="102" spans="2:12" s="9" customFormat="1" ht="19.899999999999999" customHeight="1">
      <c r="B102" s="114"/>
      <c r="D102" s="115" t="s">
        <v>227</v>
      </c>
      <c r="E102" s="116"/>
      <c r="F102" s="116"/>
      <c r="G102" s="116"/>
      <c r="H102" s="116"/>
      <c r="I102" s="116"/>
      <c r="J102" s="117">
        <f>J349</f>
        <v>0</v>
      </c>
      <c r="L102" s="114"/>
    </row>
    <row r="103" spans="2:12" s="9" customFormat="1" ht="19.899999999999999" customHeight="1">
      <c r="B103" s="114"/>
      <c r="D103" s="115" t="s">
        <v>1266</v>
      </c>
      <c r="E103" s="116"/>
      <c r="F103" s="116"/>
      <c r="G103" s="116"/>
      <c r="H103" s="116"/>
      <c r="I103" s="116"/>
      <c r="J103" s="117">
        <f>J366</f>
        <v>0</v>
      </c>
      <c r="L103" s="114"/>
    </row>
    <row r="104" spans="2:12" s="9" customFormat="1" ht="19.899999999999999" customHeight="1">
      <c r="B104" s="114"/>
      <c r="D104" s="115" t="s">
        <v>228</v>
      </c>
      <c r="E104" s="116"/>
      <c r="F104" s="116"/>
      <c r="G104" s="116"/>
      <c r="H104" s="116"/>
      <c r="I104" s="116"/>
      <c r="J104" s="117">
        <f>J372</f>
        <v>0</v>
      </c>
      <c r="L104" s="114"/>
    </row>
    <row r="105" spans="2:12" s="9" customFormat="1" ht="19.899999999999999" customHeight="1">
      <c r="B105" s="114"/>
      <c r="D105" s="115" t="s">
        <v>229</v>
      </c>
      <c r="E105" s="116"/>
      <c r="F105" s="116"/>
      <c r="G105" s="116"/>
      <c r="H105" s="116"/>
      <c r="I105" s="116"/>
      <c r="J105" s="117">
        <f>J379</f>
        <v>0</v>
      </c>
      <c r="L105" s="114"/>
    </row>
    <row r="106" spans="2:12" s="9" customFormat="1" ht="19.899999999999999" customHeight="1">
      <c r="B106" s="114"/>
      <c r="D106" s="115" t="s">
        <v>230</v>
      </c>
      <c r="E106" s="116"/>
      <c r="F106" s="116"/>
      <c r="G106" s="116"/>
      <c r="H106" s="116"/>
      <c r="I106" s="116"/>
      <c r="J106" s="117">
        <f>J393</f>
        <v>0</v>
      </c>
      <c r="L106" s="114"/>
    </row>
    <row r="107" spans="2:12" s="9" customFormat="1" ht="19.899999999999999" customHeight="1">
      <c r="B107" s="114"/>
      <c r="D107" s="115" t="s">
        <v>2038</v>
      </c>
      <c r="E107" s="116"/>
      <c r="F107" s="116"/>
      <c r="G107" s="116"/>
      <c r="H107" s="116"/>
      <c r="I107" s="116"/>
      <c r="J107" s="117">
        <f>J396</f>
        <v>0</v>
      </c>
      <c r="L107" s="114"/>
    </row>
    <row r="108" spans="2:12" s="8" customFormat="1" ht="24.95" customHeight="1">
      <c r="B108" s="110"/>
      <c r="D108" s="111" t="s">
        <v>233</v>
      </c>
      <c r="E108" s="112"/>
      <c r="F108" s="112"/>
      <c r="G108" s="112"/>
      <c r="H108" s="112"/>
      <c r="I108" s="112"/>
      <c r="J108" s="113">
        <f>J400</f>
        <v>0</v>
      </c>
      <c r="L108" s="110"/>
    </row>
    <row r="109" spans="2:12" s="9" customFormat="1" ht="19.899999999999999" customHeight="1">
      <c r="B109" s="114"/>
      <c r="D109" s="115" t="s">
        <v>234</v>
      </c>
      <c r="E109" s="116"/>
      <c r="F109" s="116"/>
      <c r="G109" s="116"/>
      <c r="H109" s="116"/>
      <c r="I109" s="116"/>
      <c r="J109" s="117">
        <f>J401</f>
        <v>0</v>
      </c>
      <c r="L109" s="114"/>
    </row>
    <row r="110" spans="2:12" s="9" customFormat="1" ht="19.899999999999999" customHeight="1">
      <c r="B110" s="114"/>
      <c r="D110" s="115" t="s">
        <v>2969</v>
      </c>
      <c r="E110" s="116"/>
      <c r="F110" s="116"/>
      <c r="G110" s="116"/>
      <c r="H110" s="116"/>
      <c r="I110" s="116"/>
      <c r="J110" s="117">
        <f>J407</f>
        <v>0</v>
      </c>
      <c r="L110" s="114"/>
    </row>
    <row r="111" spans="2:12" s="9" customFormat="1" ht="19.899999999999999" customHeight="1">
      <c r="B111" s="114"/>
      <c r="D111" s="115" t="s">
        <v>2256</v>
      </c>
      <c r="E111" s="116"/>
      <c r="F111" s="116"/>
      <c r="G111" s="116"/>
      <c r="H111" s="116"/>
      <c r="I111" s="116"/>
      <c r="J111" s="117">
        <f>J509</f>
        <v>0</v>
      </c>
      <c r="L111" s="114"/>
    </row>
    <row r="112" spans="2:12" s="8" customFormat="1" ht="24.95" customHeight="1">
      <c r="B112" s="110"/>
      <c r="D112" s="111" t="s">
        <v>1269</v>
      </c>
      <c r="E112" s="112"/>
      <c r="F112" s="112"/>
      <c r="G112" s="112"/>
      <c r="H112" s="112"/>
      <c r="I112" s="112"/>
      <c r="J112" s="113">
        <f>J515</f>
        <v>0</v>
      </c>
      <c r="L112" s="110"/>
    </row>
    <row r="113" spans="2:12" s="1" customFormat="1" ht="21.75" customHeight="1">
      <c r="B113" s="33"/>
      <c r="L113" s="33"/>
    </row>
    <row r="114" spans="2:12" s="1" customFormat="1" ht="6.95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33"/>
    </row>
    <row r="118" spans="2:12" s="1" customFormat="1" ht="6.95" customHeight="1">
      <c r="B118" s="47"/>
      <c r="C118" s="48"/>
      <c r="D118" s="48"/>
      <c r="E118" s="48"/>
      <c r="F118" s="48"/>
      <c r="G118" s="48"/>
      <c r="H118" s="48"/>
      <c r="I118" s="48"/>
      <c r="J118" s="48"/>
      <c r="K118" s="48"/>
      <c r="L118" s="33"/>
    </row>
    <row r="119" spans="2:12" s="1" customFormat="1" ht="24.95" customHeight="1">
      <c r="B119" s="33"/>
      <c r="C119" s="21" t="s">
        <v>235</v>
      </c>
      <c r="L119" s="33"/>
    </row>
    <row r="120" spans="2:12" s="1" customFormat="1" ht="6.95" customHeight="1">
      <c r="B120" s="33"/>
      <c r="L120" s="33"/>
    </row>
    <row r="121" spans="2:12" s="1" customFormat="1" ht="12" customHeight="1">
      <c r="B121" s="33"/>
      <c r="C121" s="27" t="s">
        <v>16</v>
      </c>
      <c r="L121" s="33"/>
    </row>
    <row r="122" spans="2:12" s="1" customFormat="1" ht="26.25" customHeight="1">
      <c r="B122" s="33"/>
      <c r="E122" s="259" t="str">
        <f>E7</f>
        <v>Opatření Zátor-Loučky, OHO, Dílčí stavba 02.040 Opatření v úseku Zátor - Loučky</v>
      </c>
      <c r="F122" s="260"/>
      <c r="G122" s="260"/>
      <c r="H122" s="260"/>
      <c r="L122" s="33"/>
    </row>
    <row r="123" spans="2:12" s="1" customFormat="1" ht="12" customHeight="1">
      <c r="B123" s="33"/>
      <c r="C123" s="27" t="s">
        <v>215</v>
      </c>
      <c r="L123" s="33"/>
    </row>
    <row r="124" spans="2:12" s="1" customFormat="1" ht="16.5" customHeight="1">
      <c r="B124" s="33"/>
      <c r="E124" s="241" t="str">
        <f>E9</f>
        <v>040.53.1 - Přeložka plynovodu STL DN 100 v km 1,262</v>
      </c>
      <c r="F124" s="261"/>
      <c r="G124" s="261"/>
      <c r="H124" s="261"/>
      <c r="L124" s="33"/>
    </row>
    <row r="125" spans="2:12" s="1" customFormat="1" ht="6.95" customHeight="1">
      <c r="B125" s="33"/>
      <c r="L125" s="33"/>
    </row>
    <row r="126" spans="2:12" s="1" customFormat="1" ht="12" customHeight="1">
      <c r="B126" s="33"/>
      <c r="C126" s="27" t="s">
        <v>22</v>
      </c>
      <c r="F126" s="25" t="str">
        <f>F12</f>
        <v>Zátor</v>
      </c>
      <c r="I126" s="27" t="s">
        <v>24</v>
      </c>
      <c r="J126" s="53" t="str">
        <f>IF(J12="","",J12)</f>
        <v>15. 11. 2024</v>
      </c>
      <c r="L126" s="33"/>
    </row>
    <row r="127" spans="2:12" s="1" customFormat="1" ht="6.95" customHeight="1">
      <c r="B127" s="33"/>
      <c r="L127" s="33"/>
    </row>
    <row r="128" spans="2:12" s="1" customFormat="1" ht="15.2" customHeight="1">
      <c r="B128" s="33"/>
      <c r="C128" s="27" t="s">
        <v>28</v>
      </c>
      <c r="F128" s="25" t="str">
        <f>E15</f>
        <v>Povodí Odry, státní podnik</v>
      </c>
      <c r="I128" s="27" t="s">
        <v>34</v>
      </c>
      <c r="J128" s="31" t="str">
        <f>E21</f>
        <v>AQUATIS, a.s.</v>
      </c>
      <c r="L128" s="33"/>
    </row>
    <row r="129" spans="2:65" s="1" customFormat="1" ht="25.7" customHeight="1">
      <c r="B129" s="33"/>
      <c r="C129" s="27" t="s">
        <v>32</v>
      </c>
      <c r="F129" s="25" t="str">
        <f>IF(E18="","",E18)</f>
        <v>Vyplň údaj</v>
      </c>
      <c r="I129" s="27" t="s">
        <v>37</v>
      </c>
      <c r="J129" s="31" t="str">
        <f>E24</f>
        <v>Ing. Michal Jendruščák</v>
      </c>
      <c r="L129" s="33"/>
    </row>
    <row r="130" spans="2:65" s="1" customFormat="1" ht="10.35" customHeight="1">
      <c r="B130" s="33"/>
      <c r="L130" s="33"/>
    </row>
    <row r="131" spans="2:65" s="10" customFormat="1" ht="29.25" customHeight="1">
      <c r="B131" s="118"/>
      <c r="C131" s="119" t="s">
        <v>236</v>
      </c>
      <c r="D131" s="120" t="s">
        <v>65</v>
      </c>
      <c r="E131" s="120" t="s">
        <v>61</v>
      </c>
      <c r="F131" s="120" t="s">
        <v>62</v>
      </c>
      <c r="G131" s="120" t="s">
        <v>237</v>
      </c>
      <c r="H131" s="120" t="s">
        <v>238</v>
      </c>
      <c r="I131" s="120" t="s">
        <v>239</v>
      </c>
      <c r="J131" s="120" t="s">
        <v>219</v>
      </c>
      <c r="K131" s="121" t="s">
        <v>240</v>
      </c>
      <c r="L131" s="118"/>
      <c r="M131" s="60" t="s">
        <v>1</v>
      </c>
      <c r="N131" s="61" t="s">
        <v>44</v>
      </c>
      <c r="O131" s="61" t="s">
        <v>241</v>
      </c>
      <c r="P131" s="61" t="s">
        <v>242</v>
      </c>
      <c r="Q131" s="61" t="s">
        <v>243</v>
      </c>
      <c r="R131" s="61" t="s">
        <v>244</v>
      </c>
      <c r="S131" s="61" t="s">
        <v>245</v>
      </c>
      <c r="T131" s="62" t="s">
        <v>246</v>
      </c>
    </row>
    <row r="132" spans="2:65" s="1" customFormat="1" ht="22.9" customHeight="1">
      <c r="B132" s="33"/>
      <c r="C132" s="65" t="s">
        <v>247</v>
      </c>
      <c r="J132" s="122">
        <f>BK132</f>
        <v>0</v>
      </c>
      <c r="L132" s="33"/>
      <c r="M132" s="63"/>
      <c r="N132" s="54"/>
      <c r="O132" s="54"/>
      <c r="P132" s="123">
        <f>P133+P338+P400+P515</f>
        <v>0</v>
      </c>
      <c r="Q132" s="54"/>
      <c r="R132" s="123">
        <f>R133+R338+R400+R515</f>
        <v>210.51627569999999</v>
      </c>
      <c r="S132" s="54"/>
      <c r="T132" s="124">
        <f>T133+T338+T400+T515</f>
        <v>65.49799999999999</v>
      </c>
      <c r="AT132" s="17" t="s">
        <v>79</v>
      </c>
      <c r="AU132" s="17" t="s">
        <v>221</v>
      </c>
      <c r="BK132" s="125">
        <f>BK133+BK338+BK400+BK515</f>
        <v>0</v>
      </c>
    </row>
    <row r="133" spans="2:65" s="11" customFormat="1" ht="25.9" customHeight="1">
      <c r="B133" s="126"/>
      <c r="D133" s="127" t="s">
        <v>79</v>
      </c>
      <c r="E133" s="128" t="s">
        <v>248</v>
      </c>
      <c r="F133" s="128" t="s">
        <v>249</v>
      </c>
      <c r="I133" s="129"/>
      <c r="J133" s="130">
        <f>BK133</f>
        <v>0</v>
      </c>
      <c r="L133" s="126"/>
      <c r="M133" s="131"/>
      <c r="P133" s="132">
        <f>P134</f>
        <v>0</v>
      </c>
      <c r="R133" s="132">
        <f>R134</f>
        <v>166.85876400000001</v>
      </c>
      <c r="T133" s="133">
        <f>T134</f>
        <v>65.49799999999999</v>
      </c>
      <c r="AR133" s="127" t="s">
        <v>88</v>
      </c>
      <c r="AT133" s="134" t="s">
        <v>79</v>
      </c>
      <c r="AU133" s="134" t="s">
        <v>80</v>
      </c>
      <c r="AY133" s="127" t="s">
        <v>250</v>
      </c>
      <c r="BK133" s="135">
        <f>BK134</f>
        <v>0</v>
      </c>
    </row>
    <row r="134" spans="2:65" s="11" customFormat="1" ht="22.9" customHeight="1">
      <c r="B134" s="126"/>
      <c r="D134" s="127" t="s">
        <v>79</v>
      </c>
      <c r="E134" s="136" t="s">
        <v>88</v>
      </c>
      <c r="F134" s="136" t="s">
        <v>251</v>
      </c>
      <c r="I134" s="129"/>
      <c r="J134" s="137">
        <f>BK134</f>
        <v>0</v>
      </c>
      <c r="L134" s="126"/>
      <c r="M134" s="131"/>
      <c r="P134" s="132">
        <f>SUM(P135:P337)</f>
        <v>0</v>
      </c>
      <c r="R134" s="132">
        <f>SUM(R135:R337)</f>
        <v>166.85876400000001</v>
      </c>
      <c r="T134" s="133">
        <f>SUM(T135:T337)</f>
        <v>65.49799999999999</v>
      </c>
      <c r="AR134" s="127" t="s">
        <v>88</v>
      </c>
      <c r="AT134" s="134" t="s">
        <v>79</v>
      </c>
      <c r="AU134" s="134" t="s">
        <v>88</v>
      </c>
      <c r="AY134" s="127" t="s">
        <v>250</v>
      </c>
      <c r="BK134" s="135">
        <f>SUM(BK135:BK337)</f>
        <v>0</v>
      </c>
    </row>
    <row r="135" spans="2:65" s="1" customFormat="1" ht="24.2" customHeight="1">
      <c r="B135" s="33"/>
      <c r="C135" s="138" t="s">
        <v>88</v>
      </c>
      <c r="D135" s="138" t="s">
        <v>252</v>
      </c>
      <c r="E135" s="139" t="s">
        <v>5443</v>
      </c>
      <c r="F135" s="140" t="s">
        <v>5444</v>
      </c>
      <c r="G135" s="141" t="s">
        <v>255</v>
      </c>
      <c r="H135" s="142">
        <v>52</v>
      </c>
      <c r="I135" s="143"/>
      <c r="J135" s="144">
        <f>ROUND(I135*H135,2)</f>
        <v>0</v>
      </c>
      <c r="K135" s="140" t="s">
        <v>256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0.28999999999999998</v>
      </c>
      <c r="T135" s="148">
        <f>S135*H135</f>
        <v>15.079999999999998</v>
      </c>
      <c r="AR135" s="149" t="s">
        <v>257</v>
      </c>
      <c r="AT135" s="149" t="s">
        <v>252</v>
      </c>
      <c r="AU135" s="149" t="s">
        <v>21</v>
      </c>
      <c r="AY135" s="17" t="s">
        <v>250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257</v>
      </c>
      <c r="BM135" s="149" t="s">
        <v>5445</v>
      </c>
    </row>
    <row r="136" spans="2:65" s="1" customFormat="1" ht="11.25">
      <c r="B136" s="33"/>
      <c r="D136" s="151" t="s">
        <v>259</v>
      </c>
      <c r="F136" s="152" t="s">
        <v>5446</v>
      </c>
      <c r="I136" s="153"/>
      <c r="L136" s="33"/>
      <c r="M136" s="154"/>
      <c r="T136" s="57"/>
      <c r="AT136" s="17" t="s">
        <v>259</v>
      </c>
      <c r="AU136" s="17" t="s">
        <v>21</v>
      </c>
    </row>
    <row r="137" spans="2:65" s="12" customFormat="1" ht="11.25">
      <c r="B137" s="155"/>
      <c r="D137" s="156" t="s">
        <v>265</v>
      </c>
      <c r="E137" s="157" t="s">
        <v>1</v>
      </c>
      <c r="F137" s="158" t="s">
        <v>5447</v>
      </c>
      <c r="H137" s="159">
        <v>24</v>
      </c>
      <c r="I137" s="160"/>
      <c r="L137" s="155"/>
      <c r="M137" s="161"/>
      <c r="T137" s="162"/>
      <c r="AT137" s="157" t="s">
        <v>265</v>
      </c>
      <c r="AU137" s="157" t="s">
        <v>21</v>
      </c>
      <c r="AV137" s="12" t="s">
        <v>21</v>
      </c>
      <c r="AW137" s="12" t="s">
        <v>36</v>
      </c>
      <c r="AX137" s="12" t="s">
        <v>80</v>
      </c>
      <c r="AY137" s="157" t="s">
        <v>250</v>
      </c>
    </row>
    <row r="138" spans="2:65" s="12" customFormat="1" ht="11.25">
      <c r="B138" s="155"/>
      <c r="D138" s="156" t="s">
        <v>265</v>
      </c>
      <c r="E138" s="157" t="s">
        <v>1</v>
      </c>
      <c r="F138" s="158" t="s">
        <v>5448</v>
      </c>
      <c r="H138" s="159">
        <v>18</v>
      </c>
      <c r="I138" s="160"/>
      <c r="L138" s="155"/>
      <c r="M138" s="161"/>
      <c r="T138" s="162"/>
      <c r="AT138" s="157" t="s">
        <v>265</v>
      </c>
      <c r="AU138" s="157" t="s">
        <v>21</v>
      </c>
      <c r="AV138" s="12" t="s">
        <v>21</v>
      </c>
      <c r="AW138" s="12" t="s">
        <v>36</v>
      </c>
      <c r="AX138" s="12" t="s">
        <v>80</v>
      </c>
      <c r="AY138" s="157" t="s">
        <v>250</v>
      </c>
    </row>
    <row r="139" spans="2:65" s="12" customFormat="1" ht="11.25">
      <c r="B139" s="155"/>
      <c r="D139" s="156" t="s">
        <v>265</v>
      </c>
      <c r="E139" s="157" t="s">
        <v>1</v>
      </c>
      <c r="F139" s="158" t="s">
        <v>5449</v>
      </c>
      <c r="H139" s="159">
        <v>10</v>
      </c>
      <c r="I139" s="160"/>
      <c r="L139" s="155"/>
      <c r="M139" s="161"/>
      <c r="T139" s="162"/>
      <c r="AT139" s="157" t="s">
        <v>265</v>
      </c>
      <c r="AU139" s="157" t="s">
        <v>21</v>
      </c>
      <c r="AV139" s="12" t="s">
        <v>21</v>
      </c>
      <c r="AW139" s="12" t="s">
        <v>36</v>
      </c>
      <c r="AX139" s="12" t="s">
        <v>80</v>
      </c>
      <c r="AY139" s="157" t="s">
        <v>250</v>
      </c>
    </row>
    <row r="140" spans="2:65" s="14" customFormat="1" ht="11.25">
      <c r="B140" s="171"/>
      <c r="D140" s="156" t="s">
        <v>265</v>
      </c>
      <c r="E140" s="172" t="s">
        <v>1</v>
      </c>
      <c r="F140" s="173" t="s">
        <v>317</v>
      </c>
      <c r="H140" s="174">
        <v>52</v>
      </c>
      <c r="I140" s="175"/>
      <c r="L140" s="171"/>
      <c r="M140" s="176"/>
      <c r="T140" s="177"/>
      <c r="AT140" s="172" t="s">
        <v>265</v>
      </c>
      <c r="AU140" s="172" t="s">
        <v>21</v>
      </c>
      <c r="AV140" s="14" t="s">
        <v>267</v>
      </c>
      <c r="AW140" s="14" t="s">
        <v>36</v>
      </c>
      <c r="AX140" s="14" t="s">
        <v>88</v>
      </c>
      <c r="AY140" s="172" t="s">
        <v>250</v>
      </c>
    </row>
    <row r="141" spans="2:65" s="1" customFormat="1" ht="24.2" customHeight="1">
      <c r="B141" s="33"/>
      <c r="C141" s="138" t="s">
        <v>21</v>
      </c>
      <c r="D141" s="138" t="s">
        <v>252</v>
      </c>
      <c r="E141" s="139" t="s">
        <v>5450</v>
      </c>
      <c r="F141" s="140" t="s">
        <v>5451</v>
      </c>
      <c r="G141" s="141" t="s">
        <v>255</v>
      </c>
      <c r="H141" s="142">
        <v>52</v>
      </c>
      <c r="I141" s="143"/>
      <c r="J141" s="144">
        <f>ROUND(I141*H141,2)</f>
        <v>0</v>
      </c>
      <c r="K141" s="140" t="s">
        <v>256</v>
      </c>
      <c r="L141" s="33"/>
      <c r="M141" s="145" t="s">
        <v>1</v>
      </c>
      <c r="N141" s="146" t="s">
        <v>45</v>
      </c>
      <c r="P141" s="147">
        <f>O141*H141</f>
        <v>0</v>
      </c>
      <c r="Q141" s="147">
        <v>0</v>
      </c>
      <c r="R141" s="147">
        <f>Q141*H141</f>
        <v>0</v>
      </c>
      <c r="S141" s="147">
        <v>0.625</v>
      </c>
      <c r="T141" s="148">
        <f>S141*H141</f>
        <v>32.5</v>
      </c>
      <c r="AR141" s="149" t="s">
        <v>257</v>
      </c>
      <c r="AT141" s="149" t="s">
        <v>252</v>
      </c>
      <c r="AU141" s="149" t="s">
        <v>21</v>
      </c>
      <c r="AY141" s="17" t="s">
        <v>250</v>
      </c>
      <c r="BE141" s="150">
        <f>IF(N141="základní",J141,0)</f>
        <v>0</v>
      </c>
      <c r="BF141" s="150">
        <f>IF(N141="snížená",J141,0)</f>
        <v>0</v>
      </c>
      <c r="BG141" s="150">
        <f>IF(N141="zákl. přenesená",J141,0)</f>
        <v>0</v>
      </c>
      <c r="BH141" s="150">
        <f>IF(N141="sníž. přenesená",J141,0)</f>
        <v>0</v>
      </c>
      <c r="BI141" s="150">
        <f>IF(N141="nulová",J141,0)</f>
        <v>0</v>
      </c>
      <c r="BJ141" s="17" t="s">
        <v>88</v>
      </c>
      <c r="BK141" s="150">
        <f>ROUND(I141*H141,2)</f>
        <v>0</v>
      </c>
      <c r="BL141" s="17" t="s">
        <v>257</v>
      </c>
      <c r="BM141" s="149" t="s">
        <v>5452</v>
      </c>
    </row>
    <row r="142" spans="2:65" s="1" customFormat="1" ht="11.25">
      <c r="B142" s="33"/>
      <c r="D142" s="151" t="s">
        <v>259</v>
      </c>
      <c r="F142" s="152" t="s">
        <v>5453</v>
      </c>
      <c r="I142" s="153"/>
      <c r="L142" s="33"/>
      <c r="M142" s="154"/>
      <c r="T142" s="57"/>
      <c r="AT142" s="17" t="s">
        <v>259</v>
      </c>
      <c r="AU142" s="17" t="s">
        <v>21</v>
      </c>
    </row>
    <row r="143" spans="2:65" s="12" customFormat="1" ht="11.25">
      <c r="B143" s="155"/>
      <c r="D143" s="156" t="s">
        <v>265</v>
      </c>
      <c r="E143" s="157" t="s">
        <v>1</v>
      </c>
      <c r="F143" s="158" t="s">
        <v>561</v>
      </c>
      <c r="H143" s="159">
        <v>52</v>
      </c>
      <c r="I143" s="160"/>
      <c r="L143" s="155"/>
      <c r="M143" s="161"/>
      <c r="T143" s="162"/>
      <c r="AT143" s="157" t="s">
        <v>265</v>
      </c>
      <c r="AU143" s="157" t="s">
        <v>21</v>
      </c>
      <c r="AV143" s="12" t="s">
        <v>21</v>
      </c>
      <c r="AW143" s="12" t="s">
        <v>36</v>
      </c>
      <c r="AX143" s="12" t="s">
        <v>88</v>
      </c>
      <c r="AY143" s="157" t="s">
        <v>250</v>
      </c>
    </row>
    <row r="144" spans="2:65" s="1" customFormat="1" ht="24.2" customHeight="1">
      <c r="B144" s="33"/>
      <c r="C144" s="138" t="s">
        <v>267</v>
      </c>
      <c r="D144" s="138" t="s">
        <v>252</v>
      </c>
      <c r="E144" s="139" t="s">
        <v>5454</v>
      </c>
      <c r="F144" s="140" t="s">
        <v>5455</v>
      </c>
      <c r="G144" s="141" t="s">
        <v>255</v>
      </c>
      <c r="H144" s="142">
        <v>34</v>
      </c>
      <c r="I144" s="143"/>
      <c r="J144" s="144">
        <f>ROUND(I144*H144,2)</f>
        <v>0</v>
      </c>
      <c r="K144" s="140" t="s">
        <v>256</v>
      </c>
      <c r="L144" s="33"/>
      <c r="M144" s="145" t="s">
        <v>1</v>
      </c>
      <c r="N144" s="146" t="s">
        <v>45</v>
      </c>
      <c r="P144" s="147">
        <f>O144*H144</f>
        <v>0</v>
      </c>
      <c r="Q144" s="147">
        <v>0</v>
      </c>
      <c r="R144" s="147">
        <f>Q144*H144</f>
        <v>0</v>
      </c>
      <c r="S144" s="147">
        <v>0.22</v>
      </c>
      <c r="T144" s="148">
        <f>S144*H144</f>
        <v>7.48</v>
      </c>
      <c r="AR144" s="149" t="s">
        <v>257</v>
      </c>
      <c r="AT144" s="149" t="s">
        <v>252</v>
      </c>
      <c r="AU144" s="149" t="s">
        <v>21</v>
      </c>
      <c r="AY144" s="17" t="s">
        <v>250</v>
      </c>
      <c r="BE144" s="150">
        <f>IF(N144="základní",J144,0)</f>
        <v>0</v>
      </c>
      <c r="BF144" s="150">
        <f>IF(N144="snížená",J144,0)</f>
        <v>0</v>
      </c>
      <c r="BG144" s="150">
        <f>IF(N144="zákl. přenesená",J144,0)</f>
        <v>0</v>
      </c>
      <c r="BH144" s="150">
        <f>IF(N144="sníž. přenesená",J144,0)</f>
        <v>0</v>
      </c>
      <c r="BI144" s="150">
        <f>IF(N144="nulová",J144,0)</f>
        <v>0</v>
      </c>
      <c r="BJ144" s="17" t="s">
        <v>88</v>
      </c>
      <c r="BK144" s="150">
        <f>ROUND(I144*H144,2)</f>
        <v>0</v>
      </c>
      <c r="BL144" s="17" t="s">
        <v>257</v>
      </c>
      <c r="BM144" s="149" t="s">
        <v>5456</v>
      </c>
    </row>
    <row r="145" spans="2:65" s="1" customFormat="1" ht="11.25">
      <c r="B145" s="33"/>
      <c r="D145" s="151" t="s">
        <v>259</v>
      </c>
      <c r="F145" s="152" t="s">
        <v>5457</v>
      </c>
      <c r="I145" s="153"/>
      <c r="L145" s="33"/>
      <c r="M145" s="154"/>
      <c r="T145" s="57"/>
      <c r="AT145" s="17" t="s">
        <v>259</v>
      </c>
      <c r="AU145" s="17" t="s">
        <v>21</v>
      </c>
    </row>
    <row r="146" spans="2:65" s="12" customFormat="1" ht="11.25">
      <c r="B146" s="155"/>
      <c r="D146" s="156" t="s">
        <v>265</v>
      </c>
      <c r="E146" s="157" t="s">
        <v>1</v>
      </c>
      <c r="F146" s="158" t="s">
        <v>5458</v>
      </c>
      <c r="H146" s="159">
        <v>34</v>
      </c>
      <c r="I146" s="160"/>
      <c r="L146" s="155"/>
      <c r="M146" s="161"/>
      <c r="T146" s="162"/>
      <c r="AT146" s="157" t="s">
        <v>265</v>
      </c>
      <c r="AU146" s="157" t="s">
        <v>21</v>
      </c>
      <c r="AV146" s="12" t="s">
        <v>21</v>
      </c>
      <c r="AW146" s="12" t="s">
        <v>36</v>
      </c>
      <c r="AX146" s="12" t="s">
        <v>88</v>
      </c>
      <c r="AY146" s="157" t="s">
        <v>250</v>
      </c>
    </row>
    <row r="147" spans="2:65" s="1" customFormat="1" ht="24.2" customHeight="1">
      <c r="B147" s="33"/>
      <c r="C147" s="138" t="s">
        <v>257</v>
      </c>
      <c r="D147" s="138" t="s">
        <v>252</v>
      </c>
      <c r="E147" s="139" t="s">
        <v>5459</v>
      </c>
      <c r="F147" s="140" t="s">
        <v>5460</v>
      </c>
      <c r="G147" s="141" t="s">
        <v>255</v>
      </c>
      <c r="H147" s="142">
        <v>18</v>
      </c>
      <c r="I147" s="143"/>
      <c r="J147" s="144">
        <f>ROUND(I147*H147,2)</f>
        <v>0</v>
      </c>
      <c r="K147" s="140" t="s">
        <v>256</v>
      </c>
      <c r="L147" s="33"/>
      <c r="M147" s="145" t="s">
        <v>1</v>
      </c>
      <c r="N147" s="146" t="s">
        <v>45</v>
      </c>
      <c r="P147" s="147">
        <f>O147*H147</f>
        <v>0</v>
      </c>
      <c r="Q147" s="147">
        <v>0</v>
      </c>
      <c r="R147" s="147">
        <f>Q147*H147</f>
        <v>0</v>
      </c>
      <c r="S147" s="147">
        <v>0.316</v>
      </c>
      <c r="T147" s="148">
        <f>S147*H147</f>
        <v>5.6879999999999997</v>
      </c>
      <c r="AR147" s="149" t="s">
        <v>257</v>
      </c>
      <c r="AT147" s="149" t="s">
        <v>252</v>
      </c>
      <c r="AU147" s="149" t="s">
        <v>21</v>
      </c>
      <c r="AY147" s="17" t="s">
        <v>250</v>
      </c>
      <c r="BE147" s="150">
        <f>IF(N147="základní",J147,0)</f>
        <v>0</v>
      </c>
      <c r="BF147" s="150">
        <f>IF(N147="snížená",J147,0)</f>
        <v>0</v>
      </c>
      <c r="BG147" s="150">
        <f>IF(N147="zákl. přenesená",J147,0)</f>
        <v>0</v>
      </c>
      <c r="BH147" s="150">
        <f>IF(N147="sníž. přenesená",J147,0)</f>
        <v>0</v>
      </c>
      <c r="BI147" s="150">
        <f>IF(N147="nulová",J147,0)</f>
        <v>0</v>
      </c>
      <c r="BJ147" s="17" t="s">
        <v>88</v>
      </c>
      <c r="BK147" s="150">
        <f>ROUND(I147*H147,2)</f>
        <v>0</v>
      </c>
      <c r="BL147" s="17" t="s">
        <v>257</v>
      </c>
      <c r="BM147" s="149" t="s">
        <v>5461</v>
      </c>
    </row>
    <row r="148" spans="2:65" s="1" customFormat="1" ht="11.25">
      <c r="B148" s="33"/>
      <c r="D148" s="151" t="s">
        <v>259</v>
      </c>
      <c r="F148" s="152" t="s">
        <v>5462</v>
      </c>
      <c r="I148" s="153"/>
      <c r="L148" s="33"/>
      <c r="M148" s="154"/>
      <c r="T148" s="57"/>
      <c r="AT148" s="17" t="s">
        <v>259</v>
      </c>
      <c r="AU148" s="17" t="s">
        <v>21</v>
      </c>
    </row>
    <row r="149" spans="2:65" s="12" customFormat="1" ht="11.25">
      <c r="B149" s="155"/>
      <c r="D149" s="156" t="s">
        <v>265</v>
      </c>
      <c r="E149" s="157" t="s">
        <v>1</v>
      </c>
      <c r="F149" s="158" t="s">
        <v>5463</v>
      </c>
      <c r="H149" s="159">
        <v>18</v>
      </c>
      <c r="I149" s="160"/>
      <c r="L149" s="155"/>
      <c r="M149" s="161"/>
      <c r="T149" s="162"/>
      <c r="AT149" s="157" t="s">
        <v>265</v>
      </c>
      <c r="AU149" s="157" t="s">
        <v>21</v>
      </c>
      <c r="AV149" s="12" t="s">
        <v>21</v>
      </c>
      <c r="AW149" s="12" t="s">
        <v>36</v>
      </c>
      <c r="AX149" s="12" t="s">
        <v>88</v>
      </c>
      <c r="AY149" s="157" t="s">
        <v>250</v>
      </c>
    </row>
    <row r="150" spans="2:65" s="1" customFormat="1" ht="24.2" customHeight="1">
      <c r="B150" s="33"/>
      <c r="C150" s="138" t="s">
        <v>280</v>
      </c>
      <c r="D150" s="138" t="s">
        <v>252</v>
      </c>
      <c r="E150" s="139" t="s">
        <v>5464</v>
      </c>
      <c r="F150" s="140" t="s">
        <v>5465</v>
      </c>
      <c r="G150" s="141" t="s">
        <v>255</v>
      </c>
      <c r="H150" s="142">
        <v>34</v>
      </c>
      <c r="I150" s="143"/>
      <c r="J150" s="144">
        <f>ROUND(I150*H150,2)</f>
        <v>0</v>
      </c>
      <c r="K150" s="140" t="s">
        <v>256</v>
      </c>
      <c r="L150" s="33"/>
      <c r="M150" s="145" t="s">
        <v>1</v>
      </c>
      <c r="N150" s="146" t="s">
        <v>45</v>
      </c>
      <c r="P150" s="147">
        <f>O150*H150</f>
        <v>0</v>
      </c>
      <c r="Q150" s="147">
        <v>1.0000000000000001E-5</v>
      </c>
      <c r="R150" s="147">
        <f>Q150*H150</f>
        <v>3.4000000000000002E-4</v>
      </c>
      <c r="S150" s="147">
        <v>0.115</v>
      </c>
      <c r="T150" s="148">
        <f>S150*H150</f>
        <v>3.91</v>
      </c>
      <c r="AR150" s="149" t="s">
        <v>257</v>
      </c>
      <c r="AT150" s="149" t="s">
        <v>252</v>
      </c>
      <c r="AU150" s="149" t="s">
        <v>21</v>
      </c>
      <c r="AY150" s="17" t="s">
        <v>250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257</v>
      </c>
      <c r="BM150" s="149" t="s">
        <v>5466</v>
      </c>
    </row>
    <row r="151" spans="2:65" s="1" customFormat="1" ht="11.25">
      <c r="B151" s="33"/>
      <c r="D151" s="151" t="s">
        <v>259</v>
      </c>
      <c r="F151" s="152" t="s">
        <v>5467</v>
      </c>
      <c r="I151" s="153"/>
      <c r="L151" s="33"/>
      <c r="M151" s="154"/>
      <c r="T151" s="57"/>
      <c r="AT151" s="17" t="s">
        <v>259</v>
      </c>
      <c r="AU151" s="17" t="s">
        <v>21</v>
      </c>
    </row>
    <row r="152" spans="2:65" s="12" customFormat="1" ht="11.25">
      <c r="B152" s="155"/>
      <c r="D152" s="156" t="s">
        <v>265</v>
      </c>
      <c r="E152" s="157" t="s">
        <v>5468</v>
      </c>
      <c r="F152" s="158" t="s">
        <v>5458</v>
      </c>
      <c r="H152" s="159">
        <v>34</v>
      </c>
      <c r="I152" s="160"/>
      <c r="L152" s="155"/>
      <c r="M152" s="161"/>
      <c r="T152" s="162"/>
      <c r="AT152" s="157" t="s">
        <v>265</v>
      </c>
      <c r="AU152" s="157" t="s">
        <v>21</v>
      </c>
      <c r="AV152" s="12" t="s">
        <v>21</v>
      </c>
      <c r="AW152" s="12" t="s">
        <v>36</v>
      </c>
      <c r="AX152" s="12" t="s">
        <v>88</v>
      </c>
      <c r="AY152" s="157" t="s">
        <v>250</v>
      </c>
    </row>
    <row r="153" spans="2:65" s="1" customFormat="1" ht="16.5" customHeight="1">
      <c r="B153" s="33"/>
      <c r="C153" s="138" t="s">
        <v>287</v>
      </c>
      <c r="D153" s="138" t="s">
        <v>252</v>
      </c>
      <c r="E153" s="139" t="s">
        <v>5469</v>
      </c>
      <c r="F153" s="140" t="s">
        <v>5470</v>
      </c>
      <c r="G153" s="141" t="s">
        <v>557</v>
      </c>
      <c r="H153" s="142">
        <v>4</v>
      </c>
      <c r="I153" s="143"/>
      <c r="J153" s="144">
        <f>ROUND(I153*H153,2)</f>
        <v>0</v>
      </c>
      <c r="K153" s="140" t="s">
        <v>256</v>
      </c>
      <c r="L153" s="33"/>
      <c r="M153" s="145" t="s">
        <v>1</v>
      </c>
      <c r="N153" s="146" t="s">
        <v>45</v>
      </c>
      <c r="P153" s="147">
        <f>O153*H153</f>
        <v>0</v>
      </c>
      <c r="Q153" s="147">
        <v>0</v>
      </c>
      <c r="R153" s="147">
        <f>Q153*H153</f>
        <v>0</v>
      </c>
      <c r="S153" s="147">
        <v>0.20499999999999999</v>
      </c>
      <c r="T153" s="148">
        <f>S153*H153</f>
        <v>0.82</v>
      </c>
      <c r="AR153" s="149" t="s">
        <v>257</v>
      </c>
      <c r="AT153" s="149" t="s">
        <v>252</v>
      </c>
      <c r="AU153" s="149" t="s">
        <v>21</v>
      </c>
      <c r="AY153" s="17" t="s">
        <v>250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257</v>
      </c>
      <c r="BM153" s="149" t="s">
        <v>5471</v>
      </c>
    </row>
    <row r="154" spans="2:65" s="1" customFormat="1" ht="11.25">
      <c r="B154" s="33"/>
      <c r="D154" s="151" t="s">
        <v>259</v>
      </c>
      <c r="F154" s="152" t="s">
        <v>5472</v>
      </c>
      <c r="I154" s="153"/>
      <c r="L154" s="33"/>
      <c r="M154" s="154"/>
      <c r="T154" s="57"/>
      <c r="AT154" s="17" t="s">
        <v>259</v>
      </c>
      <c r="AU154" s="17" t="s">
        <v>21</v>
      </c>
    </row>
    <row r="155" spans="2:65" s="12" customFormat="1" ht="11.25">
      <c r="B155" s="155"/>
      <c r="D155" s="156" t="s">
        <v>265</v>
      </c>
      <c r="E155" s="157" t="s">
        <v>1</v>
      </c>
      <c r="F155" s="158" t="s">
        <v>5473</v>
      </c>
      <c r="H155" s="159">
        <v>4</v>
      </c>
      <c r="I155" s="160"/>
      <c r="L155" s="155"/>
      <c r="M155" s="161"/>
      <c r="T155" s="162"/>
      <c r="AT155" s="157" t="s">
        <v>265</v>
      </c>
      <c r="AU155" s="157" t="s">
        <v>21</v>
      </c>
      <c r="AV155" s="12" t="s">
        <v>21</v>
      </c>
      <c r="AW155" s="12" t="s">
        <v>36</v>
      </c>
      <c r="AX155" s="12" t="s">
        <v>88</v>
      </c>
      <c r="AY155" s="157" t="s">
        <v>250</v>
      </c>
    </row>
    <row r="156" spans="2:65" s="1" customFormat="1" ht="16.5" customHeight="1">
      <c r="B156" s="33"/>
      <c r="C156" s="138" t="s">
        <v>293</v>
      </c>
      <c r="D156" s="138" t="s">
        <v>252</v>
      </c>
      <c r="E156" s="139" t="s">
        <v>5474</v>
      </c>
      <c r="F156" s="140" t="s">
        <v>5475</v>
      </c>
      <c r="G156" s="141" t="s">
        <v>255</v>
      </c>
      <c r="H156" s="142">
        <v>25</v>
      </c>
      <c r="I156" s="143"/>
      <c r="J156" s="144">
        <f>ROUND(I156*H156,2)</f>
        <v>0</v>
      </c>
      <c r="K156" s="140" t="s">
        <v>256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0</v>
      </c>
      <c r="R156" s="147">
        <f>Q156*H156</f>
        <v>0</v>
      </c>
      <c r="S156" s="147">
        <v>8.0000000000000004E-4</v>
      </c>
      <c r="T156" s="148">
        <f>S156*H156</f>
        <v>0.02</v>
      </c>
      <c r="AR156" s="149" t="s">
        <v>257</v>
      </c>
      <c r="AT156" s="149" t="s">
        <v>252</v>
      </c>
      <c r="AU156" s="149" t="s">
        <v>21</v>
      </c>
      <c r="AY156" s="17" t="s">
        <v>250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257</v>
      </c>
      <c r="BM156" s="149" t="s">
        <v>5476</v>
      </c>
    </row>
    <row r="157" spans="2:65" s="1" customFormat="1" ht="11.25">
      <c r="B157" s="33"/>
      <c r="D157" s="151" t="s">
        <v>259</v>
      </c>
      <c r="F157" s="152" t="s">
        <v>5477</v>
      </c>
      <c r="I157" s="153"/>
      <c r="L157" s="33"/>
      <c r="M157" s="154"/>
      <c r="T157" s="57"/>
      <c r="AT157" s="17" t="s">
        <v>259</v>
      </c>
      <c r="AU157" s="17" t="s">
        <v>21</v>
      </c>
    </row>
    <row r="158" spans="2:65" s="1" customFormat="1" ht="24.2" customHeight="1">
      <c r="B158" s="33"/>
      <c r="C158" s="138" t="s">
        <v>299</v>
      </c>
      <c r="D158" s="138" t="s">
        <v>252</v>
      </c>
      <c r="E158" s="139" t="s">
        <v>1270</v>
      </c>
      <c r="F158" s="140" t="s">
        <v>1271</v>
      </c>
      <c r="G158" s="141" t="s">
        <v>1272</v>
      </c>
      <c r="H158" s="142">
        <v>75</v>
      </c>
      <c r="I158" s="143"/>
      <c r="J158" s="144">
        <f>ROUND(I158*H158,2)</f>
        <v>0</v>
      </c>
      <c r="K158" s="140" t="s">
        <v>256</v>
      </c>
      <c r="L158" s="33"/>
      <c r="M158" s="145" t="s">
        <v>1</v>
      </c>
      <c r="N158" s="146" t="s">
        <v>45</v>
      </c>
      <c r="P158" s="147">
        <f>O158*H158</f>
        <v>0</v>
      </c>
      <c r="Q158" s="147">
        <v>3.0000000000000001E-5</v>
      </c>
      <c r="R158" s="147">
        <f>Q158*H158</f>
        <v>2.2500000000000003E-3</v>
      </c>
      <c r="S158" s="147">
        <v>0</v>
      </c>
      <c r="T158" s="148">
        <f>S158*H158</f>
        <v>0</v>
      </c>
      <c r="AR158" s="149" t="s">
        <v>257</v>
      </c>
      <c r="AT158" s="149" t="s">
        <v>252</v>
      </c>
      <c r="AU158" s="149" t="s">
        <v>21</v>
      </c>
      <c r="AY158" s="17" t="s">
        <v>250</v>
      </c>
      <c r="BE158" s="150">
        <f>IF(N158="základní",J158,0)</f>
        <v>0</v>
      </c>
      <c r="BF158" s="150">
        <f>IF(N158="snížená",J158,0)</f>
        <v>0</v>
      </c>
      <c r="BG158" s="150">
        <f>IF(N158="zákl. přenesená",J158,0)</f>
        <v>0</v>
      </c>
      <c r="BH158" s="150">
        <f>IF(N158="sníž. přenesená",J158,0)</f>
        <v>0</v>
      </c>
      <c r="BI158" s="150">
        <f>IF(N158="nulová",J158,0)</f>
        <v>0</v>
      </c>
      <c r="BJ158" s="17" t="s">
        <v>88</v>
      </c>
      <c r="BK158" s="150">
        <f>ROUND(I158*H158,2)</f>
        <v>0</v>
      </c>
      <c r="BL158" s="17" t="s">
        <v>257</v>
      </c>
      <c r="BM158" s="149" t="s">
        <v>5478</v>
      </c>
    </row>
    <row r="159" spans="2:65" s="1" customFormat="1" ht="11.25">
      <c r="B159" s="33"/>
      <c r="D159" s="151" t="s">
        <v>259</v>
      </c>
      <c r="F159" s="152" t="s">
        <v>1274</v>
      </c>
      <c r="I159" s="153"/>
      <c r="L159" s="33"/>
      <c r="M159" s="154"/>
      <c r="T159" s="57"/>
      <c r="AT159" s="17" t="s">
        <v>259</v>
      </c>
      <c r="AU159" s="17" t="s">
        <v>21</v>
      </c>
    </row>
    <row r="160" spans="2:65" s="1" customFormat="1" ht="24.2" customHeight="1">
      <c r="B160" s="33"/>
      <c r="C160" s="138" t="s">
        <v>305</v>
      </c>
      <c r="D160" s="138" t="s">
        <v>252</v>
      </c>
      <c r="E160" s="139" t="s">
        <v>1276</v>
      </c>
      <c r="F160" s="140" t="s">
        <v>1277</v>
      </c>
      <c r="G160" s="141" t="s">
        <v>1278</v>
      </c>
      <c r="H160" s="142">
        <v>3</v>
      </c>
      <c r="I160" s="143"/>
      <c r="J160" s="144">
        <f>ROUND(I160*H160,2)</f>
        <v>0</v>
      </c>
      <c r="K160" s="140" t="s">
        <v>256</v>
      </c>
      <c r="L160" s="33"/>
      <c r="M160" s="145" t="s">
        <v>1</v>
      </c>
      <c r="N160" s="146" t="s">
        <v>45</v>
      </c>
      <c r="P160" s="147">
        <f>O160*H160</f>
        <v>0</v>
      </c>
      <c r="Q160" s="147">
        <v>0</v>
      </c>
      <c r="R160" s="147">
        <f>Q160*H160</f>
        <v>0</v>
      </c>
      <c r="S160" s="147">
        <v>0</v>
      </c>
      <c r="T160" s="148">
        <f>S160*H160</f>
        <v>0</v>
      </c>
      <c r="AR160" s="149" t="s">
        <v>257</v>
      </c>
      <c r="AT160" s="149" t="s">
        <v>252</v>
      </c>
      <c r="AU160" s="149" t="s">
        <v>21</v>
      </c>
      <c r="AY160" s="17" t="s">
        <v>250</v>
      </c>
      <c r="BE160" s="150">
        <f>IF(N160="základní",J160,0)</f>
        <v>0</v>
      </c>
      <c r="BF160" s="150">
        <f>IF(N160="snížená",J160,0)</f>
        <v>0</v>
      </c>
      <c r="BG160" s="150">
        <f>IF(N160="zákl. přenesená",J160,0)</f>
        <v>0</v>
      </c>
      <c r="BH160" s="150">
        <f>IF(N160="sníž. přenesená",J160,0)</f>
        <v>0</v>
      </c>
      <c r="BI160" s="150">
        <f>IF(N160="nulová",J160,0)</f>
        <v>0</v>
      </c>
      <c r="BJ160" s="17" t="s">
        <v>88</v>
      </c>
      <c r="BK160" s="150">
        <f>ROUND(I160*H160,2)</f>
        <v>0</v>
      </c>
      <c r="BL160" s="17" t="s">
        <v>257</v>
      </c>
      <c r="BM160" s="149" t="s">
        <v>5479</v>
      </c>
    </row>
    <row r="161" spans="2:65" s="1" customFormat="1" ht="11.25">
      <c r="B161" s="33"/>
      <c r="D161" s="151" t="s">
        <v>259</v>
      </c>
      <c r="F161" s="152" t="s">
        <v>1280</v>
      </c>
      <c r="I161" s="153"/>
      <c r="L161" s="33"/>
      <c r="M161" s="154"/>
      <c r="T161" s="57"/>
      <c r="AT161" s="17" t="s">
        <v>259</v>
      </c>
      <c r="AU161" s="17" t="s">
        <v>21</v>
      </c>
    </row>
    <row r="162" spans="2:65" s="1" customFormat="1" ht="24.2" customHeight="1">
      <c r="B162" s="33"/>
      <c r="C162" s="138" t="s">
        <v>311</v>
      </c>
      <c r="D162" s="138" t="s">
        <v>252</v>
      </c>
      <c r="E162" s="139" t="s">
        <v>5480</v>
      </c>
      <c r="F162" s="140" t="s">
        <v>5481</v>
      </c>
      <c r="G162" s="141" t="s">
        <v>557</v>
      </c>
      <c r="H162" s="142">
        <v>2</v>
      </c>
      <c r="I162" s="143"/>
      <c r="J162" s="144">
        <f>ROUND(I162*H162,2)</f>
        <v>0</v>
      </c>
      <c r="K162" s="140" t="s">
        <v>256</v>
      </c>
      <c r="L162" s="33"/>
      <c r="M162" s="145" t="s">
        <v>1</v>
      </c>
      <c r="N162" s="146" t="s">
        <v>45</v>
      </c>
      <c r="P162" s="147">
        <f>O162*H162</f>
        <v>0</v>
      </c>
      <c r="Q162" s="147">
        <v>8.6800000000000002E-3</v>
      </c>
      <c r="R162" s="147">
        <f>Q162*H162</f>
        <v>1.736E-2</v>
      </c>
      <c r="S162" s="147">
        <v>0</v>
      </c>
      <c r="T162" s="148">
        <f>S162*H162</f>
        <v>0</v>
      </c>
      <c r="AR162" s="149" t="s">
        <v>257</v>
      </c>
      <c r="AT162" s="149" t="s">
        <v>252</v>
      </c>
      <c r="AU162" s="149" t="s">
        <v>21</v>
      </c>
      <c r="AY162" s="17" t="s">
        <v>250</v>
      </c>
      <c r="BE162" s="150">
        <f>IF(N162="základní",J162,0)</f>
        <v>0</v>
      </c>
      <c r="BF162" s="150">
        <f>IF(N162="snížená",J162,0)</f>
        <v>0</v>
      </c>
      <c r="BG162" s="150">
        <f>IF(N162="zákl. přenesená",J162,0)</f>
        <v>0</v>
      </c>
      <c r="BH162" s="150">
        <f>IF(N162="sníž. přenesená",J162,0)</f>
        <v>0</v>
      </c>
      <c r="BI162" s="150">
        <f>IF(N162="nulová",J162,0)</f>
        <v>0</v>
      </c>
      <c r="BJ162" s="17" t="s">
        <v>88</v>
      </c>
      <c r="BK162" s="150">
        <f>ROUND(I162*H162,2)</f>
        <v>0</v>
      </c>
      <c r="BL162" s="17" t="s">
        <v>257</v>
      </c>
      <c r="BM162" s="149" t="s">
        <v>5482</v>
      </c>
    </row>
    <row r="163" spans="2:65" s="1" customFormat="1" ht="11.25">
      <c r="B163" s="33"/>
      <c r="D163" s="151" t="s">
        <v>259</v>
      </c>
      <c r="F163" s="152" t="s">
        <v>5483</v>
      </c>
      <c r="I163" s="153"/>
      <c r="L163" s="33"/>
      <c r="M163" s="154"/>
      <c r="T163" s="57"/>
      <c r="AT163" s="17" t="s">
        <v>259</v>
      </c>
      <c r="AU163" s="17" t="s">
        <v>21</v>
      </c>
    </row>
    <row r="164" spans="2:65" s="12" customFormat="1" ht="11.25">
      <c r="B164" s="155"/>
      <c r="D164" s="156" t="s">
        <v>265</v>
      </c>
      <c r="E164" s="157" t="s">
        <v>1</v>
      </c>
      <c r="F164" s="158" t="s">
        <v>21</v>
      </c>
      <c r="H164" s="159">
        <v>2</v>
      </c>
      <c r="I164" s="160"/>
      <c r="L164" s="155"/>
      <c r="M164" s="161"/>
      <c r="T164" s="162"/>
      <c r="AT164" s="157" t="s">
        <v>265</v>
      </c>
      <c r="AU164" s="157" t="s">
        <v>21</v>
      </c>
      <c r="AV164" s="12" t="s">
        <v>21</v>
      </c>
      <c r="AW164" s="12" t="s">
        <v>36</v>
      </c>
      <c r="AX164" s="12" t="s">
        <v>88</v>
      </c>
      <c r="AY164" s="157" t="s">
        <v>250</v>
      </c>
    </row>
    <row r="165" spans="2:65" s="1" customFormat="1" ht="24.2" customHeight="1">
      <c r="B165" s="33"/>
      <c r="C165" s="138" t="s">
        <v>320</v>
      </c>
      <c r="D165" s="138" t="s">
        <v>252</v>
      </c>
      <c r="E165" s="139" t="s">
        <v>5484</v>
      </c>
      <c r="F165" s="140" t="s">
        <v>5485</v>
      </c>
      <c r="G165" s="141" t="s">
        <v>557</v>
      </c>
      <c r="H165" s="142">
        <v>6</v>
      </c>
      <c r="I165" s="143"/>
      <c r="J165" s="144">
        <f>ROUND(I165*H165,2)</f>
        <v>0</v>
      </c>
      <c r="K165" s="140" t="s">
        <v>256</v>
      </c>
      <c r="L165" s="33"/>
      <c r="M165" s="145" t="s">
        <v>1</v>
      </c>
      <c r="N165" s="146" t="s">
        <v>45</v>
      </c>
      <c r="P165" s="147">
        <f>O165*H165</f>
        <v>0</v>
      </c>
      <c r="Q165" s="147">
        <v>3.6900000000000002E-2</v>
      </c>
      <c r="R165" s="147">
        <f>Q165*H165</f>
        <v>0.22140000000000001</v>
      </c>
      <c r="S165" s="147">
        <v>0</v>
      </c>
      <c r="T165" s="148">
        <f>S165*H165</f>
        <v>0</v>
      </c>
      <c r="AR165" s="149" t="s">
        <v>257</v>
      </c>
      <c r="AT165" s="149" t="s">
        <v>252</v>
      </c>
      <c r="AU165" s="149" t="s">
        <v>21</v>
      </c>
      <c r="AY165" s="17" t="s">
        <v>250</v>
      </c>
      <c r="BE165" s="150">
        <f>IF(N165="základní",J165,0)</f>
        <v>0</v>
      </c>
      <c r="BF165" s="150">
        <f>IF(N165="snížená",J165,0)</f>
        <v>0</v>
      </c>
      <c r="BG165" s="150">
        <f>IF(N165="zákl. přenesená",J165,0)</f>
        <v>0</v>
      </c>
      <c r="BH165" s="150">
        <f>IF(N165="sníž. přenesená",J165,0)</f>
        <v>0</v>
      </c>
      <c r="BI165" s="150">
        <f>IF(N165="nulová",J165,0)</f>
        <v>0</v>
      </c>
      <c r="BJ165" s="17" t="s">
        <v>88</v>
      </c>
      <c r="BK165" s="150">
        <f>ROUND(I165*H165,2)</f>
        <v>0</v>
      </c>
      <c r="BL165" s="17" t="s">
        <v>257</v>
      </c>
      <c r="BM165" s="149" t="s">
        <v>5486</v>
      </c>
    </row>
    <row r="166" spans="2:65" s="1" customFormat="1" ht="11.25">
      <c r="B166" s="33"/>
      <c r="D166" s="151" t="s">
        <v>259</v>
      </c>
      <c r="F166" s="152" t="s">
        <v>5487</v>
      </c>
      <c r="I166" s="153"/>
      <c r="L166" s="33"/>
      <c r="M166" s="154"/>
      <c r="T166" s="57"/>
      <c r="AT166" s="17" t="s">
        <v>259</v>
      </c>
      <c r="AU166" s="17" t="s">
        <v>21</v>
      </c>
    </row>
    <row r="167" spans="2:65" s="12" customFormat="1" ht="11.25">
      <c r="B167" s="155"/>
      <c r="D167" s="156" t="s">
        <v>265</v>
      </c>
      <c r="E167" s="157" t="s">
        <v>1</v>
      </c>
      <c r="F167" s="158" t="s">
        <v>287</v>
      </c>
      <c r="H167" s="159">
        <v>6</v>
      </c>
      <c r="I167" s="160"/>
      <c r="L167" s="155"/>
      <c r="M167" s="161"/>
      <c r="T167" s="162"/>
      <c r="AT167" s="157" t="s">
        <v>265</v>
      </c>
      <c r="AU167" s="157" t="s">
        <v>21</v>
      </c>
      <c r="AV167" s="12" t="s">
        <v>21</v>
      </c>
      <c r="AW167" s="12" t="s">
        <v>36</v>
      </c>
      <c r="AX167" s="12" t="s">
        <v>88</v>
      </c>
      <c r="AY167" s="157" t="s">
        <v>250</v>
      </c>
    </row>
    <row r="168" spans="2:65" s="1" customFormat="1" ht="24.2" customHeight="1">
      <c r="B168" s="33"/>
      <c r="C168" s="138" t="s">
        <v>331</v>
      </c>
      <c r="D168" s="138" t="s">
        <v>252</v>
      </c>
      <c r="E168" s="139" t="s">
        <v>5488</v>
      </c>
      <c r="F168" s="140" t="s">
        <v>5489</v>
      </c>
      <c r="G168" s="141" t="s">
        <v>481</v>
      </c>
      <c r="H168" s="142">
        <v>2</v>
      </c>
      <c r="I168" s="143"/>
      <c r="J168" s="144">
        <f>ROUND(I168*H168,2)</f>
        <v>0</v>
      </c>
      <c r="K168" s="140" t="s">
        <v>256</v>
      </c>
      <c r="L168" s="33"/>
      <c r="M168" s="145" t="s">
        <v>1</v>
      </c>
      <c r="N168" s="146" t="s">
        <v>45</v>
      </c>
      <c r="P168" s="147">
        <f>O168*H168</f>
        <v>0</v>
      </c>
      <c r="Q168" s="147">
        <v>6.4999999999999997E-4</v>
      </c>
      <c r="R168" s="147">
        <f>Q168*H168</f>
        <v>1.2999999999999999E-3</v>
      </c>
      <c r="S168" s="147">
        <v>0</v>
      </c>
      <c r="T168" s="148">
        <f>S168*H168</f>
        <v>0</v>
      </c>
      <c r="AR168" s="149" t="s">
        <v>257</v>
      </c>
      <c r="AT168" s="149" t="s">
        <v>252</v>
      </c>
      <c r="AU168" s="149" t="s">
        <v>21</v>
      </c>
      <c r="AY168" s="17" t="s">
        <v>250</v>
      </c>
      <c r="BE168" s="150">
        <f>IF(N168="základní",J168,0)</f>
        <v>0</v>
      </c>
      <c r="BF168" s="150">
        <f>IF(N168="snížená",J168,0)</f>
        <v>0</v>
      </c>
      <c r="BG168" s="150">
        <f>IF(N168="zákl. přenesená",J168,0)</f>
        <v>0</v>
      </c>
      <c r="BH168" s="150">
        <f>IF(N168="sníž. přenesená",J168,0)</f>
        <v>0</v>
      </c>
      <c r="BI168" s="150">
        <f>IF(N168="nulová",J168,0)</f>
        <v>0</v>
      </c>
      <c r="BJ168" s="17" t="s">
        <v>88</v>
      </c>
      <c r="BK168" s="150">
        <f>ROUND(I168*H168,2)</f>
        <v>0</v>
      </c>
      <c r="BL168" s="17" t="s">
        <v>257</v>
      </c>
      <c r="BM168" s="149" t="s">
        <v>5490</v>
      </c>
    </row>
    <row r="169" spans="2:65" s="1" customFormat="1" ht="11.25">
      <c r="B169" s="33"/>
      <c r="D169" s="151" t="s">
        <v>259</v>
      </c>
      <c r="F169" s="152" t="s">
        <v>5491</v>
      </c>
      <c r="I169" s="153"/>
      <c r="L169" s="33"/>
      <c r="M169" s="154"/>
      <c r="T169" s="57"/>
      <c r="AT169" s="17" t="s">
        <v>259</v>
      </c>
      <c r="AU169" s="17" t="s">
        <v>21</v>
      </c>
    </row>
    <row r="170" spans="2:65" s="12" customFormat="1" ht="11.25">
      <c r="B170" s="155"/>
      <c r="D170" s="156" t="s">
        <v>265</v>
      </c>
      <c r="E170" s="157" t="s">
        <v>1</v>
      </c>
      <c r="F170" s="158" t="s">
        <v>21</v>
      </c>
      <c r="H170" s="159">
        <v>2</v>
      </c>
      <c r="I170" s="160"/>
      <c r="L170" s="155"/>
      <c r="M170" s="161"/>
      <c r="T170" s="162"/>
      <c r="AT170" s="157" t="s">
        <v>265</v>
      </c>
      <c r="AU170" s="157" t="s">
        <v>21</v>
      </c>
      <c r="AV170" s="12" t="s">
        <v>21</v>
      </c>
      <c r="AW170" s="12" t="s">
        <v>36</v>
      </c>
      <c r="AX170" s="12" t="s">
        <v>88</v>
      </c>
      <c r="AY170" s="157" t="s">
        <v>250</v>
      </c>
    </row>
    <row r="171" spans="2:65" s="1" customFormat="1" ht="24.2" customHeight="1">
      <c r="B171" s="33"/>
      <c r="C171" s="138" t="s">
        <v>335</v>
      </c>
      <c r="D171" s="138" t="s">
        <v>252</v>
      </c>
      <c r="E171" s="139" t="s">
        <v>5492</v>
      </c>
      <c r="F171" s="140" t="s">
        <v>5493</v>
      </c>
      <c r="G171" s="141" t="s">
        <v>481</v>
      </c>
      <c r="H171" s="142">
        <v>2</v>
      </c>
      <c r="I171" s="143"/>
      <c r="J171" s="144">
        <f>ROUND(I171*H171,2)</f>
        <v>0</v>
      </c>
      <c r="K171" s="140" t="s">
        <v>256</v>
      </c>
      <c r="L171" s="33"/>
      <c r="M171" s="145" t="s">
        <v>1</v>
      </c>
      <c r="N171" s="146" t="s">
        <v>45</v>
      </c>
      <c r="P171" s="147">
        <f>O171*H171</f>
        <v>0</v>
      </c>
      <c r="Q171" s="147">
        <v>0</v>
      </c>
      <c r="R171" s="147">
        <f>Q171*H171</f>
        <v>0</v>
      </c>
      <c r="S171" s="147">
        <v>0</v>
      </c>
      <c r="T171" s="148">
        <f>S171*H171</f>
        <v>0</v>
      </c>
      <c r="AR171" s="149" t="s">
        <v>257</v>
      </c>
      <c r="AT171" s="149" t="s">
        <v>252</v>
      </c>
      <c r="AU171" s="149" t="s">
        <v>21</v>
      </c>
      <c r="AY171" s="17" t="s">
        <v>250</v>
      </c>
      <c r="BE171" s="150">
        <f>IF(N171="základní",J171,0)</f>
        <v>0</v>
      </c>
      <c r="BF171" s="150">
        <f>IF(N171="snížená",J171,0)</f>
        <v>0</v>
      </c>
      <c r="BG171" s="150">
        <f>IF(N171="zákl. přenesená",J171,0)</f>
        <v>0</v>
      </c>
      <c r="BH171" s="150">
        <f>IF(N171="sníž. přenesená",J171,0)</f>
        <v>0</v>
      </c>
      <c r="BI171" s="150">
        <f>IF(N171="nulová",J171,0)</f>
        <v>0</v>
      </c>
      <c r="BJ171" s="17" t="s">
        <v>88</v>
      </c>
      <c r="BK171" s="150">
        <f>ROUND(I171*H171,2)</f>
        <v>0</v>
      </c>
      <c r="BL171" s="17" t="s">
        <v>257</v>
      </c>
      <c r="BM171" s="149" t="s">
        <v>5494</v>
      </c>
    </row>
    <row r="172" spans="2:65" s="1" customFormat="1" ht="11.25">
      <c r="B172" s="33"/>
      <c r="D172" s="151" t="s">
        <v>259</v>
      </c>
      <c r="F172" s="152" t="s">
        <v>5495</v>
      </c>
      <c r="I172" s="153"/>
      <c r="L172" s="33"/>
      <c r="M172" s="154"/>
      <c r="T172" s="57"/>
      <c r="AT172" s="17" t="s">
        <v>259</v>
      </c>
      <c r="AU172" s="17" t="s">
        <v>21</v>
      </c>
    </row>
    <row r="173" spans="2:65" s="1" customFormat="1" ht="16.5" customHeight="1">
      <c r="B173" s="33"/>
      <c r="C173" s="138" t="s">
        <v>340</v>
      </c>
      <c r="D173" s="138" t="s">
        <v>252</v>
      </c>
      <c r="E173" s="139" t="s">
        <v>5496</v>
      </c>
      <c r="F173" s="140" t="s">
        <v>5497</v>
      </c>
      <c r="G173" s="141" t="s">
        <v>557</v>
      </c>
      <c r="H173" s="142">
        <v>200</v>
      </c>
      <c r="I173" s="143"/>
      <c r="J173" s="144">
        <f>ROUND(I173*H173,2)</f>
        <v>0</v>
      </c>
      <c r="K173" s="140" t="s">
        <v>256</v>
      </c>
      <c r="L173" s="33"/>
      <c r="M173" s="145" t="s">
        <v>1</v>
      </c>
      <c r="N173" s="146" t="s">
        <v>45</v>
      </c>
      <c r="P173" s="147">
        <f>O173*H173</f>
        <v>0</v>
      </c>
      <c r="Q173" s="147">
        <v>5.5999999999999995E-4</v>
      </c>
      <c r="R173" s="147">
        <f>Q173*H173</f>
        <v>0.11199999999999999</v>
      </c>
      <c r="S173" s="147">
        <v>0</v>
      </c>
      <c r="T173" s="148">
        <f>S173*H173</f>
        <v>0</v>
      </c>
      <c r="AR173" s="149" t="s">
        <v>257</v>
      </c>
      <c r="AT173" s="149" t="s">
        <v>252</v>
      </c>
      <c r="AU173" s="149" t="s">
        <v>21</v>
      </c>
      <c r="AY173" s="17" t="s">
        <v>250</v>
      </c>
      <c r="BE173" s="150">
        <f>IF(N173="základní",J173,0)</f>
        <v>0</v>
      </c>
      <c r="BF173" s="150">
        <f>IF(N173="snížená",J173,0)</f>
        <v>0</v>
      </c>
      <c r="BG173" s="150">
        <f>IF(N173="zákl. přenesená",J173,0)</f>
        <v>0</v>
      </c>
      <c r="BH173" s="150">
        <f>IF(N173="sníž. přenesená",J173,0)</f>
        <v>0</v>
      </c>
      <c r="BI173" s="150">
        <f>IF(N173="nulová",J173,0)</f>
        <v>0</v>
      </c>
      <c r="BJ173" s="17" t="s">
        <v>88</v>
      </c>
      <c r="BK173" s="150">
        <f>ROUND(I173*H173,2)</f>
        <v>0</v>
      </c>
      <c r="BL173" s="17" t="s">
        <v>257</v>
      </c>
      <c r="BM173" s="149" t="s">
        <v>5498</v>
      </c>
    </row>
    <row r="174" spans="2:65" s="1" customFormat="1" ht="11.25">
      <c r="B174" s="33"/>
      <c r="D174" s="151" t="s">
        <v>259</v>
      </c>
      <c r="F174" s="152" t="s">
        <v>5499</v>
      </c>
      <c r="I174" s="153"/>
      <c r="L174" s="33"/>
      <c r="M174" s="154"/>
      <c r="T174" s="57"/>
      <c r="AT174" s="17" t="s">
        <v>259</v>
      </c>
      <c r="AU174" s="17" t="s">
        <v>21</v>
      </c>
    </row>
    <row r="175" spans="2:65" s="1" customFormat="1" ht="21.75" customHeight="1">
      <c r="B175" s="33"/>
      <c r="C175" s="138" t="s">
        <v>8</v>
      </c>
      <c r="D175" s="138" t="s">
        <v>252</v>
      </c>
      <c r="E175" s="139" t="s">
        <v>5500</v>
      </c>
      <c r="F175" s="140" t="s">
        <v>5501</v>
      </c>
      <c r="G175" s="141" t="s">
        <v>557</v>
      </c>
      <c r="H175" s="142">
        <v>200</v>
      </c>
      <c r="I175" s="143"/>
      <c r="J175" s="144">
        <f>ROUND(I175*H175,2)</f>
        <v>0</v>
      </c>
      <c r="K175" s="140" t="s">
        <v>256</v>
      </c>
      <c r="L175" s="33"/>
      <c r="M175" s="145" t="s">
        <v>1</v>
      </c>
      <c r="N175" s="146" t="s">
        <v>45</v>
      </c>
      <c r="P175" s="147">
        <f>O175*H175</f>
        <v>0</v>
      </c>
      <c r="Q175" s="147">
        <v>0</v>
      </c>
      <c r="R175" s="147">
        <f>Q175*H175</f>
        <v>0</v>
      </c>
      <c r="S175" s="147">
        <v>0</v>
      </c>
      <c r="T175" s="148">
        <f>S175*H175</f>
        <v>0</v>
      </c>
      <c r="AR175" s="149" t="s">
        <v>257</v>
      </c>
      <c r="AT175" s="149" t="s">
        <v>252</v>
      </c>
      <c r="AU175" s="149" t="s">
        <v>21</v>
      </c>
      <c r="AY175" s="17" t="s">
        <v>250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257</v>
      </c>
      <c r="BM175" s="149" t="s">
        <v>5502</v>
      </c>
    </row>
    <row r="176" spans="2:65" s="1" customFormat="1" ht="11.25">
      <c r="B176" s="33"/>
      <c r="D176" s="151" t="s">
        <v>259</v>
      </c>
      <c r="F176" s="152" t="s">
        <v>5503</v>
      </c>
      <c r="I176" s="153"/>
      <c r="L176" s="33"/>
      <c r="M176" s="154"/>
      <c r="T176" s="57"/>
      <c r="AT176" s="17" t="s">
        <v>259</v>
      </c>
      <c r="AU176" s="17" t="s">
        <v>21</v>
      </c>
    </row>
    <row r="177" spans="2:65" s="1" customFormat="1" ht="33" customHeight="1">
      <c r="B177" s="33"/>
      <c r="C177" s="138" t="s">
        <v>351</v>
      </c>
      <c r="D177" s="138" t="s">
        <v>252</v>
      </c>
      <c r="E177" s="139" t="s">
        <v>5504</v>
      </c>
      <c r="F177" s="140" t="s">
        <v>5505</v>
      </c>
      <c r="G177" s="141" t="s">
        <v>557</v>
      </c>
      <c r="H177" s="142">
        <v>105</v>
      </c>
      <c r="I177" s="143"/>
      <c r="J177" s="144">
        <f>ROUND(I177*H177,2)</f>
        <v>0</v>
      </c>
      <c r="K177" s="140" t="s">
        <v>256</v>
      </c>
      <c r="L177" s="33"/>
      <c r="M177" s="145" t="s">
        <v>1</v>
      </c>
      <c r="N177" s="146" t="s">
        <v>45</v>
      </c>
      <c r="P177" s="147">
        <f>O177*H177</f>
        <v>0</v>
      </c>
      <c r="Q177" s="147">
        <v>2.1000000000000001E-4</v>
      </c>
      <c r="R177" s="147">
        <f>Q177*H177</f>
        <v>2.205E-2</v>
      </c>
      <c r="S177" s="147">
        <v>0</v>
      </c>
      <c r="T177" s="148">
        <f>S177*H177</f>
        <v>0</v>
      </c>
      <c r="AR177" s="149" t="s">
        <v>257</v>
      </c>
      <c r="AT177" s="149" t="s">
        <v>252</v>
      </c>
      <c r="AU177" s="149" t="s">
        <v>21</v>
      </c>
      <c r="AY177" s="17" t="s">
        <v>250</v>
      </c>
      <c r="BE177" s="150">
        <f>IF(N177="základní",J177,0)</f>
        <v>0</v>
      </c>
      <c r="BF177" s="150">
        <f>IF(N177="snížená",J177,0)</f>
        <v>0</v>
      </c>
      <c r="BG177" s="150">
        <f>IF(N177="zákl. přenesená",J177,0)</f>
        <v>0</v>
      </c>
      <c r="BH177" s="150">
        <f>IF(N177="sníž. přenesená",J177,0)</f>
        <v>0</v>
      </c>
      <c r="BI177" s="150">
        <f>IF(N177="nulová",J177,0)</f>
        <v>0</v>
      </c>
      <c r="BJ177" s="17" t="s">
        <v>88</v>
      </c>
      <c r="BK177" s="150">
        <f>ROUND(I177*H177,2)</f>
        <v>0</v>
      </c>
      <c r="BL177" s="17" t="s">
        <v>257</v>
      </c>
      <c r="BM177" s="149" t="s">
        <v>5506</v>
      </c>
    </row>
    <row r="178" spans="2:65" s="1" customFormat="1" ht="11.25">
      <c r="B178" s="33"/>
      <c r="D178" s="151" t="s">
        <v>259</v>
      </c>
      <c r="F178" s="152" t="s">
        <v>5507</v>
      </c>
      <c r="I178" s="153"/>
      <c r="L178" s="33"/>
      <c r="M178" s="154"/>
      <c r="T178" s="57"/>
      <c r="AT178" s="17" t="s">
        <v>259</v>
      </c>
      <c r="AU178" s="17" t="s">
        <v>21</v>
      </c>
    </row>
    <row r="179" spans="2:65" s="12" customFormat="1" ht="11.25">
      <c r="B179" s="155"/>
      <c r="D179" s="156" t="s">
        <v>265</v>
      </c>
      <c r="E179" s="157" t="s">
        <v>1</v>
      </c>
      <c r="F179" s="158" t="s">
        <v>5508</v>
      </c>
      <c r="H179" s="159">
        <v>105</v>
      </c>
      <c r="I179" s="160"/>
      <c r="L179" s="155"/>
      <c r="M179" s="161"/>
      <c r="T179" s="162"/>
      <c r="AT179" s="157" t="s">
        <v>265</v>
      </c>
      <c r="AU179" s="157" t="s">
        <v>21</v>
      </c>
      <c r="AV179" s="12" t="s">
        <v>21</v>
      </c>
      <c r="AW179" s="12" t="s">
        <v>36</v>
      </c>
      <c r="AX179" s="12" t="s">
        <v>88</v>
      </c>
      <c r="AY179" s="157" t="s">
        <v>250</v>
      </c>
    </row>
    <row r="180" spans="2:65" s="1" customFormat="1" ht="33" customHeight="1">
      <c r="B180" s="33"/>
      <c r="C180" s="138" t="s">
        <v>357</v>
      </c>
      <c r="D180" s="138" t="s">
        <v>252</v>
      </c>
      <c r="E180" s="139" t="s">
        <v>5509</v>
      </c>
      <c r="F180" s="140" t="s">
        <v>5510</v>
      </c>
      <c r="G180" s="141" t="s">
        <v>557</v>
      </c>
      <c r="H180" s="142">
        <v>105</v>
      </c>
      <c r="I180" s="143"/>
      <c r="J180" s="144">
        <f>ROUND(I180*H180,2)</f>
        <v>0</v>
      </c>
      <c r="K180" s="140" t="s">
        <v>256</v>
      </c>
      <c r="L180" s="33"/>
      <c r="M180" s="145" t="s">
        <v>1</v>
      </c>
      <c r="N180" s="146" t="s">
        <v>45</v>
      </c>
      <c r="P180" s="147">
        <f>O180*H180</f>
        <v>0</v>
      </c>
      <c r="Q180" s="147">
        <v>0</v>
      </c>
      <c r="R180" s="147">
        <f>Q180*H180</f>
        <v>0</v>
      </c>
      <c r="S180" s="147">
        <v>0</v>
      </c>
      <c r="T180" s="148">
        <f>S180*H180</f>
        <v>0</v>
      </c>
      <c r="AR180" s="149" t="s">
        <v>257</v>
      </c>
      <c r="AT180" s="149" t="s">
        <v>252</v>
      </c>
      <c r="AU180" s="149" t="s">
        <v>21</v>
      </c>
      <c r="AY180" s="17" t="s">
        <v>250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257</v>
      </c>
      <c r="BM180" s="149" t="s">
        <v>5511</v>
      </c>
    </row>
    <row r="181" spans="2:65" s="1" customFormat="1" ht="11.25">
      <c r="B181" s="33"/>
      <c r="D181" s="151" t="s">
        <v>259</v>
      </c>
      <c r="F181" s="152" t="s">
        <v>5512</v>
      </c>
      <c r="I181" s="153"/>
      <c r="L181" s="33"/>
      <c r="M181" s="154"/>
      <c r="T181" s="57"/>
      <c r="AT181" s="17" t="s">
        <v>259</v>
      </c>
      <c r="AU181" s="17" t="s">
        <v>21</v>
      </c>
    </row>
    <row r="182" spans="2:65" s="1" customFormat="1" ht="24.2" customHeight="1">
      <c r="B182" s="33"/>
      <c r="C182" s="138" t="s">
        <v>363</v>
      </c>
      <c r="D182" s="138" t="s">
        <v>252</v>
      </c>
      <c r="E182" s="139" t="s">
        <v>5513</v>
      </c>
      <c r="F182" s="140" t="s">
        <v>5514</v>
      </c>
      <c r="G182" s="141" t="s">
        <v>557</v>
      </c>
      <c r="H182" s="142">
        <v>32.799999999999997</v>
      </c>
      <c r="I182" s="143"/>
      <c r="J182" s="144">
        <f>ROUND(I182*H182,2)</f>
        <v>0</v>
      </c>
      <c r="K182" s="140" t="s">
        <v>256</v>
      </c>
      <c r="L182" s="33"/>
      <c r="M182" s="145" t="s">
        <v>1</v>
      </c>
      <c r="N182" s="146" t="s">
        <v>45</v>
      </c>
      <c r="P182" s="147">
        <f>O182*H182</f>
        <v>0</v>
      </c>
      <c r="Q182" s="147">
        <v>4.6999999999999999E-4</v>
      </c>
      <c r="R182" s="147">
        <f>Q182*H182</f>
        <v>1.5415999999999997E-2</v>
      </c>
      <c r="S182" s="147">
        <v>0</v>
      </c>
      <c r="T182" s="148">
        <f>S182*H182</f>
        <v>0</v>
      </c>
      <c r="AR182" s="149" t="s">
        <v>257</v>
      </c>
      <c r="AT182" s="149" t="s">
        <v>252</v>
      </c>
      <c r="AU182" s="149" t="s">
        <v>21</v>
      </c>
      <c r="AY182" s="17" t="s">
        <v>250</v>
      </c>
      <c r="BE182" s="150">
        <f>IF(N182="základní",J182,0)</f>
        <v>0</v>
      </c>
      <c r="BF182" s="150">
        <f>IF(N182="snížená",J182,0)</f>
        <v>0</v>
      </c>
      <c r="BG182" s="150">
        <f>IF(N182="zákl. přenesená",J182,0)</f>
        <v>0</v>
      </c>
      <c r="BH182" s="150">
        <f>IF(N182="sníž. přenesená",J182,0)</f>
        <v>0</v>
      </c>
      <c r="BI182" s="150">
        <f>IF(N182="nulová",J182,0)</f>
        <v>0</v>
      </c>
      <c r="BJ182" s="17" t="s">
        <v>88</v>
      </c>
      <c r="BK182" s="150">
        <f>ROUND(I182*H182,2)</f>
        <v>0</v>
      </c>
      <c r="BL182" s="17" t="s">
        <v>257</v>
      </c>
      <c r="BM182" s="149" t="s">
        <v>5515</v>
      </c>
    </row>
    <row r="183" spans="2:65" s="1" customFormat="1" ht="11.25">
      <c r="B183" s="33"/>
      <c r="D183" s="151" t="s">
        <v>259</v>
      </c>
      <c r="F183" s="152" t="s">
        <v>5516</v>
      </c>
      <c r="I183" s="153"/>
      <c r="L183" s="33"/>
      <c r="M183" s="154"/>
      <c r="T183" s="57"/>
      <c r="AT183" s="17" t="s">
        <v>259</v>
      </c>
      <c r="AU183" s="17" t="s">
        <v>21</v>
      </c>
    </row>
    <row r="184" spans="2:65" s="12" customFormat="1" ht="11.25">
      <c r="B184" s="155"/>
      <c r="D184" s="156" t="s">
        <v>265</v>
      </c>
      <c r="E184" s="157" t="s">
        <v>5440</v>
      </c>
      <c r="F184" s="158" t="s">
        <v>5517</v>
      </c>
      <c r="H184" s="159">
        <v>32.799999999999997</v>
      </c>
      <c r="I184" s="160"/>
      <c r="L184" s="155"/>
      <c r="M184" s="161"/>
      <c r="T184" s="162"/>
      <c r="AT184" s="157" t="s">
        <v>265</v>
      </c>
      <c r="AU184" s="157" t="s">
        <v>21</v>
      </c>
      <c r="AV184" s="12" t="s">
        <v>21</v>
      </c>
      <c r="AW184" s="12" t="s">
        <v>36</v>
      </c>
      <c r="AX184" s="12" t="s">
        <v>88</v>
      </c>
      <c r="AY184" s="157" t="s">
        <v>250</v>
      </c>
    </row>
    <row r="185" spans="2:65" s="1" customFormat="1" ht="24.2" customHeight="1">
      <c r="B185" s="33"/>
      <c r="C185" s="138" t="s">
        <v>369</v>
      </c>
      <c r="D185" s="138" t="s">
        <v>252</v>
      </c>
      <c r="E185" s="139" t="s">
        <v>5518</v>
      </c>
      <c r="F185" s="140" t="s">
        <v>5519</v>
      </c>
      <c r="G185" s="141" t="s">
        <v>557</v>
      </c>
      <c r="H185" s="142">
        <v>32.799999999999997</v>
      </c>
      <c r="I185" s="143"/>
      <c r="J185" s="144">
        <f>ROUND(I185*H185,2)</f>
        <v>0</v>
      </c>
      <c r="K185" s="140" t="s">
        <v>256</v>
      </c>
      <c r="L185" s="33"/>
      <c r="M185" s="145" t="s">
        <v>1</v>
      </c>
      <c r="N185" s="146" t="s">
        <v>45</v>
      </c>
      <c r="P185" s="147">
        <f>O185*H185</f>
        <v>0</v>
      </c>
      <c r="Q185" s="147">
        <v>0</v>
      </c>
      <c r="R185" s="147">
        <f>Q185*H185</f>
        <v>0</v>
      </c>
      <c r="S185" s="147">
        <v>0</v>
      </c>
      <c r="T185" s="148">
        <f>S185*H185</f>
        <v>0</v>
      </c>
      <c r="AR185" s="149" t="s">
        <v>257</v>
      </c>
      <c r="AT185" s="149" t="s">
        <v>252</v>
      </c>
      <c r="AU185" s="149" t="s">
        <v>21</v>
      </c>
      <c r="AY185" s="17" t="s">
        <v>250</v>
      </c>
      <c r="BE185" s="150">
        <f>IF(N185="základní",J185,0)</f>
        <v>0</v>
      </c>
      <c r="BF185" s="150">
        <f>IF(N185="snížená",J185,0)</f>
        <v>0</v>
      </c>
      <c r="BG185" s="150">
        <f>IF(N185="zákl. přenesená",J185,0)</f>
        <v>0</v>
      </c>
      <c r="BH185" s="150">
        <f>IF(N185="sníž. přenesená",J185,0)</f>
        <v>0</v>
      </c>
      <c r="BI185" s="150">
        <f>IF(N185="nulová",J185,0)</f>
        <v>0</v>
      </c>
      <c r="BJ185" s="17" t="s">
        <v>88</v>
      </c>
      <c r="BK185" s="150">
        <f>ROUND(I185*H185,2)</f>
        <v>0</v>
      </c>
      <c r="BL185" s="17" t="s">
        <v>257</v>
      </c>
      <c r="BM185" s="149" t="s">
        <v>5520</v>
      </c>
    </row>
    <row r="186" spans="2:65" s="1" customFormat="1" ht="11.25">
      <c r="B186" s="33"/>
      <c r="D186" s="151" t="s">
        <v>259</v>
      </c>
      <c r="F186" s="152" t="s">
        <v>5521</v>
      </c>
      <c r="I186" s="153"/>
      <c r="L186" s="33"/>
      <c r="M186" s="154"/>
      <c r="T186" s="57"/>
      <c r="AT186" s="17" t="s">
        <v>259</v>
      </c>
      <c r="AU186" s="17" t="s">
        <v>21</v>
      </c>
    </row>
    <row r="187" spans="2:65" s="12" customFormat="1" ht="11.25">
      <c r="B187" s="155"/>
      <c r="D187" s="156" t="s">
        <v>265</v>
      </c>
      <c r="E187" s="157" t="s">
        <v>1</v>
      </c>
      <c r="F187" s="158" t="s">
        <v>5440</v>
      </c>
      <c r="H187" s="159">
        <v>32.799999999999997</v>
      </c>
      <c r="I187" s="160"/>
      <c r="L187" s="155"/>
      <c r="M187" s="161"/>
      <c r="T187" s="162"/>
      <c r="AT187" s="157" t="s">
        <v>265</v>
      </c>
      <c r="AU187" s="157" t="s">
        <v>21</v>
      </c>
      <c r="AV187" s="12" t="s">
        <v>21</v>
      </c>
      <c r="AW187" s="12" t="s">
        <v>36</v>
      </c>
      <c r="AX187" s="12" t="s">
        <v>88</v>
      </c>
      <c r="AY187" s="157" t="s">
        <v>250</v>
      </c>
    </row>
    <row r="188" spans="2:65" s="1" customFormat="1" ht="24.2" customHeight="1">
      <c r="B188" s="33"/>
      <c r="C188" s="138" t="s">
        <v>375</v>
      </c>
      <c r="D188" s="138" t="s">
        <v>252</v>
      </c>
      <c r="E188" s="139" t="s">
        <v>5522</v>
      </c>
      <c r="F188" s="140" t="s">
        <v>5523</v>
      </c>
      <c r="G188" s="141" t="s">
        <v>255</v>
      </c>
      <c r="H188" s="142">
        <v>98.2</v>
      </c>
      <c r="I188" s="143"/>
      <c r="J188" s="144">
        <f>ROUND(I188*H188,2)</f>
        <v>0</v>
      </c>
      <c r="K188" s="140" t="s">
        <v>256</v>
      </c>
      <c r="L188" s="33"/>
      <c r="M188" s="145" t="s">
        <v>1</v>
      </c>
      <c r="N188" s="146" t="s">
        <v>45</v>
      </c>
      <c r="P188" s="147">
        <f>O188*H188</f>
        <v>0</v>
      </c>
      <c r="Q188" s="147">
        <v>0</v>
      </c>
      <c r="R188" s="147">
        <f>Q188*H188</f>
        <v>0</v>
      </c>
      <c r="S188" s="147">
        <v>0</v>
      </c>
      <c r="T188" s="148">
        <f>S188*H188</f>
        <v>0</v>
      </c>
      <c r="AR188" s="149" t="s">
        <v>257</v>
      </c>
      <c r="AT188" s="149" t="s">
        <v>252</v>
      </c>
      <c r="AU188" s="149" t="s">
        <v>21</v>
      </c>
      <c r="AY188" s="17" t="s">
        <v>250</v>
      </c>
      <c r="BE188" s="150">
        <f>IF(N188="základní",J188,0)</f>
        <v>0</v>
      </c>
      <c r="BF188" s="150">
        <f>IF(N188="snížená",J188,0)</f>
        <v>0</v>
      </c>
      <c r="BG188" s="150">
        <f>IF(N188="zákl. přenesená",J188,0)</f>
        <v>0</v>
      </c>
      <c r="BH188" s="150">
        <f>IF(N188="sníž. přenesená",J188,0)</f>
        <v>0</v>
      </c>
      <c r="BI188" s="150">
        <f>IF(N188="nulová",J188,0)</f>
        <v>0</v>
      </c>
      <c r="BJ188" s="17" t="s">
        <v>88</v>
      </c>
      <c r="BK188" s="150">
        <f>ROUND(I188*H188,2)</f>
        <v>0</v>
      </c>
      <c r="BL188" s="17" t="s">
        <v>257</v>
      </c>
      <c r="BM188" s="149" t="s">
        <v>5524</v>
      </c>
    </row>
    <row r="189" spans="2:65" s="1" customFormat="1" ht="11.25">
      <c r="B189" s="33"/>
      <c r="D189" s="151" t="s">
        <v>259</v>
      </c>
      <c r="F189" s="152" t="s">
        <v>5525</v>
      </c>
      <c r="I189" s="153"/>
      <c r="L189" s="33"/>
      <c r="M189" s="154"/>
      <c r="T189" s="57"/>
      <c r="AT189" s="17" t="s">
        <v>259</v>
      </c>
      <c r="AU189" s="17" t="s">
        <v>21</v>
      </c>
    </row>
    <row r="190" spans="2:65" s="12" customFormat="1" ht="11.25">
      <c r="B190" s="155"/>
      <c r="D190" s="156" t="s">
        <v>265</v>
      </c>
      <c r="E190" s="157" t="s">
        <v>766</v>
      </c>
      <c r="F190" s="158" t="s">
        <v>5526</v>
      </c>
      <c r="H190" s="159">
        <v>98.2</v>
      </c>
      <c r="I190" s="160"/>
      <c r="L190" s="155"/>
      <c r="M190" s="161"/>
      <c r="T190" s="162"/>
      <c r="AT190" s="157" t="s">
        <v>265</v>
      </c>
      <c r="AU190" s="157" t="s">
        <v>21</v>
      </c>
      <c r="AV190" s="12" t="s">
        <v>21</v>
      </c>
      <c r="AW190" s="12" t="s">
        <v>36</v>
      </c>
      <c r="AX190" s="12" t="s">
        <v>88</v>
      </c>
      <c r="AY190" s="157" t="s">
        <v>250</v>
      </c>
    </row>
    <row r="191" spans="2:65" s="1" customFormat="1" ht="24.2" customHeight="1">
      <c r="B191" s="33"/>
      <c r="C191" s="138" t="s">
        <v>7</v>
      </c>
      <c r="D191" s="138" t="s">
        <v>252</v>
      </c>
      <c r="E191" s="139" t="s">
        <v>5527</v>
      </c>
      <c r="F191" s="140" t="s">
        <v>5528</v>
      </c>
      <c r="G191" s="141" t="s">
        <v>276</v>
      </c>
      <c r="H191" s="142">
        <v>2.56</v>
      </c>
      <c r="I191" s="143"/>
      <c r="J191" s="144">
        <f>ROUND(I191*H191,2)</f>
        <v>0</v>
      </c>
      <c r="K191" s="140" t="s">
        <v>256</v>
      </c>
      <c r="L191" s="33"/>
      <c r="M191" s="145" t="s">
        <v>1</v>
      </c>
      <c r="N191" s="146" t="s">
        <v>45</v>
      </c>
      <c r="P191" s="147">
        <f>O191*H191</f>
        <v>0</v>
      </c>
      <c r="Q191" s="147">
        <v>0</v>
      </c>
      <c r="R191" s="147">
        <f>Q191*H191</f>
        <v>0</v>
      </c>
      <c r="S191" s="147">
        <v>0</v>
      </c>
      <c r="T191" s="148">
        <f>S191*H191</f>
        <v>0</v>
      </c>
      <c r="AR191" s="149" t="s">
        <v>257</v>
      </c>
      <c r="AT191" s="149" t="s">
        <v>252</v>
      </c>
      <c r="AU191" s="149" t="s">
        <v>21</v>
      </c>
      <c r="AY191" s="17" t="s">
        <v>250</v>
      </c>
      <c r="BE191" s="150">
        <f>IF(N191="základní",J191,0)</f>
        <v>0</v>
      </c>
      <c r="BF191" s="150">
        <f>IF(N191="snížená",J191,0)</f>
        <v>0</v>
      </c>
      <c r="BG191" s="150">
        <f>IF(N191="zákl. přenesená",J191,0)</f>
        <v>0</v>
      </c>
      <c r="BH191" s="150">
        <f>IF(N191="sníž. přenesená",J191,0)</f>
        <v>0</v>
      </c>
      <c r="BI191" s="150">
        <f>IF(N191="nulová",J191,0)</f>
        <v>0</v>
      </c>
      <c r="BJ191" s="17" t="s">
        <v>88</v>
      </c>
      <c r="BK191" s="150">
        <f>ROUND(I191*H191,2)</f>
        <v>0</v>
      </c>
      <c r="BL191" s="17" t="s">
        <v>257</v>
      </c>
      <c r="BM191" s="149" t="s">
        <v>5529</v>
      </c>
    </row>
    <row r="192" spans="2:65" s="1" customFormat="1" ht="11.25">
      <c r="B192" s="33"/>
      <c r="D192" s="151" t="s">
        <v>259</v>
      </c>
      <c r="F192" s="152" t="s">
        <v>5530</v>
      </c>
      <c r="I192" s="153"/>
      <c r="L192" s="33"/>
      <c r="M192" s="154"/>
      <c r="T192" s="57"/>
      <c r="AT192" s="17" t="s">
        <v>259</v>
      </c>
      <c r="AU192" s="17" t="s">
        <v>21</v>
      </c>
    </row>
    <row r="193" spans="2:65" s="12" customFormat="1" ht="11.25">
      <c r="B193" s="155"/>
      <c r="D193" s="156" t="s">
        <v>265</v>
      </c>
      <c r="E193" s="157" t="s">
        <v>1</v>
      </c>
      <c r="F193" s="158" t="s">
        <v>5531</v>
      </c>
      <c r="H193" s="159">
        <v>2.56</v>
      </c>
      <c r="I193" s="160"/>
      <c r="L193" s="155"/>
      <c r="M193" s="161"/>
      <c r="T193" s="162"/>
      <c r="AT193" s="157" t="s">
        <v>265</v>
      </c>
      <c r="AU193" s="157" t="s">
        <v>21</v>
      </c>
      <c r="AV193" s="12" t="s">
        <v>21</v>
      </c>
      <c r="AW193" s="12" t="s">
        <v>36</v>
      </c>
      <c r="AX193" s="12" t="s">
        <v>80</v>
      </c>
      <c r="AY193" s="157" t="s">
        <v>250</v>
      </c>
    </row>
    <row r="194" spans="2:65" s="14" customFormat="1" ht="11.25">
      <c r="B194" s="171"/>
      <c r="D194" s="156" t="s">
        <v>265</v>
      </c>
      <c r="E194" s="172" t="s">
        <v>1</v>
      </c>
      <c r="F194" s="173" t="s">
        <v>317</v>
      </c>
      <c r="H194" s="174">
        <v>2.56</v>
      </c>
      <c r="I194" s="175"/>
      <c r="L194" s="171"/>
      <c r="M194" s="176"/>
      <c r="T194" s="177"/>
      <c r="AT194" s="172" t="s">
        <v>265</v>
      </c>
      <c r="AU194" s="172" t="s">
        <v>21</v>
      </c>
      <c r="AV194" s="14" t="s">
        <v>267</v>
      </c>
      <c r="AW194" s="14" t="s">
        <v>36</v>
      </c>
      <c r="AX194" s="14" t="s">
        <v>88</v>
      </c>
      <c r="AY194" s="172" t="s">
        <v>250</v>
      </c>
    </row>
    <row r="195" spans="2:65" s="1" customFormat="1" ht="33" customHeight="1">
      <c r="B195" s="33"/>
      <c r="C195" s="138" t="s">
        <v>387</v>
      </c>
      <c r="D195" s="138" t="s">
        <v>252</v>
      </c>
      <c r="E195" s="139" t="s">
        <v>5532</v>
      </c>
      <c r="F195" s="140" t="s">
        <v>5533</v>
      </c>
      <c r="G195" s="141" t="s">
        <v>276</v>
      </c>
      <c r="H195" s="142">
        <v>10.36</v>
      </c>
      <c r="I195" s="143"/>
      <c r="J195" s="144">
        <f>ROUND(I195*H195,2)</f>
        <v>0</v>
      </c>
      <c r="K195" s="140" t="s">
        <v>256</v>
      </c>
      <c r="L195" s="33"/>
      <c r="M195" s="145" t="s">
        <v>1</v>
      </c>
      <c r="N195" s="146" t="s">
        <v>45</v>
      </c>
      <c r="P195" s="147">
        <f>O195*H195</f>
        <v>0</v>
      </c>
      <c r="Q195" s="147">
        <v>0</v>
      </c>
      <c r="R195" s="147">
        <f>Q195*H195</f>
        <v>0</v>
      </c>
      <c r="S195" s="147">
        <v>0</v>
      </c>
      <c r="T195" s="148">
        <f>S195*H195</f>
        <v>0</v>
      </c>
      <c r="AR195" s="149" t="s">
        <v>257</v>
      </c>
      <c r="AT195" s="149" t="s">
        <v>252</v>
      </c>
      <c r="AU195" s="149" t="s">
        <v>21</v>
      </c>
      <c r="AY195" s="17" t="s">
        <v>250</v>
      </c>
      <c r="BE195" s="150">
        <f>IF(N195="základní",J195,0)</f>
        <v>0</v>
      </c>
      <c r="BF195" s="150">
        <f>IF(N195="snížená",J195,0)</f>
        <v>0</v>
      </c>
      <c r="BG195" s="150">
        <f>IF(N195="zákl. přenesená",J195,0)</f>
        <v>0</v>
      </c>
      <c r="BH195" s="150">
        <f>IF(N195="sníž. přenesená",J195,0)</f>
        <v>0</v>
      </c>
      <c r="BI195" s="150">
        <f>IF(N195="nulová",J195,0)</f>
        <v>0</v>
      </c>
      <c r="BJ195" s="17" t="s">
        <v>88</v>
      </c>
      <c r="BK195" s="150">
        <f>ROUND(I195*H195,2)</f>
        <v>0</v>
      </c>
      <c r="BL195" s="17" t="s">
        <v>257</v>
      </c>
      <c r="BM195" s="149" t="s">
        <v>5534</v>
      </c>
    </row>
    <row r="196" spans="2:65" s="1" customFormat="1" ht="11.25">
      <c r="B196" s="33"/>
      <c r="D196" s="151" t="s">
        <v>259</v>
      </c>
      <c r="F196" s="152" t="s">
        <v>5535</v>
      </c>
      <c r="I196" s="153"/>
      <c r="L196" s="33"/>
      <c r="M196" s="154"/>
      <c r="T196" s="57"/>
      <c r="AT196" s="17" t="s">
        <v>259</v>
      </c>
      <c r="AU196" s="17" t="s">
        <v>21</v>
      </c>
    </row>
    <row r="197" spans="2:65" s="12" customFormat="1" ht="11.25">
      <c r="B197" s="155"/>
      <c r="D197" s="156" t="s">
        <v>265</v>
      </c>
      <c r="E197" s="157" t="s">
        <v>1</v>
      </c>
      <c r="F197" s="158" t="s">
        <v>5536</v>
      </c>
      <c r="H197" s="159">
        <v>9.6</v>
      </c>
      <c r="I197" s="160"/>
      <c r="L197" s="155"/>
      <c r="M197" s="161"/>
      <c r="T197" s="162"/>
      <c r="AT197" s="157" t="s">
        <v>265</v>
      </c>
      <c r="AU197" s="157" t="s">
        <v>21</v>
      </c>
      <c r="AV197" s="12" t="s">
        <v>21</v>
      </c>
      <c r="AW197" s="12" t="s">
        <v>36</v>
      </c>
      <c r="AX197" s="12" t="s">
        <v>80</v>
      </c>
      <c r="AY197" s="157" t="s">
        <v>250</v>
      </c>
    </row>
    <row r="198" spans="2:65" s="12" customFormat="1" ht="11.25">
      <c r="B198" s="155"/>
      <c r="D198" s="156" t="s">
        <v>265</v>
      </c>
      <c r="E198" s="157" t="s">
        <v>1</v>
      </c>
      <c r="F198" s="158" t="s">
        <v>5537</v>
      </c>
      <c r="H198" s="159">
        <v>19.2</v>
      </c>
      <c r="I198" s="160"/>
      <c r="L198" s="155"/>
      <c r="M198" s="161"/>
      <c r="T198" s="162"/>
      <c r="AT198" s="157" t="s">
        <v>265</v>
      </c>
      <c r="AU198" s="157" t="s">
        <v>21</v>
      </c>
      <c r="AV198" s="12" t="s">
        <v>21</v>
      </c>
      <c r="AW198" s="12" t="s">
        <v>36</v>
      </c>
      <c r="AX198" s="12" t="s">
        <v>80</v>
      </c>
      <c r="AY198" s="157" t="s">
        <v>250</v>
      </c>
    </row>
    <row r="199" spans="2:65" s="12" customFormat="1" ht="11.25">
      <c r="B199" s="155"/>
      <c r="D199" s="156" t="s">
        <v>265</v>
      </c>
      <c r="E199" s="157" t="s">
        <v>1</v>
      </c>
      <c r="F199" s="158" t="s">
        <v>5538</v>
      </c>
      <c r="H199" s="159">
        <v>140</v>
      </c>
      <c r="I199" s="160"/>
      <c r="L199" s="155"/>
      <c r="M199" s="161"/>
      <c r="T199" s="162"/>
      <c r="AT199" s="157" t="s">
        <v>265</v>
      </c>
      <c r="AU199" s="157" t="s">
        <v>21</v>
      </c>
      <c r="AV199" s="12" t="s">
        <v>21</v>
      </c>
      <c r="AW199" s="12" t="s">
        <v>36</v>
      </c>
      <c r="AX199" s="12" t="s">
        <v>80</v>
      </c>
      <c r="AY199" s="157" t="s">
        <v>250</v>
      </c>
    </row>
    <row r="200" spans="2:65" s="12" customFormat="1" ht="11.25">
      <c r="B200" s="155"/>
      <c r="D200" s="156" t="s">
        <v>265</v>
      </c>
      <c r="E200" s="157" t="s">
        <v>1</v>
      </c>
      <c r="F200" s="158" t="s">
        <v>5539</v>
      </c>
      <c r="H200" s="159">
        <v>9.6</v>
      </c>
      <c r="I200" s="160"/>
      <c r="L200" s="155"/>
      <c r="M200" s="161"/>
      <c r="T200" s="162"/>
      <c r="AT200" s="157" t="s">
        <v>265</v>
      </c>
      <c r="AU200" s="157" t="s">
        <v>21</v>
      </c>
      <c r="AV200" s="12" t="s">
        <v>21</v>
      </c>
      <c r="AW200" s="12" t="s">
        <v>36</v>
      </c>
      <c r="AX200" s="12" t="s">
        <v>80</v>
      </c>
      <c r="AY200" s="157" t="s">
        <v>250</v>
      </c>
    </row>
    <row r="201" spans="2:65" s="14" customFormat="1" ht="11.25">
      <c r="B201" s="171"/>
      <c r="D201" s="156" t="s">
        <v>265</v>
      </c>
      <c r="E201" s="172" t="s">
        <v>1</v>
      </c>
      <c r="F201" s="173" t="s">
        <v>317</v>
      </c>
      <c r="H201" s="174">
        <v>178.4</v>
      </c>
      <c r="I201" s="175"/>
      <c r="L201" s="171"/>
      <c r="M201" s="176"/>
      <c r="T201" s="177"/>
      <c r="AT201" s="172" t="s">
        <v>265</v>
      </c>
      <c r="AU201" s="172" t="s">
        <v>21</v>
      </c>
      <c r="AV201" s="14" t="s">
        <v>267</v>
      </c>
      <c r="AW201" s="14" t="s">
        <v>36</v>
      </c>
      <c r="AX201" s="14" t="s">
        <v>80</v>
      </c>
      <c r="AY201" s="172" t="s">
        <v>250</v>
      </c>
    </row>
    <row r="202" spans="2:65" s="12" customFormat="1" ht="11.25">
      <c r="B202" s="155"/>
      <c r="D202" s="156" t="s">
        <v>265</v>
      </c>
      <c r="E202" s="157" t="s">
        <v>1</v>
      </c>
      <c r="F202" s="158" t="s">
        <v>5540</v>
      </c>
      <c r="H202" s="159">
        <v>28.8</v>
      </c>
      <c r="I202" s="160"/>
      <c r="L202" s="155"/>
      <c r="M202" s="161"/>
      <c r="T202" s="162"/>
      <c r="AT202" s="157" t="s">
        <v>265</v>
      </c>
      <c r="AU202" s="157" t="s">
        <v>21</v>
      </c>
      <c r="AV202" s="12" t="s">
        <v>21</v>
      </c>
      <c r="AW202" s="12" t="s">
        <v>36</v>
      </c>
      <c r="AX202" s="12" t="s">
        <v>80</v>
      </c>
      <c r="AY202" s="157" t="s">
        <v>250</v>
      </c>
    </row>
    <row r="203" spans="2:65" s="14" customFormat="1" ht="11.25">
      <c r="B203" s="171"/>
      <c r="D203" s="156" t="s">
        <v>265</v>
      </c>
      <c r="E203" s="172" t="s">
        <v>1</v>
      </c>
      <c r="F203" s="173" t="s">
        <v>317</v>
      </c>
      <c r="H203" s="174">
        <v>28.8</v>
      </c>
      <c r="I203" s="175"/>
      <c r="L203" s="171"/>
      <c r="M203" s="176"/>
      <c r="T203" s="177"/>
      <c r="AT203" s="172" t="s">
        <v>265</v>
      </c>
      <c r="AU203" s="172" t="s">
        <v>21</v>
      </c>
      <c r="AV203" s="14" t="s">
        <v>267</v>
      </c>
      <c r="AW203" s="14" t="s">
        <v>36</v>
      </c>
      <c r="AX203" s="14" t="s">
        <v>80</v>
      </c>
      <c r="AY203" s="172" t="s">
        <v>250</v>
      </c>
    </row>
    <row r="204" spans="2:65" s="13" customFormat="1" ht="11.25">
      <c r="B204" s="163"/>
      <c r="D204" s="156" t="s">
        <v>265</v>
      </c>
      <c r="E204" s="164" t="s">
        <v>5419</v>
      </c>
      <c r="F204" s="165" t="s">
        <v>273</v>
      </c>
      <c r="H204" s="166">
        <v>207.2</v>
      </c>
      <c r="I204" s="167"/>
      <c r="L204" s="163"/>
      <c r="M204" s="168"/>
      <c r="T204" s="169"/>
      <c r="AT204" s="164" t="s">
        <v>265</v>
      </c>
      <c r="AU204" s="164" t="s">
        <v>21</v>
      </c>
      <c r="AV204" s="13" t="s">
        <v>257</v>
      </c>
      <c r="AW204" s="13" t="s">
        <v>36</v>
      </c>
      <c r="AX204" s="13" t="s">
        <v>80</v>
      </c>
      <c r="AY204" s="164" t="s">
        <v>250</v>
      </c>
    </row>
    <row r="205" spans="2:65" s="12" customFormat="1" ht="11.25">
      <c r="B205" s="155"/>
      <c r="D205" s="156" t="s">
        <v>265</v>
      </c>
      <c r="E205" s="157" t="s">
        <v>1</v>
      </c>
      <c r="F205" s="158" t="s">
        <v>5541</v>
      </c>
      <c r="H205" s="159">
        <v>10.36</v>
      </c>
      <c r="I205" s="160"/>
      <c r="L205" s="155"/>
      <c r="M205" s="161"/>
      <c r="T205" s="162"/>
      <c r="AT205" s="157" t="s">
        <v>265</v>
      </c>
      <c r="AU205" s="157" t="s">
        <v>21</v>
      </c>
      <c r="AV205" s="12" t="s">
        <v>21</v>
      </c>
      <c r="AW205" s="12" t="s">
        <v>36</v>
      </c>
      <c r="AX205" s="12" t="s">
        <v>88</v>
      </c>
      <c r="AY205" s="157" t="s">
        <v>250</v>
      </c>
    </row>
    <row r="206" spans="2:65" s="1" customFormat="1" ht="33" customHeight="1">
      <c r="B206" s="33"/>
      <c r="C206" s="138" t="s">
        <v>393</v>
      </c>
      <c r="D206" s="138" t="s">
        <v>252</v>
      </c>
      <c r="E206" s="139" t="s">
        <v>5542</v>
      </c>
      <c r="F206" s="140" t="s">
        <v>5543</v>
      </c>
      <c r="G206" s="141" t="s">
        <v>276</v>
      </c>
      <c r="H206" s="142">
        <v>93.24</v>
      </c>
      <c r="I206" s="143"/>
      <c r="J206" s="144">
        <f>ROUND(I206*H206,2)</f>
        <v>0</v>
      </c>
      <c r="K206" s="140" t="s">
        <v>256</v>
      </c>
      <c r="L206" s="33"/>
      <c r="M206" s="145" t="s">
        <v>1</v>
      </c>
      <c r="N206" s="146" t="s">
        <v>45</v>
      </c>
      <c r="P206" s="147">
        <f>O206*H206</f>
        <v>0</v>
      </c>
      <c r="Q206" s="147">
        <v>0</v>
      </c>
      <c r="R206" s="147">
        <f>Q206*H206</f>
        <v>0</v>
      </c>
      <c r="S206" s="147">
        <v>0</v>
      </c>
      <c r="T206" s="148">
        <f>S206*H206</f>
        <v>0</v>
      </c>
      <c r="AR206" s="149" t="s">
        <v>257</v>
      </c>
      <c r="AT206" s="149" t="s">
        <v>252</v>
      </c>
      <c r="AU206" s="149" t="s">
        <v>21</v>
      </c>
      <c r="AY206" s="17" t="s">
        <v>250</v>
      </c>
      <c r="BE206" s="150">
        <f>IF(N206="základní",J206,0)</f>
        <v>0</v>
      </c>
      <c r="BF206" s="150">
        <f>IF(N206="snížená",J206,0)</f>
        <v>0</v>
      </c>
      <c r="BG206" s="150">
        <f>IF(N206="zákl. přenesená",J206,0)</f>
        <v>0</v>
      </c>
      <c r="BH206" s="150">
        <f>IF(N206="sníž. přenesená",J206,0)</f>
        <v>0</v>
      </c>
      <c r="BI206" s="150">
        <f>IF(N206="nulová",J206,0)</f>
        <v>0</v>
      </c>
      <c r="BJ206" s="17" t="s">
        <v>88</v>
      </c>
      <c r="BK206" s="150">
        <f>ROUND(I206*H206,2)</f>
        <v>0</v>
      </c>
      <c r="BL206" s="17" t="s">
        <v>257</v>
      </c>
      <c r="BM206" s="149" t="s">
        <v>5544</v>
      </c>
    </row>
    <row r="207" spans="2:65" s="1" customFormat="1" ht="11.25">
      <c r="B207" s="33"/>
      <c r="D207" s="151" t="s">
        <v>259</v>
      </c>
      <c r="F207" s="152" t="s">
        <v>5545</v>
      </c>
      <c r="I207" s="153"/>
      <c r="L207" s="33"/>
      <c r="M207" s="154"/>
      <c r="T207" s="57"/>
      <c r="AT207" s="17" t="s">
        <v>259</v>
      </c>
      <c r="AU207" s="17" t="s">
        <v>21</v>
      </c>
    </row>
    <row r="208" spans="2:65" s="12" customFormat="1" ht="11.25">
      <c r="B208" s="155"/>
      <c r="D208" s="156" t="s">
        <v>265</v>
      </c>
      <c r="E208" s="157" t="s">
        <v>1</v>
      </c>
      <c r="F208" s="158" t="s">
        <v>5546</v>
      </c>
      <c r="H208" s="159">
        <v>93.24</v>
      </c>
      <c r="I208" s="160"/>
      <c r="L208" s="155"/>
      <c r="M208" s="161"/>
      <c r="T208" s="162"/>
      <c r="AT208" s="157" t="s">
        <v>265</v>
      </c>
      <c r="AU208" s="157" t="s">
        <v>21</v>
      </c>
      <c r="AV208" s="12" t="s">
        <v>21</v>
      </c>
      <c r="AW208" s="12" t="s">
        <v>36</v>
      </c>
      <c r="AX208" s="12" t="s">
        <v>88</v>
      </c>
      <c r="AY208" s="157" t="s">
        <v>250</v>
      </c>
    </row>
    <row r="209" spans="2:65" s="1" customFormat="1" ht="24.2" customHeight="1">
      <c r="B209" s="33"/>
      <c r="C209" s="138" t="s">
        <v>399</v>
      </c>
      <c r="D209" s="138" t="s">
        <v>252</v>
      </c>
      <c r="E209" s="139" t="s">
        <v>5182</v>
      </c>
      <c r="F209" s="140" t="s">
        <v>5183</v>
      </c>
      <c r="G209" s="141" t="s">
        <v>276</v>
      </c>
      <c r="H209" s="142">
        <v>10.36</v>
      </c>
      <c r="I209" s="143"/>
      <c r="J209" s="144">
        <f>ROUND(I209*H209,2)</f>
        <v>0</v>
      </c>
      <c r="K209" s="140" t="s">
        <v>256</v>
      </c>
      <c r="L209" s="33"/>
      <c r="M209" s="145" t="s">
        <v>1</v>
      </c>
      <c r="N209" s="146" t="s">
        <v>45</v>
      </c>
      <c r="P209" s="147">
        <f>O209*H209</f>
        <v>0</v>
      </c>
      <c r="Q209" s="147">
        <v>0</v>
      </c>
      <c r="R209" s="147">
        <f>Q209*H209</f>
        <v>0</v>
      </c>
      <c r="S209" s="147">
        <v>0</v>
      </c>
      <c r="T209" s="148">
        <f>S209*H209</f>
        <v>0</v>
      </c>
      <c r="AR209" s="149" t="s">
        <v>257</v>
      </c>
      <c r="AT209" s="149" t="s">
        <v>252</v>
      </c>
      <c r="AU209" s="149" t="s">
        <v>21</v>
      </c>
      <c r="AY209" s="17" t="s">
        <v>250</v>
      </c>
      <c r="BE209" s="150">
        <f>IF(N209="základní",J209,0)</f>
        <v>0</v>
      </c>
      <c r="BF209" s="150">
        <f>IF(N209="snížená",J209,0)</f>
        <v>0</v>
      </c>
      <c r="BG209" s="150">
        <f>IF(N209="zákl. přenesená",J209,0)</f>
        <v>0</v>
      </c>
      <c r="BH209" s="150">
        <f>IF(N209="sníž. přenesená",J209,0)</f>
        <v>0</v>
      </c>
      <c r="BI209" s="150">
        <f>IF(N209="nulová",J209,0)</f>
        <v>0</v>
      </c>
      <c r="BJ209" s="17" t="s">
        <v>88</v>
      </c>
      <c r="BK209" s="150">
        <f>ROUND(I209*H209,2)</f>
        <v>0</v>
      </c>
      <c r="BL209" s="17" t="s">
        <v>257</v>
      </c>
      <c r="BM209" s="149" t="s">
        <v>5547</v>
      </c>
    </row>
    <row r="210" spans="2:65" s="1" customFormat="1" ht="11.25">
      <c r="B210" s="33"/>
      <c r="D210" s="151" t="s">
        <v>259</v>
      </c>
      <c r="F210" s="152" t="s">
        <v>5185</v>
      </c>
      <c r="I210" s="153"/>
      <c r="L210" s="33"/>
      <c r="M210" s="154"/>
      <c r="T210" s="57"/>
      <c r="AT210" s="17" t="s">
        <v>259</v>
      </c>
      <c r="AU210" s="17" t="s">
        <v>21</v>
      </c>
    </row>
    <row r="211" spans="2:65" s="12" customFormat="1" ht="11.25">
      <c r="B211" s="155"/>
      <c r="D211" s="156" t="s">
        <v>265</v>
      </c>
      <c r="E211" s="157" t="s">
        <v>1</v>
      </c>
      <c r="F211" s="158" t="s">
        <v>5541</v>
      </c>
      <c r="H211" s="159">
        <v>10.36</v>
      </c>
      <c r="I211" s="160"/>
      <c r="L211" s="155"/>
      <c r="M211" s="161"/>
      <c r="T211" s="162"/>
      <c r="AT211" s="157" t="s">
        <v>265</v>
      </c>
      <c r="AU211" s="157" t="s">
        <v>21</v>
      </c>
      <c r="AV211" s="12" t="s">
        <v>21</v>
      </c>
      <c r="AW211" s="12" t="s">
        <v>36</v>
      </c>
      <c r="AX211" s="12" t="s">
        <v>88</v>
      </c>
      <c r="AY211" s="157" t="s">
        <v>250</v>
      </c>
    </row>
    <row r="212" spans="2:65" s="1" customFormat="1" ht="33" customHeight="1">
      <c r="B212" s="33"/>
      <c r="C212" s="138" t="s">
        <v>406</v>
      </c>
      <c r="D212" s="138" t="s">
        <v>252</v>
      </c>
      <c r="E212" s="139" t="s">
        <v>5548</v>
      </c>
      <c r="F212" s="140" t="s">
        <v>5549</v>
      </c>
      <c r="G212" s="141" t="s">
        <v>276</v>
      </c>
      <c r="H212" s="142">
        <v>93.24</v>
      </c>
      <c r="I212" s="143"/>
      <c r="J212" s="144">
        <f>ROUND(I212*H212,2)</f>
        <v>0</v>
      </c>
      <c r="K212" s="140" t="s">
        <v>256</v>
      </c>
      <c r="L212" s="33"/>
      <c r="M212" s="145" t="s">
        <v>1</v>
      </c>
      <c r="N212" s="146" t="s">
        <v>45</v>
      </c>
      <c r="P212" s="147">
        <f>O212*H212</f>
        <v>0</v>
      </c>
      <c r="Q212" s="147">
        <v>0</v>
      </c>
      <c r="R212" s="147">
        <f>Q212*H212</f>
        <v>0</v>
      </c>
      <c r="S212" s="147">
        <v>0</v>
      </c>
      <c r="T212" s="148">
        <f>S212*H212</f>
        <v>0</v>
      </c>
      <c r="AR212" s="149" t="s">
        <v>257</v>
      </c>
      <c r="AT212" s="149" t="s">
        <v>252</v>
      </c>
      <c r="AU212" s="149" t="s">
        <v>21</v>
      </c>
      <c r="AY212" s="17" t="s">
        <v>250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257</v>
      </c>
      <c r="BM212" s="149" t="s">
        <v>5550</v>
      </c>
    </row>
    <row r="213" spans="2:65" s="1" customFormat="1" ht="11.25">
      <c r="B213" s="33"/>
      <c r="D213" s="151" t="s">
        <v>259</v>
      </c>
      <c r="F213" s="152" t="s">
        <v>5551</v>
      </c>
      <c r="I213" s="153"/>
      <c r="L213" s="33"/>
      <c r="M213" s="154"/>
      <c r="T213" s="57"/>
      <c r="AT213" s="17" t="s">
        <v>259</v>
      </c>
      <c r="AU213" s="17" t="s">
        <v>21</v>
      </c>
    </row>
    <row r="214" spans="2:65" s="12" customFormat="1" ht="11.25">
      <c r="B214" s="155"/>
      <c r="D214" s="156" t="s">
        <v>265</v>
      </c>
      <c r="E214" s="157" t="s">
        <v>1</v>
      </c>
      <c r="F214" s="158" t="s">
        <v>5546</v>
      </c>
      <c r="H214" s="159">
        <v>93.24</v>
      </c>
      <c r="I214" s="160"/>
      <c r="L214" s="155"/>
      <c r="M214" s="161"/>
      <c r="T214" s="162"/>
      <c r="AT214" s="157" t="s">
        <v>265</v>
      </c>
      <c r="AU214" s="157" t="s">
        <v>21</v>
      </c>
      <c r="AV214" s="12" t="s">
        <v>21</v>
      </c>
      <c r="AW214" s="12" t="s">
        <v>36</v>
      </c>
      <c r="AX214" s="12" t="s">
        <v>88</v>
      </c>
      <c r="AY214" s="157" t="s">
        <v>250</v>
      </c>
    </row>
    <row r="215" spans="2:65" s="1" customFormat="1" ht="37.9" customHeight="1">
      <c r="B215" s="33"/>
      <c r="C215" s="138" t="s">
        <v>411</v>
      </c>
      <c r="D215" s="138" t="s">
        <v>252</v>
      </c>
      <c r="E215" s="139" t="s">
        <v>5552</v>
      </c>
      <c r="F215" s="140" t="s">
        <v>5553</v>
      </c>
      <c r="G215" s="141" t="s">
        <v>276</v>
      </c>
      <c r="H215" s="142">
        <v>2.7589999999999999</v>
      </c>
      <c r="I215" s="143"/>
      <c r="J215" s="144">
        <f>ROUND(I215*H215,2)</f>
        <v>0</v>
      </c>
      <c r="K215" s="140" t="s">
        <v>256</v>
      </c>
      <c r="L215" s="33"/>
      <c r="M215" s="145" t="s">
        <v>1</v>
      </c>
      <c r="N215" s="146" t="s">
        <v>45</v>
      </c>
      <c r="P215" s="147">
        <f>O215*H215</f>
        <v>0</v>
      </c>
      <c r="Q215" s="147">
        <v>0</v>
      </c>
      <c r="R215" s="147">
        <f>Q215*H215</f>
        <v>0</v>
      </c>
      <c r="S215" s="147">
        <v>0</v>
      </c>
      <c r="T215" s="148">
        <f>S215*H215</f>
        <v>0</v>
      </c>
      <c r="AR215" s="149" t="s">
        <v>257</v>
      </c>
      <c r="AT215" s="149" t="s">
        <v>252</v>
      </c>
      <c r="AU215" s="149" t="s">
        <v>21</v>
      </c>
      <c r="AY215" s="17" t="s">
        <v>250</v>
      </c>
      <c r="BE215" s="150">
        <f>IF(N215="základní",J215,0)</f>
        <v>0</v>
      </c>
      <c r="BF215" s="150">
        <f>IF(N215="snížená",J215,0)</f>
        <v>0</v>
      </c>
      <c r="BG215" s="150">
        <f>IF(N215="zákl. přenesená",J215,0)</f>
        <v>0</v>
      </c>
      <c r="BH215" s="150">
        <f>IF(N215="sníž. přenesená",J215,0)</f>
        <v>0</v>
      </c>
      <c r="BI215" s="150">
        <f>IF(N215="nulová",J215,0)</f>
        <v>0</v>
      </c>
      <c r="BJ215" s="17" t="s">
        <v>88</v>
      </c>
      <c r="BK215" s="150">
        <f>ROUND(I215*H215,2)</f>
        <v>0</v>
      </c>
      <c r="BL215" s="17" t="s">
        <v>257</v>
      </c>
      <c r="BM215" s="149" t="s">
        <v>5554</v>
      </c>
    </row>
    <row r="216" spans="2:65" s="1" customFormat="1" ht="11.25">
      <c r="B216" s="33"/>
      <c r="D216" s="151" t="s">
        <v>259</v>
      </c>
      <c r="F216" s="152" t="s">
        <v>5555</v>
      </c>
      <c r="I216" s="153"/>
      <c r="L216" s="33"/>
      <c r="M216" s="154"/>
      <c r="T216" s="57"/>
      <c r="AT216" s="17" t="s">
        <v>259</v>
      </c>
      <c r="AU216" s="17" t="s">
        <v>21</v>
      </c>
    </row>
    <row r="217" spans="2:65" s="12" customFormat="1" ht="11.25">
      <c r="B217" s="155"/>
      <c r="D217" s="156" t="s">
        <v>265</v>
      </c>
      <c r="E217" s="157" t="s">
        <v>1</v>
      </c>
      <c r="F217" s="158" t="s">
        <v>5556</v>
      </c>
      <c r="H217" s="159">
        <v>7.5</v>
      </c>
      <c r="I217" s="160"/>
      <c r="L217" s="155"/>
      <c r="M217" s="161"/>
      <c r="T217" s="162"/>
      <c r="AT217" s="157" t="s">
        <v>265</v>
      </c>
      <c r="AU217" s="157" t="s">
        <v>21</v>
      </c>
      <c r="AV217" s="12" t="s">
        <v>21</v>
      </c>
      <c r="AW217" s="12" t="s">
        <v>36</v>
      </c>
      <c r="AX217" s="12" t="s">
        <v>80</v>
      </c>
      <c r="AY217" s="157" t="s">
        <v>250</v>
      </c>
    </row>
    <row r="218" spans="2:65" s="12" customFormat="1" ht="11.25">
      <c r="B218" s="155"/>
      <c r="D218" s="156" t="s">
        <v>265</v>
      </c>
      <c r="E218" s="157" t="s">
        <v>1</v>
      </c>
      <c r="F218" s="158" t="s">
        <v>5557</v>
      </c>
      <c r="H218" s="159">
        <v>44.8</v>
      </c>
      <c r="I218" s="160"/>
      <c r="L218" s="155"/>
      <c r="M218" s="161"/>
      <c r="T218" s="162"/>
      <c r="AT218" s="157" t="s">
        <v>265</v>
      </c>
      <c r="AU218" s="157" t="s">
        <v>21</v>
      </c>
      <c r="AV218" s="12" t="s">
        <v>21</v>
      </c>
      <c r="AW218" s="12" t="s">
        <v>36</v>
      </c>
      <c r="AX218" s="12" t="s">
        <v>80</v>
      </c>
      <c r="AY218" s="157" t="s">
        <v>250</v>
      </c>
    </row>
    <row r="219" spans="2:65" s="12" customFormat="1" ht="11.25">
      <c r="B219" s="155"/>
      <c r="D219" s="156" t="s">
        <v>265</v>
      </c>
      <c r="E219" s="157" t="s">
        <v>1</v>
      </c>
      <c r="F219" s="158" t="s">
        <v>5558</v>
      </c>
      <c r="H219" s="159">
        <v>2.88</v>
      </c>
      <c r="I219" s="160"/>
      <c r="L219" s="155"/>
      <c r="M219" s="161"/>
      <c r="T219" s="162"/>
      <c r="AT219" s="157" t="s">
        <v>265</v>
      </c>
      <c r="AU219" s="157" t="s">
        <v>21</v>
      </c>
      <c r="AV219" s="12" t="s">
        <v>21</v>
      </c>
      <c r="AW219" s="12" t="s">
        <v>36</v>
      </c>
      <c r="AX219" s="12" t="s">
        <v>80</v>
      </c>
      <c r="AY219" s="157" t="s">
        <v>250</v>
      </c>
    </row>
    <row r="220" spans="2:65" s="14" customFormat="1" ht="11.25">
      <c r="B220" s="171"/>
      <c r="D220" s="156" t="s">
        <v>265</v>
      </c>
      <c r="E220" s="172" t="s">
        <v>5432</v>
      </c>
      <c r="F220" s="173" t="s">
        <v>317</v>
      </c>
      <c r="H220" s="174">
        <v>55.18</v>
      </c>
      <c r="I220" s="175"/>
      <c r="L220" s="171"/>
      <c r="M220" s="176"/>
      <c r="T220" s="177"/>
      <c r="AT220" s="172" t="s">
        <v>265</v>
      </c>
      <c r="AU220" s="172" t="s">
        <v>21</v>
      </c>
      <c r="AV220" s="14" t="s">
        <v>267</v>
      </c>
      <c r="AW220" s="14" t="s">
        <v>36</v>
      </c>
      <c r="AX220" s="14" t="s">
        <v>80</v>
      </c>
      <c r="AY220" s="172" t="s">
        <v>250</v>
      </c>
    </row>
    <row r="221" spans="2:65" s="12" customFormat="1" ht="11.25">
      <c r="B221" s="155"/>
      <c r="D221" s="156" t="s">
        <v>265</v>
      </c>
      <c r="E221" s="157" t="s">
        <v>1</v>
      </c>
      <c r="F221" s="158" t="s">
        <v>5559</v>
      </c>
      <c r="H221" s="159">
        <v>2.7589999999999999</v>
      </c>
      <c r="I221" s="160"/>
      <c r="L221" s="155"/>
      <c r="M221" s="161"/>
      <c r="T221" s="162"/>
      <c r="AT221" s="157" t="s">
        <v>265</v>
      </c>
      <c r="AU221" s="157" t="s">
        <v>21</v>
      </c>
      <c r="AV221" s="12" t="s">
        <v>21</v>
      </c>
      <c r="AW221" s="12" t="s">
        <v>36</v>
      </c>
      <c r="AX221" s="12" t="s">
        <v>88</v>
      </c>
      <c r="AY221" s="157" t="s">
        <v>250</v>
      </c>
    </row>
    <row r="222" spans="2:65" s="1" customFormat="1" ht="37.9" customHeight="1">
      <c r="B222" s="33"/>
      <c r="C222" s="138" t="s">
        <v>417</v>
      </c>
      <c r="D222" s="138" t="s">
        <v>252</v>
      </c>
      <c r="E222" s="139" t="s">
        <v>5560</v>
      </c>
      <c r="F222" s="140" t="s">
        <v>5561</v>
      </c>
      <c r="G222" s="141" t="s">
        <v>276</v>
      </c>
      <c r="H222" s="142">
        <v>1.6</v>
      </c>
      <c r="I222" s="143"/>
      <c r="J222" s="144">
        <f>ROUND(I222*H222,2)</f>
        <v>0</v>
      </c>
      <c r="K222" s="140" t="s">
        <v>256</v>
      </c>
      <c r="L222" s="33"/>
      <c r="M222" s="145" t="s">
        <v>1</v>
      </c>
      <c r="N222" s="146" t="s">
        <v>45</v>
      </c>
      <c r="P222" s="147">
        <f>O222*H222</f>
        <v>0</v>
      </c>
      <c r="Q222" s="147">
        <v>0</v>
      </c>
      <c r="R222" s="147">
        <f>Q222*H222</f>
        <v>0</v>
      </c>
      <c r="S222" s="147">
        <v>0</v>
      </c>
      <c r="T222" s="148">
        <f>S222*H222</f>
        <v>0</v>
      </c>
      <c r="AR222" s="149" t="s">
        <v>257</v>
      </c>
      <c r="AT222" s="149" t="s">
        <v>252</v>
      </c>
      <c r="AU222" s="149" t="s">
        <v>21</v>
      </c>
      <c r="AY222" s="17" t="s">
        <v>250</v>
      </c>
      <c r="BE222" s="150">
        <f>IF(N222="základní",J222,0)</f>
        <v>0</v>
      </c>
      <c r="BF222" s="150">
        <f>IF(N222="snížená",J222,0)</f>
        <v>0</v>
      </c>
      <c r="BG222" s="150">
        <f>IF(N222="zákl. přenesená",J222,0)</f>
        <v>0</v>
      </c>
      <c r="BH222" s="150">
        <f>IF(N222="sníž. přenesená",J222,0)</f>
        <v>0</v>
      </c>
      <c r="BI222" s="150">
        <f>IF(N222="nulová",J222,0)</f>
        <v>0</v>
      </c>
      <c r="BJ222" s="17" t="s">
        <v>88</v>
      </c>
      <c r="BK222" s="150">
        <f>ROUND(I222*H222,2)</f>
        <v>0</v>
      </c>
      <c r="BL222" s="17" t="s">
        <v>257</v>
      </c>
      <c r="BM222" s="149" t="s">
        <v>5562</v>
      </c>
    </row>
    <row r="223" spans="2:65" s="1" customFormat="1" ht="11.25">
      <c r="B223" s="33"/>
      <c r="D223" s="151" t="s">
        <v>259</v>
      </c>
      <c r="F223" s="152" t="s">
        <v>5563</v>
      </c>
      <c r="I223" s="153"/>
      <c r="L223" s="33"/>
      <c r="M223" s="154"/>
      <c r="T223" s="57"/>
      <c r="AT223" s="17" t="s">
        <v>259</v>
      </c>
      <c r="AU223" s="17" t="s">
        <v>21</v>
      </c>
    </row>
    <row r="224" spans="2:65" s="12" customFormat="1" ht="11.25">
      <c r="B224" s="155"/>
      <c r="D224" s="156" t="s">
        <v>265</v>
      </c>
      <c r="E224" s="157" t="s">
        <v>1</v>
      </c>
      <c r="F224" s="158" t="s">
        <v>5564</v>
      </c>
      <c r="H224" s="159">
        <v>5</v>
      </c>
      <c r="I224" s="160"/>
      <c r="L224" s="155"/>
      <c r="M224" s="161"/>
      <c r="T224" s="162"/>
      <c r="AT224" s="157" t="s">
        <v>265</v>
      </c>
      <c r="AU224" s="157" t="s">
        <v>21</v>
      </c>
      <c r="AV224" s="12" t="s">
        <v>21</v>
      </c>
      <c r="AW224" s="12" t="s">
        <v>36</v>
      </c>
      <c r="AX224" s="12" t="s">
        <v>80</v>
      </c>
      <c r="AY224" s="157" t="s">
        <v>250</v>
      </c>
    </row>
    <row r="225" spans="2:65" s="12" customFormat="1" ht="11.25">
      <c r="B225" s="155"/>
      <c r="D225" s="156" t="s">
        <v>265</v>
      </c>
      <c r="E225" s="157" t="s">
        <v>1</v>
      </c>
      <c r="F225" s="158" t="s">
        <v>5565</v>
      </c>
      <c r="H225" s="159">
        <v>18</v>
      </c>
      <c r="I225" s="160"/>
      <c r="L225" s="155"/>
      <c r="M225" s="161"/>
      <c r="T225" s="162"/>
      <c r="AT225" s="157" t="s">
        <v>265</v>
      </c>
      <c r="AU225" s="157" t="s">
        <v>21</v>
      </c>
      <c r="AV225" s="12" t="s">
        <v>21</v>
      </c>
      <c r="AW225" s="12" t="s">
        <v>36</v>
      </c>
      <c r="AX225" s="12" t="s">
        <v>80</v>
      </c>
      <c r="AY225" s="157" t="s">
        <v>250</v>
      </c>
    </row>
    <row r="226" spans="2:65" s="12" customFormat="1" ht="11.25">
      <c r="B226" s="155"/>
      <c r="D226" s="156" t="s">
        <v>265</v>
      </c>
      <c r="E226" s="157" t="s">
        <v>1</v>
      </c>
      <c r="F226" s="158" t="s">
        <v>5566</v>
      </c>
      <c r="H226" s="159">
        <v>9</v>
      </c>
      <c r="I226" s="160"/>
      <c r="L226" s="155"/>
      <c r="M226" s="161"/>
      <c r="T226" s="162"/>
      <c r="AT226" s="157" t="s">
        <v>265</v>
      </c>
      <c r="AU226" s="157" t="s">
        <v>21</v>
      </c>
      <c r="AV226" s="12" t="s">
        <v>21</v>
      </c>
      <c r="AW226" s="12" t="s">
        <v>36</v>
      </c>
      <c r="AX226" s="12" t="s">
        <v>80</v>
      </c>
      <c r="AY226" s="157" t="s">
        <v>250</v>
      </c>
    </row>
    <row r="227" spans="2:65" s="14" customFormat="1" ht="11.25">
      <c r="B227" s="171"/>
      <c r="D227" s="156" t="s">
        <v>265</v>
      </c>
      <c r="E227" s="172" t="s">
        <v>5431</v>
      </c>
      <c r="F227" s="173" t="s">
        <v>317</v>
      </c>
      <c r="H227" s="174">
        <v>32</v>
      </c>
      <c r="I227" s="175"/>
      <c r="L227" s="171"/>
      <c r="M227" s="176"/>
      <c r="T227" s="177"/>
      <c r="AT227" s="172" t="s">
        <v>265</v>
      </c>
      <c r="AU227" s="172" t="s">
        <v>21</v>
      </c>
      <c r="AV227" s="14" t="s">
        <v>267</v>
      </c>
      <c r="AW227" s="14" t="s">
        <v>36</v>
      </c>
      <c r="AX227" s="14" t="s">
        <v>80</v>
      </c>
      <c r="AY227" s="172" t="s">
        <v>250</v>
      </c>
    </row>
    <row r="228" spans="2:65" s="12" customFormat="1" ht="11.25">
      <c r="B228" s="155"/>
      <c r="D228" s="156" t="s">
        <v>265</v>
      </c>
      <c r="E228" s="157" t="s">
        <v>1</v>
      </c>
      <c r="F228" s="158" t="s">
        <v>5567</v>
      </c>
      <c r="H228" s="159">
        <v>1.6</v>
      </c>
      <c r="I228" s="160"/>
      <c r="L228" s="155"/>
      <c r="M228" s="161"/>
      <c r="T228" s="162"/>
      <c r="AT228" s="157" t="s">
        <v>265</v>
      </c>
      <c r="AU228" s="157" t="s">
        <v>21</v>
      </c>
      <c r="AV228" s="12" t="s">
        <v>21</v>
      </c>
      <c r="AW228" s="12" t="s">
        <v>36</v>
      </c>
      <c r="AX228" s="12" t="s">
        <v>88</v>
      </c>
      <c r="AY228" s="157" t="s">
        <v>250</v>
      </c>
    </row>
    <row r="229" spans="2:65" s="1" customFormat="1" ht="37.9" customHeight="1">
      <c r="B229" s="33"/>
      <c r="C229" s="138" t="s">
        <v>423</v>
      </c>
      <c r="D229" s="138" t="s">
        <v>252</v>
      </c>
      <c r="E229" s="139" t="s">
        <v>5568</v>
      </c>
      <c r="F229" s="140" t="s">
        <v>5569</v>
      </c>
      <c r="G229" s="141" t="s">
        <v>276</v>
      </c>
      <c r="H229" s="142">
        <v>24.831</v>
      </c>
      <c r="I229" s="143"/>
      <c r="J229" s="144">
        <f>ROUND(I229*H229,2)</f>
        <v>0</v>
      </c>
      <c r="K229" s="140" t="s">
        <v>256</v>
      </c>
      <c r="L229" s="33"/>
      <c r="M229" s="145" t="s">
        <v>1</v>
      </c>
      <c r="N229" s="146" t="s">
        <v>45</v>
      </c>
      <c r="P229" s="147">
        <f>O229*H229</f>
        <v>0</v>
      </c>
      <c r="Q229" s="147">
        <v>0</v>
      </c>
      <c r="R229" s="147">
        <f>Q229*H229</f>
        <v>0</v>
      </c>
      <c r="S229" s="147">
        <v>0</v>
      </c>
      <c r="T229" s="148">
        <f>S229*H229</f>
        <v>0</v>
      </c>
      <c r="AR229" s="149" t="s">
        <v>257</v>
      </c>
      <c r="AT229" s="149" t="s">
        <v>252</v>
      </c>
      <c r="AU229" s="149" t="s">
        <v>21</v>
      </c>
      <c r="AY229" s="17" t="s">
        <v>250</v>
      </c>
      <c r="BE229" s="150">
        <f>IF(N229="základní",J229,0)</f>
        <v>0</v>
      </c>
      <c r="BF229" s="150">
        <f>IF(N229="snížená",J229,0)</f>
        <v>0</v>
      </c>
      <c r="BG229" s="150">
        <f>IF(N229="zákl. přenesená",J229,0)</f>
        <v>0</v>
      </c>
      <c r="BH229" s="150">
        <f>IF(N229="sníž. přenesená",J229,0)</f>
        <v>0</v>
      </c>
      <c r="BI229" s="150">
        <f>IF(N229="nulová",J229,0)</f>
        <v>0</v>
      </c>
      <c r="BJ229" s="17" t="s">
        <v>88</v>
      </c>
      <c r="BK229" s="150">
        <f>ROUND(I229*H229,2)</f>
        <v>0</v>
      </c>
      <c r="BL229" s="17" t="s">
        <v>257</v>
      </c>
      <c r="BM229" s="149" t="s">
        <v>5570</v>
      </c>
    </row>
    <row r="230" spans="2:65" s="1" customFormat="1" ht="11.25">
      <c r="B230" s="33"/>
      <c r="D230" s="151" t="s">
        <v>259</v>
      </c>
      <c r="F230" s="152" t="s">
        <v>5571</v>
      </c>
      <c r="I230" s="153"/>
      <c r="L230" s="33"/>
      <c r="M230" s="154"/>
      <c r="T230" s="57"/>
      <c r="AT230" s="17" t="s">
        <v>259</v>
      </c>
      <c r="AU230" s="17" t="s">
        <v>21</v>
      </c>
    </row>
    <row r="231" spans="2:65" s="12" customFormat="1" ht="11.25">
      <c r="B231" s="155"/>
      <c r="D231" s="156" t="s">
        <v>265</v>
      </c>
      <c r="E231" s="157" t="s">
        <v>1</v>
      </c>
      <c r="F231" s="158" t="s">
        <v>5572</v>
      </c>
      <c r="H231" s="159">
        <v>24.831</v>
      </c>
      <c r="I231" s="160"/>
      <c r="L231" s="155"/>
      <c r="M231" s="161"/>
      <c r="T231" s="162"/>
      <c r="AT231" s="157" t="s">
        <v>265</v>
      </c>
      <c r="AU231" s="157" t="s">
        <v>21</v>
      </c>
      <c r="AV231" s="12" t="s">
        <v>21</v>
      </c>
      <c r="AW231" s="12" t="s">
        <v>36</v>
      </c>
      <c r="AX231" s="12" t="s">
        <v>88</v>
      </c>
      <c r="AY231" s="157" t="s">
        <v>250</v>
      </c>
    </row>
    <row r="232" spans="2:65" s="1" customFormat="1" ht="37.9" customHeight="1">
      <c r="B232" s="33"/>
      <c r="C232" s="138" t="s">
        <v>429</v>
      </c>
      <c r="D232" s="138" t="s">
        <v>252</v>
      </c>
      <c r="E232" s="139" t="s">
        <v>5573</v>
      </c>
      <c r="F232" s="140" t="s">
        <v>5574</v>
      </c>
      <c r="G232" s="141" t="s">
        <v>276</v>
      </c>
      <c r="H232" s="142">
        <v>14.4</v>
      </c>
      <c r="I232" s="143"/>
      <c r="J232" s="144">
        <f>ROUND(I232*H232,2)</f>
        <v>0</v>
      </c>
      <c r="K232" s="140" t="s">
        <v>256</v>
      </c>
      <c r="L232" s="33"/>
      <c r="M232" s="145" t="s">
        <v>1</v>
      </c>
      <c r="N232" s="146" t="s">
        <v>45</v>
      </c>
      <c r="P232" s="147">
        <f>O232*H232</f>
        <v>0</v>
      </c>
      <c r="Q232" s="147">
        <v>0</v>
      </c>
      <c r="R232" s="147">
        <f>Q232*H232</f>
        <v>0</v>
      </c>
      <c r="S232" s="147">
        <v>0</v>
      </c>
      <c r="T232" s="148">
        <f>S232*H232</f>
        <v>0</v>
      </c>
      <c r="AR232" s="149" t="s">
        <v>257</v>
      </c>
      <c r="AT232" s="149" t="s">
        <v>252</v>
      </c>
      <c r="AU232" s="149" t="s">
        <v>21</v>
      </c>
      <c r="AY232" s="17" t="s">
        <v>250</v>
      </c>
      <c r="BE232" s="150">
        <f>IF(N232="základní",J232,0)</f>
        <v>0</v>
      </c>
      <c r="BF232" s="150">
        <f>IF(N232="snížená",J232,0)</f>
        <v>0</v>
      </c>
      <c r="BG232" s="150">
        <f>IF(N232="zákl. přenesená",J232,0)</f>
        <v>0</v>
      </c>
      <c r="BH232" s="150">
        <f>IF(N232="sníž. přenesená",J232,0)</f>
        <v>0</v>
      </c>
      <c r="BI232" s="150">
        <f>IF(N232="nulová",J232,0)</f>
        <v>0</v>
      </c>
      <c r="BJ232" s="17" t="s">
        <v>88</v>
      </c>
      <c r="BK232" s="150">
        <f>ROUND(I232*H232,2)</f>
        <v>0</v>
      </c>
      <c r="BL232" s="17" t="s">
        <v>257</v>
      </c>
      <c r="BM232" s="149" t="s">
        <v>5575</v>
      </c>
    </row>
    <row r="233" spans="2:65" s="1" customFormat="1" ht="11.25">
      <c r="B233" s="33"/>
      <c r="D233" s="151" t="s">
        <v>259</v>
      </c>
      <c r="F233" s="152" t="s">
        <v>5576</v>
      </c>
      <c r="I233" s="153"/>
      <c r="L233" s="33"/>
      <c r="M233" s="154"/>
      <c r="T233" s="57"/>
      <c r="AT233" s="17" t="s">
        <v>259</v>
      </c>
      <c r="AU233" s="17" t="s">
        <v>21</v>
      </c>
    </row>
    <row r="234" spans="2:65" s="12" customFormat="1" ht="11.25">
      <c r="B234" s="155"/>
      <c r="D234" s="156" t="s">
        <v>265</v>
      </c>
      <c r="E234" s="157" t="s">
        <v>1</v>
      </c>
      <c r="F234" s="158" t="s">
        <v>5577</v>
      </c>
      <c r="H234" s="159">
        <v>14.4</v>
      </c>
      <c r="I234" s="160"/>
      <c r="L234" s="155"/>
      <c r="M234" s="161"/>
      <c r="T234" s="162"/>
      <c r="AT234" s="157" t="s">
        <v>265</v>
      </c>
      <c r="AU234" s="157" t="s">
        <v>21</v>
      </c>
      <c r="AV234" s="12" t="s">
        <v>21</v>
      </c>
      <c r="AW234" s="12" t="s">
        <v>36</v>
      </c>
      <c r="AX234" s="12" t="s">
        <v>88</v>
      </c>
      <c r="AY234" s="157" t="s">
        <v>250</v>
      </c>
    </row>
    <row r="235" spans="2:65" s="1" customFormat="1" ht="33" customHeight="1">
      <c r="B235" s="33"/>
      <c r="C235" s="138" t="s">
        <v>435</v>
      </c>
      <c r="D235" s="138" t="s">
        <v>252</v>
      </c>
      <c r="E235" s="139" t="s">
        <v>5578</v>
      </c>
      <c r="F235" s="140" t="s">
        <v>5579</v>
      </c>
      <c r="G235" s="141" t="s">
        <v>276</v>
      </c>
      <c r="H235" s="142">
        <v>2.7589999999999999</v>
      </c>
      <c r="I235" s="143"/>
      <c r="J235" s="144">
        <f>ROUND(I235*H235,2)</f>
        <v>0</v>
      </c>
      <c r="K235" s="140" t="s">
        <v>256</v>
      </c>
      <c r="L235" s="33"/>
      <c r="M235" s="145" t="s">
        <v>1</v>
      </c>
      <c r="N235" s="146" t="s">
        <v>45</v>
      </c>
      <c r="P235" s="147">
        <f>O235*H235</f>
        <v>0</v>
      </c>
      <c r="Q235" s="147">
        <v>0</v>
      </c>
      <c r="R235" s="147">
        <f>Q235*H235</f>
        <v>0</v>
      </c>
      <c r="S235" s="147">
        <v>0</v>
      </c>
      <c r="T235" s="148">
        <f>S235*H235</f>
        <v>0</v>
      </c>
      <c r="AR235" s="149" t="s">
        <v>257</v>
      </c>
      <c r="AT235" s="149" t="s">
        <v>252</v>
      </c>
      <c r="AU235" s="149" t="s">
        <v>21</v>
      </c>
      <c r="AY235" s="17" t="s">
        <v>250</v>
      </c>
      <c r="BE235" s="150">
        <f>IF(N235="základní",J235,0)</f>
        <v>0</v>
      </c>
      <c r="BF235" s="150">
        <f>IF(N235="snížená",J235,0)</f>
        <v>0</v>
      </c>
      <c r="BG235" s="150">
        <f>IF(N235="zákl. přenesená",J235,0)</f>
        <v>0</v>
      </c>
      <c r="BH235" s="150">
        <f>IF(N235="sníž. přenesená",J235,0)</f>
        <v>0</v>
      </c>
      <c r="BI235" s="150">
        <f>IF(N235="nulová",J235,0)</f>
        <v>0</v>
      </c>
      <c r="BJ235" s="17" t="s">
        <v>88</v>
      </c>
      <c r="BK235" s="150">
        <f>ROUND(I235*H235,2)</f>
        <v>0</v>
      </c>
      <c r="BL235" s="17" t="s">
        <v>257</v>
      </c>
      <c r="BM235" s="149" t="s">
        <v>5580</v>
      </c>
    </row>
    <row r="236" spans="2:65" s="1" customFormat="1" ht="11.25">
      <c r="B236" s="33"/>
      <c r="D236" s="151" t="s">
        <v>259</v>
      </c>
      <c r="F236" s="152" t="s">
        <v>5581</v>
      </c>
      <c r="I236" s="153"/>
      <c r="L236" s="33"/>
      <c r="M236" s="154"/>
      <c r="T236" s="57"/>
      <c r="AT236" s="17" t="s">
        <v>259</v>
      </c>
      <c r="AU236" s="17" t="s">
        <v>21</v>
      </c>
    </row>
    <row r="237" spans="2:65" s="12" customFormat="1" ht="11.25">
      <c r="B237" s="155"/>
      <c r="D237" s="156" t="s">
        <v>265</v>
      </c>
      <c r="E237" s="157" t="s">
        <v>1</v>
      </c>
      <c r="F237" s="158" t="s">
        <v>5559</v>
      </c>
      <c r="H237" s="159">
        <v>2.7589999999999999</v>
      </c>
      <c r="I237" s="160"/>
      <c r="L237" s="155"/>
      <c r="M237" s="161"/>
      <c r="T237" s="162"/>
      <c r="AT237" s="157" t="s">
        <v>265</v>
      </c>
      <c r="AU237" s="157" t="s">
        <v>21</v>
      </c>
      <c r="AV237" s="12" t="s">
        <v>21</v>
      </c>
      <c r="AW237" s="12" t="s">
        <v>36</v>
      </c>
      <c r="AX237" s="12" t="s">
        <v>88</v>
      </c>
      <c r="AY237" s="157" t="s">
        <v>250</v>
      </c>
    </row>
    <row r="238" spans="2:65" s="1" customFormat="1" ht="33" customHeight="1">
      <c r="B238" s="33"/>
      <c r="C238" s="138" t="s">
        <v>440</v>
      </c>
      <c r="D238" s="138" t="s">
        <v>252</v>
      </c>
      <c r="E238" s="139" t="s">
        <v>5582</v>
      </c>
      <c r="F238" s="140" t="s">
        <v>5583</v>
      </c>
      <c r="G238" s="141" t="s">
        <v>276</v>
      </c>
      <c r="H238" s="142">
        <v>1.6</v>
      </c>
      <c r="I238" s="143"/>
      <c r="J238" s="144">
        <f>ROUND(I238*H238,2)</f>
        <v>0</v>
      </c>
      <c r="K238" s="140" t="s">
        <v>256</v>
      </c>
      <c r="L238" s="33"/>
      <c r="M238" s="145" t="s">
        <v>1</v>
      </c>
      <c r="N238" s="146" t="s">
        <v>45</v>
      </c>
      <c r="P238" s="147">
        <f>O238*H238</f>
        <v>0</v>
      </c>
      <c r="Q238" s="147">
        <v>0</v>
      </c>
      <c r="R238" s="147">
        <f>Q238*H238</f>
        <v>0</v>
      </c>
      <c r="S238" s="147">
        <v>0</v>
      </c>
      <c r="T238" s="148">
        <f>S238*H238</f>
        <v>0</v>
      </c>
      <c r="AR238" s="149" t="s">
        <v>257</v>
      </c>
      <c r="AT238" s="149" t="s">
        <v>252</v>
      </c>
      <c r="AU238" s="149" t="s">
        <v>21</v>
      </c>
      <c r="AY238" s="17" t="s">
        <v>250</v>
      </c>
      <c r="BE238" s="150">
        <f>IF(N238="základní",J238,0)</f>
        <v>0</v>
      </c>
      <c r="BF238" s="150">
        <f>IF(N238="snížená",J238,0)</f>
        <v>0</v>
      </c>
      <c r="BG238" s="150">
        <f>IF(N238="zákl. přenesená",J238,0)</f>
        <v>0</v>
      </c>
      <c r="BH238" s="150">
        <f>IF(N238="sníž. přenesená",J238,0)</f>
        <v>0</v>
      </c>
      <c r="BI238" s="150">
        <f>IF(N238="nulová",J238,0)</f>
        <v>0</v>
      </c>
      <c r="BJ238" s="17" t="s">
        <v>88</v>
      </c>
      <c r="BK238" s="150">
        <f>ROUND(I238*H238,2)</f>
        <v>0</v>
      </c>
      <c r="BL238" s="17" t="s">
        <v>257</v>
      </c>
      <c r="BM238" s="149" t="s">
        <v>5584</v>
      </c>
    </row>
    <row r="239" spans="2:65" s="1" customFormat="1" ht="11.25">
      <c r="B239" s="33"/>
      <c r="D239" s="151" t="s">
        <v>259</v>
      </c>
      <c r="F239" s="152" t="s">
        <v>5585</v>
      </c>
      <c r="I239" s="153"/>
      <c r="L239" s="33"/>
      <c r="M239" s="154"/>
      <c r="T239" s="57"/>
      <c r="AT239" s="17" t="s">
        <v>259</v>
      </c>
      <c r="AU239" s="17" t="s">
        <v>21</v>
      </c>
    </row>
    <row r="240" spans="2:65" s="12" customFormat="1" ht="11.25">
      <c r="B240" s="155"/>
      <c r="D240" s="156" t="s">
        <v>265</v>
      </c>
      <c r="E240" s="157" t="s">
        <v>1</v>
      </c>
      <c r="F240" s="158" t="s">
        <v>5567</v>
      </c>
      <c r="H240" s="159">
        <v>1.6</v>
      </c>
      <c r="I240" s="160"/>
      <c r="L240" s="155"/>
      <c r="M240" s="161"/>
      <c r="T240" s="162"/>
      <c r="AT240" s="157" t="s">
        <v>265</v>
      </c>
      <c r="AU240" s="157" t="s">
        <v>21</v>
      </c>
      <c r="AV240" s="12" t="s">
        <v>21</v>
      </c>
      <c r="AW240" s="12" t="s">
        <v>36</v>
      </c>
      <c r="AX240" s="12" t="s">
        <v>88</v>
      </c>
      <c r="AY240" s="157" t="s">
        <v>250</v>
      </c>
    </row>
    <row r="241" spans="2:65" s="1" customFormat="1" ht="33" customHeight="1">
      <c r="B241" s="33"/>
      <c r="C241" s="138" t="s">
        <v>447</v>
      </c>
      <c r="D241" s="138" t="s">
        <v>252</v>
      </c>
      <c r="E241" s="139" t="s">
        <v>5586</v>
      </c>
      <c r="F241" s="140" t="s">
        <v>5587</v>
      </c>
      <c r="G241" s="141" t="s">
        <v>276</v>
      </c>
      <c r="H241" s="142">
        <v>24.831</v>
      </c>
      <c r="I241" s="143"/>
      <c r="J241" s="144">
        <f>ROUND(I241*H241,2)</f>
        <v>0</v>
      </c>
      <c r="K241" s="140" t="s">
        <v>256</v>
      </c>
      <c r="L241" s="33"/>
      <c r="M241" s="145" t="s">
        <v>1</v>
      </c>
      <c r="N241" s="146" t="s">
        <v>45</v>
      </c>
      <c r="P241" s="147">
        <f>O241*H241</f>
        <v>0</v>
      </c>
      <c r="Q241" s="147">
        <v>0</v>
      </c>
      <c r="R241" s="147">
        <f>Q241*H241</f>
        <v>0</v>
      </c>
      <c r="S241" s="147">
        <v>0</v>
      </c>
      <c r="T241" s="148">
        <f>S241*H241</f>
        <v>0</v>
      </c>
      <c r="AR241" s="149" t="s">
        <v>257</v>
      </c>
      <c r="AT241" s="149" t="s">
        <v>252</v>
      </c>
      <c r="AU241" s="149" t="s">
        <v>21</v>
      </c>
      <c r="AY241" s="17" t="s">
        <v>250</v>
      </c>
      <c r="BE241" s="150">
        <f>IF(N241="základní",J241,0)</f>
        <v>0</v>
      </c>
      <c r="BF241" s="150">
        <f>IF(N241="snížená",J241,0)</f>
        <v>0</v>
      </c>
      <c r="BG241" s="150">
        <f>IF(N241="zákl. přenesená",J241,0)</f>
        <v>0</v>
      </c>
      <c r="BH241" s="150">
        <f>IF(N241="sníž. přenesená",J241,0)</f>
        <v>0</v>
      </c>
      <c r="BI241" s="150">
        <f>IF(N241="nulová",J241,0)</f>
        <v>0</v>
      </c>
      <c r="BJ241" s="17" t="s">
        <v>88</v>
      </c>
      <c r="BK241" s="150">
        <f>ROUND(I241*H241,2)</f>
        <v>0</v>
      </c>
      <c r="BL241" s="17" t="s">
        <v>257</v>
      </c>
      <c r="BM241" s="149" t="s">
        <v>5588</v>
      </c>
    </row>
    <row r="242" spans="2:65" s="1" customFormat="1" ht="11.25">
      <c r="B242" s="33"/>
      <c r="D242" s="151" t="s">
        <v>259</v>
      </c>
      <c r="F242" s="152" t="s">
        <v>5589</v>
      </c>
      <c r="I242" s="153"/>
      <c r="L242" s="33"/>
      <c r="M242" s="154"/>
      <c r="T242" s="57"/>
      <c r="AT242" s="17" t="s">
        <v>259</v>
      </c>
      <c r="AU242" s="17" t="s">
        <v>21</v>
      </c>
    </row>
    <row r="243" spans="2:65" s="12" customFormat="1" ht="11.25">
      <c r="B243" s="155"/>
      <c r="D243" s="156" t="s">
        <v>265</v>
      </c>
      <c r="E243" s="157" t="s">
        <v>1</v>
      </c>
      <c r="F243" s="158" t="s">
        <v>5572</v>
      </c>
      <c r="H243" s="159">
        <v>24.831</v>
      </c>
      <c r="I243" s="160"/>
      <c r="L243" s="155"/>
      <c r="M243" s="161"/>
      <c r="T243" s="162"/>
      <c r="AT243" s="157" t="s">
        <v>265</v>
      </c>
      <c r="AU243" s="157" t="s">
        <v>21</v>
      </c>
      <c r="AV243" s="12" t="s">
        <v>21</v>
      </c>
      <c r="AW243" s="12" t="s">
        <v>36</v>
      </c>
      <c r="AX243" s="12" t="s">
        <v>88</v>
      </c>
      <c r="AY243" s="157" t="s">
        <v>250</v>
      </c>
    </row>
    <row r="244" spans="2:65" s="1" customFormat="1" ht="33" customHeight="1">
      <c r="B244" s="33"/>
      <c r="C244" s="138" t="s">
        <v>454</v>
      </c>
      <c r="D244" s="138" t="s">
        <v>252</v>
      </c>
      <c r="E244" s="139" t="s">
        <v>5590</v>
      </c>
      <c r="F244" s="140" t="s">
        <v>5591</v>
      </c>
      <c r="G244" s="141" t="s">
        <v>276</v>
      </c>
      <c r="H244" s="142">
        <v>14.4</v>
      </c>
      <c r="I244" s="143"/>
      <c r="J244" s="144">
        <f>ROUND(I244*H244,2)</f>
        <v>0</v>
      </c>
      <c r="K244" s="140" t="s">
        <v>256</v>
      </c>
      <c r="L244" s="33"/>
      <c r="M244" s="145" t="s">
        <v>1</v>
      </c>
      <c r="N244" s="146" t="s">
        <v>45</v>
      </c>
      <c r="P244" s="147">
        <f>O244*H244</f>
        <v>0</v>
      </c>
      <c r="Q244" s="147">
        <v>0</v>
      </c>
      <c r="R244" s="147">
        <f>Q244*H244</f>
        <v>0</v>
      </c>
      <c r="S244" s="147">
        <v>0</v>
      </c>
      <c r="T244" s="148">
        <f>S244*H244</f>
        <v>0</v>
      </c>
      <c r="AR244" s="149" t="s">
        <v>257</v>
      </c>
      <c r="AT244" s="149" t="s">
        <v>252</v>
      </c>
      <c r="AU244" s="149" t="s">
        <v>21</v>
      </c>
      <c r="AY244" s="17" t="s">
        <v>250</v>
      </c>
      <c r="BE244" s="150">
        <f>IF(N244="základní",J244,0)</f>
        <v>0</v>
      </c>
      <c r="BF244" s="150">
        <f>IF(N244="snížená",J244,0)</f>
        <v>0</v>
      </c>
      <c r="BG244" s="150">
        <f>IF(N244="zákl. přenesená",J244,0)</f>
        <v>0</v>
      </c>
      <c r="BH244" s="150">
        <f>IF(N244="sníž. přenesená",J244,0)</f>
        <v>0</v>
      </c>
      <c r="BI244" s="150">
        <f>IF(N244="nulová",J244,0)</f>
        <v>0</v>
      </c>
      <c r="BJ244" s="17" t="s">
        <v>88</v>
      </c>
      <c r="BK244" s="150">
        <f>ROUND(I244*H244,2)</f>
        <v>0</v>
      </c>
      <c r="BL244" s="17" t="s">
        <v>257</v>
      </c>
      <c r="BM244" s="149" t="s">
        <v>5592</v>
      </c>
    </row>
    <row r="245" spans="2:65" s="1" customFormat="1" ht="11.25">
      <c r="B245" s="33"/>
      <c r="D245" s="151" t="s">
        <v>259</v>
      </c>
      <c r="F245" s="152" t="s">
        <v>5593</v>
      </c>
      <c r="I245" s="153"/>
      <c r="L245" s="33"/>
      <c r="M245" s="154"/>
      <c r="T245" s="57"/>
      <c r="AT245" s="17" t="s">
        <v>259</v>
      </c>
      <c r="AU245" s="17" t="s">
        <v>21</v>
      </c>
    </row>
    <row r="246" spans="2:65" s="12" customFormat="1" ht="11.25">
      <c r="B246" s="155"/>
      <c r="D246" s="156" t="s">
        <v>265</v>
      </c>
      <c r="E246" s="157" t="s">
        <v>1</v>
      </c>
      <c r="F246" s="158" t="s">
        <v>5577</v>
      </c>
      <c r="H246" s="159">
        <v>14.4</v>
      </c>
      <c r="I246" s="160"/>
      <c r="L246" s="155"/>
      <c r="M246" s="161"/>
      <c r="T246" s="162"/>
      <c r="AT246" s="157" t="s">
        <v>265</v>
      </c>
      <c r="AU246" s="157" t="s">
        <v>21</v>
      </c>
      <c r="AV246" s="12" t="s">
        <v>21</v>
      </c>
      <c r="AW246" s="12" t="s">
        <v>36</v>
      </c>
      <c r="AX246" s="12" t="s">
        <v>88</v>
      </c>
      <c r="AY246" s="157" t="s">
        <v>250</v>
      </c>
    </row>
    <row r="247" spans="2:65" s="1" customFormat="1" ht="44.25" customHeight="1">
      <c r="B247" s="33"/>
      <c r="C247" s="138" t="s">
        <v>460</v>
      </c>
      <c r="D247" s="138" t="s">
        <v>252</v>
      </c>
      <c r="E247" s="139" t="s">
        <v>5594</v>
      </c>
      <c r="F247" s="140" t="s">
        <v>5595</v>
      </c>
      <c r="G247" s="141" t="s">
        <v>557</v>
      </c>
      <c r="H247" s="142">
        <v>45</v>
      </c>
      <c r="I247" s="143"/>
      <c r="J247" s="144">
        <f>ROUND(I247*H247,2)</f>
        <v>0</v>
      </c>
      <c r="K247" s="140" t="s">
        <v>256</v>
      </c>
      <c r="L247" s="33"/>
      <c r="M247" s="145" t="s">
        <v>1</v>
      </c>
      <c r="N247" s="146" t="s">
        <v>45</v>
      </c>
      <c r="P247" s="147">
        <f>O247*H247</f>
        <v>0</v>
      </c>
      <c r="Q247" s="147">
        <v>3.5999999999999999E-3</v>
      </c>
      <c r="R247" s="147">
        <f>Q247*H247</f>
        <v>0.16200000000000001</v>
      </c>
      <c r="S247" s="147">
        <v>0</v>
      </c>
      <c r="T247" s="148">
        <f>S247*H247</f>
        <v>0</v>
      </c>
      <c r="AR247" s="149" t="s">
        <v>257</v>
      </c>
      <c r="AT247" s="149" t="s">
        <v>252</v>
      </c>
      <c r="AU247" s="149" t="s">
        <v>21</v>
      </c>
      <c r="AY247" s="17" t="s">
        <v>250</v>
      </c>
      <c r="BE247" s="150">
        <f>IF(N247="základní",J247,0)</f>
        <v>0</v>
      </c>
      <c r="BF247" s="150">
        <f>IF(N247="snížená",J247,0)</f>
        <v>0</v>
      </c>
      <c r="BG247" s="150">
        <f>IF(N247="zákl. přenesená",J247,0)</f>
        <v>0</v>
      </c>
      <c r="BH247" s="150">
        <f>IF(N247="sníž. přenesená",J247,0)</f>
        <v>0</v>
      </c>
      <c r="BI247" s="150">
        <f>IF(N247="nulová",J247,0)</f>
        <v>0</v>
      </c>
      <c r="BJ247" s="17" t="s">
        <v>88</v>
      </c>
      <c r="BK247" s="150">
        <f>ROUND(I247*H247,2)</f>
        <v>0</v>
      </c>
      <c r="BL247" s="17" t="s">
        <v>257</v>
      </c>
      <c r="BM247" s="149" t="s">
        <v>5596</v>
      </c>
    </row>
    <row r="248" spans="2:65" s="1" customFormat="1" ht="11.25">
      <c r="B248" s="33"/>
      <c r="D248" s="151" t="s">
        <v>259</v>
      </c>
      <c r="F248" s="152" t="s">
        <v>5597</v>
      </c>
      <c r="I248" s="153"/>
      <c r="L248" s="33"/>
      <c r="M248" s="154"/>
      <c r="T248" s="57"/>
      <c r="AT248" s="17" t="s">
        <v>259</v>
      </c>
      <c r="AU248" s="17" t="s">
        <v>21</v>
      </c>
    </row>
    <row r="249" spans="2:65" s="12" customFormat="1" ht="11.25">
      <c r="B249" s="155"/>
      <c r="D249" s="156" t="s">
        <v>265</v>
      </c>
      <c r="E249" s="157" t="s">
        <v>1</v>
      </c>
      <c r="F249" s="158" t="s">
        <v>521</v>
      </c>
      <c r="H249" s="159">
        <v>45</v>
      </c>
      <c r="I249" s="160"/>
      <c r="L249" s="155"/>
      <c r="M249" s="161"/>
      <c r="T249" s="162"/>
      <c r="AT249" s="157" t="s">
        <v>265</v>
      </c>
      <c r="AU249" s="157" t="s">
        <v>21</v>
      </c>
      <c r="AV249" s="12" t="s">
        <v>21</v>
      </c>
      <c r="AW249" s="12" t="s">
        <v>36</v>
      </c>
      <c r="AX249" s="12" t="s">
        <v>88</v>
      </c>
      <c r="AY249" s="157" t="s">
        <v>250</v>
      </c>
    </row>
    <row r="250" spans="2:65" s="1" customFormat="1" ht="21.75" customHeight="1">
      <c r="B250" s="33"/>
      <c r="C250" s="138" t="s">
        <v>466</v>
      </c>
      <c r="D250" s="138" t="s">
        <v>252</v>
      </c>
      <c r="E250" s="139" t="s">
        <v>5598</v>
      </c>
      <c r="F250" s="140" t="s">
        <v>5599</v>
      </c>
      <c r="G250" s="141" t="s">
        <v>255</v>
      </c>
      <c r="H250" s="142">
        <v>95.2</v>
      </c>
      <c r="I250" s="143"/>
      <c r="J250" s="144">
        <f>ROUND(I250*H250,2)</f>
        <v>0</v>
      </c>
      <c r="K250" s="140" t="s">
        <v>256</v>
      </c>
      <c r="L250" s="33"/>
      <c r="M250" s="145" t="s">
        <v>1</v>
      </c>
      <c r="N250" s="146" t="s">
        <v>45</v>
      </c>
      <c r="P250" s="147">
        <f>O250*H250</f>
        <v>0</v>
      </c>
      <c r="Q250" s="147">
        <v>8.4000000000000003E-4</v>
      </c>
      <c r="R250" s="147">
        <f>Q250*H250</f>
        <v>7.9968000000000011E-2</v>
      </c>
      <c r="S250" s="147">
        <v>0</v>
      </c>
      <c r="T250" s="148">
        <f>S250*H250</f>
        <v>0</v>
      </c>
      <c r="AR250" s="149" t="s">
        <v>257</v>
      </c>
      <c r="AT250" s="149" t="s">
        <v>252</v>
      </c>
      <c r="AU250" s="149" t="s">
        <v>21</v>
      </c>
      <c r="AY250" s="17" t="s">
        <v>250</v>
      </c>
      <c r="BE250" s="150">
        <f>IF(N250="základní",J250,0)</f>
        <v>0</v>
      </c>
      <c r="BF250" s="150">
        <f>IF(N250="snížená",J250,0)</f>
        <v>0</v>
      </c>
      <c r="BG250" s="150">
        <f>IF(N250="zákl. přenesená",J250,0)</f>
        <v>0</v>
      </c>
      <c r="BH250" s="150">
        <f>IF(N250="sníž. přenesená",J250,0)</f>
        <v>0</v>
      </c>
      <c r="BI250" s="150">
        <f>IF(N250="nulová",J250,0)</f>
        <v>0</v>
      </c>
      <c r="BJ250" s="17" t="s">
        <v>88</v>
      </c>
      <c r="BK250" s="150">
        <f>ROUND(I250*H250,2)</f>
        <v>0</v>
      </c>
      <c r="BL250" s="17" t="s">
        <v>257</v>
      </c>
      <c r="BM250" s="149" t="s">
        <v>5600</v>
      </c>
    </row>
    <row r="251" spans="2:65" s="1" customFormat="1" ht="11.25">
      <c r="B251" s="33"/>
      <c r="D251" s="151" t="s">
        <v>259</v>
      </c>
      <c r="F251" s="152" t="s">
        <v>5601</v>
      </c>
      <c r="I251" s="153"/>
      <c r="L251" s="33"/>
      <c r="M251" s="154"/>
      <c r="T251" s="57"/>
      <c r="AT251" s="17" t="s">
        <v>259</v>
      </c>
      <c r="AU251" s="17" t="s">
        <v>21</v>
      </c>
    </row>
    <row r="252" spans="2:65" s="12" customFormat="1" ht="11.25">
      <c r="B252" s="155"/>
      <c r="D252" s="156" t="s">
        <v>265</v>
      </c>
      <c r="E252" s="157" t="s">
        <v>1</v>
      </c>
      <c r="F252" s="158" t="s">
        <v>5602</v>
      </c>
      <c r="H252" s="159">
        <v>95.2</v>
      </c>
      <c r="I252" s="160"/>
      <c r="L252" s="155"/>
      <c r="M252" s="161"/>
      <c r="T252" s="162"/>
      <c r="AT252" s="157" t="s">
        <v>265</v>
      </c>
      <c r="AU252" s="157" t="s">
        <v>21</v>
      </c>
      <c r="AV252" s="12" t="s">
        <v>21</v>
      </c>
      <c r="AW252" s="12" t="s">
        <v>36</v>
      </c>
      <c r="AX252" s="12" t="s">
        <v>88</v>
      </c>
      <c r="AY252" s="157" t="s">
        <v>250</v>
      </c>
    </row>
    <row r="253" spans="2:65" s="1" customFormat="1" ht="24.2" customHeight="1">
      <c r="B253" s="33"/>
      <c r="C253" s="138" t="s">
        <v>472</v>
      </c>
      <c r="D253" s="138" t="s">
        <v>252</v>
      </c>
      <c r="E253" s="139" t="s">
        <v>5603</v>
      </c>
      <c r="F253" s="140" t="s">
        <v>5604</v>
      </c>
      <c r="G253" s="141" t="s">
        <v>255</v>
      </c>
      <c r="H253" s="142">
        <v>95.2</v>
      </c>
      <c r="I253" s="143"/>
      <c r="J253" s="144">
        <f>ROUND(I253*H253,2)</f>
        <v>0</v>
      </c>
      <c r="K253" s="140" t="s">
        <v>256</v>
      </c>
      <c r="L253" s="33"/>
      <c r="M253" s="145" t="s">
        <v>1</v>
      </c>
      <c r="N253" s="146" t="s">
        <v>45</v>
      </c>
      <c r="P253" s="147">
        <f>O253*H253</f>
        <v>0</v>
      </c>
      <c r="Q253" s="147">
        <v>0</v>
      </c>
      <c r="R253" s="147">
        <f>Q253*H253</f>
        <v>0</v>
      </c>
      <c r="S253" s="147">
        <v>0</v>
      </c>
      <c r="T253" s="148">
        <f>S253*H253</f>
        <v>0</v>
      </c>
      <c r="AR253" s="149" t="s">
        <v>257</v>
      </c>
      <c r="AT253" s="149" t="s">
        <v>252</v>
      </c>
      <c r="AU253" s="149" t="s">
        <v>21</v>
      </c>
      <c r="AY253" s="17" t="s">
        <v>250</v>
      </c>
      <c r="BE253" s="150">
        <f>IF(N253="základní",J253,0)</f>
        <v>0</v>
      </c>
      <c r="BF253" s="150">
        <f>IF(N253="snížená",J253,0)</f>
        <v>0</v>
      </c>
      <c r="BG253" s="150">
        <f>IF(N253="zákl. přenesená",J253,0)</f>
        <v>0</v>
      </c>
      <c r="BH253" s="150">
        <f>IF(N253="sníž. přenesená",J253,0)</f>
        <v>0</v>
      </c>
      <c r="BI253" s="150">
        <f>IF(N253="nulová",J253,0)</f>
        <v>0</v>
      </c>
      <c r="BJ253" s="17" t="s">
        <v>88</v>
      </c>
      <c r="BK253" s="150">
        <f>ROUND(I253*H253,2)</f>
        <v>0</v>
      </c>
      <c r="BL253" s="17" t="s">
        <v>257</v>
      </c>
      <c r="BM253" s="149" t="s">
        <v>5605</v>
      </c>
    </row>
    <row r="254" spans="2:65" s="1" customFormat="1" ht="11.25">
      <c r="B254" s="33"/>
      <c r="D254" s="151" t="s">
        <v>259</v>
      </c>
      <c r="F254" s="152" t="s">
        <v>5606</v>
      </c>
      <c r="I254" s="153"/>
      <c r="L254" s="33"/>
      <c r="M254" s="154"/>
      <c r="T254" s="57"/>
      <c r="AT254" s="17" t="s">
        <v>259</v>
      </c>
      <c r="AU254" s="17" t="s">
        <v>21</v>
      </c>
    </row>
    <row r="255" spans="2:65" s="1" customFormat="1" ht="21.75" customHeight="1">
      <c r="B255" s="33"/>
      <c r="C255" s="138" t="s">
        <v>478</v>
      </c>
      <c r="D255" s="138" t="s">
        <v>252</v>
      </c>
      <c r="E255" s="139" t="s">
        <v>5607</v>
      </c>
      <c r="F255" s="140" t="s">
        <v>5608</v>
      </c>
      <c r="G255" s="141" t="s">
        <v>255</v>
      </c>
      <c r="H255" s="142">
        <v>120</v>
      </c>
      <c r="I255" s="143"/>
      <c r="J255" s="144">
        <f>ROUND(I255*H255,2)</f>
        <v>0</v>
      </c>
      <c r="K255" s="140" t="s">
        <v>256</v>
      </c>
      <c r="L255" s="33"/>
      <c r="M255" s="145" t="s">
        <v>1</v>
      </c>
      <c r="N255" s="146" t="s">
        <v>45</v>
      </c>
      <c r="P255" s="147">
        <f>O255*H255</f>
        <v>0</v>
      </c>
      <c r="Q255" s="147">
        <v>7.2000000000000005E-4</v>
      </c>
      <c r="R255" s="147">
        <f>Q255*H255</f>
        <v>8.6400000000000005E-2</v>
      </c>
      <c r="S255" s="147">
        <v>0</v>
      </c>
      <c r="T255" s="148">
        <f>S255*H255</f>
        <v>0</v>
      </c>
      <c r="AR255" s="149" t="s">
        <v>257</v>
      </c>
      <c r="AT255" s="149" t="s">
        <v>252</v>
      </c>
      <c r="AU255" s="149" t="s">
        <v>21</v>
      </c>
      <c r="AY255" s="17" t="s">
        <v>250</v>
      </c>
      <c r="BE255" s="150">
        <f>IF(N255="základní",J255,0)</f>
        <v>0</v>
      </c>
      <c r="BF255" s="150">
        <f>IF(N255="snížená",J255,0)</f>
        <v>0</v>
      </c>
      <c r="BG255" s="150">
        <f>IF(N255="zákl. přenesená",J255,0)</f>
        <v>0</v>
      </c>
      <c r="BH255" s="150">
        <f>IF(N255="sníž. přenesená",J255,0)</f>
        <v>0</v>
      </c>
      <c r="BI255" s="150">
        <f>IF(N255="nulová",J255,0)</f>
        <v>0</v>
      </c>
      <c r="BJ255" s="17" t="s">
        <v>88</v>
      </c>
      <c r="BK255" s="150">
        <f>ROUND(I255*H255,2)</f>
        <v>0</v>
      </c>
      <c r="BL255" s="17" t="s">
        <v>257</v>
      </c>
      <c r="BM255" s="149" t="s">
        <v>5609</v>
      </c>
    </row>
    <row r="256" spans="2:65" s="1" customFormat="1" ht="11.25">
      <c r="B256" s="33"/>
      <c r="D256" s="151" t="s">
        <v>259</v>
      </c>
      <c r="F256" s="152" t="s">
        <v>5610</v>
      </c>
      <c r="I256" s="153"/>
      <c r="L256" s="33"/>
      <c r="M256" s="154"/>
      <c r="T256" s="57"/>
      <c r="AT256" s="17" t="s">
        <v>259</v>
      </c>
      <c r="AU256" s="17" t="s">
        <v>21</v>
      </c>
    </row>
    <row r="257" spans="2:65" s="12" customFormat="1" ht="11.25">
      <c r="B257" s="155"/>
      <c r="D257" s="156" t="s">
        <v>265</v>
      </c>
      <c r="E257" s="157" t="s">
        <v>1</v>
      </c>
      <c r="F257" s="158" t="s">
        <v>5611</v>
      </c>
      <c r="H257" s="159">
        <v>120</v>
      </c>
      <c r="I257" s="160"/>
      <c r="L257" s="155"/>
      <c r="M257" s="161"/>
      <c r="T257" s="162"/>
      <c r="AT257" s="157" t="s">
        <v>265</v>
      </c>
      <c r="AU257" s="157" t="s">
        <v>21</v>
      </c>
      <c r="AV257" s="12" t="s">
        <v>21</v>
      </c>
      <c r="AW257" s="12" t="s">
        <v>36</v>
      </c>
      <c r="AX257" s="12" t="s">
        <v>88</v>
      </c>
      <c r="AY257" s="157" t="s">
        <v>250</v>
      </c>
    </row>
    <row r="258" spans="2:65" s="1" customFormat="1" ht="21.75" customHeight="1">
      <c r="B258" s="33"/>
      <c r="C258" s="138" t="s">
        <v>485</v>
      </c>
      <c r="D258" s="138" t="s">
        <v>252</v>
      </c>
      <c r="E258" s="139" t="s">
        <v>5612</v>
      </c>
      <c r="F258" s="140" t="s">
        <v>5613</v>
      </c>
      <c r="G258" s="141" t="s">
        <v>255</v>
      </c>
      <c r="H258" s="142">
        <v>120</v>
      </c>
      <c r="I258" s="143"/>
      <c r="J258" s="144">
        <f>ROUND(I258*H258,2)</f>
        <v>0</v>
      </c>
      <c r="K258" s="140" t="s">
        <v>256</v>
      </c>
      <c r="L258" s="33"/>
      <c r="M258" s="145" t="s">
        <v>1</v>
      </c>
      <c r="N258" s="146" t="s">
        <v>45</v>
      </c>
      <c r="P258" s="147">
        <f>O258*H258</f>
        <v>0</v>
      </c>
      <c r="Q258" s="147">
        <v>0</v>
      </c>
      <c r="R258" s="147">
        <f>Q258*H258</f>
        <v>0</v>
      </c>
      <c r="S258" s="147">
        <v>0</v>
      </c>
      <c r="T258" s="148">
        <f>S258*H258</f>
        <v>0</v>
      </c>
      <c r="AR258" s="149" t="s">
        <v>257</v>
      </c>
      <c r="AT258" s="149" t="s">
        <v>252</v>
      </c>
      <c r="AU258" s="149" t="s">
        <v>21</v>
      </c>
      <c r="AY258" s="17" t="s">
        <v>250</v>
      </c>
      <c r="BE258" s="150">
        <f>IF(N258="základní",J258,0)</f>
        <v>0</v>
      </c>
      <c r="BF258" s="150">
        <f>IF(N258="snížená",J258,0)</f>
        <v>0</v>
      </c>
      <c r="BG258" s="150">
        <f>IF(N258="zákl. přenesená",J258,0)</f>
        <v>0</v>
      </c>
      <c r="BH258" s="150">
        <f>IF(N258="sníž. přenesená",J258,0)</f>
        <v>0</v>
      </c>
      <c r="BI258" s="150">
        <f>IF(N258="nulová",J258,0)</f>
        <v>0</v>
      </c>
      <c r="BJ258" s="17" t="s">
        <v>88</v>
      </c>
      <c r="BK258" s="150">
        <f>ROUND(I258*H258,2)</f>
        <v>0</v>
      </c>
      <c r="BL258" s="17" t="s">
        <v>257</v>
      </c>
      <c r="BM258" s="149" t="s">
        <v>5614</v>
      </c>
    </row>
    <row r="259" spans="2:65" s="1" customFormat="1" ht="11.25">
      <c r="B259" s="33"/>
      <c r="D259" s="151" t="s">
        <v>259</v>
      </c>
      <c r="F259" s="152" t="s">
        <v>5615</v>
      </c>
      <c r="I259" s="153"/>
      <c r="L259" s="33"/>
      <c r="M259" s="154"/>
      <c r="T259" s="57"/>
      <c r="AT259" s="17" t="s">
        <v>259</v>
      </c>
      <c r="AU259" s="17" t="s">
        <v>21</v>
      </c>
    </row>
    <row r="260" spans="2:65" s="1" customFormat="1" ht="24.2" customHeight="1">
      <c r="B260" s="33"/>
      <c r="C260" s="138" t="s">
        <v>491</v>
      </c>
      <c r="D260" s="138" t="s">
        <v>252</v>
      </c>
      <c r="E260" s="139" t="s">
        <v>5616</v>
      </c>
      <c r="F260" s="140" t="s">
        <v>5617</v>
      </c>
      <c r="G260" s="141" t="s">
        <v>276</v>
      </c>
      <c r="H260" s="142">
        <v>150</v>
      </c>
      <c r="I260" s="143"/>
      <c r="J260" s="144">
        <f>ROUND(I260*H260,2)</f>
        <v>0</v>
      </c>
      <c r="K260" s="140" t="s">
        <v>256</v>
      </c>
      <c r="L260" s="33"/>
      <c r="M260" s="145" t="s">
        <v>1</v>
      </c>
      <c r="N260" s="146" t="s">
        <v>45</v>
      </c>
      <c r="P260" s="147">
        <f>O260*H260</f>
        <v>0</v>
      </c>
      <c r="Q260" s="147">
        <v>4.8000000000000001E-4</v>
      </c>
      <c r="R260" s="147">
        <f>Q260*H260</f>
        <v>7.2000000000000008E-2</v>
      </c>
      <c r="S260" s="147">
        <v>0</v>
      </c>
      <c r="T260" s="148">
        <f>S260*H260</f>
        <v>0</v>
      </c>
      <c r="AR260" s="149" t="s">
        <v>257</v>
      </c>
      <c r="AT260" s="149" t="s">
        <v>252</v>
      </c>
      <c r="AU260" s="149" t="s">
        <v>21</v>
      </c>
      <c r="AY260" s="17" t="s">
        <v>250</v>
      </c>
      <c r="BE260" s="150">
        <f>IF(N260="základní",J260,0)</f>
        <v>0</v>
      </c>
      <c r="BF260" s="150">
        <f>IF(N260="snížená",J260,0)</f>
        <v>0</v>
      </c>
      <c r="BG260" s="150">
        <f>IF(N260="zákl. přenesená",J260,0)</f>
        <v>0</v>
      </c>
      <c r="BH260" s="150">
        <f>IF(N260="sníž. přenesená",J260,0)</f>
        <v>0</v>
      </c>
      <c r="BI260" s="150">
        <f>IF(N260="nulová",J260,0)</f>
        <v>0</v>
      </c>
      <c r="BJ260" s="17" t="s">
        <v>88</v>
      </c>
      <c r="BK260" s="150">
        <f>ROUND(I260*H260,2)</f>
        <v>0</v>
      </c>
      <c r="BL260" s="17" t="s">
        <v>257</v>
      </c>
      <c r="BM260" s="149" t="s">
        <v>5618</v>
      </c>
    </row>
    <row r="261" spans="2:65" s="1" customFormat="1" ht="11.25">
      <c r="B261" s="33"/>
      <c r="D261" s="151" t="s">
        <v>259</v>
      </c>
      <c r="F261" s="152" t="s">
        <v>5619</v>
      </c>
      <c r="I261" s="153"/>
      <c r="L261" s="33"/>
      <c r="M261" s="154"/>
      <c r="T261" s="57"/>
      <c r="AT261" s="17" t="s">
        <v>259</v>
      </c>
      <c r="AU261" s="17" t="s">
        <v>21</v>
      </c>
    </row>
    <row r="262" spans="2:65" s="12" customFormat="1" ht="11.25">
      <c r="B262" s="155"/>
      <c r="D262" s="156" t="s">
        <v>265</v>
      </c>
      <c r="E262" s="157" t="s">
        <v>1</v>
      </c>
      <c r="F262" s="158" t="s">
        <v>5620</v>
      </c>
      <c r="H262" s="159">
        <v>150</v>
      </c>
      <c r="I262" s="160"/>
      <c r="L262" s="155"/>
      <c r="M262" s="161"/>
      <c r="T262" s="162"/>
      <c r="AT262" s="157" t="s">
        <v>265</v>
      </c>
      <c r="AU262" s="157" t="s">
        <v>21</v>
      </c>
      <c r="AV262" s="12" t="s">
        <v>21</v>
      </c>
      <c r="AW262" s="12" t="s">
        <v>36</v>
      </c>
      <c r="AX262" s="12" t="s">
        <v>88</v>
      </c>
      <c r="AY262" s="157" t="s">
        <v>250</v>
      </c>
    </row>
    <row r="263" spans="2:65" s="1" customFormat="1" ht="24.2" customHeight="1">
      <c r="B263" s="33"/>
      <c r="C263" s="138" t="s">
        <v>495</v>
      </c>
      <c r="D263" s="138" t="s">
        <v>252</v>
      </c>
      <c r="E263" s="139" t="s">
        <v>5621</v>
      </c>
      <c r="F263" s="140" t="s">
        <v>5622</v>
      </c>
      <c r="G263" s="141" t="s">
        <v>276</v>
      </c>
      <c r="H263" s="142">
        <v>150</v>
      </c>
      <c r="I263" s="143"/>
      <c r="J263" s="144">
        <f>ROUND(I263*H263,2)</f>
        <v>0</v>
      </c>
      <c r="K263" s="140" t="s">
        <v>256</v>
      </c>
      <c r="L263" s="33"/>
      <c r="M263" s="145" t="s">
        <v>1</v>
      </c>
      <c r="N263" s="146" t="s">
        <v>45</v>
      </c>
      <c r="P263" s="147">
        <f>O263*H263</f>
        <v>0</v>
      </c>
      <c r="Q263" s="147">
        <v>0</v>
      </c>
      <c r="R263" s="147">
        <f>Q263*H263</f>
        <v>0</v>
      </c>
      <c r="S263" s="147">
        <v>0</v>
      </c>
      <c r="T263" s="148">
        <f>S263*H263</f>
        <v>0</v>
      </c>
      <c r="AR263" s="149" t="s">
        <v>257</v>
      </c>
      <c r="AT263" s="149" t="s">
        <v>252</v>
      </c>
      <c r="AU263" s="149" t="s">
        <v>21</v>
      </c>
      <c r="AY263" s="17" t="s">
        <v>250</v>
      </c>
      <c r="BE263" s="150">
        <f>IF(N263="základní",J263,0)</f>
        <v>0</v>
      </c>
      <c r="BF263" s="150">
        <f>IF(N263="snížená",J263,0)</f>
        <v>0</v>
      </c>
      <c r="BG263" s="150">
        <f>IF(N263="zákl. přenesená",J263,0)</f>
        <v>0</v>
      </c>
      <c r="BH263" s="150">
        <f>IF(N263="sníž. přenesená",J263,0)</f>
        <v>0</v>
      </c>
      <c r="BI263" s="150">
        <f>IF(N263="nulová",J263,0)</f>
        <v>0</v>
      </c>
      <c r="BJ263" s="17" t="s">
        <v>88</v>
      </c>
      <c r="BK263" s="150">
        <f>ROUND(I263*H263,2)</f>
        <v>0</v>
      </c>
      <c r="BL263" s="17" t="s">
        <v>257</v>
      </c>
      <c r="BM263" s="149" t="s">
        <v>5623</v>
      </c>
    </row>
    <row r="264" spans="2:65" s="1" customFormat="1" ht="11.25">
      <c r="B264" s="33"/>
      <c r="D264" s="151" t="s">
        <v>259</v>
      </c>
      <c r="F264" s="152" t="s">
        <v>5624</v>
      </c>
      <c r="I264" s="153"/>
      <c r="L264" s="33"/>
      <c r="M264" s="154"/>
      <c r="T264" s="57"/>
      <c r="AT264" s="17" t="s">
        <v>259</v>
      </c>
      <c r="AU264" s="17" t="s">
        <v>21</v>
      </c>
    </row>
    <row r="265" spans="2:65" s="1" customFormat="1" ht="24.2" customHeight="1">
      <c r="B265" s="33"/>
      <c r="C265" s="138" t="s">
        <v>503</v>
      </c>
      <c r="D265" s="138" t="s">
        <v>252</v>
      </c>
      <c r="E265" s="139" t="s">
        <v>5625</v>
      </c>
      <c r="F265" s="140" t="s">
        <v>5626</v>
      </c>
      <c r="G265" s="141" t="s">
        <v>255</v>
      </c>
      <c r="H265" s="142">
        <v>148</v>
      </c>
      <c r="I265" s="143"/>
      <c r="J265" s="144">
        <f>ROUND(I265*H265,2)</f>
        <v>0</v>
      </c>
      <c r="K265" s="140" t="s">
        <v>256</v>
      </c>
      <c r="L265" s="33"/>
      <c r="M265" s="145" t="s">
        <v>1</v>
      </c>
      <c r="N265" s="146" t="s">
        <v>45</v>
      </c>
      <c r="P265" s="147">
        <f>O265*H265</f>
        <v>0</v>
      </c>
      <c r="Q265" s="147">
        <v>2.2699999999999999E-3</v>
      </c>
      <c r="R265" s="147">
        <f>Q265*H265</f>
        <v>0.33595999999999998</v>
      </c>
      <c r="S265" s="147">
        <v>0</v>
      </c>
      <c r="T265" s="148">
        <f>S265*H265</f>
        <v>0</v>
      </c>
      <c r="AR265" s="149" t="s">
        <v>257</v>
      </c>
      <c r="AT265" s="149" t="s">
        <v>252</v>
      </c>
      <c r="AU265" s="149" t="s">
        <v>21</v>
      </c>
      <c r="AY265" s="17" t="s">
        <v>250</v>
      </c>
      <c r="BE265" s="150">
        <f>IF(N265="základní",J265,0)</f>
        <v>0</v>
      </c>
      <c r="BF265" s="150">
        <f>IF(N265="snížená",J265,0)</f>
        <v>0</v>
      </c>
      <c r="BG265" s="150">
        <f>IF(N265="zákl. přenesená",J265,0)</f>
        <v>0</v>
      </c>
      <c r="BH265" s="150">
        <f>IF(N265="sníž. přenesená",J265,0)</f>
        <v>0</v>
      </c>
      <c r="BI265" s="150">
        <f>IF(N265="nulová",J265,0)</f>
        <v>0</v>
      </c>
      <c r="BJ265" s="17" t="s">
        <v>88</v>
      </c>
      <c r="BK265" s="150">
        <f>ROUND(I265*H265,2)</f>
        <v>0</v>
      </c>
      <c r="BL265" s="17" t="s">
        <v>257</v>
      </c>
      <c r="BM265" s="149" t="s">
        <v>5627</v>
      </c>
    </row>
    <row r="266" spans="2:65" s="1" customFormat="1" ht="11.25">
      <c r="B266" s="33"/>
      <c r="D266" s="151" t="s">
        <v>259</v>
      </c>
      <c r="F266" s="152" t="s">
        <v>5628</v>
      </c>
      <c r="I266" s="153"/>
      <c r="L266" s="33"/>
      <c r="M266" s="154"/>
      <c r="T266" s="57"/>
      <c r="AT266" s="17" t="s">
        <v>259</v>
      </c>
      <c r="AU266" s="17" t="s">
        <v>21</v>
      </c>
    </row>
    <row r="267" spans="2:65" s="12" customFormat="1" ht="11.25">
      <c r="B267" s="155"/>
      <c r="D267" s="156" t="s">
        <v>265</v>
      </c>
      <c r="E267" s="157" t="s">
        <v>1</v>
      </c>
      <c r="F267" s="158" t="s">
        <v>5629</v>
      </c>
      <c r="H267" s="159">
        <v>110</v>
      </c>
      <c r="I267" s="160"/>
      <c r="L267" s="155"/>
      <c r="M267" s="161"/>
      <c r="T267" s="162"/>
      <c r="AT267" s="157" t="s">
        <v>265</v>
      </c>
      <c r="AU267" s="157" t="s">
        <v>21</v>
      </c>
      <c r="AV267" s="12" t="s">
        <v>21</v>
      </c>
      <c r="AW267" s="12" t="s">
        <v>36</v>
      </c>
      <c r="AX267" s="12" t="s">
        <v>80</v>
      </c>
      <c r="AY267" s="157" t="s">
        <v>250</v>
      </c>
    </row>
    <row r="268" spans="2:65" s="12" customFormat="1" ht="11.25">
      <c r="B268" s="155"/>
      <c r="D268" s="156" t="s">
        <v>265</v>
      </c>
      <c r="E268" s="157" t="s">
        <v>1</v>
      </c>
      <c r="F268" s="158" t="s">
        <v>5630</v>
      </c>
      <c r="H268" s="159">
        <v>38</v>
      </c>
      <c r="I268" s="160"/>
      <c r="L268" s="155"/>
      <c r="M268" s="161"/>
      <c r="T268" s="162"/>
      <c r="AT268" s="157" t="s">
        <v>265</v>
      </c>
      <c r="AU268" s="157" t="s">
        <v>21</v>
      </c>
      <c r="AV268" s="12" t="s">
        <v>21</v>
      </c>
      <c r="AW268" s="12" t="s">
        <v>36</v>
      </c>
      <c r="AX268" s="12" t="s">
        <v>80</v>
      </c>
      <c r="AY268" s="157" t="s">
        <v>250</v>
      </c>
    </row>
    <row r="269" spans="2:65" s="14" customFormat="1" ht="11.25">
      <c r="B269" s="171"/>
      <c r="D269" s="156" t="s">
        <v>265</v>
      </c>
      <c r="E269" s="172" t="s">
        <v>5426</v>
      </c>
      <c r="F269" s="173" t="s">
        <v>317</v>
      </c>
      <c r="H269" s="174">
        <v>148</v>
      </c>
      <c r="I269" s="175"/>
      <c r="L269" s="171"/>
      <c r="M269" s="176"/>
      <c r="T269" s="177"/>
      <c r="AT269" s="172" t="s">
        <v>265</v>
      </c>
      <c r="AU269" s="172" t="s">
        <v>21</v>
      </c>
      <c r="AV269" s="14" t="s">
        <v>267</v>
      </c>
      <c r="AW269" s="14" t="s">
        <v>36</v>
      </c>
      <c r="AX269" s="14" t="s">
        <v>88</v>
      </c>
      <c r="AY269" s="172" t="s">
        <v>250</v>
      </c>
    </row>
    <row r="270" spans="2:65" s="1" customFormat="1" ht="24.2" customHeight="1">
      <c r="B270" s="33"/>
      <c r="C270" s="138" t="s">
        <v>507</v>
      </c>
      <c r="D270" s="138" t="s">
        <v>252</v>
      </c>
      <c r="E270" s="139" t="s">
        <v>5631</v>
      </c>
      <c r="F270" s="140" t="s">
        <v>5632</v>
      </c>
      <c r="G270" s="141" t="s">
        <v>255</v>
      </c>
      <c r="H270" s="142">
        <v>148</v>
      </c>
      <c r="I270" s="143"/>
      <c r="J270" s="144">
        <f>ROUND(I270*H270,2)</f>
        <v>0</v>
      </c>
      <c r="K270" s="140" t="s">
        <v>256</v>
      </c>
      <c r="L270" s="33"/>
      <c r="M270" s="145" t="s">
        <v>1</v>
      </c>
      <c r="N270" s="146" t="s">
        <v>45</v>
      </c>
      <c r="P270" s="147">
        <f>O270*H270</f>
        <v>0</v>
      </c>
      <c r="Q270" s="147">
        <v>0</v>
      </c>
      <c r="R270" s="147">
        <f>Q270*H270</f>
        <v>0</v>
      </c>
      <c r="S270" s="147">
        <v>0</v>
      </c>
      <c r="T270" s="148">
        <f>S270*H270</f>
        <v>0</v>
      </c>
      <c r="AR270" s="149" t="s">
        <v>257</v>
      </c>
      <c r="AT270" s="149" t="s">
        <v>252</v>
      </c>
      <c r="AU270" s="149" t="s">
        <v>21</v>
      </c>
      <c r="AY270" s="17" t="s">
        <v>250</v>
      </c>
      <c r="BE270" s="150">
        <f>IF(N270="základní",J270,0)</f>
        <v>0</v>
      </c>
      <c r="BF270" s="150">
        <f>IF(N270="snížená",J270,0)</f>
        <v>0</v>
      </c>
      <c r="BG270" s="150">
        <f>IF(N270="zákl. přenesená",J270,0)</f>
        <v>0</v>
      </c>
      <c r="BH270" s="150">
        <f>IF(N270="sníž. přenesená",J270,0)</f>
        <v>0</v>
      </c>
      <c r="BI270" s="150">
        <f>IF(N270="nulová",J270,0)</f>
        <v>0</v>
      </c>
      <c r="BJ270" s="17" t="s">
        <v>88</v>
      </c>
      <c r="BK270" s="150">
        <f>ROUND(I270*H270,2)</f>
        <v>0</v>
      </c>
      <c r="BL270" s="17" t="s">
        <v>257</v>
      </c>
      <c r="BM270" s="149" t="s">
        <v>5633</v>
      </c>
    </row>
    <row r="271" spans="2:65" s="1" customFormat="1" ht="11.25">
      <c r="B271" s="33"/>
      <c r="D271" s="151" t="s">
        <v>259</v>
      </c>
      <c r="F271" s="152" t="s">
        <v>5634</v>
      </c>
      <c r="I271" s="153"/>
      <c r="L271" s="33"/>
      <c r="M271" s="154"/>
      <c r="T271" s="57"/>
      <c r="AT271" s="17" t="s">
        <v>259</v>
      </c>
      <c r="AU271" s="17" t="s">
        <v>21</v>
      </c>
    </row>
    <row r="272" spans="2:65" s="12" customFormat="1" ht="11.25">
      <c r="B272" s="155"/>
      <c r="D272" s="156" t="s">
        <v>265</v>
      </c>
      <c r="E272" s="157" t="s">
        <v>1</v>
      </c>
      <c r="F272" s="158" t="s">
        <v>5426</v>
      </c>
      <c r="H272" s="159">
        <v>148</v>
      </c>
      <c r="I272" s="160"/>
      <c r="L272" s="155"/>
      <c r="M272" s="161"/>
      <c r="T272" s="162"/>
      <c r="AT272" s="157" t="s">
        <v>265</v>
      </c>
      <c r="AU272" s="157" t="s">
        <v>21</v>
      </c>
      <c r="AV272" s="12" t="s">
        <v>21</v>
      </c>
      <c r="AW272" s="12" t="s">
        <v>36</v>
      </c>
      <c r="AX272" s="12" t="s">
        <v>88</v>
      </c>
      <c r="AY272" s="157" t="s">
        <v>250</v>
      </c>
    </row>
    <row r="273" spans="2:65" s="1" customFormat="1" ht="33" customHeight="1">
      <c r="B273" s="33"/>
      <c r="C273" s="138" t="s">
        <v>511</v>
      </c>
      <c r="D273" s="138" t="s">
        <v>252</v>
      </c>
      <c r="E273" s="139" t="s">
        <v>5635</v>
      </c>
      <c r="F273" s="140" t="s">
        <v>5636</v>
      </c>
      <c r="G273" s="141" t="s">
        <v>276</v>
      </c>
      <c r="H273" s="142">
        <v>84</v>
      </c>
      <c r="I273" s="143"/>
      <c r="J273" s="144">
        <f>ROUND(I273*H273,2)</f>
        <v>0</v>
      </c>
      <c r="K273" s="140" t="s">
        <v>256</v>
      </c>
      <c r="L273" s="33"/>
      <c r="M273" s="145" t="s">
        <v>1</v>
      </c>
      <c r="N273" s="146" t="s">
        <v>45</v>
      </c>
      <c r="P273" s="147">
        <f>O273*H273</f>
        <v>0</v>
      </c>
      <c r="Q273" s="147">
        <v>4.8000000000000001E-4</v>
      </c>
      <c r="R273" s="147">
        <f>Q273*H273</f>
        <v>4.0320000000000002E-2</v>
      </c>
      <c r="S273" s="147">
        <v>0</v>
      </c>
      <c r="T273" s="148">
        <f>S273*H273</f>
        <v>0</v>
      </c>
      <c r="AR273" s="149" t="s">
        <v>257</v>
      </c>
      <c r="AT273" s="149" t="s">
        <v>252</v>
      </c>
      <c r="AU273" s="149" t="s">
        <v>21</v>
      </c>
      <c r="AY273" s="17" t="s">
        <v>250</v>
      </c>
      <c r="BE273" s="150">
        <f>IF(N273="základní",J273,0)</f>
        <v>0</v>
      </c>
      <c r="BF273" s="150">
        <f>IF(N273="snížená",J273,0)</f>
        <v>0</v>
      </c>
      <c r="BG273" s="150">
        <f>IF(N273="zákl. přenesená",J273,0)</f>
        <v>0</v>
      </c>
      <c r="BH273" s="150">
        <f>IF(N273="sníž. přenesená",J273,0)</f>
        <v>0</v>
      </c>
      <c r="BI273" s="150">
        <f>IF(N273="nulová",J273,0)</f>
        <v>0</v>
      </c>
      <c r="BJ273" s="17" t="s">
        <v>88</v>
      </c>
      <c r="BK273" s="150">
        <f>ROUND(I273*H273,2)</f>
        <v>0</v>
      </c>
      <c r="BL273" s="17" t="s">
        <v>257</v>
      </c>
      <c r="BM273" s="149" t="s">
        <v>5637</v>
      </c>
    </row>
    <row r="274" spans="2:65" s="1" customFormat="1" ht="11.25">
      <c r="B274" s="33"/>
      <c r="D274" s="151" t="s">
        <v>259</v>
      </c>
      <c r="F274" s="152" t="s">
        <v>5638</v>
      </c>
      <c r="I274" s="153"/>
      <c r="L274" s="33"/>
      <c r="M274" s="154"/>
      <c r="T274" s="57"/>
      <c r="AT274" s="17" t="s">
        <v>259</v>
      </c>
      <c r="AU274" s="17" t="s">
        <v>21</v>
      </c>
    </row>
    <row r="275" spans="2:65" s="12" customFormat="1" ht="11.25">
      <c r="B275" s="155"/>
      <c r="D275" s="156" t="s">
        <v>265</v>
      </c>
      <c r="E275" s="157" t="s">
        <v>1</v>
      </c>
      <c r="F275" s="158" t="s">
        <v>5639</v>
      </c>
      <c r="H275" s="159">
        <v>60</v>
      </c>
      <c r="I275" s="160"/>
      <c r="L275" s="155"/>
      <c r="M275" s="161"/>
      <c r="T275" s="162"/>
      <c r="AT275" s="157" t="s">
        <v>265</v>
      </c>
      <c r="AU275" s="157" t="s">
        <v>21</v>
      </c>
      <c r="AV275" s="12" t="s">
        <v>21</v>
      </c>
      <c r="AW275" s="12" t="s">
        <v>36</v>
      </c>
      <c r="AX275" s="12" t="s">
        <v>80</v>
      </c>
      <c r="AY275" s="157" t="s">
        <v>250</v>
      </c>
    </row>
    <row r="276" spans="2:65" s="12" customFormat="1" ht="11.25">
      <c r="B276" s="155"/>
      <c r="D276" s="156" t="s">
        <v>265</v>
      </c>
      <c r="E276" s="157" t="s">
        <v>1</v>
      </c>
      <c r="F276" s="158" t="s">
        <v>5640</v>
      </c>
      <c r="H276" s="159">
        <v>24</v>
      </c>
      <c r="I276" s="160"/>
      <c r="L276" s="155"/>
      <c r="M276" s="161"/>
      <c r="T276" s="162"/>
      <c r="AT276" s="157" t="s">
        <v>265</v>
      </c>
      <c r="AU276" s="157" t="s">
        <v>21</v>
      </c>
      <c r="AV276" s="12" t="s">
        <v>21</v>
      </c>
      <c r="AW276" s="12" t="s">
        <v>36</v>
      </c>
      <c r="AX276" s="12" t="s">
        <v>80</v>
      </c>
      <c r="AY276" s="157" t="s">
        <v>250</v>
      </c>
    </row>
    <row r="277" spans="2:65" s="14" customFormat="1" ht="11.25">
      <c r="B277" s="171"/>
      <c r="D277" s="156" t="s">
        <v>265</v>
      </c>
      <c r="E277" s="172" t="s">
        <v>5430</v>
      </c>
      <c r="F277" s="173" t="s">
        <v>317</v>
      </c>
      <c r="H277" s="174">
        <v>84</v>
      </c>
      <c r="I277" s="175"/>
      <c r="L277" s="171"/>
      <c r="M277" s="176"/>
      <c r="T277" s="177"/>
      <c r="AT277" s="172" t="s">
        <v>265</v>
      </c>
      <c r="AU277" s="172" t="s">
        <v>21</v>
      </c>
      <c r="AV277" s="14" t="s">
        <v>267</v>
      </c>
      <c r="AW277" s="14" t="s">
        <v>36</v>
      </c>
      <c r="AX277" s="14" t="s">
        <v>88</v>
      </c>
      <c r="AY277" s="172" t="s">
        <v>250</v>
      </c>
    </row>
    <row r="278" spans="2:65" s="1" customFormat="1" ht="33" customHeight="1">
      <c r="B278" s="33"/>
      <c r="C278" s="138" t="s">
        <v>515</v>
      </c>
      <c r="D278" s="138" t="s">
        <v>252</v>
      </c>
      <c r="E278" s="139" t="s">
        <v>5641</v>
      </c>
      <c r="F278" s="140" t="s">
        <v>5642</v>
      </c>
      <c r="G278" s="141" t="s">
        <v>276</v>
      </c>
      <c r="H278" s="142">
        <v>84</v>
      </c>
      <c r="I278" s="143"/>
      <c r="J278" s="144">
        <f>ROUND(I278*H278,2)</f>
        <v>0</v>
      </c>
      <c r="K278" s="140" t="s">
        <v>256</v>
      </c>
      <c r="L278" s="33"/>
      <c r="M278" s="145" t="s">
        <v>1</v>
      </c>
      <c r="N278" s="146" t="s">
        <v>45</v>
      </c>
      <c r="P278" s="147">
        <f>O278*H278</f>
        <v>0</v>
      </c>
      <c r="Q278" s="147">
        <v>0</v>
      </c>
      <c r="R278" s="147">
        <f>Q278*H278</f>
        <v>0</v>
      </c>
      <c r="S278" s="147">
        <v>0</v>
      </c>
      <c r="T278" s="148">
        <f>S278*H278</f>
        <v>0</v>
      </c>
      <c r="AR278" s="149" t="s">
        <v>257</v>
      </c>
      <c r="AT278" s="149" t="s">
        <v>252</v>
      </c>
      <c r="AU278" s="149" t="s">
        <v>21</v>
      </c>
      <c r="AY278" s="17" t="s">
        <v>250</v>
      </c>
      <c r="BE278" s="150">
        <f>IF(N278="základní",J278,0)</f>
        <v>0</v>
      </c>
      <c r="BF278" s="150">
        <f>IF(N278="snížená",J278,0)</f>
        <v>0</v>
      </c>
      <c r="BG278" s="150">
        <f>IF(N278="zákl. přenesená",J278,0)</f>
        <v>0</v>
      </c>
      <c r="BH278" s="150">
        <f>IF(N278="sníž. přenesená",J278,0)</f>
        <v>0</v>
      </c>
      <c r="BI278" s="150">
        <f>IF(N278="nulová",J278,0)</f>
        <v>0</v>
      </c>
      <c r="BJ278" s="17" t="s">
        <v>88</v>
      </c>
      <c r="BK278" s="150">
        <f>ROUND(I278*H278,2)</f>
        <v>0</v>
      </c>
      <c r="BL278" s="17" t="s">
        <v>257</v>
      </c>
      <c r="BM278" s="149" t="s">
        <v>5643</v>
      </c>
    </row>
    <row r="279" spans="2:65" s="1" customFormat="1" ht="11.25">
      <c r="B279" s="33"/>
      <c r="D279" s="151" t="s">
        <v>259</v>
      </c>
      <c r="F279" s="152" t="s">
        <v>5644</v>
      </c>
      <c r="I279" s="153"/>
      <c r="L279" s="33"/>
      <c r="M279" s="154"/>
      <c r="T279" s="57"/>
      <c r="AT279" s="17" t="s">
        <v>259</v>
      </c>
      <c r="AU279" s="17" t="s">
        <v>21</v>
      </c>
    </row>
    <row r="280" spans="2:65" s="12" customFormat="1" ht="11.25">
      <c r="B280" s="155"/>
      <c r="D280" s="156" t="s">
        <v>265</v>
      </c>
      <c r="E280" s="157" t="s">
        <v>1</v>
      </c>
      <c r="F280" s="158" t="s">
        <v>5430</v>
      </c>
      <c r="H280" s="159">
        <v>84</v>
      </c>
      <c r="I280" s="160"/>
      <c r="L280" s="155"/>
      <c r="M280" s="161"/>
      <c r="T280" s="162"/>
      <c r="AT280" s="157" t="s">
        <v>265</v>
      </c>
      <c r="AU280" s="157" t="s">
        <v>21</v>
      </c>
      <c r="AV280" s="12" t="s">
        <v>21</v>
      </c>
      <c r="AW280" s="12" t="s">
        <v>36</v>
      </c>
      <c r="AX280" s="12" t="s">
        <v>88</v>
      </c>
      <c r="AY280" s="157" t="s">
        <v>250</v>
      </c>
    </row>
    <row r="281" spans="2:65" s="1" customFormat="1" ht="37.9" customHeight="1">
      <c r="B281" s="33"/>
      <c r="C281" s="138" t="s">
        <v>521</v>
      </c>
      <c r="D281" s="138" t="s">
        <v>252</v>
      </c>
      <c r="E281" s="139" t="s">
        <v>5645</v>
      </c>
      <c r="F281" s="140" t="s">
        <v>5646</v>
      </c>
      <c r="G281" s="141" t="s">
        <v>276</v>
      </c>
      <c r="H281" s="142">
        <v>380.76</v>
      </c>
      <c r="I281" s="143"/>
      <c r="J281" s="144">
        <f>ROUND(I281*H281,2)</f>
        <v>0</v>
      </c>
      <c r="K281" s="140" t="s">
        <v>256</v>
      </c>
      <c r="L281" s="33"/>
      <c r="M281" s="145" t="s">
        <v>1</v>
      </c>
      <c r="N281" s="146" t="s">
        <v>45</v>
      </c>
      <c r="P281" s="147">
        <f>O281*H281</f>
        <v>0</v>
      </c>
      <c r="Q281" s="147">
        <v>0</v>
      </c>
      <c r="R281" s="147">
        <f>Q281*H281</f>
        <v>0</v>
      </c>
      <c r="S281" s="147">
        <v>0</v>
      </c>
      <c r="T281" s="148">
        <f>S281*H281</f>
        <v>0</v>
      </c>
      <c r="AR281" s="149" t="s">
        <v>257</v>
      </c>
      <c r="AT281" s="149" t="s">
        <v>252</v>
      </c>
      <c r="AU281" s="149" t="s">
        <v>21</v>
      </c>
      <c r="AY281" s="17" t="s">
        <v>250</v>
      </c>
      <c r="BE281" s="150">
        <f>IF(N281="základní",J281,0)</f>
        <v>0</v>
      </c>
      <c r="BF281" s="150">
        <f>IF(N281="snížená",J281,0)</f>
        <v>0</v>
      </c>
      <c r="BG281" s="150">
        <f>IF(N281="zákl. přenesená",J281,0)</f>
        <v>0</v>
      </c>
      <c r="BH281" s="150">
        <f>IF(N281="sníž. přenesená",J281,0)</f>
        <v>0</v>
      </c>
      <c r="BI281" s="150">
        <f>IF(N281="nulová",J281,0)</f>
        <v>0</v>
      </c>
      <c r="BJ281" s="17" t="s">
        <v>88</v>
      </c>
      <c r="BK281" s="150">
        <f>ROUND(I281*H281,2)</f>
        <v>0</v>
      </c>
      <c r="BL281" s="17" t="s">
        <v>257</v>
      </c>
      <c r="BM281" s="149" t="s">
        <v>5647</v>
      </c>
    </row>
    <row r="282" spans="2:65" s="1" customFormat="1" ht="11.25">
      <c r="B282" s="33"/>
      <c r="D282" s="151" t="s">
        <v>259</v>
      </c>
      <c r="F282" s="152" t="s">
        <v>5648</v>
      </c>
      <c r="I282" s="153"/>
      <c r="L282" s="33"/>
      <c r="M282" s="154"/>
      <c r="T282" s="57"/>
      <c r="AT282" s="17" t="s">
        <v>259</v>
      </c>
      <c r="AU282" s="17" t="s">
        <v>21</v>
      </c>
    </row>
    <row r="283" spans="2:65" s="12" customFormat="1" ht="11.25">
      <c r="B283" s="155"/>
      <c r="D283" s="156" t="s">
        <v>265</v>
      </c>
      <c r="E283" s="157" t="s">
        <v>1</v>
      </c>
      <c r="F283" s="158" t="s">
        <v>5649</v>
      </c>
      <c r="H283" s="159">
        <v>380.76</v>
      </c>
      <c r="I283" s="160"/>
      <c r="L283" s="155"/>
      <c r="M283" s="161"/>
      <c r="T283" s="162"/>
      <c r="AT283" s="157" t="s">
        <v>265</v>
      </c>
      <c r="AU283" s="157" t="s">
        <v>21</v>
      </c>
      <c r="AV283" s="12" t="s">
        <v>21</v>
      </c>
      <c r="AW283" s="12" t="s">
        <v>36</v>
      </c>
      <c r="AX283" s="12" t="s">
        <v>88</v>
      </c>
      <c r="AY283" s="157" t="s">
        <v>250</v>
      </c>
    </row>
    <row r="284" spans="2:65" s="1" customFormat="1" ht="37.9" customHeight="1">
      <c r="B284" s="33"/>
      <c r="C284" s="138" t="s">
        <v>527</v>
      </c>
      <c r="D284" s="138" t="s">
        <v>252</v>
      </c>
      <c r="E284" s="139" t="s">
        <v>4314</v>
      </c>
      <c r="F284" s="140" t="s">
        <v>4315</v>
      </c>
      <c r="G284" s="141" t="s">
        <v>276</v>
      </c>
      <c r="H284" s="142">
        <v>135.78</v>
      </c>
      <c r="I284" s="143"/>
      <c r="J284" s="144">
        <f>ROUND(I284*H284,2)</f>
        <v>0</v>
      </c>
      <c r="K284" s="140" t="s">
        <v>256</v>
      </c>
      <c r="L284" s="33"/>
      <c r="M284" s="145" t="s">
        <v>1</v>
      </c>
      <c r="N284" s="146" t="s">
        <v>45</v>
      </c>
      <c r="P284" s="147">
        <f>O284*H284</f>
        <v>0</v>
      </c>
      <c r="Q284" s="147">
        <v>0</v>
      </c>
      <c r="R284" s="147">
        <f>Q284*H284</f>
        <v>0</v>
      </c>
      <c r="S284" s="147">
        <v>0</v>
      </c>
      <c r="T284" s="148">
        <f>S284*H284</f>
        <v>0</v>
      </c>
      <c r="AR284" s="149" t="s">
        <v>257</v>
      </c>
      <c r="AT284" s="149" t="s">
        <v>252</v>
      </c>
      <c r="AU284" s="149" t="s">
        <v>21</v>
      </c>
      <c r="AY284" s="17" t="s">
        <v>250</v>
      </c>
      <c r="BE284" s="150">
        <f>IF(N284="základní",J284,0)</f>
        <v>0</v>
      </c>
      <c r="BF284" s="150">
        <f>IF(N284="snížená",J284,0)</f>
        <v>0</v>
      </c>
      <c r="BG284" s="150">
        <f>IF(N284="zákl. přenesená",J284,0)</f>
        <v>0</v>
      </c>
      <c r="BH284" s="150">
        <f>IF(N284="sníž. přenesená",J284,0)</f>
        <v>0</v>
      </c>
      <c r="BI284" s="150">
        <f>IF(N284="nulová",J284,0)</f>
        <v>0</v>
      </c>
      <c r="BJ284" s="17" t="s">
        <v>88</v>
      </c>
      <c r="BK284" s="150">
        <f>ROUND(I284*H284,2)</f>
        <v>0</v>
      </c>
      <c r="BL284" s="17" t="s">
        <v>257</v>
      </c>
      <c r="BM284" s="149" t="s">
        <v>5650</v>
      </c>
    </row>
    <row r="285" spans="2:65" s="1" customFormat="1" ht="11.25">
      <c r="B285" s="33"/>
      <c r="D285" s="151" t="s">
        <v>259</v>
      </c>
      <c r="F285" s="152" t="s">
        <v>4317</v>
      </c>
      <c r="I285" s="153"/>
      <c r="L285" s="33"/>
      <c r="M285" s="154"/>
      <c r="T285" s="57"/>
      <c r="AT285" s="17" t="s">
        <v>259</v>
      </c>
      <c r="AU285" s="17" t="s">
        <v>21</v>
      </c>
    </row>
    <row r="286" spans="2:65" s="12" customFormat="1" ht="11.25">
      <c r="B286" s="155"/>
      <c r="D286" s="156" t="s">
        <v>265</v>
      </c>
      <c r="E286" s="157" t="s">
        <v>5434</v>
      </c>
      <c r="F286" s="158" t="s">
        <v>5651</v>
      </c>
      <c r="H286" s="159">
        <v>135.78</v>
      </c>
      <c r="I286" s="160"/>
      <c r="L286" s="155"/>
      <c r="M286" s="161"/>
      <c r="T286" s="162"/>
      <c r="AT286" s="157" t="s">
        <v>265</v>
      </c>
      <c r="AU286" s="157" t="s">
        <v>21</v>
      </c>
      <c r="AV286" s="12" t="s">
        <v>21</v>
      </c>
      <c r="AW286" s="12" t="s">
        <v>36</v>
      </c>
      <c r="AX286" s="12" t="s">
        <v>88</v>
      </c>
      <c r="AY286" s="157" t="s">
        <v>250</v>
      </c>
    </row>
    <row r="287" spans="2:65" s="1" customFormat="1" ht="37.9" customHeight="1">
      <c r="B287" s="33"/>
      <c r="C287" s="138" t="s">
        <v>532</v>
      </c>
      <c r="D287" s="138" t="s">
        <v>252</v>
      </c>
      <c r="E287" s="139" t="s">
        <v>4319</v>
      </c>
      <c r="F287" s="140" t="s">
        <v>4320</v>
      </c>
      <c r="G287" s="141" t="s">
        <v>276</v>
      </c>
      <c r="H287" s="142">
        <v>678.9</v>
      </c>
      <c r="I287" s="143"/>
      <c r="J287" s="144">
        <f>ROUND(I287*H287,2)</f>
        <v>0</v>
      </c>
      <c r="K287" s="140" t="s">
        <v>256</v>
      </c>
      <c r="L287" s="33"/>
      <c r="M287" s="145" t="s">
        <v>1</v>
      </c>
      <c r="N287" s="146" t="s">
        <v>45</v>
      </c>
      <c r="P287" s="147">
        <f>O287*H287</f>
        <v>0</v>
      </c>
      <c r="Q287" s="147">
        <v>0</v>
      </c>
      <c r="R287" s="147">
        <f>Q287*H287</f>
        <v>0</v>
      </c>
      <c r="S287" s="147">
        <v>0</v>
      </c>
      <c r="T287" s="148">
        <f>S287*H287</f>
        <v>0</v>
      </c>
      <c r="AR287" s="149" t="s">
        <v>257</v>
      </c>
      <c r="AT287" s="149" t="s">
        <v>252</v>
      </c>
      <c r="AU287" s="149" t="s">
        <v>21</v>
      </c>
      <c r="AY287" s="17" t="s">
        <v>250</v>
      </c>
      <c r="BE287" s="150">
        <f>IF(N287="základní",J287,0)</f>
        <v>0</v>
      </c>
      <c r="BF287" s="150">
        <f>IF(N287="snížená",J287,0)</f>
        <v>0</v>
      </c>
      <c r="BG287" s="150">
        <f>IF(N287="zákl. přenesená",J287,0)</f>
        <v>0</v>
      </c>
      <c r="BH287" s="150">
        <f>IF(N287="sníž. přenesená",J287,0)</f>
        <v>0</v>
      </c>
      <c r="BI287" s="150">
        <f>IF(N287="nulová",J287,0)</f>
        <v>0</v>
      </c>
      <c r="BJ287" s="17" t="s">
        <v>88</v>
      </c>
      <c r="BK287" s="150">
        <f>ROUND(I287*H287,2)</f>
        <v>0</v>
      </c>
      <c r="BL287" s="17" t="s">
        <v>257</v>
      </c>
      <c r="BM287" s="149" t="s">
        <v>5652</v>
      </c>
    </row>
    <row r="288" spans="2:65" s="1" customFormat="1" ht="11.25">
      <c r="B288" s="33"/>
      <c r="D288" s="151" t="s">
        <v>259</v>
      </c>
      <c r="F288" s="152" t="s">
        <v>4322</v>
      </c>
      <c r="I288" s="153"/>
      <c r="L288" s="33"/>
      <c r="M288" s="154"/>
      <c r="T288" s="57"/>
      <c r="AT288" s="17" t="s">
        <v>259</v>
      </c>
      <c r="AU288" s="17" t="s">
        <v>21</v>
      </c>
    </row>
    <row r="289" spans="2:65" s="12" customFormat="1" ht="11.25">
      <c r="B289" s="155"/>
      <c r="D289" s="156" t="s">
        <v>265</v>
      </c>
      <c r="E289" s="157" t="s">
        <v>1</v>
      </c>
      <c r="F289" s="158" t="s">
        <v>5653</v>
      </c>
      <c r="H289" s="159">
        <v>678.9</v>
      </c>
      <c r="I289" s="160"/>
      <c r="L289" s="155"/>
      <c r="M289" s="161"/>
      <c r="T289" s="162"/>
      <c r="AT289" s="157" t="s">
        <v>265</v>
      </c>
      <c r="AU289" s="157" t="s">
        <v>21</v>
      </c>
      <c r="AV289" s="12" t="s">
        <v>21</v>
      </c>
      <c r="AW289" s="12" t="s">
        <v>36</v>
      </c>
      <c r="AX289" s="12" t="s">
        <v>88</v>
      </c>
      <c r="AY289" s="157" t="s">
        <v>250</v>
      </c>
    </row>
    <row r="290" spans="2:65" s="1" customFormat="1" ht="24.2" customHeight="1">
      <c r="B290" s="33"/>
      <c r="C290" s="138" t="s">
        <v>538</v>
      </c>
      <c r="D290" s="138" t="s">
        <v>252</v>
      </c>
      <c r="E290" s="139" t="s">
        <v>336</v>
      </c>
      <c r="F290" s="140" t="s">
        <v>337</v>
      </c>
      <c r="G290" s="141" t="s">
        <v>276</v>
      </c>
      <c r="H290" s="142">
        <v>190.38</v>
      </c>
      <c r="I290" s="143"/>
      <c r="J290" s="144">
        <f>ROUND(I290*H290,2)</f>
        <v>0</v>
      </c>
      <c r="K290" s="140" t="s">
        <v>256</v>
      </c>
      <c r="L290" s="33"/>
      <c r="M290" s="145" t="s">
        <v>1</v>
      </c>
      <c r="N290" s="146" t="s">
        <v>45</v>
      </c>
      <c r="P290" s="147">
        <f>O290*H290</f>
        <v>0</v>
      </c>
      <c r="Q290" s="147">
        <v>0</v>
      </c>
      <c r="R290" s="147">
        <f>Q290*H290</f>
        <v>0</v>
      </c>
      <c r="S290" s="147">
        <v>0</v>
      </c>
      <c r="T290" s="148">
        <f>S290*H290</f>
        <v>0</v>
      </c>
      <c r="AR290" s="149" t="s">
        <v>257</v>
      </c>
      <c r="AT290" s="149" t="s">
        <v>252</v>
      </c>
      <c r="AU290" s="149" t="s">
        <v>21</v>
      </c>
      <c r="AY290" s="17" t="s">
        <v>250</v>
      </c>
      <c r="BE290" s="150">
        <f>IF(N290="základní",J290,0)</f>
        <v>0</v>
      </c>
      <c r="BF290" s="150">
        <f>IF(N290="snížená",J290,0)</f>
        <v>0</v>
      </c>
      <c r="BG290" s="150">
        <f>IF(N290="zákl. přenesená",J290,0)</f>
        <v>0</v>
      </c>
      <c r="BH290" s="150">
        <f>IF(N290="sníž. přenesená",J290,0)</f>
        <v>0</v>
      </c>
      <c r="BI290" s="150">
        <f>IF(N290="nulová",J290,0)</f>
        <v>0</v>
      </c>
      <c r="BJ290" s="17" t="s">
        <v>88</v>
      </c>
      <c r="BK290" s="150">
        <f>ROUND(I290*H290,2)</f>
        <v>0</v>
      </c>
      <c r="BL290" s="17" t="s">
        <v>257</v>
      </c>
      <c r="BM290" s="149" t="s">
        <v>5654</v>
      </c>
    </row>
    <row r="291" spans="2:65" s="1" customFormat="1" ht="11.25">
      <c r="B291" s="33"/>
      <c r="D291" s="151" t="s">
        <v>259</v>
      </c>
      <c r="F291" s="152" t="s">
        <v>339</v>
      </c>
      <c r="I291" s="153"/>
      <c r="L291" s="33"/>
      <c r="M291" s="154"/>
      <c r="T291" s="57"/>
      <c r="AT291" s="17" t="s">
        <v>259</v>
      </c>
      <c r="AU291" s="17" t="s">
        <v>21</v>
      </c>
    </row>
    <row r="292" spans="2:65" s="12" customFormat="1" ht="11.25">
      <c r="B292" s="155"/>
      <c r="D292" s="156" t="s">
        <v>265</v>
      </c>
      <c r="E292" s="157" t="s">
        <v>1</v>
      </c>
      <c r="F292" s="158" t="s">
        <v>5438</v>
      </c>
      <c r="H292" s="159">
        <v>190.38</v>
      </c>
      <c r="I292" s="160"/>
      <c r="L292" s="155"/>
      <c r="M292" s="161"/>
      <c r="T292" s="162"/>
      <c r="AT292" s="157" t="s">
        <v>265</v>
      </c>
      <c r="AU292" s="157" t="s">
        <v>21</v>
      </c>
      <c r="AV292" s="12" t="s">
        <v>21</v>
      </c>
      <c r="AW292" s="12" t="s">
        <v>36</v>
      </c>
      <c r="AX292" s="12" t="s">
        <v>88</v>
      </c>
      <c r="AY292" s="157" t="s">
        <v>250</v>
      </c>
    </row>
    <row r="293" spans="2:65" s="1" customFormat="1" ht="33" customHeight="1">
      <c r="B293" s="33"/>
      <c r="C293" s="138" t="s">
        <v>544</v>
      </c>
      <c r="D293" s="138" t="s">
        <v>252</v>
      </c>
      <c r="E293" s="139" t="s">
        <v>400</v>
      </c>
      <c r="F293" s="140" t="s">
        <v>401</v>
      </c>
      <c r="G293" s="141" t="s">
        <v>402</v>
      </c>
      <c r="H293" s="142">
        <v>244.404</v>
      </c>
      <c r="I293" s="143"/>
      <c r="J293" s="144">
        <f>ROUND(I293*H293,2)</f>
        <v>0</v>
      </c>
      <c r="K293" s="140" t="s">
        <v>256</v>
      </c>
      <c r="L293" s="33"/>
      <c r="M293" s="145" t="s">
        <v>1</v>
      </c>
      <c r="N293" s="146" t="s">
        <v>45</v>
      </c>
      <c r="P293" s="147">
        <f>O293*H293</f>
        <v>0</v>
      </c>
      <c r="Q293" s="147">
        <v>0</v>
      </c>
      <c r="R293" s="147">
        <f>Q293*H293</f>
        <v>0</v>
      </c>
      <c r="S293" s="147">
        <v>0</v>
      </c>
      <c r="T293" s="148">
        <f>S293*H293</f>
        <v>0</v>
      </c>
      <c r="AR293" s="149" t="s">
        <v>257</v>
      </c>
      <c r="AT293" s="149" t="s">
        <v>252</v>
      </c>
      <c r="AU293" s="149" t="s">
        <v>21</v>
      </c>
      <c r="AY293" s="17" t="s">
        <v>250</v>
      </c>
      <c r="BE293" s="150">
        <f>IF(N293="základní",J293,0)</f>
        <v>0</v>
      </c>
      <c r="BF293" s="150">
        <f>IF(N293="snížená",J293,0)</f>
        <v>0</v>
      </c>
      <c r="BG293" s="150">
        <f>IF(N293="zákl. přenesená",J293,0)</f>
        <v>0</v>
      </c>
      <c r="BH293" s="150">
        <f>IF(N293="sníž. přenesená",J293,0)</f>
        <v>0</v>
      </c>
      <c r="BI293" s="150">
        <f>IF(N293="nulová",J293,0)</f>
        <v>0</v>
      </c>
      <c r="BJ293" s="17" t="s">
        <v>88</v>
      </c>
      <c r="BK293" s="150">
        <f>ROUND(I293*H293,2)</f>
        <v>0</v>
      </c>
      <c r="BL293" s="17" t="s">
        <v>257</v>
      </c>
      <c r="BM293" s="149" t="s">
        <v>5655</v>
      </c>
    </row>
    <row r="294" spans="2:65" s="1" customFormat="1" ht="11.25">
      <c r="B294" s="33"/>
      <c r="D294" s="151" t="s">
        <v>259</v>
      </c>
      <c r="F294" s="152" t="s">
        <v>404</v>
      </c>
      <c r="I294" s="153"/>
      <c r="L294" s="33"/>
      <c r="M294" s="154"/>
      <c r="T294" s="57"/>
      <c r="AT294" s="17" t="s">
        <v>259</v>
      </c>
      <c r="AU294" s="17" t="s">
        <v>21</v>
      </c>
    </row>
    <row r="295" spans="2:65" s="12" customFormat="1" ht="11.25">
      <c r="B295" s="155"/>
      <c r="D295" s="156" t="s">
        <v>265</v>
      </c>
      <c r="E295" s="157" t="s">
        <v>1</v>
      </c>
      <c r="F295" s="158" t="s">
        <v>5656</v>
      </c>
      <c r="H295" s="159">
        <v>244.404</v>
      </c>
      <c r="I295" s="160"/>
      <c r="L295" s="155"/>
      <c r="M295" s="161"/>
      <c r="T295" s="162"/>
      <c r="AT295" s="157" t="s">
        <v>265</v>
      </c>
      <c r="AU295" s="157" t="s">
        <v>21</v>
      </c>
      <c r="AV295" s="12" t="s">
        <v>21</v>
      </c>
      <c r="AW295" s="12" t="s">
        <v>36</v>
      </c>
      <c r="AX295" s="12" t="s">
        <v>88</v>
      </c>
      <c r="AY295" s="157" t="s">
        <v>250</v>
      </c>
    </row>
    <row r="296" spans="2:65" s="1" customFormat="1" ht="24.2" customHeight="1">
      <c r="B296" s="33"/>
      <c r="C296" s="138" t="s">
        <v>549</v>
      </c>
      <c r="D296" s="138" t="s">
        <v>252</v>
      </c>
      <c r="E296" s="139" t="s">
        <v>346</v>
      </c>
      <c r="F296" s="140" t="s">
        <v>347</v>
      </c>
      <c r="G296" s="141" t="s">
        <v>276</v>
      </c>
      <c r="H296" s="142">
        <v>236.12</v>
      </c>
      <c r="I296" s="143"/>
      <c r="J296" s="144">
        <f>ROUND(I296*H296,2)</f>
        <v>0</v>
      </c>
      <c r="K296" s="140" t="s">
        <v>256</v>
      </c>
      <c r="L296" s="33"/>
      <c r="M296" s="145" t="s">
        <v>1</v>
      </c>
      <c r="N296" s="146" t="s">
        <v>45</v>
      </c>
      <c r="P296" s="147">
        <f>O296*H296</f>
        <v>0</v>
      </c>
      <c r="Q296" s="147">
        <v>0</v>
      </c>
      <c r="R296" s="147">
        <f>Q296*H296</f>
        <v>0</v>
      </c>
      <c r="S296" s="147">
        <v>0</v>
      </c>
      <c r="T296" s="148">
        <f>S296*H296</f>
        <v>0</v>
      </c>
      <c r="AR296" s="149" t="s">
        <v>257</v>
      </c>
      <c r="AT296" s="149" t="s">
        <v>252</v>
      </c>
      <c r="AU296" s="149" t="s">
        <v>21</v>
      </c>
      <c r="AY296" s="17" t="s">
        <v>250</v>
      </c>
      <c r="BE296" s="150">
        <f>IF(N296="základní",J296,0)</f>
        <v>0</v>
      </c>
      <c r="BF296" s="150">
        <f>IF(N296="snížená",J296,0)</f>
        <v>0</v>
      </c>
      <c r="BG296" s="150">
        <f>IF(N296="zákl. přenesená",J296,0)</f>
        <v>0</v>
      </c>
      <c r="BH296" s="150">
        <f>IF(N296="sníž. přenesená",J296,0)</f>
        <v>0</v>
      </c>
      <c r="BI296" s="150">
        <f>IF(N296="nulová",J296,0)</f>
        <v>0</v>
      </c>
      <c r="BJ296" s="17" t="s">
        <v>88</v>
      </c>
      <c r="BK296" s="150">
        <f>ROUND(I296*H296,2)</f>
        <v>0</v>
      </c>
      <c r="BL296" s="17" t="s">
        <v>257</v>
      </c>
      <c r="BM296" s="149" t="s">
        <v>5657</v>
      </c>
    </row>
    <row r="297" spans="2:65" s="1" customFormat="1" ht="11.25">
      <c r="B297" s="33"/>
      <c r="D297" s="151" t="s">
        <v>259</v>
      </c>
      <c r="F297" s="152" t="s">
        <v>349</v>
      </c>
      <c r="I297" s="153"/>
      <c r="L297" s="33"/>
      <c r="M297" s="154"/>
      <c r="T297" s="57"/>
      <c r="AT297" s="17" t="s">
        <v>259</v>
      </c>
      <c r="AU297" s="17" t="s">
        <v>21</v>
      </c>
    </row>
    <row r="298" spans="2:65" s="12" customFormat="1" ht="11.25">
      <c r="B298" s="155"/>
      <c r="D298" s="156" t="s">
        <v>265</v>
      </c>
      <c r="E298" s="157" t="s">
        <v>1</v>
      </c>
      <c r="F298" s="158" t="s">
        <v>5658</v>
      </c>
      <c r="H298" s="159">
        <v>14.28</v>
      </c>
      <c r="I298" s="160"/>
      <c r="L298" s="155"/>
      <c r="M298" s="161"/>
      <c r="T298" s="162"/>
      <c r="AT298" s="157" t="s">
        <v>265</v>
      </c>
      <c r="AU298" s="157" t="s">
        <v>21</v>
      </c>
      <c r="AV298" s="12" t="s">
        <v>21</v>
      </c>
      <c r="AW298" s="12" t="s">
        <v>36</v>
      </c>
      <c r="AX298" s="12" t="s">
        <v>80</v>
      </c>
      <c r="AY298" s="157" t="s">
        <v>250</v>
      </c>
    </row>
    <row r="299" spans="2:65" s="12" customFormat="1" ht="11.25">
      <c r="B299" s="155"/>
      <c r="D299" s="156" t="s">
        <v>265</v>
      </c>
      <c r="E299" s="157" t="s">
        <v>1</v>
      </c>
      <c r="F299" s="158" t="s">
        <v>5659</v>
      </c>
      <c r="H299" s="159">
        <v>14.28</v>
      </c>
      <c r="I299" s="160"/>
      <c r="L299" s="155"/>
      <c r="M299" s="161"/>
      <c r="T299" s="162"/>
      <c r="AT299" s="157" t="s">
        <v>265</v>
      </c>
      <c r="AU299" s="157" t="s">
        <v>21</v>
      </c>
      <c r="AV299" s="12" t="s">
        <v>21</v>
      </c>
      <c r="AW299" s="12" t="s">
        <v>36</v>
      </c>
      <c r="AX299" s="12" t="s">
        <v>80</v>
      </c>
      <c r="AY299" s="157" t="s">
        <v>250</v>
      </c>
    </row>
    <row r="300" spans="2:65" s="12" customFormat="1" ht="11.25">
      <c r="B300" s="155"/>
      <c r="D300" s="156" t="s">
        <v>265</v>
      </c>
      <c r="E300" s="157" t="s">
        <v>1</v>
      </c>
      <c r="F300" s="158" t="s">
        <v>5660</v>
      </c>
      <c r="H300" s="159">
        <v>129.75</v>
      </c>
      <c r="I300" s="160"/>
      <c r="L300" s="155"/>
      <c r="M300" s="161"/>
      <c r="T300" s="162"/>
      <c r="AT300" s="157" t="s">
        <v>265</v>
      </c>
      <c r="AU300" s="157" t="s">
        <v>21</v>
      </c>
      <c r="AV300" s="12" t="s">
        <v>21</v>
      </c>
      <c r="AW300" s="12" t="s">
        <v>36</v>
      </c>
      <c r="AX300" s="12" t="s">
        <v>80</v>
      </c>
      <c r="AY300" s="157" t="s">
        <v>250</v>
      </c>
    </row>
    <row r="301" spans="2:65" s="12" customFormat="1" ht="11.25">
      <c r="B301" s="155"/>
      <c r="D301" s="156" t="s">
        <v>265</v>
      </c>
      <c r="E301" s="157" t="s">
        <v>1</v>
      </c>
      <c r="F301" s="158" t="s">
        <v>5661</v>
      </c>
      <c r="H301" s="159">
        <v>29.12</v>
      </c>
      <c r="I301" s="160"/>
      <c r="L301" s="155"/>
      <c r="M301" s="161"/>
      <c r="T301" s="162"/>
      <c r="AT301" s="157" t="s">
        <v>265</v>
      </c>
      <c r="AU301" s="157" t="s">
        <v>21</v>
      </c>
      <c r="AV301" s="12" t="s">
        <v>21</v>
      </c>
      <c r="AW301" s="12" t="s">
        <v>36</v>
      </c>
      <c r="AX301" s="12" t="s">
        <v>80</v>
      </c>
      <c r="AY301" s="157" t="s">
        <v>250</v>
      </c>
    </row>
    <row r="302" spans="2:65" s="12" customFormat="1" ht="11.25">
      <c r="B302" s="155"/>
      <c r="D302" s="156" t="s">
        <v>265</v>
      </c>
      <c r="E302" s="157" t="s">
        <v>1</v>
      </c>
      <c r="F302" s="158" t="s">
        <v>5662</v>
      </c>
      <c r="H302" s="159">
        <v>2.95</v>
      </c>
      <c r="I302" s="160"/>
      <c r="L302" s="155"/>
      <c r="M302" s="161"/>
      <c r="T302" s="162"/>
      <c r="AT302" s="157" t="s">
        <v>265</v>
      </c>
      <c r="AU302" s="157" t="s">
        <v>21</v>
      </c>
      <c r="AV302" s="12" t="s">
        <v>21</v>
      </c>
      <c r="AW302" s="12" t="s">
        <v>36</v>
      </c>
      <c r="AX302" s="12" t="s">
        <v>80</v>
      </c>
      <c r="AY302" s="157" t="s">
        <v>250</v>
      </c>
    </row>
    <row r="303" spans="2:65" s="14" customFormat="1" ht="11.25">
      <c r="B303" s="171"/>
      <c r="D303" s="156" t="s">
        <v>265</v>
      </c>
      <c r="E303" s="172" t="s">
        <v>5438</v>
      </c>
      <c r="F303" s="173" t="s">
        <v>317</v>
      </c>
      <c r="H303" s="174">
        <v>190.38</v>
      </c>
      <c r="I303" s="175"/>
      <c r="L303" s="171"/>
      <c r="M303" s="176"/>
      <c r="T303" s="177"/>
      <c r="AT303" s="172" t="s">
        <v>265</v>
      </c>
      <c r="AU303" s="172" t="s">
        <v>21</v>
      </c>
      <c r="AV303" s="14" t="s">
        <v>267</v>
      </c>
      <c r="AW303" s="14" t="s">
        <v>36</v>
      </c>
      <c r="AX303" s="14" t="s">
        <v>80</v>
      </c>
      <c r="AY303" s="172" t="s">
        <v>250</v>
      </c>
    </row>
    <row r="304" spans="2:65" s="12" customFormat="1" ht="11.25">
      <c r="B304" s="155"/>
      <c r="D304" s="156" t="s">
        <v>265</v>
      </c>
      <c r="E304" s="157" t="s">
        <v>1</v>
      </c>
      <c r="F304" s="158" t="s">
        <v>5663</v>
      </c>
      <c r="H304" s="159">
        <v>1.76</v>
      </c>
      <c r="I304" s="160"/>
      <c r="L304" s="155"/>
      <c r="M304" s="161"/>
      <c r="T304" s="162"/>
      <c r="AT304" s="157" t="s">
        <v>265</v>
      </c>
      <c r="AU304" s="157" t="s">
        <v>21</v>
      </c>
      <c r="AV304" s="12" t="s">
        <v>21</v>
      </c>
      <c r="AW304" s="12" t="s">
        <v>36</v>
      </c>
      <c r="AX304" s="12" t="s">
        <v>80</v>
      </c>
      <c r="AY304" s="157" t="s">
        <v>250</v>
      </c>
    </row>
    <row r="305" spans="2:65" s="12" customFormat="1" ht="11.25">
      <c r="B305" s="155"/>
      <c r="D305" s="156" t="s">
        <v>265</v>
      </c>
      <c r="E305" s="157" t="s">
        <v>1</v>
      </c>
      <c r="F305" s="158" t="s">
        <v>5664</v>
      </c>
      <c r="H305" s="159">
        <v>14.28</v>
      </c>
      <c r="I305" s="160"/>
      <c r="L305" s="155"/>
      <c r="M305" s="161"/>
      <c r="T305" s="162"/>
      <c r="AT305" s="157" t="s">
        <v>265</v>
      </c>
      <c r="AU305" s="157" t="s">
        <v>21</v>
      </c>
      <c r="AV305" s="12" t="s">
        <v>21</v>
      </c>
      <c r="AW305" s="12" t="s">
        <v>36</v>
      </c>
      <c r="AX305" s="12" t="s">
        <v>80</v>
      </c>
      <c r="AY305" s="157" t="s">
        <v>250</v>
      </c>
    </row>
    <row r="306" spans="2:65" s="12" customFormat="1" ht="11.25">
      <c r="B306" s="155"/>
      <c r="D306" s="156" t="s">
        <v>265</v>
      </c>
      <c r="E306" s="157" t="s">
        <v>1</v>
      </c>
      <c r="F306" s="158" t="s">
        <v>5665</v>
      </c>
      <c r="H306" s="159">
        <v>7.5</v>
      </c>
      <c r="I306" s="160"/>
      <c r="L306" s="155"/>
      <c r="M306" s="161"/>
      <c r="T306" s="162"/>
      <c r="AT306" s="157" t="s">
        <v>265</v>
      </c>
      <c r="AU306" s="157" t="s">
        <v>21</v>
      </c>
      <c r="AV306" s="12" t="s">
        <v>21</v>
      </c>
      <c r="AW306" s="12" t="s">
        <v>36</v>
      </c>
      <c r="AX306" s="12" t="s">
        <v>80</v>
      </c>
      <c r="AY306" s="157" t="s">
        <v>250</v>
      </c>
    </row>
    <row r="307" spans="2:65" s="12" customFormat="1" ht="11.25">
      <c r="B307" s="155"/>
      <c r="D307" s="156" t="s">
        <v>265</v>
      </c>
      <c r="E307" s="157" t="s">
        <v>1</v>
      </c>
      <c r="F307" s="158" t="s">
        <v>5666</v>
      </c>
      <c r="H307" s="159">
        <v>9.8000000000000007</v>
      </c>
      <c r="I307" s="160"/>
      <c r="L307" s="155"/>
      <c r="M307" s="161"/>
      <c r="T307" s="162"/>
      <c r="AT307" s="157" t="s">
        <v>265</v>
      </c>
      <c r="AU307" s="157" t="s">
        <v>21</v>
      </c>
      <c r="AV307" s="12" t="s">
        <v>21</v>
      </c>
      <c r="AW307" s="12" t="s">
        <v>36</v>
      </c>
      <c r="AX307" s="12" t="s">
        <v>80</v>
      </c>
      <c r="AY307" s="157" t="s">
        <v>250</v>
      </c>
    </row>
    <row r="308" spans="2:65" s="12" customFormat="1" ht="11.25">
      <c r="B308" s="155"/>
      <c r="D308" s="156" t="s">
        <v>265</v>
      </c>
      <c r="E308" s="157" t="s">
        <v>1</v>
      </c>
      <c r="F308" s="158" t="s">
        <v>5667</v>
      </c>
      <c r="H308" s="159">
        <v>4.9000000000000004</v>
      </c>
      <c r="I308" s="160"/>
      <c r="L308" s="155"/>
      <c r="M308" s="161"/>
      <c r="T308" s="162"/>
      <c r="AT308" s="157" t="s">
        <v>265</v>
      </c>
      <c r="AU308" s="157" t="s">
        <v>21</v>
      </c>
      <c r="AV308" s="12" t="s">
        <v>21</v>
      </c>
      <c r="AW308" s="12" t="s">
        <v>36</v>
      </c>
      <c r="AX308" s="12" t="s">
        <v>80</v>
      </c>
      <c r="AY308" s="157" t="s">
        <v>250</v>
      </c>
    </row>
    <row r="309" spans="2:65" s="14" customFormat="1" ht="11.25">
      <c r="B309" s="171"/>
      <c r="D309" s="156" t="s">
        <v>265</v>
      </c>
      <c r="E309" s="172" t="s">
        <v>5436</v>
      </c>
      <c r="F309" s="173" t="s">
        <v>317</v>
      </c>
      <c r="H309" s="174">
        <v>38.24</v>
      </c>
      <c r="I309" s="175"/>
      <c r="L309" s="171"/>
      <c r="M309" s="176"/>
      <c r="T309" s="177"/>
      <c r="AT309" s="172" t="s">
        <v>265</v>
      </c>
      <c r="AU309" s="172" t="s">
        <v>21</v>
      </c>
      <c r="AV309" s="14" t="s">
        <v>267</v>
      </c>
      <c r="AW309" s="14" t="s">
        <v>36</v>
      </c>
      <c r="AX309" s="14" t="s">
        <v>80</v>
      </c>
      <c r="AY309" s="172" t="s">
        <v>250</v>
      </c>
    </row>
    <row r="310" spans="2:65" s="12" customFormat="1" ht="11.25">
      <c r="B310" s="155"/>
      <c r="D310" s="156" t="s">
        <v>265</v>
      </c>
      <c r="E310" s="157" t="s">
        <v>1</v>
      </c>
      <c r="F310" s="158" t="s">
        <v>5556</v>
      </c>
      <c r="H310" s="159">
        <v>7.5</v>
      </c>
      <c r="I310" s="160"/>
      <c r="L310" s="155"/>
      <c r="M310" s="161"/>
      <c r="T310" s="162"/>
      <c r="AT310" s="157" t="s">
        <v>265</v>
      </c>
      <c r="AU310" s="157" t="s">
        <v>21</v>
      </c>
      <c r="AV310" s="12" t="s">
        <v>21</v>
      </c>
      <c r="AW310" s="12" t="s">
        <v>36</v>
      </c>
      <c r="AX310" s="12" t="s">
        <v>80</v>
      </c>
      <c r="AY310" s="157" t="s">
        <v>250</v>
      </c>
    </row>
    <row r="311" spans="2:65" s="14" customFormat="1" ht="11.25">
      <c r="B311" s="171"/>
      <c r="D311" s="156" t="s">
        <v>265</v>
      </c>
      <c r="E311" s="172" t="s">
        <v>1</v>
      </c>
      <c r="F311" s="173" t="s">
        <v>317</v>
      </c>
      <c r="H311" s="174">
        <v>7.5</v>
      </c>
      <c r="I311" s="175"/>
      <c r="L311" s="171"/>
      <c r="M311" s="176"/>
      <c r="T311" s="177"/>
      <c r="AT311" s="172" t="s">
        <v>265</v>
      </c>
      <c r="AU311" s="172" t="s">
        <v>21</v>
      </c>
      <c r="AV311" s="14" t="s">
        <v>267</v>
      </c>
      <c r="AW311" s="14" t="s">
        <v>36</v>
      </c>
      <c r="AX311" s="14" t="s">
        <v>80</v>
      </c>
      <c r="AY311" s="172" t="s">
        <v>250</v>
      </c>
    </row>
    <row r="312" spans="2:65" s="13" customFormat="1" ht="11.25">
      <c r="B312" s="163"/>
      <c r="D312" s="156" t="s">
        <v>265</v>
      </c>
      <c r="E312" s="164" t="s">
        <v>5668</v>
      </c>
      <c r="F312" s="165" t="s">
        <v>273</v>
      </c>
      <c r="H312" s="166">
        <v>236.12</v>
      </c>
      <c r="I312" s="167"/>
      <c r="L312" s="163"/>
      <c r="M312" s="168"/>
      <c r="T312" s="169"/>
      <c r="AT312" s="164" t="s">
        <v>265</v>
      </c>
      <c r="AU312" s="164" t="s">
        <v>21</v>
      </c>
      <c r="AV312" s="13" t="s">
        <v>257</v>
      </c>
      <c r="AW312" s="13" t="s">
        <v>36</v>
      </c>
      <c r="AX312" s="13" t="s">
        <v>88</v>
      </c>
      <c r="AY312" s="164" t="s">
        <v>250</v>
      </c>
    </row>
    <row r="313" spans="2:65" s="1" customFormat="1" ht="16.5" customHeight="1">
      <c r="B313" s="33"/>
      <c r="C313" s="178" t="s">
        <v>554</v>
      </c>
      <c r="D313" s="178" t="s">
        <v>364</v>
      </c>
      <c r="E313" s="179" t="s">
        <v>2552</v>
      </c>
      <c r="F313" s="180" t="s">
        <v>2553</v>
      </c>
      <c r="G313" s="181" t="s">
        <v>402</v>
      </c>
      <c r="H313" s="182">
        <v>65.658000000000001</v>
      </c>
      <c r="I313" s="183"/>
      <c r="J313" s="184">
        <f>ROUND(I313*H313,2)</f>
        <v>0</v>
      </c>
      <c r="K313" s="180" t="s">
        <v>256</v>
      </c>
      <c r="L313" s="185"/>
      <c r="M313" s="186" t="s">
        <v>1</v>
      </c>
      <c r="N313" s="187" t="s">
        <v>45</v>
      </c>
      <c r="P313" s="147">
        <f>O313*H313</f>
        <v>0</v>
      </c>
      <c r="Q313" s="147">
        <v>1</v>
      </c>
      <c r="R313" s="147">
        <f>Q313*H313</f>
        <v>65.658000000000001</v>
      </c>
      <c r="S313" s="147">
        <v>0</v>
      </c>
      <c r="T313" s="148">
        <f>S313*H313</f>
        <v>0</v>
      </c>
      <c r="AR313" s="149" t="s">
        <v>299</v>
      </c>
      <c r="AT313" s="149" t="s">
        <v>364</v>
      </c>
      <c r="AU313" s="149" t="s">
        <v>21</v>
      </c>
      <c r="AY313" s="17" t="s">
        <v>250</v>
      </c>
      <c r="BE313" s="150">
        <f>IF(N313="základní",J313,0)</f>
        <v>0</v>
      </c>
      <c r="BF313" s="150">
        <f>IF(N313="snížená",J313,0)</f>
        <v>0</v>
      </c>
      <c r="BG313" s="150">
        <f>IF(N313="zákl. přenesená",J313,0)</f>
        <v>0</v>
      </c>
      <c r="BH313" s="150">
        <f>IF(N313="sníž. přenesená",J313,0)</f>
        <v>0</v>
      </c>
      <c r="BI313" s="150">
        <f>IF(N313="nulová",J313,0)</f>
        <v>0</v>
      </c>
      <c r="BJ313" s="17" t="s">
        <v>88</v>
      </c>
      <c r="BK313" s="150">
        <f>ROUND(I313*H313,2)</f>
        <v>0</v>
      </c>
      <c r="BL313" s="17" t="s">
        <v>257</v>
      </c>
      <c r="BM313" s="149" t="s">
        <v>5669</v>
      </c>
    </row>
    <row r="314" spans="2:65" s="12" customFormat="1" ht="11.25">
      <c r="B314" s="155"/>
      <c r="D314" s="156" t="s">
        <v>265</v>
      </c>
      <c r="E314" s="157" t="s">
        <v>1</v>
      </c>
      <c r="F314" s="158" t="s">
        <v>5670</v>
      </c>
      <c r="H314" s="159">
        <v>65.658000000000001</v>
      </c>
      <c r="I314" s="160"/>
      <c r="L314" s="155"/>
      <c r="M314" s="161"/>
      <c r="T314" s="162"/>
      <c r="AT314" s="157" t="s">
        <v>265</v>
      </c>
      <c r="AU314" s="157" t="s">
        <v>21</v>
      </c>
      <c r="AV314" s="12" t="s">
        <v>21</v>
      </c>
      <c r="AW314" s="12" t="s">
        <v>36</v>
      </c>
      <c r="AX314" s="12" t="s">
        <v>88</v>
      </c>
      <c r="AY314" s="157" t="s">
        <v>250</v>
      </c>
    </row>
    <row r="315" spans="2:65" s="1" customFormat="1" ht="24.2" customHeight="1">
      <c r="B315" s="33"/>
      <c r="C315" s="138" t="s">
        <v>561</v>
      </c>
      <c r="D315" s="138" t="s">
        <v>252</v>
      </c>
      <c r="E315" s="139" t="s">
        <v>5671</v>
      </c>
      <c r="F315" s="140" t="s">
        <v>5672</v>
      </c>
      <c r="G315" s="141" t="s">
        <v>276</v>
      </c>
      <c r="H315" s="142">
        <v>29.13</v>
      </c>
      <c r="I315" s="143"/>
      <c r="J315" s="144">
        <f>ROUND(I315*H315,2)</f>
        <v>0</v>
      </c>
      <c r="K315" s="140" t="s">
        <v>256</v>
      </c>
      <c r="L315" s="33"/>
      <c r="M315" s="145" t="s">
        <v>1</v>
      </c>
      <c r="N315" s="146" t="s">
        <v>45</v>
      </c>
      <c r="P315" s="147">
        <f>O315*H315</f>
        <v>0</v>
      </c>
      <c r="Q315" s="147">
        <v>0</v>
      </c>
      <c r="R315" s="147">
        <f>Q315*H315</f>
        <v>0</v>
      </c>
      <c r="S315" s="147">
        <v>0</v>
      </c>
      <c r="T315" s="148">
        <f>S315*H315</f>
        <v>0</v>
      </c>
      <c r="AR315" s="149" t="s">
        <v>257</v>
      </c>
      <c r="AT315" s="149" t="s">
        <v>252</v>
      </c>
      <c r="AU315" s="149" t="s">
        <v>21</v>
      </c>
      <c r="AY315" s="17" t="s">
        <v>250</v>
      </c>
      <c r="BE315" s="150">
        <f>IF(N315="základní",J315,0)</f>
        <v>0</v>
      </c>
      <c r="BF315" s="150">
        <f>IF(N315="snížená",J315,0)</f>
        <v>0</v>
      </c>
      <c r="BG315" s="150">
        <f>IF(N315="zákl. přenesená",J315,0)</f>
        <v>0</v>
      </c>
      <c r="BH315" s="150">
        <f>IF(N315="sníž. přenesená",J315,0)</f>
        <v>0</v>
      </c>
      <c r="BI315" s="150">
        <f>IF(N315="nulová",J315,0)</f>
        <v>0</v>
      </c>
      <c r="BJ315" s="17" t="s">
        <v>88</v>
      </c>
      <c r="BK315" s="150">
        <f>ROUND(I315*H315,2)</f>
        <v>0</v>
      </c>
      <c r="BL315" s="17" t="s">
        <v>257</v>
      </c>
      <c r="BM315" s="149" t="s">
        <v>5673</v>
      </c>
    </row>
    <row r="316" spans="2:65" s="1" customFormat="1" ht="11.25">
      <c r="B316" s="33"/>
      <c r="D316" s="151" t="s">
        <v>259</v>
      </c>
      <c r="F316" s="152" t="s">
        <v>5674</v>
      </c>
      <c r="I316" s="153"/>
      <c r="L316" s="33"/>
      <c r="M316" s="154"/>
      <c r="T316" s="57"/>
      <c r="AT316" s="17" t="s">
        <v>259</v>
      </c>
      <c r="AU316" s="17" t="s">
        <v>21</v>
      </c>
    </row>
    <row r="317" spans="2:65" s="12" customFormat="1" ht="11.25">
      <c r="B317" s="155"/>
      <c r="D317" s="156" t="s">
        <v>265</v>
      </c>
      <c r="E317" s="157" t="s">
        <v>1</v>
      </c>
      <c r="F317" s="158" t="s">
        <v>5675</v>
      </c>
      <c r="H317" s="159">
        <v>4.92</v>
      </c>
      <c r="I317" s="160"/>
      <c r="L317" s="155"/>
      <c r="M317" s="161"/>
      <c r="T317" s="162"/>
      <c r="AT317" s="157" t="s">
        <v>265</v>
      </c>
      <c r="AU317" s="157" t="s">
        <v>21</v>
      </c>
      <c r="AV317" s="12" t="s">
        <v>21</v>
      </c>
      <c r="AW317" s="12" t="s">
        <v>36</v>
      </c>
      <c r="AX317" s="12" t="s">
        <v>80</v>
      </c>
      <c r="AY317" s="157" t="s">
        <v>250</v>
      </c>
    </row>
    <row r="318" spans="2:65" s="12" customFormat="1" ht="11.25">
      <c r="B318" s="155"/>
      <c r="D318" s="156" t="s">
        <v>265</v>
      </c>
      <c r="E318" s="157" t="s">
        <v>1</v>
      </c>
      <c r="F318" s="158" t="s">
        <v>5676</v>
      </c>
      <c r="H318" s="159">
        <v>4.92</v>
      </c>
      <c r="I318" s="160"/>
      <c r="L318" s="155"/>
      <c r="M318" s="161"/>
      <c r="T318" s="162"/>
      <c r="AT318" s="157" t="s">
        <v>265</v>
      </c>
      <c r="AU318" s="157" t="s">
        <v>21</v>
      </c>
      <c r="AV318" s="12" t="s">
        <v>21</v>
      </c>
      <c r="AW318" s="12" t="s">
        <v>36</v>
      </c>
      <c r="AX318" s="12" t="s">
        <v>80</v>
      </c>
      <c r="AY318" s="157" t="s">
        <v>250</v>
      </c>
    </row>
    <row r="319" spans="2:65" s="12" customFormat="1" ht="11.25">
      <c r="B319" s="155"/>
      <c r="D319" s="156" t="s">
        <v>265</v>
      </c>
      <c r="E319" s="157" t="s">
        <v>1</v>
      </c>
      <c r="F319" s="158" t="s">
        <v>5677</v>
      </c>
      <c r="H319" s="159">
        <v>10.25</v>
      </c>
      <c r="I319" s="160"/>
      <c r="L319" s="155"/>
      <c r="M319" s="161"/>
      <c r="T319" s="162"/>
      <c r="AT319" s="157" t="s">
        <v>265</v>
      </c>
      <c r="AU319" s="157" t="s">
        <v>21</v>
      </c>
      <c r="AV319" s="12" t="s">
        <v>21</v>
      </c>
      <c r="AW319" s="12" t="s">
        <v>36</v>
      </c>
      <c r="AX319" s="12" t="s">
        <v>80</v>
      </c>
      <c r="AY319" s="157" t="s">
        <v>250</v>
      </c>
    </row>
    <row r="320" spans="2:65" s="12" customFormat="1" ht="11.25">
      <c r="B320" s="155"/>
      <c r="D320" s="156" t="s">
        <v>265</v>
      </c>
      <c r="E320" s="157" t="s">
        <v>1</v>
      </c>
      <c r="F320" s="158" t="s">
        <v>5678</v>
      </c>
      <c r="H320" s="159">
        <v>2.46</v>
      </c>
      <c r="I320" s="160"/>
      <c r="L320" s="155"/>
      <c r="M320" s="161"/>
      <c r="T320" s="162"/>
      <c r="AT320" s="157" t="s">
        <v>265</v>
      </c>
      <c r="AU320" s="157" t="s">
        <v>21</v>
      </c>
      <c r="AV320" s="12" t="s">
        <v>21</v>
      </c>
      <c r="AW320" s="12" t="s">
        <v>36</v>
      </c>
      <c r="AX320" s="12" t="s">
        <v>80</v>
      </c>
      <c r="AY320" s="157" t="s">
        <v>250</v>
      </c>
    </row>
    <row r="321" spans="2:65" s="12" customFormat="1" ht="11.25">
      <c r="B321" s="155"/>
      <c r="D321" s="156" t="s">
        <v>265</v>
      </c>
      <c r="E321" s="157" t="s">
        <v>1</v>
      </c>
      <c r="F321" s="158" t="s">
        <v>5679</v>
      </c>
      <c r="H321" s="159">
        <v>2.46</v>
      </c>
      <c r="I321" s="160"/>
      <c r="L321" s="155"/>
      <c r="M321" s="161"/>
      <c r="T321" s="162"/>
      <c r="AT321" s="157" t="s">
        <v>265</v>
      </c>
      <c r="AU321" s="157" t="s">
        <v>21</v>
      </c>
      <c r="AV321" s="12" t="s">
        <v>21</v>
      </c>
      <c r="AW321" s="12" t="s">
        <v>36</v>
      </c>
      <c r="AX321" s="12" t="s">
        <v>80</v>
      </c>
      <c r="AY321" s="157" t="s">
        <v>250</v>
      </c>
    </row>
    <row r="322" spans="2:65" s="12" customFormat="1" ht="11.25">
      <c r="B322" s="155"/>
      <c r="D322" s="156" t="s">
        <v>265</v>
      </c>
      <c r="E322" s="157" t="s">
        <v>1</v>
      </c>
      <c r="F322" s="158" t="s">
        <v>5680</v>
      </c>
      <c r="H322" s="159">
        <v>2.1</v>
      </c>
      <c r="I322" s="160"/>
      <c r="L322" s="155"/>
      <c r="M322" s="161"/>
      <c r="T322" s="162"/>
      <c r="AT322" s="157" t="s">
        <v>265</v>
      </c>
      <c r="AU322" s="157" t="s">
        <v>21</v>
      </c>
      <c r="AV322" s="12" t="s">
        <v>21</v>
      </c>
      <c r="AW322" s="12" t="s">
        <v>36</v>
      </c>
      <c r="AX322" s="12" t="s">
        <v>80</v>
      </c>
      <c r="AY322" s="157" t="s">
        <v>250</v>
      </c>
    </row>
    <row r="323" spans="2:65" s="12" customFormat="1" ht="11.25">
      <c r="B323" s="155"/>
      <c r="D323" s="156" t="s">
        <v>265</v>
      </c>
      <c r="E323" s="157" t="s">
        <v>1</v>
      </c>
      <c r="F323" s="158" t="s">
        <v>5681</v>
      </c>
      <c r="H323" s="159">
        <v>15.68</v>
      </c>
      <c r="I323" s="160"/>
      <c r="L323" s="155"/>
      <c r="M323" s="161"/>
      <c r="T323" s="162"/>
      <c r="AT323" s="157" t="s">
        <v>265</v>
      </c>
      <c r="AU323" s="157" t="s">
        <v>21</v>
      </c>
      <c r="AV323" s="12" t="s">
        <v>21</v>
      </c>
      <c r="AW323" s="12" t="s">
        <v>36</v>
      </c>
      <c r="AX323" s="12" t="s">
        <v>80</v>
      </c>
      <c r="AY323" s="157" t="s">
        <v>250</v>
      </c>
    </row>
    <row r="324" spans="2:65" s="12" customFormat="1" ht="11.25">
      <c r="B324" s="155"/>
      <c r="D324" s="156" t="s">
        <v>265</v>
      </c>
      <c r="E324" s="157" t="s">
        <v>1</v>
      </c>
      <c r="F324" s="158" t="s">
        <v>5682</v>
      </c>
      <c r="H324" s="159">
        <v>1.1200000000000001</v>
      </c>
      <c r="I324" s="160"/>
      <c r="L324" s="155"/>
      <c r="M324" s="161"/>
      <c r="T324" s="162"/>
      <c r="AT324" s="157" t="s">
        <v>265</v>
      </c>
      <c r="AU324" s="157" t="s">
        <v>21</v>
      </c>
      <c r="AV324" s="12" t="s">
        <v>21</v>
      </c>
      <c r="AW324" s="12" t="s">
        <v>36</v>
      </c>
      <c r="AX324" s="12" t="s">
        <v>80</v>
      </c>
      <c r="AY324" s="157" t="s">
        <v>250</v>
      </c>
    </row>
    <row r="325" spans="2:65" s="12" customFormat="1" ht="11.25">
      <c r="B325" s="155"/>
      <c r="D325" s="156" t="s">
        <v>265</v>
      </c>
      <c r="E325" s="157" t="s">
        <v>1</v>
      </c>
      <c r="F325" s="158" t="s">
        <v>5683</v>
      </c>
      <c r="H325" s="159">
        <v>2.0499999999999998</v>
      </c>
      <c r="I325" s="160"/>
      <c r="L325" s="155"/>
      <c r="M325" s="161"/>
      <c r="T325" s="162"/>
      <c r="AT325" s="157" t="s">
        <v>265</v>
      </c>
      <c r="AU325" s="157" t="s">
        <v>21</v>
      </c>
      <c r="AV325" s="12" t="s">
        <v>21</v>
      </c>
      <c r="AW325" s="12" t="s">
        <v>36</v>
      </c>
      <c r="AX325" s="12" t="s">
        <v>80</v>
      </c>
      <c r="AY325" s="157" t="s">
        <v>250</v>
      </c>
    </row>
    <row r="326" spans="2:65" s="12" customFormat="1" ht="11.25">
      <c r="B326" s="155"/>
      <c r="D326" s="156" t="s">
        <v>265</v>
      </c>
      <c r="E326" s="157" t="s">
        <v>1</v>
      </c>
      <c r="F326" s="158" t="s">
        <v>5684</v>
      </c>
      <c r="H326" s="159">
        <v>8.1999999999999993</v>
      </c>
      <c r="I326" s="160"/>
      <c r="L326" s="155"/>
      <c r="M326" s="161"/>
      <c r="T326" s="162"/>
      <c r="AT326" s="157" t="s">
        <v>265</v>
      </c>
      <c r="AU326" s="157" t="s">
        <v>21</v>
      </c>
      <c r="AV326" s="12" t="s">
        <v>21</v>
      </c>
      <c r="AW326" s="12" t="s">
        <v>36</v>
      </c>
      <c r="AX326" s="12" t="s">
        <v>80</v>
      </c>
      <c r="AY326" s="157" t="s">
        <v>250</v>
      </c>
    </row>
    <row r="327" spans="2:65" s="12" customFormat="1" ht="11.25">
      <c r="B327" s="155"/>
      <c r="D327" s="156" t="s">
        <v>265</v>
      </c>
      <c r="E327" s="157" t="s">
        <v>1</v>
      </c>
      <c r="F327" s="158" t="s">
        <v>5685</v>
      </c>
      <c r="H327" s="159">
        <v>4.0999999999999996</v>
      </c>
      <c r="I327" s="160"/>
      <c r="L327" s="155"/>
      <c r="M327" s="161"/>
      <c r="T327" s="162"/>
      <c r="AT327" s="157" t="s">
        <v>265</v>
      </c>
      <c r="AU327" s="157" t="s">
        <v>21</v>
      </c>
      <c r="AV327" s="12" t="s">
        <v>21</v>
      </c>
      <c r="AW327" s="12" t="s">
        <v>36</v>
      </c>
      <c r="AX327" s="12" t="s">
        <v>80</v>
      </c>
      <c r="AY327" s="157" t="s">
        <v>250</v>
      </c>
    </row>
    <row r="328" spans="2:65" s="14" customFormat="1" ht="11.25">
      <c r="B328" s="171"/>
      <c r="D328" s="156" t="s">
        <v>265</v>
      </c>
      <c r="E328" s="172" t="s">
        <v>1</v>
      </c>
      <c r="F328" s="173" t="s">
        <v>317</v>
      </c>
      <c r="H328" s="174">
        <v>58.26</v>
      </c>
      <c r="I328" s="175"/>
      <c r="L328" s="171"/>
      <c r="M328" s="176"/>
      <c r="T328" s="177"/>
      <c r="AT328" s="172" t="s">
        <v>265</v>
      </c>
      <c r="AU328" s="172" t="s">
        <v>21</v>
      </c>
      <c r="AV328" s="14" t="s">
        <v>267</v>
      </c>
      <c r="AW328" s="14" t="s">
        <v>36</v>
      </c>
      <c r="AX328" s="14" t="s">
        <v>80</v>
      </c>
      <c r="AY328" s="172" t="s">
        <v>250</v>
      </c>
    </row>
    <row r="329" spans="2:65" s="13" customFormat="1" ht="11.25">
      <c r="B329" s="163"/>
      <c r="D329" s="156" t="s">
        <v>265</v>
      </c>
      <c r="E329" s="164" t="s">
        <v>5423</v>
      </c>
      <c r="F329" s="165" t="s">
        <v>273</v>
      </c>
      <c r="H329" s="166">
        <v>58.26</v>
      </c>
      <c r="I329" s="167"/>
      <c r="L329" s="163"/>
      <c r="M329" s="168"/>
      <c r="T329" s="169"/>
      <c r="AT329" s="164" t="s">
        <v>265</v>
      </c>
      <c r="AU329" s="164" t="s">
        <v>21</v>
      </c>
      <c r="AV329" s="13" t="s">
        <v>257</v>
      </c>
      <c r="AW329" s="13" t="s">
        <v>36</v>
      </c>
      <c r="AX329" s="13" t="s">
        <v>80</v>
      </c>
      <c r="AY329" s="164" t="s">
        <v>250</v>
      </c>
    </row>
    <row r="330" spans="2:65" s="12" customFormat="1" ht="11.25">
      <c r="B330" s="155"/>
      <c r="D330" s="156" t="s">
        <v>265</v>
      </c>
      <c r="E330" s="157" t="s">
        <v>1</v>
      </c>
      <c r="F330" s="158" t="s">
        <v>5686</v>
      </c>
      <c r="H330" s="159">
        <v>29.13</v>
      </c>
      <c r="I330" s="160"/>
      <c r="L330" s="155"/>
      <c r="M330" s="161"/>
      <c r="T330" s="162"/>
      <c r="AT330" s="157" t="s">
        <v>265</v>
      </c>
      <c r="AU330" s="157" t="s">
        <v>21</v>
      </c>
      <c r="AV330" s="12" t="s">
        <v>21</v>
      </c>
      <c r="AW330" s="12" t="s">
        <v>36</v>
      </c>
      <c r="AX330" s="12" t="s">
        <v>88</v>
      </c>
      <c r="AY330" s="157" t="s">
        <v>250</v>
      </c>
    </row>
    <row r="331" spans="2:65" s="1" customFormat="1" ht="24.2" customHeight="1">
      <c r="B331" s="33"/>
      <c r="C331" s="138" t="s">
        <v>566</v>
      </c>
      <c r="D331" s="138" t="s">
        <v>252</v>
      </c>
      <c r="E331" s="139" t="s">
        <v>1422</v>
      </c>
      <c r="F331" s="140" t="s">
        <v>1423</v>
      </c>
      <c r="G331" s="141" t="s">
        <v>276</v>
      </c>
      <c r="H331" s="142">
        <v>29.13</v>
      </c>
      <c r="I331" s="143"/>
      <c r="J331" s="144">
        <f>ROUND(I331*H331,2)</f>
        <v>0</v>
      </c>
      <c r="K331" s="140" t="s">
        <v>256</v>
      </c>
      <c r="L331" s="33"/>
      <c r="M331" s="145" t="s">
        <v>1</v>
      </c>
      <c r="N331" s="146" t="s">
        <v>45</v>
      </c>
      <c r="P331" s="147">
        <f>O331*H331</f>
        <v>0</v>
      </c>
      <c r="Q331" s="147">
        <v>0</v>
      </c>
      <c r="R331" s="147">
        <f>Q331*H331</f>
        <v>0</v>
      </c>
      <c r="S331" s="147">
        <v>0</v>
      </c>
      <c r="T331" s="148">
        <f>S331*H331</f>
        <v>0</v>
      </c>
      <c r="AR331" s="149" t="s">
        <v>257</v>
      </c>
      <c r="AT331" s="149" t="s">
        <v>252</v>
      </c>
      <c r="AU331" s="149" t="s">
        <v>21</v>
      </c>
      <c r="AY331" s="17" t="s">
        <v>250</v>
      </c>
      <c r="BE331" s="150">
        <f>IF(N331="základní",J331,0)</f>
        <v>0</v>
      </c>
      <c r="BF331" s="150">
        <f>IF(N331="snížená",J331,0)</f>
        <v>0</v>
      </c>
      <c r="BG331" s="150">
        <f>IF(N331="zákl. přenesená",J331,0)</f>
        <v>0</v>
      </c>
      <c r="BH331" s="150">
        <f>IF(N331="sníž. přenesená",J331,0)</f>
        <v>0</v>
      </c>
      <c r="BI331" s="150">
        <f>IF(N331="nulová",J331,0)</f>
        <v>0</v>
      </c>
      <c r="BJ331" s="17" t="s">
        <v>88</v>
      </c>
      <c r="BK331" s="150">
        <f>ROUND(I331*H331,2)</f>
        <v>0</v>
      </c>
      <c r="BL331" s="17" t="s">
        <v>257</v>
      </c>
      <c r="BM331" s="149" t="s">
        <v>5687</v>
      </c>
    </row>
    <row r="332" spans="2:65" s="1" customFormat="1" ht="11.25">
      <c r="B332" s="33"/>
      <c r="D332" s="151" t="s">
        <v>259</v>
      </c>
      <c r="F332" s="152" t="s">
        <v>1425</v>
      </c>
      <c r="I332" s="153"/>
      <c r="L332" s="33"/>
      <c r="M332" s="154"/>
      <c r="T332" s="57"/>
      <c r="AT332" s="17" t="s">
        <v>259</v>
      </c>
      <c r="AU332" s="17" t="s">
        <v>21</v>
      </c>
    </row>
    <row r="333" spans="2:65" s="12" customFormat="1" ht="11.25">
      <c r="B333" s="155"/>
      <c r="D333" s="156" t="s">
        <v>265</v>
      </c>
      <c r="E333" s="157" t="s">
        <v>1</v>
      </c>
      <c r="F333" s="158" t="s">
        <v>5686</v>
      </c>
      <c r="H333" s="159">
        <v>29.13</v>
      </c>
      <c r="I333" s="160"/>
      <c r="L333" s="155"/>
      <c r="M333" s="161"/>
      <c r="T333" s="162"/>
      <c r="AT333" s="157" t="s">
        <v>265</v>
      </c>
      <c r="AU333" s="157" t="s">
        <v>21</v>
      </c>
      <c r="AV333" s="12" t="s">
        <v>21</v>
      </c>
      <c r="AW333" s="12" t="s">
        <v>36</v>
      </c>
      <c r="AX333" s="12" t="s">
        <v>88</v>
      </c>
      <c r="AY333" s="157" t="s">
        <v>250</v>
      </c>
    </row>
    <row r="334" spans="2:65" s="1" customFormat="1" ht="16.5" customHeight="1">
      <c r="B334" s="33"/>
      <c r="C334" s="178" t="s">
        <v>572</v>
      </c>
      <c r="D334" s="178" t="s">
        <v>364</v>
      </c>
      <c r="E334" s="179" t="s">
        <v>3038</v>
      </c>
      <c r="F334" s="180" t="s">
        <v>3039</v>
      </c>
      <c r="G334" s="181" t="s">
        <v>402</v>
      </c>
      <c r="H334" s="182">
        <v>100.032</v>
      </c>
      <c r="I334" s="183"/>
      <c r="J334" s="184">
        <f>ROUND(I334*H334,2)</f>
        <v>0</v>
      </c>
      <c r="K334" s="180" t="s">
        <v>256</v>
      </c>
      <c r="L334" s="185"/>
      <c r="M334" s="186" t="s">
        <v>1</v>
      </c>
      <c r="N334" s="187" t="s">
        <v>45</v>
      </c>
      <c r="P334" s="147">
        <f>O334*H334</f>
        <v>0</v>
      </c>
      <c r="Q334" s="147">
        <v>1</v>
      </c>
      <c r="R334" s="147">
        <f>Q334*H334</f>
        <v>100.032</v>
      </c>
      <c r="S334" s="147">
        <v>0</v>
      </c>
      <c r="T334" s="148">
        <f>S334*H334</f>
        <v>0</v>
      </c>
      <c r="AR334" s="149" t="s">
        <v>299</v>
      </c>
      <c r="AT334" s="149" t="s">
        <v>364</v>
      </c>
      <c r="AU334" s="149" t="s">
        <v>21</v>
      </c>
      <c r="AY334" s="17" t="s">
        <v>250</v>
      </c>
      <c r="BE334" s="150">
        <f>IF(N334="základní",J334,0)</f>
        <v>0</v>
      </c>
      <c r="BF334" s="150">
        <f>IF(N334="snížená",J334,0)</f>
        <v>0</v>
      </c>
      <c r="BG334" s="150">
        <f>IF(N334="zákl. přenesená",J334,0)</f>
        <v>0</v>
      </c>
      <c r="BH334" s="150">
        <f>IF(N334="sníž. přenesená",J334,0)</f>
        <v>0</v>
      </c>
      <c r="BI334" s="150">
        <f>IF(N334="nulová",J334,0)</f>
        <v>0</v>
      </c>
      <c r="BJ334" s="17" t="s">
        <v>88</v>
      </c>
      <c r="BK334" s="150">
        <f>ROUND(I334*H334,2)</f>
        <v>0</v>
      </c>
      <c r="BL334" s="17" t="s">
        <v>257</v>
      </c>
      <c r="BM334" s="149" t="s">
        <v>5688</v>
      </c>
    </row>
    <row r="335" spans="2:65" s="12" customFormat="1" ht="11.25">
      <c r="B335" s="155"/>
      <c r="D335" s="156" t="s">
        <v>265</v>
      </c>
      <c r="E335" s="157" t="s">
        <v>1</v>
      </c>
      <c r="F335" s="158" t="s">
        <v>5689</v>
      </c>
      <c r="H335" s="159">
        <v>100.032</v>
      </c>
      <c r="I335" s="160"/>
      <c r="L335" s="155"/>
      <c r="M335" s="161"/>
      <c r="T335" s="162"/>
      <c r="AT335" s="157" t="s">
        <v>265</v>
      </c>
      <c r="AU335" s="157" t="s">
        <v>21</v>
      </c>
      <c r="AV335" s="12" t="s">
        <v>21</v>
      </c>
      <c r="AW335" s="12" t="s">
        <v>36</v>
      </c>
      <c r="AX335" s="12" t="s">
        <v>88</v>
      </c>
      <c r="AY335" s="157" t="s">
        <v>250</v>
      </c>
    </row>
    <row r="336" spans="2:65" s="1" customFormat="1" ht="21.75" customHeight="1">
      <c r="B336" s="33"/>
      <c r="C336" s="138" t="s">
        <v>577</v>
      </c>
      <c r="D336" s="138" t="s">
        <v>252</v>
      </c>
      <c r="E336" s="139" t="s">
        <v>5690</v>
      </c>
      <c r="F336" s="140" t="s">
        <v>5691</v>
      </c>
      <c r="G336" s="141" t="s">
        <v>2361</v>
      </c>
      <c r="H336" s="142">
        <v>5</v>
      </c>
      <c r="I336" s="143"/>
      <c r="J336" s="144">
        <f>ROUND(I336*H336,2)</f>
        <v>0</v>
      </c>
      <c r="K336" s="140" t="s">
        <v>1</v>
      </c>
      <c r="L336" s="33"/>
      <c r="M336" s="145" t="s">
        <v>1</v>
      </c>
      <c r="N336" s="146" t="s">
        <v>45</v>
      </c>
      <c r="P336" s="147">
        <f>O336*H336</f>
        <v>0</v>
      </c>
      <c r="Q336" s="147">
        <v>0</v>
      </c>
      <c r="R336" s="147">
        <f>Q336*H336</f>
        <v>0</v>
      </c>
      <c r="S336" s="147">
        <v>0</v>
      </c>
      <c r="T336" s="148">
        <f>S336*H336</f>
        <v>0</v>
      </c>
      <c r="AR336" s="149" t="s">
        <v>257</v>
      </c>
      <c r="AT336" s="149" t="s">
        <v>252</v>
      </c>
      <c r="AU336" s="149" t="s">
        <v>21</v>
      </c>
      <c r="AY336" s="17" t="s">
        <v>250</v>
      </c>
      <c r="BE336" s="150">
        <f>IF(N336="základní",J336,0)</f>
        <v>0</v>
      </c>
      <c r="BF336" s="150">
        <f>IF(N336="snížená",J336,0)</f>
        <v>0</v>
      </c>
      <c r="BG336" s="150">
        <f>IF(N336="zákl. přenesená",J336,0)</f>
        <v>0</v>
      </c>
      <c r="BH336" s="150">
        <f>IF(N336="sníž. přenesená",J336,0)</f>
        <v>0</v>
      </c>
      <c r="BI336" s="150">
        <f>IF(N336="nulová",J336,0)</f>
        <v>0</v>
      </c>
      <c r="BJ336" s="17" t="s">
        <v>88</v>
      </c>
      <c r="BK336" s="150">
        <f>ROUND(I336*H336,2)</f>
        <v>0</v>
      </c>
      <c r="BL336" s="17" t="s">
        <v>257</v>
      </c>
      <c r="BM336" s="149" t="s">
        <v>5692</v>
      </c>
    </row>
    <row r="337" spans="2:65" s="1" customFormat="1" ht="16.5" customHeight="1">
      <c r="B337" s="33"/>
      <c r="C337" s="138" t="s">
        <v>583</v>
      </c>
      <c r="D337" s="138" t="s">
        <v>252</v>
      </c>
      <c r="E337" s="139" t="s">
        <v>5693</v>
      </c>
      <c r="F337" s="140" t="s">
        <v>5694</v>
      </c>
      <c r="G337" s="141" t="s">
        <v>2361</v>
      </c>
      <c r="H337" s="142">
        <v>3</v>
      </c>
      <c r="I337" s="143"/>
      <c r="J337" s="144">
        <f>ROUND(I337*H337,2)</f>
        <v>0</v>
      </c>
      <c r="K337" s="140" t="s">
        <v>1</v>
      </c>
      <c r="L337" s="33"/>
      <c r="M337" s="145" t="s">
        <v>1</v>
      </c>
      <c r="N337" s="146" t="s">
        <v>45</v>
      </c>
      <c r="P337" s="147">
        <f>O337*H337</f>
        <v>0</v>
      </c>
      <c r="Q337" s="147">
        <v>0</v>
      </c>
      <c r="R337" s="147">
        <f>Q337*H337</f>
        <v>0</v>
      </c>
      <c r="S337" s="147">
        <v>0</v>
      </c>
      <c r="T337" s="148">
        <f>S337*H337</f>
        <v>0</v>
      </c>
      <c r="AR337" s="149" t="s">
        <v>257</v>
      </c>
      <c r="AT337" s="149" t="s">
        <v>252</v>
      </c>
      <c r="AU337" s="149" t="s">
        <v>21</v>
      </c>
      <c r="AY337" s="17" t="s">
        <v>250</v>
      </c>
      <c r="BE337" s="150">
        <f>IF(N337="základní",J337,0)</f>
        <v>0</v>
      </c>
      <c r="BF337" s="150">
        <f>IF(N337="snížená",J337,0)</f>
        <v>0</v>
      </c>
      <c r="BG337" s="150">
        <f>IF(N337="zákl. přenesená",J337,0)</f>
        <v>0</v>
      </c>
      <c r="BH337" s="150">
        <f>IF(N337="sníž. přenesená",J337,0)</f>
        <v>0</v>
      </c>
      <c r="BI337" s="150">
        <f>IF(N337="nulová",J337,0)</f>
        <v>0</v>
      </c>
      <c r="BJ337" s="17" t="s">
        <v>88</v>
      </c>
      <c r="BK337" s="150">
        <f>ROUND(I337*H337,2)</f>
        <v>0</v>
      </c>
      <c r="BL337" s="17" t="s">
        <v>257</v>
      </c>
      <c r="BM337" s="149" t="s">
        <v>5695</v>
      </c>
    </row>
    <row r="338" spans="2:65" s="11" customFormat="1" ht="25.9" customHeight="1">
      <c r="B338" s="126"/>
      <c r="D338" s="127" t="s">
        <v>79</v>
      </c>
      <c r="E338" s="128" t="s">
        <v>727</v>
      </c>
      <c r="F338" s="128" t="s">
        <v>728</v>
      </c>
      <c r="I338" s="129"/>
      <c r="J338" s="130">
        <f>BK338</f>
        <v>0</v>
      </c>
      <c r="L338" s="126"/>
      <c r="M338" s="131"/>
      <c r="P338" s="132">
        <f>P339+P342+P349+P366+P372+P379+P393+P396</f>
        <v>0</v>
      </c>
      <c r="R338" s="132">
        <f>R339+R342+R349+R366+R372+R379+R393+R396</f>
        <v>43.043991949999999</v>
      </c>
      <c r="T338" s="133">
        <f>T339+T342+T349+T366+T372+T379+T393+T396</f>
        <v>0</v>
      </c>
      <c r="AR338" s="127" t="s">
        <v>21</v>
      </c>
      <c r="AT338" s="134" t="s">
        <v>79</v>
      </c>
      <c r="AU338" s="134" t="s">
        <v>80</v>
      </c>
      <c r="AY338" s="127" t="s">
        <v>250</v>
      </c>
      <c r="BK338" s="135">
        <f>BK339+BK342+BK349+BK366+BK372+BK379+BK393+BK396</f>
        <v>0</v>
      </c>
    </row>
    <row r="339" spans="2:65" s="11" customFormat="1" ht="22.9" customHeight="1">
      <c r="B339" s="126"/>
      <c r="D339" s="127" t="s">
        <v>79</v>
      </c>
      <c r="E339" s="136" t="s">
        <v>5696</v>
      </c>
      <c r="F339" s="136" t="s">
        <v>5697</v>
      </c>
      <c r="I339" s="129"/>
      <c r="J339" s="137">
        <f>BK339</f>
        <v>0</v>
      </c>
      <c r="L339" s="126"/>
      <c r="M339" s="131"/>
      <c r="P339" s="132">
        <f>SUM(P340:P341)</f>
        <v>0</v>
      </c>
      <c r="R339" s="132">
        <f>SUM(R340:R341)</f>
        <v>0.22200000000000003</v>
      </c>
      <c r="T339" s="133">
        <f>SUM(T340:T341)</f>
        <v>0</v>
      </c>
      <c r="AR339" s="127" t="s">
        <v>21</v>
      </c>
      <c r="AT339" s="134" t="s">
        <v>79</v>
      </c>
      <c r="AU339" s="134" t="s">
        <v>88</v>
      </c>
      <c r="AY339" s="127" t="s">
        <v>250</v>
      </c>
      <c r="BK339" s="135">
        <f>SUM(BK340:BK341)</f>
        <v>0</v>
      </c>
    </row>
    <row r="340" spans="2:65" s="1" customFormat="1" ht="24.2" customHeight="1">
      <c r="B340" s="33"/>
      <c r="C340" s="138" t="s">
        <v>699</v>
      </c>
      <c r="D340" s="138" t="s">
        <v>252</v>
      </c>
      <c r="E340" s="139" t="s">
        <v>5698</v>
      </c>
      <c r="F340" s="140" t="s">
        <v>5699</v>
      </c>
      <c r="G340" s="141" t="s">
        <v>557</v>
      </c>
      <c r="H340" s="142">
        <v>25</v>
      </c>
      <c r="I340" s="143"/>
      <c r="J340" s="144">
        <f>ROUND(I340*H340,2)</f>
        <v>0</v>
      </c>
      <c r="K340" s="140" t="s">
        <v>256</v>
      </c>
      <c r="L340" s="33"/>
      <c r="M340" s="145" t="s">
        <v>1</v>
      </c>
      <c r="N340" s="146" t="s">
        <v>45</v>
      </c>
      <c r="P340" s="147">
        <f>O340*H340</f>
        <v>0</v>
      </c>
      <c r="Q340" s="147">
        <v>8.8800000000000007E-3</v>
      </c>
      <c r="R340" s="147">
        <f>Q340*H340</f>
        <v>0.22200000000000003</v>
      </c>
      <c r="S340" s="147">
        <v>0</v>
      </c>
      <c r="T340" s="148">
        <f>S340*H340</f>
        <v>0</v>
      </c>
      <c r="AR340" s="149" t="s">
        <v>351</v>
      </c>
      <c r="AT340" s="149" t="s">
        <v>252</v>
      </c>
      <c r="AU340" s="149" t="s">
        <v>21</v>
      </c>
      <c r="AY340" s="17" t="s">
        <v>250</v>
      </c>
      <c r="BE340" s="150">
        <f>IF(N340="základní",J340,0)</f>
        <v>0</v>
      </c>
      <c r="BF340" s="150">
        <f>IF(N340="snížená",J340,0)</f>
        <v>0</v>
      </c>
      <c r="BG340" s="150">
        <f>IF(N340="zákl. přenesená",J340,0)</f>
        <v>0</v>
      </c>
      <c r="BH340" s="150">
        <f>IF(N340="sníž. přenesená",J340,0)</f>
        <v>0</v>
      </c>
      <c r="BI340" s="150">
        <f>IF(N340="nulová",J340,0)</f>
        <v>0</v>
      </c>
      <c r="BJ340" s="17" t="s">
        <v>88</v>
      </c>
      <c r="BK340" s="150">
        <f>ROUND(I340*H340,2)</f>
        <v>0</v>
      </c>
      <c r="BL340" s="17" t="s">
        <v>351</v>
      </c>
      <c r="BM340" s="149" t="s">
        <v>5700</v>
      </c>
    </row>
    <row r="341" spans="2:65" s="1" customFormat="1" ht="11.25">
      <c r="B341" s="33"/>
      <c r="D341" s="151" t="s">
        <v>259</v>
      </c>
      <c r="F341" s="152" t="s">
        <v>5701</v>
      </c>
      <c r="I341" s="153"/>
      <c r="L341" s="33"/>
      <c r="M341" s="154"/>
      <c r="T341" s="57"/>
      <c r="AT341" s="17" t="s">
        <v>259</v>
      </c>
      <c r="AU341" s="17" t="s">
        <v>21</v>
      </c>
    </row>
    <row r="342" spans="2:65" s="11" customFormat="1" ht="22.9" customHeight="1">
      <c r="B342" s="126"/>
      <c r="D342" s="127" t="s">
        <v>79</v>
      </c>
      <c r="E342" s="136" t="s">
        <v>21</v>
      </c>
      <c r="F342" s="136" t="s">
        <v>459</v>
      </c>
      <c r="I342" s="129"/>
      <c r="J342" s="137">
        <f>BK342</f>
        <v>0</v>
      </c>
      <c r="L342" s="126"/>
      <c r="M342" s="131"/>
      <c r="P342" s="132">
        <f>SUM(P343:P348)</f>
        <v>0</v>
      </c>
      <c r="R342" s="132">
        <f>SUM(R343:R348)</f>
        <v>8.6919500000000004E-3</v>
      </c>
      <c r="T342" s="133">
        <f>SUM(T343:T348)</f>
        <v>0</v>
      </c>
      <c r="AR342" s="127" t="s">
        <v>88</v>
      </c>
      <c r="AT342" s="134" t="s">
        <v>79</v>
      </c>
      <c r="AU342" s="134" t="s">
        <v>88</v>
      </c>
      <c r="AY342" s="127" t="s">
        <v>250</v>
      </c>
      <c r="BK342" s="135">
        <f>SUM(BK343:BK348)</f>
        <v>0</v>
      </c>
    </row>
    <row r="343" spans="2:65" s="1" customFormat="1" ht="24.2" customHeight="1">
      <c r="B343" s="33"/>
      <c r="C343" s="138" t="s">
        <v>588</v>
      </c>
      <c r="D343" s="138" t="s">
        <v>252</v>
      </c>
      <c r="E343" s="139" t="s">
        <v>4161</v>
      </c>
      <c r="F343" s="140" t="s">
        <v>4162</v>
      </c>
      <c r="G343" s="141" t="s">
        <v>255</v>
      </c>
      <c r="H343" s="142">
        <v>25</v>
      </c>
      <c r="I343" s="143"/>
      <c r="J343" s="144">
        <f>ROUND(I343*H343,2)</f>
        <v>0</v>
      </c>
      <c r="K343" s="140" t="s">
        <v>256</v>
      </c>
      <c r="L343" s="33"/>
      <c r="M343" s="145" t="s">
        <v>1</v>
      </c>
      <c r="N343" s="146" t="s">
        <v>45</v>
      </c>
      <c r="P343" s="147">
        <f>O343*H343</f>
        <v>0</v>
      </c>
      <c r="Q343" s="147">
        <v>1.7000000000000001E-4</v>
      </c>
      <c r="R343" s="147">
        <f>Q343*H343</f>
        <v>4.2500000000000003E-3</v>
      </c>
      <c r="S343" s="147">
        <v>0</v>
      </c>
      <c r="T343" s="148">
        <f>S343*H343</f>
        <v>0</v>
      </c>
      <c r="AR343" s="149" t="s">
        <v>257</v>
      </c>
      <c r="AT343" s="149" t="s">
        <v>252</v>
      </c>
      <c r="AU343" s="149" t="s">
        <v>21</v>
      </c>
      <c r="AY343" s="17" t="s">
        <v>250</v>
      </c>
      <c r="BE343" s="150">
        <f>IF(N343="základní",J343,0)</f>
        <v>0</v>
      </c>
      <c r="BF343" s="150">
        <f>IF(N343="snížená",J343,0)</f>
        <v>0</v>
      </c>
      <c r="BG343" s="150">
        <f>IF(N343="zákl. přenesená",J343,0)</f>
        <v>0</v>
      </c>
      <c r="BH343" s="150">
        <f>IF(N343="sníž. přenesená",J343,0)</f>
        <v>0</v>
      </c>
      <c r="BI343" s="150">
        <f>IF(N343="nulová",J343,0)</f>
        <v>0</v>
      </c>
      <c r="BJ343" s="17" t="s">
        <v>88</v>
      </c>
      <c r="BK343" s="150">
        <f>ROUND(I343*H343,2)</f>
        <v>0</v>
      </c>
      <c r="BL343" s="17" t="s">
        <v>257</v>
      </c>
      <c r="BM343" s="149" t="s">
        <v>5702</v>
      </c>
    </row>
    <row r="344" spans="2:65" s="1" customFormat="1" ht="11.25">
      <c r="B344" s="33"/>
      <c r="D344" s="151" t="s">
        <v>259</v>
      </c>
      <c r="F344" s="152" t="s">
        <v>4164</v>
      </c>
      <c r="I344" s="153"/>
      <c r="L344" s="33"/>
      <c r="M344" s="154"/>
      <c r="T344" s="57"/>
      <c r="AT344" s="17" t="s">
        <v>259</v>
      </c>
      <c r="AU344" s="17" t="s">
        <v>21</v>
      </c>
    </row>
    <row r="345" spans="2:65" s="12" customFormat="1" ht="11.25">
      <c r="B345" s="155"/>
      <c r="D345" s="156" t="s">
        <v>265</v>
      </c>
      <c r="E345" s="157" t="s">
        <v>1</v>
      </c>
      <c r="F345" s="158" t="s">
        <v>5703</v>
      </c>
      <c r="H345" s="159">
        <v>25</v>
      </c>
      <c r="I345" s="160"/>
      <c r="L345" s="155"/>
      <c r="M345" s="161"/>
      <c r="T345" s="162"/>
      <c r="AT345" s="157" t="s">
        <v>265</v>
      </c>
      <c r="AU345" s="157" t="s">
        <v>21</v>
      </c>
      <c r="AV345" s="12" t="s">
        <v>21</v>
      </c>
      <c r="AW345" s="12" t="s">
        <v>36</v>
      </c>
      <c r="AX345" s="12" t="s">
        <v>88</v>
      </c>
      <c r="AY345" s="157" t="s">
        <v>250</v>
      </c>
    </row>
    <row r="346" spans="2:65" s="1" customFormat="1" ht="24.2" customHeight="1">
      <c r="B346" s="33"/>
      <c r="C346" s="178" t="s">
        <v>594</v>
      </c>
      <c r="D346" s="178" t="s">
        <v>364</v>
      </c>
      <c r="E346" s="179" t="s">
        <v>5704</v>
      </c>
      <c r="F346" s="180" t="s">
        <v>5705</v>
      </c>
      <c r="G346" s="181" t="s">
        <v>255</v>
      </c>
      <c r="H346" s="182">
        <v>29.613</v>
      </c>
      <c r="I346" s="183"/>
      <c r="J346" s="184">
        <f>ROUND(I346*H346,2)</f>
        <v>0</v>
      </c>
      <c r="K346" s="180" t="s">
        <v>256</v>
      </c>
      <c r="L346" s="185"/>
      <c r="M346" s="186" t="s">
        <v>1</v>
      </c>
      <c r="N346" s="187" t="s">
        <v>45</v>
      </c>
      <c r="P346" s="147">
        <f>O346*H346</f>
        <v>0</v>
      </c>
      <c r="Q346" s="147">
        <v>1.4999999999999999E-4</v>
      </c>
      <c r="R346" s="147">
        <f>Q346*H346</f>
        <v>4.4419499999999992E-3</v>
      </c>
      <c r="S346" s="147">
        <v>0</v>
      </c>
      <c r="T346" s="148">
        <f>S346*H346</f>
        <v>0</v>
      </c>
      <c r="AR346" s="149" t="s">
        <v>299</v>
      </c>
      <c r="AT346" s="149" t="s">
        <v>364</v>
      </c>
      <c r="AU346" s="149" t="s">
        <v>21</v>
      </c>
      <c r="AY346" s="17" t="s">
        <v>250</v>
      </c>
      <c r="BE346" s="150">
        <f>IF(N346="základní",J346,0)</f>
        <v>0</v>
      </c>
      <c r="BF346" s="150">
        <f>IF(N346="snížená",J346,0)</f>
        <v>0</v>
      </c>
      <c r="BG346" s="150">
        <f>IF(N346="zákl. přenesená",J346,0)</f>
        <v>0</v>
      </c>
      <c r="BH346" s="150">
        <f>IF(N346="sníž. přenesená",J346,0)</f>
        <v>0</v>
      </c>
      <c r="BI346" s="150">
        <f>IF(N346="nulová",J346,0)</f>
        <v>0</v>
      </c>
      <c r="BJ346" s="17" t="s">
        <v>88</v>
      </c>
      <c r="BK346" s="150">
        <f>ROUND(I346*H346,2)</f>
        <v>0</v>
      </c>
      <c r="BL346" s="17" t="s">
        <v>257</v>
      </c>
      <c r="BM346" s="149" t="s">
        <v>5706</v>
      </c>
    </row>
    <row r="347" spans="2:65" s="12" customFormat="1" ht="11.25">
      <c r="B347" s="155"/>
      <c r="D347" s="156" t="s">
        <v>265</v>
      </c>
      <c r="E347" s="157" t="s">
        <v>1</v>
      </c>
      <c r="F347" s="158" t="s">
        <v>406</v>
      </c>
      <c r="H347" s="159">
        <v>25</v>
      </c>
      <c r="I347" s="160"/>
      <c r="L347" s="155"/>
      <c r="M347" s="161"/>
      <c r="T347" s="162"/>
      <c r="AT347" s="157" t="s">
        <v>265</v>
      </c>
      <c r="AU347" s="157" t="s">
        <v>21</v>
      </c>
      <c r="AV347" s="12" t="s">
        <v>21</v>
      </c>
      <c r="AW347" s="12" t="s">
        <v>36</v>
      </c>
      <c r="AX347" s="12" t="s">
        <v>80</v>
      </c>
      <c r="AY347" s="157" t="s">
        <v>250</v>
      </c>
    </row>
    <row r="348" spans="2:65" s="12" customFormat="1" ht="11.25">
      <c r="B348" s="155"/>
      <c r="D348" s="156" t="s">
        <v>265</v>
      </c>
      <c r="E348" s="157" t="s">
        <v>1</v>
      </c>
      <c r="F348" s="158" t="s">
        <v>5707</v>
      </c>
      <c r="H348" s="159">
        <v>29.613</v>
      </c>
      <c r="I348" s="160"/>
      <c r="L348" s="155"/>
      <c r="M348" s="161"/>
      <c r="T348" s="162"/>
      <c r="AT348" s="157" t="s">
        <v>265</v>
      </c>
      <c r="AU348" s="157" t="s">
        <v>21</v>
      </c>
      <c r="AV348" s="12" t="s">
        <v>21</v>
      </c>
      <c r="AW348" s="12" t="s">
        <v>36</v>
      </c>
      <c r="AX348" s="12" t="s">
        <v>88</v>
      </c>
      <c r="AY348" s="157" t="s">
        <v>250</v>
      </c>
    </row>
    <row r="349" spans="2:65" s="11" customFormat="1" ht="22.9" customHeight="1">
      <c r="B349" s="126"/>
      <c r="D349" s="127" t="s">
        <v>79</v>
      </c>
      <c r="E349" s="136" t="s">
        <v>280</v>
      </c>
      <c r="F349" s="136" t="s">
        <v>616</v>
      </c>
      <c r="I349" s="129"/>
      <c r="J349" s="137">
        <f>BK349</f>
        <v>0</v>
      </c>
      <c r="L349" s="126"/>
      <c r="M349" s="131"/>
      <c r="P349" s="132">
        <f>SUM(P350:P365)</f>
        <v>0</v>
      </c>
      <c r="R349" s="132">
        <f>SUM(R350:R365)</f>
        <v>42.795999999999999</v>
      </c>
      <c r="T349" s="133">
        <f>SUM(T350:T365)</f>
        <v>0</v>
      </c>
      <c r="AR349" s="127" t="s">
        <v>88</v>
      </c>
      <c r="AT349" s="134" t="s">
        <v>79</v>
      </c>
      <c r="AU349" s="134" t="s">
        <v>88</v>
      </c>
      <c r="AY349" s="127" t="s">
        <v>250</v>
      </c>
      <c r="BK349" s="135">
        <f>SUM(BK350:BK365)</f>
        <v>0</v>
      </c>
    </row>
    <row r="350" spans="2:65" s="1" customFormat="1" ht="24.2" customHeight="1">
      <c r="B350" s="33"/>
      <c r="C350" s="138" t="s">
        <v>601</v>
      </c>
      <c r="D350" s="138" t="s">
        <v>252</v>
      </c>
      <c r="E350" s="139" t="s">
        <v>4374</v>
      </c>
      <c r="F350" s="140" t="s">
        <v>4375</v>
      </c>
      <c r="G350" s="141" t="s">
        <v>255</v>
      </c>
      <c r="H350" s="142">
        <v>10</v>
      </c>
      <c r="I350" s="143"/>
      <c r="J350" s="144">
        <f>ROUND(I350*H350,2)</f>
        <v>0</v>
      </c>
      <c r="K350" s="140" t="s">
        <v>256</v>
      </c>
      <c r="L350" s="33"/>
      <c r="M350" s="145" t="s">
        <v>1</v>
      </c>
      <c r="N350" s="146" t="s">
        <v>45</v>
      </c>
      <c r="P350" s="147">
        <f>O350*H350</f>
        <v>0</v>
      </c>
      <c r="Q350" s="147">
        <v>0.34499999999999997</v>
      </c>
      <c r="R350" s="147">
        <f>Q350*H350</f>
        <v>3.4499999999999997</v>
      </c>
      <c r="S350" s="147">
        <v>0</v>
      </c>
      <c r="T350" s="148">
        <f>S350*H350</f>
        <v>0</v>
      </c>
      <c r="AR350" s="149" t="s">
        <v>257</v>
      </c>
      <c r="AT350" s="149" t="s">
        <v>252</v>
      </c>
      <c r="AU350" s="149" t="s">
        <v>21</v>
      </c>
      <c r="AY350" s="17" t="s">
        <v>250</v>
      </c>
      <c r="BE350" s="150">
        <f>IF(N350="základní",J350,0)</f>
        <v>0</v>
      </c>
      <c r="BF350" s="150">
        <f>IF(N350="snížená",J350,0)</f>
        <v>0</v>
      </c>
      <c r="BG350" s="150">
        <f>IF(N350="zákl. přenesená",J350,0)</f>
        <v>0</v>
      </c>
      <c r="BH350" s="150">
        <f>IF(N350="sníž. přenesená",J350,0)</f>
        <v>0</v>
      </c>
      <c r="BI350" s="150">
        <f>IF(N350="nulová",J350,0)</f>
        <v>0</v>
      </c>
      <c r="BJ350" s="17" t="s">
        <v>88</v>
      </c>
      <c r="BK350" s="150">
        <f>ROUND(I350*H350,2)</f>
        <v>0</v>
      </c>
      <c r="BL350" s="17" t="s">
        <v>257</v>
      </c>
      <c r="BM350" s="149" t="s">
        <v>5708</v>
      </c>
    </row>
    <row r="351" spans="2:65" s="1" customFormat="1" ht="11.25">
      <c r="B351" s="33"/>
      <c r="D351" s="151" t="s">
        <v>259</v>
      </c>
      <c r="F351" s="152" t="s">
        <v>4377</v>
      </c>
      <c r="I351" s="153"/>
      <c r="L351" s="33"/>
      <c r="M351" s="154"/>
      <c r="T351" s="57"/>
      <c r="AT351" s="17" t="s">
        <v>259</v>
      </c>
      <c r="AU351" s="17" t="s">
        <v>21</v>
      </c>
    </row>
    <row r="352" spans="2:65" s="1" customFormat="1" ht="24.2" customHeight="1">
      <c r="B352" s="33"/>
      <c r="C352" s="138" t="s">
        <v>607</v>
      </c>
      <c r="D352" s="138" t="s">
        <v>252</v>
      </c>
      <c r="E352" s="139" t="s">
        <v>5709</v>
      </c>
      <c r="F352" s="140" t="s">
        <v>5710</v>
      </c>
      <c r="G352" s="141" t="s">
        <v>255</v>
      </c>
      <c r="H352" s="142">
        <v>84</v>
      </c>
      <c r="I352" s="143"/>
      <c r="J352" s="144">
        <f>ROUND(I352*H352,2)</f>
        <v>0</v>
      </c>
      <c r="K352" s="140" t="s">
        <v>256</v>
      </c>
      <c r="L352" s="33"/>
      <c r="M352" s="145" t="s">
        <v>1</v>
      </c>
      <c r="N352" s="146" t="s">
        <v>45</v>
      </c>
      <c r="P352" s="147">
        <f>O352*H352</f>
        <v>0</v>
      </c>
      <c r="Q352" s="147">
        <v>0.36</v>
      </c>
      <c r="R352" s="147">
        <f>Q352*H352</f>
        <v>30.24</v>
      </c>
      <c r="S352" s="147">
        <v>0</v>
      </c>
      <c r="T352" s="148">
        <f>S352*H352</f>
        <v>0</v>
      </c>
      <c r="AR352" s="149" t="s">
        <v>257</v>
      </c>
      <c r="AT352" s="149" t="s">
        <v>252</v>
      </c>
      <c r="AU352" s="149" t="s">
        <v>21</v>
      </c>
      <c r="AY352" s="17" t="s">
        <v>250</v>
      </c>
      <c r="BE352" s="150">
        <f>IF(N352="základní",J352,0)</f>
        <v>0</v>
      </c>
      <c r="BF352" s="150">
        <f>IF(N352="snížená",J352,0)</f>
        <v>0</v>
      </c>
      <c r="BG352" s="150">
        <f>IF(N352="zákl. přenesená",J352,0)</f>
        <v>0</v>
      </c>
      <c r="BH352" s="150">
        <f>IF(N352="sníž. přenesená",J352,0)</f>
        <v>0</v>
      </c>
      <c r="BI352" s="150">
        <f>IF(N352="nulová",J352,0)</f>
        <v>0</v>
      </c>
      <c r="BJ352" s="17" t="s">
        <v>88</v>
      </c>
      <c r="BK352" s="150">
        <f>ROUND(I352*H352,2)</f>
        <v>0</v>
      </c>
      <c r="BL352" s="17" t="s">
        <v>257</v>
      </c>
      <c r="BM352" s="149" t="s">
        <v>5711</v>
      </c>
    </row>
    <row r="353" spans="2:65" s="1" customFormat="1" ht="11.25">
      <c r="B353" s="33"/>
      <c r="D353" s="151" t="s">
        <v>259</v>
      </c>
      <c r="F353" s="152" t="s">
        <v>5712</v>
      </c>
      <c r="I353" s="153"/>
      <c r="L353" s="33"/>
      <c r="M353" s="154"/>
      <c r="T353" s="57"/>
      <c r="AT353" s="17" t="s">
        <v>259</v>
      </c>
      <c r="AU353" s="17" t="s">
        <v>21</v>
      </c>
    </row>
    <row r="354" spans="2:65" s="12" customFormat="1" ht="11.25">
      <c r="B354" s="155"/>
      <c r="D354" s="156" t="s">
        <v>265</v>
      </c>
      <c r="E354" s="157" t="s">
        <v>1</v>
      </c>
      <c r="F354" s="158" t="s">
        <v>5713</v>
      </c>
      <c r="H354" s="159">
        <v>84</v>
      </c>
      <c r="I354" s="160"/>
      <c r="L354" s="155"/>
      <c r="M354" s="161"/>
      <c r="T354" s="162"/>
      <c r="AT354" s="157" t="s">
        <v>265</v>
      </c>
      <c r="AU354" s="157" t="s">
        <v>21</v>
      </c>
      <c r="AV354" s="12" t="s">
        <v>21</v>
      </c>
      <c r="AW354" s="12" t="s">
        <v>36</v>
      </c>
      <c r="AX354" s="12" t="s">
        <v>88</v>
      </c>
      <c r="AY354" s="157" t="s">
        <v>250</v>
      </c>
    </row>
    <row r="355" spans="2:65" s="1" customFormat="1" ht="33" customHeight="1">
      <c r="B355" s="33"/>
      <c r="C355" s="138" t="s">
        <v>612</v>
      </c>
      <c r="D355" s="138" t="s">
        <v>252</v>
      </c>
      <c r="E355" s="139" t="s">
        <v>5714</v>
      </c>
      <c r="F355" s="140" t="s">
        <v>5715</v>
      </c>
      <c r="G355" s="141" t="s">
        <v>255</v>
      </c>
      <c r="H355" s="142">
        <v>10</v>
      </c>
      <c r="I355" s="143"/>
      <c r="J355" s="144">
        <f>ROUND(I355*H355,2)</f>
        <v>0</v>
      </c>
      <c r="K355" s="140" t="s">
        <v>256</v>
      </c>
      <c r="L355" s="33"/>
      <c r="M355" s="145" t="s">
        <v>1</v>
      </c>
      <c r="N355" s="146" t="s">
        <v>45</v>
      </c>
      <c r="P355" s="147">
        <f>O355*H355</f>
        <v>0</v>
      </c>
      <c r="Q355" s="147">
        <v>0.26375999999999999</v>
      </c>
      <c r="R355" s="147">
        <f>Q355*H355</f>
        <v>2.6375999999999999</v>
      </c>
      <c r="S355" s="147">
        <v>0</v>
      </c>
      <c r="T355" s="148">
        <f>S355*H355</f>
        <v>0</v>
      </c>
      <c r="AR355" s="149" t="s">
        <v>257</v>
      </c>
      <c r="AT355" s="149" t="s">
        <v>252</v>
      </c>
      <c r="AU355" s="149" t="s">
        <v>21</v>
      </c>
      <c r="AY355" s="17" t="s">
        <v>250</v>
      </c>
      <c r="BE355" s="150">
        <f>IF(N355="základní",J355,0)</f>
        <v>0</v>
      </c>
      <c r="BF355" s="150">
        <f>IF(N355="snížená",J355,0)</f>
        <v>0</v>
      </c>
      <c r="BG355" s="150">
        <f>IF(N355="zákl. přenesená",J355,0)</f>
        <v>0</v>
      </c>
      <c r="BH355" s="150">
        <f>IF(N355="sníž. přenesená",J355,0)</f>
        <v>0</v>
      </c>
      <c r="BI355" s="150">
        <f>IF(N355="nulová",J355,0)</f>
        <v>0</v>
      </c>
      <c r="BJ355" s="17" t="s">
        <v>88</v>
      </c>
      <c r="BK355" s="150">
        <f>ROUND(I355*H355,2)</f>
        <v>0</v>
      </c>
      <c r="BL355" s="17" t="s">
        <v>257</v>
      </c>
      <c r="BM355" s="149" t="s">
        <v>5716</v>
      </c>
    </row>
    <row r="356" spans="2:65" s="1" customFormat="1" ht="11.25">
      <c r="B356" s="33"/>
      <c r="D356" s="151" t="s">
        <v>259</v>
      </c>
      <c r="F356" s="152" t="s">
        <v>5717</v>
      </c>
      <c r="I356" s="153"/>
      <c r="L356" s="33"/>
      <c r="M356" s="154"/>
      <c r="T356" s="57"/>
      <c r="AT356" s="17" t="s">
        <v>259</v>
      </c>
      <c r="AU356" s="17" t="s">
        <v>21</v>
      </c>
    </row>
    <row r="357" spans="2:65" s="12" customFormat="1" ht="11.25">
      <c r="B357" s="155"/>
      <c r="D357" s="156" t="s">
        <v>265</v>
      </c>
      <c r="E357" s="157" t="s">
        <v>1</v>
      </c>
      <c r="F357" s="158" t="s">
        <v>5718</v>
      </c>
      <c r="H357" s="159">
        <v>10</v>
      </c>
      <c r="I357" s="160"/>
      <c r="L357" s="155"/>
      <c r="M357" s="161"/>
      <c r="T357" s="162"/>
      <c r="AT357" s="157" t="s">
        <v>265</v>
      </c>
      <c r="AU357" s="157" t="s">
        <v>21</v>
      </c>
      <c r="AV357" s="12" t="s">
        <v>21</v>
      </c>
      <c r="AW357" s="12" t="s">
        <v>36</v>
      </c>
      <c r="AX357" s="12" t="s">
        <v>88</v>
      </c>
      <c r="AY357" s="157" t="s">
        <v>250</v>
      </c>
    </row>
    <row r="358" spans="2:65" s="1" customFormat="1" ht="24.2" customHeight="1">
      <c r="B358" s="33"/>
      <c r="C358" s="138" t="s">
        <v>617</v>
      </c>
      <c r="D358" s="138" t="s">
        <v>252</v>
      </c>
      <c r="E358" s="139" t="s">
        <v>5719</v>
      </c>
      <c r="F358" s="140" t="s">
        <v>5720</v>
      </c>
      <c r="G358" s="141" t="s">
        <v>255</v>
      </c>
      <c r="H358" s="142">
        <v>10</v>
      </c>
      <c r="I358" s="143"/>
      <c r="J358" s="144">
        <f>ROUND(I358*H358,2)</f>
        <v>0</v>
      </c>
      <c r="K358" s="140" t="s">
        <v>256</v>
      </c>
      <c r="L358" s="33"/>
      <c r="M358" s="145" t="s">
        <v>1</v>
      </c>
      <c r="N358" s="146" t="s">
        <v>45</v>
      </c>
      <c r="P358" s="147">
        <f>O358*H358</f>
        <v>0</v>
      </c>
      <c r="Q358" s="147">
        <v>0.51085999999999998</v>
      </c>
      <c r="R358" s="147">
        <f>Q358*H358</f>
        <v>5.1086</v>
      </c>
      <c r="S358" s="147">
        <v>0</v>
      </c>
      <c r="T358" s="148">
        <f>S358*H358</f>
        <v>0</v>
      </c>
      <c r="AR358" s="149" t="s">
        <v>257</v>
      </c>
      <c r="AT358" s="149" t="s">
        <v>252</v>
      </c>
      <c r="AU358" s="149" t="s">
        <v>21</v>
      </c>
      <c r="AY358" s="17" t="s">
        <v>250</v>
      </c>
      <c r="BE358" s="150">
        <f>IF(N358="základní",J358,0)</f>
        <v>0</v>
      </c>
      <c r="BF358" s="150">
        <f>IF(N358="snížená",J358,0)</f>
        <v>0</v>
      </c>
      <c r="BG358" s="150">
        <f>IF(N358="zákl. přenesená",J358,0)</f>
        <v>0</v>
      </c>
      <c r="BH358" s="150">
        <f>IF(N358="sníž. přenesená",J358,0)</f>
        <v>0</v>
      </c>
      <c r="BI358" s="150">
        <f>IF(N358="nulová",J358,0)</f>
        <v>0</v>
      </c>
      <c r="BJ358" s="17" t="s">
        <v>88</v>
      </c>
      <c r="BK358" s="150">
        <f>ROUND(I358*H358,2)</f>
        <v>0</v>
      </c>
      <c r="BL358" s="17" t="s">
        <v>257</v>
      </c>
      <c r="BM358" s="149" t="s">
        <v>5721</v>
      </c>
    </row>
    <row r="359" spans="2:65" s="1" customFormat="1" ht="11.25">
      <c r="B359" s="33"/>
      <c r="D359" s="151" t="s">
        <v>259</v>
      </c>
      <c r="F359" s="152" t="s">
        <v>5722</v>
      </c>
      <c r="I359" s="153"/>
      <c r="L359" s="33"/>
      <c r="M359" s="154"/>
      <c r="T359" s="57"/>
      <c r="AT359" s="17" t="s">
        <v>259</v>
      </c>
      <c r="AU359" s="17" t="s">
        <v>21</v>
      </c>
    </row>
    <row r="360" spans="2:65" s="1" customFormat="1" ht="24.2" customHeight="1">
      <c r="B360" s="33"/>
      <c r="C360" s="138" t="s">
        <v>623</v>
      </c>
      <c r="D360" s="138" t="s">
        <v>252</v>
      </c>
      <c r="E360" s="139" t="s">
        <v>5723</v>
      </c>
      <c r="F360" s="140" t="s">
        <v>5724</v>
      </c>
      <c r="G360" s="141" t="s">
        <v>255</v>
      </c>
      <c r="H360" s="142">
        <v>10</v>
      </c>
      <c r="I360" s="143"/>
      <c r="J360" s="144">
        <f>ROUND(I360*H360,2)</f>
        <v>0</v>
      </c>
      <c r="K360" s="140" t="s">
        <v>256</v>
      </c>
      <c r="L360" s="33"/>
      <c r="M360" s="145" t="s">
        <v>1</v>
      </c>
      <c r="N360" s="146" t="s">
        <v>45</v>
      </c>
      <c r="P360" s="147">
        <f>O360*H360</f>
        <v>0</v>
      </c>
      <c r="Q360" s="147">
        <v>5.6100000000000004E-3</v>
      </c>
      <c r="R360" s="147">
        <f>Q360*H360</f>
        <v>5.6100000000000004E-2</v>
      </c>
      <c r="S360" s="147">
        <v>0</v>
      </c>
      <c r="T360" s="148">
        <f>S360*H360</f>
        <v>0</v>
      </c>
      <c r="AR360" s="149" t="s">
        <v>257</v>
      </c>
      <c r="AT360" s="149" t="s">
        <v>252</v>
      </c>
      <c r="AU360" s="149" t="s">
        <v>21</v>
      </c>
      <c r="AY360" s="17" t="s">
        <v>250</v>
      </c>
      <c r="BE360" s="150">
        <f>IF(N360="základní",J360,0)</f>
        <v>0</v>
      </c>
      <c r="BF360" s="150">
        <f>IF(N360="snížená",J360,0)</f>
        <v>0</v>
      </c>
      <c r="BG360" s="150">
        <f>IF(N360="zákl. přenesená",J360,0)</f>
        <v>0</v>
      </c>
      <c r="BH360" s="150">
        <f>IF(N360="sníž. přenesená",J360,0)</f>
        <v>0</v>
      </c>
      <c r="BI360" s="150">
        <f>IF(N360="nulová",J360,0)</f>
        <v>0</v>
      </c>
      <c r="BJ360" s="17" t="s">
        <v>88</v>
      </c>
      <c r="BK360" s="150">
        <f>ROUND(I360*H360,2)</f>
        <v>0</v>
      </c>
      <c r="BL360" s="17" t="s">
        <v>257</v>
      </c>
      <c r="BM360" s="149" t="s">
        <v>5725</v>
      </c>
    </row>
    <row r="361" spans="2:65" s="1" customFormat="1" ht="11.25">
      <c r="B361" s="33"/>
      <c r="D361" s="151" t="s">
        <v>259</v>
      </c>
      <c r="F361" s="152" t="s">
        <v>5726</v>
      </c>
      <c r="I361" s="153"/>
      <c r="L361" s="33"/>
      <c r="M361" s="154"/>
      <c r="T361" s="57"/>
      <c r="AT361" s="17" t="s">
        <v>259</v>
      </c>
      <c r="AU361" s="17" t="s">
        <v>21</v>
      </c>
    </row>
    <row r="362" spans="2:65" s="1" customFormat="1" ht="21.75" customHeight="1">
      <c r="B362" s="33"/>
      <c r="C362" s="138" t="s">
        <v>630</v>
      </c>
      <c r="D362" s="138" t="s">
        <v>252</v>
      </c>
      <c r="E362" s="139" t="s">
        <v>5727</v>
      </c>
      <c r="F362" s="140" t="s">
        <v>5728</v>
      </c>
      <c r="G362" s="141" t="s">
        <v>255</v>
      </c>
      <c r="H362" s="142">
        <v>10</v>
      </c>
      <c r="I362" s="143"/>
      <c r="J362" s="144">
        <f>ROUND(I362*H362,2)</f>
        <v>0</v>
      </c>
      <c r="K362" s="140" t="s">
        <v>256</v>
      </c>
      <c r="L362" s="33"/>
      <c r="M362" s="145" t="s">
        <v>1</v>
      </c>
      <c r="N362" s="146" t="s">
        <v>45</v>
      </c>
      <c r="P362" s="147">
        <f>O362*H362</f>
        <v>0</v>
      </c>
      <c r="Q362" s="147">
        <v>7.1000000000000002E-4</v>
      </c>
      <c r="R362" s="147">
        <f>Q362*H362</f>
        <v>7.1000000000000004E-3</v>
      </c>
      <c r="S362" s="147">
        <v>0</v>
      </c>
      <c r="T362" s="148">
        <f>S362*H362</f>
        <v>0</v>
      </c>
      <c r="AR362" s="149" t="s">
        <v>257</v>
      </c>
      <c r="AT362" s="149" t="s">
        <v>252</v>
      </c>
      <c r="AU362" s="149" t="s">
        <v>21</v>
      </c>
      <c r="AY362" s="17" t="s">
        <v>250</v>
      </c>
      <c r="BE362" s="150">
        <f>IF(N362="základní",J362,0)</f>
        <v>0</v>
      </c>
      <c r="BF362" s="150">
        <f>IF(N362="snížená",J362,0)</f>
        <v>0</v>
      </c>
      <c r="BG362" s="150">
        <f>IF(N362="zákl. přenesená",J362,0)</f>
        <v>0</v>
      </c>
      <c r="BH362" s="150">
        <f>IF(N362="sníž. přenesená",J362,0)</f>
        <v>0</v>
      </c>
      <c r="BI362" s="150">
        <f>IF(N362="nulová",J362,0)</f>
        <v>0</v>
      </c>
      <c r="BJ362" s="17" t="s">
        <v>88</v>
      </c>
      <c r="BK362" s="150">
        <f>ROUND(I362*H362,2)</f>
        <v>0</v>
      </c>
      <c r="BL362" s="17" t="s">
        <v>257</v>
      </c>
      <c r="BM362" s="149" t="s">
        <v>5729</v>
      </c>
    </row>
    <row r="363" spans="2:65" s="1" customFormat="1" ht="11.25">
      <c r="B363" s="33"/>
      <c r="D363" s="151" t="s">
        <v>259</v>
      </c>
      <c r="F363" s="152" t="s">
        <v>5730</v>
      </c>
      <c r="I363" s="153"/>
      <c r="L363" s="33"/>
      <c r="M363" s="154"/>
      <c r="T363" s="57"/>
      <c r="AT363" s="17" t="s">
        <v>259</v>
      </c>
      <c r="AU363" s="17" t="s">
        <v>21</v>
      </c>
    </row>
    <row r="364" spans="2:65" s="1" customFormat="1" ht="33" customHeight="1">
      <c r="B364" s="33"/>
      <c r="C364" s="138" t="s">
        <v>636</v>
      </c>
      <c r="D364" s="138" t="s">
        <v>252</v>
      </c>
      <c r="E364" s="139" t="s">
        <v>5731</v>
      </c>
      <c r="F364" s="140" t="s">
        <v>5732</v>
      </c>
      <c r="G364" s="141" t="s">
        <v>255</v>
      </c>
      <c r="H364" s="142">
        <v>10</v>
      </c>
      <c r="I364" s="143"/>
      <c r="J364" s="144">
        <f>ROUND(I364*H364,2)</f>
        <v>0</v>
      </c>
      <c r="K364" s="140" t="s">
        <v>256</v>
      </c>
      <c r="L364" s="33"/>
      <c r="M364" s="145" t="s">
        <v>1</v>
      </c>
      <c r="N364" s="146" t="s">
        <v>45</v>
      </c>
      <c r="P364" s="147">
        <f>O364*H364</f>
        <v>0</v>
      </c>
      <c r="Q364" s="147">
        <v>0.12966</v>
      </c>
      <c r="R364" s="147">
        <f>Q364*H364</f>
        <v>1.2966</v>
      </c>
      <c r="S364" s="147">
        <v>0</v>
      </c>
      <c r="T364" s="148">
        <f>S364*H364</f>
        <v>0</v>
      </c>
      <c r="AR364" s="149" t="s">
        <v>257</v>
      </c>
      <c r="AT364" s="149" t="s">
        <v>252</v>
      </c>
      <c r="AU364" s="149" t="s">
        <v>21</v>
      </c>
      <c r="AY364" s="17" t="s">
        <v>250</v>
      </c>
      <c r="BE364" s="150">
        <f>IF(N364="základní",J364,0)</f>
        <v>0</v>
      </c>
      <c r="BF364" s="150">
        <f>IF(N364="snížená",J364,0)</f>
        <v>0</v>
      </c>
      <c r="BG364" s="150">
        <f>IF(N364="zákl. přenesená",J364,0)</f>
        <v>0</v>
      </c>
      <c r="BH364" s="150">
        <f>IF(N364="sníž. přenesená",J364,0)</f>
        <v>0</v>
      </c>
      <c r="BI364" s="150">
        <f>IF(N364="nulová",J364,0)</f>
        <v>0</v>
      </c>
      <c r="BJ364" s="17" t="s">
        <v>88</v>
      </c>
      <c r="BK364" s="150">
        <f>ROUND(I364*H364,2)</f>
        <v>0</v>
      </c>
      <c r="BL364" s="17" t="s">
        <v>257</v>
      </c>
      <c r="BM364" s="149" t="s">
        <v>5733</v>
      </c>
    </row>
    <row r="365" spans="2:65" s="1" customFormat="1" ht="11.25">
      <c r="B365" s="33"/>
      <c r="D365" s="151" t="s">
        <v>259</v>
      </c>
      <c r="F365" s="152" t="s">
        <v>5734</v>
      </c>
      <c r="I365" s="153"/>
      <c r="L365" s="33"/>
      <c r="M365" s="154"/>
      <c r="T365" s="57"/>
      <c r="AT365" s="17" t="s">
        <v>259</v>
      </c>
      <c r="AU365" s="17" t="s">
        <v>21</v>
      </c>
    </row>
    <row r="366" spans="2:65" s="11" customFormat="1" ht="22.9" customHeight="1">
      <c r="B366" s="126"/>
      <c r="D366" s="127" t="s">
        <v>79</v>
      </c>
      <c r="E366" s="136" t="s">
        <v>299</v>
      </c>
      <c r="F366" s="136" t="s">
        <v>1560</v>
      </c>
      <c r="I366" s="129"/>
      <c r="J366" s="137">
        <f>BK366</f>
        <v>0</v>
      </c>
      <c r="L366" s="126"/>
      <c r="M366" s="131"/>
      <c r="P366" s="132">
        <f>SUM(P367:P371)</f>
        <v>0</v>
      </c>
      <c r="R366" s="132">
        <f>SUM(R367:R371)</f>
        <v>7.1500000000000001E-3</v>
      </c>
      <c r="T366" s="133">
        <f>SUM(T367:T371)</f>
        <v>0</v>
      </c>
      <c r="AR366" s="127" t="s">
        <v>88</v>
      </c>
      <c r="AT366" s="134" t="s">
        <v>79</v>
      </c>
      <c r="AU366" s="134" t="s">
        <v>88</v>
      </c>
      <c r="AY366" s="127" t="s">
        <v>250</v>
      </c>
      <c r="BK366" s="135">
        <f>SUM(BK367:BK371)</f>
        <v>0</v>
      </c>
    </row>
    <row r="367" spans="2:65" s="1" customFormat="1" ht="21.75" customHeight="1">
      <c r="B367" s="33"/>
      <c r="C367" s="138" t="s">
        <v>641</v>
      </c>
      <c r="D367" s="138" t="s">
        <v>252</v>
      </c>
      <c r="E367" s="139" t="s">
        <v>5735</v>
      </c>
      <c r="F367" s="140" t="s">
        <v>5736</v>
      </c>
      <c r="G367" s="141" t="s">
        <v>557</v>
      </c>
      <c r="H367" s="142">
        <v>62</v>
      </c>
      <c r="I367" s="143"/>
      <c r="J367" s="144">
        <f>ROUND(I367*H367,2)</f>
        <v>0</v>
      </c>
      <c r="K367" s="140" t="s">
        <v>256</v>
      </c>
      <c r="L367" s="33"/>
      <c r="M367" s="145" t="s">
        <v>1</v>
      </c>
      <c r="N367" s="146" t="s">
        <v>45</v>
      </c>
      <c r="P367" s="147">
        <f>O367*H367</f>
        <v>0</v>
      </c>
      <c r="Q367" s="147">
        <v>6.0000000000000002E-5</v>
      </c>
      <c r="R367" s="147">
        <f>Q367*H367</f>
        <v>3.7200000000000002E-3</v>
      </c>
      <c r="S367" s="147">
        <v>0</v>
      </c>
      <c r="T367" s="148">
        <f>S367*H367</f>
        <v>0</v>
      </c>
      <c r="AR367" s="149" t="s">
        <v>257</v>
      </c>
      <c r="AT367" s="149" t="s">
        <v>252</v>
      </c>
      <c r="AU367" s="149" t="s">
        <v>21</v>
      </c>
      <c r="AY367" s="17" t="s">
        <v>250</v>
      </c>
      <c r="BE367" s="150">
        <f>IF(N367="základní",J367,0)</f>
        <v>0</v>
      </c>
      <c r="BF367" s="150">
        <f>IF(N367="snížená",J367,0)</f>
        <v>0</v>
      </c>
      <c r="BG367" s="150">
        <f>IF(N367="zákl. přenesená",J367,0)</f>
        <v>0</v>
      </c>
      <c r="BH367" s="150">
        <f>IF(N367="sníž. přenesená",J367,0)</f>
        <v>0</v>
      </c>
      <c r="BI367" s="150">
        <f>IF(N367="nulová",J367,0)</f>
        <v>0</v>
      </c>
      <c r="BJ367" s="17" t="s">
        <v>88</v>
      </c>
      <c r="BK367" s="150">
        <f>ROUND(I367*H367,2)</f>
        <v>0</v>
      </c>
      <c r="BL367" s="17" t="s">
        <v>257</v>
      </c>
      <c r="BM367" s="149" t="s">
        <v>5737</v>
      </c>
    </row>
    <row r="368" spans="2:65" s="1" customFormat="1" ht="11.25">
      <c r="B368" s="33"/>
      <c r="D368" s="151" t="s">
        <v>259</v>
      </c>
      <c r="F368" s="152" t="s">
        <v>5738</v>
      </c>
      <c r="I368" s="153"/>
      <c r="L368" s="33"/>
      <c r="M368" s="154"/>
      <c r="T368" s="57"/>
      <c r="AT368" s="17" t="s">
        <v>259</v>
      </c>
      <c r="AU368" s="17" t="s">
        <v>21</v>
      </c>
    </row>
    <row r="369" spans="2:65" s="1" customFormat="1" ht="24.2" customHeight="1">
      <c r="B369" s="33"/>
      <c r="C369" s="138" t="s">
        <v>647</v>
      </c>
      <c r="D369" s="138" t="s">
        <v>252</v>
      </c>
      <c r="E369" s="139" t="s">
        <v>5739</v>
      </c>
      <c r="F369" s="140" t="s">
        <v>5740</v>
      </c>
      <c r="G369" s="141" t="s">
        <v>557</v>
      </c>
      <c r="H369" s="142">
        <v>49</v>
      </c>
      <c r="I369" s="143"/>
      <c r="J369" s="144">
        <f>ROUND(I369*H369,2)</f>
        <v>0</v>
      </c>
      <c r="K369" s="140" t="s">
        <v>256</v>
      </c>
      <c r="L369" s="33"/>
      <c r="M369" s="145" t="s">
        <v>1</v>
      </c>
      <c r="N369" s="146" t="s">
        <v>45</v>
      </c>
      <c r="P369" s="147">
        <f>O369*H369</f>
        <v>0</v>
      </c>
      <c r="Q369" s="147">
        <v>6.9999999999999994E-5</v>
      </c>
      <c r="R369" s="147">
        <f>Q369*H369</f>
        <v>3.4299999999999999E-3</v>
      </c>
      <c r="S369" s="147">
        <v>0</v>
      </c>
      <c r="T369" s="148">
        <f>S369*H369</f>
        <v>0</v>
      </c>
      <c r="AR369" s="149" t="s">
        <v>257</v>
      </c>
      <c r="AT369" s="149" t="s">
        <v>252</v>
      </c>
      <c r="AU369" s="149" t="s">
        <v>21</v>
      </c>
      <c r="AY369" s="17" t="s">
        <v>250</v>
      </c>
      <c r="BE369" s="150">
        <f>IF(N369="základní",J369,0)</f>
        <v>0</v>
      </c>
      <c r="BF369" s="150">
        <f>IF(N369="snížená",J369,0)</f>
        <v>0</v>
      </c>
      <c r="BG369" s="150">
        <f>IF(N369="zákl. přenesená",J369,0)</f>
        <v>0</v>
      </c>
      <c r="BH369" s="150">
        <f>IF(N369="sníž. přenesená",J369,0)</f>
        <v>0</v>
      </c>
      <c r="BI369" s="150">
        <f>IF(N369="nulová",J369,0)</f>
        <v>0</v>
      </c>
      <c r="BJ369" s="17" t="s">
        <v>88</v>
      </c>
      <c r="BK369" s="150">
        <f>ROUND(I369*H369,2)</f>
        <v>0</v>
      </c>
      <c r="BL369" s="17" t="s">
        <v>257</v>
      </c>
      <c r="BM369" s="149" t="s">
        <v>5741</v>
      </c>
    </row>
    <row r="370" spans="2:65" s="1" customFormat="1" ht="11.25">
      <c r="B370" s="33"/>
      <c r="D370" s="151" t="s">
        <v>259</v>
      </c>
      <c r="F370" s="152" t="s">
        <v>5742</v>
      </c>
      <c r="I370" s="153"/>
      <c r="L370" s="33"/>
      <c r="M370" s="154"/>
      <c r="T370" s="57"/>
      <c r="AT370" s="17" t="s">
        <v>259</v>
      </c>
      <c r="AU370" s="17" t="s">
        <v>21</v>
      </c>
    </row>
    <row r="371" spans="2:65" s="12" customFormat="1" ht="11.25">
      <c r="B371" s="155"/>
      <c r="D371" s="156" t="s">
        <v>265</v>
      </c>
      <c r="E371" s="157" t="s">
        <v>1</v>
      </c>
      <c r="F371" s="158" t="s">
        <v>5743</v>
      </c>
      <c r="H371" s="159">
        <v>49</v>
      </c>
      <c r="I371" s="160"/>
      <c r="L371" s="155"/>
      <c r="M371" s="161"/>
      <c r="T371" s="162"/>
      <c r="AT371" s="157" t="s">
        <v>265</v>
      </c>
      <c r="AU371" s="157" t="s">
        <v>21</v>
      </c>
      <c r="AV371" s="12" t="s">
        <v>21</v>
      </c>
      <c r="AW371" s="12" t="s">
        <v>36</v>
      </c>
      <c r="AX371" s="12" t="s">
        <v>88</v>
      </c>
      <c r="AY371" s="157" t="s">
        <v>250</v>
      </c>
    </row>
    <row r="372" spans="2:65" s="11" customFormat="1" ht="22.9" customHeight="1">
      <c r="B372" s="126"/>
      <c r="D372" s="127" t="s">
        <v>79</v>
      </c>
      <c r="E372" s="136" t="s">
        <v>305</v>
      </c>
      <c r="F372" s="136" t="s">
        <v>629</v>
      </c>
      <c r="I372" s="129"/>
      <c r="J372" s="137">
        <f>BK372</f>
        <v>0</v>
      </c>
      <c r="L372" s="126"/>
      <c r="M372" s="131"/>
      <c r="P372" s="132">
        <f>SUM(P373:P378)</f>
        <v>0</v>
      </c>
      <c r="R372" s="132">
        <f>SUM(R373:R378)</f>
        <v>9.1500000000000001E-3</v>
      </c>
      <c r="T372" s="133">
        <f>SUM(T373:T378)</f>
        <v>0</v>
      </c>
      <c r="AR372" s="127" t="s">
        <v>88</v>
      </c>
      <c r="AT372" s="134" t="s">
        <v>79</v>
      </c>
      <c r="AU372" s="134" t="s">
        <v>88</v>
      </c>
      <c r="AY372" s="127" t="s">
        <v>250</v>
      </c>
      <c r="BK372" s="135">
        <f>SUM(BK373:BK378)</f>
        <v>0</v>
      </c>
    </row>
    <row r="373" spans="2:65" s="1" customFormat="1" ht="33" customHeight="1">
      <c r="B373" s="33"/>
      <c r="C373" s="138" t="s">
        <v>653</v>
      </c>
      <c r="D373" s="138" t="s">
        <v>252</v>
      </c>
      <c r="E373" s="139" t="s">
        <v>5744</v>
      </c>
      <c r="F373" s="140" t="s">
        <v>5745</v>
      </c>
      <c r="G373" s="141" t="s">
        <v>557</v>
      </c>
      <c r="H373" s="142">
        <v>15</v>
      </c>
      <c r="I373" s="143"/>
      <c r="J373" s="144">
        <f>ROUND(I373*H373,2)</f>
        <v>0</v>
      </c>
      <c r="K373" s="140" t="s">
        <v>256</v>
      </c>
      <c r="L373" s="33"/>
      <c r="M373" s="145" t="s">
        <v>1</v>
      </c>
      <c r="N373" s="146" t="s">
        <v>45</v>
      </c>
      <c r="P373" s="147">
        <f>O373*H373</f>
        <v>0</v>
      </c>
      <c r="Q373" s="147">
        <v>6.0999999999999997E-4</v>
      </c>
      <c r="R373" s="147">
        <f>Q373*H373</f>
        <v>9.1500000000000001E-3</v>
      </c>
      <c r="S373" s="147">
        <v>0</v>
      </c>
      <c r="T373" s="148">
        <f>S373*H373</f>
        <v>0</v>
      </c>
      <c r="AR373" s="149" t="s">
        <v>257</v>
      </c>
      <c r="AT373" s="149" t="s">
        <v>252</v>
      </c>
      <c r="AU373" s="149" t="s">
        <v>21</v>
      </c>
      <c r="AY373" s="17" t="s">
        <v>250</v>
      </c>
      <c r="BE373" s="150">
        <f>IF(N373="základní",J373,0)</f>
        <v>0</v>
      </c>
      <c r="BF373" s="150">
        <f>IF(N373="snížená",J373,0)</f>
        <v>0</v>
      </c>
      <c r="BG373" s="150">
        <f>IF(N373="zákl. přenesená",J373,0)</f>
        <v>0</v>
      </c>
      <c r="BH373" s="150">
        <f>IF(N373="sníž. přenesená",J373,0)</f>
        <v>0</v>
      </c>
      <c r="BI373" s="150">
        <f>IF(N373="nulová",J373,0)</f>
        <v>0</v>
      </c>
      <c r="BJ373" s="17" t="s">
        <v>88</v>
      </c>
      <c r="BK373" s="150">
        <f>ROUND(I373*H373,2)</f>
        <v>0</v>
      </c>
      <c r="BL373" s="17" t="s">
        <v>257</v>
      </c>
      <c r="BM373" s="149" t="s">
        <v>5746</v>
      </c>
    </row>
    <row r="374" spans="2:65" s="1" customFormat="1" ht="11.25">
      <c r="B374" s="33"/>
      <c r="D374" s="151" t="s">
        <v>259</v>
      </c>
      <c r="F374" s="152" t="s">
        <v>5747</v>
      </c>
      <c r="I374" s="153"/>
      <c r="L374" s="33"/>
      <c r="M374" s="154"/>
      <c r="T374" s="57"/>
      <c r="AT374" s="17" t="s">
        <v>259</v>
      </c>
      <c r="AU374" s="17" t="s">
        <v>21</v>
      </c>
    </row>
    <row r="375" spans="2:65" s="12" customFormat="1" ht="11.25">
      <c r="B375" s="155"/>
      <c r="D375" s="156" t="s">
        <v>265</v>
      </c>
      <c r="E375" s="157" t="s">
        <v>1</v>
      </c>
      <c r="F375" s="158" t="s">
        <v>5748</v>
      </c>
      <c r="H375" s="159">
        <v>15</v>
      </c>
      <c r="I375" s="160"/>
      <c r="L375" s="155"/>
      <c r="M375" s="161"/>
      <c r="T375" s="162"/>
      <c r="AT375" s="157" t="s">
        <v>265</v>
      </c>
      <c r="AU375" s="157" t="s">
        <v>21</v>
      </c>
      <c r="AV375" s="12" t="s">
        <v>21</v>
      </c>
      <c r="AW375" s="12" t="s">
        <v>36</v>
      </c>
      <c r="AX375" s="12" t="s">
        <v>88</v>
      </c>
      <c r="AY375" s="157" t="s">
        <v>250</v>
      </c>
    </row>
    <row r="376" spans="2:65" s="1" customFormat="1" ht="16.5" customHeight="1">
      <c r="B376" s="33"/>
      <c r="C376" s="138" t="s">
        <v>658</v>
      </c>
      <c r="D376" s="138" t="s">
        <v>252</v>
      </c>
      <c r="E376" s="139" t="s">
        <v>5749</v>
      </c>
      <c r="F376" s="140" t="s">
        <v>5750</v>
      </c>
      <c r="G376" s="141" t="s">
        <v>557</v>
      </c>
      <c r="H376" s="142">
        <v>101</v>
      </c>
      <c r="I376" s="143"/>
      <c r="J376" s="144">
        <f>ROUND(I376*H376,2)</f>
        <v>0</v>
      </c>
      <c r="K376" s="140" t="s">
        <v>256</v>
      </c>
      <c r="L376" s="33"/>
      <c r="M376" s="145" t="s">
        <v>1</v>
      </c>
      <c r="N376" s="146" t="s">
        <v>45</v>
      </c>
      <c r="P376" s="147">
        <f>O376*H376</f>
        <v>0</v>
      </c>
      <c r="Q376" s="147">
        <v>0</v>
      </c>
      <c r="R376" s="147">
        <f>Q376*H376</f>
        <v>0</v>
      </c>
      <c r="S376" s="147">
        <v>0</v>
      </c>
      <c r="T376" s="148">
        <f>S376*H376</f>
        <v>0</v>
      </c>
      <c r="AR376" s="149" t="s">
        <v>257</v>
      </c>
      <c r="AT376" s="149" t="s">
        <v>252</v>
      </c>
      <c r="AU376" s="149" t="s">
        <v>21</v>
      </c>
      <c r="AY376" s="17" t="s">
        <v>250</v>
      </c>
      <c r="BE376" s="150">
        <f>IF(N376="základní",J376,0)</f>
        <v>0</v>
      </c>
      <c r="BF376" s="150">
        <f>IF(N376="snížená",J376,0)</f>
        <v>0</v>
      </c>
      <c r="BG376" s="150">
        <f>IF(N376="zákl. přenesená",J376,0)</f>
        <v>0</v>
      </c>
      <c r="BH376" s="150">
        <f>IF(N376="sníž. přenesená",J376,0)</f>
        <v>0</v>
      </c>
      <c r="BI376" s="150">
        <f>IF(N376="nulová",J376,0)</f>
        <v>0</v>
      </c>
      <c r="BJ376" s="17" t="s">
        <v>88</v>
      </c>
      <c r="BK376" s="150">
        <f>ROUND(I376*H376,2)</f>
        <v>0</v>
      </c>
      <c r="BL376" s="17" t="s">
        <v>257</v>
      </c>
      <c r="BM376" s="149" t="s">
        <v>5751</v>
      </c>
    </row>
    <row r="377" spans="2:65" s="1" customFormat="1" ht="11.25">
      <c r="B377" s="33"/>
      <c r="D377" s="151" t="s">
        <v>259</v>
      </c>
      <c r="F377" s="152" t="s">
        <v>5752</v>
      </c>
      <c r="I377" s="153"/>
      <c r="L377" s="33"/>
      <c r="M377" s="154"/>
      <c r="T377" s="57"/>
      <c r="AT377" s="17" t="s">
        <v>259</v>
      </c>
      <c r="AU377" s="17" t="s">
        <v>21</v>
      </c>
    </row>
    <row r="378" spans="2:65" s="12" customFormat="1" ht="11.25">
      <c r="B378" s="155"/>
      <c r="D378" s="156" t="s">
        <v>265</v>
      </c>
      <c r="E378" s="157" t="s">
        <v>1</v>
      </c>
      <c r="F378" s="158" t="s">
        <v>5753</v>
      </c>
      <c r="H378" s="159">
        <v>101</v>
      </c>
      <c r="I378" s="160"/>
      <c r="L378" s="155"/>
      <c r="M378" s="161"/>
      <c r="T378" s="162"/>
      <c r="AT378" s="157" t="s">
        <v>265</v>
      </c>
      <c r="AU378" s="157" t="s">
        <v>21</v>
      </c>
      <c r="AV378" s="12" t="s">
        <v>21</v>
      </c>
      <c r="AW378" s="12" t="s">
        <v>36</v>
      </c>
      <c r="AX378" s="12" t="s">
        <v>88</v>
      </c>
      <c r="AY378" s="157" t="s">
        <v>250</v>
      </c>
    </row>
    <row r="379" spans="2:65" s="11" customFormat="1" ht="22.9" customHeight="1">
      <c r="B379" s="126"/>
      <c r="D379" s="127" t="s">
        <v>79</v>
      </c>
      <c r="E379" s="136" t="s">
        <v>692</v>
      </c>
      <c r="F379" s="136" t="s">
        <v>693</v>
      </c>
      <c r="I379" s="129"/>
      <c r="J379" s="137">
        <f>BK379</f>
        <v>0</v>
      </c>
      <c r="L379" s="126"/>
      <c r="M379" s="131"/>
      <c r="P379" s="132">
        <f>SUM(P380:P392)</f>
        <v>0</v>
      </c>
      <c r="R379" s="132">
        <f>SUM(R380:R392)</f>
        <v>0</v>
      </c>
      <c r="T379" s="133">
        <f>SUM(T380:T392)</f>
        <v>0</v>
      </c>
      <c r="AR379" s="127" t="s">
        <v>88</v>
      </c>
      <c r="AT379" s="134" t="s">
        <v>79</v>
      </c>
      <c r="AU379" s="134" t="s">
        <v>88</v>
      </c>
      <c r="AY379" s="127" t="s">
        <v>250</v>
      </c>
      <c r="BK379" s="135">
        <f>SUM(BK380:BK392)</f>
        <v>0</v>
      </c>
    </row>
    <row r="380" spans="2:65" s="1" customFormat="1" ht="21.75" customHeight="1">
      <c r="B380" s="33"/>
      <c r="C380" s="138" t="s">
        <v>664</v>
      </c>
      <c r="D380" s="138" t="s">
        <v>252</v>
      </c>
      <c r="E380" s="139" t="s">
        <v>695</v>
      </c>
      <c r="F380" s="140" t="s">
        <v>696</v>
      </c>
      <c r="G380" s="141" t="s">
        <v>402</v>
      </c>
      <c r="H380" s="142">
        <v>65.477999999999994</v>
      </c>
      <c r="I380" s="143"/>
      <c r="J380" s="144">
        <f>ROUND(I380*H380,2)</f>
        <v>0</v>
      </c>
      <c r="K380" s="140" t="s">
        <v>256</v>
      </c>
      <c r="L380" s="33"/>
      <c r="M380" s="145" t="s">
        <v>1</v>
      </c>
      <c r="N380" s="146" t="s">
        <v>45</v>
      </c>
      <c r="P380" s="147">
        <f>O380*H380</f>
        <v>0</v>
      </c>
      <c r="Q380" s="147">
        <v>0</v>
      </c>
      <c r="R380" s="147">
        <f>Q380*H380</f>
        <v>0</v>
      </c>
      <c r="S380" s="147">
        <v>0</v>
      </c>
      <c r="T380" s="148">
        <f>S380*H380</f>
        <v>0</v>
      </c>
      <c r="AR380" s="149" t="s">
        <v>257</v>
      </c>
      <c r="AT380" s="149" t="s">
        <v>252</v>
      </c>
      <c r="AU380" s="149" t="s">
        <v>21</v>
      </c>
      <c r="AY380" s="17" t="s">
        <v>250</v>
      </c>
      <c r="BE380" s="150">
        <f>IF(N380="základní",J380,0)</f>
        <v>0</v>
      </c>
      <c r="BF380" s="150">
        <f>IF(N380="snížená",J380,0)</f>
        <v>0</v>
      </c>
      <c r="BG380" s="150">
        <f>IF(N380="zákl. přenesená",J380,0)</f>
        <v>0</v>
      </c>
      <c r="BH380" s="150">
        <f>IF(N380="sníž. přenesená",J380,0)</f>
        <v>0</v>
      </c>
      <c r="BI380" s="150">
        <f>IF(N380="nulová",J380,0)</f>
        <v>0</v>
      </c>
      <c r="BJ380" s="17" t="s">
        <v>88</v>
      </c>
      <c r="BK380" s="150">
        <f>ROUND(I380*H380,2)</f>
        <v>0</v>
      </c>
      <c r="BL380" s="17" t="s">
        <v>257</v>
      </c>
      <c r="BM380" s="149" t="s">
        <v>5754</v>
      </c>
    </row>
    <row r="381" spans="2:65" s="1" customFormat="1" ht="11.25">
      <c r="B381" s="33"/>
      <c r="D381" s="151" t="s">
        <v>259</v>
      </c>
      <c r="F381" s="152" t="s">
        <v>698</v>
      </c>
      <c r="I381" s="153"/>
      <c r="L381" s="33"/>
      <c r="M381" s="154"/>
      <c r="T381" s="57"/>
      <c r="AT381" s="17" t="s">
        <v>259</v>
      </c>
      <c r="AU381" s="17" t="s">
        <v>21</v>
      </c>
    </row>
    <row r="382" spans="2:65" s="12" customFormat="1" ht="11.25">
      <c r="B382" s="155"/>
      <c r="D382" s="156" t="s">
        <v>265</v>
      </c>
      <c r="E382" s="157" t="s">
        <v>1</v>
      </c>
      <c r="F382" s="158" t="s">
        <v>5755</v>
      </c>
      <c r="H382" s="159">
        <v>65.477999999999994</v>
      </c>
      <c r="I382" s="160"/>
      <c r="L382" s="155"/>
      <c r="M382" s="161"/>
      <c r="T382" s="162"/>
      <c r="AT382" s="157" t="s">
        <v>265</v>
      </c>
      <c r="AU382" s="157" t="s">
        <v>21</v>
      </c>
      <c r="AV382" s="12" t="s">
        <v>21</v>
      </c>
      <c r="AW382" s="12" t="s">
        <v>36</v>
      </c>
      <c r="AX382" s="12" t="s">
        <v>88</v>
      </c>
      <c r="AY382" s="157" t="s">
        <v>250</v>
      </c>
    </row>
    <row r="383" spans="2:65" s="1" customFormat="1" ht="24.2" customHeight="1">
      <c r="B383" s="33"/>
      <c r="C383" s="138" t="s">
        <v>668</v>
      </c>
      <c r="D383" s="138" t="s">
        <v>252</v>
      </c>
      <c r="E383" s="139" t="s">
        <v>700</v>
      </c>
      <c r="F383" s="140" t="s">
        <v>701</v>
      </c>
      <c r="G383" s="141" t="s">
        <v>402</v>
      </c>
      <c r="H383" s="142">
        <v>916.69200000000001</v>
      </c>
      <c r="I383" s="143"/>
      <c r="J383" s="144">
        <f>ROUND(I383*H383,2)</f>
        <v>0</v>
      </c>
      <c r="K383" s="140" t="s">
        <v>256</v>
      </c>
      <c r="L383" s="33"/>
      <c r="M383" s="145" t="s">
        <v>1</v>
      </c>
      <c r="N383" s="146" t="s">
        <v>45</v>
      </c>
      <c r="P383" s="147">
        <f>O383*H383</f>
        <v>0</v>
      </c>
      <c r="Q383" s="147">
        <v>0</v>
      </c>
      <c r="R383" s="147">
        <f>Q383*H383</f>
        <v>0</v>
      </c>
      <c r="S383" s="147">
        <v>0</v>
      </c>
      <c r="T383" s="148">
        <f>S383*H383</f>
        <v>0</v>
      </c>
      <c r="AR383" s="149" t="s">
        <v>257</v>
      </c>
      <c r="AT383" s="149" t="s">
        <v>252</v>
      </c>
      <c r="AU383" s="149" t="s">
        <v>21</v>
      </c>
      <c r="AY383" s="17" t="s">
        <v>250</v>
      </c>
      <c r="BE383" s="150">
        <f>IF(N383="základní",J383,0)</f>
        <v>0</v>
      </c>
      <c r="BF383" s="150">
        <f>IF(N383="snížená",J383,0)</f>
        <v>0</v>
      </c>
      <c r="BG383" s="150">
        <f>IF(N383="zákl. přenesená",J383,0)</f>
        <v>0</v>
      </c>
      <c r="BH383" s="150">
        <f>IF(N383="sníž. přenesená",J383,0)</f>
        <v>0</v>
      </c>
      <c r="BI383" s="150">
        <f>IF(N383="nulová",J383,0)</f>
        <v>0</v>
      </c>
      <c r="BJ383" s="17" t="s">
        <v>88</v>
      </c>
      <c r="BK383" s="150">
        <f>ROUND(I383*H383,2)</f>
        <v>0</v>
      </c>
      <c r="BL383" s="17" t="s">
        <v>257</v>
      </c>
      <c r="BM383" s="149" t="s">
        <v>5756</v>
      </c>
    </row>
    <row r="384" spans="2:65" s="1" customFormat="1" ht="11.25">
      <c r="B384" s="33"/>
      <c r="D384" s="151" t="s">
        <v>259</v>
      </c>
      <c r="F384" s="152" t="s">
        <v>703</v>
      </c>
      <c r="I384" s="153"/>
      <c r="L384" s="33"/>
      <c r="M384" s="154"/>
      <c r="T384" s="57"/>
      <c r="AT384" s="17" t="s">
        <v>259</v>
      </c>
      <c r="AU384" s="17" t="s">
        <v>21</v>
      </c>
    </row>
    <row r="385" spans="2:65" s="12" customFormat="1" ht="11.25">
      <c r="B385" s="155"/>
      <c r="D385" s="156" t="s">
        <v>265</v>
      </c>
      <c r="E385" s="157" t="s">
        <v>1</v>
      </c>
      <c r="F385" s="158" t="s">
        <v>5757</v>
      </c>
      <c r="H385" s="159">
        <v>916.69200000000001</v>
      </c>
      <c r="I385" s="160"/>
      <c r="L385" s="155"/>
      <c r="M385" s="161"/>
      <c r="T385" s="162"/>
      <c r="AT385" s="157" t="s">
        <v>265</v>
      </c>
      <c r="AU385" s="157" t="s">
        <v>21</v>
      </c>
      <c r="AV385" s="12" t="s">
        <v>21</v>
      </c>
      <c r="AW385" s="12" t="s">
        <v>36</v>
      </c>
      <c r="AX385" s="12" t="s">
        <v>88</v>
      </c>
      <c r="AY385" s="157" t="s">
        <v>250</v>
      </c>
    </row>
    <row r="386" spans="2:65" s="1" customFormat="1" ht="24.2" customHeight="1">
      <c r="B386" s="33"/>
      <c r="C386" s="138" t="s">
        <v>674</v>
      </c>
      <c r="D386" s="138" t="s">
        <v>252</v>
      </c>
      <c r="E386" s="139" t="s">
        <v>5758</v>
      </c>
      <c r="F386" s="140" t="s">
        <v>5759</v>
      </c>
      <c r="G386" s="141" t="s">
        <v>402</v>
      </c>
      <c r="H386" s="142">
        <v>17.077999999999999</v>
      </c>
      <c r="I386" s="143"/>
      <c r="J386" s="144">
        <f>ROUND(I386*H386,2)</f>
        <v>0</v>
      </c>
      <c r="K386" s="140" t="s">
        <v>1</v>
      </c>
      <c r="L386" s="33"/>
      <c r="M386" s="145" t="s">
        <v>1</v>
      </c>
      <c r="N386" s="146" t="s">
        <v>45</v>
      </c>
      <c r="P386" s="147">
        <f>O386*H386</f>
        <v>0</v>
      </c>
      <c r="Q386" s="147">
        <v>0</v>
      </c>
      <c r="R386" s="147">
        <f>Q386*H386</f>
        <v>0</v>
      </c>
      <c r="S386" s="147">
        <v>0</v>
      </c>
      <c r="T386" s="148">
        <f>S386*H386</f>
        <v>0</v>
      </c>
      <c r="AR386" s="149" t="s">
        <v>257</v>
      </c>
      <c r="AT386" s="149" t="s">
        <v>252</v>
      </c>
      <c r="AU386" s="149" t="s">
        <v>21</v>
      </c>
      <c r="AY386" s="17" t="s">
        <v>250</v>
      </c>
      <c r="BE386" s="150">
        <f>IF(N386="základní",J386,0)</f>
        <v>0</v>
      </c>
      <c r="BF386" s="150">
        <f>IF(N386="snížená",J386,0)</f>
        <v>0</v>
      </c>
      <c r="BG386" s="150">
        <f>IF(N386="zákl. přenesená",J386,0)</f>
        <v>0</v>
      </c>
      <c r="BH386" s="150">
        <f>IF(N386="sníž. přenesená",J386,0)</f>
        <v>0</v>
      </c>
      <c r="BI386" s="150">
        <f>IF(N386="nulová",J386,0)</f>
        <v>0</v>
      </c>
      <c r="BJ386" s="17" t="s">
        <v>88</v>
      </c>
      <c r="BK386" s="150">
        <f>ROUND(I386*H386,2)</f>
        <v>0</v>
      </c>
      <c r="BL386" s="17" t="s">
        <v>257</v>
      </c>
      <c r="BM386" s="149" t="s">
        <v>5760</v>
      </c>
    </row>
    <row r="387" spans="2:65" s="12" customFormat="1" ht="11.25">
      <c r="B387" s="155"/>
      <c r="D387" s="156" t="s">
        <v>265</v>
      </c>
      <c r="E387" s="157" t="s">
        <v>5415</v>
      </c>
      <c r="F387" s="158" t="s">
        <v>5761</v>
      </c>
      <c r="H387" s="159">
        <v>17.077999999999999</v>
      </c>
      <c r="I387" s="160"/>
      <c r="L387" s="155"/>
      <c r="M387" s="161"/>
      <c r="T387" s="162"/>
      <c r="AT387" s="157" t="s">
        <v>265</v>
      </c>
      <c r="AU387" s="157" t="s">
        <v>21</v>
      </c>
      <c r="AV387" s="12" t="s">
        <v>21</v>
      </c>
      <c r="AW387" s="12" t="s">
        <v>36</v>
      </c>
      <c r="AX387" s="12" t="s">
        <v>88</v>
      </c>
      <c r="AY387" s="157" t="s">
        <v>250</v>
      </c>
    </row>
    <row r="388" spans="2:65" s="1" customFormat="1" ht="44.25" customHeight="1">
      <c r="B388" s="33"/>
      <c r="C388" s="138" t="s">
        <v>680</v>
      </c>
      <c r="D388" s="138" t="s">
        <v>252</v>
      </c>
      <c r="E388" s="139" t="s">
        <v>711</v>
      </c>
      <c r="F388" s="140" t="s">
        <v>712</v>
      </c>
      <c r="G388" s="141" t="s">
        <v>402</v>
      </c>
      <c r="H388" s="142">
        <v>15.08</v>
      </c>
      <c r="I388" s="143"/>
      <c r="J388" s="144">
        <f>ROUND(I388*H388,2)</f>
        <v>0</v>
      </c>
      <c r="K388" s="140" t="s">
        <v>256</v>
      </c>
      <c r="L388" s="33"/>
      <c r="M388" s="145" t="s">
        <v>1</v>
      </c>
      <c r="N388" s="146" t="s">
        <v>45</v>
      </c>
      <c r="P388" s="147">
        <f>O388*H388</f>
        <v>0</v>
      </c>
      <c r="Q388" s="147">
        <v>0</v>
      </c>
      <c r="R388" s="147">
        <f>Q388*H388</f>
        <v>0</v>
      </c>
      <c r="S388" s="147">
        <v>0</v>
      </c>
      <c r="T388" s="148">
        <f>S388*H388</f>
        <v>0</v>
      </c>
      <c r="AR388" s="149" t="s">
        <v>257</v>
      </c>
      <c r="AT388" s="149" t="s">
        <v>252</v>
      </c>
      <c r="AU388" s="149" t="s">
        <v>21</v>
      </c>
      <c r="AY388" s="17" t="s">
        <v>250</v>
      </c>
      <c r="BE388" s="150">
        <f>IF(N388="základní",J388,0)</f>
        <v>0</v>
      </c>
      <c r="BF388" s="150">
        <f>IF(N388="snížená",J388,0)</f>
        <v>0</v>
      </c>
      <c r="BG388" s="150">
        <f>IF(N388="zákl. přenesená",J388,0)</f>
        <v>0</v>
      </c>
      <c r="BH388" s="150">
        <f>IF(N388="sníž. přenesená",J388,0)</f>
        <v>0</v>
      </c>
      <c r="BI388" s="150">
        <f>IF(N388="nulová",J388,0)</f>
        <v>0</v>
      </c>
      <c r="BJ388" s="17" t="s">
        <v>88</v>
      </c>
      <c r="BK388" s="150">
        <f>ROUND(I388*H388,2)</f>
        <v>0</v>
      </c>
      <c r="BL388" s="17" t="s">
        <v>257</v>
      </c>
      <c r="BM388" s="149" t="s">
        <v>5762</v>
      </c>
    </row>
    <row r="389" spans="2:65" s="1" customFormat="1" ht="11.25">
      <c r="B389" s="33"/>
      <c r="D389" s="151" t="s">
        <v>259</v>
      </c>
      <c r="F389" s="152" t="s">
        <v>714</v>
      </c>
      <c r="I389" s="153"/>
      <c r="L389" s="33"/>
      <c r="M389" s="154"/>
      <c r="T389" s="57"/>
      <c r="AT389" s="17" t="s">
        <v>259</v>
      </c>
      <c r="AU389" s="17" t="s">
        <v>21</v>
      </c>
    </row>
    <row r="390" spans="2:65" s="12" customFormat="1" ht="11.25">
      <c r="B390" s="155"/>
      <c r="D390" s="156" t="s">
        <v>265</v>
      </c>
      <c r="E390" s="157" t="s">
        <v>5421</v>
      </c>
      <c r="F390" s="158" t="s">
        <v>5422</v>
      </c>
      <c r="H390" s="159">
        <v>15.08</v>
      </c>
      <c r="I390" s="160"/>
      <c r="L390" s="155"/>
      <c r="M390" s="161"/>
      <c r="T390" s="162"/>
      <c r="AT390" s="157" t="s">
        <v>265</v>
      </c>
      <c r="AU390" s="157" t="s">
        <v>21</v>
      </c>
      <c r="AV390" s="12" t="s">
        <v>21</v>
      </c>
      <c r="AW390" s="12" t="s">
        <v>36</v>
      </c>
      <c r="AX390" s="12" t="s">
        <v>88</v>
      </c>
      <c r="AY390" s="157" t="s">
        <v>250</v>
      </c>
    </row>
    <row r="391" spans="2:65" s="1" customFormat="1" ht="24.2" customHeight="1">
      <c r="B391" s="33"/>
      <c r="C391" s="138" t="s">
        <v>686</v>
      </c>
      <c r="D391" s="138" t="s">
        <v>252</v>
      </c>
      <c r="E391" s="139" t="s">
        <v>5763</v>
      </c>
      <c r="F391" s="140" t="s">
        <v>5764</v>
      </c>
      <c r="G391" s="141" t="s">
        <v>402</v>
      </c>
      <c r="H391" s="142">
        <v>33.32</v>
      </c>
      <c r="I391" s="143"/>
      <c r="J391" s="144">
        <f>ROUND(I391*H391,2)</f>
        <v>0</v>
      </c>
      <c r="K391" s="140" t="s">
        <v>1</v>
      </c>
      <c r="L391" s="33"/>
      <c r="M391" s="145" t="s">
        <v>1</v>
      </c>
      <c r="N391" s="146" t="s">
        <v>45</v>
      </c>
      <c r="P391" s="147">
        <f>O391*H391</f>
        <v>0</v>
      </c>
      <c r="Q391" s="147">
        <v>0</v>
      </c>
      <c r="R391" s="147">
        <f>Q391*H391</f>
        <v>0</v>
      </c>
      <c r="S391" s="147">
        <v>0</v>
      </c>
      <c r="T391" s="148">
        <f>S391*H391</f>
        <v>0</v>
      </c>
      <c r="AR391" s="149" t="s">
        <v>257</v>
      </c>
      <c r="AT391" s="149" t="s">
        <v>252</v>
      </c>
      <c r="AU391" s="149" t="s">
        <v>21</v>
      </c>
      <c r="AY391" s="17" t="s">
        <v>250</v>
      </c>
      <c r="BE391" s="150">
        <f>IF(N391="základní",J391,0)</f>
        <v>0</v>
      </c>
      <c r="BF391" s="150">
        <f>IF(N391="snížená",J391,0)</f>
        <v>0</v>
      </c>
      <c r="BG391" s="150">
        <f>IF(N391="zákl. přenesená",J391,0)</f>
        <v>0</v>
      </c>
      <c r="BH391" s="150">
        <f>IF(N391="sníž. přenesená",J391,0)</f>
        <v>0</v>
      </c>
      <c r="BI391" s="150">
        <f>IF(N391="nulová",J391,0)</f>
        <v>0</v>
      </c>
      <c r="BJ391" s="17" t="s">
        <v>88</v>
      </c>
      <c r="BK391" s="150">
        <f>ROUND(I391*H391,2)</f>
        <v>0</v>
      </c>
      <c r="BL391" s="17" t="s">
        <v>257</v>
      </c>
      <c r="BM391" s="149" t="s">
        <v>5765</v>
      </c>
    </row>
    <row r="392" spans="2:65" s="12" customFormat="1" ht="11.25">
      <c r="B392" s="155"/>
      <c r="D392" s="156" t="s">
        <v>265</v>
      </c>
      <c r="E392" s="157" t="s">
        <v>5417</v>
      </c>
      <c r="F392" s="158" t="s">
        <v>5766</v>
      </c>
      <c r="H392" s="159">
        <v>33.32</v>
      </c>
      <c r="I392" s="160"/>
      <c r="L392" s="155"/>
      <c r="M392" s="161"/>
      <c r="T392" s="162"/>
      <c r="AT392" s="157" t="s">
        <v>265</v>
      </c>
      <c r="AU392" s="157" t="s">
        <v>21</v>
      </c>
      <c r="AV392" s="12" t="s">
        <v>21</v>
      </c>
      <c r="AW392" s="12" t="s">
        <v>36</v>
      </c>
      <c r="AX392" s="12" t="s">
        <v>88</v>
      </c>
      <c r="AY392" s="157" t="s">
        <v>250</v>
      </c>
    </row>
    <row r="393" spans="2:65" s="11" customFormat="1" ht="22.9" customHeight="1">
      <c r="B393" s="126"/>
      <c r="D393" s="127" t="s">
        <v>79</v>
      </c>
      <c r="E393" s="136" t="s">
        <v>720</v>
      </c>
      <c r="F393" s="136" t="s">
        <v>721</v>
      </c>
      <c r="I393" s="129"/>
      <c r="J393" s="137">
        <f>BK393</f>
        <v>0</v>
      </c>
      <c r="L393" s="126"/>
      <c r="M393" s="131"/>
      <c r="P393" s="132">
        <f>SUM(P394:P395)</f>
        <v>0</v>
      </c>
      <c r="R393" s="132">
        <f>SUM(R394:R395)</f>
        <v>0</v>
      </c>
      <c r="T393" s="133">
        <f>SUM(T394:T395)</f>
        <v>0</v>
      </c>
      <c r="AR393" s="127" t="s">
        <v>88</v>
      </c>
      <c r="AT393" s="134" t="s">
        <v>79</v>
      </c>
      <c r="AU393" s="134" t="s">
        <v>88</v>
      </c>
      <c r="AY393" s="127" t="s">
        <v>250</v>
      </c>
      <c r="BK393" s="135">
        <f>SUM(BK394:BK395)</f>
        <v>0</v>
      </c>
    </row>
    <row r="394" spans="2:65" s="1" customFormat="1" ht="33" customHeight="1">
      <c r="B394" s="33"/>
      <c r="C394" s="138" t="s">
        <v>694</v>
      </c>
      <c r="D394" s="138" t="s">
        <v>252</v>
      </c>
      <c r="E394" s="139" t="s">
        <v>3895</v>
      </c>
      <c r="F394" s="140" t="s">
        <v>3896</v>
      </c>
      <c r="G394" s="141" t="s">
        <v>402</v>
      </c>
      <c r="H394" s="142">
        <v>1.1879999999999999</v>
      </c>
      <c r="I394" s="143"/>
      <c r="J394" s="144">
        <f>ROUND(I394*H394,2)</f>
        <v>0</v>
      </c>
      <c r="K394" s="140" t="s">
        <v>256</v>
      </c>
      <c r="L394" s="33"/>
      <c r="M394" s="145" t="s">
        <v>1</v>
      </c>
      <c r="N394" s="146" t="s">
        <v>45</v>
      </c>
      <c r="P394" s="147">
        <f>O394*H394</f>
        <v>0</v>
      </c>
      <c r="Q394" s="147">
        <v>0</v>
      </c>
      <c r="R394" s="147">
        <f>Q394*H394</f>
        <v>0</v>
      </c>
      <c r="S394" s="147">
        <v>0</v>
      </c>
      <c r="T394" s="148">
        <f>S394*H394</f>
        <v>0</v>
      </c>
      <c r="AR394" s="149" t="s">
        <v>257</v>
      </c>
      <c r="AT394" s="149" t="s">
        <v>252</v>
      </c>
      <c r="AU394" s="149" t="s">
        <v>21</v>
      </c>
      <c r="AY394" s="17" t="s">
        <v>250</v>
      </c>
      <c r="BE394" s="150">
        <f>IF(N394="základní",J394,0)</f>
        <v>0</v>
      </c>
      <c r="BF394" s="150">
        <f>IF(N394="snížená",J394,0)</f>
        <v>0</v>
      </c>
      <c r="BG394" s="150">
        <f>IF(N394="zákl. přenesená",J394,0)</f>
        <v>0</v>
      </c>
      <c r="BH394" s="150">
        <f>IF(N394="sníž. přenesená",J394,0)</f>
        <v>0</v>
      </c>
      <c r="BI394" s="150">
        <f>IF(N394="nulová",J394,0)</f>
        <v>0</v>
      </c>
      <c r="BJ394" s="17" t="s">
        <v>88</v>
      </c>
      <c r="BK394" s="150">
        <f>ROUND(I394*H394,2)</f>
        <v>0</v>
      </c>
      <c r="BL394" s="17" t="s">
        <v>257</v>
      </c>
      <c r="BM394" s="149" t="s">
        <v>5767</v>
      </c>
    </row>
    <row r="395" spans="2:65" s="1" customFormat="1" ht="11.25">
      <c r="B395" s="33"/>
      <c r="D395" s="151" t="s">
        <v>259</v>
      </c>
      <c r="F395" s="152" t="s">
        <v>3898</v>
      </c>
      <c r="I395" s="153"/>
      <c r="L395" s="33"/>
      <c r="M395" s="154"/>
      <c r="T395" s="57"/>
      <c r="AT395" s="17" t="s">
        <v>259</v>
      </c>
      <c r="AU395" s="17" t="s">
        <v>21</v>
      </c>
    </row>
    <row r="396" spans="2:65" s="11" customFormat="1" ht="22.9" customHeight="1">
      <c r="B396" s="126"/>
      <c r="D396" s="127" t="s">
        <v>79</v>
      </c>
      <c r="E396" s="136" t="s">
        <v>2224</v>
      </c>
      <c r="F396" s="136" t="s">
        <v>2225</v>
      </c>
      <c r="I396" s="129"/>
      <c r="J396" s="137">
        <f>BK396</f>
        <v>0</v>
      </c>
      <c r="L396" s="126"/>
      <c r="M396" s="131"/>
      <c r="P396" s="132">
        <f>SUM(P397:P399)</f>
        <v>0</v>
      </c>
      <c r="R396" s="132">
        <f>SUM(R397:R399)</f>
        <v>1E-3</v>
      </c>
      <c r="T396" s="133">
        <f>SUM(T397:T399)</f>
        <v>0</v>
      </c>
      <c r="AR396" s="127" t="s">
        <v>21</v>
      </c>
      <c r="AT396" s="134" t="s">
        <v>79</v>
      </c>
      <c r="AU396" s="134" t="s">
        <v>88</v>
      </c>
      <c r="AY396" s="127" t="s">
        <v>250</v>
      </c>
      <c r="BK396" s="135">
        <f>SUM(BK397:BK399)</f>
        <v>0</v>
      </c>
    </row>
    <row r="397" spans="2:65" s="1" customFormat="1" ht="24.2" customHeight="1">
      <c r="B397" s="33"/>
      <c r="C397" s="138" t="s">
        <v>705</v>
      </c>
      <c r="D397" s="138" t="s">
        <v>252</v>
      </c>
      <c r="E397" s="139" t="s">
        <v>5768</v>
      </c>
      <c r="F397" s="140" t="s">
        <v>5769</v>
      </c>
      <c r="G397" s="141" t="s">
        <v>557</v>
      </c>
      <c r="H397" s="142">
        <v>25</v>
      </c>
      <c r="I397" s="143"/>
      <c r="J397" s="144">
        <f>ROUND(I397*H397,2)</f>
        <v>0</v>
      </c>
      <c r="K397" s="140" t="s">
        <v>256</v>
      </c>
      <c r="L397" s="33"/>
      <c r="M397" s="145" t="s">
        <v>1</v>
      </c>
      <c r="N397" s="146" t="s">
        <v>45</v>
      </c>
      <c r="P397" s="147">
        <f>O397*H397</f>
        <v>0</v>
      </c>
      <c r="Q397" s="147">
        <v>4.0000000000000003E-5</v>
      </c>
      <c r="R397" s="147">
        <f>Q397*H397</f>
        <v>1E-3</v>
      </c>
      <c r="S397" s="147">
        <v>0</v>
      </c>
      <c r="T397" s="148">
        <f>S397*H397</f>
        <v>0</v>
      </c>
      <c r="AR397" s="149" t="s">
        <v>351</v>
      </c>
      <c r="AT397" s="149" t="s">
        <v>252</v>
      </c>
      <c r="AU397" s="149" t="s">
        <v>21</v>
      </c>
      <c r="AY397" s="17" t="s">
        <v>250</v>
      </c>
      <c r="BE397" s="150">
        <f>IF(N397="základní",J397,0)</f>
        <v>0</v>
      </c>
      <c r="BF397" s="150">
        <f>IF(N397="snížená",J397,0)</f>
        <v>0</v>
      </c>
      <c r="BG397" s="150">
        <f>IF(N397="zákl. přenesená",J397,0)</f>
        <v>0</v>
      </c>
      <c r="BH397" s="150">
        <f>IF(N397="sníž. přenesená",J397,0)</f>
        <v>0</v>
      </c>
      <c r="BI397" s="150">
        <f>IF(N397="nulová",J397,0)</f>
        <v>0</v>
      </c>
      <c r="BJ397" s="17" t="s">
        <v>88</v>
      </c>
      <c r="BK397" s="150">
        <f>ROUND(I397*H397,2)</f>
        <v>0</v>
      </c>
      <c r="BL397" s="17" t="s">
        <v>351</v>
      </c>
      <c r="BM397" s="149" t="s">
        <v>5770</v>
      </c>
    </row>
    <row r="398" spans="2:65" s="1" customFormat="1" ht="11.25">
      <c r="B398" s="33"/>
      <c r="D398" s="151" t="s">
        <v>259</v>
      </c>
      <c r="F398" s="152" t="s">
        <v>5771</v>
      </c>
      <c r="I398" s="153"/>
      <c r="L398" s="33"/>
      <c r="M398" s="154"/>
      <c r="T398" s="57"/>
      <c r="AT398" s="17" t="s">
        <v>259</v>
      </c>
      <c r="AU398" s="17" t="s">
        <v>21</v>
      </c>
    </row>
    <row r="399" spans="2:65" s="12" customFormat="1" ht="11.25">
      <c r="B399" s="155"/>
      <c r="D399" s="156" t="s">
        <v>265</v>
      </c>
      <c r="E399" s="157" t="s">
        <v>1</v>
      </c>
      <c r="F399" s="158" t="s">
        <v>406</v>
      </c>
      <c r="H399" s="159">
        <v>25</v>
      </c>
      <c r="I399" s="160"/>
      <c r="L399" s="155"/>
      <c r="M399" s="161"/>
      <c r="T399" s="162"/>
      <c r="AT399" s="157" t="s">
        <v>265</v>
      </c>
      <c r="AU399" s="157" t="s">
        <v>21</v>
      </c>
      <c r="AV399" s="12" t="s">
        <v>21</v>
      </c>
      <c r="AW399" s="12" t="s">
        <v>36</v>
      </c>
      <c r="AX399" s="12" t="s">
        <v>88</v>
      </c>
      <c r="AY399" s="157" t="s">
        <v>250</v>
      </c>
    </row>
    <row r="400" spans="2:65" s="11" customFormat="1" ht="25.9" customHeight="1">
      <c r="B400" s="126"/>
      <c r="D400" s="127" t="s">
        <v>79</v>
      </c>
      <c r="E400" s="128" t="s">
        <v>364</v>
      </c>
      <c r="F400" s="128" t="s">
        <v>748</v>
      </c>
      <c r="I400" s="129"/>
      <c r="J400" s="130">
        <f>BK400</f>
        <v>0</v>
      </c>
      <c r="L400" s="126"/>
      <c r="M400" s="131"/>
      <c r="P400" s="132">
        <f>P401+P407+P509</f>
        <v>0</v>
      </c>
      <c r="R400" s="132">
        <f>R401+R407+R509</f>
        <v>0.61351975000000003</v>
      </c>
      <c r="T400" s="133">
        <f>T401+T407+T509</f>
        <v>0</v>
      </c>
      <c r="AR400" s="127" t="s">
        <v>267</v>
      </c>
      <c r="AT400" s="134" t="s">
        <v>79</v>
      </c>
      <c r="AU400" s="134" t="s">
        <v>80</v>
      </c>
      <c r="AY400" s="127" t="s">
        <v>250</v>
      </c>
      <c r="BK400" s="135">
        <f>BK401+BK407+BK509</f>
        <v>0</v>
      </c>
    </row>
    <row r="401" spans="2:65" s="11" customFormat="1" ht="22.9" customHeight="1">
      <c r="B401" s="126"/>
      <c r="D401" s="127" t="s">
        <v>79</v>
      </c>
      <c r="E401" s="136" t="s">
        <v>749</v>
      </c>
      <c r="F401" s="136" t="s">
        <v>750</v>
      </c>
      <c r="I401" s="129"/>
      <c r="J401" s="137">
        <f>BK401</f>
        <v>0</v>
      </c>
      <c r="L401" s="126"/>
      <c r="M401" s="131"/>
      <c r="P401" s="132">
        <f>SUM(P402:P406)</f>
        <v>0</v>
      </c>
      <c r="R401" s="132">
        <f>SUM(R402:R406)</f>
        <v>4.9297500000000001E-3</v>
      </c>
      <c r="T401" s="133">
        <f>SUM(T402:T406)</f>
        <v>0</v>
      </c>
      <c r="AR401" s="127" t="s">
        <v>267</v>
      </c>
      <c r="AT401" s="134" t="s">
        <v>79</v>
      </c>
      <c r="AU401" s="134" t="s">
        <v>88</v>
      </c>
      <c r="AY401" s="127" t="s">
        <v>250</v>
      </c>
      <c r="BK401" s="135">
        <f>SUM(BK402:BK406)</f>
        <v>0</v>
      </c>
    </row>
    <row r="402" spans="2:65" s="1" customFormat="1" ht="37.9" customHeight="1">
      <c r="B402" s="33"/>
      <c r="C402" s="138" t="s">
        <v>710</v>
      </c>
      <c r="D402" s="138" t="s">
        <v>252</v>
      </c>
      <c r="E402" s="139" t="s">
        <v>5772</v>
      </c>
      <c r="F402" s="140" t="s">
        <v>5773</v>
      </c>
      <c r="G402" s="141" t="s">
        <v>557</v>
      </c>
      <c r="H402" s="142">
        <v>156.5</v>
      </c>
      <c r="I402" s="143"/>
      <c r="J402" s="144">
        <f>ROUND(I402*H402,2)</f>
        <v>0</v>
      </c>
      <c r="K402" s="140" t="s">
        <v>256</v>
      </c>
      <c r="L402" s="33"/>
      <c r="M402" s="145" t="s">
        <v>1</v>
      </c>
      <c r="N402" s="146" t="s">
        <v>45</v>
      </c>
      <c r="P402" s="147">
        <f>O402*H402</f>
        <v>0</v>
      </c>
      <c r="Q402" s="147">
        <v>0</v>
      </c>
      <c r="R402" s="147">
        <f>Q402*H402</f>
        <v>0</v>
      </c>
      <c r="S402" s="147">
        <v>0</v>
      </c>
      <c r="T402" s="148">
        <f>S402*H402</f>
        <v>0</v>
      </c>
      <c r="AR402" s="149" t="s">
        <v>630</v>
      </c>
      <c r="AT402" s="149" t="s">
        <v>252</v>
      </c>
      <c r="AU402" s="149" t="s">
        <v>21</v>
      </c>
      <c r="AY402" s="17" t="s">
        <v>250</v>
      </c>
      <c r="BE402" s="150">
        <f>IF(N402="základní",J402,0)</f>
        <v>0</v>
      </c>
      <c r="BF402" s="150">
        <f>IF(N402="snížená",J402,0)</f>
        <v>0</v>
      </c>
      <c r="BG402" s="150">
        <f>IF(N402="zákl. přenesená",J402,0)</f>
        <v>0</v>
      </c>
      <c r="BH402" s="150">
        <f>IF(N402="sníž. přenesená",J402,0)</f>
        <v>0</v>
      </c>
      <c r="BI402" s="150">
        <f>IF(N402="nulová",J402,0)</f>
        <v>0</v>
      </c>
      <c r="BJ402" s="17" t="s">
        <v>88</v>
      </c>
      <c r="BK402" s="150">
        <f>ROUND(I402*H402,2)</f>
        <v>0</v>
      </c>
      <c r="BL402" s="17" t="s">
        <v>630</v>
      </c>
      <c r="BM402" s="149" t="s">
        <v>5774</v>
      </c>
    </row>
    <row r="403" spans="2:65" s="1" customFormat="1" ht="11.25">
      <c r="B403" s="33"/>
      <c r="D403" s="151" t="s">
        <v>259</v>
      </c>
      <c r="F403" s="152" t="s">
        <v>5775</v>
      </c>
      <c r="I403" s="153"/>
      <c r="L403" s="33"/>
      <c r="M403" s="154"/>
      <c r="T403" s="57"/>
      <c r="AT403" s="17" t="s">
        <v>259</v>
      </c>
      <c r="AU403" s="17" t="s">
        <v>21</v>
      </c>
    </row>
    <row r="404" spans="2:65" s="12" customFormat="1" ht="11.25">
      <c r="B404" s="155"/>
      <c r="D404" s="156" t="s">
        <v>265</v>
      </c>
      <c r="E404" s="157" t="s">
        <v>1</v>
      </c>
      <c r="F404" s="158" t="s">
        <v>5776</v>
      </c>
      <c r="H404" s="159">
        <v>156.5</v>
      </c>
      <c r="I404" s="160"/>
      <c r="L404" s="155"/>
      <c r="M404" s="161"/>
      <c r="T404" s="162"/>
      <c r="AT404" s="157" t="s">
        <v>265</v>
      </c>
      <c r="AU404" s="157" t="s">
        <v>21</v>
      </c>
      <c r="AV404" s="12" t="s">
        <v>21</v>
      </c>
      <c r="AW404" s="12" t="s">
        <v>36</v>
      </c>
      <c r="AX404" s="12" t="s">
        <v>88</v>
      </c>
      <c r="AY404" s="157" t="s">
        <v>250</v>
      </c>
    </row>
    <row r="405" spans="2:65" s="1" customFormat="1" ht="24.2" customHeight="1">
      <c r="B405" s="33"/>
      <c r="C405" s="178" t="s">
        <v>715</v>
      </c>
      <c r="D405" s="178" t="s">
        <v>364</v>
      </c>
      <c r="E405" s="179" t="s">
        <v>5777</v>
      </c>
      <c r="F405" s="180" t="s">
        <v>5778</v>
      </c>
      <c r="G405" s="181" t="s">
        <v>557</v>
      </c>
      <c r="H405" s="182">
        <v>164.32499999999999</v>
      </c>
      <c r="I405" s="183"/>
      <c r="J405" s="184">
        <f>ROUND(I405*H405,2)</f>
        <v>0</v>
      </c>
      <c r="K405" s="180" t="s">
        <v>256</v>
      </c>
      <c r="L405" s="185"/>
      <c r="M405" s="186" t="s">
        <v>1</v>
      </c>
      <c r="N405" s="187" t="s">
        <v>45</v>
      </c>
      <c r="P405" s="147">
        <f>O405*H405</f>
        <v>0</v>
      </c>
      <c r="Q405" s="147">
        <v>3.0000000000000001E-5</v>
      </c>
      <c r="R405" s="147">
        <f>Q405*H405</f>
        <v>4.9297500000000001E-3</v>
      </c>
      <c r="S405" s="147">
        <v>0</v>
      </c>
      <c r="T405" s="148">
        <f>S405*H405</f>
        <v>0</v>
      </c>
      <c r="AR405" s="149" t="s">
        <v>760</v>
      </c>
      <c r="AT405" s="149" t="s">
        <v>364</v>
      </c>
      <c r="AU405" s="149" t="s">
        <v>21</v>
      </c>
      <c r="AY405" s="17" t="s">
        <v>250</v>
      </c>
      <c r="BE405" s="150">
        <f>IF(N405="základní",J405,0)</f>
        <v>0</v>
      </c>
      <c r="BF405" s="150">
        <f>IF(N405="snížená",J405,0)</f>
        <v>0</v>
      </c>
      <c r="BG405" s="150">
        <f>IF(N405="zákl. přenesená",J405,0)</f>
        <v>0</v>
      </c>
      <c r="BH405" s="150">
        <f>IF(N405="sníž. přenesená",J405,0)</f>
        <v>0</v>
      </c>
      <c r="BI405" s="150">
        <f>IF(N405="nulová",J405,0)</f>
        <v>0</v>
      </c>
      <c r="BJ405" s="17" t="s">
        <v>88</v>
      </c>
      <c r="BK405" s="150">
        <f>ROUND(I405*H405,2)</f>
        <v>0</v>
      </c>
      <c r="BL405" s="17" t="s">
        <v>760</v>
      </c>
      <c r="BM405" s="149" t="s">
        <v>5779</v>
      </c>
    </row>
    <row r="406" spans="2:65" s="12" customFormat="1" ht="11.25">
      <c r="B406" s="155"/>
      <c r="D406" s="156" t="s">
        <v>265</v>
      </c>
      <c r="E406" s="157" t="s">
        <v>1</v>
      </c>
      <c r="F406" s="158" t="s">
        <v>5780</v>
      </c>
      <c r="H406" s="159">
        <v>164.32499999999999</v>
      </c>
      <c r="I406" s="160"/>
      <c r="L406" s="155"/>
      <c r="M406" s="161"/>
      <c r="T406" s="162"/>
      <c r="AT406" s="157" t="s">
        <v>265</v>
      </c>
      <c r="AU406" s="157" t="s">
        <v>21</v>
      </c>
      <c r="AV406" s="12" t="s">
        <v>21</v>
      </c>
      <c r="AW406" s="12" t="s">
        <v>36</v>
      </c>
      <c r="AX406" s="12" t="s">
        <v>88</v>
      </c>
      <c r="AY406" s="157" t="s">
        <v>250</v>
      </c>
    </row>
    <row r="407" spans="2:65" s="11" customFormat="1" ht="22.9" customHeight="1">
      <c r="B407" s="126"/>
      <c r="D407" s="127" t="s">
        <v>79</v>
      </c>
      <c r="E407" s="136" t="s">
        <v>3535</v>
      </c>
      <c r="F407" s="136" t="s">
        <v>3536</v>
      </c>
      <c r="I407" s="129"/>
      <c r="J407" s="137">
        <f>BK407</f>
        <v>0</v>
      </c>
      <c r="L407" s="126"/>
      <c r="M407" s="131"/>
      <c r="P407" s="132">
        <f>SUM(P408:P508)</f>
        <v>0</v>
      </c>
      <c r="R407" s="132">
        <f>SUM(R408:R508)</f>
        <v>9.2590000000000006E-2</v>
      </c>
      <c r="T407" s="133">
        <f>SUM(T408:T508)</f>
        <v>0</v>
      </c>
      <c r="AR407" s="127" t="s">
        <v>267</v>
      </c>
      <c r="AT407" s="134" t="s">
        <v>79</v>
      </c>
      <c r="AU407" s="134" t="s">
        <v>88</v>
      </c>
      <c r="AY407" s="127" t="s">
        <v>250</v>
      </c>
      <c r="BK407" s="135">
        <f>SUM(BK408:BK508)</f>
        <v>0</v>
      </c>
    </row>
    <row r="408" spans="2:65" s="1" customFormat="1" ht="24.2" customHeight="1">
      <c r="B408" s="33"/>
      <c r="C408" s="138" t="s">
        <v>5781</v>
      </c>
      <c r="D408" s="138" t="s">
        <v>252</v>
      </c>
      <c r="E408" s="139" t="s">
        <v>5782</v>
      </c>
      <c r="F408" s="140" t="s">
        <v>5783</v>
      </c>
      <c r="G408" s="141" t="s">
        <v>2361</v>
      </c>
      <c r="H408" s="142">
        <v>1</v>
      </c>
      <c r="I408" s="143"/>
      <c r="J408" s="144">
        <f>ROUND(I408*H408,2)</f>
        <v>0</v>
      </c>
      <c r="K408" s="140" t="s">
        <v>1</v>
      </c>
      <c r="L408" s="33"/>
      <c r="M408" s="145" t="s">
        <v>1</v>
      </c>
      <c r="N408" s="146" t="s">
        <v>45</v>
      </c>
      <c r="P408" s="147">
        <f>O408*H408</f>
        <v>0</v>
      </c>
      <c r="Q408" s="147">
        <v>0</v>
      </c>
      <c r="R408" s="147">
        <f>Q408*H408</f>
        <v>0</v>
      </c>
      <c r="S408" s="147">
        <v>0</v>
      </c>
      <c r="T408" s="148">
        <f>S408*H408</f>
        <v>0</v>
      </c>
      <c r="AR408" s="149" t="s">
        <v>630</v>
      </c>
      <c r="AT408" s="149" t="s">
        <v>252</v>
      </c>
      <c r="AU408" s="149" t="s">
        <v>21</v>
      </c>
      <c r="AY408" s="17" t="s">
        <v>250</v>
      </c>
      <c r="BE408" s="150">
        <f>IF(N408="základní",J408,0)</f>
        <v>0</v>
      </c>
      <c r="BF408" s="150">
        <f>IF(N408="snížená",J408,0)</f>
        <v>0</v>
      </c>
      <c r="BG408" s="150">
        <f>IF(N408="zákl. přenesená",J408,0)</f>
        <v>0</v>
      </c>
      <c r="BH408" s="150">
        <f>IF(N408="sníž. přenesená",J408,0)</f>
        <v>0</v>
      </c>
      <c r="BI408" s="150">
        <f>IF(N408="nulová",J408,0)</f>
        <v>0</v>
      </c>
      <c r="BJ408" s="17" t="s">
        <v>88</v>
      </c>
      <c r="BK408" s="150">
        <f>ROUND(I408*H408,2)</f>
        <v>0</v>
      </c>
      <c r="BL408" s="17" t="s">
        <v>630</v>
      </c>
      <c r="BM408" s="149" t="s">
        <v>5784</v>
      </c>
    </row>
    <row r="409" spans="2:65" s="1" customFormat="1" ht="24.2" customHeight="1">
      <c r="B409" s="33"/>
      <c r="C409" s="138" t="s">
        <v>722</v>
      </c>
      <c r="D409" s="138" t="s">
        <v>252</v>
      </c>
      <c r="E409" s="139" t="s">
        <v>5785</v>
      </c>
      <c r="F409" s="140" t="s">
        <v>5786</v>
      </c>
      <c r="G409" s="141" t="s">
        <v>481</v>
      </c>
      <c r="H409" s="142">
        <v>17</v>
      </c>
      <c r="I409" s="143"/>
      <c r="J409" s="144">
        <f>ROUND(I409*H409,2)</f>
        <v>0</v>
      </c>
      <c r="K409" s="140" t="s">
        <v>256</v>
      </c>
      <c r="L409" s="33"/>
      <c r="M409" s="145" t="s">
        <v>1</v>
      </c>
      <c r="N409" s="146" t="s">
        <v>45</v>
      </c>
      <c r="P409" s="147">
        <f>O409*H409</f>
        <v>0</v>
      </c>
      <c r="Q409" s="147">
        <v>1.1E-4</v>
      </c>
      <c r="R409" s="147">
        <f>Q409*H409</f>
        <v>1.8700000000000001E-3</v>
      </c>
      <c r="S409" s="147">
        <v>0</v>
      </c>
      <c r="T409" s="148">
        <f>S409*H409</f>
        <v>0</v>
      </c>
      <c r="AR409" s="149" t="s">
        <v>630</v>
      </c>
      <c r="AT409" s="149" t="s">
        <v>252</v>
      </c>
      <c r="AU409" s="149" t="s">
        <v>21</v>
      </c>
      <c r="AY409" s="17" t="s">
        <v>250</v>
      </c>
      <c r="BE409" s="150">
        <f>IF(N409="základní",J409,0)</f>
        <v>0</v>
      </c>
      <c r="BF409" s="150">
        <f>IF(N409="snížená",J409,0)</f>
        <v>0</v>
      </c>
      <c r="BG409" s="150">
        <f>IF(N409="zákl. přenesená",J409,0)</f>
        <v>0</v>
      </c>
      <c r="BH409" s="150">
        <f>IF(N409="sníž. přenesená",J409,0)</f>
        <v>0</v>
      </c>
      <c r="BI409" s="150">
        <f>IF(N409="nulová",J409,0)</f>
        <v>0</v>
      </c>
      <c r="BJ409" s="17" t="s">
        <v>88</v>
      </c>
      <c r="BK409" s="150">
        <f>ROUND(I409*H409,2)</f>
        <v>0</v>
      </c>
      <c r="BL409" s="17" t="s">
        <v>630</v>
      </c>
      <c r="BM409" s="149" t="s">
        <v>5787</v>
      </c>
    </row>
    <row r="410" spans="2:65" s="1" customFormat="1" ht="11.25">
      <c r="B410" s="33"/>
      <c r="D410" s="151" t="s">
        <v>259</v>
      </c>
      <c r="F410" s="152" t="s">
        <v>5788</v>
      </c>
      <c r="I410" s="153"/>
      <c r="L410" s="33"/>
      <c r="M410" s="154"/>
      <c r="T410" s="57"/>
      <c r="AT410" s="17" t="s">
        <v>259</v>
      </c>
      <c r="AU410" s="17" t="s">
        <v>21</v>
      </c>
    </row>
    <row r="411" spans="2:65" s="12" customFormat="1" ht="11.25">
      <c r="B411" s="155"/>
      <c r="D411" s="156" t="s">
        <v>265</v>
      </c>
      <c r="E411" s="157" t="s">
        <v>1</v>
      </c>
      <c r="F411" s="158" t="s">
        <v>5789</v>
      </c>
      <c r="H411" s="159">
        <v>16.667000000000002</v>
      </c>
      <c r="I411" s="160"/>
      <c r="L411" s="155"/>
      <c r="M411" s="161"/>
      <c r="T411" s="162"/>
      <c r="AT411" s="157" t="s">
        <v>265</v>
      </c>
      <c r="AU411" s="157" t="s">
        <v>21</v>
      </c>
      <c r="AV411" s="12" t="s">
        <v>21</v>
      </c>
      <c r="AW411" s="12" t="s">
        <v>36</v>
      </c>
      <c r="AX411" s="12" t="s">
        <v>80</v>
      </c>
      <c r="AY411" s="157" t="s">
        <v>250</v>
      </c>
    </row>
    <row r="412" spans="2:65" s="12" customFormat="1" ht="11.25">
      <c r="B412" s="155"/>
      <c r="D412" s="156" t="s">
        <v>265</v>
      </c>
      <c r="E412" s="157" t="s">
        <v>1</v>
      </c>
      <c r="F412" s="158" t="s">
        <v>357</v>
      </c>
      <c r="H412" s="159">
        <v>17</v>
      </c>
      <c r="I412" s="160"/>
      <c r="L412" s="155"/>
      <c r="M412" s="161"/>
      <c r="T412" s="162"/>
      <c r="AT412" s="157" t="s">
        <v>265</v>
      </c>
      <c r="AU412" s="157" t="s">
        <v>21</v>
      </c>
      <c r="AV412" s="12" t="s">
        <v>21</v>
      </c>
      <c r="AW412" s="12" t="s">
        <v>36</v>
      </c>
      <c r="AX412" s="12" t="s">
        <v>88</v>
      </c>
      <c r="AY412" s="157" t="s">
        <v>250</v>
      </c>
    </row>
    <row r="413" spans="2:65" s="1" customFormat="1" ht="16.5" customHeight="1">
      <c r="B413" s="33"/>
      <c r="C413" s="138" t="s">
        <v>731</v>
      </c>
      <c r="D413" s="138" t="s">
        <v>252</v>
      </c>
      <c r="E413" s="139" t="s">
        <v>5790</v>
      </c>
      <c r="F413" s="140" t="s">
        <v>5791</v>
      </c>
      <c r="G413" s="141" t="s">
        <v>557</v>
      </c>
      <c r="H413" s="142">
        <v>153</v>
      </c>
      <c r="I413" s="143"/>
      <c r="J413" s="144">
        <f>ROUND(I413*H413,2)</f>
        <v>0</v>
      </c>
      <c r="K413" s="140" t="s">
        <v>256</v>
      </c>
      <c r="L413" s="33"/>
      <c r="M413" s="145" t="s">
        <v>1</v>
      </c>
      <c r="N413" s="146" t="s">
        <v>45</v>
      </c>
      <c r="P413" s="147">
        <f>O413*H413</f>
        <v>0</v>
      </c>
      <c r="Q413" s="147">
        <v>0</v>
      </c>
      <c r="R413" s="147">
        <f>Q413*H413</f>
        <v>0</v>
      </c>
      <c r="S413" s="147">
        <v>0</v>
      </c>
      <c r="T413" s="148">
        <f>S413*H413</f>
        <v>0</v>
      </c>
      <c r="AR413" s="149" t="s">
        <v>630</v>
      </c>
      <c r="AT413" s="149" t="s">
        <v>252</v>
      </c>
      <c r="AU413" s="149" t="s">
        <v>21</v>
      </c>
      <c r="AY413" s="17" t="s">
        <v>250</v>
      </c>
      <c r="BE413" s="150">
        <f>IF(N413="základní",J413,0)</f>
        <v>0</v>
      </c>
      <c r="BF413" s="150">
        <f>IF(N413="snížená",J413,0)</f>
        <v>0</v>
      </c>
      <c r="BG413" s="150">
        <f>IF(N413="zákl. přenesená",J413,0)</f>
        <v>0</v>
      </c>
      <c r="BH413" s="150">
        <f>IF(N413="sníž. přenesená",J413,0)</f>
        <v>0</v>
      </c>
      <c r="BI413" s="150">
        <f>IF(N413="nulová",J413,0)</f>
        <v>0</v>
      </c>
      <c r="BJ413" s="17" t="s">
        <v>88</v>
      </c>
      <c r="BK413" s="150">
        <f>ROUND(I413*H413,2)</f>
        <v>0</v>
      </c>
      <c r="BL413" s="17" t="s">
        <v>630</v>
      </c>
      <c r="BM413" s="149" t="s">
        <v>5792</v>
      </c>
    </row>
    <row r="414" spans="2:65" s="1" customFormat="1" ht="11.25">
      <c r="B414" s="33"/>
      <c r="D414" s="151" t="s">
        <v>259</v>
      </c>
      <c r="F414" s="152" t="s">
        <v>5793</v>
      </c>
      <c r="I414" s="153"/>
      <c r="L414" s="33"/>
      <c r="M414" s="154"/>
      <c r="T414" s="57"/>
      <c r="AT414" s="17" t="s">
        <v>259</v>
      </c>
      <c r="AU414" s="17" t="s">
        <v>21</v>
      </c>
    </row>
    <row r="415" spans="2:65" s="12" customFormat="1" ht="11.25">
      <c r="B415" s="155"/>
      <c r="D415" s="156" t="s">
        <v>265</v>
      </c>
      <c r="E415" s="157" t="s">
        <v>1</v>
      </c>
      <c r="F415" s="158" t="s">
        <v>5794</v>
      </c>
      <c r="H415" s="159">
        <v>153</v>
      </c>
      <c r="I415" s="160"/>
      <c r="L415" s="155"/>
      <c r="M415" s="161"/>
      <c r="T415" s="162"/>
      <c r="AT415" s="157" t="s">
        <v>265</v>
      </c>
      <c r="AU415" s="157" t="s">
        <v>21</v>
      </c>
      <c r="AV415" s="12" t="s">
        <v>21</v>
      </c>
      <c r="AW415" s="12" t="s">
        <v>36</v>
      </c>
      <c r="AX415" s="12" t="s">
        <v>88</v>
      </c>
      <c r="AY415" s="157" t="s">
        <v>250</v>
      </c>
    </row>
    <row r="416" spans="2:65" s="1" customFormat="1" ht="16.5" customHeight="1">
      <c r="B416" s="33"/>
      <c r="C416" s="138" t="s">
        <v>738</v>
      </c>
      <c r="D416" s="138" t="s">
        <v>252</v>
      </c>
      <c r="E416" s="139" t="s">
        <v>5795</v>
      </c>
      <c r="F416" s="140" t="s">
        <v>5796</v>
      </c>
      <c r="G416" s="141" t="s">
        <v>2361</v>
      </c>
      <c r="H416" s="142">
        <v>1</v>
      </c>
      <c r="I416" s="143"/>
      <c r="J416" s="144">
        <f>ROUND(I416*H416,2)</f>
        <v>0</v>
      </c>
      <c r="K416" s="140" t="s">
        <v>1</v>
      </c>
      <c r="L416" s="33"/>
      <c r="M416" s="145" t="s">
        <v>1</v>
      </c>
      <c r="N416" s="146" t="s">
        <v>45</v>
      </c>
      <c r="P416" s="147">
        <f>O416*H416</f>
        <v>0</v>
      </c>
      <c r="Q416" s="147">
        <v>0</v>
      </c>
      <c r="R416" s="147">
        <f>Q416*H416</f>
        <v>0</v>
      </c>
      <c r="S416" s="147">
        <v>0</v>
      </c>
      <c r="T416" s="148">
        <f>S416*H416</f>
        <v>0</v>
      </c>
      <c r="AR416" s="149" t="s">
        <v>630</v>
      </c>
      <c r="AT416" s="149" t="s">
        <v>252</v>
      </c>
      <c r="AU416" s="149" t="s">
        <v>21</v>
      </c>
      <c r="AY416" s="17" t="s">
        <v>250</v>
      </c>
      <c r="BE416" s="150">
        <f>IF(N416="základní",J416,0)</f>
        <v>0</v>
      </c>
      <c r="BF416" s="150">
        <f>IF(N416="snížená",J416,0)</f>
        <v>0</v>
      </c>
      <c r="BG416" s="150">
        <f>IF(N416="zákl. přenesená",J416,0)</f>
        <v>0</v>
      </c>
      <c r="BH416" s="150">
        <f>IF(N416="sníž. přenesená",J416,0)</f>
        <v>0</v>
      </c>
      <c r="BI416" s="150">
        <f>IF(N416="nulová",J416,0)</f>
        <v>0</v>
      </c>
      <c r="BJ416" s="17" t="s">
        <v>88</v>
      </c>
      <c r="BK416" s="150">
        <f>ROUND(I416*H416,2)</f>
        <v>0</v>
      </c>
      <c r="BL416" s="17" t="s">
        <v>630</v>
      </c>
      <c r="BM416" s="149" t="s">
        <v>5797</v>
      </c>
    </row>
    <row r="417" spans="2:65" s="1" customFormat="1" ht="24.2" customHeight="1">
      <c r="B417" s="33"/>
      <c r="C417" s="138" t="s">
        <v>743</v>
      </c>
      <c r="D417" s="138" t="s">
        <v>252</v>
      </c>
      <c r="E417" s="139" t="s">
        <v>5798</v>
      </c>
      <c r="F417" s="140" t="s">
        <v>5799</v>
      </c>
      <c r="G417" s="141" t="s">
        <v>2357</v>
      </c>
      <c r="H417" s="142">
        <v>1</v>
      </c>
      <c r="I417" s="143"/>
      <c r="J417" s="144">
        <f>ROUND(I417*H417,2)</f>
        <v>0</v>
      </c>
      <c r="K417" s="140" t="s">
        <v>256</v>
      </c>
      <c r="L417" s="33"/>
      <c r="M417" s="145" t="s">
        <v>1</v>
      </c>
      <c r="N417" s="146" t="s">
        <v>45</v>
      </c>
      <c r="P417" s="147">
        <f>O417*H417</f>
        <v>0</v>
      </c>
      <c r="Q417" s="147">
        <v>0</v>
      </c>
      <c r="R417" s="147">
        <f>Q417*H417</f>
        <v>0</v>
      </c>
      <c r="S417" s="147">
        <v>0</v>
      </c>
      <c r="T417" s="148">
        <f>S417*H417</f>
        <v>0</v>
      </c>
      <c r="AR417" s="149" t="s">
        <v>630</v>
      </c>
      <c r="AT417" s="149" t="s">
        <v>252</v>
      </c>
      <c r="AU417" s="149" t="s">
        <v>21</v>
      </c>
      <c r="AY417" s="17" t="s">
        <v>250</v>
      </c>
      <c r="BE417" s="150">
        <f>IF(N417="základní",J417,0)</f>
        <v>0</v>
      </c>
      <c r="BF417" s="150">
        <f>IF(N417="snížená",J417,0)</f>
        <v>0</v>
      </c>
      <c r="BG417" s="150">
        <f>IF(N417="zákl. přenesená",J417,0)</f>
        <v>0</v>
      </c>
      <c r="BH417" s="150">
        <f>IF(N417="sníž. přenesená",J417,0)</f>
        <v>0</v>
      </c>
      <c r="BI417" s="150">
        <f>IF(N417="nulová",J417,0)</f>
        <v>0</v>
      </c>
      <c r="BJ417" s="17" t="s">
        <v>88</v>
      </c>
      <c r="BK417" s="150">
        <f>ROUND(I417*H417,2)</f>
        <v>0</v>
      </c>
      <c r="BL417" s="17" t="s">
        <v>630</v>
      </c>
      <c r="BM417" s="149" t="s">
        <v>5800</v>
      </c>
    </row>
    <row r="418" spans="2:65" s="1" customFormat="1" ht="11.25">
      <c r="B418" s="33"/>
      <c r="D418" s="151" t="s">
        <v>259</v>
      </c>
      <c r="F418" s="152" t="s">
        <v>5801</v>
      </c>
      <c r="I418" s="153"/>
      <c r="L418" s="33"/>
      <c r="M418" s="154"/>
      <c r="T418" s="57"/>
      <c r="AT418" s="17" t="s">
        <v>259</v>
      </c>
      <c r="AU418" s="17" t="s">
        <v>21</v>
      </c>
    </row>
    <row r="419" spans="2:65" s="12" customFormat="1" ht="11.25">
      <c r="B419" s="155"/>
      <c r="D419" s="156" t="s">
        <v>265</v>
      </c>
      <c r="E419" s="157" t="s">
        <v>1</v>
      </c>
      <c r="F419" s="158" t="s">
        <v>88</v>
      </c>
      <c r="H419" s="159">
        <v>1</v>
      </c>
      <c r="I419" s="160"/>
      <c r="L419" s="155"/>
      <c r="M419" s="161"/>
      <c r="T419" s="162"/>
      <c r="AT419" s="157" t="s">
        <v>265</v>
      </c>
      <c r="AU419" s="157" t="s">
        <v>21</v>
      </c>
      <c r="AV419" s="12" t="s">
        <v>21</v>
      </c>
      <c r="AW419" s="12" t="s">
        <v>36</v>
      </c>
      <c r="AX419" s="12" t="s">
        <v>88</v>
      </c>
      <c r="AY419" s="157" t="s">
        <v>250</v>
      </c>
    </row>
    <row r="420" spans="2:65" s="1" customFormat="1" ht="24.2" customHeight="1">
      <c r="B420" s="33"/>
      <c r="C420" s="138" t="s">
        <v>751</v>
      </c>
      <c r="D420" s="138" t="s">
        <v>252</v>
      </c>
      <c r="E420" s="139" t="s">
        <v>5802</v>
      </c>
      <c r="F420" s="140" t="s">
        <v>5803</v>
      </c>
      <c r="G420" s="141" t="s">
        <v>2357</v>
      </c>
      <c r="H420" s="142">
        <v>1</v>
      </c>
      <c r="I420" s="143"/>
      <c r="J420" s="144">
        <f>ROUND(I420*H420,2)</f>
        <v>0</v>
      </c>
      <c r="K420" s="140" t="s">
        <v>256</v>
      </c>
      <c r="L420" s="33"/>
      <c r="M420" s="145" t="s">
        <v>1</v>
      </c>
      <c r="N420" s="146" t="s">
        <v>45</v>
      </c>
      <c r="P420" s="147">
        <f>O420*H420</f>
        <v>0</v>
      </c>
      <c r="Q420" s="147">
        <v>0</v>
      </c>
      <c r="R420" s="147">
        <f>Q420*H420</f>
        <v>0</v>
      </c>
      <c r="S420" s="147">
        <v>0</v>
      </c>
      <c r="T420" s="148">
        <f>S420*H420</f>
        <v>0</v>
      </c>
      <c r="AR420" s="149" t="s">
        <v>630</v>
      </c>
      <c r="AT420" s="149" t="s">
        <v>252</v>
      </c>
      <c r="AU420" s="149" t="s">
        <v>21</v>
      </c>
      <c r="AY420" s="17" t="s">
        <v>250</v>
      </c>
      <c r="BE420" s="150">
        <f>IF(N420="základní",J420,0)</f>
        <v>0</v>
      </c>
      <c r="BF420" s="150">
        <f>IF(N420="snížená",J420,0)</f>
        <v>0</v>
      </c>
      <c r="BG420" s="150">
        <f>IF(N420="zákl. přenesená",J420,0)</f>
        <v>0</v>
      </c>
      <c r="BH420" s="150">
        <f>IF(N420="sníž. přenesená",J420,0)</f>
        <v>0</v>
      </c>
      <c r="BI420" s="150">
        <f>IF(N420="nulová",J420,0)</f>
        <v>0</v>
      </c>
      <c r="BJ420" s="17" t="s">
        <v>88</v>
      </c>
      <c r="BK420" s="150">
        <f>ROUND(I420*H420,2)</f>
        <v>0</v>
      </c>
      <c r="BL420" s="17" t="s">
        <v>630</v>
      </c>
      <c r="BM420" s="149" t="s">
        <v>5804</v>
      </c>
    </row>
    <row r="421" spans="2:65" s="1" customFormat="1" ht="11.25">
      <c r="B421" s="33"/>
      <c r="D421" s="151" t="s">
        <v>259</v>
      </c>
      <c r="F421" s="152" t="s">
        <v>5805</v>
      </c>
      <c r="I421" s="153"/>
      <c r="L421" s="33"/>
      <c r="M421" s="154"/>
      <c r="T421" s="57"/>
      <c r="AT421" s="17" t="s">
        <v>259</v>
      </c>
      <c r="AU421" s="17" t="s">
        <v>21</v>
      </c>
    </row>
    <row r="422" spans="2:65" s="1" customFormat="1" ht="24.2" customHeight="1">
      <c r="B422" s="33"/>
      <c r="C422" s="138" t="s">
        <v>757</v>
      </c>
      <c r="D422" s="138" t="s">
        <v>252</v>
      </c>
      <c r="E422" s="139" t="s">
        <v>5806</v>
      </c>
      <c r="F422" s="140" t="s">
        <v>5807</v>
      </c>
      <c r="G422" s="141" t="s">
        <v>557</v>
      </c>
      <c r="H422" s="142">
        <v>62</v>
      </c>
      <c r="I422" s="143"/>
      <c r="J422" s="144">
        <f>ROUND(I422*H422,2)</f>
        <v>0</v>
      </c>
      <c r="K422" s="140" t="s">
        <v>256</v>
      </c>
      <c r="L422" s="33"/>
      <c r="M422" s="145" t="s">
        <v>1</v>
      </c>
      <c r="N422" s="146" t="s">
        <v>45</v>
      </c>
      <c r="P422" s="147">
        <f>O422*H422</f>
        <v>0</v>
      </c>
      <c r="Q422" s="147">
        <v>0</v>
      </c>
      <c r="R422" s="147">
        <f>Q422*H422</f>
        <v>0</v>
      </c>
      <c r="S422" s="147">
        <v>0</v>
      </c>
      <c r="T422" s="148">
        <f>S422*H422</f>
        <v>0</v>
      </c>
      <c r="AR422" s="149" t="s">
        <v>630</v>
      </c>
      <c r="AT422" s="149" t="s">
        <v>252</v>
      </c>
      <c r="AU422" s="149" t="s">
        <v>21</v>
      </c>
      <c r="AY422" s="17" t="s">
        <v>250</v>
      </c>
      <c r="BE422" s="150">
        <f>IF(N422="základní",J422,0)</f>
        <v>0</v>
      </c>
      <c r="BF422" s="150">
        <f>IF(N422="snížená",J422,0)</f>
        <v>0</v>
      </c>
      <c r="BG422" s="150">
        <f>IF(N422="zákl. přenesená",J422,0)</f>
        <v>0</v>
      </c>
      <c r="BH422" s="150">
        <f>IF(N422="sníž. přenesená",J422,0)</f>
        <v>0</v>
      </c>
      <c r="BI422" s="150">
        <f>IF(N422="nulová",J422,0)</f>
        <v>0</v>
      </c>
      <c r="BJ422" s="17" t="s">
        <v>88</v>
      </c>
      <c r="BK422" s="150">
        <f>ROUND(I422*H422,2)</f>
        <v>0</v>
      </c>
      <c r="BL422" s="17" t="s">
        <v>630</v>
      </c>
      <c r="BM422" s="149" t="s">
        <v>5808</v>
      </c>
    </row>
    <row r="423" spans="2:65" s="1" customFormat="1" ht="11.25">
      <c r="B423" s="33"/>
      <c r="D423" s="151" t="s">
        <v>259</v>
      </c>
      <c r="F423" s="152" t="s">
        <v>5809</v>
      </c>
      <c r="I423" s="153"/>
      <c r="L423" s="33"/>
      <c r="M423" s="154"/>
      <c r="T423" s="57"/>
      <c r="AT423" s="17" t="s">
        <v>259</v>
      </c>
      <c r="AU423" s="17" t="s">
        <v>21</v>
      </c>
    </row>
    <row r="424" spans="2:65" s="1" customFormat="1" ht="24.2" customHeight="1">
      <c r="B424" s="33"/>
      <c r="C424" s="138" t="s">
        <v>1604</v>
      </c>
      <c r="D424" s="138" t="s">
        <v>252</v>
      </c>
      <c r="E424" s="139" t="s">
        <v>5810</v>
      </c>
      <c r="F424" s="140" t="s">
        <v>5811</v>
      </c>
      <c r="G424" s="141" t="s">
        <v>557</v>
      </c>
      <c r="H424" s="142">
        <v>94</v>
      </c>
      <c r="I424" s="143"/>
      <c r="J424" s="144">
        <f>ROUND(I424*H424,2)</f>
        <v>0</v>
      </c>
      <c r="K424" s="140" t="s">
        <v>256</v>
      </c>
      <c r="L424" s="33"/>
      <c r="M424" s="145" t="s">
        <v>1</v>
      </c>
      <c r="N424" s="146" t="s">
        <v>45</v>
      </c>
      <c r="P424" s="147">
        <f>O424*H424</f>
        <v>0</v>
      </c>
      <c r="Q424" s="147">
        <v>0</v>
      </c>
      <c r="R424" s="147">
        <f>Q424*H424</f>
        <v>0</v>
      </c>
      <c r="S424" s="147">
        <v>0</v>
      </c>
      <c r="T424" s="148">
        <f>S424*H424</f>
        <v>0</v>
      </c>
      <c r="AR424" s="149" t="s">
        <v>630</v>
      </c>
      <c r="AT424" s="149" t="s">
        <v>252</v>
      </c>
      <c r="AU424" s="149" t="s">
        <v>21</v>
      </c>
      <c r="AY424" s="17" t="s">
        <v>250</v>
      </c>
      <c r="BE424" s="150">
        <f>IF(N424="základní",J424,0)</f>
        <v>0</v>
      </c>
      <c r="BF424" s="150">
        <f>IF(N424="snížená",J424,0)</f>
        <v>0</v>
      </c>
      <c r="BG424" s="150">
        <f>IF(N424="zákl. přenesená",J424,0)</f>
        <v>0</v>
      </c>
      <c r="BH424" s="150">
        <f>IF(N424="sníž. přenesená",J424,0)</f>
        <v>0</v>
      </c>
      <c r="BI424" s="150">
        <f>IF(N424="nulová",J424,0)</f>
        <v>0</v>
      </c>
      <c r="BJ424" s="17" t="s">
        <v>88</v>
      </c>
      <c r="BK424" s="150">
        <f>ROUND(I424*H424,2)</f>
        <v>0</v>
      </c>
      <c r="BL424" s="17" t="s">
        <v>630</v>
      </c>
      <c r="BM424" s="149" t="s">
        <v>5812</v>
      </c>
    </row>
    <row r="425" spans="2:65" s="1" customFormat="1" ht="11.25">
      <c r="B425" s="33"/>
      <c r="D425" s="151" t="s">
        <v>259</v>
      </c>
      <c r="F425" s="152" t="s">
        <v>5813</v>
      </c>
      <c r="I425" s="153"/>
      <c r="L425" s="33"/>
      <c r="M425" s="154"/>
      <c r="T425" s="57"/>
      <c r="AT425" s="17" t="s">
        <v>259</v>
      </c>
      <c r="AU425" s="17" t="s">
        <v>21</v>
      </c>
    </row>
    <row r="426" spans="2:65" s="1" customFormat="1" ht="33" customHeight="1">
      <c r="B426" s="33"/>
      <c r="C426" s="138" t="s">
        <v>1609</v>
      </c>
      <c r="D426" s="138" t="s">
        <v>252</v>
      </c>
      <c r="E426" s="139" t="s">
        <v>5814</v>
      </c>
      <c r="F426" s="140" t="s">
        <v>5815</v>
      </c>
      <c r="G426" s="141" t="s">
        <v>481</v>
      </c>
      <c r="H426" s="142">
        <v>2</v>
      </c>
      <c r="I426" s="143"/>
      <c r="J426" s="144">
        <f>ROUND(I426*H426,2)</f>
        <v>0</v>
      </c>
      <c r="K426" s="140" t="s">
        <v>256</v>
      </c>
      <c r="L426" s="33"/>
      <c r="M426" s="145" t="s">
        <v>1</v>
      </c>
      <c r="N426" s="146" t="s">
        <v>45</v>
      </c>
      <c r="P426" s="147">
        <f>O426*H426</f>
        <v>0</v>
      </c>
      <c r="Q426" s="147">
        <v>0</v>
      </c>
      <c r="R426" s="147">
        <f>Q426*H426</f>
        <v>0</v>
      </c>
      <c r="S426" s="147">
        <v>0</v>
      </c>
      <c r="T426" s="148">
        <f>S426*H426</f>
        <v>0</v>
      </c>
      <c r="AR426" s="149" t="s">
        <v>630</v>
      </c>
      <c r="AT426" s="149" t="s">
        <v>252</v>
      </c>
      <c r="AU426" s="149" t="s">
        <v>21</v>
      </c>
      <c r="AY426" s="17" t="s">
        <v>250</v>
      </c>
      <c r="BE426" s="150">
        <f>IF(N426="základní",J426,0)</f>
        <v>0</v>
      </c>
      <c r="BF426" s="150">
        <f>IF(N426="snížená",J426,0)</f>
        <v>0</v>
      </c>
      <c r="BG426" s="150">
        <f>IF(N426="zákl. přenesená",J426,0)</f>
        <v>0</v>
      </c>
      <c r="BH426" s="150">
        <f>IF(N426="sníž. přenesená",J426,0)</f>
        <v>0</v>
      </c>
      <c r="BI426" s="150">
        <f>IF(N426="nulová",J426,0)</f>
        <v>0</v>
      </c>
      <c r="BJ426" s="17" t="s">
        <v>88</v>
      </c>
      <c r="BK426" s="150">
        <f>ROUND(I426*H426,2)</f>
        <v>0</v>
      </c>
      <c r="BL426" s="17" t="s">
        <v>630</v>
      </c>
      <c r="BM426" s="149" t="s">
        <v>5816</v>
      </c>
    </row>
    <row r="427" spans="2:65" s="1" customFormat="1" ht="11.25">
      <c r="B427" s="33"/>
      <c r="D427" s="151" t="s">
        <v>259</v>
      </c>
      <c r="F427" s="152" t="s">
        <v>5817</v>
      </c>
      <c r="I427" s="153"/>
      <c r="L427" s="33"/>
      <c r="M427" s="154"/>
      <c r="T427" s="57"/>
      <c r="AT427" s="17" t="s">
        <v>259</v>
      </c>
      <c r="AU427" s="17" t="s">
        <v>21</v>
      </c>
    </row>
    <row r="428" spans="2:65" s="1" customFormat="1" ht="37.9" customHeight="1">
      <c r="B428" s="33"/>
      <c r="C428" s="138" t="s">
        <v>1614</v>
      </c>
      <c r="D428" s="138" t="s">
        <v>252</v>
      </c>
      <c r="E428" s="139" t="s">
        <v>5818</v>
      </c>
      <c r="F428" s="140" t="s">
        <v>5819</v>
      </c>
      <c r="G428" s="141" t="s">
        <v>481</v>
      </c>
      <c r="H428" s="142">
        <v>3</v>
      </c>
      <c r="I428" s="143"/>
      <c r="J428" s="144">
        <f>ROUND(I428*H428,2)</f>
        <v>0</v>
      </c>
      <c r="K428" s="140" t="s">
        <v>256</v>
      </c>
      <c r="L428" s="33"/>
      <c r="M428" s="145" t="s">
        <v>1</v>
      </c>
      <c r="N428" s="146" t="s">
        <v>45</v>
      </c>
      <c r="P428" s="147">
        <f>O428*H428</f>
        <v>0</v>
      </c>
      <c r="Q428" s="147">
        <v>2.4000000000000001E-4</v>
      </c>
      <c r="R428" s="147">
        <f>Q428*H428</f>
        <v>7.2000000000000005E-4</v>
      </c>
      <c r="S428" s="147">
        <v>0</v>
      </c>
      <c r="T428" s="148">
        <f>S428*H428</f>
        <v>0</v>
      </c>
      <c r="AR428" s="149" t="s">
        <v>630</v>
      </c>
      <c r="AT428" s="149" t="s">
        <v>252</v>
      </c>
      <c r="AU428" s="149" t="s">
        <v>21</v>
      </c>
      <c r="AY428" s="17" t="s">
        <v>250</v>
      </c>
      <c r="BE428" s="150">
        <f>IF(N428="základní",J428,0)</f>
        <v>0</v>
      </c>
      <c r="BF428" s="150">
        <f>IF(N428="snížená",J428,0)</f>
        <v>0</v>
      </c>
      <c r="BG428" s="150">
        <f>IF(N428="zákl. přenesená",J428,0)</f>
        <v>0</v>
      </c>
      <c r="BH428" s="150">
        <f>IF(N428="sníž. přenesená",J428,0)</f>
        <v>0</v>
      </c>
      <c r="BI428" s="150">
        <f>IF(N428="nulová",J428,0)</f>
        <v>0</v>
      </c>
      <c r="BJ428" s="17" t="s">
        <v>88</v>
      </c>
      <c r="BK428" s="150">
        <f>ROUND(I428*H428,2)</f>
        <v>0</v>
      </c>
      <c r="BL428" s="17" t="s">
        <v>630</v>
      </c>
      <c r="BM428" s="149" t="s">
        <v>5820</v>
      </c>
    </row>
    <row r="429" spans="2:65" s="1" customFormat="1" ht="11.25">
      <c r="B429" s="33"/>
      <c r="D429" s="151" t="s">
        <v>259</v>
      </c>
      <c r="F429" s="152" t="s">
        <v>5821</v>
      </c>
      <c r="I429" s="153"/>
      <c r="L429" s="33"/>
      <c r="M429" s="154"/>
      <c r="T429" s="57"/>
      <c r="AT429" s="17" t="s">
        <v>259</v>
      </c>
      <c r="AU429" s="17" t="s">
        <v>21</v>
      </c>
    </row>
    <row r="430" spans="2:65" s="1" customFormat="1" ht="16.5" customHeight="1">
      <c r="B430" s="33"/>
      <c r="C430" s="178" t="s">
        <v>1619</v>
      </c>
      <c r="D430" s="178" t="s">
        <v>364</v>
      </c>
      <c r="E430" s="179" t="s">
        <v>5822</v>
      </c>
      <c r="F430" s="180" t="s">
        <v>5823</v>
      </c>
      <c r="G430" s="181" t="s">
        <v>481</v>
      </c>
      <c r="H430" s="182">
        <v>3</v>
      </c>
      <c r="I430" s="183"/>
      <c r="J430" s="184">
        <f>ROUND(I430*H430,2)</f>
        <v>0</v>
      </c>
      <c r="K430" s="180" t="s">
        <v>1</v>
      </c>
      <c r="L430" s="185"/>
      <c r="M430" s="186" t="s">
        <v>1</v>
      </c>
      <c r="N430" s="187" t="s">
        <v>45</v>
      </c>
      <c r="P430" s="147">
        <f>O430*H430</f>
        <v>0</v>
      </c>
      <c r="Q430" s="147">
        <v>0</v>
      </c>
      <c r="R430" s="147">
        <f>Q430*H430</f>
        <v>0</v>
      </c>
      <c r="S430" s="147">
        <v>0</v>
      </c>
      <c r="T430" s="148">
        <f>S430*H430</f>
        <v>0</v>
      </c>
      <c r="AR430" s="149" t="s">
        <v>2304</v>
      </c>
      <c r="AT430" s="149" t="s">
        <v>364</v>
      </c>
      <c r="AU430" s="149" t="s">
        <v>21</v>
      </c>
      <c r="AY430" s="17" t="s">
        <v>250</v>
      </c>
      <c r="BE430" s="150">
        <f>IF(N430="základní",J430,0)</f>
        <v>0</v>
      </c>
      <c r="BF430" s="150">
        <f>IF(N430="snížená",J430,0)</f>
        <v>0</v>
      </c>
      <c r="BG430" s="150">
        <f>IF(N430="zákl. přenesená",J430,0)</f>
        <v>0</v>
      </c>
      <c r="BH430" s="150">
        <f>IF(N430="sníž. přenesená",J430,0)</f>
        <v>0</v>
      </c>
      <c r="BI430" s="150">
        <f>IF(N430="nulová",J430,0)</f>
        <v>0</v>
      </c>
      <c r="BJ430" s="17" t="s">
        <v>88</v>
      </c>
      <c r="BK430" s="150">
        <f>ROUND(I430*H430,2)</f>
        <v>0</v>
      </c>
      <c r="BL430" s="17" t="s">
        <v>630</v>
      </c>
      <c r="BM430" s="149" t="s">
        <v>5824</v>
      </c>
    </row>
    <row r="431" spans="2:65" s="1" customFormat="1" ht="16.5" customHeight="1">
      <c r="B431" s="33"/>
      <c r="C431" s="178" t="s">
        <v>1624</v>
      </c>
      <c r="D431" s="178" t="s">
        <v>364</v>
      </c>
      <c r="E431" s="179" t="s">
        <v>5825</v>
      </c>
      <c r="F431" s="180" t="s">
        <v>5826</v>
      </c>
      <c r="G431" s="181" t="s">
        <v>481</v>
      </c>
      <c r="H431" s="182">
        <v>5</v>
      </c>
      <c r="I431" s="183"/>
      <c r="J431" s="184">
        <f>ROUND(I431*H431,2)</f>
        <v>0</v>
      </c>
      <c r="K431" s="180" t="s">
        <v>1</v>
      </c>
      <c r="L431" s="185"/>
      <c r="M431" s="186" t="s">
        <v>1</v>
      </c>
      <c r="N431" s="187" t="s">
        <v>45</v>
      </c>
      <c r="P431" s="147">
        <f>O431*H431</f>
        <v>0</v>
      </c>
      <c r="Q431" s="147">
        <v>0</v>
      </c>
      <c r="R431" s="147">
        <f>Q431*H431</f>
        <v>0</v>
      </c>
      <c r="S431" s="147">
        <v>0</v>
      </c>
      <c r="T431" s="148">
        <f>S431*H431</f>
        <v>0</v>
      </c>
      <c r="AR431" s="149" t="s">
        <v>2304</v>
      </c>
      <c r="AT431" s="149" t="s">
        <v>364</v>
      </c>
      <c r="AU431" s="149" t="s">
        <v>21</v>
      </c>
      <c r="AY431" s="17" t="s">
        <v>250</v>
      </c>
      <c r="BE431" s="150">
        <f>IF(N431="základní",J431,0)</f>
        <v>0</v>
      </c>
      <c r="BF431" s="150">
        <f>IF(N431="snížená",J431,0)</f>
        <v>0</v>
      </c>
      <c r="BG431" s="150">
        <f>IF(N431="zákl. přenesená",J431,0)</f>
        <v>0</v>
      </c>
      <c r="BH431" s="150">
        <f>IF(N431="sníž. přenesená",J431,0)</f>
        <v>0</v>
      </c>
      <c r="BI431" s="150">
        <f>IF(N431="nulová",J431,0)</f>
        <v>0</v>
      </c>
      <c r="BJ431" s="17" t="s">
        <v>88</v>
      </c>
      <c r="BK431" s="150">
        <f>ROUND(I431*H431,2)</f>
        <v>0</v>
      </c>
      <c r="BL431" s="17" t="s">
        <v>630</v>
      </c>
      <c r="BM431" s="149" t="s">
        <v>5827</v>
      </c>
    </row>
    <row r="432" spans="2:65" s="12" customFormat="1" ht="11.25">
      <c r="B432" s="155"/>
      <c r="D432" s="156" t="s">
        <v>265</v>
      </c>
      <c r="E432" s="157" t="s">
        <v>1</v>
      </c>
      <c r="F432" s="158" t="s">
        <v>5828</v>
      </c>
      <c r="H432" s="159">
        <v>2</v>
      </c>
      <c r="I432" s="160"/>
      <c r="L432" s="155"/>
      <c r="M432" s="161"/>
      <c r="T432" s="162"/>
      <c r="AT432" s="157" t="s">
        <v>265</v>
      </c>
      <c r="AU432" s="157" t="s">
        <v>21</v>
      </c>
      <c r="AV432" s="12" t="s">
        <v>21</v>
      </c>
      <c r="AW432" s="12" t="s">
        <v>36</v>
      </c>
      <c r="AX432" s="12" t="s">
        <v>80</v>
      </c>
      <c r="AY432" s="157" t="s">
        <v>250</v>
      </c>
    </row>
    <row r="433" spans="2:65" s="12" customFormat="1" ht="11.25">
      <c r="B433" s="155"/>
      <c r="D433" s="156" t="s">
        <v>265</v>
      </c>
      <c r="E433" s="157" t="s">
        <v>1</v>
      </c>
      <c r="F433" s="158" t="s">
        <v>5829</v>
      </c>
      <c r="H433" s="159">
        <v>3</v>
      </c>
      <c r="I433" s="160"/>
      <c r="L433" s="155"/>
      <c r="M433" s="161"/>
      <c r="T433" s="162"/>
      <c r="AT433" s="157" t="s">
        <v>265</v>
      </c>
      <c r="AU433" s="157" t="s">
        <v>21</v>
      </c>
      <c r="AV433" s="12" t="s">
        <v>21</v>
      </c>
      <c r="AW433" s="12" t="s">
        <v>36</v>
      </c>
      <c r="AX433" s="12" t="s">
        <v>80</v>
      </c>
      <c r="AY433" s="157" t="s">
        <v>250</v>
      </c>
    </row>
    <row r="434" spans="2:65" s="14" customFormat="1" ht="11.25">
      <c r="B434" s="171"/>
      <c r="D434" s="156" t="s">
        <v>265</v>
      </c>
      <c r="E434" s="172" t="s">
        <v>1</v>
      </c>
      <c r="F434" s="173" t="s">
        <v>317</v>
      </c>
      <c r="H434" s="174">
        <v>5</v>
      </c>
      <c r="I434" s="175"/>
      <c r="L434" s="171"/>
      <c r="M434" s="176"/>
      <c r="T434" s="177"/>
      <c r="AT434" s="172" t="s">
        <v>265</v>
      </c>
      <c r="AU434" s="172" t="s">
        <v>21</v>
      </c>
      <c r="AV434" s="14" t="s">
        <v>267</v>
      </c>
      <c r="AW434" s="14" t="s">
        <v>36</v>
      </c>
      <c r="AX434" s="14" t="s">
        <v>88</v>
      </c>
      <c r="AY434" s="172" t="s">
        <v>250</v>
      </c>
    </row>
    <row r="435" spans="2:65" s="1" customFormat="1" ht="24.2" customHeight="1">
      <c r="B435" s="33"/>
      <c r="C435" s="138" t="s">
        <v>1628</v>
      </c>
      <c r="D435" s="138" t="s">
        <v>252</v>
      </c>
      <c r="E435" s="139" t="s">
        <v>5830</v>
      </c>
      <c r="F435" s="140" t="s">
        <v>5831</v>
      </c>
      <c r="G435" s="141" t="s">
        <v>481</v>
      </c>
      <c r="H435" s="142">
        <v>2</v>
      </c>
      <c r="I435" s="143"/>
      <c r="J435" s="144">
        <f>ROUND(I435*H435,2)</f>
        <v>0</v>
      </c>
      <c r="K435" s="140" t="s">
        <v>1</v>
      </c>
      <c r="L435" s="33"/>
      <c r="M435" s="145" t="s">
        <v>1</v>
      </c>
      <c r="N435" s="146" t="s">
        <v>45</v>
      </c>
      <c r="P435" s="147">
        <f>O435*H435</f>
        <v>0</v>
      </c>
      <c r="Q435" s="147">
        <v>0</v>
      </c>
      <c r="R435" s="147">
        <f>Q435*H435</f>
        <v>0</v>
      </c>
      <c r="S435" s="147">
        <v>0</v>
      </c>
      <c r="T435" s="148">
        <f>S435*H435</f>
        <v>0</v>
      </c>
      <c r="AR435" s="149" t="s">
        <v>630</v>
      </c>
      <c r="AT435" s="149" t="s">
        <v>252</v>
      </c>
      <c r="AU435" s="149" t="s">
        <v>21</v>
      </c>
      <c r="AY435" s="17" t="s">
        <v>250</v>
      </c>
      <c r="BE435" s="150">
        <f>IF(N435="základní",J435,0)</f>
        <v>0</v>
      </c>
      <c r="BF435" s="150">
        <f>IF(N435="snížená",J435,0)</f>
        <v>0</v>
      </c>
      <c r="BG435" s="150">
        <f>IF(N435="zákl. přenesená",J435,0)</f>
        <v>0</v>
      </c>
      <c r="BH435" s="150">
        <f>IF(N435="sníž. přenesená",J435,0)</f>
        <v>0</v>
      </c>
      <c r="BI435" s="150">
        <f>IF(N435="nulová",J435,0)</f>
        <v>0</v>
      </c>
      <c r="BJ435" s="17" t="s">
        <v>88</v>
      </c>
      <c r="BK435" s="150">
        <f>ROUND(I435*H435,2)</f>
        <v>0</v>
      </c>
      <c r="BL435" s="17" t="s">
        <v>630</v>
      </c>
      <c r="BM435" s="149" t="s">
        <v>5832</v>
      </c>
    </row>
    <row r="436" spans="2:65" s="1" customFormat="1" ht="24.2" customHeight="1">
      <c r="B436" s="33"/>
      <c r="C436" s="138" t="s">
        <v>1632</v>
      </c>
      <c r="D436" s="138" t="s">
        <v>252</v>
      </c>
      <c r="E436" s="139" t="s">
        <v>5833</v>
      </c>
      <c r="F436" s="140" t="s">
        <v>5834</v>
      </c>
      <c r="G436" s="141" t="s">
        <v>557</v>
      </c>
      <c r="H436" s="142">
        <v>60</v>
      </c>
      <c r="I436" s="143"/>
      <c r="J436" s="144">
        <f>ROUND(I436*H436,2)</f>
        <v>0</v>
      </c>
      <c r="K436" s="140" t="s">
        <v>256</v>
      </c>
      <c r="L436" s="33"/>
      <c r="M436" s="145" t="s">
        <v>1</v>
      </c>
      <c r="N436" s="146" t="s">
        <v>45</v>
      </c>
      <c r="P436" s="147">
        <f>O436*H436</f>
        <v>0</v>
      </c>
      <c r="Q436" s="147">
        <v>0</v>
      </c>
      <c r="R436" s="147">
        <f>Q436*H436</f>
        <v>0</v>
      </c>
      <c r="S436" s="147">
        <v>0</v>
      </c>
      <c r="T436" s="148">
        <f>S436*H436</f>
        <v>0</v>
      </c>
      <c r="AR436" s="149" t="s">
        <v>630</v>
      </c>
      <c r="AT436" s="149" t="s">
        <v>252</v>
      </c>
      <c r="AU436" s="149" t="s">
        <v>21</v>
      </c>
      <c r="AY436" s="17" t="s">
        <v>250</v>
      </c>
      <c r="BE436" s="150">
        <f>IF(N436="základní",J436,0)</f>
        <v>0</v>
      </c>
      <c r="BF436" s="150">
        <f>IF(N436="snížená",J436,0)</f>
        <v>0</v>
      </c>
      <c r="BG436" s="150">
        <f>IF(N436="zákl. přenesená",J436,0)</f>
        <v>0</v>
      </c>
      <c r="BH436" s="150">
        <f>IF(N436="sníž. přenesená",J436,0)</f>
        <v>0</v>
      </c>
      <c r="BI436" s="150">
        <f>IF(N436="nulová",J436,0)</f>
        <v>0</v>
      </c>
      <c r="BJ436" s="17" t="s">
        <v>88</v>
      </c>
      <c r="BK436" s="150">
        <f>ROUND(I436*H436,2)</f>
        <v>0</v>
      </c>
      <c r="BL436" s="17" t="s">
        <v>630</v>
      </c>
      <c r="BM436" s="149" t="s">
        <v>5835</v>
      </c>
    </row>
    <row r="437" spans="2:65" s="1" customFormat="1" ht="11.25">
      <c r="B437" s="33"/>
      <c r="D437" s="151" t="s">
        <v>259</v>
      </c>
      <c r="F437" s="152" t="s">
        <v>5836</v>
      </c>
      <c r="I437" s="153"/>
      <c r="L437" s="33"/>
      <c r="M437" s="154"/>
      <c r="T437" s="57"/>
      <c r="AT437" s="17" t="s">
        <v>259</v>
      </c>
      <c r="AU437" s="17" t="s">
        <v>21</v>
      </c>
    </row>
    <row r="438" spans="2:65" s="12" customFormat="1" ht="11.25">
      <c r="B438" s="155"/>
      <c r="D438" s="156" t="s">
        <v>265</v>
      </c>
      <c r="E438" s="157" t="s">
        <v>1</v>
      </c>
      <c r="F438" s="158" t="s">
        <v>5837</v>
      </c>
      <c r="H438" s="159">
        <v>60</v>
      </c>
      <c r="I438" s="160"/>
      <c r="L438" s="155"/>
      <c r="M438" s="161"/>
      <c r="T438" s="162"/>
      <c r="AT438" s="157" t="s">
        <v>265</v>
      </c>
      <c r="AU438" s="157" t="s">
        <v>21</v>
      </c>
      <c r="AV438" s="12" t="s">
        <v>21</v>
      </c>
      <c r="AW438" s="12" t="s">
        <v>36</v>
      </c>
      <c r="AX438" s="12" t="s">
        <v>88</v>
      </c>
      <c r="AY438" s="157" t="s">
        <v>250</v>
      </c>
    </row>
    <row r="439" spans="2:65" s="1" customFormat="1" ht="24.2" customHeight="1">
      <c r="B439" s="33"/>
      <c r="C439" s="178" t="s">
        <v>1638</v>
      </c>
      <c r="D439" s="178" t="s">
        <v>364</v>
      </c>
      <c r="E439" s="179" t="s">
        <v>5838</v>
      </c>
      <c r="F439" s="180" t="s">
        <v>5839</v>
      </c>
      <c r="G439" s="181" t="s">
        <v>557</v>
      </c>
      <c r="H439" s="182">
        <v>47.25</v>
      </c>
      <c r="I439" s="183"/>
      <c r="J439" s="184">
        <f>ROUND(I439*H439,2)</f>
        <v>0</v>
      </c>
      <c r="K439" s="180" t="s">
        <v>1</v>
      </c>
      <c r="L439" s="185"/>
      <c r="M439" s="186" t="s">
        <v>1</v>
      </c>
      <c r="N439" s="187" t="s">
        <v>45</v>
      </c>
      <c r="P439" s="147">
        <f>O439*H439</f>
        <v>0</v>
      </c>
      <c r="Q439" s="147">
        <v>0</v>
      </c>
      <c r="R439" s="147">
        <f>Q439*H439</f>
        <v>0</v>
      </c>
      <c r="S439" s="147">
        <v>0</v>
      </c>
      <c r="T439" s="148">
        <f>S439*H439</f>
        <v>0</v>
      </c>
      <c r="AR439" s="149" t="s">
        <v>2304</v>
      </c>
      <c r="AT439" s="149" t="s">
        <v>364</v>
      </c>
      <c r="AU439" s="149" t="s">
        <v>21</v>
      </c>
      <c r="AY439" s="17" t="s">
        <v>250</v>
      </c>
      <c r="BE439" s="150">
        <f>IF(N439="základní",J439,0)</f>
        <v>0</v>
      </c>
      <c r="BF439" s="150">
        <f>IF(N439="snížená",J439,0)</f>
        <v>0</v>
      </c>
      <c r="BG439" s="150">
        <f>IF(N439="zákl. přenesená",J439,0)</f>
        <v>0</v>
      </c>
      <c r="BH439" s="150">
        <f>IF(N439="sníž. přenesená",J439,0)</f>
        <v>0</v>
      </c>
      <c r="BI439" s="150">
        <f>IF(N439="nulová",J439,0)</f>
        <v>0</v>
      </c>
      <c r="BJ439" s="17" t="s">
        <v>88</v>
      </c>
      <c r="BK439" s="150">
        <f>ROUND(I439*H439,2)</f>
        <v>0</v>
      </c>
      <c r="BL439" s="17" t="s">
        <v>630</v>
      </c>
      <c r="BM439" s="149" t="s">
        <v>5840</v>
      </c>
    </row>
    <row r="440" spans="2:65" s="12" customFormat="1" ht="11.25">
      <c r="B440" s="155"/>
      <c r="D440" s="156" t="s">
        <v>265</v>
      </c>
      <c r="E440" s="157" t="s">
        <v>1</v>
      </c>
      <c r="F440" s="158" t="s">
        <v>5841</v>
      </c>
      <c r="H440" s="159">
        <v>47.25</v>
      </c>
      <c r="I440" s="160"/>
      <c r="L440" s="155"/>
      <c r="M440" s="161"/>
      <c r="T440" s="162"/>
      <c r="AT440" s="157" t="s">
        <v>265</v>
      </c>
      <c r="AU440" s="157" t="s">
        <v>21</v>
      </c>
      <c r="AV440" s="12" t="s">
        <v>21</v>
      </c>
      <c r="AW440" s="12" t="s">
        <v>36</v>
      </c>
      <c r="AX440" s="12" t="s">
        <v>88</v>
      </c>
      <c r="AY440" s="157" t="s">
        <v>250</v>
      </c>
    </row>
    <row r="441" spans="2:65" s="1" customFormat="1" ht="24.2" customHeight="1">
      <c r="B441" s="33"/>
      <c r="C441" s="178" t="s">
        <v>1642</v>
      </c>
      <c r="D441" s="178" t="s">
        <v>364</v>
      </c>
      <c r="E441" s="179" t="s">
        <v>5842</v>
      </c>
      <c r="F441" s="180" t="s">
        <v>5843</v>
      </c>
      <c r="G441" s="181" t="s">
        <v>557</v>
      </c>
      <c r="H441" s="182">
        <v>15.75</v>
      </c>
      <c r="I441" s="183"/>
      <c r="J441" s="184">
        <f>ROUND(I441*H441,2)</f>
        <v>0</v>
      </c>
      <c r="K441" s="180" t="s">
        <v>1</v>
      </c>
      <c r="L441" s="185"/>
      <c r="M441" s="186" t="s">
        <v>1</v>
      </c>
      <c r="N441" s="187" t="s">
        <v>45</v>
      </c>
      <c r="P441" s="147">
        <f>O441*H441</f>
        <v>0</v>
      </c>
      <c r="Q441" s="147">
        <v>0</v>
      </c>
      <c r="R441" s="147">
        <f>Q441*H441</f>
        <v>0</v>
      </c>
      <c r="S441" s="147">
        <v>0</v>
      </c>
      <c r="T441" s="148">
        <f>S441*H441</f>
        <v>0</v>
      </c>
      <c r="AR441" s="149" t="s">
        <v>2304</v>
      </c>
      <c r="AT441" s="149" t="s">
        <v>364</v>
      </c>
      <c r="AU441" s="149" t="s">
        <v>21</v>
      </c>
      <c r="AY441" s="17" t="s">
        <v>250</v>
      </c>
      <c r="BE441" s="150">
        <f>IF(N441="základní",J441,0)</f>
        <v>0</v>
      </c>
      <c r="BF441" s="150">
        <f>IF(N441="snížená",J441,0)</f>
        <v>0</v>
      </c>
      <c r="BG441" s="150">
        <f>IF(N441="zákl. přenesená",J441,0)</f>
        <v>0</v>
      </c>
      <c r="BH441" s="150">
        <f>IF(N441="sníž. přenesená",J441,0)</f>
        <v>0</v>
      </c>
      <c r="BI441" s="150">
        <f>IF(N441="nulová",J441,0)</f>
        <v>0</v>
      </c>
      <c r="BJ441" s="17" t="s">
        <v>88</v>
      </c>
      <c r="BK441" s="150">
        <f>ROUND(I441*H441,2)</f>
        <v>0</v>
      </c>
      <c r="BL441" s="17" t="s">
        <v>630</v>
      </c>
      <c r="BM441" s="149" t="s">
        <v>5844</v>
      </c>
    </row>
    <row r="442" spans="2:65" s="12" customFormat="1" ht="11.25">
      <c r="B442" s="155"/>
      <c r="D442" s="156" t="s">
        <v>265</v>
      </c>
      <c r="E442" s="157" t="s">
        <v>1</v>
      </c>
      <c r="F442" s="158" t="s">
        <v>5845</v>
      </c>
      <c r="H442" s="159">
        <v>15.75</v>
      </c>
      <c r="I442" s="160"/>
      <c r="L442" s="155"/>
      <c r="M442" s="161"/>
      <c r="T442" s="162"/>
      <c r="AT442" s="157" t="s">
        <v>265</v>
      </c>
      <c r="AU442" s="157" t="s">
        <v>21</v>
      </c>
      <c r="AV442" s="12" t="s">
        <v>21</v>
      </c>
      <c r="AW442" s="12" t="s">
        <v>36</v>
      </c>
      <c r="AX442" s="12" t="s">
        <v>88</v>
      </c>
      <c r="AY442" s="157" t="s">
        <v>250</v>
      </c>
    </row>
    <row r="443" spans="2:65" s="1" customFormat="1" ht="24.2" customHeight="1">
      <c r="B443" s="33"/>
      <c r="C443" s="138" t="s">
        <v>1647</v>
      </c>
      <c r="D443" s="138" t="s">
        <v>252</v>
      </c>
      <c r="E443" s="139" t="s">
        <v>5846</v>
      </c>
      <c r="F443" s="140" t="s">
        <v>5847</v>
      </c>
      <c r="G443" s="141" t="s">
        <v>557</v>
      </c>
      <c r="H443" s="142">
        <v>60</v>
      </c>
      <c r="I443" s="143"/>
      <c r="J443" s="144">
        <f>ROUND(I443*H443,2)</f>
        <v>0</v>
      </c>
      <c r="K443" s="140" t="s">
        <v>256</v>
      </c>
      <c r="L443" s="33"/>
      <c r="M443" s="145" t="s">
        <v>1</v>
      </c>
      <c r="N443" s="146" t="s">
        <v>45</v>
      </c>
      <c r="P443" s="147">
        <f>O443*H443</f>
        <v>0</v>
      </c>
      <c r="Q443" s="147">
        <v>0</v>
      </c>
      <c r="R443" s="147">
        <f>Q443*H443</f>
        <v>0</v>
      </c>
      <c r="S443" s="147">
        <v>0</v>
      </c>
      <c r="T443" s="148">
        <f>S443*H443</f>
        <v>0</v>
      </c>
      <c r="AR443" s="149" t="s">
        <v>630</v>
      </c>
      <c r="AT443" s="149" t="s">
        <v>252</v>
      </c>
      <c r="AU443" s="149" t="s">
        <v>21</v>
      </c>
      <c r="AY443" s="17" t="s">
        <v>250</v>
      </c>
      <c r="BE443" s="150">
        <f>IF(N443="základní",J443,0)</f>
        <v>0</v>
      </c>
      <c r="BF443" s="150">
        <f>IF(N443="snížená",J443,0)</f>
        <v>0</v>
      </c>
      <c r="BG443" s="150">
        <f>IF(N443="zákl. přenesená",J443,0)</f>
        <v>0</v>
      </c>
      <c r="BH443" s="150">
        <f>IF(N443="sníž. přenesená",J443,0)</f>
        <v>0</v>
      </c>
      <c r="BI443" s="150">
        <f>IF(N443="nulová",J443,0)</f>
        <v>0</v>
      </c>
      <c r="BJ443" s="17" t="s">
        <v>88</v>
      </c>
      <c r="BK443" s="150">
        <f>ROUND(I443*H443,2)</f>
        <v>0</v>
      </c>
      <c r="BL443" s="17" t="s">
        <v>630</v>
      </c>
      <c r="BM443" s="149" t="s">
        <v>5848</v>
      </c>
    </row>
    <row r="444" spans="2:65" s="1" customFormat="1" ht="11.25">
      <c r="B444" s="33"/>
      <c r="D444" s="151" t="s">
        <v>259</v>
      </c>
      <c r="F444" s="152" t="s">
        <v>5849</v>
      </c>
      <c r="I444" s="153"/>
      <c r="L444" s="33"/>
      <c r="M444" s="154"/>
      <c r="T444" s="57"/>
      <c r="AT444" s="17" t="s">
        <v>259</v>
      </c>
      <c r="AU444" s="17" t="s">
        <v>21</v>
      </c>
    </row>
    <row r="445" spans="2:65" s="12" customFormat="1" ht="11.25">
      <c r="B445" s="155"/>
      <c r="D445" s="156" t="s">
        <v>265</v>
      </c>
      <c r="E445" s="157" t="s">
        <v>1</v>
      </c>
      <c r="F445" s="158" t="s">
        <v>5837</v>
      </c>
      <c r="H445" s="159">
        <v>60</v>
      </c>
      <c r="I445" s="160"/>
      <c r="L445" s="155"/>
      <c r="M445" s="161"/>
      <c r="T445" s="162"/>
      <c r="AT445" s="157" t="s">
        <v>265</v>
      </c>
      <c r="AU445" s="157" t="s">
        <v>21</v>
      </c>
      <c r="AV445" s="12" t="s">
        <v>21</v>
      </c>
      <c r="AW445" s="12" t="s">
        <v>36</v>
      </c>
      <c r="AX445" s="12" t="s">
        <v>88</v>
      </c>
      <c r="AY445" s="157" t="s">
        <v>250</v>
      </c>
    </row>
    <row r="446" spans="2:65" s="1" customFormat="1" ht="24.2" customHeight="1">
      <c r="B446" s="33"/>
      <c r="C446" s="138" t="s">
        <v>1651</v>
      </c>
      <c r="D446" s="138" t="s">
        <v>252</v>
      </c>
      <c r="E446" s="139" t="s">
        <v>5850</v>
      </c>
      <c r="F446" s="140" t="s">
        <v>5851</v>
      </c>
      <c r="G446" s="141" t="s">
        <v>481</v>
      </c>
      <c r="H446" s="142">
        <v>69</v>
      </c>
      <c r="I446" s="143"/>
      <c r="J446" s="144">
        <f>ROUND(I446*H446,2)</f>
        <v>0</v>
      </c>
      <c r="K446" s="140" t="s">
        <v>256</v>
      </c>
      <c r="L446" s="33"/>
      <c r="M446" s="145" t="s">
        <v>1</v>
      </c>
      <c r="N446" s="146" t="s">
        <v>45</v>
      </c>
      <c r="P446" s="147">
        <f>O446*H446</f>
        <v>0</v>
      </c>
      <c r="Q446" s="147">
        <v>1.0000000000000001E-5</v>
      </c>
      <c r="R446" s="147">
        <f>Q446*H446</f>
        <v>6.9000000000000008E-4</v>
      </c>
      <c r="S446" s="147">
        <v>0</v>
      </c>
      <c r="T446" s="148">
        <f>S446*H446</f>
        <v>0</v>
      </c>
      <c r="AR446" s="149" t="s">
        <v>630</v>
      </c>
      <c r="AT446" s="149" t="s">
        <v>252</v>
      </c>
      <c r="AU446" s="149" t="s">
        <v>21</v>
      </c>
      <c r="AY446" s="17" t="s">
        <v>250</v>
      </c>
      <c r="BE446" s="150">
        <f>IF(N446="základní",J446,0)</f>
        <v>0</v>
      </c>
      <c r="BF446" s="150">
        <f>IF(N446="snížená",J446,0)</f>
        <v>0</v>
      </c>
      <c r="BG446" s="150">
        <f>IF(N446="zákl. přenesená",J446,0)</f>
        <v>0</v>
      </c>
      <c r="BH446" s="150">
        <f>IF(N446="sníž. přenesená",J446,0)</f>
        <v>0</v>
      </c>
      <c r="BI446" s="150">
        <f>IF(N446="nulová",J446,0)</f>
        <v>0</v>
      </c>
      <c r="BJ446" s="17" t="s">
        <v>88</v>
      </c>
      <c r="BK446" s="150">
        <f>ROUND(I446*H446,2)</f>
        <v>0</v>
      </c>
      <c r="BL446" s="17" t="s">
        <v>630</v>
      </c>
      <c r="BM446" s="149" t="s">
        <v>5852</v>
      </c>
    </row>
    <row r="447" spans="2:65" s="1" customFormat="1" ht="11.25">
      <c r="B447" s="33"/>
      <c r="D447" s="151" t="s">
        <v>259</v>
      </c>
      <c r="F447" s="152" t="s">
        <v>5853</v>
      </c>
      <c r="I447" s="153"/>
      <c r="L447" s="33"/>
      <c r="M447" s="154"/>
      <c r="T447" s="57"/>
      <c r="AT447" s="17" t="s">
        <v>259</v>
      </c>
      <c r="AU447" s="17" t="s">
        <v>21</v>
      </c>
    </row>
    <row r="448" spans="2:65" s="12" customFormat="1" ht="11.25">
      <c r="B448" s="155"/>
      <c r="D448" s="156" t="s">
        <v>265</v>
      </c>
      <c r="E448" s="157" t="s">
        <v>1</v>
      </c>
      <c r="F448" s="158" t="s">
        <v>5854</v>
      </c>
      <c r="H448" s="159">
        <v>69</v>
      </c>
      <c r="I448" s="160"/>
      <c r="L448" s="155"/>
      <c r="M448" s="161"/>
      <c r="T448" s="162"/>
      <c r="AT448" s="157" t="s">
        <v>265</v>
      </c>
      <c r="AU448" s="157" t="s">
        <v>21</v>
      </c>
      <c r="AV448" s="12" t="s">
        <v>21</v>
      </c>
      <c r="AW448" s="12" t="s">
        <v>36</v>
      </c>
      <c r="AX448" s="12" t="s">
        <v>88</v>
      </c>
      <c r="AY448" s="157" t="s">
        <v>250</v>
      </c>
    </row>
    <row r="449" spans="2:65" s="1" customFormat="1" ht="16.5" customHeight="1">
      <c r="B449" s="33"/>
      <c r="C449" s="178" t="s">
        <v>1656</v>
      </c>
      <c r="D449" s="178" t="s">
        <v>364</v>
      </c>
      <c r="E449" s="179" t="s">
        <v>5855</v>
      </c>
      <c r="F449" s="180" t="s">
        <v>5856</v>
      </c>
      <c r="G449" s="181" t="s">
        <v>481</v>
      </c>
      <c r="H449" s="182">
        <v>69</v>
      </c>
      <c r="I449" s="183"/>
      <c r="J449" s="184">
        <f>ROUND(I449*H449,2)</f>
        <v>0</v>
      </c>
      <c r="K449" s="180" t="s">
        <v>256</v>
      </c>
      <c r="L449" s="185"/>
      <c r="M449" s="186" t="s">
        <v>1</v>
      </c>
      <c r="N449" s="187" t="s">
        <v>45</v>
      </c>
      <c r="P449" s="147">
        <f>O449*H449</f>
        <v>0</v>
      </c>
      <c r="Q449" s="147">
        <v>3.0000000000000001E-5</v>
      </c>
      <c r="R449" s="147">
        <f>Q449*H449</f>
        <v>2.0700000000000002E-3</v>
      </c>
      <c r="S449" s="147">
        <v>0</v>
      </c>
      <c r="T449" s="148">
        <f>S449*H449</f>
        <v>0</v>
      </c>
      <c r="AR449" s="149" t="s">
        <v>760</v>
      </c>
      <c r="AT449" s="149" t="s">
        <v>364</v>
      </c>
      <c r="AU449" s="149" t="s">
        <v>21</v>
      </c>
      <c r="AY449" s="17" t="s">
        <v>250</v>
      </c>
      <c r="BE449" s="150">
        <f>IF(N449="základní",J449,0)</f>
        <v>0</v>
      </c>
      <c r="BF449" s="150">
        <f>IF(N449="snížená",J449,0)</f>
        <v>0</v>
      </c>
      <c r="BG449" s="150">
        <f>IF(N449="zákl. přenesená",J449,0)</f>
        <v>0</v>
      </c>
      <c r="BH449" s="150">
        <f>IF(N449="sníž. přenesená",J449,0)</f>
        <v>0</v>
      </c>
      <c r="BI449" s="150">
        <f>IF(N449="nulová",J449,0)</f>
        <v>0</v>
      </c>
      <c r="BJ449" s="17" t="s">
        <v>88</v>
      </c>
      <c r="BK449" s="150">
        <f>ROUND(I449*H449,2)</f>
        <v>0</v>
      </c>
      <c r="BL449" s="17" t="s">
        <v>760</v>
      </c>
      <c r="BM449" s="149" t="s">
        <v>5857</v>
      </c>
    </row>
    <row r="450" spans="2:65" s="1" customFormat="1" ht="16.5" customHeight="1">
      <c r="B450" s="33"/>
      <c r="C450" s="178" t="s">
        <v>1660</v>
      </c>
      <c r="D450" s="178" t="s">
        <v>364</v>
      </c>
      <c r="E450" s="179" t="s">
        <v>5858</v>
      </c>
      <c r="F450" s="180" t="s">
        <v>5859</v>
      </c>
      <c r="G450" s="181" t="s">
        <v>481</v>
      </c>
      <c r="H450" s="182">
        <v>69</v>
      </c>
      <c r="I450" s="183"/>
      <c r="J450" s="184">
        <f>ROUND(I450*H450,2)</f>
        <v>0</v>
      </c>
      <c r="K450" s="180" t="s">
        <v>256</v>
      </c>
      <c r="L450" s="185"/>
      <c r="M450" s="186" t="s">
        <v>1</v>
      </c>
      <c r="N450" s="187" t="s">
        <v>45</v>
      </c>
      <c r="P450" s="147">
        <f>O450*H450</f>
        <v>0</v>
      </c>
      <c r="Q450" s="147">
        <v>5.0000000000000002E-5</v>
      </c>
      <c r="R450" s="147">
        <f>Q450*H450</f>
        <v>3.4500000000000004E-3</v>
      </c>
      <c r="S450" s="147">
        <v>0</v>
      </c>
      <c r="T450" s="148">
        <f>S450*H450</f>
        <v>0</v>
      </c>
      <c r="AR450" s="149" t="s">
        <v>760</v>
      </c>
      <c r="AT450" s="149" t="s">
        <v>364</v>
      </c>
      <c r="AU450" s="149" t="s">
        <v>21</v>
      </c>
      <c r="AY450" s="17" t="s">
        <v>250</v>
      </c>
      <c r="BE450" s="150">
        <f>IF(N450="základní",J450,0)</f>
        <v>0</v>
      </c>
      <c r="BF450" s="150">
        <f>IF(N450="snížená",J450,0)</f>
        <v>0</v>
      </c>
      <c r="BG450" s="150">
        <f>IF(N450="zákl. přenesená",J450,0)</f>
        <v>0</v>
      </c>
      <c r="BH450" s="150">
        <f>IF(N450="sníž. přenesená",J450,0)</f>
        <v>0</v>
      </c>
      <c r="BI450" s="150">
        <f>IF(N450="nulová",J450,0)</f>
        <v>0</v>
      </c>
      <c r="BJ450" s="17" t="s">
        <v>88</v>
      </c>
      <c r="BK450" s="150">
        <f>ROUND(I450*H450,2)</f>
        <v>0</v>
      </c>
      <c r="BL450" s="17" t="s">
        <v>760</v>
      </c>
      <c r="BM450" s="149" t="s">
        <v>5860</v>
      </c>
    </row>
    <row r="451" spans="2:65" s="1" customFormat="1" ht="24.2" customHeight="1">
      <c r="B451" s="33"/>
      <c r="C451" s="138" t="s">
        <v>1665</v>
      </c>
      <c r="D451" s="138" t="s">
        <v>252</v>
      </c>
      <c r="E451" s="139" t="s">
        <v>5861</v>
      </c>
      <c r="F451" s="140" t="s">
        <v>5862</v>
      </c>
      <c r="G451" s="141" t="s">
        <v>481</v>
      </c>
      <c r="H451" s="142">
        <v>6</v>
      </c>
      <c r="I451" s="143"/>
      <c r="J451" s="144">
        <f>ROUND(I451*H451,2)</f>
        <v>0</v>
      </c>
      <c r="K451" s="140" t="s">
        <v>256</v>
      </c>
      <c r="L451" s="33"/>
      <c r="M451" s="145" t="s">
        <v>1</v>
      </c>
      <c r="N451" s="146" t="s">
        <v>45</v>
      </c>
      <c r="P451" s="147">
        <f>O451*H451</f>
        <v>0</v>
      </c>
      <c r="Q451" s="147">
        <v>0</v>
      </c>
      <c r="R451" s="147">
        <f>Q451*H451</f>
        <v>0</v>
      </c>
      <c r="S451" s="147">
        <v>0</v>
      </c>
      <c r="T451" s="148">
        <f>S451*H451</f>
        <v>0</v>
      </c>
      <c r="AR451" s="149" t="s">
        <v>630</v>
      </c>
      <c r="AT451" s="149" t="s">
        <v>252</v>
      </c>
      <c r="AU451" s="149" t="s">
        <v>21</v>
      </c>
      <c r="AY451" s="17" t="s">
        <v>250</v>
      </c>
      <c r="BE451" s="150">
        <f>IF(N451="základní",J451,0)</f>
        <v>0</v>
      </c>
      <c r="BF451" s="150">
        <f>IF(N451="snížená",J451,0)</f>
        <v>0</v>
      </c>
      <c r="BG451" s="150">
        <f>IF(N451="zákl. přenesená",J451,0)</f>
        <v>0</v>
      </c>
      <c r="BH451" s="150">
        <f>IF(N451="sníž. přenesená",J451,0)</f>
        <v>0</v>
      </c>
      <c r="BI451" s="150">
        <f>IF(N451="nulová",J451,0)</f>
        <v>0</v>
      </c>
      <c r="BJ451" s="17" t="s">
        <v>88</v>
      </c>
      <c r="BK451" s="150">
        <f>ROUND(I451*H451,2)</f>
        <v>0</v>
      </c>
      <c r="BL451" s="17" t="s">
        <v>630</v>
      </c>
      <c r="BM451" s="149" t="s">
        <v>5863</v>
      </c>
    </row>
    <row r="452" spans="2:65" s="1" customFormat="1" ht="11.25">
      <c r="B452" s="33"/>
      <c r="D452" s="151" t="s">
        <v>259</v>
      </c>
      <c r="F452" s="152" t="s">
        <v>5864</v>
      </c>
      <c r="I452" s="153"/>
      <c r="L452" s="33"/>
      <c r="M452" s="154"/>
      <c r="T452" s="57"/>
      <c r="AT452" s="17" t="s">
        <v>259</v>
      </c>
      <c r="AU452" s="17" t="s">
        <v>21</v>
      </c>
    </row>
    <row r="453" spans="2:65" s="1" customFormat="1" ht="24.2" customHeight="1">
      <c r="B453" s="33"/>
      <c r="C453" s="178" t="s">
        <v>1669</v>
      </c>
      <c r="D453" s="178" t="s">
        <v>364</v>
      </c>
      <c r="E453" s="179" t="s">
        <v>5865</v>
      </c>
      <c r="F453" s="180" t="s">
        <v>5866</v>
      </c>
      <c r="G453" s="181" t="s">
        <v>481</v>
      </c>
      <c r="H453" s="182">
        <v>6</v>
      </c>
      <c r="I453" s="183"/>
      <c r="J453" s="184">
        <f>ROUND(I453*H453,2)</f>
        <v>0</v>
      </c>
      <c r="K453" s="180" t="s">
        <v>256</v>
      </c>
      <c r="L453" s="185"/>
      <c r="M453" s="186" t="s">
        <v>1</v>
      </c>
      <c r="N453" s="187" t="s">
        <v>45</v>
      </c>
      <c r="P453" s="147">
        <f>O453*H453</f>
        <v>0</v>
      </c>
      <c r="Q453" s="147">
        <v>4.0000000000000002E-4</v>
      </c>
      <c r="R453" s="147">
        <f>Q453*H453</f>
        <v>2.4000000000000002E-3</v>
      </c>
      <c r="S453" s="147">
        <v>0</v>
      </c>
      <c r="T453" s="148">
        <f>S453*H453</f>
        <v>0</v>
      </c>
      <c r="AR453" s="149" t="s">
        <v>21</v>
      </c>
      <c r="AT453" s="149" t="s">
        <v>364</v>
      </c>
      <c r="AU453" s="149" t="s">
        <v>21</v>
      </c>
      <c r="AY453" s="17" t="s">
        <v>250</v>
      </c>
      <c r="BE453" s="150">
        <f>IF(N453="základní",J453,0)</f>
        <v>0</v>
      </c>
      <c r="BF453" s="150">
        <f>IF(N453="snížená",J453,0)</f>
        <v>0</v>
      </c>
      <c r="BG453" s="150">
        <f>IF(N453="zákl. přenesená",J453,0)</f>
        <v>0</v>
      </c>
      <c r="BH453" s="150">
        <f>IF(N453="sníž. přenesená",J453,0)</f>
        <v>0</v>
      </c>
      <c r="BI453" s="150">
        <f>IF(N453="nulová",J453,0)</f>
        <v>0</v>
      </c>
      <c r="BJ453" s="17" t="s">
        <v>88</v>
      </c>
      <c r="BK453" s="150">
        <f>ROUND(I453*H453,2)</f>
        <v>0</v>
      </c>
      <c r="BL453" s="17" t="s">
        <v>88</v>
      </c>
      <c r="BM453" s="149" t="s">
        <v>5867</v>
      </c>
    </row>
    <row r="454" spans="2:65" s="1" customFormat="1" ht="24.2" customHeight="1">
      <c r="B454" s="33"/>
      <c r="C454" s="138" t="s">
        <v>1675</v>
      </c>
      <c r="D454" s="138" t="s">
        <v>252</v>
      </c>
      <c r="E454" s="139" t="s">
        <v>5868</v>
      </c>
      <c r="F454" s="140" t="s">
        <v>5869</v>
      </c>
      <c r="G454" s="141" t="s">
        <v>557</v>
      </c>
      <c r="H454" s="142">
        <v>62</v>
      </c>
      <c r="I454" s="143"/>
      <c r="J454" s="144">
        <f>ROUND(I454*H454,2)</f>
        <v>0</v>
      </c>
      <c r="K454" s="140" t="s">
        <v>256</v>
      </c>
      <c r="L454" s="33"/>
      <c r="M454" s="145" t="s">
        <v>1</v>
      </c>
      <c r="N454" s="146" t="s">
        <v>45</v>
      </c>
      <c r="P454" s="147">
        <f>O454*H454</f>
        <v>0</v>
      </c>
      <c r="Q454" s="147">
        <v>0</v>
      </c>
      <c r="R454" s="147">
        <f>Q454*H454</f>
        <v>0</v>
      </c>
      <c r="S454" s="147">
        <v>0</v>
      </c>
      <c r="T454" s="148">
        <f>S454*H454</f>
        <v>0</v>
      </c>
      <c r="AR454" s="149" t="s">
        <v>630</v>
      </c>
      <c r="AT454" s="149" t="s">
        <v>252</v>
      </c>
      <c r="AU454" s="149" t="s">
        <v>21</v>
      </c>
      <c r="AY454" s="17" t="s">
        <v>250</v>
      </c>
      <c r="BE454" s="150">
        <f>IF(N454="základní",J454,0)</f>
        <v>0</v>
      </c>
      <c r="BF454" s="150">
        <f>IF(N454="snížená",J454,0)</f>
        <v>0</v>
      </c>
      <c r="BG454" s="150">
        <f>IF(N454="zákl. přenesená",J454,0)</f>
        <v>0</v>
      </c>
      <c r="BH454" s="150">
        <f>IF(N454="sníž. přenesená",J454,0)</f>
        <v>0</v>
      </c>
      <c r="BI454" s="150">
        <f>IF(N454="nulová",J454,0)</f>
        <v>0</v>
      </c>
      <c r="BJ454" s="17" t="s">
        <v>88</v>
      </c>
      <c r="BK454" s="150">
        <f>ROUND(I454*H454,2)</f>
        <v>0</v>
      </c>
      <c r="BL454" s="17" t="s">
        <v>630</v>
      </c>
      <c r="BM454" s="149" t="s">
        <v>5870</v>
      </c>
    </row>
    <row r="455" spans="2:65" s="1" customFormat="1" ht="11.25">
      <c r="B455" s="33"/>
      <c r="D455" s="151" t="s">
        <v>259</v>
      </c>
      <c r="F455" s="152" t="s">
        <v>5871</v>
      </c>
      <c r="I455" s="153"/>
      <c r="L455" s="33"/>
      <c r="M455" s="154"/>
      <c r="T455" s="57"/>
      <c r="AT455" s="17" t="s">
        <v>259</v>
      </c>
      <c r="AU455" s="17" t="s">
        <v>21</v>
      </c>
    </row>
    <row r="456" spans="2:65" s="12" customFormat="1" ht="11.25">
      <c r="B456" s="155"/>
      <c r="D456" s="156" t="s">
        <v>265</v>
      </c>
      <c r="E456" s="157" t="s">
        <v>1</v>
      </c>
      <c r="F456" s="158" t="s">
        <v>617</v>
      </c>
      <c r="H456" s="159">
        <v>62</v>
      </c>
      <c r="I456" s="160"/>
      <c r="L456" s="155"/>
      <c r="M456" s="161"/>
      <c r="T456" s="162"/>
      <c r="AT456" s="157" t="s">
        <v>265</v>
      </c>
      <c r="AU456" s="157" t="s">
        <v>21</v>
      </c>
      <c r="AV456" s="12" t="s">
        <v>21</v>
      </c>
      <c r="AW456" s="12" t="s">
        <v>36</v>
      </c>
      <c r="AX456" s="12" t="s">
        <v>88</v>
      </c>
      <c r="AY456" s="157" t="s">
        <v>250</v>
      </c>
    </row>
    <row r="457" spans="2:65" s="1" customFormat="1" ht="21.75" customHeight="1">
      <c r="B457" s="33"/>
      <c r="C457" s="178" t="s">
        <v>1679</v>
      </c>
      <c r="D457" s="178" t="s">
        <v>364</v>
      </c>
      <c r="E457" s="179" t="s">
        <v>5872</v>
      </c>
      <c r="F457" s="180" t="s">
        <v>5873</v>
      </c>
      <c r="G457" s="181" t="s">
        <v>557</v>
      </c>
      <c r="H457" s="182">
        <v>68.2</v>
      </c>
      <c r="I457" s="183"/>
      <c r="J457" s="184">
        <f>ROUND(I457*H457,2)</f>
        <v>0</v>
      </c>
      <c r="K457" s="180" t="s">
        <v>1</v>
      </c>
      <c r="L457" s="185"/>
      <c r="M457" s="186" t="s">
        <v>1</v>
      </c>
      <c r="N457" s="187" t="s">
        <v>45</v>
      </c>
      <c r="P457" s="147">
        <f>O457*H457</f>
        <v>0</v>
      </c>
      <c r="Q457" s="147">
        <v>0</v>
      </c>
      <c r="R457" s="147">
        <f>Q457*H457</f>
        <v>0</v>
      </c>
      <c r="S457" s="147">
        <v>0</v>
      </c>
      <c r="T457" s="148">
        <f>S457*H457</f>
        <v>0</v>
      </c>
      <c r="AR457" s="149" t="s">
        <v>2304</v>
      </c>
      <c r="AT457" s="149" t="s">
        <v>364</v>
      </c>
      <c r="AU457" s="149" t="s">
        <v>21</v>
      </c>
      <c r="AY457" s="17" t="s">
        <v>250</v>
      </c>
      <c r="BE457" s="150">
        <f>IF(N457="základní",J457,0)</f>
        <v>0</v>
      </c>
      <c r="BF457" s="150">
        <f>IF(N457="snížená",J457,0)</f>
        <v>0</v>
      </c>
      <c r="BG457" s="150">
        <f>IF(N457="zákl. přenesená",J457,0)</f>
        <v>0</v>
      </c>
      <c r="BH457" s="150">
        <f>IF(N457="sníž. přenesená",J457,0)</f>
        <v>0</v>
      </c>
      <c r="BI457" s="150">
        <f>IF(N457="nulová",J457,0)</f>
        <v>0</v>
      </c>
      <c r="BJ457" s="17" t="s">
        <v>88</v>
      </c>
      <c r="BK457" s="150">
        <f>ROUND(I457*H457,2)</f>
        <v>0</v>
      </c>
      <c r="BL457" s="17" t="s">
        <v>630</v>
      </c>
      <c r="BM457" s="149" t="s">
        <v>5874</v>
      </c>
    </row>
    <row r="458" spans="2:65" s="12" customFormat="1" ht="11.25">
      <c r="B458" s="155"/>
      <c r="D458" s="156" t="s">
        <v>265</v>
      </c>
      <c r="E458" s="157" t="s">
        <v>1</v>
      </c>
      <c r="F458" s="158" t="s">
        <v>5875</v>
      </c>
      <c r="H458" s="159">
        <v>68.2</v>
      </c>
      <c r="I458" s="160"/>
      <c r="L458" s="155"/>
      <c r="M458" s="161"/>
      <c r="T458" s="162"/>
      <c r="AT458" s="157" t="s">
        <v>265</v>
      </c>
      <c r="AU458" s="157" t="s">
        <v>21</v>
      </c>
      <c r="AV458" s="12" t="s">
        <v>21</v>
      </c>
      <c r="AW458" s="12" t="s">
        <v>36</v>
      </c>
      <c r="AX458" s="12" t="s">
        <v>88</v>
      </c>
      <c r="AY458" s="157" t="s">
        <v>250</v>
      </c>
    </row>
    <row r="459" spans="2:65" s="1" customFormat="1" ht="16.5" customHeight="1">
      <c r="B459" s="33"/>
      <c r="C459" s="178" t="s">
        <v>1683</v>
      </c>
      <c r="D459" s="178" t="s">
        <v>364</v>
      </c>
      <c r="E459" s="179" t="s">
        <v>5876</v>
      </c>
      <c r="F459" s="180" t="s">
        <v>5877</v>
      </c>
      <c r="G459" s="181" t="s">
        <v>481</v>
      </c>
      <c r="H459" s="182">
        <v>2</v>
      </c>
      <c r="I459" s="183"/>
      <c r="J459" s="184">
        <f>ROUND(I459*H459,2)</f>
        <v>0</v>
      </c>
      <c r="K459" s="180" t="s">
        <v>1</v>
      </c>
      <c r="L459" s="185"/>
      <c r="M459" s="186" t="s">
        <v>1</v>
      </c>
      <c r="N459" s="187" t="s">
        <v>45</v>
      </c>
      <c r="P459" s="147">
        <f>O459*H459</f>
        <v>0</v>
      </c>
      <c r="Q459" s="147">
        <v>0</v>
      </c>
      <c r="R459" s="147">
        <f>Q459*H459</f>
        <v>0</v>
      </c>
      <c r="S459" s="147">
        <v>0</v>
      </c>
      <c r="T459" s="148">
        <f>S459*H459</f>
        <v>0</v>
      </c>
      <c r="AR459" s="149" t="s">
        <v>2304</v>
      </c>
      <c r="AT459" s="149" t="s">
        <v>364</v>
      </c>
      <c r="AU459" s="149" t="s">
        <v>21</v>
      </c>
      <c r="AY459" s="17" t="s">
        <v>250</v>
      </c>
      <c r="BE459" s="150">
        <f>IF(N459="základní",J459,0)</f>
        <v>0</v>
      </c>
      <c r="BF459" s="150">
        <f>IF(N459="snížená",J459,0)</f>
        <v>0</v>
      </c>
      <c r="BG459" s="150">
        <f>IF(N459="zákl. přenesená",J459,0)</f>
        <v>0</v>
      </c>
      <c r="BH459" s="150">
        <f>IF(N459="sníž. přenesená",J459,0)</f>
        <v>0</v>
      </c>
      <c r="BI459" s="150">
        <f>IF(N459="nulová",J459,0)</f>
        <v>0</v>
      </c>
      <c r="BJ459" s="17" t="s">
        <v>88</v>
      </c>
      <c r="BK459" s="150">
        <f>ROUND(I459*H459,2)</f>
        <v>0</v>
      </c>
      <c r="BL459" s="17" t="s">
        <v>630</v>
      </c>
      <c r="BM459" s="149" t="s">
        <v>5878</v>
      </c>
    </row>
    <row r="460" spans="2:65" s="1" customFormat="1" ht="24.2" customHeight="1">
      <c r="B460" s="33"/>
      <c r="C460" s="138" t="s">
        <v>1689</v>
      </c>
      <c r="D460" s="138" t="s">
        <v>252</v>
      </c>
      <c r="E460" s="139" t="s">
        <v>5879</v>
      </c>
      <c r="F460" s="140" t="s">
        <v>5880</v>
      </c>
      <c r="G460" s="141" t="s">
        <v>557</v>
      </c>
      <c r="H460" s="142">
        <v>0.5</v>
      </c>
      <c r="I460" s="143"/>
      <c r="J460" s="144">
        <f>ROUND(I460*H460,2)</f>
        <v>0</v>
      </c>
      <c r="K460" s="140" t="s">
        <v>256</v>
      </c>
      <c r="L460" s="33"/>
      <c r="M460" s="145" t="s">
        <v>1</v>
      </c>
      <c r="N460" s="146" t="s">
        <v>45</v>
      </c>
      <c r="P460" s="147">
        <f>O460*H460</f>
        <v>0</v>
      </c>
      <c r="Q460" s="147">
        <v>0</v>
      </c>
      <c r="R460" s="147">
        <f>Q460*H460</f>
        <v>0</v>
      </c>
      <c r="S460" s="147">
        <v>0</v>
      </c>
      <c r="T460" s="148">
        <f>S460*H460</f>
        <v>0</v>
      </c>
      <c r="AR460" s="149" t="s">
        <v>630</v>
      </c>
      <c r="AT460" s="149" t="s">
        <v>252</v>
      </c>
      <c r="AU460" s="149" t="s">
        <v>21</v>
      </c>
      <c r="AY460" s="17" t="s">
        <v>250</v>
      </c>
      <c r="BE460" s="150">
        <f>IF(N460="základní",J460,0)</f>
        <v>0</v>
      </c>
      <c r="BF460" s="150">
        <f>IF(N460="snížená",J460,0)</f>
        <v>0</v>
      </c>
      <c r="BG460" s="150">
        <f>IF(N460="zákl. přenesená",J460,0)</f>
        <v>0</v>
      </c>
      <c r="BH460" s="150">
        <f>IF(N460="sníž. přenesená",J460,0)</f>
        <v>0</v>
      </c>
      <c r="BI460" s="150">
        <f>IF(N460="nulová",J460,0)</f>
        <v>0</v>
      </c>
      <c r="BJ460" s="17" t="s">
        <v>88</v>
      </c>
      <c r="BK460" s="150">
        <f>ROUND(I460*H460,2)</f>
        <v>0</v>
      </c>
      <c r="BL460" s="17" t="s">
        <v>630</v>
      </c>
      <c r="BM460" s="149" t="s">
        <v>5881</v>
      </c>
    </row>
    <row r="461" spans="2:65" s="1" customFormat="1" ht="11.25">
      <c r="B461" s="33"/>
      <c r="D461" s="151" t="s">
        <v>259</v>
      </c>
      <c r="F461" s="152" t="s">
        <v>5882</v>
      </c>
      <c r="I461" s="153"/>
      <c r="L461" s="33"/>
      <c r="M461" s="154"/>
      <c r="T461" s="57"/>
      <c r="AT461" s="17" t="s">
        <v>259</v>
      </c>
      <c r="AU461" s="17" t="s">
        <v>21</v>
      </c>
    </row>
    <row r="462" spans="2:65" s="1" customFormat="1" ht="16.5" customHeight="1">
      <c r="B462" s="33"/>
      <c r="C462" s="178" t="s">
        <v>1693</v>
      </c>
      <c r="D462" s="178" t="s">
        <v>364</v>
      </c>
      <c r="E462" s="179" t="s">
        <v>5883</v>
      </c>
      <c r="F462" s="180" t="s">
        <v>5884</v>
      </c>
      <c r="G462" s="181" t="s">
        <v>557</v>
      </c>
      <c r="H462" s="182">
        <v>0.55000000000000004</v>
      </c>
      <c r="I462" s="183"/>
      <c r="J462" s="184">
        <f>ROUND(I462*H462,2)</f>
        <v>0</v>
      </c>
      <c r="K462" s="180" t="s">
        <v>1</v>
      </c>
      <c r="L462" s="185"/>
      <c r="M462" s="186" t="s">
        <v>1</v>
      </c>
      <c r="N462" s="187" t="s">
        <v>45</v>
      </c>
      <c r="P462" s="147">
        <f>O462*H462</f>
        <v>0</v>
      </c>
      <c r="Q462" s="147">
        <v>0</v>
      </c>
      <c r="R462" s="147">
        <f>Q462*H462</f>
        <v>0</v>
      </c>
      <c r="S462" s="147">
        <v>0</v>
      </c>
      <c r="T462" s="148">
        <f>S462*H462</f>
        <v>0</v>
      </c>
      <c r="AR462" s="149" t="s">
        <v>2304</v>
      </c>
      <c r="AT462" s="149" t="s">
        <v>364</v>
      </c>
      <c r="AU462" s="149" t="s">
        <v>21</v>
      </c>
      <c r="AY462" s="17" t="s">
        <v>250</v>
      </c>
      <c r="BE462" s="150">
        <f>IF(N462="základní",J462,0)</f>
        <v>0</v>
      </c>
      <c r="BF462" s="150">
        <f>IF(N462="snížená",J462,0)</f>
        <v>0</v>
      </c>
      <c r="BG462" s="150">
        <f>IF(N462="zákl. přenesená",J462,0)</f>
        <v>0</v>
      </c>
      <c r="BH462" s="150">
        <f>IF(N462="sníž. přenesená",J462,0)</f>
        <v>0</v>
      </c>
      <c r="BI462" s="150">
        <f>IF(N462="nulová",J462,0)</f>
        <v>0</v>
      </c>
      <c r="BJ462" s="17" t="s">
        <v>88</v>
      </c>
      <c r="BK462" s="150">
        <f>ROUND(I462*H462,2)</f>
        <v>0</v>
      </c>
      <c r="BL462" s="17" t="s">
        <v>630</v>
      </c>
      <c r="BM462" s="149" t="s">
        <v>5885</v>
      </c>
    </row>
    <row r="463" spans="2:65" s="12" customFormat="1" ht="11.25">
      <c r="B463" s="155"/>
      <c r="D463" s="156" t="s">
        <v>265</v>
      </c>
      <c r="E463" s="157" t="s">
        <v>1</v>
      </c>
      <c r="F463" s="158" t="s">
        <v>5886</v>
      </c>
      <c r="H463" s="159">
        <v>0.55000000000000004</v>
      </c>
      <c r="I463" s="160"/>
      <c r="L463" s="155"/>
      <c r="M463" s="161"/>
      <c r="T463" s="162"/>
      <c r="AT463" s="157" t="s">
        <v>265</v>
      </c>
      <c r="AU463" s="157" t="s">
        <v>21</v>
      </c>
      <c r="AV463" s="12" t="s">
        <v>21</v>
      </c>
      <c r="AW463" s="12" t="s">
        <v>36</v>
      </c>
      <c r="AX463" s="12" t="s">
        <v>88</v>
      </c>
      <c r="AY463" s="157" t="s">
        <v>250</v>
      </c>
    </row>
    <row r="464" spans="2:65" s="1" customFormat="1" ht="16.5" customHeight="1">
      <c r="B464" s="33"/>
      <c r="C464" s="178" t="s">
        <v>1699</v>
      </c>
      <c r="D464" s="178" t="s">
        <v>364</v>
      </c>
      <c r="E464" s="179" t="s">
        <v>5887</v>
      </c>
      <c r="F464" s="180" t="s">
        <v>5888</v>
      </c>
      <c r="G464" s="181" t="s">
        <v>481</v>
      </c>
      <c r="H464" s="182">
        <v>2</v>
      </c>
      <c r="I464" s="183"/>
      <c r="J464" s="184">
        <f>ROUND(I464*H464,2)</f>
        <v>0</v>
      </c>
      <c r="K464" s="180" t="s">
        <v>1</v>
      </c>
      <c r="L464" s="185"/>
      <c r="M464" s="186" t="s">
        <v>1</v>
      </c>
      <c r="N464" s="187" t="s">
        <v>45</v>
      </c>
      <c r="P464" s="147">
        <f>O464*H464</f>
        <v>0</v>
      </c>
      <c r="Q464" s="147">
        <v>0</v>
      </c>
      <c r="R464" s="147">
        <f>Q464*H464</f>
        <v>0</v>
      </c>
      <c r="S464" s="147">
        <v>0</v>
      </c>
      <c r="T464" s="148">
        <f>S464*H464</f>
        <v>0</v>
      </c>
      <c r="AR464" s="149" t="s">
        <v>2304</v>
      </c>
      <c r="AT464" s="149" t="s">
        <v>364</v>
      </c>
      <c r="AU464" s="149" t="s">
        <v>21</v>
      </c>
      <c r="AY464" s="17" t="s">
        <v>250</v>
      </c>
      <c r="BE464" s="150">
        <f>IF(N464="základní",J464,0)</f>
        <v>0</v>
      </c>
      <c r="BF464" s="150">
        <f>IF(N464="snížená",J464,0)</f>
        <v>0</v>
      </c>
      <c r="BG464" s="150">
        <f>IF(N464="zákl. přenesená",J464,0)</f>
        <v>0</v>
      </c>
      <c r="BH464" s="150">
        <f>IF(N464="sníž. přenesená",J464,0)</f>
        <v>0</v>
      </c>
      <c r="BI464" s="150">
        <f>IF(N464="nulová",J464,0)</f>
        <v>0</v>
      </c>
      <c r="BJ464" s="17" t="s">
        <v>88</v>
      </c>
      <c r="BK464" s="150">
        <f>ROUND(I464*H464,2)</f>
        <v>0</v>
      </c>
      <c r="BL464" s="17" t="s">
        <v>630</v>
      </c>
      <c r="BM464" s="149" t="s">
        <v>5889</v>
      </c>
    </row>
    <row r="465" spans="2:65" s="1" customFormat="1" ht="24.2" customHeight="1">
      <c r="B465" s="33"/>
      <c r="C465" s="138" t="s">
        <v>1704</v>
      </c>
      <c r="D465" s="138" t="s">
        <v>252</v>
      </c>
      <c r="E465" s="139" t="s">
        <v>5890</v>
      </c>
      <c r="F465" s="140" t="s">
        <v>5891</v>
      </c>
      <c r="G465" s="141" t="s">
        <v>557</v>
      </c>
      <c r="H465" s="142">
        <v>34</v>
      </c>
      <c r="I465" s="143"/>
      <c r="J465" s="144">
        <f>ROUND(I465*H465,2)</f>
        <v>0</v>
      </c>
      <c r="K465" s="140" t="s">
        <v>256</v>
      </c>
      <c r="L465" s="33"/>
      <c r="M465" s="145" t="s">
        <v>1</v>
      </c>
      <c r="N465" s="146" t="s">
        <v>45</v>
      </c>
      <c r="P465" s="147">
        <f>O465*H465</f>
        <v>0</v>
      </c>
      <c r="Q465" s="147">
        <v>0</v>
      </c>
      <c r="R465" s="147">
        <f>Q465*H465</f>
        <v>0</v>
      </c>
      <c r="S465" s="147">
        <v>0</v>
      </c>
      <c r="T465" s="148">
        <f>S465*H465</f>
        <v>0</v>
      </c>
      <c r="AR465" s="149" t="s">
        <v>630</v>
      </c>
      <c r="AT465" s="149" t="s">
        <v>252</v>
      </c>
      <c r="AU465" s="149" t="s">
        <v>21</v>
      </c>
      <c r="AY465" s="17" t="s">
        <v>250</v>
      </c>
      <c r="BE465" s="150">
        <f>IF(N465="základní",J465,0)</f>
        <v>0</v>
      </c>
      <c r="BF465" s="150">
        <f>IF(N465="snížená",J465,0)</f>
        <v>0</v>
      </c>
      <c r="BG465" s="150">
        <f>IF(N465="zákl. přenesená",J465,0)</f>
        <v>0</v>
      </c>
      <c r="BH465" s="150">
        <f>IF(N465="sníž. přenesená",J465,0)</f>
        <v>0</v>
      </c>
      <c r="BI465" s="150">
        <f>IF(N465="nulová",J465,0)</f>
        <v>0</v>
      </c>
      <c r="BJ465" s="17" t="s">
        <v>88</v>
      </c>
      <c r="BK465" s="150">
        <f>ROUND(I465*H465,2)</f>
        <v>0</v>
      </c>
      <c r="BL465" s="17" t="s">
        <v>630</v>
      </c>
      <c r="BM465" s="149" t="s">
        <v>5892</v>
      </c>
    </row>
    <row r="466" spans="2:65" s="1" customFormat="1" ht="11.25">
      <c r="B466" s="33"/>
      <c r="D466" s="151" t="s">
        <v>259</v>
      </c>
      <c r="F466" s="152" t="s">
        <v>5893</v>
      </c>
      <c r="I466" s="153"/>
      <c r="L466" s="33"/>
      <c r="M466" s="154"/>
      <c r="T466" s="57"/>
      <c r="AT466" s="17" t="s">
        <v>259</v>
      </c>
      <c r="AU466" s="17" t="s">
        <v>21</v>
      </c>
    </row>
    <row r="467" spans="2:65" s="12" customFormat="1" ht="22.5">
      <c r="B467" s="155"/>
      <c r="D467" s="156" t="s">
        <v>265</v>
      </c>
      <c r="E467" s="157" t="s">
        <v>1</v>
      </c>
      <c r="F467" s="158" t="s">
        <v>5894</v>
      </c>
      <c r="H467" s="159">
        <v>34</v>
      </c>
      <c r="I467" s="160"/>
      <c r="L467" s="155"/>
      <c r="M467" s="161"/>
      <c r="T467" s="162"/>
      <c r="AT467" s="157" t="s">
        <v>265</v>
      </c>
      <c r="AU467" s="157" t="s">
        <v>21</v>
      </c>
      <c r="AV467" s="12" t="s">
        <v>21</v>
      </c>
      <c r="AW467" s="12" t="s">
        <v>36</v>
      </c>
      <c r="AX467" s="12" t="s">
        <v>88</v>
      </c>
      <c r="AY467" s="157" t="s">
        <v>250</v>
      </c>
    </row>
    <row r="468" spans="2:65" s="1" customFormat="1" ht="24.2" customHeight="1">
      <c r="B468" s="33"/>
      <c r="C468" s="178" t="s">
        <v>1710</v>
      </c>
      <c r="D468" s="178" t="s">
        <v>364</v>
      </c>
      <c r="E468" s="179" t="s">
        <v>5895</v>
      </c>
      <c r="F468" s="180" t="s">
        <v>5896</v>
      </c>
      <c r="G468" s="181" t="s">
        <v>557</v>
      </c>
      <c r="H468" s="182">
        <v>98.7</v>
      </c>
      <c r="I468" s="183"/>
      <c r="J468" s="184">
        <f>ROUND(I468*H468,2)</f>
        <v>0</v>
      </c>
      <c r="K468" s="180" t="s">
        <v>1</v>
      </c>
      <c r="L468" s="185"/>
      <c r="M468" s="186" t="s">
        <v>1</v>
      </c>
      <c r="N468" s="187" t="s">
        <v>45</v>
      </c>
      <c r="P468" s="147">
        <f>O468*H468</f>
        <v>0</v>
      </c>
      <c r="Q468" s="147">
        <v>0</v>
      </c>
      <c r="R468" s="147">
        <f>Q468*H468</f>
        <v>0</v>
      </c>
      <c r="S468" s="147">
        <v>0</v>
      </c>
      <c r="T468" s="148">
        <f>S468*H468</f>
        <v>0</v>
      </c>
      <c r="AR468" s="149" t="s">
        <v>2304</v>
      </c>
      <c r="AT468" s="149" t="s">
        <v>364</v>
      </c>
      <c r="AU468" s="149" t="s">
        <v>21</v>
      </c>
      <c r="AY468" s="17" t="s">
        <v>250</v>
      </c>
      <c r="BE468" s="150">
        <f>IF(N468="základní",J468,0)</f>
        <v>0</v>
      </c>
      <c r="BF468" s="150">
        <f>IF(N468="snížená",J468,0)</f>
        <v>0</v>
      </c>
      <c r="BG468" s="150">
        <f>IF(N468="zákl. přenesená",J468,0)</f>
        <v>0</v>
      </c>
      <c r="BH468" s="150">
        <f>IF(N468="sníž. přenesená",J468,0)</f>
        <v>0</v>
      </c>
      <c r="BI468" s="150">
        <f>IF(N468="nulová",J468,0)</f>
        <v>0</v>
      </c>
      <c r="BJ468" s="17" t="s">
        <v>88</v>
      </c>
      <c r="BK468" s="150">
        <f>ROUND(I468*H468,2)</f>
        <v>0</v>
      </c>
      <c r="BL468" s="17" t="s">
        <v>630</v>
      </c>
      <c r="BM468" s="149" t="s">
        <v>5897</v>
      </c>
    </row>
    <row r="469" spans="2:65" s="12" customFormat="1" ht="11.25">
      <c r="B469" s="155"/>
      <c r="D469" s="156" t="s">
        <v>265</v>
      </c>
      <c r="E469" s="157" t="s">
        <v>1</v>
      </c>
      <c r="F469" s="158" t="s">
        <v>5898</v>
      </c>
      <c r="H469" s="159">
        <v>98.7</v>
      </c>
      <c r="I469" s="160"/>
      <c r="L469" s="155"/>
      <c r="M469" s="161"/>
      <c r="T469" s="162"/>
      <c r="AT469" s="157" t="s">
        <v>265</v>
      </c>
      <c r="AU469" s="157" t="s">
        <v>21</v>
      </c>
      <c r="AV469" s="12" t="s">
        <v>21</v>
      </c>
      <c r="AW469" s="12" t="s">
        <v>36</v>
      </c>
      <c r="AX469" s="12" t="s">
        <v>88</v>
      </c>
      <c r="AY469" s="157" t="s">
        <v>250</v>
      </c>
    </row>
    <row r="470" spans="2:65" s="1" customFormat="1" ht="16.5" customHeight="1">
      <c r="B470" s="33"/>
      <c r="C470" s="178" t="s">
        <v>1715</v>
      </c>
      <c r="D470" s="178" t="s">
        <v>364</v>
      </c>
      <c r="E470" s="179" t="s">
        <v>5899</v>
      </c>
      <c r="F470" s="180" t="s">
        <v>5900</v>
      </c>
      <c r="G470" s="181" t="s">
        <v>481</v>
      </c>
      <c r="H470" s="182">
        <v>8</v>
      </c>
      <c r="I470" s="183"/>
      <c r="J470" s="184">
        <f>ROUND(I470*H470,2)</f>
        <v>0</v>
      </c>
      <c r="K470" s="180" t="s">
        <v>1</v>
      </c>
      <c r="L470" s="185"/>
      <c r="M470" s="186" t="s">
        <v>1</v>
      </c>
      <c r="N470" s="187" t="s">
        <v>45</v>
      </c>
      <c r="P470" s="147">
        <f>O470*H470</f>
        <v>0</v>
      </c>
      <c r="Q470" s="147">
        <v>0</v>
      </c>
      <c r="R470" s="147">
        <f>Q470*H470</f>
        <v>0</v>
      </c>
      <c r="S470" s="147">
        <v>0</v>
      </c>
      <c r="T470" s="148">
        <f>S470*H470</f>
        <v>0</v>
      </c>
      <c r="AR470" s="149" t="s">
        <v>2304</v>
      </c>
      <c r="AT470" s="149" t="s">
        <v>364</v>
      </c>
      <c r="AU470" s="149" t="s">
        <v>21</v>
      </c>
      <c r="AY470" s="17" t="s">
        <v>250</v>
      </c>
      <c r="BE470" s="150">
        <f>IF(N470="základní",J470,0)</f>
        <v>0</v>
      </c>
      <c r="BF470" s="150">
        <f>IF(N470="snížená",J470,0)</f>
        <v>0</v>
      </c>
      <c r="BG470" s="150">
        <f>IF(N470="zákl. přenesená",J470,0)</f>
        <v>0</v>
      </c>
      <c r="BH470" s="150">
        <f>IF(N470="sníž. přenesená",J470,0)</f>
        <v>0</v>
      </c>
      <c r="BI470" s="150">
        <f>IF(N470="nulová",J470,0)</f>
        <v>0</v>
      </c>
      <c r="BJ470" s="17" t="s">
        <v>88</v>
      </c>
      <c r="BK470" s="150">
        <f>ROUND(I470*H470,2)</f>
        <v>0</v>
      </c>
      <c r="BL470" s="17" t="s">
        <v>630</v>
      </c>
      <c r="BM470" s="149" t="s">
        <v>5901</v>
      </c>
    </row>
    <row r="471" spans="2:65" s="1" customFormat="1" ht="24.2" customHeight="1">
      <c r="B471" s="33"/>
      <c r="C471" s="138" t="s">
        <v>1720</v>
      </c>
      <c r="D471" s="138" t="s">
        <v>252</v>
      </c>
      <c r="E471" s="139" t="s">
        <v>5902</v>
      </c>
      <c r="F471" s="140" t="s">
        <v>5903</v>
      </c>
      <c r="G471" s="141" t="s">
        <v>481</v>
      </c>
      <c r="H471" s="142">
        <v>9</v>
      </c>
      <c r="I471" s="143"/>
      <c r="J471" s="144">
        <f>ROUND(I471*H471,2)</f>
        <v>0</v>
      </c>
      <c r="K471" s="140" t="s">
        <v>256</v>
      </c>
      <c r="L471" s="33"/>
      <c r="M471" s="145" t="s">
        <v>1</v>
      </c>
      <c r="N471" s="146" t="s">
        <v>45</v>
      </c>
      <c r="P471" s="147">
        <f>O471*H471</f>
        <v>0</v>
      </c>
      <c r="Q471" s="147">
        <v>0</v>
      </c>
      <c r="R471" s="147">
        <f>Q471*H471</f>
        <v>0</v>
      </c>
      <c r="S471" s="147">
        <v>0</v>
      </c>
      <c r="T471" s="148">
        <f>S471*H471</f>
        <v>0</v>
      </c>
      <c r="AR471" s="149" t="s">
        <v>630</v>
      </c>
      <c r="AT471" s="149" t="s">
        <v>252</v>
      </c>
      <c r="AU471" s="149" t="s">
        <v>21</v>
      </c>
      <c r="AY471" s="17" t="s">
        <v>250</v>
      </c>
      <c r="BE471" s="150">
        <f>IF(N471="základní",J471,0)</f>
        <v>0</v>
      </c>
      <c r="BF471" s="150">
        <f>IF(N471="snížená",J471,0)</f>
        <v>0</v>
      </c>
      <c r="BG471" s="150">
        <f>IF(N471="zákl. přenesená",J471,0)</f>
        <v>0</v>
      </c>
      <c r="BH471" s="150">
        <f>IF(N471="sníž. přenesená",J471,0)</f>
        <v>0</v>
      </c>
      <c r="BI471" s="150">
        <f>IF(N471="nulová",J471,0)</f>
        <v>0</v>
      </c>
      <c r="BJ471" s="17" t="s">
        <v>88</v>
      </c>
      <c r="BK471" s="150">
        <f>ROUND(I471*H471,2)</f>
        <v>0</v>
      </c>
      <c r="BL471" s="17" t="s">
        <v>630</v>
      </c>
      <c r="BM471" s="149" t="s">
        <v>5904</v>
      </c>
    </row>
    <row r="472" spans="2:65" s="1" customFormat="1" ht="11.25">
      <c r="B472" s="33"/>
      <c r="D472" s="151" t="s">
        <v>259</v>
      </c>
      <c r="F472" s="152" t="s">
        <v>5905</v>
      </c>
      <c r="I472" s="153"/>
      <c r="L472" s="33"/>
      <c r="M472" s="154"/>
      <c r="T472" s="57"/>
      <c r="AT472" s="17" t="s">
        <v>259</v>
      </c>
      <c r="AU472" s="17" t="s">
        <v>21</v>
      </c>
    </row>
    <row r="473" spans="2:65" s="1" customFormat="1" ht="16.5" customHeight="1">
      <c r="B473" s="33"/>
      <c r="C473" s="178" t="s">
        <v>1724</v>
      </c>
      <c r="D473" s="178" t="s">
        <v>364</v>
      </c>
      <c r="E473" s="179" t="s">
        <v>5906</v>
      </c>
      <c r="F473" s="180" t="s">
        <v>5907</v>
      </c>
      <c r="G473" s="181" t="s">
        <v>481</v>
      </c>
      <c r="H473" s="182">
        <v>2</v>
      </c>
      <c r="I473" s="183"/>
      <c r="J473" s="184">
        <f t="shared" ref="J473:J478" si="0">ROUND(I473*H473,2)</f>
        <v>0</v>
      </c>
      <c r="K473" s="180" t="s">
        <v>1</v>
      </c>
      <c r="L473" s="185"/>
      <c r="M473" s="186" t="s">
        <v>1</v>
      </c>
      <c r="N473" s="187" t="s">
        <v>45</v>
      </c>
      <c r="P473" s="147">
        <f t="shared" ref="P473:P478" si="1">O473*H473</f>
        <v>0</v>
      </c>
      <c r="Q473" s="147">
        <v>0</v>
      </c>
      <c r="R473" s="147">
        <f t="shared" ref="R473:R478" si="2">Q473*H473</f>
        <v>0</v>
      </c>
      <c r="S473" s="147">
        <v>0</v>
      </c>
      <c r="T473" s="148">
        <f t="shared" ref="T473:T478" si="3">S473*H473</f>
        <v>0</v>
      </c>
      <c r="AR473" s="149" t="s">
        <v>2304</v>
      </c>
      <c r="AT473" s="149" t="s">
        <v>364</v>
      </c>
      <c r="AU473" s="149" t="s">
        <v>21</v>
      </c>
      <c r="AY473" s="17" t="s">
        <v>250</v>
      </c>
      <c r="BE473" s="150">
        <f t="shared" ref="BE473:BE478" si="4">IF(N473="základní",J473,0)</f>
        <v>0</v>
      </c>
      <c r="BF473" s="150">
        <f t="shared" ref="BF473:BF478" si="5">IF(N473="snížená",J473,0)</f>
        <v>0</v>
      </c>
      <c r="BG473" s="150">
        <f t="shared" ref="BG473:BG478" si="6">IF(N473="zákl. přenesená",J473,0)</f>
        <v>0</v>
      </c>
      <c r="BH473" s="150">
        <f t="shared" ref="BH473:BH478" si="7">IF(N473="sníž. přenesená",J473,0)</f>
        <v>0</v>
      </c>
      <c r="BI473" s="150">
        <f t="shared" ref="BI473:BI478" si="8">IF(N473="nulová",J473,0)</f>
        <v>0</v>
      </c>
      <c r="BJ473" s="17" t="s">
        <v>88</v>
      </c>
      <c r="BK473" s="150">
        <f t="shared" ref="BK473:BK478" si="9">ROUND(I473*H473,2)</f>
        <v>0</v>
      </c>
      <c r="BL473" s="17" t="s">
        <v>630</v>
      </c>
      <c r="BM473" s="149" t="s">
        <v>5908</v>
      </c>
    </row>
    <row r="474" spans="2:65" s="1" customFormat="1" ht="16.5" customHeight="1">
      <c r="B474" s="33"/>
      <c r="C474" s="178" t="s">
        <v>1730</v>
      </c>
      <c r="D474" s="178" t="s">
        <v>364</v>
      </c>
      <c r="E474" s="179" t="s">
        <v>5909</v>
      </c>
      <c r="F474" s="180" t="s">
        <v>5910</v>
      </c>
      <c r="G474" s="181" t="s">
        <v>481</v>
      </c>
      <c r="H474" s="182">
        <v>1</v>
      </c>
      <c r="I474" s="183"/>
      <c r="J474" s="184">
        <f t="shared" si="0"/>
        <v>0</v>
      </c>
      <c r="K474" s="180" t="s">
        <v>1</v>
      </c>
      <c r="L474" s="185"/>
      <c r="M474" s="186" t="s">
        <v>1</v>
      </c>
      <c r="N474" s="187" t="s">
        <v>45</v>
      </c>
      <c r="P474" s="147">
        <f t="shared" si="1"/>
        <v>0</v>
      </c>
      <c r="Q474" s="147">
        <v>0</v>
      </c>
      <c r="R474" s="147">
        <f t="shared" si="2"/>
        <v>0</v>
      </c>
      <c r="S474" s="147">
        <v>0</v>
      </c>
      <c r="T474" s="148">
        <f t="shared" si="3"/>
        <v>0</v>
      </c>
      <c r="AR474" s="149" t="s">
        <v>2304</v>
      </c>
      <c r="AT474" s="149" t="s">
        <v>364</v>
      </c>
      <c r="AU474" s="149" t="s">
        <v>21</v>
      </c>
      <c r="AY474" s="17" t="s">
        <v>250</v>
      </c>
      <c r="BE474" s="150">
        <f t="shared" si="4"/>
        <v>0</v>
      </c>
      <c r="BF474" s="150">
        <f t="shared" si="5"/>
        <v>0</v>
      </c>
      <c r="BG474" s="150">
        <f t="shared" si="6"/>
        <v>0</v>
      </c>
      <c r="BH474" s="150">
        <f t="shared" si="7"/>
        <v>0</v>
      </c>
      <c r="BI474" s="150">
        <f t="shared" si="8"/>
        <v>0</v>
      </c>
      <c r="BJ474" s="17" t="s">
        <v>88</v>
      </c>
      <c r="BK474" s="150">
        <f t="shared" si="9"/>
        <v>0</v>
      </c>
      <c r="BL474" s="17" t="s">
        <v>630</v>
      </c>
      <c r="BM474" s="149" t="s">
        <v>5911</v>
      </c>
    </row>
    <row r="475" spans="2:65" s="1" customFormat="1" ht="16.5" customHeight="1">
      <c r="B475" s="33"/>
      <c r="C475" s="178" t="s">
        <v>1736</v>
      </c>
      <c r="D475" s="178" t="s">
        <v>364</v>
      </c>
      <c r="E475" s="179" t="s">
        <v>5912</v>
      </c>
      <c r="F475" s="180" t="s">
        <v>5913</v>
      </c>
      <c r="G475" s="181" t="s">
        <v>481</v>
      </c>
      <c r="H475" s="182">
        <v>1</v>
      </c>
      <c r="I475" s="183"/>
      <c r="J475" s="184">
        <f t="shared" si="0"/>
        <v>0</v>
      </c>
      <c r="K475" s="180" t="s">
        <v>1</v>
      </c>
      <c r="L475" s="185"/>
      <c r="M475" s="186" t="s">
        <v>1</v>
      </c>
      <c r="N475" s="187" t="s">
        <v>45</v>
      </c>
      <c r="P475" s="147">
        <f t="shared" si="1"/>
        <v>0</v>
      </c>
      <c r="Q475" s="147">
        <v>0</v>
      </c>
      <c r="R475" s="147">
        <f t="shared" si="2"/>
        <v>0</v>
      </c>
      <c r="S475" s="147">
        <v>0</v>
      </c>
      <c r="T475" s="148">
        <f t="shared" si="3"/>
        <v>0</v>
      </c>
      <c r="AR475" s="149" t="s">
        <v>2304</v>
      </c>
      <c r="AT475" s="149" t="s">
        <v>364</v>
      </c>
      <c r="AU475" s="149" t="s">
        <v>21</v>
      </c>
      <c r="AY475" s="17" t="s">
        <v>250</v>
      </c>
      <c r="BE475" s="150">
        <f t="shared" si="4"/>
        <v>0</v>
      </c>
      <c r="BF475" s="150">
        <f t="shared" si="5"/>
        <v>0</v>
      </c>
      <c r="BG475" s="150">
        <f t="shared" si="6"/>
        <v>0</v>
      </c>
      <c r="BH475" s="150">
        <f t="shared" si="7"/>
        <v>0</v>
      </c>
      <c r="BI475" s="150">
        <f t="shared" si="8"/>
        <v>0</v>
      </c>
      <c r="BJ475" s="17" t="s">
        <v>88</v>
      </c>
      <c r="BK475" s="150">
        <f t="shared" si="9"/>
        <v>0</v>
      </c>
      <c r="BL475" s="17" t="s">
        <v>630</v>
      </c>
      <c r="BM475" s="149" t="s">
        <v>5914</v>
      </c>
    </row>
    <row r="476" spans="2:65" s="1" customFormat="1" ht="16.5" customHeight="1">
      <c r="B476" s="33"/>
      <c r="C476" s="178" t="s">
        <v>1740</v>
      </c>
      <c r="D476" s="178" t="s">
        <v>364</v>
      </c>
      <c r="E476" s="179" t="s">
        <v>5915</v>
      </c>
      <c r="F476" s="180" t="s">
        <v>5916</v>
      </c>
      <c r="G476" s="181" t="s">
        <v>481</v>
      </c>
      <c r="H476" s="182">
        <v>2</v>
      </c>
      <c r="I476" s="183"/>
      <c r="J476" s="184">
        <f t="shared" si="0"/>
        <v>0</v>
      </c>
      <c r="K476" s="180" t="s">
        <v>1</v>
      </c>
      <c r="L476" s="185"/>
      <c r="M476" s="186" t="s">
        <v>1</v>
      </c>
      <c r="N476" s="187" t="s">
        <v>45</v>
      </c>
      <c r="P476" s="147">
        <f t="shared" si="1"/>
        <v>0</v>
      </c>
      <c r="Q476" s="147">
        <v>0</v>
      </c>
      <c r="R476" s="147">
        <f t="shared" si="2"/>
        <v>0</v>
      </c>
      <c r="S476" s="147">
        <v>0</v>
      </c>
      <c r="T476" s="148">
        <f t="shared" si="3"/>
        <v>0</v>
      </c>
      <c r="AR476" s="149" t="s">
        <v>2304</v>
      </c>
      <c r="AT476" s="149" t="s">
        <v>364</v>
      </c>
      <c r="AU476" s="149" t="s">
        <v>21</v>
      </c>
      <c r="AY476" s="17" t="s">
        <v>250</v>
      </c>
      <c r="BE476" s="150">
        <f t="shared" si="4"/>
        <v>0</v>
      </c>
      <c r="BF476" s="150">
        <f t="shared" si="5"/>
        <v>0</v>
      </c>
      <c r="BG476" s="150">
        <f t="shared" si="6"/>
        <v>0</v>
      </c>
      <c r="BH476" s="150">
        <f t="shared" si="7"/>
        <v>0</v>
      </c>
      <c r="BI476" s="150">
        <f t="shared" si="8"/>
        <v>0</v>
      </c>
      <c r="BJ476" s="17" t="s">
        <v>88</v>
      </c>
      <c r="BK476" s="150">
        <f t="shared" si="9"/>
        <v>0</v>
      </c>
      <c r="BL476" s="17" t="s">
        <v>630</v>
      </c>
      <c r="BM476" s="149" t="s">
        <v>5917</v>
      </c>
    </row>
    <row r="477" spans="2:65" s="1" customFormat="1" ht="16.5" customHeight="1">
      <c r="B477" s="33"/>
      <c r="C477" s="178" t="s">
        <v>1746</v>
      </c>
      <c r="D477" s="178" t="s">
        <v>364</v>
      </c>
      <c r="E477" s="179" t="s">
        <v>5918</v>
      </c>
      <c r="F477" s="180" t="s">
        <v>5919</v>
      </c>
      <c r="G477" s="181" t="s">
        <v>481</v>
      </c>
      <c r="H477" s="182">
        <v>3</v>
      </c>
      <c r="I477" s="183"/>
      <c r="J477" s="184">
        <f t="shared" si="0"/>
        <v>0</v>
      </c>
      <c r="K477" s="180" t="s">
        <v>1</v>
      </c>
      <c r="L477" s="185"/>
      <c r="M477" s="186" t="s">
        <v>1</v>
      </c>
      <c r="N477" s="187" t="s">
        <v>45</v>
      </c>
      <c r="P477" s="147">
        <f t="shared" si="1"/>
        <v>0</v>
      </c>
      <c r="Q477" s="147">
        <v>0</v>
      </c>
      <c r="R477" s="147">
        <f t="shared" si="2"/>
        <v>0</v>
      </c>
      <c r="S477" s="147">
        <v>0</v>
      </c>
      <c r="T477" s="148">
        <f t="shared" si="3"/>
        <v>0</v>
      </c>
      <c r="AR477" s="149" t="s">
        <v>2304</v>
      </c>
      <c r="AT477" s="149" t="s">
        <v>364</v>
      </c>
      <c r="AU477" s="149" t="s">
        <v>21</v>
      </c>
      <c r="AY477" s="17" t="s">
        <v>250</v>
      </c>
      <c r="BE477" s="150">
        <f t="shared" si="4"/>
        <v>0</v>
      </c>
      <c r="BF477" s="150">
        <f t="shared" si="5"/>
        <v>0</v>
      </c>
      <c r="BG477" s="150">
        <f t="shared" si="6"/>
        <v>0</v>
      </c>
      <c r="BH477" s="150">
        <f t="shared" si="7"/>
        <v>0</v>
      </c>
      <c r="BI477" s="150">
        <f t="shared" si="8"/>
        <v>0</v>
      </c>
      <c r="BJ477" s="17" t="s">
        <v>88</v>
      </c>
      <c r="BK477" s="150">
        <f t="shared" si="9"/>
        <v>0</v>
      </c>
      <c r="BL477" s="17" t="s">
        <v>630</v>
      </c>
      <c r="BM477" s="149" t="s">
        <v>5920</v>
      </c>
    </row>
    <row r="478" spans="2:65" s="1" customFormat="1" ht="24.2" customHeight="1">
      <c r="B478" s="33"/>
      <c r="C478" s="138" t="s">
        <v>1752</v>
      </c>
      <c r="D478" s="138" t="s">
        <v>252</v>
      </c>
      <c r="E478" s="139" t="s">
        <v>5921</v>
      </c>
      <c r="F478" s="140" t="s">
        <v>5922</v>
      </c>
      <c r="G478" s="141" t="s">
        <v>481</v>
      </c>
      <c r="H478" s="142">
        <v>9</v>
      </c>
      <c r="I478" s="143"/>
      <c r="J478" s="144">
        <f t="shared" si="0"/>
        <v>0</v>
      </c>
      <c r="K478" s="140" t="s">
        <v>256</v>
      </c>
      <c r="L478" s="33"/>
      <c r="M478" s="145" t="s">
        <v>1</v>
      </c>
      <c r="N478" s="146" t="s">
        <v>45</v>
      </c>
      <c r="P478" s="147">
        <f t="shared" si="1"/>
        <v>0</v>
      </c>
      <c r="Q478" s="147">
        <v>0</v>
      </c>
      <c r="R478" s="147">
        <f t="shared" si="2"/>
        <v>0</v>
      </c>
      <c r="S478" s="147">
        <v>0</v>
      </c>
      <c r="T478" s="148">
        <f t="shared" si="3"/>
        <v>0</v>
      </c>
      <c r="AR478" s="149" t="s">
        <v>630</v>
      </c>
      <c r="AT478" s="149" t="s">
        <v>252</v>
      </c>
      <c r="AU478" s="149" t="s">
        <v>21</v>
      </c>
      <c r="AY478" s="17" t="s">
        <v>250</v>
      </c>
      <c r="BE478" s="150">
        <f t="shared" si="4"/>
        <v>0</v>
      </c>
      <c r="BF478" s="150">
        <f t="shared" si="5"/>
        <v>0</v>
      </c>
      <c r="BG478" s="150">
        <f t="shared" si="6"/>
        <v>0</v>
      </c>
      <c r="BH478" s="150">
        <f t="shared" si="7"/>
        <v>0</v>
      </c>
      <c r="BI478" s="150">
        <f t="shared" si="8"/>
        <v>0</v>
      </c>
      <c r="BJ478" s="17" t="s">
        <v>88</v>
      </c>
      <c r="BK478" s="150">
        <f t="shared" si="9"/>
        <v>0</v>
      </c>
      <c r="BL478" s="17" t="s">
        <v>630</v>
      </c>
      <c r="BM478" s="149" t="s">
        <v>5923</v>
      </c>
    </row>
    <row r="479" spans="2:65" s="1" customFormat="1" ht="11.25">
      <c r="B479" s="33"/>
      <c r="D479" s="151" t="s">
        <v>259</v>
      </c>
      <c r="F479" s="152" t="s">
        <v>5924</v>
      </c>
      <c r="I479" s="153"/>
      <c r="L479" s="33"/>
      <c r="M479" s="154"/>
      <c r="T479" s="57"/>
      <c r="AT479" s="17" t="s">
        <v>259</v>
      </c>
      <c r="AU479" s="17" t="s">
        <v>21</v>
      </c>
    </row>
    <row r="480" spans="2:65" s="1" customFormat="1" ht="16.5" customHeight="1">
      <c r="B480" s="33"/>
      <c r="C480" s="178" t="s">
        <v>1756</v>
      </c>
      <c r="D480" s="178" t="s">
        <v>364</v>
      </c>
      <c r="E480" s="179" t="s">
        <v>5925</v>
      </c>
      <c r="F480" s="180" t="s">
        <v>5926</v>
      </c>
      <c r="G480" s="181" t="s">
        <v>481</v>
      </c>
      <c r="H480" s="182">
        <v>3</v>
      </c>
      <c r="I480" s="183"/>
      <c r="J480" s="184">
        <f t="shared" ref="J480:J485" si="10">ROUND(I480*H480,2)</f>
        <v>0</v>
      </c>
      <c r="K480" s="180" t="s">
        <v>1</v>
      </c>
      <c r="L480" s="185"/>
      <c r="M480" s="186" t="s">
        <v>1</v>
      </c>
      <c r="N480" s="187" t="s">
        <v>45</v>
      </c>
      <c r="P480" s="147">
        <f t="shared" ref="P480:P485" si="11">O480*H480</f>
        <v>0</v>
      </c>
      <c r="Q480" s="147">
        <v>0</v>
      </c>
      <c r="R480" s="147">
        <f t="shared" ref="R480:R485" si="12">Q480*H480</f>
        <v>0</v>
      </c>
      <c r="S480" s="147">
        <v>0</v>
      </c>
      <c r="T480" s="148">
        <f t="shared" ref="T480:T485" si="13">S480*H480</f>
        <v>0</v>
      </c>
      <c r="AR480" s="149" t="s">
        <v>2304</v>
      </c>
      <c r="AT480" s="149" t="s">
        <v>364</v>
      </c>
      <c r="AU480" s="149" t="s">
        <v>21</v>
      </c>
      <c r="AY480" s="17" t="s">
        <v>250</v>
      </c>
      <c r="BE480" s="150">
        <f t="shared" ref="BE480:BE485" si="14">IF(N480="základní",J480,0)</f>
        <v>0</v>
      </c>
      <c r="BF480" s="150">
        <f t="shared" ref="BF480:BF485" si="15">IF(N480="snížená",J480,0)</f>
        <v>0</v>
      </c>
      <c r="BG480" s="150">
        <f t="shared" ref="BG480:BG485" si="16">IF(N480="zákl. přenesená",J480,0)</f>
        <v>0</v>
      </c>
      <c r="BH480" s="150">
        <f t="shared" ref="BH480:BH485" si="17">IF(N480="sníž. přenesená",J480,0)</f>
        <v>0</v>
      </c>
      <c r="BI480" s="150">
        <f t="shared" ref="BI480:BI485" si="18">IF(N480="nulová",J480,0)</f>
        <v>0</v>
      </c>
      <c r="BJ480" s="17" t="s">
        <v>88</v>
      </c>
      <c r="BK480" s="150">
        <f t="shared" ref="BK480:BK485" si="19">ROUND(I480*H480,2)</f>
        <v>0</v>
      </c>
      <c r="BL480" s="17" t="s">
        <v>630</v>
      </c>
      <c r="BM480" s="149" t="s">
        <v>5927</v>
      </c>
    </row>
    <row r="481" spans="2:65" s="1" customFormat="1" ht="16.5" customHeight="1">
      <c r="B481" s="33"/>
      <c r="C481" s="178" t="s">
        <v>1763</v>
      </c>
      <c r="D481" s="178" t="s">
        <v>364</v>
      </c>
      <c r="E481" s="179" t="s">
        <v>5928</v>
      </c>
      <c r="F481" s="180" t="s">
        <v>5929</v>
      </c>
      <c r="G481" s="181" t="s">
        <v>481</v>
      </c>
      <c r="H481" s="182">
        <v>1</v>
      </c>
      <c r="I481" s="183"/>
      <c r="J481" s="184">
        <f t="shared" si="10"/>
        <v>0</v>
      </c>
      <c r="K481" s="180" t="s">
        <v>1</v>
      </c>
      <c r="L481" s="185"/>
      <c r="M481" s="186" t="s">
        <v>1</v>
      </c>
      <c r="N481" s="187" t="s">
        <v>45</v>
      </c>
      <c r="P481" s="147">
        <f t="shared" si="11"/>
        <v>0</v>
      </c>
      <c r="Q481" s="147">
        <v>0</v>
      </c>
      <c r="R481" s="147">
        <f t="shared" si="12"/>
        <v>0</v>
      </c>
      <c r="S481" s="147">
        <v>0</v>
      </c>
      <c r="T481" s="148">
        <f t="shared" si="13"/>
        <v>0</v>
      </c>
      <c r="AR481" s="149" t="s">
        <v>2304</v>
      </c>
      <c r="AT481" s="149" t="s">
        <v>364</v>
      </c>
      <c r="AU481" s="149" t="s">
        <v>21</v>
      </c>
      <c r="AY481" s="17" t="s">
        <v>250</v>
      </c>
      <c r="BE481" s="150">
        <f t="shared" si="14"/>
        <v>0</v>
      </c>
      <c r="BF481" s="150">
        <f t="shared" si="15"/>
        <v>0</v>
      </c>
      <c r="BG481" s="150">
        <f t="shared" si="16"/>
        <v>0</v>
      </c>
      <c r="BH481" s="150">
        <f t="shared" si="17"/>
        <v>0</v>
      </c>
      <c r="BI481" s="150">
        <f t="shared" si="18"/>
        <v>0</v>
      </c>
      <c r="BJ481" s="17" t="s">
        <v>88</v>
      </c>
      <c r="BK481" s="150">
        <f t="shared" si="19"/>
        <v>0</v>
      </c>
      <c r="BL481" s="17" t="s">
        <v>630</v>
      </c>
      <c r="BM481" s="149" t="s">
        <v>5930</v>
      </c>
    </row>
    <row r="482" spans="2:65" s="1" customFormat="1" ht="16.5" customHeight="1">
      <c r="B482" s="33"/>
      <c r="C482" s="178" t="s">
        <v>1768</v>
      </c>
      <c r="D482" s="178" t="s">
        <v>364</v>
      </c>
      <c r="E482" s="179" t="s">
        <v>5931</v>
      </c>
      <c r="F482" s="180" t="s">
        <v>5932</v>
      </c>
      <c r="G482" s="181" t="s">
        <v>481</v>
      </c>
      <c r="H482" s="182">
        <v>2</v>
      </c>
      <c r="I482" s="183"/>
      <c r="J482" s="184">
        <f t="shared" si="10"/>
        <v>0</v>
      </c>
      <c r="K482" s="180" t="s">
        <v>1</v>
      </c>
      <c r="L482" s="185"/>
      <c r="M482" s="186" t="s">
        <v>1</v>
      </c>
      <c r="N482" s="187" t="s">
        <v>45</v>
      </c>
      <c r="P482" s="147">
        <f t="shared" si="11"/>
        <v>0</v>
      </c>
      <c r="Q482" s="147">
        <v>0</v>
      </c>
      <c r="R482" s="147">
        <f t="shared" si="12"/>
        <v>0</v>
      </c>
      <c r="S482" s="147">
        <v>0</v>
      </c>
      <c r="T482" s="148">
        <f t="shared" si="13"/>
        <v>0</v>
      </c>
      <c r="AR482" s="149" t="s">
        <v>2304</v>
      </c>
      <c r="AT482" s="149" t="s">
        <v>364</v>
      </c>
      <c r="AU482" s="149" t="s">
        <v>21</v>
      </c>
      <c r="AY482" s="17" t="s">
        <v>250</v>
      </c>
      <c r="BE482" s="150">
        <f t="shared" si="14"/>
        <v>0</v>
      </c>
      <c r="BF482" s="150">
        <f t="shared" si="15"/>
        <v>0</v>
      </c>
      <c r="BG482" s="150">
        <f t="shared" si="16"/>
        <v>0</v>
      </c>
      <c r="BH482" s="150">
        <f t="shared" si="17"/>
        <v>0</v>
      </c>
      <c r="BI482" s="150">
        <f t="shared" si="18"/>
        <v>0</v>
      </c>
      <c r="BJ482" s="17" t="s">
        <v>88</v>
      </c>
      <c r="BK482" s="150">
        <f t="shared" si="19"/>
        <v>0</v>
      </c>
      <c r="BL482" s="17" t="s">
        <v>630</v>
      </c>
      <c r="BM482" s="149" t="s">
        <v>5933</v>
      </c>
    </row>
    <row r="483" spans="2:65" s="1" customFormat="1" ht="16.5" customHeight="1">
      <c r="B483" s="33"/>
      <c r="C483" s="178" t="s">
        <v>1774</v>
      </c>
      <c r="D483" s="178" t="s">
        <v>364</v>
      </c>
      <c r="E483" s="179" t="s">
        <v>5934</v>
      </c>
      <c r="F483" s="180" t="s">
        <v>5935</v>
      </c>
      <c r="G483" s="181" t="s">
        <v>481</v>
      </c>
      <c r="H483" s="182">
        <v>1</v>
      </c>
      <c r="I483" s="183"/>
      <c r="J483" s="184">
        <f t="shared" si="10"/>
        <v>0</v>
      </c>
      <c r="K483" s="180" t="s">
        <v>1</v>
      </c>
      <c r="L483" s="185"/>
      <c r="M483" s="186" t="s">
        <v>1</v>
      </c>
      <c r="N483" s="187" t="s">
        <v>45</v>
      </c>
      <c r="P483" s="147">
        <f t="shared" si="11"/>
        <v>0</v>
      </c>
      <c r="Q483" s="147">
        <v>0</v>
      </c>
      <c r="R483" s="147">
        <f t="shared" si="12"/>
        <v>0</v>
      </c>
      <c r="S483" s="147">
        <v>0</v>
      </c>
      <c r="T483" s="148">
        <f t="shared" si="13"/>
        <v>0</v>
      </c>
      <c r="AR483" s="149" t="s">
        <v>2304</v>
      </c>
      <c r="AT483" s="149" t="s">
        <v>364</v>
      </c>
      <c r="AU483" s="149" t="s">
        <v>21</v>
      </c>
      <c r="AY483" s="17" t="s">
        <v>250</v>
      </c>
      <c r="BE483" s="150">
        <f t="shared" si="14"/>
        <v>0</v>
      </c>
      <c r="BF483" s="150">
        <f t="shared" si="15"/>
        <v>0</v>
      </c>
      <c r="BG483" s="150">
        <f t="shared" si="16"/>
        <v>0</v>
      </c>
      <c r="BH483" s="150">
        <f t="shared" si="17"/>
        <v>0</v>
      </c>
      <c r="BI483" s="150">
        <f t="shared" si="18"/>
        <v>0</v>
      </c>
      <c r="BJ483" s="17" t="s">
        <v>88</v>
      </c>
      <c r="BK483" s="150">
        <f t="shared" si="19"/>
        <v>0</v>
      </c>
      <c r="BL483" s="17" t="s">
        <v>630</v>
      </c>
      <c r="BM483" s="149" t="s">
        <v>5936</v>
      </c>
    </row>
    <row r="484" spans="2:65" s="1" customFormat="1" ht="37.9" customHeight="1">
      <c r="B484" s="33"/>
      <c r="C484" s="178" t="s">
        <v>1780</v>
      </c>
      <c r="D484" s="178" t="s">
        <v>364</v>
      </c>
      <c r="E484" s="179" t="s">
        <v>5937</v>
      </c>
      <c r="F484" s="180" t="s">
        <v>5938</v>
      </c>
      <c r="G484" s="181" t="s">
        <v>481</v>
      </c>
      <c r="H484" s="182">
        <v>2</v>
      </c>
      <c r="I484" s="183"/>
      <c r="J484" s="184">
        <f t="shared" si="10"/>
        <v>0</v>
      </c>
      <c r="K484" s="180" t="s">
        <v>1</v>
      </c>
      <c r="L484" s="185"/>
      <c r="M484" s="186" t="s">
        <v>1</v>
      </c>
      <c r="N484" s="187" t="s">
        <v>45</v>
      </c>
      <c r="P484" s="147">
        <f t="shared" si="11"/>
        <v>0</v>
      </c>
      <c r="Q484" s="147">
        <v>0</v>
      </c>
      <c r="R484" s="147">
        <f t="shared" si="12"/>
        <v>0</v>
      </c>
      <c r="S484" s="147">
        <v>0</v>
      </c>
      <c r="T484" s="148">
        <f t="shared" si="13"/>
        <v>0</v>
      </c>
      <c r="AR484" s="149" t="s">
        <v>2304</v>
      </c>
      <c r="AT484" s="149" t="s">
        <v>364</v>
      </c>
      <c r="AU484" s="149" t="s">
        <v>21</v>
      </c>
      <c r="AY484" s="17" t="s">
        <v>250</v>
      </c>
      <c r="BE484" s="150">
        <f t="shared" si="14"/>
        <v>0</v>
      </c>
      <c r="BF484" s="150">
        <f t="shared" si="15"/>
        <v>0</v>
      </c>
      <c r="BG484" s="150">
        <f t="shared" si="16"/>
        <v>0</v>
      </c>
      <c r="BH484" s="150">
        <f t="shared" si="17"/>
        <v>0</v>
      </c>
      <c r="BI484" s="150">
        <f t="shared" si="18"/>
        <v>0</v>
      </c>
      <c r="BJ484" s="17" t="s">
        <v>88</v>
      </c>
      <c r="BK484" s="150">
        <f t="shared" si="19"/>
        <v>0</v>
      </c>
      <c r="BL484" s="17" t="s">
        <v>630</v>
      </c>
      <c r="BM484" s="149" t="s">
        <v>5939</v>
      </c>
    </row>
    <row r="485" spans="2:65" s="1" customFormat="1" ht="24.2" customHeight="1">
      <c r="B485" s="33"/>
      <c r="C485" s="138" t="s">
        <v>1783</v>
      </c>
      <c r="D485" s="138" t="s">
        <v>252</v>
      </c>
      <c r="E485" s="139" t="s">
        <v>5940</v>
      </c>
      <c r="F485" s="140" t="s">
        <v>5941</v>
      </c>
      <c r="G485" s="141" t="s">
        <v>557</v>
      </c>
      <c r="H485" s="142">
        <v>153</v>
      </c>
      <c r="I485" s="143"/>
      <c r="J485" s="144">
        <f t="shared" si="10"/>
        <v>0</v>
      </c>
      <c r="K485" s="140" t="s">
        <v>256</v>
      </c>
      <c r="L485" s="33"/>
      <c r="M485" s="145" t="s">
        <v>1</v>
      </c>
      <c r="N485" s="146" t="s">
        <v>45</v>
      </c>
      <c r="P485" s="147">
        <f t="shared" si="11"/>
        <v>0</v>
      </c>
      <c r="Q485" s="147">
        <v>1.0000000000000001E-5</v>
      </c>
      <c r="R485" s="147">
        <f t="shared" si="12"/>
        <v>1.5300000000000001E-3</v>
      </c>
      <c r="S485" s="147">
        <v>0</v>
      </c>
      <c r="T485" s="148">
        <f t="shared" si="13"/>
        <v>0</v>
      </c>
      <c r="AR485" s="149" t="s">
        <v>630</v>
      </c>
      <c r="AT485" s="149" t="s">
        <v>252</v>
      </c>
      <c r="AU485" s="149" t="s">
        <v>21</v>
      </c>
      <c r="AY485" s="17" t="s">
        <v>250</v>
      </c>
      <c r="BE485" s="150">
        <f t="shared" si="14"/>
        <v>0</v>
      </c>
      <c r="BF485" s="150">
        <f t="shared" si="15"/>
        <v>0</v>
      </c>
      <c r="BG485" s="150">
        <f t="shared" si="16"/>
        <v>0</v>
      </c>
      <c r="BH485" s="150">
        <f t="shared" si="17"/>
        <v>0</v>
      </c>
      <c r="BI485" s="150">
        <f t="shared" si="18"/>
        <v>0</v>
      </c>
      <c r="BJ485" s="17" t="s">
        <v>88</v>
      </c>
      <c r="BK485" s="150">
        <f t="shared" si="19"/>
        <v>0</v>
      </c>
      <c r="BL485" s="17" t="s">
        <v>630</v>
      </c>
      <c r="BM485" s="149" t="s">
        <v>5942</v>
      </c>
    </row>
    <row r="486" spans="2:65" s="1" customFormat="1" ht="11.25">
      <c r="B486" s="33"/>
      <c r="D486" s="151" t="s">
        <v>259</v>
      </c>
      <c r="F486" s="152" t="s">
        <v>5943</v>
      </c>
      <c r="I486" s="153"/>
      <c r="L486" s="33"/>
      <c r="M486" s="154"/>
      <c r="T486" s="57"/>
      <c r="AT486" s="17" t="s">
        <v>259</v>
      </c>
      <c r="AU486" s="17" t="s">
        <v>21</v>
      </c>
    </row>
    <row r="487" spans="2:65" s="12" customFormat="1" ht="11.25">
      <c r="B487" s="155"/>
      <c r="D487" s="156" t="s">
        <v>265</v>
      </c>
      <c r="E487" s="157" t="s">
        <v>1</v>
      </c>
      <c r="F487" s="158" t="s">
        <v>5794</v>
      </c>
      <c r="H487" s="159">
        <v>153</v>
      </c>
      <c r="I487" s="160"/>
      <c r="L487" s="155"/>
      <c r="M487" s="161"/>
      <c r="T487" s="162"/>
      <c r="AT487" s="157" t="s">
        <v>265</v>
      </c>
      <c r="AU487" s="157" t="s">
        <v>21</v>
      </c>
      <c r="AV487" s="12" t="s">
        <v>21</v>
      </c>
      <c r="AW487" s="12" t="s">
        <v>36</v>
      </c>
      <c r="AX487" s="12" t="s">
        <v>88</v>
      </c>
      <c r="AY487" s="157" t="s">
        <v>250</v>
      </c>
    </row>
    <row r="488" spans="2:65" s="1" customFormat="1" ht="21.75" customHeight="1">
      <c r="B488" s="33"/>
      <c r="C488" s="138" t="s">
        <v>1787</v>
      </c>
      <c r="D488" s="138" t="s">
        <v>252</v>
      </c>
      <c r="E488" s="139" t="s">
        <v>5944</v>
      </c>
      <c r="F488" s="140" t="s">
        <v>5945</v>
      </c>
      <c r="G488" s="141" t="s">
        <v>481</v>
      </c>
      <c r="H488" s="142">
        <v>2</v>
      </c>
      <c r="I488" s="143"/>
      <c r="J488" s="144">
        <f>ROUND(I488*H488,2)</f>
        <v>0</v>
      </c>
      <c r="K488" s="140" t="s">
        <v>256</v>
      </c>
      <c r="L488" s="33"/>
      <c r="M488" s="145" t="s">
        <v>1</v>
      </c>
      <c r="N488" s="146" t="s">
        <v>45</v>
      </c>
      <c r="P488" s="147">
        <f>O488*H488</f>
        <v>0</v>
      </c>
      <c r="Q488" s="147">
        <v>0</v>
      </c>
      <c r="R488" s="147">
        <f>Q488*H488</f>
        <v>0</v>
      </c>
      <c r="S488" s="147">
        <v>0</v>
      </c>
      <c r="T488" s="148">
        <f>S488*H488</f>
        <v>0</v>
      </c>
      <c r="AR488" s="149" t="s">
        <v>630</v>
      </c>
      <c r="AT488" s="149" t="s">
        <v>252</v>
      </c>
      <c r="AU488" s="149" t="s">
        <v>21</v>
      </c>
      <c r="AY488" s="17" t="s">
        <v>250</v>
      </c>
      <c r="BE488" s="150">
        <f>IF(N488="základní",J488,0)</f>
        <v>0</v>
      </c>
      <c r="BF488" s="150">
        <f>IF(N488="snížená",J488,0)</f>
        <v>0</v>
      </c>
      <c r="BG488" s="150">
        <f>IF(N488="zákl. přenesená",J488,0)</f>
        <v>0</v>
      </c>
      <c r="BH488" s="150">
        <f>IF(N488="sníž. přenesená",J488,0)</f>
        <v>0</v>
      </c>
      <c r="BI488" s="150">
        <f>IF(N488="nulová",J488,0)</f>
        <v>0</v>
      </c>
      <c r="BJ488" s="17" t="s">
        <v>88</v>
      </c>
      <c r="BK488" s="150">
        <f>ROUND(I488*H488,2)</f>
        <v>0</v>
      </c>
      <c r="BL488" s="17" t="s">
        <v>630</v>
      </c>
      <c r="BM488" s="149" t="s">
        <v>5946</v>
      </c>
    </row>
    <row r="489" spans="2:65" s="1" customFormat="1" ht="11.25">
      <c r="B489" s="33"/>
      <c r="D489" s="151" t="s">
        <v>259</v>
      </c>
      <c r="F489" s="152" t="s">
        <v>5947</v>
      </c>
      <c r="I489" s="153"/>
      <c r="L489" s="33"/>
      <c r="M489" s="154"/>
      <c r="T489" s="57"/>
      <c r="AT489" s="17" t="s">
        <v>259</v>
      </c>
      <c r="AU489" s="17" t="s">
        <v>21</v>
      </c>
    </row>
    <row r="490" spans="2:65" s="1" customFormat="1" ht="24.2" customHeight="1">
      <c r="B490" s="33"/>
      <c r="C490" s="178" t="s">
        <v>1790</v>
      </c>
      <c r="D490" s="178" t="s">
        <v>364</v>
      </c>
      <c r="E490" s="179" t="s">
        <v>5948</v>
      </c>
      <c r="F490" s="180" t="s">
        <v>5949</v>
      </c>
      <c r="G490" s="181" t="s">
        <v>481</v>
      </c>
      <c r="H490" s="182">
        <v>2</v>
      </c>
      <c r="I490" s="183"/>
      <c r="J490" s="184">
        <f>ROUND(I490*H490,2)</f>
        <v>0</v>
      </c>
      <c r="K490" s="180" t="s">
        <v>1</v>
      </c>
      <c r="L490" s="185"/>
      <c r="M490" s="186" t="s">
        <v>1</v>
      </c>
      <c r="N490" s="187" t="s">
        <v>45</v>
      </c>
      <c r="P490" s="147">
        <f>O490*H490</f>
        <v>0</v>
      </c>
      <c r="Q490" s="147">
        <v>0</v>
      </c>
      <c r="R490" s="147">
        <f>Q490*H490</f>
        <v>0</v>
      </c>
      <c r="S490" s="147">
        <v>0</v>
      </c>
      <c r="T490" s="148">
        <f>S490*H490</f>
        <v>0</v>
      </c>
      <c r="AR490" s="149" t="s">
        <v>2304</v>
      </c>
      <c r="AT490" s="149" t="s">
        <v>364</v>
      </c>
      <c r="AU490" s="149" t="s">
        <v>21</v>
      </c>
      <c r="AY490" s="17" t="s">
        <v>250</v>
      </c>
      <c r="BE490" s="150">
        <f>IF(N490="základní",J490,0)</f>
        <v>0</v>
      </c>
      <c r="BF490" s="150">
        <f>IF(N490="snížená",J490,0)</f>
        <v>0</v>
      </c>
      <c r="BG490" s="150">
        <f>IF(N490="zákl. přenesená",J490,0)</f>
        <v>0</v>
      </c>
      <c r="BH490" s="150">
        <f>IF(N490="sníž. přenesená",J490,0)</f>
        <v>0</v>
      </c>
      <c r="BI490" s="150">
        <f>IF(N490="nulová",J490,0)</f>
        <v>0</v>
      </c>
      <c r="BJ490" s="17" t="s">
        <v>88</v>
      </c>
      <c r="BK490" s="150">
        <f>ROUND(I490*H490,2)</f>
        <v>0</v>
      </c>
      <c r="BL490" s="17" t="s">
        <v>630</v>
      </c>
      <c r="BM490" s="149" t="s">
        <v>5950</v>
      </c>
    </row>
    <row r="491" spans="2:65" s="1" customFormat="1" ht="16.5" customHeight="1">
      <c r="B491" s="33"/>
      <c r="C491" s="138" t="s">
        <v>1792</v>
      </c>
      <c r="D491" s="138" t="s">
        <v>252</v>
      </c>
      <c r="E491" s="139" t="s">
        <v>5951</v>
      </c>
      <c r="F491" s="140" t="s">
        <v>5952</v>
      </c>
      <c r="G491" s="141" t="s">
        <v>481</v>
      </c>
      <c r="H491" s="142">
        <v>5</v>
      </c>
      <c r="I491" s="143"/>
      <c r="J491" s="144">
        <f>ROUND(I491*H491,2)</f>
        <v>0</v>
      </c>
      <c r="K491" s="140" t="s">
        <v>256</v>
      </c>
      <c r="L491" s="33"/>
      <c r="M491" s="145" t="s">
        <v>1</v>
      </c>
      <c r="N491" s="146" t="s">
        <v>45</v>
      </c>
      <c r="P491" s="147">
        <f>O491*H491</f>
        <v>0</v>
      </c>
      <c r="Q491" s="147">
        <v>0</v>
      </c>
      <c r="R491" s="147">
        <f>Q491*H491</f>
        <v>0</v>
      </c>
      <c r="S491" s="147">
        <v>0</v>
      </c>
      <c r="T491" s="148">
        <f>S491*H491</f>
        <v>0</v>
      </c>
      <c r="AR491" s="149" t="s">
        <v>630</v>
      </c>
      <c r="AT491" s="149" t="s">
        <v>252</v>
      </c>
      <c r="AU491" s="149" t="s">
        <v>21</v>
      </c>
      <c r="AY491" s="17" t="s">
        <v>250</v>
      </c>
      <c r="BE491" s="150">
        <f>IF(N491="základní",J491,0)</f>
        <v>0</v>
      </c>
      <c r="BF491" s="150">
        <f>IF(N491="snížená",J491,0)</f>
        <v>0</v>
      </c>
      <c r="BG491" s="150">
        <f>IF(N491="zákl. přenesená",J491,0)</f>
        <v>0</v>
      </c>
      <c r="BH491" s="150">
        <f>IF(N491="sníž. přenesená",J491,0)</f>
        <v>0</v>
      </c>
      <c r="BI491" s="150">
        <f>IF(N491="nulová",J491,0)</f>
        <v>0</v>
      </c>
      <c r="BJ491" s="17" t="s">
        <v>88</v>
      </c>
      <c r="BK491" s="150">
        <f>ROUND(I491*H491,2)</f>
        <v>0</v>
      </c>
      <c r="BL491" s="17" t="s">
        <v>630</v>
      </c>
      <c r="BM491" s="149" t="s">
        <v>5953</v>
      </c>
    </row>
    <row r="492" spans="2:65" s="1" customFormat="1" ht="11.25">
      <c r="B492" s="33"/>
      <c r="D492" s="151" t="s">
        <v>259</v>
      </c>
      <c r="F492" s="152" t="s">
        <v>5954</v>
      </c>
      <c r="I492" s="153"/>
      <c r="L492" s="33"/>
      <c r="M492" s="154"/>
      <c r="T492" s="57"/>
      <c r="AT492" s="17" t="s">
        <v>259</v>
      </c>
      <c r="AU492" s="17" t="s">
        <v>21</v>
      </c>
    </row>
    <row r="493" spans="2:65" s="1" customFormat="1" ht="24.2" customHeight="1">
      <c r="B493" s="33"/>
      <c r="C493" s="178" t="s">
        <v>1798</v>
      </c>
      <c r="D493" s="178" t="s">
        <v>364</v>
      </c>
      <c r="E493" s="179" t="s">
        <v>5955</v>
      </c>
      <c r="F493" s="180" t="s">
        <v>5956</v>
      </c>
      <c r="G493" s="181" t="s">
        <v>481</v>
      </c>
      <c r="H493" s="182">
        <v>5</v>
      </c>
      <c r="I493" s="183"/>
      <c r="J493" s="184">
        <f>ROUND(I493*H493,2)</f>
        <v>0</v>
      </c>
      <c r="K493" s="180" t="s">
        <v>256</v>
      </c>
      <c r="L493" s="185"/>
      <c r="M493" s="186" t="s">
        <v>1</v>
      </c>
      <c r="N493" s="187" t="s">
        <v>45</v>
      </c>
      <c r="P493" s="147">
        <f>O493*H493</f>
        <v>0</v>
      </c>
      <c r="Q493" s="147">
        <v>6.8999999999999999E-3</v>
      </c>
      <c r="R493" s="147">
        <f>Q493*H493</f>
        <v>3.4500000000000003E-2</v>
      </c>
      <c r="S493" s="147">
        <v>0</v>
      </c>
      <c r="T493" s="148">
        <f>S493*H493</f>
        <v>0</v>
      </c>
      <c r="AR493" s="149" t="s">
        <v>2304</v>
      </c>
      <c r="AT493" s="149" t="s">
        <v>364</v>
      </c>
      <c r="AU493" s="149" t="s">
        <v>21</v>
      </c>
      <c r="AY493" s="17" t="s">
        <v>250</v>
      </c>
      <c r="BE493" s="150">
        <f>IF(N493="základní",J493,0)</f>
        <v>0</v>
      </c>
      <c r="BF493" s="150">
        <f>IF(N493="snížená",J493,0)</f>
        <v>0</v>
      </c>
      <c r="BG493" s="150">
        <f>IF(N493="zákl. přenesená",J493,0)</f>
        <v>0</v>
      </c>
      <c r="BH493" s="150">
        <f>IF(N493="sníž. přenesená",J493,0)</f>
        <v>0</v>
      </c>
      <c r="BI493" s="150">
        <f>IF(N493="nulová",J493,0)</f>
        <v>0</v>
      </c>
      <c r="BJ493" s="17" t="s">
        <v>88</v>
      </c>
      <c r="BK493" s="150">
        <f>ROUND(I493*H493,2)</f>
        <v>0</v>
      </c>
      <c r="BL493" s="17" t="s">
        <v>630</v>
      </c>
      <c r="BM493" s="149" t="s">
        <v>5957</v>
      </c>
    </row>
    <row r="494" spans="2:65" s="1" customFormat="1" ht="24.2" customHeight="1">
      <c r="B494" s="33"/>
      <c r="C494" s="178" t="s">
        <v>3531</v>
      </c>
      <c r="D494" s="178" t="s">
        <v>364</v>
      </c>
      <c r="E494" s="179" t="s">
        <v>5958</v>
      </c>
      <c r="F494" s="180" t="s">
        <v>5959</v>
      </c>
      <c r="G494" s="181" t="s">
        <v>481</v>
      </c>
      <c r="H494" s="182">
        <v>5</v>
      </c>
      <c r="I494" s="183"/>
      <c r="J494" s="184">
        <f>ROUND(I494*H494,2)</f>
        <v>0</v>
      </c>
      <c r="K494" s="180" t="s">
        <v>256</v>
      </c>
      <c r="L494" s="185"/>
      <c r="M494" s="186" t="s">
        <v>1</v>
      </c>
      <c r="N494" s="187" t="s">
        <v>45</v>
      </c>
      <c r="P494" s="147">
        <f>O494*H494</f>
        <v>0</v>
      </c>
      <c r="Q494" s="147">
        <v>2.9999999999999997E-4</v>
      </c>
      <c r="R494" s="147">
        <f>Q494*H494</f>
        <v>1.4999999999999998E-3</v>
      </c>
      <c r="S494" s="147">
        <v>0</v>
      </c>
      <c r="T494" s="148">
        <f>S494*H494</f>
        <v>0</v>
      </c>
      <c r="AR494" s="149" t="s">
        <v>2304</v>
      </c>
      <c r="AT494" s="149" t="s">
        <v>364</v>
      </c>
      <c r="AU494" s="149" t="s">
        <v>21</v>
      </c>
      <c r="AY494" s="17" t="s">
        <v>250</v>
      </c>
      <c r="BE494" s="150">
        <f>IF(N494="základní",J494,0)</f>
        <v>0</v>
      </c>
      <c r="BF494" s="150">
        <f>IF(N494="snížená",J494,0)</f>
        <v>0</v>
      </c>
      <c r="BG494" s="150">
        <f>IF(N494="zákl. přenesená",J494,0)</f>
        <v>0</v>
      </c>
      <c r="BH494" s="150">
        <f>IF(N494="sníž. přenesená",J494,0)</f>
        <v>0</v>
      </c>
      <c r="BI494" s="150">
        <f>IF(N494="nulová",J494,0)</f>
        <v>0</v>
      </c>
      <c r="BJ494" s="17" t="s">
        <v>88</v>
      </c>
      <c r="BK494" s="150">
        <f>ROUND(I494*H494,2)</f>
        <v>0</v>
      </c>
      <c r="BL494" s="17" t="s">
        <v>630</v>
      </c>
      <c r="BM494" s="149" t="s">
        <v>5960</v>
      </c>
    </row>
    <row r="495" spans="2:65" s="1" customFormat="1" ht="16.5" customHeight="1">
      <c r="B495" s="33"/>
      <c r="C495" s="138" t="s">
        <v>760</v>
      </c>
      <c r="D495" s="138" t="s">
        <v>252</v>
      </c>
      <c r="E495" s="139" t="s">
        <v>5961</v>
      </c>
      <c r="F495" s="140" t="s">
        <v>5962</v>
      </c>
      <c r="G495" s="141" t="s">
        <v>481</v>
      </c>
      <c r="H495" s="142">
        <v>3</v>
      </c>
      <c r="I495" s="143"/>
      <c r="J495" s="144">
        <f>ROUND(I495*H495,2)</f>
        <v>0</v>
      </c>
      <c r="K495" s="140" t="s">
        <v>256</v>
      </c>
      <c r="L495" s="33"/>
      <c r="M495" s="145" t="s">
        <v>1</v>
      </c>
      <c r="N495" s="146" t="s">
        <v>45</v>
      </c>
      <c r="P495" s="147">
        <f>O495*H495</f>
        <v>0</v>
      </c>
      <c r="Q495" s="147">
        <v>0</v>
      </c>
      <c r="R495" s="147">
        <f>Q495*H495</f>
        <v>0</v>
      </c>
      <c r="S495" s="147">
        <v>0</v>
      </c>
      <c r="T495" s="148">
        <f>S495*H495</f>
        <v>0</v>
      </c>
      <c r="AR495" s="149" t="s">
        <v>630</v>
      </c>
      <c r="AT495" s="149" t="s">
        <v>252</v>
      </c>
      <c r="AU495" s="149" t="s">
        <v>21</v>
      </c>
      <c r="AY495" s="17" t="s">
        <v>250</v>
      </c>
      <c r="BE495" s="150">
        <f>IF(N495="základní",J495,0)</f>
        <v>0</v>
      </c>
      <c r="BF495" s="150">
        <f>IF(N495="snížená",J495,0)</f>
        <v>0</v>
      </c>
      <c r="BG495" s="150">
        <f>IF(N495="zákl. přenesená",J495,0)</f>
        <v>0</v>
      </c>
      <c r="BH495" s="150">
        <f>IF(N495="sníž. přenesená",J495,0)</f>
        <v>0</v>
      </c>
      <c r="BI495" s="150">
        <f>IF(N495="nulová",J495,0)</f>
        <v>0</v>
      </c>
      <c r="BJ495" s="17" t="s">
        <v>88</v>
      </c>
      <c r="BK495" s="150">
        <f>ROUND(I495*H495,2)</f>
        <v>0</v>
      </c>
      <c r="BL495" s="17" t="s">
        <v>630</v>
      </c>
      <c r="BM495" s="149" t="s">
        <v>5963</v>
      </c>
    </row>
    <row r="496" spans="2:65" s="1" customFormat="1" ht="11.25">
      <c r="B496" s="33"/>
      <c r="D496" s="151" t="s">
        <v>259</v>
      </c>
      <c r="F496" s="152" t="s">
        <v>5964</v>
      </c>
      <c r="I496" s="153"/>
      <c r="L496" s="33"/>
      <c r="M496" s="154"/>
      <c r="T496" s="57"/>
      <c r="AT496" s="17" t="s">
        <v>259</v>
      </c>
      <c r="AU496" s="17" t="s">
        <v>21</v>
      </c>
    </row>
    <row r="497" spans="2:65" s="1" customFormat="1" ht="16.5" customHeight="1">
      <c r="B497" s="33"/>
      <c r="C497" s="178" t="s">
        <v>3540</v>
      </c>
      <c r="D497" s="178" t="s">
        <v>364</v>
      </c>
      <c r="E497" s="179" t="s">
        <v>5965</v>
      </c>
      <c r="F497" s="180" t="s">
        <v>5966</v>
      </c>
      <c r="G497" s="181" t="s">
        <v>481</v>
      </c>
      <c r="H497" s="182">
        <v>3</v>
      </c>
      <c r="I497" s="183"/>
      <c r="J497" s="184">
        <f>ROUND(I497*H497,2)</f>
        <v>0</v>
      </c>
      <c r="K497" s="180" t="s">
        <v>1</v>
      </c>
      <c r="L497" s="185"/>
      <c r="M497" s="186" t="s">
        <v>1</v>
      </c>
      <c r="N497" s="187" t="s">
        <v>45</v>
      </c>
      <c r="P497" s="147">
        <f>O497*H497</f>
        <v>0</v>
      </c>
      <c r="Q497" s="147">
        <v>1.09E-2</v>
      </c>
      <c r="R497" s="147">
        <f>Q497*H497</f>
        <v>3.27E-2</v>
      </c>
      <c r="S497" s="147">
        <v>0</v>
      </c>
      <c r="T497" s="148">
        <f>S497*H497</f>
        <v>0</v>
      </c>
      <c r="AR497" s="149" t="s">
        <v>2304</v>
      </c>
      <c r="AT497" s="149" t="s">
        <v>364</v>
      </c>
      <c r="AU497" s="149" t="s">
        <v>21</v>
      </c>
      <c r="AY497" s="17" t="s">
        <v>250</v>
      </c>
      <c r="BE497" s="150">
        <f>IF(N497="základní",J497,0)</f>
        <v>0</v>
      </c>
      <c r="BF497" s="150">
        <f>IF(N497="snížená",J497,0)</f>
        <v>0</v>
      </c>
      <c r="BG497" s="150">
        <f>IF(N497="zákl. přenesená",J497,0)</f>
        <v>0</v>
      </c>
      <c r="BH497" s="150">
        <f>IF(N497="sníž. přenesená",J497,0)</f>
        <v>0</v>
      </c>
      <c r="BI497" s="150">
        <f>IF(N497="nulová",J497,0)</f>
        <v>0</v>
      </c>
      <c r="BJ497" s="17" t="s">
        <v>88</v>
      </c>
      <c r="BK497" s="150">
        <f>ROUND(I497*H497,2)</f>
        <v>0</v>
      </c>
      <c r="BL497" s="17" t="s">
        <v>630</v>
      </c>
      <c r="BM497" s="149" t="s">
        <v>5967</v>
      </c>
    </row>
    <row r="498" spans="2:65" s="1" customFormat="1" ht="16.5" customHeight="1">
      <c r="B498" s="33"/>
      <c r="C498" s="138" t="s">
        <v>3542</v>
      </c>
      <c r="D498" s="138" t="s">
        <v>252</v>
      </c>
      <c r="E498" s="139" t="s">
        <v>5968</v>
      </c>
      <c r="F498" s="140" t="s">
        <v>5969</v>
      </c>
      <c r="G498" s="141" t="s">
        <v>481</v>
      </c>
      <c r="H498" s="142">
        <v>2</v>
      </c>
      <c r="I498" s="143"/>
      <c r="J498" s="144">
        <f>ROUND(I498*H498,2)</f>
        <v>0</v>
      </c>
      <c r="K498" s="140" t="s">
        <v>256</v>
      </c>
      <c r="L498" s="33"/>
      <c r="M498" s="145" t="s">
        <v>1</v>
      </c>
      <c r="N498" s="146" t="s">
        <v>45</v>
      </c>
      <c r="P498" s="147">
        <f>O498*H498</f>
        <v>0</v>
      </c>
      <c r="Q498" s="147">
        <v>0</v>
      </c>
      <c r="R498" s="147">
        <f>Q498*H498</f>
        <v>0</v>
      </c>
      <c r="S498" s="147">
        <v>0</v>
      </c>
      <c r="T498" s="148">
        <f>S498*H498</f>
        <v>0</v>
      </c>
      <c r="AR498" s="149" t="s">
        <v>630</v>
      </c>
      <c r="AT498" s="149" t="s">
        <v>252</v>
      </c>
      <c r="AU498" s="149" t="s">
        <v>21</v>
      </c>
      <c r="AY498" s="17" t="s">
        <v>250</v>
      </c>
      <c r="BE498" s="150">
        <f>IF(N498="základní",J498,0)</f>
        <v>0</v>
      </c>
      <c r="BF498" s="150">
        <f>IF(N498="snížená",J498,0)</f>
        <v>0</v>
      </c>
      <c r="BG498" s="150">
        <f>IF(N498="zákl. přenesená",J498,0)</f>
        <v>0</v>
      </c>
      <c r="BH498" s="150">
        <f>IF(N498="sníž. přenesená",J498,0)</f>
        <v>0</v>
      </c>
      <c r="BI498" s="150">
        <f>IF(N498="nulová",J498,0)</f>
        <v>0</v>
      </c>
      <c r="BJ498" s="17" t="s">
        <v>88</v>
      </c>
      <c r="BK498" s="150">
        <f>ROUND(I498*H498,2)</f>
        <v>0</v>
      </c>
      <c r="BL498" s="17" t="s">
        <v>630</v>
      </c>
      <c r="BM498" s="149" t="s">
        <v>5970</v>
      </c>
    </row>
    <row r="499" spans="2:65" s="1" customFormat="1" ht="11.25">
      <c r="B499" s="33"/>
      <c r="D499" s="151" t="s">
        <v>259</v>
      </c>
      <c r="F499" s="152" t="s">
        <v>5971</v>
      </c>
      <c r="I499" s="153"/>
      <c r="L499" s="33"/>
      <c r="M499" s="154"/>
      <c r="T499" s="57"/>
      <c r="AT499" s="17" t="s">
        <v>259</v>
      </c>
      <c r="AU499" s="17" t="s">
        <v>21</v>
      </c>
    </row>
    <row r="500" spans="2:65" s="1" customFormat="1" ht="16.5" customHeight="1">
      <c r="B500" s="33"/>
      <c r="C500" s="178" t="s">
        <v>3544</v>
      </c>
      <c r="D500" s="178" t="s">
        <v>364</v>
      </c>
      <c r="E500" s="179" t="s">
        <v>5972</v>
      </c>
      <c r="F500" s="180" t="s">
        <v>5973</v>
      </c>
      <c r="G500" s="181" t="s">
        <v>481</v>
      </c>
      <c r="H500" s="182">
        <v>2</v>
      </c>
      <c r="I500" s="183"/>
      <c r="J500" s="184">
        <f>ROUND(I500*H500,2)</f>
        <v>0</v>
      </c>
      <c r="K500" s="180" t="s">
        <v>1</v>
      </c>
      <c r="L500" s="185"/>
      <c r="M500" s="186" t="s">
        <v>1</v>
      </c>
      <c r="N500" s="187" t="s">
        <v>45</v>
      </c>
      <c r="P500" s="147">
        <f>O500*H500</f>
        <v>0</v>
      </c>
      <c r="Q500" s="147">
        <v>0</v>
      </c>
      <c r="R500" s="147">
        <f>Q500*H500</f>
        <v>0</v>
      </c>
      <c r="S500" s="147">
        <v>0</v>
      </c>
      <c r="T500" s="148">
        <f>S500*H500</f>
        <v>0</v>
      </c>
      <c r="AR500" s="149" t="s">
        <v>2304</v>
      </c>
      <c r="AT500" s="149" t="s">
        <v>364</v>
      </c>
      <c r="AU500" s="149" t="s">
        <v>21</v>
      </c>
      <c r="AY500" s="17" t="s">
        <v>250</v>
      </c>
      <c r="BE500" s="150">
        <f>IF(N500="základní",J500,0)</f>
        <v>0</v>
      </c>
      <c r="BF500" s="150">
        <f>IF(N500="snížená",J500,0)</f>
        <v>0</v>
      </c>
      <c r="BG500" s="150">
        <f>IF(N500="zákl. přenesená",J500,0)</f>
        <v>0</v>
      </c>
      <c r="BH500" s="150">
        <f>IF(N500="sníž. přenesená",J500,0)</f>
        <v>0</v>
      </c>
      <c r="BI500" s="150">
        <f>IF(N500="nulová",J500,0)</f>
        <v>0</v>
      </c>
      <c r="BJ500" s="17" t="s">
        <v>88</v>
      </c>
      <c r="BK500" s="150">
        <f>ROUND(I500*H500,2)</f>
        <v>0</v>
      </c>
      <c r="BL500" s="17" t="s">
        <v>630</v>
      </c>
      <c r="BM500" s="149" t="s">
        <v>5974</v>
      </c>
    </row>
    <row r="501" spans="2:65" s="1" customFormat="1" ht="16.5" customHeight="1">
      <c r="B501" s="33"/>
      <c r="C501" s="138" t="s">
        <v>5975</v>
      </c>
      <c r="D501" s="138" t="s">
        <v>252</v>
      </c>
      <c r="E501" s="139" t="s">
        <v>5976</v>
      </c>
      <c r="F501" s="140" t="s">
        <v>5977</v>
      </c>
      <c r="G501" s="141" t="s">
        <v>557</v>
      </c>
      <c r="H501" s="142">
        <v>156.5</v>
      </c>
      <c r="I501" s="143"/>
      <c r="J501" s="144">
        <f>ROUND(I501*H501,2)</f>
        <v>0</v>
      </c>
      <c r="K501" s="140" t="s">
        <v>256</v>
      </c>
      <c r="L501" s="33"/>
      <c r="M501" s="145" t="s">
        <v>1</v>
      </c>
      <c r="N501" s="146" t="s">
        <v>45</v>
      </c>
      <c r="P501" s="147">
        <f>O501*H501</f>
        <v>0</v>
      </c>
      <c r="Q501" s="147">
        <v>0</v>
      </c>
      <c r="R501" s="147">
        <f>Q501*H501</f>
        <v>0</v>
      </c>
      <c r="S501" s="147">
        <v>0</v>
      </c>
      <c r="T501" s="148">
        <f>S501*H501</f>
        <v>0</v>
      </c>
      <c r="AR501" s="149" t="s">
        <v>630</v>
      </c>
      <c r="AT501" s="149" t="s">
        <v>252</v>
      </c>
      <c r="AU501" s="149" t="s">
        <v>21</v>
      </c>
      <c r="AY501" s="17" t="s">
        <v>250</v>
      </c>
      <c r="BE501" s="150">
        <f>IF(N501="základní",J501,0)</f>
        <v>0</v>
      </c>
      <c r="BF501" s="150">
        <f>IF(N501="snížená",J501,0)</f>
        <v>0</v>
      </c>
      <c r="BG501" s="150">
        <f>IF(N501="zákl. přenesená",J501,0)</f>
        <v>0</v>
      </c>
      <c r="BH501" s="150">
        <f>IF(N501="sníž. přenesená",J501,0)</f>
        <v>0</v>
      </c>
      <c r="BI501" s="150">
        <f>IF(N501="nulová",J501,0)</f>
        <v>0</v>
      </c>
      <c r="BJ501" s="17" t="s">
        <v>88</v>
      </c>
      <c r="BK501" s="150">
        <f>ROUND(I501*H501,2)</f>
        <v>0</v>
      </c>
      <c r="BL501" s="17" t="s">
        <v>630</v>
      </c>
      <c r="BM501" s="149" t="s">
        <v>5978</v>
      </c>
    </row>
    <row r="502" spans="2:65" s="1" customFormat="1" ht="11.25">
      <c r="B502" s="33"/>
      <c r="D502" s="151" t="s">
        <v>259</v>
      </c>
      <c r="F502" s="152" t="s">
        <v>5979</v>
      </c>
      <c r="I502" s="153"/>
      <c r="L502" s="33"/>
      <c r="M502" s="154"/>
      <c r="T502" s="57"/>
      <c r="AT502" s="17" t="s">
        <v>259</v>
      </c>
      <c r="AU502" s="17" t="s">
        <v>21</v>
      </c>
    </row>
    <row r="503" spans="2:65" s="12" customFormat="1" ht="11.25">
      <c r="B503" s="155"/>
      <c r="D503" s="156" t="s">
        <v>265</v>
      </c>
      <c r="E503" s="157" t="s">
        <v>1</v>
      </c>
      <c r="F503" s="158" t="s">
        <v>5980</v>
      </c>
      <c r="H503" s="159">
        <v>156.5</v>
      </c>
      <c r="I503" s="160"/>
      <c r="L503" s="155"/>
      <c r="M503" s="161"/>
      <c r="T503" s="162"/>
      <c r="AT503" s="157" t="s">
        <v>265</v>
      </c>
      <c r="AU503" s="157" t="s">
        <v>21</v>
      </c>
      <c r="AV503" s="12" t="s">
        <v>21</v>
      </c>
      <c r="AW503" s="12" t="s">
        <v>36</v>
      </c>
      <c r="AX503" s="12" t="s">
        <v>88</v>
      </c>
      <c r="AY503" s="157" t="s">
        <v>250</v>
      </c>
    </row>
    <row r="504" spans="2:65" s="1" customFormat="1" ht="16.5" customHeight="1">
      <c r="B504" s="33"/>
      <c r="C504" s="138" t="s">
        <v>5981</v>
      </c>
      <c r="D504" s="138" t="s">
        <v>252</v>
      </c>
      <c r="E504" s="139" t="s">
        <v>5982</v>
      </c>
      <c r="F504" s="140" t="s">
        <v>5983</v>
      </c>
      <c r="G504" s="141" t="s">
        <v>481</v>
      </c>
      <c r="H504" s="142">
        <v>3</v>
      </c>
      <c r="I504" s="143"/>
      <c r="J504" s="144">
        <f>ROUND(I504*H504,2)</f>
        <v>0</v>
      </c>
      <c r="K504" s="140" t="s">
        <v>256</v>
      </c>
      <c r="L504" s="33"/>
      <c r="M504" s="145" t="s">
        <v>1</v>
      </c>
      <c r="N504" s="146" t="s">
        <v>45</v>
      </c>
      <c r="P504" s="147">
        <f>O504*H504</f>
        <v>0</v>
      </c>
      <c r="Q504" s="147">
        <v>3.7200000000000002E-3</v>
      </c>
      <c r="R504" s="147">
        <f>Q504*H504</f>
        <v>1.116E-2</v>
      </c>
      <c r="S504" s="147">
        <v>0</v>
      </c>
      <c r="T504" s="148">
        <f>S504*H504</f>
        <v>0</v>
      </c>
      <c r="AR504" s="149" t="s">
        <v>630</v>
      </c>
      <c r="AT504" s="149" t="s">
        <v>252</v>
      </c>
      <c r="AU504" s="149" t="s">
        <v>21</v>
      </c>
      <c r="AY504" s="17" t="s">
        <v>250</v>
      </c>
      <c r="BE504" s="150">
        <f>IF(N504="základní",J504,0)</f>
        <v>0</v>
      </c>
      <c r="BF504" s="150">
        <f>IF(N504="snížená",J504,0)</f>
        <v>0</v>
      </c>
      <c r="BG504" s="150">
        <f>IF(N504="zákl. přenesená",J504,0)</f>
        <v>0</v>
      </c>
      <c r="BH504" s="150">
        <f>IF(N504="sníž. přenesená",J504,0)</f>
        <v>0</v>
      </c>
      <c r="BI504" s="150">
        <f>IF(N504="nulová",J504,0)</f>
        <v>0</v>
      </c>
      <c r="BJ504" s="17" t="s">
        <v>88</v>
      </c>
      <c r="BK504" s="150">
        <f>ROUND(I504*H504,2)</f>
        <v>0</v>
      </c>
      <c r="BL504" s="17" t="s">
        <v>630</v>
      </c>
      <c r="BM504" s="149" t="s">
        <v>5984</v>
      </c>
    </row>
    <row r="505" spans="2:65" s="1" customFormat="1" ht="11.25">
      <c r="B505" s="33"/>
      <c r="D505" s="151" t="s">
        <v>259</v>
      </c>
      <c r="F505" s="152" t="s">
        <v>5985</v>
      </c>
      <c r="I505" s="153"/>
      <c r="L505" s="33"/>
      <c r="M505" s="154"/>
      <c r="T505" s="57"/>
      <c r="AT505" s="17" t="s">
        <v>259</v>
      </c>
      <c r="AU505" s="17" t="s">
        <v>21</v>
      </c>
    </row>
    <row r="506" spans="2:65" s="1" customFormat="1" ht="16.5" customHeight="1">
      <c r="B506" s="33"/>
      <c r="C506" s="178" t="s">
        <v>5986</v>
      </c>
      <c r="D506" s="178" t="s">
        <v>364</v>
      </c>
      <c r="E506" s="179" t="s">
        <v>5987</v>
      </c>
      <c r="F506" s="180" t="s">
        <v>5988</v>
      </c>
      <c r="G506" s="181" t="s">
        <v>481</v>
      </c>
      <c r="H506" s="182">
        <v>3</v>
      </c>
      <c r="I506" s="183"/>
      <c r="J506" s="184">
        <f>ROUND(I506*H506,2)</f>
        <v>0</v>
      </c>
      <c r="K506" s="180" t="s">
        <v>1</v>
      </c>
      <c r="L506" s="185"/>
      <c r="M506" s="186" t="s">
        <v>1</v>
      </c>
      <c r="N506" s="187" t="s">
        <v>45</v>
      </c>
      <c r="P506" s="147">
        <f>O506*H506</f>
        <v>0</v>
      </c>
      <c r="Q506" s="147">
        <v>0</v>
      </c>
      <c r="R506" s="147">
        <f>Q506*H506</f>
        <v>0</v>
      </c>
      <c r="S506" s="147">
        <v>0</v>
      </c>
      <c r="T506" s="148">
        <f>S506*H506</f>
        <v>0</v>
      </c>
      <c r="AR506" s="149" t="s">
        <v>2304</v>
      </c>
      <c r="AT506" s="149" t="s">
        <v>364</v>
      </c>
      <c r="AU506" s="149" t="s">
        <v>21</v>
      </c>
      <c r="AY506" s="17" t="s">
        <v>250</v>
      </c>
      <c r="BE506" s="150">
        <f>IF(N506="základní",J506,0)</f>
        <v>0</v>
      </c>
      <c r="BF506" s="150">
        <f>IF(N506="snížená",J506,0)</f>
        <v>0</v>
      </c>
      <c r="BG506" s="150">
        <f>IF(N506="zákl. přenesená",J506,0)</f>
        <v>0</v>
      </c>
      <c r="BH506" s="150">
        <f>IF(N506="sníž. přenesená",J506,0)</f>
        <v>0</v>
      </c>
      <c r="BI506" s="150">
        <f>IF(N506="nulová",J506,0)</f>
        <v>0</v>
      </c>
      <c r="BJ506" s="17" t="s">
        <v>88</v>
      </c>
      <c r="BK506" s="150">
        <f>ROUND(I506*H506,2)</f>
        <v>0</v>
      </c>
      <c r="BL506" s="17" t="s">
        <v>630</v>
      </c>
      <c r="BM506" s="149" t="s">
        <v>5989</v>
      </c>
    </row>
    <row r="507" spans="2:65" s="1" customFormat="1" ht="33" customHeight="1">
      <c r="B507" s="33"/>
      <c r="C507" s="138" t="s">
        <v>5990</v>
      </c>
      <c r="D507" s="138" t="s">
        <v>252</v>
      </c>
      <c r="E507" s="139" t="s">
        <v>5991</v>
      </c>
      <c r="F507" s="140" t="s">
        <v>5992</v>
      </c>
      <c r="G507" s="141" t="s">
        <v>2361</v>
      </c>
      <c r="H507" s="142">
        <v>1</v>
      </c>
      <c r="I507" s="143"/>
      <c r="J507" s="144">
        <f>ROUND(I507*H507,2)</f>
        <v>0</v>
      </c>
      <c r="K507" s="140" t="s">
        <v>1</v>
      </c>
      <c r="L507" s="33"/>
      <c r="M507" s="145" t="s">
        <v>1</v>
      </c>
      <c r="N507" s="146" t="s">
        <v>45</v>
      </c>
      <c r="P507" s="147">
        <f>O507*H507</f>
        <v>0</v>
      </c>
      <c r="Q507" s="147">
        <v>0</v>
      </c>
      <c r="R507" s="147">
        <f>Q507*H507</f>
        <v>0</v>
      </c>
      <c r="S507" s="147">
        <v>0</v>
      </c>
      <c r="T507" s="148">
        <f>S507*H507</f>
        <v>0</v>
      </c>
      <c r="AR507" s="149" t="s">
        <v>630</v>
      </c>
      <c r="AT507" s="149" t="s">
        <v>252</v>
      </c>
      <c r="AU507" s="149" t="s">
        <v>21</v>
      </c>
      <c r="AY507" s="17" t="s">
        <v>250</v>
      </c>
      <c r="BE507" s="150">
        <f>IF(N507="základní",J507,0)</f>
        <v>0</v>
      </c>
      <c r="BF507" s="150">
        <f>IF(N507="snížená",J507,0)</f>
        <v>0</v>
      </c>
      <c r="BG507" s="150">
        <f>IF(N507="zákl. přenesená",J507,0)</f>
        <v>0</v>
      </c>
      <c r="BH507" s="150">
        <f>IF(N507="sníž. přenesená",J507,0)</f>
        <v>0</v>
      </c>
      <c r="BI507" s="150">
        <f>IF(N507="nulová",J507,0)</f>
        <v>0</v>
      </c>
      <c r="BJ507" s="17" t="s">
        <v>88</v>
      </c>
      <c r="BK507" s="150">
        <f>ROUND(I507*H507,2)</f>
        <v>0</v>
      </c>
      <c r="BL507" s="17" t="s">
        <v>630</v>
      </c>
      <c r="BM507" s="149" t="s">
        <v>5993</v>
      </c>
    </row>
    <row r="508" spans="2:65" s="1" customFormat="1" ht="24.2" customHeight="1">
      <c r="B508" s="33"/>
      <c r="C508" s="138" t="s">
        <v>5994</v>
      </c>
      <c r="D508" s="138" t="s">
        <v>252</v>
      </c>
      <c r="E508" s="139" t="s">
        <v>5995</v>
      </c>
      <c r="F508" s="140" t="s">
        <v>5996</v>
      </c>
      <c r="G508" s="141" t="s">
        <v>2361</v>
      </c>
      <c r="H508" s="142">
        <v>1</v>
      </c>
      <c r="I508" s="143"/>
      <c r="J508" s="144">
        <f>ROUND(I508*H508,2)</f>
        <v>0</v>
      </c>
      <c r="K508" s="140" t="s">
        <v>1</v>
      </c>
      <c r="L508" s="33"/>
      <c r="M508" s="145" t="s">
        <v>1</v>
      </c>
      <c r="N508" s="146" t="s">
        <v>45</v>
      </c>
      <c r="P508" s="147">
        <f>O508*H508</f>
        <v>0</v>
      </c>
      <c r="Q508" s="147">
        <v>0</v>
      </c>
      <c r="R508" s="147">
        <f>Q508*H508</f>
        <v>0</v>
      </c>
      <c r="S508" s="147">
        <v>0</v>
      </c>
      <c r="T508" s="148">
        <f>S508*H508</f>
        <v>0</v>
      </c>
      <c r="AR508" s="149" t="s">
        <v>630</v>
      </c>
      <c r="AT508" s="149" t="s">
        <v>252</v>
      </c>
      <c r="AU508" s="149" t="s">
        <v>21</v>
      </c>
      <c r="AY508" s="17" t="s">
        <v>250</v>
      </c>
      <c r="BE508" s="150">
        <f>IF(N508="základní",J508,0)</f>
        <v>0</v>
      </c>
      <c r="BF508" s="150">
        <f>IF(N508="snížená",J508,0)</f>
        <v>0</v>
      </c>
      <c r="BG508" s="150">
        <f>IF(N508="zákl. přenesená",J508,0)</f>
        <v>0</v>
      </c>
      <c r="BH508" s="150">
        <f>IF(N508="sníž. přenesená",J508,0)</f>
        <v>0</v>
      </c>
      <c r="BI508" s="150">
        <f>IF(N508="nulová",J508,0)</f>
        <v>0</v>
      </c>
      <c r="BJ508" s="17" t="s">
        <v>88</v>
      </c>
      <c r="BK508" s="150">
        <f>ROUND(I508*H508,2)</f>
        <v>0</v>
      </c>
      <c r="BL508" s="17" t="s">
        <v>630</v>
      </c>
      <c r="BM508" s="149" t="s">
        <v>5997</v>
      </c>
    </row>
    <row r="509" spans="2:65" s="11" customFormat="1" ht="22.9" customHeight="1">
      <c r="B509" s="126"/>
      <c r="D509" s="127" t="s">
        <v>79</v>
      </c>
      <c r="E509" s="136" t="s">
        <v>2384</v>
      </c>
      <c r="F509" s="136" t="s">
        <v>2385</v>
      </c>
      <c r="I509" s="129"/>
      <c r="J509" s="137">
        <f>BK509</f>
        <v>0</v>
      </c>
      <c r="L509" s="126"/>
      <c r="M509" s="131"/>
      <c r="P509" s="132">
        <f>SUM(P510:P514)</f>
        <v>0</v>
      </c>
      <c r="R509" s="132">
        <f>SUM(R510:R514)</f>
        <v>0.51600000000000001</v>
      </c>
      <c r="T509" s="133">
        <f>SUM(T510:T514)</f>
        <v>0</v>
      </c>
      <c r="AR509" s="127" t="s">
        <v>267</v>
      </c>
      <c r="AT509" s="134" t="s">
        <v>79</v>
      </c>
      <c r="AU509" s="134" t="s">
        <v>88</v>
      </c>
      <c r="AY509" s="127" t="s">
        <v>250</v>
      </c>
      <c r="BK509" s="135">
        <f>SUM(BK510:BK514)</f>
        <v>0</v>
      </c>
    </row>
    <row r="510" spans="2:65" s="1" customFormat="1" ht="33" customHeight="1">
      <c r="B510" s="33"/>
      <c r="C510" s="138" t="s">
        <v>5998</v>
      </c>
      <c r="D510" s="138" t="s">
        <v>252</v>
      </c>
      <c r="E510" s="139" t="s">
        <v>5999</v>
      </c>
      <c r="F510" s="140" t="s">
        <v>6000</v>
      </c>
      <c r="G510" s="141" t="s">
        <v>557</v>
      </c>
      <c r="H510" s="142">
        <v>12</v>
      </c>
      <c r="I510" s="143"/>
      <c r="J510" s="144">
        <f>ROUND(I510*H510,2)</f>
        <v>0</v>
      </c>
      <c r="K510" s="140" t="s">
        <v>256</v>
      </c>
      <c r="L510" s="33"/>
      <c r="M510" s="145" t="s">
        <v>1</v>
      </c>
      <c r="N510" s="146" t="s">
        <v>45</v>
      </c>
      <c r="P510" s="147">
        <f>O510*H510</f>
        <v>0</v>
      </c>
      <c r="Q510" s="147">
        <v>0</v>
      </c>
      <c r="R510" s="147">
        <f>Q510*H510</f>
        <v>0</v>
      </c>
      <c r="S510" s="147">
        <v>0</v>
      </c>
      <c r="T510" s="148">
        <f>S510*H510</f>
        <v>0</v>
      </c>
      <c r="AR510" s="149" t="s">
        <v>630</v>
      </c>
      <c r="AT510" s="149" t="s">
        <v>252</v>
      </c>
      <c r="AU510" s="149" t="s">
        <v>21</v>
      </c>
      <c r="AY510" s="17" t="s">
        <v>250</v>
      </c>
      <c r="BE510" s="150">
        <f>IF(N510="základní",J510,0)</f>
        <v>0</v>
      </c>
      <c r="BF510" s="150">
        <f>IF(N510="snížená",J510,0)</f>
        <v>0</v>
      </c>
      <c r="BG510" s="150">
        <f>IF(N510="zákl. přenesená",J510,0)</f>
        <v>0</v>
      </c>
      <c r="BH510" s="150">
        <f>IF(N510="sníž. přenesená",J510,0)</f>
        <v>0</v>
      </c>
      <c r="BI510" s="150">
        <f>IF(N510="nulová",J510,0)</f>
        <v>0</v>
      </c>
      <c r="BJ510" s="17" t="s">
        <v>88</v>
      </c>
      <c r="BK510" s="150">
        <f>ROUND(I510*H510,2)</f>
        <v>0</v>
      </c>
      <c r="BL510" s="17" t="s">
        <v>630</v>
      </c>
      <c r="BM510" s="149" t="s">
        <v>6001</v>
      </c>
    </row>
    <row r="511" spans="2:65" s="1" customFormat="1" ht="11.25">
      <c r="B511" s="33"/>
      <c r="D511" s="151" t="s">
        <v>259</v>
      </c>
      <c r="F511" s="152" t="s">
        <v>6002</v>
      </c>
      <c r="I511" s="153"/>
      <c r="L511" s="33"/>
      <c r="M511" s="154"/>
      <c r="T511" s="57"/>
      <c r="AT511" s="17" t="s">
        <v>259</v>
      </c>
      <c r="AU511" s="17" t="s">
        <v>21</v>
      </c>
    </row>
    <row r="512" spans="2:65" s="12" customFormat="1" ht="11.25">
      <c r="B512" s="155"/>
      <c r="D512" s="156" t="s">
        <v>265</v>
      </c>
      <c r="E512" s="157" t="s">
        <v>1</v>
      </c>
      <c r="F512" s="158" t="s">
        <v>331</v>
      </c>
      <c r="H512" s="159">
        <v>12</v>
      </c>
      <c r="I512" s="160"/>
      <c r="L512" s="155"/>
      <c r="M512" s="161"/>
      <c r="T512" s="162"/>
      <c r="AT512" s="157" t="s">
        <v>265</v>
      </c>
      <c r="AU512" s="157" t="s">
        <v>21</v>
      </c>
      <c r="AV512" s="12" t="s">
        <v>21</v>
      </c>
      <c r="AW512" s="12" t="s">
        <v>36</v>
      </c>
      <c r="AX512" s="12" t="s">
        <v>88</v>
      </c>
      <c r="AY512" s="157" t="s">
        <v>250</v>
      </c>
    </row>
    <row r="513" spans="2:65" s="1" customFormat="1" ht="24.2" customHeight="1">
      <c r="B513" s="33"/>
      <c r="C513" s="178" t="s">
        <v>6003</v>
      </c>
      <c r="D513" s="178" t="s">
        <v>364</v>
      </c>
      <c r="E513" s="179" t="s">
        <v>6004</v>
      </c>
      <c r="F513" s="180" t="s">
        <v>6005</v>
      </c>
      <c r="G513" s="181" t="s">
        <v>557</v>
      </c>
      <c r="H513" s="182">
        <v>12</v>
      </c>
      <c r="I513" s="183"/>
      <c r="J513" s="184">
        <f>ROUND(I513*H513,2)</f>
        <v>0</v>
      </c>
      <c r="K513" s="180" t="s">
        <v>256</v>
      </c>
      <c r="L513" s="185"/>
      <c r="M513" s="186" t="s">
        <v>1</v>
      </c>
      <c r="N513" s="187" t="s">
        <v>45</v>
      </c>
      <c r="P513" s="147">
        <f>O513*H513</f>
        <v>0</v>
      </c>
      <c r="Q513" s="147">
        <v>3.1E-2</v>
      </c>
      <c r="R513" s="147">
        <f>Q513*H513</f>
        <v>0.372</v>
      </c>
      <c r="S513" s="147">
        <v>0</v>
      </c>
      <c r="T513" s="148">
        <f>S513*H513</f>
        <v>0</v>
      </c>
      <c r="AR513" s="149" t="s">
        <v>760</v>
      </c>
      <c r="AT513" s="149" t="s">
        <v>364</v>
      </c>
      <c r="AU513" s="149" t="s">
        <v>21</v>
      </c>
      <c r="AY513" s="17" t="s">
        <v>250</v>
      </c>
      <c r="BE513" s="150">
        <f>IF(N513="základní",J513,0)</f>
        <v>0</v>
      </c>
      <c r="BF513" s="150">
        <f>IF(N513="snížená",J513,0)</f>
        <v>0</v>
      </c>
      <c r="BG513" s="150">
        <f>IF(N513="zákl. přenesená",J513,0)</f>
        <v>0</v>
      </c>
      <c r="BH513" s="150">
        <f>IF(N513="sníž. přenesená",J513,0)</f>
        <v>0</v>
      </c>
      <c r="BI513" s="150">
        <f>IF(N513="nulová",J513,0)</f>
        <v>0</v>
      </c>
      <c r="BJ513" s="17" t="s">
        <v>88</v>
      </c>
      <c r="BK513" s="150">
        <f>ROUND(I513*H513,2)</f>
        <v>0</v>
      </c>
      <c r="BL513" s="17" t="s">
        <v>760</v>
      </c>
      <c r="BM513" s="149" t="s">
        <v>6006</v>
      </c>
    </row>
    <row r="514" spans="2:65" s="1" customFormat="1" ht="21.75" customHeight="1">
      <c r="B514" s="33"/>
      <c r="C514" s="178" t="s">
        <v>6007</v>
      </c>
      <c r="D514" s="178" t="s">
        <v>364</v>
      </c>
      <c r="E514" s="179" t="s">
        <v>6008</v>
      </c>
      <c r="F514" s="180" t="s">
        <v>6009</v>
      </c>
      <c r="G514" s="181" t="s">
        <v>481</v>
      </c>
      <c r="H514" s="182">
        <v>24</v>
      </c>
      <c r="I514" s="183"/>
      <c r="J514" s="184">
        <f>ROUND(I514*H514,2)</f>
        <v>0</v>
      </c>
      <c r="K514" s="180" t="s">
        <v>256</v>
      </c>
      <c r="L514" s="185"/>
      <c r="M514" s="186" t="s">
        <v>1</v>
      </c>
      <c r="N514" s="187" t="s">
        <v>45</v>
      </c>
      <c r="P514" s="147">
        <f>O514*H514</f>
        <v>0</v>
      </c>
      <c r="Q514" s="147">
        <v>6.0000000000000001E-3</v>
      </c>
      <c r="R514" s="147">
        <f>Q514*H514</f>
        <v>0.14400000000000002</v>
      </c>
      <c r="S514" s="147">
        <v>0</v>
      </c>
      <c r="T514" s="148">
        <f>S514*H514</f>
        <v>0</v>
      </c>
      <c r="AR514" s="149" t="s">
        <v>760</v>
      </c>
      <c r="AT514" s="149" t="s">
        <v>364</v>
      </c>
      <c r="AU514" s="149" t="s">
        <v>21</v>
      </c>
      <c r="AY514" s="17" t="s">
        <v>250</v>
      </c>
      <c r="BE514" s="150">
        <f>IF(N514="základní",J514,0)</f>
        <v>0</v>
      </c>
      <c r="BF514" s="150">
        <f>IF(N514="snížená",J514,0)</f>
        <v>0</v>
      </c>
      <c r="BG514" s="150">
        <f>IF(N514="zákl. přenesená",J514,0)</f>
        <v>0</v>
      </c>
      <c r="BH514" s="150">
        <f>IF(N514="sníž. přenesená",J514,0)</f>
        <v>0</v>
      </c>
      <c r="BI514" s="150">
        <f>IF(N514="nulová",J514,0)</f>
        <v>0</v>
      </c>
      <c r="BJ514" s="17" t="s">
        <v>88</v>
      </c>
      <c r="BK514" s="150">
        <f>ROUND(I514*H514,2)</f>
        <v>0</v>
      </c>
      <c r="BL514" s="17" t="s">
        <v>760</v>
      </c>
      <c r="BM514" s="149" t="s">
        <v>6010</v>
      </c>
    </row>
    <row r="515" spans="2:65" s="11" customFormat="1" ht="25.9" customHeight="1">
      <c r="B515" s="126"/>
      <c r="D515" s="127" t="s">
        <v>79</v>
      </c>
      <c r="E515" s="128" t="s">
        <v>1796</v>
      </c>
      <c r="F515" s="128" t="s">
        <v>1797</v>
      </c>
      <c r="I515" s="129"/>
      <c r="J515" s="130">
        <f>BK515</f>
        <v>0</v>
      </c>
      <c r="L515" s="126"/>
      <c r="M515" s="131"/>
      <c r="P515" s="132">
        <f>SUM(P516:P522)</f>
        <v>0</v>
      </c>
      <c r="R515" s="132">
        <f>SUM(R516:R522)</f>
        <v>0</v>
      </c>
      <c r="T515" s="133">
        <f>SUM(T516:T522)</f>
        <v>0</v>
      </c>
      <c r="AR515" s="127" t="s">
        <v>257</v>
      </c>
      <c r="AT515" s="134" t="s">
        <v>79</v>
      </c>
      <c r="AU515" s="134" t="s">
        <v>80</v>
      </c>
      <c r="AY515" s="127" t="s">
        <v>250</v>
      </c>
      <c r="BK515" s="135">
        <f>SUM(BK516:BK522)</f>
        <v>0</v>
      </c>
    </row>
    <row r="516" spans="2:65" s="1" customFormat="1" ht="16.5" customHeight="1">
      <c r="B516" s="33"/>
      <c r="C516" s="138" t="s">
        <v>6011</v>
      </c>
      <c r="D516" s="138" t="s">
        <v>252</v>
      </c>
      <c r="E516" s="139" t="s">
        <v>6012</v>
      </c>
      <c r="F516" s="140" t="s">
        <v>6013</v>
      </c>
      <c r="G516" s="141" t="s">
        <v>2361</v>
      </c>
      <c r="H516" s="142">
        <v>1</v>
      </c>
      <c r="I516" s="143"/>
      <c r="J516" s="144">
        <f>ROUND(I516*H516,2)</f>
        <v>0</v>
      </c>
      <c r="K516" s="140" t="s">
        <v>1</v>
      </c>
      <c r="L516" s="33"/>
      <c r="M516" s="145" t="s">
        <v>1</v>
      </c>
      <c r="N516" s="146" t="s">
        <v>45</v>
      </c>
      <c r="P516" s="147">
        <f>O516*H516</f>
        <v>0</v>
      </c>
      <c r="Q516" s="147">
        <v>0</v>
      </c>
      <c r="R516" s="147">
        <f>Q516*H516</f>
        <v>0</v>
      </c>
      <c r="S516" s="147">
        <v>0</v>
      </c>
      <c r="T516" s="148">
        <f>S516*H516</f>
        <v>0</v>
      </c>
      <c r="AR516" s="149" t="s">
        <v>2230</v>
      </c>
      <c r="AT516" s="149" t="s">
        <v>252</v>
      </c>
      <c r="AU516" s="149" t="s">
        <v>88</v>
      </c>
      <c r="AY516" s="17" t="s">
        <v>250</v>
      </c>
      <c r="BE516" s="150">
        <f>IF(N516="základní",J516,0)</f>
        <v>0</v>
      </c>
      <c r="BF516" s="150">
        <f>IF(N516="snížená",J516,0)</f>
        <v>0</v>
      </c>
      <c r="BG516" s="150">
        <f>IF(N516="zákl. přenesená",J516,0)</f>
        <v>0</v>
      </c>
      <c r="BH516" s="150">
        <f>IF(N516="sníž. přenesená",J516,0)</f>
        <v>0</v>
      </c>
      <c r="BI516" s="150">
        <f>IF(N516="nulová",J516,0)</f>
        <v>0</v>
      </c>
      <c r="BJ516" s="17" t="s">
        <v>88</v>
      </c>
      <c r="BK516" s="150">
        <f>ROUND(I516*H516,2)</f>
        <v>0</v>
      </c>
      <c r="BL516" s="17" t="s">
        <v>2230</v>
      </c>
      <c r="BM516" s="149" t="s">
        <v>6014</v>
      </c>
    </row>
    <row r="517" spans="2:65" s="1" customFormat="1" ht="24.2" customHeight="1">
      <c r="B517" s="33"/>
      <c r="C517" s="138" t="s">
        <v>6015</v>
      </c>
      <c r="D517" s="138" t="s">
        <v>252</v>
      </c>
      <c r="E517" s="139" t="s">
        <v>6016</v>
      </c>
      <c r="F517" s="140" t="s">
        <v>6017</v>
      </c>
      <c r="G517" s="141" t="s">
        <v>1272</v>
      </c>
      <c r="H517" s="142">
        <v>67</v>
      </c>
      <c r="I517" s="143"/>
      <c r="J517" s="144">
        <f>ROUND(I517*H517,2)</f>
        <v>0</v>
      </c>
      <c r="K517" s="140" t="s">
        <v>1</v>
      </c>
      <c r="L517" s="33"/>
      <c r="M517" s="145" t="s">
        <v>1</v>
      </c>
      <c r="N517" s="146" t="s">
        <v>45</v>
      </c>
      <c r="P517" s="147">
        <f>O517*H517</f>
        <v>0</v>
      </c>
      <c r="Q517" s="147">
        <v>0</v>
      </c>
      <c r="R517" s="147">
        <f>Q517*H517</f>
        <v>0</v>
      </c>
      <c r="S517" s="147">
        <v>0</v>
      </c>
      <c r="T517" s="148">
        <f>S517*H517</f>
        <v>0</v>
      </c>
      <c r="AR517" s="149" t="s">
        <v>2230</v>
      </c>
      <c r="AT517" s="149" t="s">
        <v>252</v>
      </c>
      <c r="AU517" s="149" t="s">
        <v>88</v>
      </c>
      <c r="AY517" s="17" t="s">
        <v>250</v>
      </c>
      <c r="BE517" s="150">
        <f>IF(N517="základní",J517,0)</f>
        <v>0</v>
      </c>
      <c r="BF517" s="150">
        <f>IF(N517="snížená",J517,0)</f>
        <v>0</v>
      </c>
      <c r="BG517" s="150">
        <f>IF(N517="zákl. přenesená",J517,0)</f>
        <v>0</v>
      </c>
      <c r="BH517" s="150">
        <f>IF(N517="sníž. přenesená",J517,0)</f>
        <v>0</v>
      </c>
      <c r="BI517" s="150">
        <f>IF(N517="nulová",J517,0)</f>
        <v>0</v>
      </c>
      <c r="BJ517" s="17" t="s">
        <v>88</v>
      </c>
      <c r="BK517" s="150">
        <f>ROUND(I517*H517,2)</f>
        <v>0</v>
      </c>
      <c r="BL517" s="17" t="s">
        <v>2230</v>
      </c>
      <c r="BM517" s="149" t="s">
        <v>6018</v>
      </c>
    </row>
    <row r="518" spans="2:65" s="12" customFormat="1" ht="11.25">
      <c r="B518" s="155"/>
      <c r="D518" s="156" t="s">
        <v>265</v>
      </c>
      <c r="E518" s="157" t="s">
        <v>1</v>
      </c>
      <c r="F518" s="158" t="s">
        <v>6019</v>
      </c>
      <c r="H518" s="159">
        <v>51</v>
      </c>
      <c r="I518" s="160"/>
      <c r="L518" s="155"/>
      <c r="M518" s="161"/>
      <c r="T518" s="162"/>
      <c r="AT518" s="157" t="s">
        <v>265</v>
      </c>
      <c r="AU518" s="157" t="s">
        <v>88</v>
      </c>
      <c r="AV518" s="12" t="s">
        <v>21</v>
      </c>
      <c r="AW518" s="12" t="s">
        <v>36</v>
      </c>
      <c r="AX518" s="12" t="s">
        <v>80</v>
      </c>
      <c r="AY518" s="157" t="s">
        <v>250</v>
      </c>
    </row>
    <row r="519" spans="2:65" s="12" customFormat="1" ht="11.25">
      <c r="B519" s="155"/>
      <c r="D519" s="156" t="s">
        <v>265</v>
      </c>
      <c r="E519" s="157" t="s">
        <v>1</v>
      </c>
      <c r="F519" s="158" t="s">
        <v>6020</v>
      </c>
      <c r="H519" s="159">
        <v>8</v>
      </c>
      <c r="I519" s="160"/>
      <c r="L519" s="155"/>
      <c r="M519" s="161"/>
      <c r="T519" s="162"/>
      <c r="AT519" s="157" t="s">
        <v>265</v>
      </c>
      <c r="AU519" s="157" t="s">
        <v>88</v>
      </c>
      <c r="AV519" s="12" t="s">
        <v>21</v>
      </c>
      <c r="AW519" s="12" t="s">
        <v>36</v>
      </c>
      <c r="AX519" s="12" t="s">
        <v>80</v>
      </c>
      <c r="AY519" s="157" t="s">
        <v>250</v>
      </c>
    </row>
    <row r="520" spans="2:65" s="12" customFormat="1" ht="11.25">
      <c r="B520" s="155"/>
      <c r="D520" s="156" t="s">
        <v>265</v>
      </c>
      <c r="E520" s="157" t="s">
        <v>1</v>
      </c>
      <c r="F520" s="158" t="s">
        <v>6021</v>
      </c>
      <c r="H520" s="159">
        <v>8</v>
      </c>
      <c r="I520" s="160"/>
      <c r="L520" s="155"/>
      <c r="M520" s="161"/>
      <c r="T520" s="162"/>
      <c r="AT520" s="157" t="s">
        <v>265</v>
      </c>
      <c r="AU520" s="157" t="s">
        <v>88</v>
      </c>
      <c r="AV520" s="12" t="s">
        <v>21</v>
      </c>
      <c r="AW520" s="12" t="s">
        <v>36</v>
      </c>
      <c r="AX520" s="12" t="s">
        <v>80</v>
      </c>
      <c r="AY520" s="157" t="s">
        <v>250</v>
      </c>
    </row>
    <row r="521" spans="2:65" s="14" customFormat="1" ht="11.25">
      <c r="B521" s="171"/>
      <c r="D521" s="156" t="s">
        <v>265</v>
      </c>
      <c r="E521" s="172" t="s">
        <v>1</v>
      </c>
      <c r="F521" s="173" t="s">
        <v>317</v>
      </c>
      <c r="H521" s="174">
        <v>67</v>
      </c>
      <c r="I521" s="175"/>
      <c r="L521" s="171"/>
      <c r="M521" s="176"/>
      <c r="T521" s="177"/>
      <c r="AT521" s="172" t="s">
        <v>265</v>
      </c>
      <c r="AU521" s="172" t="s">
        <v>88</v>
      </c>
      <c r="AV521" s="14" t="s">
        <v>267</v>
      </c>
      <c r="AW521" s="14" t="s">
        <v>36</v>
      </c>
      <c r="AX521" s="14" t="s">
        <v>88</v>
      </c>
      <c r="AY521" s="172" t="s">
        <v>250</v>
      </c>
    </row>
    <row r="522" spans="2:65" s="1" customFormat="1" ht="24.2" customHeight="1">
      <c r="B522" s="33"/>
      <c r="C522" s="138" t="s">
        <v>6022</v>
      </c>
      <c r="D522" s="138" t="s">
        <v>252</v>
      </c>
      <c r="E522" s="139" t="s">
        <v>1796</v>
      </c>
      <c r="F522" s="140" t="s">
        <v>6023</v>
      </c>
      <c r="G522" s="141" t="s">
        <v>481</v>
      </c>
      <c r="H522" s="142">
        <v>3</v>
      </c>
      <c r="I522" s="143"/>
      <c r="J522" s="144">
        <f>ROUND(I522*H522,2)</f>
        <v>0</v>
      </c>
      <c r="K522" s="140" t="s">
        <v>1</v>
      </c>
      <c r="L522" s="33"/>
      <c r="M522" s="201" t="s">
        <v>1</v>
      </c>
      <c r="N522" s="202" t="s">
        <v>45</v>
      </c>
      <c r="O522" s="190"/>
      <c r="P522" s="191">
        <f>O522*H522</f>
        <v>0</v>
      </c>
      <c r="Q522" s="191">
        <v>0</v>
      </c>
      <c r="R522" s="191">
        <f>Q522*H522</f>
        <v>0</v>
      </c>
      <c r="S522" s="191">
        <v>0</v>
      </c>
      <c r="T522" s="192">
        <f>S522*H522</f>
        <v>0</v>
      </c>
      <c r="AR522" s="149" t="s">
        <v>2230</v>
      </c>
      <c r="AT522" s="149" t="s">
        <v>252</v>
      </c>
      <c r="AU522" s="149" t="s">
        <v>88</v>
      </c>
      <c r="AY522" s="17" t="s">
        <v>250</v>
      </c>
      <c r="BE522" s="150">
        <f>IF(N522="základní",J522,0)</f>
        <v>0</v>
      </c>
      <c r="BF522" s="150">
        <f>IF(N522="snížená",J522,0)</f>
        <v>0</v>
      </c>
      <c r="BG522" s="150">
        <f>IF(N522="zákl. přenesená",J522,0)</f>
        <v>0</v>
      </c>
      <c r="BH522" s="150">
        <f>IF(N522="sníž. přenesená",J522,0)</f>
        <v>0</v>
      </c>
      <c r="BI522" s="150">
        <f>IF(N522="nulová",J522,0)</f>
        <v>0</v>
      </c>
      <c r="BJ522" s="17" t="s">
        <v>88</v>
      </c>
      <c r="BK522" s="150">
        <f>ROUND(I522*H522,2)</f>
        <v>0</v>
      </c>
      <c r="BL522" s="17" t="s">
        <v>2230</v>
      </c>
      <c r="BM522" s="149" t="s">
        <v>6024</v>
      </c>
    </row>
    <row r="523" spans="2:65" s="1" customFormat="1" ht="6.95" customHeight="1">
      <c r="B523" s="45"/>
      <c r="C523" s="46"/>
      <c r="D523" s="46"/>
      <c r="E523" s="46"/>
      <c r="F523" s="46"/>
      <c r="G523" s="46"/>
      <c r="H523" s="46"/>
      <c r="I523" s="46"/>
      <c r="J523" s="46"/>
      <c r="K523" s="46"/>
      <c r="L523" s="33"/>
    </row>
  </sheetData>
  <sheetProtection algorithmName="SHA-512" hashValue="wt0XVXnND/yc1Gmve3fTzvhqeHwzsOetJLqCZC3RKPVQKoLAlme00iiMVTDiFh0qycPo06VaM0e9A3g9sVT6Nw==" saltValue="lIoc8LvhI+KZO32yreaSy7T2kf7KE1KEpJ8puCK7+w79qqp1rljzUoIoJCSEeszWUiS0bfVmTREzTl5drYa5uA==" spinCount="100000" sheet="1" objects="1" scenarios="1" formatColumns="0" formatRows="0" autoFilter="0"/>
  <autoFilter ref="C131:K522" xr:uid="{00000000-0009-0000-0000-00001F000000}"/>
  <mergeCells count="9">
    <mergeCell ref="E87:H87"/>
    <mergeCell ref="E122:H122"/>
    <mergeCell ref="E124:H124"/>
    <mergeCell ref="L2:V2"/>
    <mergeCell ref="E7:H7"/>
    <mergeCell ref="E9:H9"/>
    <mergeCell ref="E18:H18"/>
    <mergeCell ref="E27:H27"/>
    <mergeCell ref="E85:H85"/>
  </mergeCells>
  <hyperlinks>
    <hyperlink ref="F136" r:id="rId1" xr:uid="{00000000-0004-0000-1F00-000000000000}"/>
    <hyperlink ref="F142" r:id="rId2" xr:uid="{00000000-0004-0000-1F00-000001000000}"/>
    <hyperlink ref="F145" r:id="rId3" xr:uid="{00000000-0004-0000-1F00-000002000000}"/>
    <hyperlink ref="F148" r:id="rId4" xr:uid="{00000000-0004-0000-1F00-000003000000}"/>
    <hyperlink ref="F151" r:id="rId5" xr:uid="{00000000-0004-0000-1F00-000004000000}"/>
    <hyperlink ref="F154" r:id="rId6" xr:uid="{00000000-0004-0000-1F00-000005000000}"/>
    <hyperlink ref="F157" r:id="rId7" xr:uid="{00000000-0004-0000-1F00-000006000000}"/>
    <hyperlink ref="F159" r:id="rId8" xr:uid="{00000000-0004-0000-1F00-000007000000}"/>
    <hyperlink ref="F161" r:id="rId9" xr:uid="{00000000-0004-0000-1F00-000008000000}"/>
    <hyperlink ref="F163" r:id="rId10" xr:uid="{00000000-0004-0000-1F00-000009000000}"/>
    <hyperlink ref="F166" r:id="rId11" xr:uid="{00000000-0004-0000-1F00-00000A000000}"/>
    <hyperlink ref="F169" r:id="rId12" xr:uid="{00000000-0004-0000-1F00-00000B000000}"/>
    <hyperlink ref="F172" r:id="rId13" xr:uid="{00000000-0004-0000-1F00-00000C000000}"/>
    <hyperlink ref="F174" r:id="rId14" xr:uid="{00000000-0004-0000-1F00-00000D000000}"/>
    <hyperlink ref="F176" r:id="rId15" xr:uid="{00000000-0004-0000-1F00-00000E000000}"/>
    <hyperlink ref="F178" r:id="rId16" xr:uid="{00000000-0004-0000-1F00-00000F000000}"/>
    <hyperlink ref="F181" r:id="rId17" xr:uid="{00000000-0004-0000-1F00-000010000000}"/>
    <hyperlink ref="F183" r:id="rId18" xr:uid="{00000000-0004-0000-1F00-000011000000}"/>
    <hyperlink ref="F186" r:id="rId19" xr:uid="{00000000-0004-0000-1F00-000012000000}"/>
    <hyperlink ref="F189" r:id="rId20" xr:uid="{00000000-0004-0000-1F00-000013000000}"/>
    <hyperlink ref="F192" r:id="rId21" xr:uid="{00000000-0004-0000-1F00-000014000000}"/>
    <hyperlink ref="F196" r:id="rId22" xr:uid="{00000000-0004-0000-1F00-000015000000}"/>
    <hyperlink ref="F207" r:id="rId23" xr:uid="{00000000-0004-0000-1F00-000016000000}"/>
    <hyperlink ref="F210" r:id="rId24" xr:uid="{00000000-0004-0000-1F00-000017000000}"/>
    <hyperlink ref="F213" r:id="rId25" xr:uid="{00000000-0004-0000-1F00-000018000000}"/>
    <hyperlink ref="F216" r:id="rId26" xr:uid="{00000000-0004-0000-1F00-000019000000}"/>
    <hyperlink ref="F223" r:id="rId27" xr:uid="{00000000-0004-0000-1F00-00001A000000}"/>
    <hyperlink ref="F230" r:id="rId28" xr:uid="{00000000-0004-0000-1F00-00001B000000}"/>
    <hyperlink ref="F233" r:id="rId29" xr:uid="{00000000-0004-0000-1F00-00001C000000}"/>
    <hyperlink ref="F236" r:id="rId30" xr:uid="{00000000-0004-0000-1F00-00001D000000}"/>
    <hyperlink ref="F239" r:id="rId31" xr:uid="{00000000-0004-0000-1F00-00001E000000}"/>
    <hyperlink ref="F242" r:id="rId32" xr:uid="{00000000-0004-0000-1F00-00001F000000}"/>
    <hyperlink ref="F245" r:id="rId33" xr:uid="{00000000-0004-0000-1F00-000020000000}"/>
    <hyperlink ref="F248" r:id="rId34" xr:uid="{00000000-0004-0000-1F00-000021000000}"/>
    <hyperlink ref="F251" r:id="rId35" xr:uid="{00000000-0004-0000-1F00-000022000000}"/>
    <hyperlink ref="F254" r:id="rId36" xr:uid="{00000000-0004-0000-1F00-000023000000}"/>
    <hyperlink ref="F256" r:id="rId37" xr:uid="{00000000-0004-0000-1F00-000024000000}"/>
    <hyperlink ref="F259" r:id="rId38" xr:uid="{00000000-0004-0000-1F00-000025000000}"/>
    <hyperlink ref="F261" r:id="rId39" xr:uid="{00000000-0004-0000-1F00-000026000000}"/>
    <hyperlink ref="F264" r:id="rId40" xr:uid="{00000000-0004-0000-1F00-000027000000}"/>
    <hyperlink ref="F266" r:id="rId41" xr:uid="{00000000-0004-0000-1F00-000028000000}"/>
    <hyperlink ref="F271" r:id="rId42" xr:uid="{00000000-0004-0000-1F00-000029000000}"/>
    <hyperlink ref="F274" r:id="rId43" xr:uid="{00000000-0004-0000-1F00-00002A000000}"/>
    <hyperlink ref="F279" r:id="rId44" xr:uid="{00000000-0004-0000-1F00-00002B000000}"/>
    <hyperlink ref="F282" r:id="rId45" xr:uid="{00000000-0004-0000-1F00-00002C000000}"/>
    <hyperlink ref="F285" r:id="rId46" xr:uid="{00000000-0004-0000-1F00-00002D000000}"/>
    <hyperlink ref="F288" r:id="rId47" xr:uid="{00000000-0004-0000-1F00-00002E000000}"/>
    <hyperlink ref="F291" r:id="rId48" xr:uid="{00000000-0004-0000-1F00-00002F000000}"/>
    <hyperlink ref="F294" r:id="rId49" xr:uid="{00000000-0004-0000-1F00-000030000000}"/>
    <hyperlink ref="F297" r:id="rId50" xr:uid="{00000000-0004-0000-1F00-000031000000}"/>
    <hyperlink ref="F316" r:id="rId51" xr:uid="{00000000-0004-0000-1F00-000032000000}"/>
    <hyperlink ref="F332" r:id="rId52" xr:uid="{00000000-0004-0000-1F00-000033000000}"/>
    <hyperlink ref="F341" r:id="rId53" xr:uid="{00000000-0004-0000-1F00-000034000000}"/>
    <hyperlink ref="F344" r:id="rId54" xr:uid="{00000000-0004-0000-1F00-000035000000}"/>
    <hyperlink ref="F351" r:id="rId55" xr:uid="{00000000-0004-0000-1F00-000036000000}"/>
    <hyperlink ref="F353" r:id="rId56" xr:uid="{00000000-0004-0000-1F00-000037000000}"/>
    <hyperlink ref="F356" r:id="rId57" xr:uid="{00000000-0004-0000-1F00-000038000000}"/>
    <hyperlink ref="F359" r:id="rId58" xr:uid="{00000000-0004-0000-1F00-000039000000}"/>
    <hyperlink ref="F361" r:id="rId59" xr:uid="{00000000-0004-0000-1F00-00003A000000}"/>
    <hyperlink ref="F363" r:id="rId60" xr:uid="{00000000-0004-0000-1F00-00003B000000}"/>
    <hyperlink ref="F365" r:id="rId61" xr:uid="{00000000-0004-0000-1F00-00003C000000}"/>
    <hyperlink ref="F368" r:id="rId62" xr:uid="{00000000-0004-0000-1F00-00003D000000}"/>
    <hyperlink ref="F370" r:id="rId63" xr:uid="{00000000-0004-0000-1F00-00003E000000}"/>
    <hyperlink ref="F374" r:id="rId64" xr:uid="{00000000-0004-0000-1F00-00003F000000}"/>
    <hyperlink ref="F377" r:id="rId65" xr:uid="{00000000-0004-0000-1F00-000040000000}"/>
    <hyperlink ref="F381" r:id="rId66" xr:uid="{00000000-0004-0000-1F00-000041000000}"/>
    <hyperlink ref="F384" r:id="rId67" xr:uid="{00000000-0004-0000-1F00-000042000000}"/>
    <hyperlink ref="F389" r:id="rId68" xr:uid="{00000000-0004-0000-1F00-000043000000}"/>
    <hyperlink ref="F395" r:id="rId69" xr:uid="{00000000-0004-0000-1F00-000044000000}"/>
    <hyperlink ref="F398" r:id="rId70" xr:uid="{00000000-0004-0000-1F00-000045000000}"/>
    <hyperlink ref="F403" r:id="rId71" xr:uid="{00000000-0004-0000-1F00-000046000000}"/>
    <hyperlink ref="F410" r:id="rId72" xr:uid="{00000000-0004-0000-1F00-000047000000}"/>
    <hyperlink ref="F414" r:id="rId73" xr:uid="{00000000-0004-0000-1F00-000048000000}"/>
    <hyperlink ref="F418" r:id="rId74" xr:uid="{00000000-0004-0000-1F00-000049000000}"/>
    <hyperlink ref="F421" r:id="rId75" xr:uid="{00000000-0004-0000-1F00-00004A000000}"/>
    <hyperlink ref="F423" r:id="rId76" xr:uid="{00000000-0004-0000-1F00-00004B000000}"/>
    <hyperlink ref="F425" r:id="rId77" xr:uid="{00000000-0004-0000-1F00-00004C000000}"/>
    <hyperlink ref="F427" r:id="rId78" xr:uid="{00000000-0004-0000-1F00-00004D000000}"/>
    <hyperlink ref="F429" r:id="rId79" xr:uid="{00000000-0004-0000-1F00-00004E000000}"/>
    <hyperlink ref="F437" r:id="rId80" xr:uid="{00000000-0004-0000-1F00-00004F000000}"/>
    <hyperlink ref="F444" r:id="rId81" xr:uid="{00000000-0004-0000-1F00-000050000000}"/>
    <hyperlink ref="F447" r:id="rId82" xr:uid="{00000000-0004-0000-1F00-000051000000}"/>
    <hyperlink ref="F452" r:id="rId83" xr:uid="{00000000-0004-0000-1F00-000052000000}"/>
    <hyperlink ref="F455" r:id="rId84" xr:uid="{00000000-0004-0000-1F00-000053000000}"/>
    <hyperlink ref="F461" r:id="rId85" xr:uid="{00000000-0004-0000-1F00-000054000000}"/>
    <hyperlink ref="F466" r:id="rId86" xr:uid="{00000000-0004-0000-1F00-000055000000}"/>
    <hyperlink ref="F472" r:id="rId87" xr:uid="{00000000-0004-0000-1F00-000056000000}"/>
    <hyperlink ref="F479" r:id="rId88" xr:uid="{00000000-0004-0000-1F00-000057000000}"/>
    <hyperlink ref="F486" r:id="rId89" xr:uid="{00000000-0004-0000-1F00-000058000000}"/>
    <hyperlink ref="F489" r:id="rId90" xr:uid="{00000000-0004-0000-1F00-000059000000}"/>
    <hyperlink ref="F492" r:id="rId91" xr:uid="{00000000-0004-0000-1F00-00005A000000}"/>
    <hyperlink ref="F496" r:id="rId92" xr:uid="{00000000-0004-0000-1F00-00005B000000}"/>
    <hyperlink ref="F499" r:id="rId93" xr:uid="{00000000-0004-0000-1F00-00005C000000}"/>
    <hyperlink ref="F502" r:id="rId94" xr:uid="{00000000-0004-0000-1F00-00005D000000}"/>
    <hyperlink ref="F505" r:id="rId95" xr:uid="{00000000-0004-0000-1F00-00005E000000}"/>
    <hyperlink ref="F511" r:id="rId96" xr:uid="{00000000-0004-0000-1F00-00005F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97"/>
  <headerFooter>
    <oddHeader>&amp;R02_040</oddHeader>
    <oddFooter>&amp;CStrana &amp;P z &amp;N&amp;R&amp;A</oddFooter>
  </headerFooter>
  <drawing r:id="rId98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B2:BM36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186</v>
      </c>
      <c r="AZ2" s="94" t="s">
        <v>5415</v>
      </c>
      <c r="BA2" s="94" t="s">
        <v>5415</v>
      </c>
      <c r="BB2" s="94" t="s">
        <v>1</v>
      </c>
      <c r="BC2" s="94" t="s">
        <v>6025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5417</v>
      </c>
      <c r="BA3" s="94" t="s">
        <v>1</v>
      </c>
      <c r="BB3" s="94" t="s">
        <v>1</v>
      </c>
      <c r="BC3" s="94" t="s">
        <v>6026</v>
      </c>
      <c r="BD3" s="94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  <c r="AZ4" s="94" t="s">
        <v>5419</v>
      </c>
      <c r="BA4" s="94" t="s">
        <v>1</v>
      </c>
      <c r="BB4" s="94" t="s">
        <v>1</v>
      </c>
      <c r="BC4" s="94" t="s">
        <v>363</v>
      </c>
      <c r="BD4" s="94" t="s">
        <v>21</v>
      </c>
    </row>
    <row r="5" spans="2:56" ht="6.95" customHeight="1">
      <c r="B5" s="20"/>
      <c r="L5" s="20"/>
      <c r="AZ5" s="94" t="s">
        <v>5421</v>
      </c>
      <c r="BA5" s="94" t="s">
        <v>5421</v>
      </c>
      <c r="BB5" s="94" t="s">
        <v>1</v>
      </c>
      <c r="BC5" s="94" t="s">
        <v>6027</v>
      </c>
      <c r="BD5" s="94" t="s">
        <v>21</v>
      </c>
    </row>
    <row r="6" spans="2:56" ht="12" customHeight="1">
      <c r="B6" s="20"/>
      <c r="D6" s="27" t="s">
        <v>16</v>
      </c>
      <c r="L6" s="20"/>
      <c r="AZ6" s="94" t="s">
        <v>5423</v>
      </c>
      <c r="BA6" s="94" t="s">
        <v>5423</v>
      </c>
      <c r="BB6" s="94" t="s">
        <v>1</v>
      </c>
      <c r="BC6" s="94" t="s">
        <v>6028</v>
      </c>
      <c r="BD6" s="94" t="s">
        <v>21</v>
      </c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  <c r="AZ7" s="94" t="s">
        <v>5426</v>
      </c>
      <c r="BA7" s="94" t="s">
        <v>5427</v>
      </c>
      <c r="BB7" s="94" t="s">
        <v>1</v>
      </c>
      <c r="BC7" s="94" t="s">
        <v>515</v>
      </c>
      <c r="BD7" s="94" t="s">
        <v>21</v>
      </c>
    </row>
    <row r="8" spans="2:56" s="1" customFormat="1" ht="12" customHeight="1">
      <c r="B8" s="33"/>
      <c r="D8" s="27" t="s">
        <v>215</v>
      </c>
      <c r="L8" s="33"/>
      <c r="AZ8" s="94" t="s">
        <v>5430</v>
      </c>
      <c r="BA8" s="94" t="s">
        <v>1</v>
      </c>
      <c r="BB8" s="94" t="s">
        <v>1</v>
      </c>
      <c r="BC8" s="94" t="s">
        <v>399</v>
      </c>
      <c r="BD8" s="94" t="s">
        <v>21</v>
      </c>
    </row>
    <row r="9" spans="2:56" s="1" customFormat="1" ht="30" customHeight="1">
      <c r="B9" s="33"/>
      <c r="E9" s="241" t="s">
        <v>6029</v>
      </c>
      <c r="F9" s="261"/>
      <c r="G9" s="261"/>
      <c r="H9" s="261"/>
      <c r="L9" s="33"/>
      <c r="AZ9" s="94" t="s">
        <v>5431</v>
      </c>
      <c r="BA9" s="94" t="s">
        <v>1</v>
      </c>
      <c r="BB9" s="94" t="s">
        <v>1</v>
      </c>
      <c r="BC9" s="94" t="s">
        <v>6030</v>
      </c>
      <c r="BD9" s="94" t="s">
        <v>21</v>
      </c>
    </row>
    <row r="10" spans="2:56" s="1" customFormat="1" ht="11.25">
      <c r="B10" s="33"/>
      <c r="L10" s="33"/>
      <c r="AZ10" s="94" t="s">
        <v>5434</v>
      </c>
      <c r="BA10" s="94" t="s">
        <v>1</v>
      </c>
      <c r="BB10" s="94" t="s">
        <v>1</v>
      </c>
      <c r="BC10" s="94" t="s">
        <v>6031</v>
      </c>
      <c r="BD10" s="94" t="s">
        <v>21</v>
      </c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  <c r="AZ11" s="94" t="s">
        <v>5436</v>
      </c>
      <c r="BA11" s="94" t="s">
        <v>1</v>
      </c>
      <c r="BB11" s="94" t="s">
        <v>1</v>
      </c>
      <c r="BC11" s="94" t="s">
        <v>6032</v>
      </c>
      <c r="BD11" s="94" t="s">
        <v>21</v>
      </c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  <c r="AZ12" s="94" t="s">
        <v>5440</v>
      </c>
      <c r="BA12" s="94" t="s">
        <v>5440</v>
      </c>
      <c r="BB12" s="94" t="s">
        <v>1</v>
      </c>
      <c r="BC12" s="94" t="s">
        <v>6033</v>
      </c>
      <c r="BD12" s="94" t="s">
        <v>21</v>
      </c>
    </row>
    <row r="13" spans="2:56" s="1" customFormat="1" ht="10.9" customHeight="1">
      <c r="B13" s="33"/>
      <c r="L13" s="33"/>
      <c r="AZ13" s="94" t="s">
        <v>5468</v>
      </c>
      <c r="BA13" s="94" t="s">
        <v>1</v>
      </c>
      <c r="BB13" s="94" t="s">
        <v>1</v>
      </c>
      <c r="BC13" s="94" t="s">
        <v>460</v>
      </c>
      <c r="BD13" s="94" t="s">
        <v>21</v>
      </c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ROUND(J130,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ROUND((SUM(BE130:BE366)),  2)</f>
        <v>0</v>
      </c>
      <c r="I33" s="98">
        <v>0.21</v>
      </c>
      <c r="J33" s="87">
        <f>ROUND(((SUM(BE130:BE366))*I33),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ROUND((SUM(BF130:BF366)),  2)</f>
        <v>0</v>
      </c>
      <c r="I34" s="98">
        <v>0.15</v>
      </c>
      <c r="J34" s="87">
        <f>ROUND(((SUM(BF130:BF366))*I34),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ROUND((SUM(BG130:BG366)),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ROUND((SUM(BH130:BH366)),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ROUND((SUM(BI130:BI366)),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30" customHeight="1">
      <c r="B87" s="33"/>
      <c r="E87" s="241" t="str">
        <f>E9</f>
        <v>040.53.2 - Přeložka plynovodu STL DN 80 v km 0,670 až 0,700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J130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J131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J132</f>
        <v>0</v>
      </c>
      <c r="L98" s="114"/>
    </row>
    <row r="99" spans="2:12" s="8" customFormat="1" ht="24.95" customHeight="1">
      <c r="B99" s="110"/>
      <c r="D99" s="111" t="s">
        <v>231</v>
      </c>
      <c r="E99" s="112"/>
      <c r="F99" s="112"/>
      <c r="G99" s="112"/>
      <c r="H99" s="112"/>
      <c r="I99" s="112"/>
      <c r="J99" s="113">
        <f>J244</f>
        <v>0</v>
      </c>
      <c r="L99" s="110"/>
    </row>
    <row r="100" spans="2:12" s="9" customFormat="1" ht="19.899999999999999" customHeight="1">
      <c r="B100" s="114"/>
      <c r="D100" s="115" t="s">
        <v>5442</v>
      </c>
      <c r="E100" s="116"/>
      <c r="F100" s="116"/>
      <c r="G100" s="116"/>
      <c r="H100" s="116"/>
      <c r="I100" s="116"/>
      <c r="J100" s="117">
        <f>J245</f>
        <v>0</v>
      </c>
      <c r="L100" s="114"/>
    </row>
    <row r="101" spans="2:12" s="9" customFormat="1" ht="19.899999999999999" customHeight="1">
      <c r="B101" s="114"/>
      <c r="D101" s="115" t="s">
        <v>227</v>
      </c>
      <c r="E101" s="116"/>
      <c r="F101" s="116"/>
      <c r="G101" s="116"/>
      <c r="H101" s="116"/>
      <c r="I101" s="116"/>
      <c r="J101" s="117">
        <f>J248</f>
        <v>0</v>
      </c>
      <c r="L101" s="114"/>
    </row>
    <row r="102" spans="2:12" s="9" customFormat="1" ht="19.899999999999999" customHeight="1">
      <c r="B102" s="114"/>
      <c r="D102" s="115" t="s">
        <v>1266</v>
      </c>
      <c r="E102" s="116"/>
      <c r="F102" s="116"/>
      <c r="G102" s="116"/>
      <c r="H102" s="116"/>
      <c r="I102" s="116"/>
      <c r="J102" s="117">
        <f>J267</f>
        <v>0</v>
      </c>
      <c r="L102" s="114"/>
    </row>
    <row r="103" spans="2:12" s="9" customFormat="1" ht="19.899999999999999" customHeight="1">
      <c r="B103" s="114"/>
      <c r="D103" s="115" t="s">
        <v>229</v>
      </c>
      <c r="E103" s="116"/>
      <c r="F103" s="116"/>
      <c r="G103" s="116"/>
      <c r="H103" s="116"/>
      <c r="I103" s="116"/>
      <c r="J103" s="117">
        <f>J271</f>
        <v>0</v>
      </c>
      <c r="L103" s="114"/>
    </row>
    <row r="104" spans="2:12" s="9" customFormat="1" ht="19.899999999999999" customHeight="1">
      <c r="B104" s="114"/>
      <c r="D104" s="115" t="s">
        <v>230</v>
      </c>
      <c r="E104" s="116"/>
      <c r="F104" s="116"/>
      <c r="G104" s="116"/>
      <c r="H104" s="116"/>
      <c r="I104" s="116"/>
      <c r="J104" s="117">
        <f>J284</f>
        <v>0</v>
      </c>
      <c r="L104" s="114"/>
    </row>
    <row r="105" spans="2:12" s="9" customFormat="1" ht="19.899999999999999" customHeight="1">
      <c r="B105" s="114"/>
      <c r="D105" s="115" t="s">
        <v>2038</v>
      </c>
      <c r="E105" s="116"/>
      <c r="F105" s="116"/>
      <c r="G105" s="116"/>
      <c r="H105" s="116"/>
      <c r="I105" s="116"/>
      <c r="J105" s="117">
        <f>J287</f>
        <v>0</v>
      </c>
      <c r="L105" s="114"/>
    </row>
    <row r="106" spans="2:12" s="8" customFormat="1" ht="24.95" customHeight="1">
      <c r="B106" s="110"/>
      <c r="D106" s="111" t="s">
        <v>233</v>
      </c>
      <c r="E106" s="112"/>
      <c r="F106" s="112"/>
      <c r="G106" s="112"/>
      <c r="H106" s="112"/>
      <c r="I106" s="112"/>
      <c r="J106" s="113">
        <f>J290</f>
        <v>0</v>
      </c>
      <c r="L106" s="110"/>
    </row>
    <row r="107" spans="2:12" s="9" customFormat="1" ht="19.899999999999999" customHeight="1">
      <c r="B107" s="114"/>
      <c r="D107" s="115" t="s">
        <v>234</v>
      </c>
      <c r="E107" s="116"/>
      <c r="F107" s="116"/>
      <c r="G107" s="116"/>
      <c r="H107" s="116"/>
      <c r="I107" s="116"/>
      <c r="J107" s="117">
        <f>J291</f>
        <v>0</v>
      </c>
      <c r="L107" s="114"/>
    </row>
    <row r="108" spans="2:12" s="9" customFormat="1" ht="19.899999999999999" customHeight="1">
      <c r="B108" s="114"/>
      <c r="D108" s="115" t="s">
        <v>2969</v>
      </c>
      <c r="E108" s="116"/>
      <c r="F108" s="116"/>
      <c r="G108" s="116"/>
      <c r="H108" s="116"/>
      <c r="I108" s="116"/>
      <c r="J108" s="117">
        <f>J297</f>
        <v>0</v>
      </c>
      <c r="L108" s="114"/>
    </row>
    <row r="109" spans="2:12" s="9" customFormat="1" ht="19.899999999999999" customHeight="1">
      <c r="B109" s="114"/>
      <c r="D109" s="115" t="s">
        <v>2256</v>
      </c>
      <c r="E109" s="116"/>
      <c r="F109" s="116"/>
      <c r="G109" s="116"/>
      <c r="H109" s="116"/>
      <c r="I109" s="116"/>
      <c r="J109" s="117">
        <f>J357</f>
        <v>0</v>
      </c>
      <c r="L109" s="114"/>
    </row>
    <row r="110" spans="2:12" s="8" customFormat="1" ht="24.95" customHeight="1">
      <c r="B110" s="110"/>
      <c r="D110" s="111" t="s">
        <v>1269</v>
      </c>
      <c r="E110" s="112"/>
      <c r="F110" s="112"/>
      <c r="G110" s="112"/>
      <c r="H110" s="112"/>
      <c r="I110" s="112"/>
      <c r="J110" s="113">
        <f>J363</f>
        <v>0</v>
      </c>
      <c r="L110" s="110"/>
    </row>
    <row r="111" spans="2:12" s="1" customFormat="1" ht="21.75" customHeight="1">
      <c r="B111" s="33"/>
      <c r="L111" s="33"/>
    </row>
    <row r="112" spans="2:12" s="1" customFormat="1" ht="6.95" customHeight="1">
      <c r="B112" s="45"/>
      <c r="C112" s="46"/>
      <c r="D112" s="46"/>
      <c r="E112" s="46"/>
      <c r="F112" s="46"/>
      <c r="G112" s="46"/>
      <c r="H112" s="46"/>
      <c r="I112" s="46"/>
      <c r="J112" s="46"/>
      <c r="K112" s="46"/>
      <c r="L112" s="33"/>
    </row>
    <row r="116" spans="2:12" s="1" customFormat="1" ht="6.95" customHeight="1">
      <c r="B116" s="47"/>
      <c r="C116" s="48"/>
      <c r="D116" s="48"/>
      <c r="E116" s="48"/>
      <c r="F116" s="48"/>
      <c r="G116" s="48"/>
      <c r="H116" s="48"/>
      <c r="I116" s="48"/>
      <c r="J116" s="48"/>
      <c r="K116" s="48"/>
      <c r="L116" s="33"/>
    </row>
    <row r="117" spans="2:12" s="1" customFormat="1" ht="24.95" customHeight="1">
      <c r="B117" s="33"/>
      <c r="C117" s="21" t="s">
        <v>235</v>
      </c>
      <c r="L117" s="33"/>
    </row>
    <row r="118" spans="2:12" s="1" customFormat="1" ht="6.95" customHeight="1">
      <c r="B118" s="33"/>
      <c r="L118" s="33"/>
    </row>
    <row r="119" spans="2:12" s="1" customFormat="1" ht="12" customHeight="1">
      <c r="B119" s="33"/>
      <c r="C119" s="27" t="s">
        <v>16</v>
      </c>
      <c r="L119" s="33"/>
    </row>
    <row r="120" spans="2:12" s="1" customFormat="1" ht="26.25" customHeight="1">
      <c r="B120" s="33"/>
      <c r="E120" s="259" t="str">
        <f>E7</f>
        <v>Opatření Zátor-Loučky, OHO, Dílčí stavba 02.040 Opatření v úseku Zátor - Loučky</v>
      </c>
      <c r="F120" s="260"/>
      <c r="G120" s="260"/>
      <c r="H120" s="260"/>
      <c r="L120" s="33"/>
    </row>
    <row r="121" spans="2:12" s="1" customFormat="1" ht="12" customHeight="1">
      <c r="B121" s="33"/>
      <c r="C121" s="27" t="s">
        <v>215</v>
      </c>
      <c r="L121" s="33"/>
    </row>
    <row r="122" spans="2:12" s="1" customFormat="1" ht="30" customHeight="1">
      <c r="B122" s="33"/>
      <c r="E122" s="241" t="str">
        <f>E9</f>
        <v>040.53.2 - Přeložka plynovodu STL DN 80 v km 0,670 až 0,700</v>
      </c>
      <c r="F122" s="261"/>
      <c r="G122" s="261"/>
      <c r="H122" s="261"/>
      <c r="L122" s="33"/>
    </row>
    <row r="123" spans="2:12" s="1" customFormat="1" ht="6.95" customHeight="1">
      <c r="B123" s="33"/>
      <c r="L123" s="33"/>
    </row>
    <row r="124" spans="2:12" s="1" customFormat="1" ht="12" customHeight="1">
      <c r="B124" s="33"/>
      <c r="C124" s="27" t="s">
        <v>22</v>
      </c>
      <c r="F124" s="25" t="str">
        <f>F12</f>
        <v>Zátor</v>
      </c>
      <c r="I124" s="27" t="s">
        <v>24</v>
      </c>
      <c r="J124" s="53" t="str">
        <f>IF(J12="","",J12)</f>
        <v>15. 11. 2024</v>
      </c>
      <c r="L124" s="33"/>
    </row>
    <row r="125" spans="2:12" s="1" customFormat="1" ht="6.95" customHeight="1">
      <c r="B125" s="33"/>
      <c r="L125" s="33"/>
    </row>
    <row r="126" spans="2:12" s="1" customFormat="1" ht="15.2" customHeight="1">
      <c r="B126" s="33"/>
      <c r="C126" s="27" t="s">
        <v>28</v>
      </c>
      <c r="F126" s="25" t="str">
        <f>E15</f>
        <v>Povodí Odry, státní podnik</v>
      </c>
      <c r="I126" s="27" t="s">
        <v>34</v>
      </c>
      <c r="J126" s="31" t="str">
        <f>E21</f>
        <v>AQUATIS, a.s.</v>
      </c>
      <c r="L126" s="33"/>
    </row>
    <row r="127" spans="2:12" s="1" customFormat="1" ht="25.7" customHeight="1">
      <c r="B127" s="33"/>
      <c r="C127" s="27" t="s">
        <v>32</v>
      </c>
      <c r="F127" s="25" t="str">
        <f>IF(E18="","",E18)</f>
        <v>Vyplň údaj</v>
      </c>
      <c r="I127" s="27" t="s">
        <v>37</v>
      </c>
      <c r="J127" s="31" t="str">
        <f>E24</f>
        <v>Ing. Michal Jendruščák</v>
      </c>
      <c r="L127" s="33"/>
    </row>
    <row r="128" spans="2:12" s="1" customFormat="1" ht="10.35" customHeight="1">
      <c r="B128" s="33"/>
      <c r="L128" s="33"/>
    </row>
    <row r="129" spans="2:65" s="10" customFormat="1" ht="29.25" customHeight="1">
      <c r="B129" s="118"/>
      <c r="C129" s="119" t="s">
        <v>236</v>
      </c>
      <c r="D129" s="120" t="s">
        <v>65</v>
      </c>
      <c r="E129" s="120" t="s">
        <v>61</v>
      </c>
      <c r="F129" s="120" t="s">
        <v>62</v>
      </c>
      <c r="G129" s="120" t="s">
        <v>237</v>
      </c>
      <c r="H129" s="120" t="s">
        <v>238</v>
      </c>
      <c r="I129" s="120" t="s">
        <v>239</v>
      </c>
      <c r="J129" s="120" t="s">
        <v>219</v>
      </c>
      <c r="K129" s="121" t="s">
        <v>240</v>
      </c>
      <c r="L129" s="118"/>
      <c r="M129" s="60" t="s">
        <v>1</v>
      </c>
      <c r="N129" s="61" t="s">
        <v>44</v>
      </c>
      <c r="O129" s="61" t="s">
        <v>241</v>
      </c>
      <c r="P129" s="61" t="s">
        <v>242</v>
      </c>
      <c r="Q129" s="61" t="s">
        <v>243</v>
      </c>
      <c r="R129" s="61" t="s">
        <v>244</v>
      </c>
      <c r="S129" s="61" t="s">
        <v>245</v>
      </c>
      <c r="T129" s="62" t="s">
        <v>246</v>
      </c>
    </row>
    <row r="130" spans="2:65" s="1" customFormat="1" ht="22.9" customHeight="1">
      <c r="B130" s="33"/>
      <c r="C130" s="65" t="s">
        <v>247</v>
      </c>
      <c r="J130" s="122">
        <f>BK130</f>
        <v>0</v>
      </c>
      <c r="L130" s="33"/>
      <c r="M130" s="63"/>
      <c r="N130" s="54"/>
      <c r="O130" s="54"/>
      <c r="P130" s="123">
        <f>P131+P244+P290+P363</f>
        <v>0</v>
      </c>
      <c r="Q130" s="54"/>
      <c r="R130" s="123">
        <f>R131+R244+R290+R363</f>
        <v>90.353033999999994</v>
      </c>
      <c r="S130" s="54"/>
      <c r="T130" s="124">
        <f>T131+T244+T290+T363</f>
        <v>42.5</v>
      </c>
      <c r="AT130" s="17" t="s">
        <v>79</v>
      </c>
      <c r="AU130" s="17" t="s">
        <v>221</v>
      </c>
      <c r="BK130" s="125">
        <f>BK131+BK244+BK290+BK363</f>
        <v>0</v>
      </c>
    </row>
    <row r="131" spans="2:65" s="11" customFormat="1" ht="25.9" customHeight="1">
      <c r="B131" s="126"/>
      <c r="D131" s="127" t="s">
        <v>79</v>
      </c>
      <c r="E131" s="128" t="s">
        <v>248</v>
      </c>
      <c r="F131" s="128" t="s">
        <v>249</v>
      </c>
      <c r="I131" s="129"/>
      <c r="J131" s="130">
        <f>BK131</f>
        <v>0</v>
      </c>
      <c r="L131" s="126"/>
      <c r="M131" s="131"/>
      <c r="P131" s="132">
        <f>P132</f>
        <v>0</v>
      </c>
      <c r="R131" s="132">
        <f>R132</f>
        <v>65.448797999999996</v>
      </c>
      <c r="T131" s="133">
        <f>T132</f>
        <v>42.5</v>
      </c>
      <c r="AR131" s="127" t="s">
        <v>88</v>
      </c>
      <c r="AT131" s="134" t="s">
        <v>79</v>
      </c>
      <c r="AU131" s="134" t="s">
        <v>80</v>
      </c>
      <c r="AY131" s="127" t="s">
        <v>250</v>
      </c>
      <c r="BK131" s="135">
        <f>BK132</f>
        <v>0</v>
      </c>
    </row>
    <row r="132" spans="2:65" s="11" customFormat="1" ht="22.9" customHeight="1">
      <c r="B132" s="126"/>
      <c r="D132" s="127" t="s">
        <v>79</v>
      </c>
      <c r="E132" s="136" t="s">
        <v>88</v>
      </c>
      <c r="F132" s="136" t="s">
        <v>251</v>
      </c>
      <c r="I132" s="129"/>
      <c r="J132" s="137">
        <f>BK132</f>
        <v>0</v>
      </c>
      <c r="L132" s="126"/>
      <c r="M132" s="131"/>
      <c r="P132" s="132">
        <f>SUM(P133:P243)</f>
        <v>0</v>
      </c>
      <c r="R132" s="132">
        <f>SUM(R133:R243)</f>
        <v>65.448797999999996</v>
      </c>
      <c r="T132" s="133">
        <f>SUM(T133:T243)</f>
        <v>42.5</v>
      </c>
      <c r="AR132" s="127" t="s">
        <v>88</v>
      </c>
      <c r="AT132" s="134" t="s">
        <v>79</v>
      </c>
      <c r="AU132" s="134" t="s">
        <v>88</v>
      </c>
      <c r="AY132" s="127" t="s">
        <v>250</v>
      </c>
      <c r="BK132" s="135">
        <f>SUM(BK133:BK243)</f>
        <v>0</v>
      </c>
    </row>
    <row r="133" spans="2:65" s="1" customFormat="1" ht="24.2" customHeight="1">
      <c r="B133" s="33"/>
      <c r="C133" s="138" t="s">
        <v>88</v>
      </c>
      <c r="D133" s="138" t="s">
        <v>252</v>
      </c>
      <c r="E133" s="139" t="s">
        <v>5443</v>
      </c>
      <c r="F133" s="140" t="s">
        <v>5444</v>
      </c>
      <c r="G133" s="141" t="s">
        <v>255</v>
      </c>
      <c r="H133" s="142">
        <v>34</v>
      </c>
      <c r="I133" s="143"/>
      <c r="J133" s="144">
        <f>ROUND(I133*H133,2)</f>
        <v>0</v>
      </c>
      <c r="K133" s="140" t="s">
        <v>256</v>
      </c>
      <c r="L133" s="33"/>
      <c r="M133" s="145" t="s">
        <v>1</v>
      </c>
      <c r="N133" s="146" t="s">
        <v>45</v>
      </c>
      <c r="P133" s="147">
        <f>O133*H133</f>
        <v>0</v>
      </c>
      <c r="Q133" s="147">
        <v>0</v>
      </c>
      <c r="R133" s="147">
        <f>Q133*H133</f>
        <v>0</v>
      </c>
      <c r="S133" s="147">
        <v>0.28999999999999998</v>
      </c>
      <c r="T133" s="148">
        <f>S133*H133</f>
        <v>9.86</v>
      </c>
      <c r="AR133" s="149" t="s">
        <v>257</v>
      </c>
      <c r="AT133" s="149" t="s">
        <v>252</v>
      </c>
      <c r="AU133" s="149" t="s">
        <v>21</v>
      </c>
      <c r="AY133" s="17" t="s">
        <v>250</v>
      </c>
      <c r="BE133" s="150">
        <f>IF(N133="základní",J133,0)</f>
        <v>0</v>
      </c>
      <c r="BF133" s="150">
        <f>IF(N133="snížená",J133,0)</f>
        <v>0</v>
      </c>
      <c r="BG133" s="150">
        <f>IF(N133="zákl. přenesená",J133,0)</f>
        <v>0</v>
      </c>
      <c r="BH133" s="150">
        <f>IF(N133="sníž. přenesená",J133,0)</f>
        <v>0</v>
      </c>
      <c r="BI133" s="150">
        <f>IF(N133="nulová",J133,0)</f>
        <v>0</v>
      </c>
      <c r="BJ133" s="17" t="s">
        <v>88</v>
      </c>
      <c r="BK133" s="150">
        <f>ROUND(I133*H133,2)</f>
        <v>0</v>
      </c>
      <c r="BL133" s="17" t="s">
        <v>257</v>
      </c>
      <c r="BM133" s="149" t="s">
        <v>6034</v>
      </c>
    </row>
    <row r="134" spans="2:65" s="1" customFormat="1" ht="11.25">
      <c r="B134" s="33"/>
      <c r="D134" s="151" t="s">
        <v>259</v>
      </c>
      <c r="F134" s="152" t="s">
        <v>5446</v>
      </c>
      <c r="I134" s="153"/>
      <c r="L134" s="33"/>
      <c r="M134" s="154"/>
      <c r="T134" s="57"/>
      <c r="AT134" s="17" t="s">
        <v>259</v>
      </c>
      <c r="AU134" s="17" t="s">
        <v>21</v>
      </c>
    </row>
    <row r="135" spans="2:65" s="12" customFormat="1" ht="11.25">
      <c r="B135" s="155"/>
      <c r="D135" s="156" t="s">
        <v>265</v>
      </c>
      <c r="E135" s="157" t="s">
        <v>1</v>
      </c>
      <c r="F135" s="158" t="s">
        <v>6035</v>
      </c>
      <c r="H135" s="159">
        <v>34</v>
      </c>
      <c r="I135" s="160"/>
      <c r="L135" s="155"/>
      <c r="M135" s="161"/>
      <c r="T135" s="162"/>
      <c r="AT135" s="157" t="s">
        <v>265</v>
      </c>
      <c r="AU135" s="157" t="s">
        <v>21</v>
      </c>
      <c r="AV135" s="12" t="s">
        <v>21</v>
      </c>
      <c r="AW135" s="12" t="s">
        <v>36</v>
      </c>
      <c r="AX135" s="12" t="s">
        <v>88</v>
      </c>
      <c r="AY135" s="157" t="s">
        <v>250</v>
      </c>
    </row>
    <row r="136" spans="2:65" s="1" customFormat="1" ht="24.2" customHeight="1">
      <c r="B136" s="33"/>
      <c r="C136" s="138" t="s">
        <v>21</v>
      </c>
      <c r="D136" s="138" t="s">
        <v>252</v>
      </c>
      <c r="E136" s="139" t="s">
        <v>5450</v>
      </c>
      <c r="F136" s="140" t="s">
        <v>5451</v>
      </c>
      <c r="G136" s="141" t="s">
        <v>255</v>
      </c>
      <c r="H136" s="142">
        <v>34</v>
      </c>
      <c r="I136" s="143"/>
      <c r="J136" s="144">
        <f>ROUND(I136*H136,2)</f>
        <v>0</v>
      </c>
      <c r="K136" s="140" t="s">
        <v>256</v>
      </c>
      <c r="L136" s="33"/>
      <c r="M136" s="145" t="s">
        <v>1</v>
      </c>
      <c r="N136" s="146" t="s">
        <v>45</v>
      </c>
      <c r="P136" s="147">
        <f>O136*H136</f>
        <v>0</v>
      </c>
      <c r="Q136" s="147">
        <v>0</v>
      </c>
      <c r="R136" s="147">
        <f>Q136*H136</f>
        <v>0</v>
      </c>
      <c r="S136" s="147">
        <v>0.625</v>
      </c>
      <c r="T136" s="148">
        <f>S136*H136</f>
        <v>21.25</v>
      </c>
      <c r="AR136" s="149" t="s">
        <v>257</v>
      </c>
      <c r="AT136" s="149" t="s">
        <v>252</v>
      </c>
      <c r="AU136" s="149" t="s">
        <v>21</v>
      </c>
      <c r="AY136" s="17" t="s">
        <v>250</v>
      </c>
      <c r="BE136" s="150">
        <f>IF(N136="základní",J136,0)</f>
        <v>0</v>
      </c>
      <c r="BF136" s="150">
        <f>IF(N136="snížená",J136,0)</f>
        <v>0</v>
      </c>
      <c r="BG136" s="150">
        <f>IF(N136="zákl. přenesená",J136,0)</f>
        <v>0</v>
      </c>
      <c r="BH136" s="150">
        <f>IF(N136="sníž. přenesená",J136,0)</f>
        <v>0</v>
      </c>
      <c r="BI136" s="150">
        <f>IF(N136="nulová",J136,0)</f>
        <v>0</v>
      </c>
      <c r="BJ136" s="17" t="s">
        <v>88</v>
      </c>
      <c r="BK136" s="150">
        <f>ROUND(I136*H136,2)</f>
        <v>0</v>
      </c>
      <c r="BL136" s="17" t="s">
        <v>257</v>
      </c>
      <c r="BM136" s="149" t="s">
        <v>6036</v>
      </c>
    </row>
    <row r="137" spans="2:65" s="1" customFormat="1" ht="11.25">
      <c r="B137" s="33"/>
      <c r="D137" s="151" t="s">
        <v>259</v>
      </c>
      <c r="F137" s="152" t="s">
        <v>5453</v>
      </c>
      <c r="I137" s="153"/>
      <c r="L137" s="33"/>
      <c r="M137" s="154"/>
      <c r="T137" s="57"/>
      <c r="AT137" s="17" t="s">
        <v>259</v>
      </c>
      <c r="AU137" s="17" t="s">
        <v>21</v>
      </c>
    </row>
    <row r="138" spans="2:65" s="12" customFormat="1" ht="11.25">
      <c r="B138" s="155"/>
      <c r="D138" s="156" t="s">
        <v>265</v>
      </c>
      <c r="E138" s="157" t="s">
        <v>1</v>
      </c>
      <c r="F138" s="158" t="s">
        <v>6035</v>
      </c>
      <c r="H138" s="159">
        <v>34</v>
      </c>
      <c r="I138" s="160"/>
      <c r="L138" s="155"/>
      <c r="M138" s="161"/>
      <c r="T138" s="162"/>
      <c r="AT138" s="157" t="s">
        <v>265</v>
      </c>
      <c r="AU138" s="157" t="s">
        <v>21</v>
      </c>
      <c r="AV138" s="12" t="s">
        <v>21</v>
      </c>
      <c r="AW138" s="12" t="s">
        <v>36</v>
      </c>
      <c r="AX138" s="12" t="s">
        <v>88</v>
      </c>
      <c r="AY138" s="157" t="s">
        <v>250</v>
      </c>
    </row>
    <row r="139" spans="2:65" s="1" customFormat="1" ht="24.2" customHeight="1">
      <c r="B139" s="33"/>
      <c r="C139" s="138" t="s">
        <v>267</v>
      </c>
      <c r="D139" s="138" t="s">
        <v>252</v>
      </c>
      <c r="E139" s="139" t="s">
        <v>5454</v>
      </c>
      <c r="F139" s="140" t="s">
        <v>5455</v>
      </c>
      <c r="G139" s="141" t="s">
        <v>255</v>
      </c>
      <c r="H139" s="142">
        <v>34</v>
      </c>
      <c r="I139" s="143"/>
      <c r="J139" s="144">
        <f>ROUND(I139*H139,2)</f>
        <v>0</v>
      </c>
      <c r="K139" s="140" t="s">
        <v>256</v>
      </c>
      <c r="L139" s="33"/>
      <c r="M139" s="145" t="s">
        <v>1</v>
      </c>
      <c r="N139" s="146" t="s">
        <v>45</v>
      </c>
      <c r="P139" s="147">
        <f>O139*H139</f>
        <v>0</v>
      </c>
      <c r="Q139" s="147">
        <v>0</v>
      </c>
      <c r="R139" s="147">
        <f>Q139*H139</f>
        <v>0</v>
      </c>
      <c r="S139" s="147">
        <v>0.22</v>
      </c>
      <c r="T139" s="148">
        <f>S139*H139</f>
        <v>7.48</v>
      </c>
      <c r="AR139" s="149" t="s">
        <v>257</v>
      </c>
      <c r="AT139" s="149" t="s">
        <v>252</v>
      </c>
      <c r="AU139" s="149" t="s">
        <v>21</v>
      </c>
      <c r="AY139" s="17" t="s">
        <v>250</v>
      </c>
      <c r="BE139" s="150">
        <f>IF(N139="základní",J139,0)</f>
        <v>0</v>
      </c>
      <c r="BF139" s="150">
        <f>IF(N139="snížená",J139,0)</f>
        <v>0</v>
      </c>
      <c r="BG139" s="150">
        <f>IF(N139="zákl. přenesená",J139,0)</f>
        <v>0</v>
      </c>
      <c r="BH139" s="150">
        <f>IF(N139="sníž. přenesená",J139,0)</f>
        <v>0</v>
      </c>
      <c r="BI139" s="150">
        <f>IF(N139="nulová",J139,0)</f>
        <v>0</v>
      </c>
      <c r="BJ139" s="17" t="s">
        <v>88</v>
      </c>
      <c r="BK139" s="150">
        <f>ROUND(I139*H139,2)</f>
        <v>0</v>
      </c>
      <c r="BL139" s="17" t="s">
        <v>257</v>
      </c>
      <c r="BM139" s="149" t="s">
        <v>6037</v>
      </c>
    </row>
    <row r="140" spans="2:65" s="1" customFormat="1" ht="11.25">
      <c r="B140" s="33"/>
      <c r="D140" s="151" t="s">
        <v>259</v>
      </c>
      <c r="F140" s="152" t="s">
        <v>5457</v>
      </c>
      <c r="I140" s="153"/>
      <c r="L140" s="33"/>
      <c r="M140" s="154"/>
      <c r="T140" s="57"/>
      <c r="AT140" s="17" t="s">
        <v>259</v>
      </c>
      <c r="AU140" s="17" t="s">
        <v>21</v>
      </c>
    </row>
    <row r="141" spans="2:65" s="12" customFormat="1" ht="11.25">
      <c r="B141" s="155"/>
      <c r="D141" s="156" t="s">
        <v>265</v>
      </c>
      <c r="E141" s="157" t="s">
        <v>1</v>
      </c>
      <c r="F141" s="158" t="s">
        <v>6035</v>
      </c>
      <c r="H141" s="159">
        <v>34</v>
      </c>
      <c r="I141" s="160"/>
      <c r="L141" s="155"/>
      <c r="M141" s="161"/>
      <c r="T141" s="162"/>
      <c r="AT141" s="157" t="s">
        <v>265</v>
      </c>
      <c r="AU141" s="157" t="s">
        <v>21</v>
      </c>
      <c r="AV141" s="12" t="s">
        <v>21</v>
      </c>
      <c r="AW141" s="12" t="s">
        <v>36</v>
      </c>
      <c r="AX141" s="12" t="s">
        <v>88</v>
      </c>
      <c r="AY141" s="157" t="s">
        <v>250</v>
      </c>
    </row>
    <row r="142" spans="2:65" s="1" customFormat="1" ht="24.2" customHeight="1">
      <c r="B142" s="33"/>
      <c r="C142" s="138" t="s">
        <v>257</v>
      </c>
      <c r="D142" s="138" t="s">
        <v>252</v>
      </c>
      <c r="E142" s="139" t="s">
        <v>5464</v>
      </c>
      <c r="F142" s="140" t="s">
        <v>5465</v>
      </c>
      <c r="G142" s="141" t="s">
        <v>255</v>
      </c>
      <c r="H142" s="142">
        <v>34</v>
      </c>
      <c r="I142" s="143"/>
      <c r="J142" s="144">
        <f>ROUND(I142*H142,2)</f>
        <v>0</v>
      </c>
      <c r="K142" s="140" t="s">
        <v>256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1.0000000000000001E-5</v>
      </c>
      <c r="R142" s="147">
        <f>Q142*H142</f>
        <v>3.4000000000000002E-4</v>
      </c>
      <c r="S142" s="147">
        <v>0.115</v>
      </c>
      <c r="T142" s="148">
        <f>S142*H142</f>
        <v>3.91</v>
      </c>
      <c r="AR142" s="149" t="s">
        <v>257</v>
      </c>
      <c r="AT142" s="149" t="s">
        <v>252</v>
      </c>
      <c r="AU142" s="149" t="s">
        <v>21</v>
      </c>
      <c r="AY142" s="17" t="s">
        <v>250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257</v>
      </c>
      <c r="BM142" s="149" t="s">
        <v>6038</v>
      </c>
    </row>
    <row r="143" spans="2:65" s="1" customFormat="1" ht="11.25">
      <c r="B143" s="33"/>
      <c r="D143" s="151" t="s">
        <v>259</v>
      </c>
      <c r="F143" s="152" t="s">
        <v>5467</v>
      </c>
      <c r="I143" s="153"/>
      <c r="L143" s="33"/>
      <c r="M143" s="154"/>
      <c r="T143" s="57"/>
      <c r="AT143" s="17" t="s">
        <v>259</v>
      </c>
      <c r="AU143" s="17" t="s">
        <v>21</v>
      </c>
    </row>
    <row r="144" spans="2:65" s="12" customFormat="1" ht="11.25">
      <c r="B144" s="155"/>
      <c r="D144" s="156" t="s">
        <v>265</v>
      </c>
      <c r="E144" s="157" t="s">
        <v>5468</v>
      </c>
      <c r="F144" s="158" t="s">
        <v>6035</v>
      </c>
      <c r="H144" s="159">
        <v>34</v>
      </c>
      <c r="I144" s="160"/>
      <c r="L144" s="155"/>
      <c r="M144" s="161"/>
      <c r="T144" s="162"/>
      <c r="AT144" s="157" t="s">
        <v>265</v>
      </c>
      <c r="AU144" s="157" t="s">
        <v>21</v>
      </c>
      <c r="AV144" s="12" t="s">
        <v>21</v>
      </c>
      <c r="AW144" s="12" t="s">
        <v>36</v>
      </c>
      <c r="AX144" s="12" t="s">
        <v>88</v>
      </c>
      <c r="AY144" s="157" t="s">
        <v>250</v>
      </c>
    </row>
    <row r="145" spans="2:65" s="1" customFormat="1" ht="24.2" customHeight="1">
      <c r="B145" s="33"/>
      <c r="C145" s="138" t="s">
        <v>280</v>
      </c>
      <c r="D145" s="138" t="s">
        <v>252</v>
      </c>
      <c r="E145" s="139" t="s">
        <v>1270</v>
      </c>
      <c r="F145" s="140" t="s">
        <v>1271</v>
      </c>
      <c r="G145" s="141" t="s">
        <v>1272</v>
      </c>
      <c r="H145" s="142">
        <v>30</v>
      </c>
      <c r="I145" s="143"/>
      <c r="J145" s="144">
        <f>ROUND(I145*H145,2)</f>
        <v>0</v>
      </c>
      <c r="K145" s="140" t="s">
        <v>256</v>
      </c>
      <c r="L145" s="33"/>
      <c r="M145" s="145" t="s">
        <v>1</v>
      </c>
      <c r="N145" s="146" t="s">
        <v>45</v>
      </c>
      <c r="P145" s="147">
        <f>O145*H145</f>
        <v>0</v>
      </c>
      <c r="Q145" s="147">
        <v>3.0000000000000001E-5</v>
      </c>
      <c r="R145" s="147">
        <f>Q145*H145</f>
        <v>8.9999999999999998E-4</v>
      </c>
      <c r="S145" s="147">
        <v>0</v>
      </c>
      <c r="T145" s="148">
        <f>S145*H145</f>
        <v>0</v>
      </c>
      <c r="AR145" s="149" t="s">
        <v>257</v>
      </c>
      <c r="AT145" s="149" t="s">
        <v>252</v>
      </c>
      <c r="AU145" s="149" t="s">
        <v>21</v>
      </c>
      <c r="AY145" s="17" t="s">
        <v>250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257</v>
      </c>
      <c r="BM145" s="149" t="s">
        <v>6039</v>
      </c>
    </row>
    <row r="146" spans="2:65" s="1" customFormat="1" ht="11.25">
      <c r="B146" s="33"/>
      <c r="D146" s="151" t="s">
        <v>259</v>
      </c>
      <c r="F146" s="152" t="s">
        <v>1274</v>
      </c>
      <c r="I146" s="153"/>
      <c r="L146" s="33"/>
      <c r="M146" s="154"/>
      <c r="T146" s="57"/>
      <c r="AT146" s="17" t="s">
        <v>259</v>
      </c>
      <c r="AU146" s="17" t="s">
        <v>21</v>
      </c>
    </row>
    <row r="147" spans="2:65" s="1" customFormat="1" ht="24.2" customHeight="1">
      <c r="B147" s="33"/>
      <c r="C147" s="138" t="s">
        <v>287</v>
      </c>
      <c r="D147" s="138" t="s">
        <v>252</v>
      </c>
      <c r="E147" s="139" t="s">
        <v>1276</v>
      </c>
      <c r="F147" s="140" t="s">
        <v>1277</v>
      </c>
      <c r="G147" s="141" t="s">
        <v>1278</v>
      </c>
      <c r="H147" s="142">
        <v>3</v>
      </c>
      <c r="I147" s="143"/>
      <c r="J147" s="144">
        <f>ROUND(I147*H147,2)</f>
        <v>0</v>
      </c>
      <c r="K147" s="140" t="s">
        <v>256</v>
      </c>
      <c r="L147" s="33"/>
      <c r="M147" s="145" t="s">
        <v>1</v>
      </c>
      <c r="N147" s="146" t="s">
        <v>45</v>
      </c>
      <c r="P147" s="147">
        <f>O147*H147</f>
        <v>0</v>
      </c>
      <c r="Q147" s="147">
        <v>0</v>
      </c>
      <c r="R147" s="147">
        <f>Q147*H147</f>
        <v>0</v>
      </c>
      <c r="S147" s="147">
        <v>0</v>
      </c>
      <c r="T147" s="148">
        <f>S147*H147</f>
        <v>0</v>
      </c>
      <c r="AR147" s="149" t="s">
        <v>257</v>
      </c>
      <c r="AT147" s="149" t="s">
        <v>252</v>
      </c>
      <c r="AU147" s="149" t="s">
        <v>21</v>
      </c>
      <c r="AY147" s="17" t="s">
        <v>250</v>
      </c>
      <c r="BE147" s="150">
        <f>IF(N147="základní",J147,0)</f>
        <v>0</v>
      </c>
      <c r="BF147" s="150">
        <f>IF(N147="snížená",J147,0)</f>
        <v>0</v>
      </c>
      <c r="BG147" s="150">
        <f>IF(N147="zákl. přenesená",J147,0)</f>
        <v>0</v>
      </c>
      <c r="BH147" s="150">
        <f>IF(N147="sníž. přenesená",J147,0)</f>
        <v>0</v>
      </c>
      <c r="BI147" s="150">
        <f>IF(N147="nulová",J147,0)</f>
        <v>0</v>
      </c>
      <c r="BJ147" s="17" t="s">
        <v>88</v>
      </c>
      <c r="BK147" s="150">
        <f>ROUND(I147*H147,2)</f>
        <v>0</v>
      </c>
      <c r="BL147" s="17" t="s">
        <v>257</v>
      </c>
      <c r="BM147" s="149" t="s">
        <v>6040</v>
      </c>
    </row>
    <row r="148" spans="2:65" s="1" customFormat="1" ht="11.25">
      <c r="B148" s="33"/>
      <c r="D148" s="151" t="s">
        <v>259</v>
      </c>
      <c r="F148" s="152" t="s">
        <v>1280</v>
      </c>
      <c r="I148" s="153"/>
      <c r="L148" s="33"/>
      <c r="M148" s="154"/>
      <c r="T148" s="57"/>
      <c r="AT148" s="17" t="s">
        <v>259</v>
      </c>
      <c r="AU148" s="17" t="s">
        <v>21</v>
      </c>
    </row>
    <row r="149" spans="2:65" s="1" customFormat="1" ht="24.2" customHeight="1">
      <c r="B149" s="33"/>
      <c r="C149" s="138" t="s">
        <v>293</v>
      </c>
      <c r="D149" s="138" t="s">
        <v>252</v>
      </c>
      <c r="E149" s="139" t="s">
        <v>5484</v>
      </c>
      <c r="F149" s="140" t="s">
        <v>5485</v>
      </c>
      <c r="G149" s="141" t="s">
        <v>557</v>
      </c>
      <c r="H149" s="142">
        <v>10</v>
      </c>
      <c r="I149" s="143"/>
      <c r="J149" s="144">
        <f>ROUND(I149*H149,2)</f>
        <v>0</v>
      </c>
      <c r="K149" s="140" t="s">
        <v>256</v>
      </c>
      <c r="L149" s="33"/>
      <c r="M149" s="145" t="s">
        <v>1</v>
      </c>
      <c r="N149" s="146" t="s">
        <v>45</v>
      </c>
      <c r="P149" s="147">
        <f>O149*H149</f>
        <v>0</v>
      </c>
      <c r="Q149" s="147">
        <v>3.6900000000000002E-2</v>
      </c>
      <c r="R149" s="147">
        <f>Q149*H149</f>
        <v>0.36899999999999999</v>
      </c>
      <c r="S149" s="147">
        <v>0</v>
      </c>
      <c r="T149" s="148">
        <f>S149*H149</f>
        <v>0</v>
      </c>
      <c r="AR149" s="149" t="s">
        <v>257</v>
      </c>
      <c r="AT149" s="149" t="s">
        <v>252</v>
      </c>
      <c r="AU149" s="149" t="s">
        <v>21</v>
      </c>
      <c r="AY149" s="17" t="s">
        <v>250</v>
      </c>
      <c r="BE149" s="150">
        <f>IF(N149="základní",J149,0)</f>
        <v>0</v>
      </c>
      <c r="BF149" s="150">
        <f>IF(N149="snížená",J149,0)</f>
        <v>0</v>
      </c>
      <c r="BG149" s="150">
        <f>IF(N149="zákl. přenesená",J149,0)</f>
        <v>0</v>
      </c>
      <c r="BH149" s="150">
        <f>IF(N149="sníž. přenesená",J149,0)</f>
        <v>0</v>
      </c>
      <c r="BI149" s="150">
        <f>IF(N149="nulová",J149,0)</f>
        <v>0</v>
      </c>
      <c r="BJ149" s="17" t="s">
        <v>88</v>
      </c>
      <c r="BK149" s="150">
        <f>ROUND(I149*H149,2)</f>
        <v>0</v>
      </c>
      <c r="BL149" s="17" t="s">
        <v>257</v>
      </c>
      <c r="BM149" s="149" t="s">
        <v>6041</v>
      </c>
    </row>
    <row r="150" spans="2:65" s="1" customFormat="1" ht="11.25">
      <c r="B150" s="33"/>
      <c r="D150" s="151" t="s">
        <v>259</v>
      </c>
      <c r="F150" s="152" t="s">
        <v>5487</v>
      </c>
      <c r="I150" s="153"/>
      <c r="L150" s="33"/>
      <c r="M150" s="154"/>
      <c r="T150" s="57"/>
      <c r="AT150" s="17" t="s">
        <v>259</v>
      </c>
      <c r="AU150" s="17" t="s">
        <v>21</v>
      </c>
    </row>
    <row r="151" spans="2:65" s="12" customFormat="1" ht="11.25">
      <c r="B151" s="155"/>
      <c r="D151" s="156" t="s">
        <v>265</v>
      </c>
      <c r="E151" s="157" t="s">
        <v>1</v>
      </c>
      <c r="F151" s="158" t="s">
        <v>311</v>
      </c>
      <c r="H151" s="159">
        <v>10</v>
      </c>
      <c r="I151" s="160"/>
      <c r="L151" s="155"/>
      <c r="M151" s="161"/>
      <c r="T151" s="162"/>
      <c r="AT151" s="157" t="s">
        <v>265</v>
      </c>
      <c r="AU151" s="157" t="s">
        <v>21</v>
      </c>
      <c r="AV151" s="12" t="s">
        <v>21</v>
      </c>
      <c r="AW151" s="12" t="s">
        <v>36</v>
      </c>
      <c r="AX151" s="12" t="s">
        <v>88</v>
      </c>
      <c r="AY151" s="157" t="s">
        <v>250</v>
      </c>
    </row>
    <row r="152" spans="2:65" s="1" customFormat="1" ht="33" customHeight="1">
      <c r="B152" s="33"/>
      <c r="C152" s="138" t="s">
        <v>299</v>
      </c>
      <c r="D152" s="138" t="s">
        <v>252</v>
      </c>
      <c r="E152" s="139" t="s">
        <v>5504</v>
      </c>
      <c r="F152" s="140" t="s">
        <v>5505</v>
      </c>
      <c r="G152" s="141" t="s">
        <v>557</v>
      </c>
      <c r="H152" s="142">
        <v>50</v>
      </c>
      <c r="I152" s="143"/>
      <c r="J152" s="144">
        <f>ROUND(I152*H152,2)</f>
        <v>0</v>
      </c>
      <c r="K152" s="140" t="s">
        <v>256</v>
      </c>
      <c r="L152" s="33"/>
      <c r="M152" s="145" t="s">
        <v>1</v>
      </c>
      <c r="N152" s="146" t="s">
        <v>45</v>
      </c>
      <c r="P152" s="147">
        <f>O152*H152</f>
        <v>0</v>
      </c>
      <c r="Q152" s="147">
        <v>2.1000000000000001E-4</v>
      </c>
      <c r="R152" s="147">
        <f>Q152*H152</f>
        <v>1.0500000000000001E-2</v>
      </c>
      <c r="S152" s="147">
        <v>0</v>
      </c>
      <c r="T152" s="148">
        <f>S152*H152</f>
        <v>0</v>
      </c>
      <c r="AR152" s="149" t="s">
        <v>257</v>
      </c>
      <c r="AT152" s="149" t="s">
        <v>252</v>
      </c>
      <c r="AU152" s="149" t="s">
        <v>21</v>
      </c>
      <c r="AY152" s="17" t="s">
        <v>250</v>
      </c>
      <c r="BE152" s="150">
        <f>IF(N152="základní",J152,0)</f>
        <v>0</v>
      </c>
      <c r="BF152" s="150">
        <f>IF(N152="snížená",J152,0)</f>
        <v>0</v>
      </c>
      <c r="BG152" s="150">
        <f>IF(N152="zákl. přenesená",J152,0)</f>
        <v>0</v>
      </c>
      <c r="BH152" s="150">
        <f>IF(N152="sníž. přenesená",J152,0)</f>
        <v>0</v>
      </c>
      <c r="BI152" s="150">
        <f>IF(N152="nulová",J152,0)</f>
        <v>0</v>
      </c>
      <c r="BJ152" s="17" t="s">
        <v>88</v>
      </c>
      <c r="BK152" s="150">
        <f>ROUND(I152*H152,2)</f>
        <v>0</v>
      </c>
      <c r="BL152" s="17" t="s">
        <v>257</v>
      </c>
      <c r="BM152" s="149" t="s">
        <v>6042</v>
      </c>
    </row>
    <row r="153" spans="2:65" s="1" customFormat="1" ht="11.25">
      <c r="B153" s="33"/>
      <c r="D153" s="151" t="s">
        <v>259</v>
      </c>
      <c r="F153" s="152" t="s">
        <v>5507</v>
      </c>
      <c r="I153" s="153"/>
      <c r="L153" s="33"/>
      <c r="M153" s="154"/>
      <c r="T153" s="57"/>
      <c r="AT153" s="17" t="s">
        <v>259</v>
      </c>
      <c r="AU153" s="17" t="s">
        <v>21</v>
      </c>
    </row>
    <row r="154" spans="2:65" s="1" customFormat="1" ht="33" customHeight="1">
      <c r="B154" s="33"/>
      <c r="C154" s="138" t="s">
        <v>305</v>
      </c>
      <c r="D154" s="138" t="s">
        <v>252</v>
      </c>
      <c r="E154" s="139" t="s">
        <v>5509</v>
      </c>
      <c r="F154" s="140" t="s">
        <v>5510</v>
      </c>
      <c r="G154" s="141" t="s">
        <v>557</v>
      </c>
      <c r="H154" s="142">
        <v>50</v>
      </c>
      <c r="I154" s="143"/>
      <c r="J154" s="144">
        <f>ROUND(I154*H154,2)</f>
        <v>0</v>
      </c>
      <c r="K154" s="140" t="s">
        <v>256</v>
      </c>
      <c r="L154" s="33"/>
      <c r="M154" s="145" t="s">
        <v>1</v>
      </c>
      <c r="N154" s="146" t="s">
        <v>45</v>
      </c>
      <c r="P154" s="147">
        <f>O154*H154</f>
        <v>0</v>
      </c>
      <c r="Q154" s="147">
        <v>0</v>
      </c>
      <c r="R154" s="147">
        <f>Q154*H154</f>
        <v>0</v>
      </c>
      <c r="S154" s="147">
        <v>0</v>
      </c>
      <c r="T154" s="148">
        <f>S154*H154</f>
        <v>0</v>
      </c>
      <c r="AR154" s="149" t="s">
        <v>257</v>
      </c>
      <c r="AT154" s="149" t="s">
        <v>252</v>
      </c>
      <c r="AU154" s="149" t="s">
        <v>21</v>
      </c>
      <c r="AY154" s="17" t="s">
        <v>250</v>
      </c>
      <c r="BE154" s="150">
        <f>IF(N154="základní",J154,0)</f>
        <v>0</v>
      </c>
      <c r="BF154" s="150">
        <f>IF(N154="snížená",J154,0)</f>
        <v>0</v>
      </c>
      <c r="BG154" s="150">
        <f>IF(N154="zákl. přenesená",J154,0)</f>
        <v>0</v>
      </c>
      <c r="BH154" s="150">
        <f>IF(N154="sníž. přenesená",J154,0)</f>
        <v>0</v>
      </c>
      <c r="BI154" s="150">
        <f>IF(N154="nulová",J154,0)</f>
        <v>0</v>
      </c>
      <c r="BJ154" s="17" t="s">
        <v>88</v>
      </c>
      <c r="BK154" s="150">
        <f>ROUND(I154*H154,2)</f>
        <v>0</v>
      </c>
      <c r="BL154" s="17" t="s">
        <v>257</v>
      </c>
      <c r="BM154" s="149" t="s">
        <v>6043</v>
      </c>
    </row>
    <row r="155" spans="2:65" s="1" customFormat="1" ht="11.25">
      <c r="B155" s="33"/>
      <c r="D155" s="151" t="s">
        <v>259</v>
      </c>
      <c r="F155" s="152" t="s">
        <v>5512</v>
      </c>
      <c r="I155" s="153"/>
      <c r="L155" s="33"/>
      <c r="M155" s="154"/>
      <c r="T155" s="57"/>
      <c r="AT155" s="17" t="s">
        <v>259</v>
      </c>
      <c r="AU155" s="17" t="s">
        <v>21</v>
      </c>
    </row>
    <row r="156" spans="2:65" s="1" customFormat="1" ht="24.2" customHeight="1">
      <c r="B156" s="33"/>
      <c r="C156" s="138" t="s">
        <v>311</v>
      </c>
      <c r="D156" s="138" t="s">
        <v>252</v>
      </c>
      <c r="E156" s="139" t="s">
        <v>5513</v>
      </c>
      <c r="F156" s="140" t="s">
        <v>5514</v>
      </c>
      <c r="G156" s="141" t="s">
        <v>557</v>
      </c>
      <c r="H156" s="142">
        <v>6.2</v>
      </c>
      <c r="I156" s="143"/>
      <c r="J156" s="144">
        <f>ROUND(I156*H156,2)</f>
        <v>0</v>
      </c>
      <c r="K156" s="140" t="s">
        <v>256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4.6999999999999999E-4</v>
      </c>
      <c r="R156" s="147">
        <f>Q156*H156</f>
        <v>2.9139999999999999E-3</v>
      </c>
      <c r="S156" s="147">
        <v>0</v>
      </c>
      <c r="T156" s="148">
        <f>S156*H156</f>
        <v>0</v>
      </c>
      <c r="AR156" s="149" t="s">
        <v>257</v>
      </c>
      <c r="AT156" s="149" t="s">
        <v>252</v>
      </c>
      <c r="AU156" s="149" t="s">
        <v>21</v>
      </c>
      <c r="AY156" s="17" t="s">
        <v>250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257</v>
      </c>
      <c r="BM156" s="149" t="s">
        <v>6044</v>
      </c>
    </row>
    <row r="157" spans="2:65" s="1" customFormat="1" ht="11.25">
      <c r="B157" s="33"/>
      <c r="D157" s="151" t="s">
        <v>259</v>
      </c>
      <c r="F157" s="152" t="s">
        <v>5516</v>
      </c>
      <c r="I157" s="153"/>
      <c r="L157" s="33"/>
      <c r="M157" s="154"/>
      <c r="T157" s="57"/>
      <c r="AT157" s="17" t="s">
        <v>259</v>
      </c>
      <c r="AU157" s="17" t="s">
        <v>21</v>
      </c>
    </row>
    <row r="158" spans="2:65" s="12" customFormat="1" ht="11.25">
      <c r="B158" s="155"/>
      <c r="D158" s="156" t="s">
        <v>265</v>
      </c>
      <c r="E158" s="157" t="s">
        <v>5440</v>
      </c>
      <c r="F158" s="158" t="s">
        <v>6045</v>
      </c>
      <c r="H158" s="159">
        <v>6.2</v>
      </c>
      <c r="I158" s="160"/>
      <c r="L158" s="155"/>
      <c r="M158" s="161"/>
      <c r="T158" s="162"/>
      <c r="AT158" s="157" t="s">
        <v>265</v>
      </c>
      <c r="AU158" s="157" t="s">
        <v>21</v>
      </c>
      <c r="AV158" s="12" t="s">
        <v>21</v>
      </c>
      <c r="AW158" s="12" t="s">
        <v>36</v>
      </c>
      <c r="AX158" s="12" t="s">
        <v>88</v>
      </c>
      <c r="AY158" s="157" t="s">
        <v>250</v>
      </c>
    </row>
    <row r="159" spans="2:65" s="1" customFormat="1" ht="24.2" customHeight="1">
      <c r="B159" s="33"/>
      <c r="C159" s="138" t="s">
        <v>320</v>
      </c>
      <c r="D159" s="138" t="s">
        <v>252</v>
      </c>
      <c r="E159" s="139" t="s">
        <v>5518</v>
      </c>
      <c r="F159" s="140" t="s">
        <v>5519</v>
      </c>
      <c r="G159" s="141" t="s">
        <v>557</v>
      </c>
      <c r="H159" s="142">
        <v>6.2</v>
      </c>
      <c r="I159" s="143"/>
      <c r="J159" s="144">
        <f>ROUND(I159*H159,2)</f>
        <v>0</v>
      </c>
      <c r="K159" s="140" t="s">
        <v>256</v>
      </c>
      <c r="L159" s="33"/>
      <c r="M159" s="145" t="s">
        <v>1</v>
      </c>
      <c r="N159" s="146" t="s">
        <v>45</v>
      </c>
      <c r="P159" s="147">
        <f>O159*H159</f>
        <v>0</v>
      </c>
      <c r="Q159" s="147">
        <v>0</v>
      </c>
      <c r="R159" s="147">
        <f>Q159*H159</f>
        <v>0</v>
      </c>
      <c r="S159" s="147">
        <v>0</v>
      </c>
      <c r="T159" s="148">
        <f>S159*H159</f>
        <v>0</v>
      </c>
      <c r="AR159" s="149" t="s">
        <v>257</v>
      </c>
      <c r="AT159" s="149" t="s">
        <v>252</v>
      </c>
      <c r="AU159" s="149" t="s">
        <v>21</v>
      </c>
      <c r="AY159" s="17" t="s">
        <v>250</v>
      </c>
      <c r="BE159" s="150">
        <f>IF(N159="základní",J159,0)</f>
        <v>0</v>
      </c>
      <c r="BF159" s="150">
        <f>IF(N159="snížená",J159,0)</f>
        <v>0</v>
      </c>
      <c r="BG159" s="150">
        <f>IF(N159="zákl. přenesená",J159,0)</f>
        <v>0</v>
      </c>
      <c r="BH159" s="150">
        <f>IF(N159="sníž. přenesená",J159,0)</f>
        <v>0</v>
      </c>
      <c r="BI159" s="150">
        <f>IF(N159="nulová",J159,0)</f>
        <v>0</v>
      </c>
      <c r="BJ159" s="17" t="s">
        <v>88</v>
      </c>
      <c r="BK159" s="150">
        <f>ROUND(I159*H159,2)</f>
        <v>0</v>
      </c>
      <c r="BL159" s="17" t="s">
        <v>257</v>
      </c>
      <c r="BM159" s="149" t="s">
        <v>6046</v>
      </c>
    </row>
    <row r="160" spans="2:65" s="1" customFormat="1" ht="11.25">
      <c r="B160" s="33"/>
      <c r="D160" s="151" t="s">
        <v>259</v>
      </c>
      <c r="F160" s="152" t="s">
        <v>5521</v>
      </c>
      <c r="I160" s="153"/>
      <c r="L160" s="33"/>
      <c r="M160" s="154"/>
      <c r="T160" s="57"/>
      <c r="AT160" s="17" t="s">
        <v>259</v>
      </c>
      <c r="AU160" s="17" t="s">
        <v>21</v>
      </c>
    </row>
    <row r="161" spans="2:65" s="12" customFormat="1" ht="11.25">
      <c r="B161" s="155"/>
      <c r="D161" s="156" t="s">
        <v>265</v>
      </c>
      <c r="E161" s="157" t="s">
        <v>1</v>
      </c>
      <c r="F161" s="158" t="s">
        <v>5440</v>
      </c>
      <c r="H161" s="159">
        <v>6.2</v>
      </c>
      <c r="I161" s="160"/>
      <c r="L161" s="155"/>
      <c r="M161" s="161"/>
      <c r="T161" s="162"/>
      <c r="AT161" s="157" t="s">
        <v>265</v>
      </c>
      <c r="AU161" s="157" t="s">
        <v>21</v>
      </c>
      <c r="AV161" s="12" t="s">
        <v>21</v>
      </c>
      <c r="AW161" s="12" t="s">
        <v>36</v>
      </c>
      <c r="AX161" s="12" t="s">
        <v>88</v>
      </c>
      <c r="AY161" s="157" t="s">
        <v>250</v>
      </c>
    </row>
    <row r="162" spans="2:65" s="1" customFormat="1" ht="24.2" customHeight="1">
      <c r="B162" s="33"/>
      <c r="C162" s="138" t="s">
        <v>331</v>
      </c>
      <c r="D162" s="138" t="s">
        <v>252</v>
      </c>
      <c r="E162" s="139" t="s">
        <v>5527</v>
      </c>
      <c r="F162" s="140" t="s">
        <v>5528</v>
      </c>
      <c r="G162" s="141" t="s">
        <v>276</v>
      </c>
      <c r="H162" s="142">
        <v>6.4</v>
      </c>
      <c r="I162" s="143"/>
      <c r="J162" s="144">
        <f>ROUND(I162*H162,2)</f>
        <v>0</v>
      </c>
      <c r="K162" s="140" t="s">
        <v>256</v>
      </c>
      <c r="L162" s="33"/>
      <c r="M162" s="145" t="s">
        <v>1</v>
      </c>
      <c r="N162" s="146" t="s">
        <v>45</v>
      </c>
      <c r="P162" s="147">
        <f>O162*H162</f>
        <v>0</v>
      </c>
      <c r="Q162" s="147">
        <v>0</v>
      </c>
      <c r="R162" s="147">
        <f>Q162*H162</f>
        <v>0</v>
      </c>
      <c r="S162" s="147">
        <v>0</v>
      </c>
      <c r="T162" s="148">
        <f>S162*H162</f>
        <v>0</v>
      </c>
      <c r="AR162" s="149" t="s">
        <v>257</v>
      </c>
      <c r="AT162" s="149" t="s">
        <v>252</v>
      </c>
      <c r="AU162" s="149" t="s">
        <v>21</v>
      </c>
      <c r="AY162" s="17" t="s">
        <v>250</v>
      </c>
      <c r="BE162" s="150">
        <f>IF(N162="základní",J162,0)</f>
        <v>0</v>
      </c>
      <c r="BF162" s="150">
        <f>IF(N162="snížená",J162,0)</f>
        <v>0</v>
      </c>
      <c r="BG162" s="150">
        <f>IF(N162="zákl. přenesená",J162,0)</f>
        <v>0</v>
      </c>
      <c r="BH162" s="150">
        <f>IF(N162="sníž. přenesená",J162,0)</f>
        <v>0</v>
      </c>
      <c r="BI162" s="150">
        <f>IF(N162="nulová",J162,0)</f>
        <v>0</v>
      </c>
      <c r="BJ162" s="17" t="s">
        <v>88</v>
      </c>
      <c r="BK162" s="150">
        <f>ROUND(I162*H162,2)</f>
        <v>0</v>
      </c>
      <c r="BL162" s="17" t="s">
        <v>257</v>
      </c>
      <c r="BM162" s="149" t="s">
        <v>6047</v>
      </c>
    </row>
    <row r="163" spans="2:65" s="1" customFormat="1" ht="11.25">
      <c r="B163" s="33"/>
      <c r="D163" s="151" t="s">
        <v>259</v>
      </c>
      <c r="F163" s="152" t="s">
        <v>5530</v>
      </c>
      <c r="I163" s="153"/>
      <c r="L163" s="33"/>
      <c r="M163" s="154"/>
      <c r="T163" s="57"/>
      <c r="AT163" s="17" t="s">
        <v>259</v>
      </c>
      <c r="AU163" s="17" t="s">
        <v>21</v>
      </c>
    </row>
    <row r="164" spans="2:65" s="12" customFormat="1" ht="11.25">
      <c r="B164" s="155"/>
      <c r="D164" s="156" t="s">
        <v>265</v>
      </c>
      <c r="E164" s="157" t="s">
        <v>1</v>
      </c>
      <c r="F164" s="158" t="s">
        <v>6048</v>
      </c>
      <c r="H164" s="159">
        <v>6.4</v>
      </c>
      <c r="I164" s="160"/>
      <c r="L164" s="155"/>
      <c r="M164" s="161"/>
      <c r="T164" s="162"/>
      <c r="AT164" s="157" t="s">
        <v>265</v>
      </c>
      <c r="AU164" s="157" t="s">
        <v>21</v>
      </c>
      <c r="AV164" s="12" t="s">
        <v>21</v>
      </c>
      <c r="AW164" s="12" t="s">
        <v>36</v>
      </c>
      <c r="AX164" s="12" t="s">
        <v>80</v>
      </c>
      <c r="AY164" s="157" t="s">
        <v>250</v>
      </c>
    </row>
    <row r="165" spans="2:65" s="14" customFormat="1" ht="11.25">
      <c r="B165" s="171"/>
      <c r="D165" s="156" t="s">
        <v>265</v>
      </c>
      <c r="E165" s="172" t="s">
        <v>1</v>
      </c>
      <c r="F165" s="173" t="s">
        <v>317</v>
      </c>
      <c r="H165" s="174">
        <v>6.4</v>
      </c>
      <c r="I165" s="175"/>
      <c r="L165" s="171"/>
      <c r="M165" s="176"/>
      <c r="T165" s="177"/>
      <c r="AT165" s="172" t="s">
        <v>265</v>
      </c>
      <c r="AU165" s="172" t="s">
        <v>21</v>
      </c>
      <c r="AV165" s="14" t="s">
        <v>267</v>
      </c>
      <c r="AW165" s="14" t="s">
        <v>36</v>
      </c>
      <c r="AX165" s="14" t="s">
        <v>88</v>
      </c>
      <c r="AY165" s="172" t="s">
        <v>250</v>
      </c>
    </row>
    <row r="166" spans="2:65" s="1" customFormat="1" ht="33" customHeight="1">
      <c r="B166" s="33"/>
      <c r="C166" s="138" t="s">
        <v>335</v>
      </c>
      <c r="D166" s="138" t="s">
        <v>252</v>
      </c>
      <c r="E166" s="139" t="s">
        <v>5532</v>
      </c>
      <c r="F166" s="140" t="s">
        <v>5533</v>
      </c>
      <c r="G166" s="141" t="s">
        <v>276</v>
      </c>
      <c r="H166" s="142">
        <v>1.8</v>
      </c>
      <c r="I166" s="143"/>
      <c r="J166" s="144">
        <f>ROUND(I166*H166,2)</f>
        <v>0</v>
      </c>
      <c r="K166" s="140" t="s">
        <v>256</v>
      </c>
      <c r="L166" s="33"/>
      <c r="M166" s="145" t="s">
        <v>1</v>
      </c>
      <c r="N166" s="146" t="s">
        <v>45</v>
      </c>
      <c r="P166" s="147">
        <f>O166*H166</f>
        <v>0</v>
      </c>
      <c r="Q166" s="147">
        <v>0</v>
      </c>
      <c r="R166" s="147">
        <f>Q166*H166</f>
        <v>0</v>
      </c>
      <c r="S166" s="147">
        <v>0</v>
      </c>
      <c r="T166" s="148">
        <f>S166*H166</f>
        <v>0</v>
      </c>
      <c r="AR166" s="149" t="s">
        <v>257</v>
      </c>
      <c r="AT166" s="149" t="s">
        <v>252</v>
      </c>
      <c r="AU166" s="149" t="s">
        <v>21</v>
      </c>
      <c r="AY166" s="17" t="s">
        <v>250</v>
      </c>
      <c r="BE166" s="150">
        <f>IF(N166="základní",J166,0)</f>
        <v>0</v>
      </c>
      <c r="BF166" s="150">
        <f>IF(N166="snížená",J166,0)</f>
        <v>0</v>
      </c>
      <c r="BG166" s="150">
        <f>IF(N166="zákl. přenesená",J166,0)</f>
        <v>0</v>
      </c>
      <c r="BH166" s="150">
        <f>IF(N166="sníž. přenesená",J166,0)</f>
        <v>0</v>
      </c>
      <c r="BI166" s="150">
        <f>IF(N166="nulová",J166,0)</f>
        <v>0</v>
      </c>
      <c r="BJ166" s="17" t="s">
        <v>88</v>
      </c>
      <c r="BK166" s="150">
        <f>ROUND(I166*H166,2)</f>
        <v>0</v>
      </c>
      <c r="BL166" s="17" t="s">
        <v>257</v>
      </c>
      <c r="BM166" s="149" t="s">
        <v>6049</v>
      </c>
    </row>
    <row r="167" spans="2:65" s="1" customFormat="1" ht="11.25">
      <c r="B167" s="33"/>
      <c r="D167" s="151" t="s">
        <v>259</v>
      </c>
      <c r="F167" s="152" t="s">
        <v>5535</v>
      </c>
      <c r="I167" s="153"/>
      <c r="L167" s="33"/>
      <c r="M167" s="154"/>
      <c r="T167" s="57"/>
      <c r="AT167" s="17" t="s">
        <v>259</v>
      </c>
      <c r="AU167" s="17" t="s">
        <v>21</v>
      </c>
    </row>
    <row r="168" spans="2:65" s="12" customFormat="1" ht="11.25">
      <c r="B168" s="155"/>
      <c r="D168" s="156" t="s">
        <v>265</v>
      </c>
      <c r="E168" s="157" t="s">
        <v>1</v>
      </c>
      <c r="F168" s="158" t="s">
        <v>6050</v>
      </c>
      <c r="H168" s="159">
        <v>18</v>
      </c>
      <c r="I168" s="160"/>
      <c r="L168" s="155"/>
      <c r="M168" s="161"/>
      <c r="T168" s="162"/>
      <c r="AT168" s="157" t="s">
        <v>265</v>
      </c>
      <c r="AU168" s="157" t="s">
        <v>21</v>
      </c>
      <c r="AV168" s="12" t="s">
        <v>21</v>
      </c>
      <c r="AW168" s="12" t="s">
        <v>36</v>
      </c>
      <c r="AX168" s="12" t="s">
        <v>80</v>
      </c>
      <c r="AY168" s="157" t="s">
        <v>250</v>
      </c>
    </row>
    <row r="169" spans="2:65" s="14" customFormat="1" ht="11.25">
      <c r="B169" s="171"/>
      <c r="D169" s="156" t="s">
        <v>265</v>
      </c>
      <c r="E169" s="172" t="s">
        <v>1</v>
      </c>
      <c r="F169" s="173" t="s">
        <v>317</v>
      </c>
      <c r="H169" s="174">
        <v>18</v>
      </c>
      <c r="I169" s="175"/>
      <c r="L169" s="171"/>
      <c r="M169" s="176"/>
      <c r="T169" s="177"/>
      <c r="AT169" s="172" t="s">
        <v>265</v>
      </c>
      <c r="AU169" s="172" t="s">
        <v>21</v>
      </c>
      <c r="AV169" s="14" t="s">
        <v>267</v>
      </c>
      <c r="AW169" s="14" t="s">
        <v>36</v>
      </c>
      <c r="AX169" s="14" t="s">
        <v>80</v>
      </c>
      <c r="AY169" s="172" t="s">
        <v>250</v>
      </c>
    </row>
    <row r="170" spans="2:65" s="13" customFormat="1" ht="11.25">
      <c r="B170" s="163"/>
      <c r="D170" s="156" t="s">
        <v>265</v>
      </c>
      <c r="E170" s="164" t="s">
        <v>5419</v>
      </c>
      <c r="F170" s="165" t="s">
        <v>273</v>
      </c>
      <c r="H170" s="166">
        <v>18</v>
      </c>
      <c r="I170" s="167"/>
      <c r="L170" s="163"/>
      <c r="M170" s="168"/>
      <c r="T170" s="169"/>
      <c r="AT170" s="164" t="s">
        <v>265</v>
      </c>
      <c r="AU170" s="164" t="s">
        <v>21</v>
      </c>
      <c r="AV170" s="13" t="s">
        <v>257</v>
      </c>
      <c r="AW170" s="13" t="s">
        <v>36</v>
      </c>
      <c r="AX170" s="13" t="s">
        <v>80</v>
      </c>
      <c r="AY170" s="164" t="s">
        <v>250</v>
      </c>
    </row>
    <row r="171" spans="2:65" s="12" customFormat="1" ht="11.25">
      <c r="B171" s="155"/>
      <c r="D171" s="156" t="s">
        <v>265</v>
      </c>
      <c r="E171" s="157" t="s">
        <v>1</v>
      </c>
      <c r="F171" s="158" t="s">
        <v>6051</v>
      </c>
      <c r="H171" s="159">
        <v>1.8</v>
      </c>
      <c r="I171" s="160"/>
      <c r="L171" s="155"/>
      <c r="M171" s="161"/>
      <c r="T171" s="162"/>
      <c r="AT171" s="157" t="s">
        <v>265</v>
      </c>
      <c r="AU171" s="157" t="s">
        <v>21</v>
      </c>
      <c r="AV171" s="12" t="s">
        <v>21</v>
      </c>
      <c r="AW171" s="12" t="s">
        <v>36</v>
      </c>
      <c r="AX171" s="12" t="s">
        <v>88</v>
      </c>
      <c r="AY171" s="157" t="s">
        <v>250</v>
      </c>
    </row>
    <row r="172" spans="2:65" s="1" customFormat="1" ht="33" customHeight="1">
      <c r="B172" s="33"/>
      <c r="C172" s="138" t="s">
        <v>340</v>
      </c>
      <c r="D172" s="138" t="s">
        <v>252</v>
      </c>
      <c r="E172" s="139" t="s">
        <v>6052</v>
      </c>
      <c r="F172" s="140" t="s">
        <v>6053</v>
      </c>
      <c r="G172" s="141" t="s">
        <v>276</v>
      </c>
      <c r="H172" s="142">
        <v>7.2</v>
      </c>
      <c r="I172" s="143"/>
      <c r="J172" s="144">
        <f>ROUND(I172*H172,2)</f>
        <v>0</v>
      </c>
      <c r="K172" s="140" t="s">
        <v>256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0</v>
      </c>
      <c r="R172" s="147">
        <f>Q172*H172</f>
        <v>0</v>
      </c>
      <c r="S172" s="147">
        <v>0</v>
      </c>
      <c r="T172" s="148">
        <f>S172*H172</f>
        <v>0</v>
      </c>
      <c r="AR172" s="149" t="s">
        <v>257</v>
      </c>
      <c r="AT172" s="149" t="s">
        <v>252</v>
      </c>
      <c r="AU172" s="149" t="s">
        <v>21</v>
      </c>
      <c r="AY172" s="17" t="s">
        <v>250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257</v>
      </c>
      <c r="BM172" s="149" t="s">
        <v>6054</v>
      </c>
    </row>
    <row r="173" spans="2:65" s="1" customFormat="1" ht="11.25">
      <c r="B173" s="33"/>
      <c r="D173" s="151" t="s">
        <v>259</v>
      </c>
      <c r="F173" s="152" t="s">
        <v>6055</v>
      </c>
      <c r="I173" s="153"/>
      <c r="L173" s="33"/>
      <c r="M173" s="154"/>
      <c r="T173" s="57"/>
      <c r="AT173" s="17" t="s">
        <v>259</v>
      </c>
      <c r="AU173" s="17" t="s">
        <v>21</v>
      </c>
    </row>
    <row r="174" spans="2:65" s="12" customFormat="1" ht="11.25">
      <c r="B174" s="155"/>
      <c r="D174" s="156" t="s">
        <v>265</v>
      </c>
      <c r="E174" s="157" t="s">
        <v>1</v>
      </c>
      <c r="F174" s="158" t="s">
        <v>6056</v>
      </c>
      <c r="H174" s="159">
        <v>7.2</v>
      </c>
      <c r="I174" s="160"/>
      <c r="L174" s="155"/>
      <c r="M174" s="161"/>
      <c r="T174" s="162"/>
      <c r="AT174" s="157" t="s">
        <v>265</v>
      </c>
      <c r="AU174" s="157" t="s">
        <v>21</v>
      </c>
      <c r="AV174" s="12" t="s">
        <v>21</v>
      </c>
      <c r="AW174" s="12" t="s">
        <v>36</v>
      </c>
      <c r="AX174" s="12" t="s">
        <v>88</v>
      </c>
      <c r="AY174" s="157" t="s">
        <v>250</v>
      </c>
    </row>
    <row r="175" spans="2:65" s="1" customFormat="1" ht="24.2" customHeight="1">
      <c r="B175" s="33"/>
      <c r="C175" s="138" t="s">
        <v>8</v>
      </c>
      <c r="D175" s="138" t="s">
        <v>252</v>
      </c>
      <c r="E175" s="139" t="s">
        <v>5182</v>
      </c>
      <c r="F175" s="140" t="s">
        <v>5183</v>
      </c>
      <c r="G175" s="141" t="s">
        <v>276</v>
      </c>
      <c r="H175" s="142">
        <v>1.8</v>
      </c>
      <c r="I175" s="143"/>
      <c r="J175" s="144">
        <f>ROUND(I175*H175,2)</f>
        <v>0</v>
      </c>
      <c r="K175" s="140" t="s">
        <v>256</v>
      </c>
      <c r="L175" s="33"/>
      <c r="M175" s="145" t="s">
        <v>1</v>
      </c>
      <c r="N175" s="146" t="s">
        <v>45</v>
      </c>
      <c r="P175" s="147">
        <f>O175*H175</f>
        <v>0</v>
      </c>
      <c r="Q175" s="147">
        <v>0</v>
      </c>
      <c r="R175" s="147">
        <f>Q175*H175</f>
        <v>0</v>
      </c>
      <c r="S175" s="147">
        <v>0</v>
      </c>
      <c r="T175" s="148">
        <f>S175*H175</f>
        <v>0</v>
      </c>
      <c r="AR175" s="149" t="s">
        <v>257</v>
      </c>
      <c r="AT175" s="149" t="s">
        <v>252</v>
      </c>
      <c r="AU175" s="149" t="s">
        <v>21</v>
      </c>
      <c r="AY175" s="17" t="s">
        <v>250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257</v>
      </c>
      <c r="BM175" s="149" t="s">
        <v>6057</v>
      </c>
    </row>
    <row r="176" spans="2:65" s="1" customFormat="1" ht="11.25">
      <c r="B176" s="33"/>
      <c r="D176" s="151" t="s">
        <v>259</v>
      </c>
      <c r="F176" s="152" t="s">
        <v>5185</v>
      </c>
      <c r="I176" s="153"/>
      <c r="L176" s="33"/>
      <c r="M176" s="154"/>
      <c r="T176" s="57"/>
      <c r="AT176" s="17" t="s">
        <v>259</v>
      </c>
      <c r="AU176" s="17" t="s">
        <v>21</v>
      </c>
    </row>
    <row r="177" spans="2:65" s="12" customFormat="1" ht="11.25">
      <c r="B177" s="155"/>
      <c r="D177" s="156" t="s">
        <v>265</v>
      </c>
      <c r="E177" s="157" t="s">
        <v>1</v>
      </c>
      <c r="F177" s="158" t="s">
        <v>6051</v>
      </c>
      <c r="H177" s="159">
        <v>1.8</v>
      </c>
      <c r="I177" s="160"/>
      <c r="L177" s="155"/>
      <c r="M177" s="161"/>
      <c r="T177" s="162"/>
      <c r="AT177" s="157" t="s">
        <v>265</v>
      </c>
      <c r="AU177" s="157" t="s">
        <v>21</v>
      </c>
      <c r="AV177" s="12" t="s">
        <v>21</v>
      </c>
      <c r="AW177" s="12" t="s">
        <v>36</v>
      </c>
      <c r="AX177" s="12" t="s">
        <v>88</v>
      </c>
      <c r="AY177" s="157" t="s">
        <v>250</v>
      </c>
    </row>
    <row r="178" spans="2:65" s="1" customFormat="1" ht="24.2" customHeight="1">
      <c r="B178" s="33"/>
      <c r="C178" s="138" t="s">
        <v>351</v>
      </c>
      <c r="D178" s="138" t="s">
        <v>252</v>
      </c>
      <c r="E178" s="139" t="s">
        <v>6058</v>
      </c>
      <c r="F178" s="140" t="s">
        <v>6059</v>
      </c>
      <c r="G178" s="141" t="s">
        <v>276</v>
      </c>
      <c r="H178" s="142">
        <v>7.2</v>
      </c>
      <c r="I178" s="143"/>
      <c r="J178" s="144">
        <f>ROUND(I178*H178,2)</f>
        <v>0</v>
      </c>
      <c r="K178" s="140" t="s">
        <v>256</v>
      </c>
      <c r="L178" s="33"/>
      <c r="M178" s="145" t="s">
        <v>1</v>
      </c>
      <c r="N178" s="146" t="s">
        <v>45</v>
      </c>
      <c r="P178" s="147">
        <f>O178*H178</f>
        <v>0</v>
      </c>
      <c r="Q178" s="147">
        <v>0</v>
      </c>
      <c r="R178" s="147">
        <f>Q178*H178</f>
        <v>0</v>
      </c>
      <c r="S178" s="147">
        <v>0</v>
      </c>
      <c r="T178" s="148">
        <f>S178*H178</f>
        <v>0</v>
      </c>
      <c r="AR178" s="149" t="s">
        <v>257</v>
      </c>
      <c r="AT178" s="149" t="s">
        <v>252</v>
      </c>
      <c r="AU178" s="149" t="s">
        <v>21</v>
      </c>
      <c r="AY178" s="17" t="s">
        <v>250</v>
      </c>
      <c r="BE178" s="150">
        <f>IF(N178="základní",J178,0)</f>
        <v>0</v>
      </c>
      <c r="BF178" s="150">
        <f>IF(N178="snížená",J178,0)</f>
        <v>0</v>
      </c>
      <c r="BG178" s="150">
        <f>IF(N178="zákl. přenesená",J178,0)</f>
        <v>0</v>
      </c>
      <c r="BH178" s="150">
        <f>IF(N178="sníž. přenesená",J178,0)</f>
        <v>0</v>
      </c>
      <c r="BI178" s="150">
        <f>IF(N178="nulová",J178,0)</f>
        <v>0</v>
      </c>
      <c r="BJ178" s="17" t="s">
        <v>88</v>
      </c>
      <c r="BK178" s="150">
        <f>ROUND(I178*H178,2)</f>
        <v>0</v>
      </c>
      <c r="BL178" s="17" t="s">
        <v>257</v>
      </c>
      <c r="BM178" s="149" t="s">
        <v>6060</v>
      </c>
    </row>
    <row r="179" spans="2:65" s="1" customFormat="1" ht="11.25">
      <c r="B179" s="33"/>
      <c r="D179" s="151" t="s">
        <v>259</v>
      </c>
      <c r="F179" s="152" t="s">
        <v>6061</v>
      </c>
      <c r="I179" s="153"/>
      <c r="L179" s="33"/>
      <c r="M179" s="154"/>
      <c r="T179" s="57"/>
      <c r="AT179" s="17" t="s">
        <v>259</v>
      </c>
      <c r="AU179" s="17" t="s">
        <v>21</v>
      </c>
    </row>
    <row r="180" spans="2:65" s="12" customFormat="1" ht="11.25">
      <c r="B180" s="155"/>
      <c r="D180" s="156" t="s">
        <v>265</v>
      </c>
      <c r="E180" s="157" t="s">
        <v>1</v>
      </c>
      <c r="F180" s="158" t="s">
        <v>6056</v>
      </c>
      <c r="H180" s="159">
        <v>7.2</v>
      </c>
      <c r="I180" s="160"/>
      <c r="L180" s="155"/>
      <c r="M180" s="161"/>
      <c r="T180" s="162"/>
      <c r="AT180" s="157" t="s">
        <v>265</v>
      </c>
      <c r="AU180" s="157" t="s">
        <v>21</v>
      </c>
      <c r="AV180" s="12" t="s">
        <v>21</v>
      </c>
      <c r="AW180" s="12" t="s">
        <v>36</v>
      </c>
      <c r="AX180" s="12" t="s">
        <v>88</v>
      </c>
      <c r="AY180" s="157" t="s">
        <v>250</v>
      </c>
    </row>
    <row r="181" spans="2:65" s="1" customFormat="1" ht="37.9" customHeight="1">
      <c r="B181" s="33"/>
      <c r="C181" s="138" t="s">
        <v>357</v>
      </c>
      <c r="D181" s="138" t="s">
        <v>252</v>
      </c>
      <c r="E181" s="139" t="s">
        <v>5560</v>
      </c>
      <c r="F181" s="140" t="s">
        <v>5561</v>
      </c>
      <c r="G181" s="141" t="s">
        <v>276</v>
      </c>
      <c r="H181" s="142">
        <v>1.98</v>
      </c>
      <c r="I181" s="143"/>
      <c r="J181" s="144">
        <f>ROUND(I181*H181,2)</f>
        <v>0</v>
      </c>
      <c r="K181" s="140" t="s">
        <v>256</v>
      </c>
      <c r="L181" s="33"/>
      <c r="M181" s="145" t="s">
        <v>1</v>
      </c>
      <c r="N181" s="146" t="s">
        <v>45</v>
      </c>
      <c r="P181" s="147">
        <f>O181*H181</f>
        <v>0</v>
      </c>
      <c r="Q181" s="147">
        <v>0</v>
      </c>
      <c r="R181" s="147">
        <f>Q181*H181</f>
        <v>0</v>
      </c>
      <c r="S181" s="147">
        <v>0</v>
      </c>
      <c r="T181" s="148">
        <f>S181*H181</f>
        <v>0</v>
      </c>
      <c r="AR181" s="149" t="s">
        <v>257</v>
      </c>
      <c r="AT181" s="149" t="s">
        <v>252</v>
      </c>
      <c r="AU181" s="149" t="s">
        <v>21</v>
      </c>
      <c r="AY181" s="17" t="s">
        <v>250</v>
      </c>
      <c r="BE181" s="150">
        <f>IF(N181="základní",J181,0)</f>
        <v>0</v>
      </c>
      <c r="BF181" s="150">
        <f>IF(N181="snížená",J181,0)</f>
        <v>0</v>
      </c>
      <c r="BG181" s="150">
        <f>IF(N181="zákl. přenesená",J181,0)</f>
        <v>0</v>
      </c>
      <c r="BH181" s="150">
        <f>IF(N181="sníž. přenesená",J181,0)</f>
        <v>0</v>
      </c>
      <c r="BI181" s="150">
        <f>IF(N181="nulová",J181,0)</f>
        <v>0</v>
      </c>
      <c r="BJ181" s="17" t="s">
        <v>88</v>
      </c>
      <c r="BK181" s="150">
        <f>ROUND(I181*H181,2)</f>
        <v>0</v>
      </c>
      <c r="BL181" s="17" t="s">
        <v>257</v>
      </c>
      <c r="BM181" s="149" t="s">
        <v>6062</v>
      </c>
    </row>
    <row r="182" spans="2:65" s="1" customFormat="1" ht="11.25">
      <c r="B182" s="33"/>
      <c r="D182" s="151" t="s">
        <v>259</v>
      </c>
      <c r="F182" s="152" t="s">
        <v>5563</v>
      </c>
      <c r="I182" s="153"/>
      <c r="L182" s="33"/>
      <c r="M182" s="154"/>
      <c r="T182" s="57"/>
      <c r="AT182" s="17" t="s">
        <v>259</v>
      </c>
      <c r="AU182" s="17" t="s">
        <v>21</v>
      </c>
    </row>
    <row r="183" spans="2:65" s="12" customFormat="1" ht="11.25">
      <c r="B183" s="155"/>
      <c r="D183" s="156" t="s">
        <v>265</v>
      </c>
      <c r="E183" s="157" t="s">
        <v>1</v>
      </c>
      <c r="F183" s="158" t="s">
        <v>6063</v>
      </c>
      <c r="H183" s="159">
        <v>19.8</v>
      </c>
      <c r="I183" s="160"/>
      <c r="L183" s="155"/>
      <c r="M183" s="161"/>
      <c r="T183" s="162"/>
      <c r="AT183" s="157" t="s">
        <v>265</v>
      </c>
      <c r="AU183" s="157" t="s">
        <v>21</v>
      </c>
      <c r="AV183" s="12" t="s">
        <v>21</v>
      </c>
      <c r="AW183" s="12" t="s">
        <v>36</v>
      </c>
      <c r="AX183" s="12" t="s">
        <v>80</v>
      </c>
      <c r="AY183" s="157" t="s">
        <v>250</v>
      </c>
    </row>
    <row r="184" spans="2:65" s="14" customFormat="1" ht="11.25">
      <c r="B184" s="171"/>
      <c r="D184" s="156" t="s">
        <v>265</v>
      </c>
      <c r="E184" s="172" t="s">
        <v>5431</v>
      </c>
      <c r="F184" s="173" t="s">
        <v>317</v>
      </c>
      <c r="H184" s="174">
        <v>19.8</v>
      </c>
      <c r="I184" s="175"/>
      <c r="L184" s="171"/>
      <c r="M184" s="176"/>
      <c r="T184" s="177"/>
      <c r="AT184" s="172" t="s">
        <v>265</v>
      </c>
      <c r="AU184" s="172" t="s">
        <v>21</v>
      </c>
      <c r="AV184" s="14" t="s">
        <v>267</v>
      </c>
      <c r="AW184" s="14" t="s">
        <v>36</v>
      </c>
      <c r="AX184" s="14" t="s">
        <v>80</v>
      </c>
      <c r="AY184" s="172" t="s">
        <v>250</v>
      </c>
    </row>
    <row r="185" spans="2:65" s="12" customFormat="1" ht="11.25">
      <c r="B185" s="155"/>
      <c r="D185" s="156" t="s">
        <v>265</v>
      </c>
      <c r="E185" s="157" t="s">
        <v>1</v>
      </c>
      <c r="F185" s="158" t="s">
        <v>6064</v>
      </c>
      <c r="H185" s="159">
        <v>1.98</v>
      </c>
      <c r="I185" s="160"/>
      <c r="L185" s="155"/>
      <c r="M185" s="161"/>
      <c r="T185" s="162"/>
      <c r="AT185" s="157" t="s">
        <v>265</v>
      </c>
      <c r="AU185" s="157" t="s">
        <v>21</v>
      </c>
      <c r="AV185" s="12" t="s">
        <v>21</v>
      </c>
      <c r="AW185" s="12" t="s">
        <v>36</v>
      </c>
      <c r="AX185" s="12" t="s">
        <v>88</v>
      </c>
      <c r="AY185" s="157" t="s">
        <v>250</v>
      </c>
    </row>
    <row r="186" spans="2:65" s="1" customFormat="1" ht="33" customHeight="1">
      <c r="B186" s="33"/>
      <c r="C186" s="138" t="s">
        <v>363</v>
      </c>
      <c r="D186" s="138" t="s">
        <v>252</v>
      </c>
      <c r="E186" s="139" t="s">
        <v>6065</v>
      </c>
      <c r="F186" s="140" t="s">
        <v>6066</v>
      </c>
      <c r="G186" s="141" t="s">
        <v>276</v>
      </c>
      <c r="H186" s="142">
        <v>7.92</v>
      </c>
      <c r="I186" s="143"/>
      <c r="J186" s="144">
        <f>ROUND(I186*H186,2)</f>
        <v>0</v>
      </c>
      <c r="K186" s="140" t="s">
        <v>256</v>
      </c>
      <c r="L186" s="33"/>
      <c r="M186" s="145" t="s">
        <v>1</v>
      </c>
      <c r="N186" s="146" t="s">
        <v>45</v>
      </c>
      <c r="P186" s="147">
        <f>O186*H186</f>
        <v>0</v>
      </c>
      <c r="Q186" s="147">
        <v>0</v>
      </c>
      <c r="R186" s="147">
        <f>Q186*H186</f>
        <v>0</v>
      </c>
      <c r="S186" s="147">
        <v>0</v>
      </c>
      <c r="T186" s="148">
        <f>S186*H186</f>
        <v>0</v>
      </c>
      <c r="AR186" s="149" t="s">
        <v>257</v>
      </c>
      <c r="AT186" s="149" t="s">
        <v>252</v>
      </c>
      <c r="AU186" s="149" t="s">
        <v>21</v>
      </c>
      <c r="AY186" s="17" t="s">
        <v>250</v>
      </c>
      <c r="BE186" s="150">
        <f>IF(N186="základní",J186,0)</f>
        <v>0</v>
      </c>
      <c r="BF186" s="150">
        <f>IF(N186="snížená",J186,0)</f>
        <v>0</v>
      </c>
      <c r="BG186" s="150">
        <f>IF(N186="zákl. přenesená",J186,0)</f>
        <v>0</v>
      </c>
      <c r="BH186" s="150">
        <f>IF(N186="sníž. přenesená",J186,0)</f>
        <v>0</v>
      </c>
      <c r="BI186" s="150">
        <f>IF(N186="nulová",J186,0)</f>
        <v>0</v>
      </c>
      <c r="BJ186" s="17" t="s">
        <v>88</v>
      </c>
      <c r="BK186" s="150">
        <f>ROUND(I186*H186,2)</f>
        <v>0</v>
      </c>
      <c r="BL186" s="17" t="s">
        <v>257</v>
      </c>
      <c r="BM186" s="149" t="s">
        <v>6067</v>
      </c>
    </row>
    <row r="187" spans="2:65" s="1" customFormat="1" ht="11.25">
      <c r="B187" s="33"/>
      <c r="D187" s="151" t="s">
        <v>259</v>
      </c>
      <c r="F187" s="152" t="s">
        <v>6068</v>
      </c>
      <c r="I187" s="153"/>
      <c r="L187" s="33"/>
      <c r="M187" s="154"/>
      <c r="T187" s="57"/>
      <c r="AT187" s="17" t="s">
        <v>259</v>
      </c>
      <c r="AU187" s="17" t="s">
        <v>21</v>
      </c>
    </row>
    <row r="188" spans="2:65" s="12" customFormat="1" ht="11.25">
      <c r="B188" s="155"/>
      <c r="D188" s="156" t="s">
        <v>265</v>
      </c>
      <c r="E188" s="157" t="s">
        <v>1</v>
      </c>
      <c r="F188" s="158" t="s">
        <v>6069</v>
      </c>
      <c r="H188" s="159">
        <v>7.92</v>
      </c>
      <c r="I188" s="160"/>
      <c r="L188" s="155"/>
      <c r="M188" s="161"/>
      <c r="T188" s="162"/>
      <c r="AT188" s="157" t="s">
        <v>265</v>
      </c>
      <c r="AU188" s="157" t="s">
        <v>21</v>
      </c>
      <c r="AV188" s="12" t="s">
        <v>21</v>
      </c>
      <c r="AW188" s="12" t="s">
        <v>36</v>
      </c>
      <c r="AX188" s="12" t="s">
        <v>88</v>
      </c>
      <c r="AY188" s="157" t="s">
        <v>250</v>
      </c>
    </row>
    <row r="189" spans="2:65" s="1" customFormat="1" ht="33" customHeight="1">
      <c r="B189" s="33"/>
      <c r="C189" s="138" t="s">
        <v>369</v>
      </c>
      <c r="D189" s="138" t="s">
        <v>252</v>
      </c>
      <c r="E189" s="139" t="s">
        <v>5582</v>
      </c>
      <c r="F189" s="140" t="s">
        <v>5583</v>
      </c>
      <c r="G189" s="141" t="s">
        <v>276</v>
      </c>
      <c r="H189" s="142">
        <v>1.98</v>
      </c>
      <c r="I189" s="143"/>
      <c r="J189" s="144">
        <f>ROUND(I189*H189,2)</f>
        <v>0</v>
      </c>
      <c r="K189" s="140" t="s">
        <v>256</v>
      </c>
      <c r="L189" s="33"/>
      <c r="M189" s="145" t="s">
        <v>1</v>
      </c>
      <c r="N189" s="146" t="s">
        <v>45</v>
      </c>
      <c r="P189" s="147">
        <f>O189*H189</f>
        <v>0</v>
      </c>
      <c r="Q189" s="147">
        <v>0</v>
      </c>
      <c r="R189" s="147">
        <f>Q189*H189</f>
        <v>0</v>
      </c>
      <c r="S189" s="147">
        <v>0</v>
      </c>
      <c r="T189" s="148">
        <f>S189*H189</f>
        <v>0</v>
      </c>
      <c r="AR189" s="149" t="s">
        <v>257</v>
      </c>
      <c r="AT189" s="149" t="s">
        <v>252</v>
      </c>
      <c r="AU189" s="149" t="s">
        <v>21</v>
      </c>
      <c r="AY189" s="17" t="s">
        <v>250</v>
      </c>
      <c r="BE189" s="150">
        <f>IF(N189="základní",J189,0)</f>
        <v>0</v>
      </c>
      <c r="BF189" s="150">
        <f>IF(N189="snížená",J189,0)</f>
        <v>0</v>
      </c>
      <c r="BG189" s="150">
        <f>IF(N189="zákl. přenesená",J189,0)</f>
        <v>0</v>
      </c>
      <c r="BH189" s="150">
        <f>IF(N189="sníž. přenesená",J189,0)</f>
        <v>0</v>
      </c>
      <c r="BI189" s="150">
        <f>IF(N189="nulová",J189,0)</f>
        <v>0</v>
      </c>
      <c r="BJ189" s="17" t="s">
        <v>88</v>
      </c>
      <c r="BK189" s="150">
        <f>ROUND(I189*H189,2)</f>
        <v>0</v>
      </c>
      <c r="BL189" s="17" t="s">
        <v>257</v>
      </c>
      <c r="BM189" s="149" t="s">
        <v>6070</v>
      </c>
    </row>
    <row r="190" spans="2:65" s="1" customFormat="1" ht="11.25">
      <c r="B190" s="33"/>
      <c r="D190" s="151" t="s">
        <v>259</v>
      </c>
      <c r="F190" s="152" t="s">
        <v>5585</v>
      </c>
      <c r="I190" s="153"/>
      <c r="L190" s="33"/>
      <c r="M190" s="154"/>
      <c r="T190" s="57"/>
      <c r="AT190" s="17" t="s">
        <v>259</v>
      </c>
      <c r="AU190" s="17" t="s">
        <v>21</v>
      </c>
    </row>
    <row r="191" spans="2:65" s="12" customFormat="1" ht="11.25">
      <c r="B191" s="155"/>
      <c r="D191" s="156" t="s">
        <v>265</v>
      </c>
      <c r="E191" s="157" t="s">
        <v>1</v>
      </c>
      <c r="F191" s="158" t="s">
        <v>6064</v>
      </c>
      <c r="H191" s="159">
        <v>1.98</v>
      </c>
      <c r="I191" s="160"/>
      <c r="L191" s="155"/>
      <c r="M191" s="161"/>
      <c r="T191" s="162"/>
      <c r="AT191" s="157" t="s">
        <v>265</v>
      </c>
      <c r="AU191" s="157" t="s">
        <v>21</v>
      </c>
      <c r="AV191" s="12" t="s">
        <v>21</v>
      </c>
      <c r="AW191" s="12" t="s">
        <v>36</v>
      </c>
      <c r="AX191" s="12" t="s">
        <v>88</v>
      </c>
      <c r="AY191" s="157" t="s">
        <v>250</v>
      </c>
    </row>
    <row r="192" spans="2:65" s="1" customFormat="1" ht="33" customHeight="1">
      <c r="B192" s="33"/>
      <c r="C192" s="138" t="s">
        <v>375</v>
      </c>
      <c r="D192" s="138" t="s">
        <v>252</v>
      </c>
      <c r="E192" s="139" t="s">
        <v>6071</v>
      </c>
      <c r="F192" s="140" t="s">
        <v>6072</v>
      </c>
      <c r="G192" s="141" t="s">
        <v>276</v>
      </c>
      <c r="H192" s="142">
        <v>7.92</v>
      </c>
      <c r="I192" s="143"/>
      <c r="J192" s="144">
        <f>ROUND(I192*H192,2)</f>
        <v>0</v>
      </c>
      <c r="K192" s="140" t="s">
        <v>256</v>
      </c>
      <c r="L192" s="33"/>
      <c r="M192" s="145" t="s">
        <v>1</v>
      </c>
      <c r="N192" s="146" t="s">
        <v>45</v>
      </c>
      <c r="P192" s="147">
        <f>O192*H192</f>
        <v>0</v>
      </c>
      <c r="Q192" s="147">
        <v>0</v>
      </c>
      <c r="R192" s="147">
        <f>Q192*H192</f>
        <v>0</v>
      </c>
      <c r="S192" s="147">
        <v>0</v>
      </c>
      <c r="T192" s="148">
        <f>S192*H192</f>
        <v>0</v>
      </c>
      <c r="AR192" s="149" t="s">
        <v>257</v>
      </c>
      <c r="AT192" s="149" t="s">
        <v>252</v>
      </c>
      <c r="AU192" s="149" t="s">
        <v>21</v>
      </c>
      <c r="AY192" s="17" t="s">
        <v>250</v>
      </c>
      <c r="BE192" s="150">
        <f>IF(N192="základní",J192,0)</f>
        <v>0</v>
      </c>
      <c r="BF192" s="150">
        <f>IF(N192="snížená",J192,0)</f>
        <v>0</v>
      </c>
      <c r="BG192" s="150">
        <f>IF(N192="zákl. přenesená",J192,0)</f>
        <v>0</v>
      </c>
      <c r="BH192" s="150">
        <f>IF(N192="sníž. přenesená",J192,0)</f>
        <v>0</v>
      </c>
      <c r="BI192" s="150">
        <f>IF(N192="nulová",J192,0)</f>
        <v>0</v>
      </c>
      <c r="BJ192" s="17" t="s">
        <v>88</v>
      </c>
      <c r="BK192" s="150">
        <f>ROUND(I192*H192,2)</f>
        <v>0</v>
      </c>
      <c r="BL192" s="17" t="s">
        <v>257</v>
      </c>
      <c r="BM192" s="149" t="s">
        <v>6073</v>
      </c>
    </row>
    <row r="193" spans="2:65" s="1" customFormat="1" ht="11.25">
      <c r="B193" s="33"/>
      <c r="D193" s="151" t="s">
        <v>259</v>
      </c>
      <c r="F193" s="152" t="s">
        <v>6074</v>
      </c>
      <c r="I193" s="153"/>
      <c r="L193" s="33"/>
      <c r="M193" s="154"/>
      <c r="T193" s="57"/>
      <c r="AT193" s="17" t="s">
        <v>259</v>
      </c>
      <c r="AU193" s="17" t="s">
        <v>21</v>
      </c>
    </row>
    <row r="194" spans="2:65" s="12" customFormat="1" ht="11.25">
      <c r="B194" s="155"/>
      <c r="D194" s="156" t="s">
        <v>265</v>
      </c>
      <c r="E194" s="157" t="s">
        <v>1</v>
      </c>
      <c r="F194" s="158" t="s">
        <v>6069</v>
      </c>
      <c r="H194" s="159">
        <v>7.92</v>
      </c>
      <c r="I194" s="160"/>
      <c r="L194" s="155"/>
      <c r="M194" s="161"/>
      <c r="T194" s="162"/>
      <c r="AT194" s="157" t="s">
        <v>265</v>
      </c>
      <c r="AU194" s="157" t="s">
        <v>21</v>
      </c>
      <c r="AV194" s="12" t="s">
        <v>21</v>
      </c>
      <c r="AW194" s="12" t="s">
        <v>36</v>
      </c>
      <c r="AX194" s="12" t="s">
        <v>88</v>
      </c>
      <c r="AY194" s="157" t="s">
        <v>250</v>
      </c>
    </row>
    <row r="195" spans="2:65" s="1" customFormat="1" ht="21.75" customHeight="1">
      <c r="B195" s="33"/>
      <c r="C195" s="138" t="s">
        <v>7</v>
      </c>
      <c r="D195" s="138" t="s">
        <v>252</v>
      </c>
      <c r="E195" s="139" t="s">
        <v>5598</v>
      </c>
      <c r="F195" s="140" t="s">
        <v>5599</v>
      </c>
      <c r="G195" s="141" t="s">
        <v>255</v>
      </c>
      <c r="H195" s="142">
        <v>61.6</v>
      </c>
      <c r="I195" s="143"/>
      <c r="J195" s="144">
        <f>ROUND(I195*H195,2)</f>
        <v>0</v>
      </c>
      <c r="K195" s="140" t="s">
        <v>256</v>
      </c>
      <c r="L195" s="33"/>
      <c r="M195" s="145" t="s">
        <v>1</v>
      </c>
      <c r="N195" s="146" t="s">
        <v>45</v>
      </c>
      <c r="P195" s="147">
        <f>O195*H195</f>
        <v>0</v>
      </c>
      <c r="Q195" s="147">
        <v>8.4000000000000003E-4</v>
      </c>
      <c r="R195" s="147">
        <f>Q195*H195</f>
        <v>5.1744000000000005E-2</v>
      </c>
      <c r="S195" s="147">
        <v>0</v>
      </c>
      <c r="T195" s="148">
        <f>S195*H195</f>
        <v>0</v>
      </c>
      <c r="AR195" s="149" t="s">
        <v>257</v>
      </c>
      <c r="AT195" s="149" t="s">
        <v>252</v>
      </c>
      <c r="AU195" s="149" t="s">
        <v>21</v>
      </c>
      <c r="AY195" s="17" t="s">
        <v>250</v>
      </c>
      <c r="BE195" s="150">
        <f>IF(N195="základní",J195,0)</f>
        <v>0</v>
      </c>
      <c r="BF195" s="150">
        <f>IF(N195="snížená",J195,0)</f>
        <v>0</v>
      </c>
      <c r="BG195" s="150">
        <f>IF(N195="zákl. přenesená",J195,0)</f>
        <v>0</v>
      </c>
      <c r="BH195" s="150">
        <f>IF(N195="sníž. přenesená",J195,0)</f>
        <v>0</v>
      </c>
      <c r="BI195" s="150">
        <f>IF(N195="nulová",J195,0)</f>
        <v>0</v>
      </c>
      <c r="BJ195" s="17" t="s">
        <v>88</v>
      </c>
      <c r="BK195" s="150">
        <f>ROUND(I195*H195,2)</f>
        <v>0</v>
      </c>
      <c r="BL195" s="17" t="s">
        <v>257</v>
      </c>
      <c r="BM195" s="149" t="s">
        <v>6075</v>
      </c>
    </row>
    <row r="196" spans="2:65" s="1" customFormat="1" ht="11.25">
      <c r="B196" s="33"/>
      <c r="D196" s="151" t="s">
        <v>259</v>
      </c>
      <c r="F196" s="152" t="s">
        <v>5601</v>
      </c>
      <c r="I196" s="153"/>
      <c r="L196" s="33"/>
      <c r="M196" s="154"/>
      <c r="T196" s="57"/>
      <c r="AT196" s="17" t="s">
        <v>259</v>
      </c>
      <c r="AU196" s="17" t="s">
        <v>21</v>
      </c>
    </row>
    <row r="197" spans="2:65" s="12" customFormat="1" ht="11.25">
      <c r="B197" s="155"/>
      <c r="D197" s="156" t="s">
        <v>265</v>
      </c>
      <c r="E197" s="157" t="s">
        <v>1</v>
      </c>
      <c r="F197" s="158" t="s">
        <v>6076</v>
      </c>
      <c r="H197" s="159">
        <v>61.6</v>
      </c>
      <c r="I197" s="160"/>
      <c r="L197" s="155"/>
      <c r="M197" s="161"/>
      <c r="T197" s="162"/>
      <c r="AT197" s="157" t="s">
        <v>265</v>
      </c>
      <c r="AU197" s="157" t="s">
        <v>21</v>
      </c>
      <c r="AV197" s="12" t="s">
        <v>21</v>
      </c>
      <c r="AW197" s="12" t="s">
        <v>36</v>
      </c>
      <c r="AX197" s="12" t="s">
        <v>88</v>
      </c>
      <c r="AY197" s="157" t="s">
        <v>250</v>
      </c>
    </row>
    <row r="198" spans="2:65" s="1" customFormat="1" ht="24.2" customHeight="1">
      <c r="B198" s="33"/>
      <c r="C198" s="138" t="s">
        <v>387</v>
      </c>
      <c r="D198" s="138" t="s">
        <v>252</v>
      </c>
      <c r="E198" s="139" t="s">
        <v>5603</v>
      </c>
      <c r="F198" s="140" t="s">
        <v>5604</v>
      </c>
      <c r="G198" s="141" t="s">
        <v>255</v>
      </c>
      <c r="H198" s="142">
        <v>61.6</v>
      </c>
      <c r="I198" s="143"/>
      <c r="J198" s="144">
        <f>ROUND(I198*H198,2)</f>
        <v>0</v>
      </c>
      <c r="K198" s="140" t="s">
        <v>256</v>
      </c>
      <c r="L198" s="33"/>
      <c r="M198" s="145" t="s">
        <v>1</v>
      </c>
      <c r="N198" s="146" t="s">
        <v>45</v>
      </c>
      <c r="P198" s="147">
        <f>O198*H198</f>
        <v>0</v>
      </c>
      <c r="Q198" s="147">
        <v>0</v>
      </c>
      <c r="R198" s="147">
        <f>Q198*H198</f>
        <v>0</v>
      </c>
      <c r="S198" s="147">
        <v>0</v>
      </c>
      <c r="T198" s="148">
        <f>S198*H198</f>
        <v>0</v>
      </c>
      <c r="AR198" s="149" t="s">
        <v>257</v>
      </c>
      <c r="AT198" s="149" t="s">
        <v>252</v>
      </c>
      <c r="AU198" s="149" t="s">
        <v>21</v>
      </c>
      <c r="AY198" s="17" t="s">
        <v>250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257</v>
      </c>
      <c r="BM198" s="149" t="s">
        <v>6077</v>
      </c>
    </row>
    <row r="199" spans="2:65" s="1" customFormat="1" ht="11.25">
      <c r="B199" s="33"/>
      <c r="D199" s="151" t="s">
        <v>259</v>
      </c>
      <c r="F199" s="152" t="s">
        <v>5606</v>
      </c>
      <c r="I199" s="153"/>
      <c r="L199" s="33"/>
      <c r="M199" s="154"/>
      <c r="T199" s="57"/>
      <c r="AT199" s="17" t="s">
        <v>259</v>
      </c>
      <c r="AU199" s="17" t="s">
        <v>21</v>
      </c>
    </row>
    <row r="200" spans="2:65" s="1" customFormat="1" ht="24.2" customHeight="1">
      <c r="B200" s="33"/>
      <c r="C200" s="138" t="s">
        <v>393</v>
      </c>
      <c r="D200" s="138" t="s">
        <v>252</v>
      </c>
      <c r="E200" s="139" t="s">
        <v>5625</v>
      </c>
      <c r="F200" s="140" t="s">
        <v>5626</v>
      </c>
      <c r="G200" s="141" t="s">
        <v>255</v>
      </c>
      <c r="H200" s="142">
        <v>44</v>
      </c>
      <c r="I200" s="143"/>
      <c r="J200" s="144">
        <f>ROUND(I200*H200,2)</f>
        <v>0</v>
      </c>
      <c r="K200" s="140" t="s">
        <v>256</v>
      </c>
      <c r="L200" s="33"/>
      <c r="M200" s="145" t="s">
        <v>1</v>
      </c>
      <c r="N200" s="146" t="s">
        <v>45</v>
      </c>
      <c r="P200" s="147">
        <f>O200*H200</f>
        <v>0</v>
      </c>
      <c r="Q200" s="147">
        <v>2.2699999999999999E-3</v>
      </c>
      <c r="R200" s="147">
        <f>Q200*H200</f>
        <v>9.9879999999999997E-2</v>
      </c>
      <c r="S200" s="147">
        <v>0</v>
      </c>
      <c r="T200" s="148">
        <f>S200*H200</f>
        <v>0</v>
      </c>
      <c r="AR200" s="149" t="s">
        <v>257</v>
      </c>
      <c r="AT200" s="149" t="s">
        <v>252</v>
      </c>
      <c r="AU200" s="149" t="s">
        <v>21</v>
      </c>
      <c r="AY200" s="17" t="s">
        <v>250</v>
      </c>
      <c r="BE200" s="150">
        <f>IF(N200="základní",J200,0)</f>
        <v>0</v>
      </c>
      <c r="BF200" s="150">
        <f>IF(N200="snížená",J200,0)</f>
        <v>0</v>
      </c>
      <c r="BG200" s="150">
        <f>IF(N200="zákl. přenesená",J200,0)</f>
        <v>0</v>
      </c>
      <c r="BH200" s="150">
        <f>IF(N200="sníž. přenesená",J200,0)</f>
        <v>0</v>
      </c>
      <c r="BI200" s="150">
        <f>IF(N200="nulová",J200,0)</f>
        <v>0</v>
      </c>
      <c r="BJ200" s="17" t="s">
        <v>88</v>
      </c>
      <c r="BK200" s="150">
        <f>ROUND(I200*H200,2)</f>
        <v>0</v>
      </c>
      <c r="BL200" s="17" t="s">
        <v>257</v>
      </c>
      <c r="BM200" s="149" t="s">
        <v>6078</v>
      </c>
    </row>
    <row r="201" spans="2:65" s="1" customFormat="1" ht="11.25">
      <c r="B201" s="33"/>
      <c r="D201" s="151" t="s">
        <v>259</v>
      </c>
      <c r="F201" s="152" t="s">
        <v>5628</v>
      </c>
      <c r="I201" s="153"/>
      <c r="L201" s="33"/>
      <c r="M201" s="154"/>
      <c r="T201" s="57"/>
      <c r="AT201" s="17" t="s">
        <v>259</v>
      </c>
      <c r="AU201" s="17" t="s">
        <v>21</v>
      </c>
    </row>
    <row r="202" spans="2:65" s="12" customFormat="1" ht="11.25">
      <c r="B202" s="155"/>
      <c r="D202" s="156" t="s">
        <v>265</v>
      </c>
      <c r="E202" s="157" t="s">
        <v>1</v>
      </c>
      <c r="F202" s="158" t="s">
        <v>6079</v>
      </c>
      <c r="H202" s="159">
        <v>44</v>
      </c>
      <c r="I202" s="160"/>
      <c r="L202" s="155"/>
      <c r="M202" s="161"/>
      <c r="T202" s="162"/>
      <c r="AT202" s="157" t="s">
        <v>265</v>
      </c>
      <c r="AU202" s="157" t="s">
        <v>21</v>
      </c>
      <c r="AV202" s="12" t="s">
        <v>21</v>
      </c>
      <c r="AW202" s="12" t="s">
        <v>36</v>
      </c>
      <c r="AX202" s="12" t="s">
        <v>80</v>
      </c>
      <c r="AY202" s="157" t="s">
        <v>250</v>
      </c>
    </row>
    <row r="203" spans="2:65" s="14" customFormat="1" ht="11.25">
      <c r="B203" s="171"/>
      <c r="D203" s="156" t="s">
        <v>265</v>
      </c>
      <c r="E203" s="172" t="s">
        <v>5426</v>
      </c>
      <c r="F203" s="173" t="s">
        <v>317</v>
      </c>
      <c r="H203" s="174">
        <v>44</v>
      </c>
      <c r="I203" s="175"/>
      <c r="L203" s="171"/>
      <c r="M203" s="176"/>
      <c r="T203" s="177"/>
      <c r="AT203" s="172" t="s">
        <v>265</v>
      </c>
      <c r="AU203" s="172" t="s">
        <v>21</v>
      </c>
      <c r="AV203" s="14" t="s">
        <v>267</v>
      </c>
      <c r="AW203" s="14" t="s">
        <v>36</v>
      </c>
      <c r="AX203" s="14" t="s">
        <v>88</v>
      </c>
      <c r="AY203" s="172" t="s">
        <v>250</v>
      </c>
    </row>
    <row r="204" spans="2:65" s="1" customFormat="1" ht="24.2" customHeight="1">
      <c r="B204" s="33"/>
      <c r="C204" s="138" t="s">
        <v>399</v>
      </c>
      <c r="D204" s="138" t="s">
        <v>252</v>
      </c>
      <c r="E204" s="139" t="s">
        <v>5631</v>
      </c>
      <c r="F204" s="140" t="s">
        <v>5632</v>
      </c>
      <c r="G204" s="141" t="s">
        <v>255</v>
      </c>
      <c r="H204" s="142">
        <v>44</v>
      </c>
      <c r="I204" s="143"/>
      <c r="J204" s="144">
        <f>ROUND(I204*H204,2)</f>
        <v>0</v>
      </c>
      <c r="K204" s="140" t="s">
        <v>256</v>
      </c>
      <c r="L204" s="33"/>
      <c r="M204" s="145" t="s">
        <v>1</v>
      </c>
      <c r="N204" s="146" t="s">
        <v>45</v>
      </c>
      <c r="P204" s="147">
        <f>O204*H204</f>
        <v>0</v>
      </c>
      <c r="Q204" s="147">
        <v>0</v>
      </c>
      <c r="R204" s="147">
        <f>Q204*H204</f>
        <v>0</v>
      </c>
      <c r="S204" s="147">
        <v>0</v>
      </c>
      <c r="T204" s="148">
        <f>S204*H204</f>
        <v>0</v>
      </c>
      <c r="AR204" s="149" t="s">
        <v>257</v>
      </c>
      <c r="AT204" s="149" t="s">
        <v>252</v>
      </c>
      <c r="AU204" s="149" t="s">
        <v>21</v>
      </c>
      <c r="AY204" s="17" t="s">
        <v>250</v>
      </c>
      <c r="BE204" s="150">
        <f>IF(N204="základní",J204,0)</f>
        <v>0</v>
      </c>
      <c r="BF204" s="150">
        <f>IF(N204="snížená",J204,0)</f>
        <v>0</v>
      </c>
      <c r="BG204" s="150">
        <f>IF(N204="zákl. přenesená",J204,0)</f>
        <v>0</v>
      </c>
      <c r="BH204" s="150">
        <f>IF(N204="sníž. přenesená",J204,0)</f>
        <v>0</v>
      </c>
      <c r="BI204" s="150">
        <f>IF(N204="nulová",J204,0)</f>
        <v>0</v>
      </c>
      <c r="BJ204" s="17" t="s">
        <v>88</v>
      </c>
      <c r="BK204" s="150">
        <f>ROUND(I204*H204,2)</f>
        <v>0</v>
      </c>
      <c r="BL204" s="17" t="s">
        <v>257</v>
      </c>
      <c r="BM204" s="149" t="s">
        <v>6080</v>
      </c>
    </row>
    <row r="205" spans="2:65" s="1" customFormat="1" ht="11.25">
      <c r="B205" s="33"/>
      <c r="D205" s="151" t="s">
        <v>259</v>
      </c>
      <c r="F205" s="152" t="s">
        <v>5634</v>
      </c>
      <c r="I205" s="153"/>
      <c r="L205" s="33"/>
      <c r="M205" s="154"/>
      <c r="T205" s="57"/>
      <c r="AT205" s="17" t="s">
        <v>259</v>
      </c>
      <c r="AU205" s="17" t="s">
        <v>21</v>
      </c>
    </row>
    <row r="206" spans="2:65" s="12" customFormat="1" ht="11.25">
      <c r="B206" s="155"/>
      <c r="D206" s="156" t="s">
        <v>265</v>
      </c>
      <c r="E206" s="157" t="s">
        <v>1</v>
      </c>
      <c r="F206" s="158" t="s">
        <v>5426</v>
      </c>
      <c r="H206" s="159">
        <v>44</v>
      </c>
      <c r="I206" s="160"/>
      <c r="L206" s="155"/>
      <c r="M206" s="161"/>
      <c r="T206" s="162"/>
      <c r="AT206" s="157" t="s">
        <v>265</v>
      </c>
      <c r="AU206" s="157" t="s">
        <v>21</v>
      </c>
      <c r="AV206" s="12" t="s">
        <v>21</v>
      </c>
      <c r="AW206" s="12" t="s">
        <v>36</v>
      </c>
      <c r="AX206" s="12" t="s">
        <v>88</v>
      </c>
      <c r="AY206" s="157" t="s">
        <v>250</v>
      </c>
    </row>
    <row r="207" spans="2:65" s="1" customFormat="1" ht="33" customHeight="1">
      <c r="B207" s="33"/>
      <c r="C207" s="138" t="s">
        <v>406</v>
      </c>
      <c r="D207" s="138" t="s">
        <v>252</v>
      </c>
      <c r="E207" s="139" t="s">
        <v>5635</v>
      </c>
      <c r="F207" s="140" t="s">
        <v>5636</v>
      </c>
      <c r="G207" s="141" t="s">
        <v>276</v>
      </c>
      <c r="H207" s="142">
        <v>24</v>
      </c>
      <c r="I207" s="143"/>
      <c r="J207" s="144">
        <f>ROUND(I207*H207,2)</f>
        <v>0</v>
      </c>
      <c r="K207" s="140" t="s">
        <v>256</v>
      </c>
      <c r="L207" s="33"/>
      <c r="M207" s="145" t="s">
        <v>1</v>
      </c>
      <c r="N207" s="146" t="s">
        <v>45</v>
      </c>
      <c r="P207" s="147">
        <f>O207*H207</f>
        <v>0</v>
      </c>
      <c r="Q207" s="147">
        <v>4.8000000000000001E-4</v>
      </c>
      <c r="R207" s="147">
        <f>Q207*H207</f>
        <v>1.1520000000000001E-2</v>
      </c>
      <c r="S207" s="147">
        <v>0</v>
      </c>
      <c r="T207" s="148">
        <f>S207*H207</f>
        <v>0</v>
      </c>
      <c r="AR207" s="149" t="s">
        <v>257</v>
      </c>
      <c r="AT207" s="149" t="s">
        <v>252</v>
      </c>
      <c r="AU207" s="149" t="s">
        <v>21</v>
      </c>
      <c r="AY207" s="17" t="s">
        <v>250</v>
      </c>
      <c r="BE207" s="150">
        <f>IF(N207="základní",J207,0)</f>
        <v>0</v>
      </c>
      <c r="BF207" s="150">
        <f>IF(N207="snížená",J207,0)</f>
        <v>0</v>
      </c>
      <c r="BG207" s="150">
        <f>IF(N207="zákl. přenesená",J207,0)</f>
        <v>0</v>
      </c>
      <c r="BH207" s="150">
        <f>IF(N207="sníž. přenesená",J207,0)</f>
        <v>0</v>
      </c>
      <c r="BI207" s="150">
        <f>IF(N207="nulová",J207,0)</f>
        <v>0</v>
      </c>
      <c r="BJ207" s="17" t="s">
        <v>88</v>
      </c>
      <c r="BK207" s="150">
        <f>ROUND(I207*H207,2)</f>
        <v>0</v>
      </c>
      <c r="BL207" s="17" t="s">
        <v>257</v>
      </c>
      <c r="BM207" s="149" t="s">
        <v>6081</v>
      </c>
    </row>
    <row r="208" spans="2:65" s="1" customFormat="1" ht="11.25">
      <c r="B208" s="33"/>
      <c r="D208" s="151" t="s">
        <v>259</v>
      </c>
      <c r="F208" s="152" t="s">
        <v>5638</v>
      </c>
      <c r="I208" s="153"/>
      <c r="L208" s="33"/>
      <c r="M208" s="154"/>
      <c r="T208" s="57"/>
      <c r="AT208" s="17" t="s">
        <v>259</v>
      </c>
      <c r="AU208" s="17" t="s">
        <v>21</v>
      </c>
    </row>
    <row r="209" spans="2:65" s="12" customFormat="1" ht="11.25">
      <c r="B209" s="155"/>
      <c r="D209" s="156" t="s">
        <v>265</v>
      </c>
      <c r="E209" s="157" t="s">
        <v>1</v>
      </c>
      <c r="F209" s="158" t="s">
        <v>6082</v>
      </c>
      <c r="H209" s="159">
        <v>24</v>
      </c>
      <c r="I209" s="160"/>
      <c r="L209" s="155"/>
      <c r="M209" s="161"/>
      <c r="T209" s="162"/>
      <c r="AT209" s="157" t="s">
        <v>265</v>
      </c>
      <c r="AU209" s="157" t="s">
        <v>21</v>
      </c>
      <c r="AV209" s="12" t="s">
        <v>21</v>
      </c>
      <c r="AW209" s="12" t="s">
        <v>36</v>
      </c>
      <c r="AX209" s="12" t="s">
        <v>80</v>
      </c>
      <c r="AY209" s="157" t="s">
        <v>250</v>
      </c>
    </row>
    <row r="210" spans="2:65" s="14" customFormat="1" ht="11.25">
      <c r="B210" s="171"/>
      <c r="D210" s="156" t="s">
        <v>265</v>
      </c>
      <c r="E210" s="172" t="s">
        <v>5430</v>
      </c>
      <c r="F210" s="173" t="s">
        <v>317</v>
      </c>
      <c r="H210" s="174">
        <v>24</v>
      </c>
      <c r="I210" s="175"/>
      <c r="L210" s="171"/>
      <c r="M210" s="176"/>
      <c r="T210" s="177"/>
      <c r="AT210" s="172" t="s">
        <v>265</v>
      </c>
      <c r="AU210" s="172" t="s">
        <v>21</v>
      </c>
      <c r="AV210" s="14" t="s">
        <v>267</v>
      </c>
      <c r="AW210" s="14" t="s">
        <v>36</v>
      </c>
      <c r="AX210" s="14" t="s">
        <v>88</v>
      </c>
      <c r="AY210" s="172" t="s">
        <v>250</v>
      </c>
    </row>
    <row r="211" spans="2:65" s="1" customFormat="1" ht="33" customHeight="1">
      <c r="B211" s="33"/>
      <c r="C211" s="138" t="s">
        <v>411</v>
      </c>
      <c r="D211" s="138" t="s">
        <v>252</v>
      </c>
      <c r="E211" s="139" t="s">
        <v>5641</v>
      </c>
      <c r="F211" s="140" t="s">
        <v>5642</v>
      </c>
      <c r="G211" s="141" t="s">
        <v>276</v>
      </c>
      <c r="H211" s="142">
        <v>24</v>
      </c>
      <c r="I211" s="143"/>
      <c r="J211" s="144">
        <f>ROUND(I211*H211,2)</f>
        <v>0</v>
      </c>
      <c r="K211" s="140" t="s">
        <v>256</v>
      </c>
      <c r="L211" s="33"/>
      <c r="M211" s="145" t="s">
        <v>1</v>
      </c>
      <c r="N211" s="146" t="s">
        <v>45</v>
      </c>
      <c r="P211" s="147">
        <f>O211*H211</f>
        <v>0</v>
      </c>
      <c r="Q211" s="147">
        <v>0</v>
      </c>
      <c r="R211" s="147">
        <f>Q211*H211</f>
        <v>0</v>
      </c>
      <c r="S211" s="147">
        <v>0</v>
      </c>
      <c r="T211" s="148">
        <f>S211*H211</f>
        <v>0</v>
      </c>
      <c r="AR211" s="149" t="s">
        <v>257</v>
      </c>
      <c r="AT211" s="149" t="s">
        <v>252</v>
      </c>
      <c r="AU211" s="149" t="s">
        <v>21</v>
      </c>
      <c r="AY211" s="17" t="s">
        <v>250</v>
      </c>
      <c r="BE211" s="150">
        <f>IF(N211="základní",J211,0)</f>
        <v>0</v>
      </c>
      <c r="BF211" s="150">
        <f>IF(N211="snížená",J211,0)</f>
        <v>0</v>
      </c>
      <c r="BG211" s="150">
        <f>IF(N211="zákl. přenesená",J211,0)</f>
        <v>0</v>
      </c>
      <c r="BH211" s="150">
        <f>IF(N211="sníž. přenesená",J211,0)</f>
        <v>0</v>
      </c>
      <c r="BI211" s="150">
        <f>IF(N211="nulová",J211,0)</f>
        <v>0</v>
      </c>
      <c r="BJ211" s="17" t="s">
        <v>88</v>
      </c>
      <c r="BK211" s="150">
        <f>ROUND(I211*H211,2)</f>
        <v>0</v>
      </c>
      <c r="BL211" s="17" t="s">
        <v>257</v>
      </c>
      <c r="BM211" s="149" t="s">
        <v>6083</v>
      </c>
    </row>
    <row r="212" spans="2:65" s="1" customFormat="1" ht="11.25">
      <c r="B212" s="33"/>
      <c r="D212" s="151" t="s">
        <v>259</v>
      </c>
      <c r="F212" s="152" t="s">
        <v>5644</v>
      </c>
      <c r="I212" s="153"/>
      <c r="L212" s="33"/>
      <c r="M212" s="154"/>
      <c r="T212" s="57"/>
      <c r="AT212" s="17" t="s">
        <v>259</v>
      </c>
      <c r="AU212" s="17" t="s">
        <v>21</v>
      </c>
    </row>
    <row r="213" spans="2:65" s="12" customFormat="1" ht="11.25">
      <c r="B213" s="155"/>
      <c r="D213" s="156" t="s">
        <v>265</v>
      </c>
      <c r="E213" s="157" t="s">
        <v>1</v>
      </c>
      <c r="F213" s="158" t="s">
        <v>5430</v>
      </c>
      <c r="H213" s="159">
        <v>24</v>
      </c>
      <c r="I213" s="160"/>
      <c r="L213" s="155"/>
      <c r="M213" s="161"/>
      <c r="T213" s="162"/>
      <c r="AT213" s="157" t="s">
        <v>265</v>
      </c>
      <c r="AU213" s="157" t="s">
        <v>21</v>
      </c>
      <c r="AV213" s="12" t="s">
        <v>21</v>
      </c>
      <c r="AW213" s="12" t="s">
        <v>36</v>
      </c>
      <c r="AX213" s="12" t="s">
        <v>88</v>
      </c>
      <c r="AY213" s="157" t="s">
        <v>250</v>
      </c>
    </row>
    <row r="214" spans="2:65" s="1" customFormat="1" ht="37.9" customHeight="1">
      <c r="B214" s="33"/>
      <c r="C214" s="138" t="s">
        <v>417</v>
      </c>
      <c r="D214" s="138" t="s">
        <v>252</v>
      </c>
      <c r="E214" s="139" t="s">
        <v>4314</v>
      </c>
      <c r="F214" s="140" t="s">
        <v>4315</v>
      </c>
      <c r="G214" s="141" t="s">
        <v>276</v>
      </c>
      <c r="H214" s="142">
        <v>37.799999999999997</v>
      </c>
      <c r="I214" s="143"/>
      <c r="J214" s="144">
        <f>ROUND(I214*H214,2)</f>
        <v>0</v>
      </c>
      <c r="K214" s="140" t="s">
        <v>256</v>
      </c>
      <c r="L214" s="33"/>
      <c r="M214" s="145" t="s">
        <v>1</v>
      </c>
      <c r="N214" s="146" t="s">
        <v>45</v>
      </c>
      <c r="P214" s="147">
        <f>O214*H214</f>
        <v>0</v>
      </c>
      <c r="Q214" s="147">
        <v>0</v>
      </c>
      <c r="R214" s="147">
        <f>Q214*H214</f>
        <v>0</v>
      </c>
      <c r="S214" s="147">
        <v>0</v>
      </c>
      <c r="T214" s="148">
        <f>S214*H214</f>
        <v>0</v>
      </c>
      <c r="AR214" s="149" t="s">
        <v>257</v>
      </c>
      <c r="AT214" s="149" t="s">
        <v>252</v>
      </c>
      <c r="AU214" s="149" t="s">
        <v>21</v>
      </c>
      <c r="AY214" s="17" t="s">
        <v>250</v>
      </c>
      <c r="BE214" s="150">
        <f>IF(N214="základní",J214,0)</f>
        <v>0</v>
      </c>
      <c r="BF214" s="150">
        <f>IF(N214="snížená",J214,0)</f>
        <v>0</v>
      </c>
      <c r="BG214" s="150">
        <f>IF(N214="zákl. přenesená",J214,0)</f>
        <v>0</v>
      </c>
      <c r="BH214" s="150">
        <f>IF(N214="sníž. přenesená",J214,0)</f>
        <v>0</v>
      </c>
      <c r="BI214" s="150">
        <f>IF(N214="nulová",J214,0)</f>
        <v>0</v>
      </c>
      <c r="BJ214" s="17" t="s">
        <v>88</v>
      </c>
      <c r="BK214" s="150">
        <f>ROUND(I214*H214,2)</f>
        <v>0</v>
      </c>
      <c r="BL214" s="17" t="s">
        <v>257</v>
      </c>
      <c r="BM214" s="149" t="s">
        <v>6084</v>
      </c>
    </row>
    <row r="215" spans="2:65" s="1" customFormat="1" ht="11.25">
      <c r="B215" s="33"/>
      <c r="D215" s="151" t="s">
        <v>259</v>
      </c>
      <c r="F215" s="152" t="s">
        <v>4317</v>
      </c>
      <c r="I215" s="153"/>
      <c r="L215" s="33"/>
      <c r="M215" s="154"/>
      <c r="T215" s="57"/>
      <c r="AT215" s="17" t="s">
        <v>259</v>
      </c>
      <c r="AU215" s="17" t="s">
        <v>21</v>
      </c>
    </row>
    <row r="216" spans="2:65" s="12" customFormat="1" ht="11.25">
      <c r="B216" s="155"/>
      <c r="D216" s="156" t="s">
        <v>265</v>
      </c>
      <c r="E216" s="157" t="s">
        <v>5434</v>
      </c>
      <c r="F216" s="158" t="s">
        <v>6085</v>
      </c>
      <c r="H216" s="159">
        <v>37.799999999999997</v>
      </c>
      <c r="I216" s="160"/>
      <c r="L216" s="155"/>
      <c r="M216" s="161"/>
      <c r="T216" s="162"/>
      <c r="AT216" s="157" t="s">
        <v>265</v>
      </c>
      <c r="AU216" s="157" t="s">
        <v>21</v>
      </c>
      <c r="AV216" s="12" t="s">
        <v>21</v>
      </c>
      <c r="AW216" s="12" t="s">
        <v>36</v>
      </c>
      <c r="AX216" s="12" t="s">
        <v>88</v>
      </c>
      <c r="AY216" s="157" t="s">
        <v>250</v>
      </c>
    </row>
    <row r="217" spans="2:65" s="1" customFormat="1" ht="37.9" customHeight="1">
      <c r="B217" s="33"/>
      <c r="C217" s="138" t="s">
        <v>423</v>
      </c>
      <c r="D217" s="138" t="s">
        <v>252</v>
      </c>
      <c r="E217" s="139" t="s">
        <v>4319</v>
      </c>
      <c r="F217" s="140" t="s">
        <v>4320</v>
      </c>
      <c r="G217" s="141" t="s">
        <v>276</v>
      </c>
      <c r="H217" s="142">
        <v>189</v>
      </c>
      <c r="I217" s="143"/>
      <c r="J217" s="144">
        <f>ROUND(I217*H217,2)</f>
        <v>0</v>
      </c>
      <c r="K217" s="140" t="s">
        <v>256</v>
      </c>
      <c r="L217" s="33"/>
      <c r="M217" s="145" t="s">
        <v>1</v>
      </c>
      <c r="N217" s="146" t="s">
        <v>45</v>
      </c>
      <c r="P217" s="147">
        <f>O217*H217</f>
        <v>0</v>
      </c>
      <c r="Q217" s="147">
        <v>0</v>
      </c>
      <c r="R217" s="147">
        <f>Q217*H217</f>
        <v>0</v>
      </c>
      <c r="S217" s="147">
        <v>0</v>
      </c>
      <c r="T217" s="148">
        <f>S217*H217</f>
        <v>0</v>
      </c>
      <c r="AR217" s="149" t="s">
        <v>257</v>
      </c>
      <c r="AT217" s="149" t="s">
        <v>252</v>
      </c>
      <c r="AU217" s="149" t="s">
        <v>21</v>
      </c>
      <c r="AY217" s="17" t="s">
        <v>250</v>
      </c>
      <c r="BE217" s="150">
        <f>IF(N217="základní",J217,0)</f>
        <v>0</v>
      </c>
      <c r="BF217" s="150">
        <f>IF(N217="snížená",J217,0)</f>
        <v>0</v>
      </c>
      <c r="BG217" s="150">
        <f>IF(N217="zákl. přenesená",J217,0)</f>
        <v>0</v>
      </c>
      <c r="BH217" s="150">
        <f>IF(N217="sníž. přenesená",J217,0)</f>
        <v>0</v>
      </c>
      <c r="BI217" s="150">
        <f>IF(N217="nulová",J217,0)</f>
        <v>0</v>
      </c>
      <c r="BJ217" s="17" t="s">
        <v>88</v>
      </c>
      <c r="BK217" s="150">
        <f>ROUND(I217*H217,2)</f>
        <v>0</v>
      </c>
      <c r="BL217" s="17" t="s">
        <v>257</v>
      </c>
      <c r="BM217" s="149" t="s">
        <v>6086</v>
      </c>
    </row>
    <row r="218" spans="2:65" s="1" customFormat="1" ht="11.25">
      <c r="B218" s="33"/>
      <c r="D218" s="151" t="s">
        <v>259</v>
      </c>
      <c r="F218" s="152" t="s">
        <v>4322</v>
      </c>
      <c r="I218" s="153"/>
      <c r="L218" s="33"/>
      <c r="M218" s="154"/>
      <c r="T218" s="57"/>
      <c r="AT218" s="17" t="s">
        <v>259</v>
      </c>
      <c r="AU218" s="17" t="s">
        <v>21</v>
      </c>
    </row>
    <row r="219" spans="2:65" s="12" customFormat="1" ht="11.25">
      <c r="B219" s="155"/>
      <c r="D219" s="156" t="s">
        <v>265</v>
      </c>
      <c r="E219" s="157" t="s">
        <v>1</v>
      </c>
      <c r="F219" s="158" t="s">
        <v>5653</v>
      </c>
      <c r="H219" s="159">
        <v>189</v>
      </c>
      <c r="I219" s="160"/>
      <c r="L219" s="155"/>
      <c r="M219" s="161"/>
      <c r="T219" s="162"/>
      <c r="AT219" s="157" t="s">
        <v>265</v>
      </c>
      <c r="AU219" s="157" t="s">
        <v>21</v>
      </c>
      <c r="AV219" s="12" t="s">
        <v>21</v>
      </c>
      <c r="AW219" s="12" t="s">
        <v>36</v>
      </c>
      <c r="AX219" s="12" t="s">
        <v>88</v>
      </c>
      <c r="AY219" s="157" t="s">
        <v>250</v>
      </c>
    </row>
    <row r="220" spans="2:65" s="1" customFormat="1" ht="24.2" customHeight="1">
      <c r="B220" s="33"/>
      <c r="C220" s="138" t="s">
        <v>429</v>
      </c>
      <c r="D220" s="138" t="s">
        <v>252</v>
      </c>
      <c r="E220" s="139" t="s">
        <v>6087</v>
      </c>
      <c r="F220" s="140" t="s">
        <v>6088</v>
      </c>
      <c r="G220" s="141" t="s">
        <v>402</v>
      </c>
      <c r="H220" s="142">
        <v>68.040000000000006</v>
      </c>
      <c r="I220" s="143"/>
      <c r="J220" s="144">
        <f>ROUND(I220*H220,2)</f>
        <v>0</v>
      </c>
      <c r="K220" s="140" t="s">
        <v>1</v>
      </c>
      <c r="L220" s="33"/>
      <c r="M220" s="145" t="s">
        <v>1</v>
      </c>
      <c r="N220" s="146" t="s">
        <v>45</v>
      </c>
      <c r="P220" s="147">
        <f>O220*H220</f>
        <v>0</v>
      </c>
      <c r="Q220" s="147">
        <v>0</v>
      </c>
      <c r="R220" s="147">
        <f>Q220*H220</f>
        <v>0</v>
      </c>
      <c r="S220" s="147">
        <v>0</v>
      </c>
      <c r="T220" s="148">
        <f>S220*H220</f>
        <v>0</v>
      </c>
      <c r="AR220" s="149" t="s">
        <v>257</v>
      </c>
      <c r="AT220" s="149" t="s">
        <v>252</v>
      </c>
      <c r="AU220" s="149" t="s">
        <v>21</v>
      </c>
      <c r="AY220" s="17" t="s">
        <v>250</v>
      </c>
      <c r="BE220" s="150">
        <f>IF(N220="základní",J220,0)</f>
        <v>0</v>
      </c>
      <c r="BF220" s="150">
        <f>IF(N220="snížená",J220,0)</f>
        <v>0</v>
      </c>
      <c r="BG220" s="150">
        <f>IF(N220="zákl. přenesená",J220,0)</f>
        <v>0</v>
      </c>
      <c r="BH220" s="150">
        <f>IF(N220="sníž. přenesená",J220,0)</f>
        <v>0</v>
      </c>
      <c r="BI220" s="150">
        <f>IF(N220="nulová",J220,0)</f>
        <v>0</v>
      </c>
      <c r="BJ220" s="17" t="s">
        <v>88</v>
      </c>
      <c r="BK220" s="150">
        <f>ROUND(I220*H220,2)</f>
        <v>0</v>
      </c>
      <c r="BL220" s="17" t="s">
        <v>257</v>
      </c>
      <c r="BM220" s="149" t="s">
        <v>6089</v>
      </c>
    </row>
    <row r="221" spans="2:65" s="12" customFormat="1" ht="11.25">
      <c r="B221" s="155"/>
      <c r="D221" s="156" t="s">
        <v>265</v>
      </c>
      <c r="E221" s="157" t="s">
        <v>1</v>
      </c>
      <c r="F221" s="158" t="s">
        <v>5656</v>
      </c>
      <c r="H221" s="159">
        <v>68.040000000000006</v>
      </c>
      <c r="I221" s="160"/>
      <c r="L221" s="155"/>
      <c r="M221" s="161"/>
      <c r="T221" s="162"/>
      <c r="AT221" s="157" t="s">
        <v>265</v>
      </c>
      <c r="AU221" s="157" t="s">
        <v>21</v>
      </c>
      <c r="AV221" s="12" t="s">
        <v>21</v>
      </c>
      <c r="AW221" s="12" t="s">
        <v>36</v>
      </c>
      <c r="AX221" s="12" t="s">
        <v>88</v>
      </c>
      <c r="AY221" s="157" t="s">
        <v>250</v>
      </c>
    </row>
    <row r="222" spans="2:65" s="1" customFormat="1" ht="24.2" customHeight="1">
      <c r="B222" s="33"/>
      <c r="C222" s="138" t="s">
        <v>435</v>
      </c>
      <c r="D222" s="138" t="s">
        <v>252</v>
      </c>
      <c r="E222" s="139" t="s">
        <v>346</v>
      </c>
      <c r="F222" s="140" t="s">
        <v>347</v>
      </c>
      <c r="G222" s="141" t="s">
        <v>276</v>
      </c>
      <c r="H222" s="142">
        <v>24.54</v>
      </c>
      <c r="I222" s="143"/>
      <c r="J222" s="144">
        <f>ROUND(I222*H222,2)</f>
        <v>0</v>
      </c>
      <c r="K222" s="140" t="s">
        <v>256</v>
      </c>
      <c r="L222" s="33"/>
      <c r="M222" s="145" t="s">
        <v>1</v>
      </c>
      <c r="N222" s="146" t="s">
        <v>45</v>
      </c>
      <c r="P222" s="147">
        <f>O222*H222</f>
        <v>0</v>
      </c>
      <c r="Q222" s="147">
        <v>0</v>
      </c>
      <c r="R222" s="147">
        <f>Q222*H222</f>
        <v>0</v>
      </c>
      <c r="S222" s="147">
        <v>0</v>
      </c>
      <c r="T222" s="148">
        <f>S222*H222</f>
        <v>0</v>
      </c>
      <c r="AR222" s="149" t="s">
        <v>257</v>
      </c>
      <c r="AT222" s="149" t="s">
        <v>252</v>
      </c>
      <c r="AU222" s="149" t="s">
        <v>21</v>
      </c>
      <c r="AY222" s="17" t="s">
        <v>250</v>
      </c>
      <c r="BE222" s="150">
        <f>IF(N222="základní",J222,0)</f>
        <v>0</v>
      </c>
      <c r="BF222" s="150">
        <f>IF(N222="snížená",J222,0)</f>
        <v>0</v>
      </c>
      <c r="BG222" s="150">
        <f>IF(N222="zákl. přenesená",J222,0)</f>
        <v>0</v>
      </c>
      <c r="BH222" s="150">
        <f>IF(N222="sníž. přenesená",J222,0)</f>
        <v>0</v>
      </c>
      <c r="BI222" s="150">
        <f>IF(N222="nulová",J222,0)</f>
        <v>0</v>
      </c>
      <c r="BJ222" s="17" t="s">
        <v>88</v>
      </c>
      <c r="BK222" s="150">
        <f>ROUND(I222*H222,2)</f>
        <v>0</v>
      </c>
      <c r="BL222" s="17" t="s">
        <v>257</v>
      </c>
      <c r="BM222" s="149" t="s">
        <v>6090</v>
      </c>
    </row>
    <row r="223" spans="2:65" s="1" customFormat="1" ht="11.25">
      <c r="B223" s="33"/>
      <c r="D223" s="151" t="s">
        <v>259</v>
      </c>
      <c r="F223" s="152" t="s">
        <v>349</v>
      </c>
      <c r="I223" s="153"/>
      <c r="L223" s="33"/>
      <c r="M223" s="154"/>
      <c r="T223" s="57"/>
      <c r="AT223" s="17" t="s">
        <v>259</v>
      </c>
      <c r="AU223" s="17" t="s">
        <v>21</v>
      </c>
    </row>
    <row r="224" spans="2:65" s="12" customFormat="1" ht="11.25">
      <c r="B224" s="155"/>
      <c r="D224" s="156" t="s">
        <v>265</v>
      </c>
      <c r="E224" s="157" t="s">
        <v>1</v>
      </c>
      <c r="F224" s="158" t="s">
        <v>6091</v>
      </c>
      <c r="H224" s="159">
        <v>13.32</v>
      </c>
      <c r="I224" s="160"/>
      <c r="L224" s="155"/>
      <c r="M224" s="161"/>
      <c r="T224" s="162"/>
      <c r="AT224" s="157" t="s">
        <v>265</v>
      </c>
      <c r="AU224" s="157" t="s">
        <v>21</v>
      </c>
      <c r="AV224" s="12" t="s">
        <v>21</v>
      </c>
      <c r="AW224" s="12" t="s">
        <v>36</v>
      </c>
      <c r="AX224" s="12" t="s">
        <v>80</v>
      </c>
      <c r="AY224" s="157" t="s">
        <v>250</v>
      </c>
    </row>
    <row r="225" spans="2:65" s="12" customFormat="1" ht="11.25">
      <c r="B225" s="155"/>
      <c r="D225" s="156" t="s">
        <v>265</v>
      </c>
      <c r="E225" s="157" t="s">
        <v>1</v>
      </c>
      <c r="F225" s="158" t="s">
        <v>6092</v>
      </c>
      <c r="H225" s="159">
        <v>11.22</v>
      </c>
      <c r="I225" s="160"/>
      <c r="L225" s="155"/>
      <c r="M225" s="161"/>
      <c r="T225" s="162"/>
      <c r="AT225" s="157" t="s">
        <v>265</v>
      </c>
      <c r="AU225" s="157" t="s">
        <v>21</v>
      </c>
      <c r="AV225" s="12" t="s">
        <v>21</v>
      </c>
      <c r="AW225" s="12" t="s">
        <v>36</v>
      </c>
      <c r="AX225" s="12" t="s">
        <v>80</v>
      </c>
      <c r="AY225" s="157" t="s">
        <v>250</v>
      </c>
    </row>
    <row r="226" spans="2:65" s="14" customFormat="1" ht="11.25">
      <c r="B226" s="171"/>
      <c r="D226" s="156" t="s">
        <v>265</v>
      </c>
      <c r="E226" s="172" t="s">
        <v>5436</v>
      </c>
      <c r="F226" s="173" t="s">
        <v>317</v>
      </c>
      <c r="H226" s="174">
        <v>24.54</v>
      </c>
      <c r="I226" s="175"/>
      <c r="L226" s="171"/>
      <c r="M226" s="176"/>
      <c r="T226" s="177"/>
      <c r="AT226" s="172" t="s">
        <v>265</v>
      </c>
      <c r="AU226" s="172" t="s">
        <v>21</v>
      </c>
      <c r="AV226" s="14" t="s">
        <v>267</v>
      </c>
      <c r="AW226" s="14" t="s">
        <v>36</v>
      </c>
      <c r="AX226" s="14" t="s">
        <v>80</v>
      </c>
      <c r="AY226" s="172" t="s">
        <v>250</v>
      </c>
    </row>
    <row r="227" spans="2:65" s="13" customFormat="1" ht="11.25">
      <c r="B227" s="163"/>
      <c r="D227" s="156" t="s">
        <v>265</v>
      </c>
      <c r="E227" s="164" t="s">
        <v>5668</v>
      </c>
      <c r="F227" s="165" t="s">
        <v>273</v>
      </c>
      <c r="H227" s="166">
        <v>24.54</v>
      </c>
      <c r="I227" s="167"/>
      <c r="L227" s="163"/>
      <c r="M227" s="168"/>
      <c r="T227" s="169"/>
      <c r="AT227" s="164" t="s">
        <v>265</v>
      </c>
      <c r="AU227" s="164" t="s">
        <v>21</v>
      </c>
      <c r="AV227" s="13" t="s">
        <v>257</v>
      </c>
      <c r="AW227" s="13" t="s">
        <v>36</v>
      </c>
      <c r="AX227" s="13" t="s">
        <v>88</v>
      </c>
      <c r="AY227" s="164" t="s">
        <v>250</v>
      </c>
    </row>
    <row r="228" spans="2:65" s="1" customFormat="1" ht="16.5" customHeight="1">
      <c r="B228" s="33"/>
      <c r="C228" s="178" t="s">
        <v>440</v>
      </c>
      <c r="D228" s="178" t="s">
        <v>364</v>
      </c>
      <c r="E228" s="179" t="s">
        <v>2552</v>
      </c>
      <c r="F228" s="180" t="s">
        <v>2553</v>
      </c>
      <c r="G228" s="181" t="s">
        <v>402</v>
      </c>
      <c r="H228" s="182">
        <v>42.134999999999998</v>
      </c>
      <c r="I228" s="183"/>
      <c r="J228" s="184">
        <f>ROUND(I228*H228,2)</f>
        <v>0</v>
      </c>
      <c r="K228" s="180" t="s">
        <v>256</v>
      </c>
      <c r="L228" s="185"/>
      <c r="M228" s="186" t="s">
        <v>1</v>
      </c>
      <c r="N228" s="187" t="s">
        <v>45</v>
      </c>
      <c r="P228" s="147">
        <f>O228*H228</f>
        <v>0</v>
      </c>
      <c r="Q228" s="147">
        <v>1</v>
      </c>
      <c r="R228" s="147">
        <f>Q228*H228</f>
        <v>42.134999999999998</v>
      </c>
      <c r="S228" s="147">
        <v>0</v>
      </c>
      <c r="T228" s="148">
        <f>S228*H228</f>
        <v>0</v>
      </c>
      <c r="AR228" s="149" t="s">
        <v>299</v>
      </c>
      <c r="AT228" s="149" t="s">
        <v>364</v>
      </c>
      <c r="AU228" s="149" t="s">
        <v>21</v>
      </c>
      <c r="AY228" s="17" t="s">
        <v>250</v>
      </c>
      <c r="BE228" s="150">
        <f>IF(N228="základní",J228,0)</f>
        <v>0</v>
      </c>
      <c r="BF228" s="150">
        <f>IF(N228="snížená",J228,0)</f>
        <v>0</v>
      </c>
      <c r="BG228" s="150">
        <f>IF(N228="zákl. přenesená",J228,0)</f>
        <v>0</v>
      </c>
      <c r="BH228" s="150">
        <f>IF(N228="sníž. přenesená",J228,0)</f>
        <v>0</v>
      </c>
      <c r="BI228" s="150">
        <f>IF(N228="nulová",J228,0)</f>
        <v>0</v>
      </c>
      <c r="BJ228" s="17" t="s">
        <v>88</v>
      </c>
      <c r="BK228" s="150">
        <f>ROUND(I228*H228,2)</f>
        <v>0</v>
      </c>
      <c r="BL228" s="17" t="s">
        <v>257</v>
      </c>
      <c r="BM228" s="149" t="s">
        <v>6093</v>
      </c>
    </row>
    <row r="229" spans="2:65" s="12" customFormat="1" ht="11.25">
      <c r="B229" s="155"/>
      <c r="D229" s="156" t="s">
        <v>265</v>
      </c>
      <c r="E229" s="157" t="s">
        <v>1</v>
      </c>
      <c r="F229" s="158" t="s">
        <v>5670</v>
      </c>
      <c r="H229" s="159">
        <v>42.134999999999998</v>
      </c>
      <c r="I229" s="160"/>
      <c r="L229" s="155"/>
      <c r="M229" s="161"/>
      <c r="T229" s="162"/>
      <c r="AT229" s="157" t="s">
        <v>265</v>
      </c>
      <c r="AU229" s="157" t="s">
        <v>21</v>
      </c>
      <c r="AV229" s="12" t="s">
        <v>21</v>
      </c>
      <c r="AW229" s="12" t="s">
        <v>36</v>
      </c>
      <c r="AX229" s="12" t="s">
        <v>88</v>
      </c>
      <c r="AY229" s="157" t="s">
        <v>250</v>
      </c>
    </row>
    <row r="230" spans="2:65" s="1" customFormat="1" ht="24.2" customHeight="1">
      <c r="B230" s="33"/>
      <c r="C230" s="138" t="s">
        <v>447</v>
      </c>
      <c r="D230" s="138" t="s">
        <v>252</v>
      </c>
      <c r="E230" s="139" t="s">
        <v>5671</v>
      </c>
      <c r="F230" s="140" t="s">
        <v>5672</v>
      </c>
      <c r="G230" s="141" t="s">
        <v>276</v>
      </c>
      <c r="H230" s="142">
        <v>6.63</v>
      </c>
      <c r="I230" s="143"/>
      <c r="J230" s="144">
        <f>ROUND(I230*H230,2)</f>
        <v>0</v>
      </c>
      <c r="K230" s="140" t="s">
        <v>256</v>
      </c>
      <c r="L230" s="33"/>
      <c r="M230" s="145" t="s">
        <v>1</v>
      </c>
      <c r="N230" s="146" t="s">
        <v>45</v>
      </c>
      <c r="P230" s="147">
        <f>O230*H230</f>
        <v>0</v>
      </c>
      <c r="Q230" s="147">
        <v>0</v>
      </c>
      <c r="R230" s="147">
        <f>Q230*H230</f>
        <v>0</v>
      </c>
      <c r="S230" s="147">
        <v>0</v>
      </c>
      <c r="T230" s="148">
        <f>S230*H230</f>
        <v>0</v>
      </c>
      <c r="AR230" s="149" t="s">
        <v>257</v>
      </c>
      <c r="AT230" s="149" t="s">
        <v>252</v>
      </c>
      <c r="AU230" s="149" t="s">
        <v>21</v>
      </c>
      <c r="AY230" s="17" t="s">
        <v>250</v>
      </c>
      <c r="BE230" s="150">
        <f>IF(N230="základní",J230,0)</f>
        <v>0</v>
      </c>
      <c r="BF230" s="150">
        <f>IF(N230="snížená",J230,0)</f>
        <v>0</v>
      </c>
      <c r="BG230" s="150">
        <f>IF(N230="zákl. přenesená",J230,0)</f>
        <v>0</v>
      </c>
      <c r="BH230" s="150">
        <f>IF(N230="sníž. přenesená",J230,0)</f>
        <v>0</v>
      </c>
      <c r="BI230" s="150">
        <f>IF(N230="nulová",J230,0)</f>
        <v>0</v>
      </c>
      <c r="BJ230" s="17" t="s">
        <v>88</v>
      </c>
      <c r="BK230" s="150">
        <f>ROUND(I230*H230,2)</f>
        <v>0</v>
      </c>
      <c r="BL230" s="17" t="s">
        <v>257</v>
      </c>
      <c r="BM230" s="149" t="s">
        <v>6094</v>
      </c>
    </row>
    <row r="231" spans="2:65" s="1" customFormat="1" ht="11.25">
      <c r="B231" s="33"/>
      <c r="D231" s="151" t="s">
        <v>259</v>
      </c>
      <c r="F231" s="152" t="s">
        <v>5674</v>
      </c>
      <c r="I231" s="153"/>
      <c r="L231" s="33"/>
      <c r="M231" s="154"/>
      <c r="T231" s="57"/>
      <c r="AT231" s="17" t="s">
        <v>259</v>
      </c>
      <c r="AU231" s="17" t="s">
        <v>21</v>
      </c>
    </row>
    <row r="232" spans="2:65" s="12" customFormat="1" ht="11.25">
      <c r="B232" s="155"/>
      <c r="D232" s="156" t="s">
        <v>265</v>
      </c>
      <c r="E232" s="157" t="s">
        <v>1</v>
      </c>
      <c r="F232" s="158" t="s">
        <v>6095</v>
      </c>
      <c r="H232" s="159">
        <v>4.68</v>
      </c>
      <c r="I232" s="160"/>
      <c r="L232" s="155"/>
      <c r="M232" s="161"/>
      <c r="T232" s="162"/>
      <c r="AT232" s="157" t="s">
        <v>265</v>
      </c>
      <c r="AU232" s="157" t="s">
        <v>21</v>
      </c>
      <c r="AV232" s="12" t="s">
        <v>21</v>
      </c>
      <c r="AW232" s="12" t="s">
        <v>36</v>
      </c>
      <c r="AX232" s="12" t="s">
        <v>80</v>
      </c>
      <c r="AY232" s="157" t="s">
        <v>250</v>
      </c>
    </row>
    <row r="233" spans="2:65" s="12" customFormat="1" ht="11.25">
      <c r="B233" s="155"/>
      <c r="D233" s="156" t="s">
        <v>265</v>
      </c>
      <c r="E233" s="157" t="s">
        <v>1</v>
      </c>
      <c r="F233" s="158" t="s">
        <v>6096</v>
      </c>
      <c r="H233" s="159">
        <v>8.58</v>
      </c>
      <c r="I233" s="160"/>
      <c r="L233" s="155"/>
      <c r="M233" s="161"/>
      <c r="T233" s="162"/>
      <c r="AT233" s="157" t="s">
        <v>265</v>
      </c>
      <c r="AU233" s="157" t="s">
        <v>21</v>
      </c>
      <c r="AV233" s="12" t="s">
        <v>21</v>
      </c>
      <c r="AW233" s="12" t="s">
        <v>36</v>
      </c>
      <c r="AX233" s="12" t="s">
        <v>80</v>
      </c>
      <c r="AY233" s="157" t="s">
        <v>250</v>
      </c>
    </row>
    <row r="234" spans="2:65" s="14" customFormat="1" ht="11.25">
      <c r="B234" s="171"/>
      <c r="D234" s="156" t="s">
        <v>265</v>
      </c>
      <c r="E234" s="172" t="s">
        <v>1</v>
      </c>
      <c r="F234" s="173" t="s">
        <v>317</v>
      </c>
      <c r="H234" s="174">
        <v>13.26</v>
      </c>
      <c r="I234" s="175"/>
      <c r="L234" s="171"/>
      <c r="M234" s="176"/>
      <c r="T234" s="177"/>
      <c r="AT234" s="172" t="s">
        <v>265</v>
      </c>
      <c r="AU234" s="172" t="s">
        <v>21</v>
      </c>
      <c r="AV234" s="14" t="s">
        <v>267</v>
      </c>
      <c r="AW234" s="14" t="s">
        <v>36</v>
      </c>
      <c r="AX234" s="14" t="s">
        <v>80</v>
      </c>
      <c r="AY234" s="172" t="s">
        <v>250</v>
      </c>
    </row>
    <row r="235" spans="2:65" s="13" customFormat="1" ht="11.25">
      <c r="B235" s="163"/>
      <c r="D235" s="156" t="s">
        <v>265</v>
      </c>
      <c r="E235" s="164" t="s">
        <v>5423</v>
      </c>
      <c r="F235" s="165" t="s">
        <v>273</v>
      </c>
      <c r="H235" s="166">
        <v>13.26</v>
      </c>
      <c r="I235" s="167"/>
      <c r="L235" s="163"/>
      <c r="M235" s="168"/>
      <c r="T235" s="169"/>
      <c r="AT235" s="164" t="s">
        <v>265</v>
      </c>
      <c r="AU235" s="164" t="s">
        <v>21</v>
      </c>
      <c r="AV235" s="13" t="s">
        <v>257</v>
      </c>
      <c r="AW235" s="13" t="s">
        <v>36</v>
      </c>
      <c r="AX235" s="13" t="s">
        <v>80</v>
      </c>
      <c r="AY235" s="164" t="s">
        <v>250</v>
      </c>
    </row>
    <row r="236" spans="2:65" s="12" customFormat="1" ht="11.25">
      <c r="B236" s="155"/>
      <c r="D236" s="156" t="s">
        <v>265</v>
      </c>
      <c r="E236" s="157" t="s">
        <v>1</v>
      </c>
      <c r="F236" s="158" t="s">
        <v>5686</v>
      </c>
      <c r="H236" s="159">
        <v>6.63</v>
      </c>
      <c r="I236" s="160"/>
      <c r="L236" s="155"/>
      <c r="M236" s="161"/>
      <c r="T236" s="162"/>
      <c r="AT236" s="157" t="s">
        <v>265</v>
      </c>
      <c r="AU236" s="157" t="s">
        <v>21</v>
      </c>
      <c r="AV236" s="12" t="s">
        <v>21</v>
      </c>
      <c r="AW236" s="12" t="s">
        <v>36</v>
      </c>
      <c r="AX236" s="12" t="s">
        <v>88</v>
      </c>
      <c r="AY236" s="157" t="s">
        <v>250</v>
      </c>
    </row>
    <row r="237" spans="2:65" s="1" customFormat="1" ht="24.2" customHeight="1">
      <c r="B237" s="33"/>
      <c r="C237" s="138" t="s">
        <v>454</v>
      </c>
      <c r="D237" s="138" t="s">
        <v>252</v>
      </c>
      <c r="E237" s="139" t="s">
        <v>1422</v>
      </c>
      <c r="F237" s="140" t="s">
        <v>1423</v>
      </c>
      <c r="G237" s="141" t="s">
        <v>276</v>
      </c>
      <c r="H237" s="142">
        <v>6.63</v>
      </c>
      <c r="I237" s="143"/>
      <c r="J237" s="144">
        <f>ROUND(I237*H237,2)</f>
        <v>0</v>
      </c>
      <c r="K237" s="140" t="s">
        <v>256</v>
      </c>
      <c r="L237" s="33"/>
      <c r="M237" s="145" t="s">
        <v>1</v>
      </c>
      <c r="N237" s="146" t="s">
        <v>45</v>
      </c>
      <c r="P237" s="147">
        <f>O237*H237</f>
        <v>0</v>
      </c>
      <c r="Q237" s="147">
        <v>0</v>
      </c>
      <c r="R237" s="147">
        <f>Q237*H237</f>
        <v>0</v>
      </c>
      <c r="S237" s="147">
        <v>0</v>
      </c>
      <c r="T237" s="148">
        <f>S237*H237</f>
        <v>0</v>
      </c>
      <c r="AR237" s="149" t="s">
        <v>257</v>
      </c>
      <c r="AT237" s="149" t="s">
        <v>252</v>
      </c>
      <c r="AU237" s="149" t="s">
        <v>21</v>
      </c>
      <c r="AY237" s="17" t="s">
        <v>250</v>
      </c>
      <c r="BE237" s="150">
        <f>IF(N237="základní",J237,0)</f>
        <v>0</v>
      </c>
      <c r="BF237" s="150">
        <f>IF(N237="snížená",J237,0)</f>
        <v>0</v>
      </c>
      <c r="BG237" s="150">
        <f>IF(N237="zákl. přenesená",J237,0)</f>
        <v>0</v>
      </c>
      <c r="BH237" s="150">
        <f>IF(N237="sníž. přenesená",J237,0)</f>
        <v>0</v>
      </c>
      <c r="BI237" s="150">
        <f>IF(N237="nulová",J237,0)</f>
        <v>0</v>
      </c>
      <c r="BJ237" s="17" t="s">
        <v>88</v>
      </c>
      <c r="BK237" s="150">
        <f>ROUND(I237*H237,2)</f>
        <v>0</v>
      </c>
      <c r="BL237" s="17" t="s">
        <v>257</v>
      </c>
      <c r="BM237" s="149" t="s">
        <v>6097</v>
      </c>
    </row>
    <row r="238" spans="2:65" s="1" customFormat="1" ht="11.25">
      <c r="B238" s="33"/>
      <c r="D238" s="151" t="s">
        <v>259</v>
      </c>
      <c r="F238" s="152" t="s">
        <v>1425</v>
      </c>
      <c r="I238" s="153"/>
      <c r="L238" s="33"/>
      <c r="M238" s="154"/>
      <c r="T238" s="57"/>
      <c r="AT238" s="17" t="s">
        <v>259</v>
      </c>
      <c r="AU238" s="17" t="s">
        <v>21</v>
      </c>
    </row>
    <row r="239" spans="2:65" s="12" customFormat="1" ht="11.25">
      <c r="B239" s="155"/>
      <c r="D239" s="156" t="s">
        <v>265</v>
      </c>
      <c r="E239" s="157" t="s">
        <v>1</v>
      </c>
      <c r="F239" s="158" t="s">
        <v>5686</v>
      </c>
      <c r="H239" s="159">
        <v>6.63</v>
      </c>
      <c r="I239" s="160"/>
      <c r="L239" s="155"/>
      <c r="M239" s="161"/>
      <c r="T239" s="162"/>
      <c r="AT239" s="157" t="s">
        <v>265</v>
      </c>
      <c r="AU239" s="157" t="s">
        <v>21</v>
      </c>
      <c r="AV239" s="12" t="s">
        <v>21</v>
      </c>
      <c r="AW239" s="12" t="s">
        <v>36</v>
      </c>
      <c r="AX239" s="12" t="s">
        <v>88</v>
      </c>
      <c r="AY239" s="157" t="s">
        <v>250</v>
      </c>
    </row>
    <row r="240" spans="2:65" s="1" customFormat="1" ht="16.5" customHeight="1">
      <c r="B240" s="33"/>
      <c r="C240" s="178" t="s">
        <v>460</v>
      </c>
      <c r="D240" s="178" t="s">
        <v>364</v>
      </c>
      <c r="E240" s="179" t="s">
        <v>3038</v>
      </c>
      <c r="F240" s="180" t="s">
        <v>3039</v>
      </c>
      <c r="G240" s="181" t="s">
        <v>402</v>
      </c>
      <c r="H240" s="182">
        <v>22.766999999999999</v>
      </c>
      <c r="I240" s="183"/>
      <c r="J240" s="184">
        <f>ROUND(I240*H240,2)</f>
        <v>0</v>
      </c>
      <c r="K240" s="180" t="s">
        <v>256</v>
      </c>
      <c r="L240" s="185"/>
      <c r="M240" s="186" t="s">
        <v>1</v>
      </c>
      <c r="N240" s="187" t="s">
        <v>45</v>
      </c>
      <c r="P240" s="147">
        <f>O240*H240</f>
        <v>0</v>
      </c>
      <c r="Q240" s="147">
        <v>1</v>
      </c>
      <c r="R240" s="147">
        <f>Q240*H240</f>
        <v>22.766999999999999</v>
      </c>
      <c r="S240" s="147">
        <v>0</v>
      </c>
      <c r="T240" s="148">
        <f>S240*H240</f>
        <v>0</v>
      </c>
      <c r="AR240" s="149" t="s">
        <v>299</v>
      </c>
      <c r="AT240" s="149" t="s">
        <v>364</v>
      </c>
      <c r="AU240" s="149" t="s">
        <v>21</v>
      </c>
      <c r="AY240" s="17" t="s">
        <v>250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257</v>
      </c>
      <c r="BM240" s="149" t="s">
        <v>6098</v>
      </c>
    </row>
    <row r="241" spans="2:65" s="12" customFormat="1" ht="11.25">
      <c r="B241" s="155"/>
      <c r="D241" s="156" t="s">
        <v>265</v>
      </c>
      <c r="E241" s="157" t="s">
        <v>1</v>
      </c>
      <c r="F241" s="158" t="s">
        <v>5689</v>
      </c>
      <c r="H241" s="159">
        <v>22.766999999999999</v>
      </c>
      <c r="I241" s="160"/>
      <c r="L241" s="155"/>
      <c r="M241" s="161"/>
      <c r="T241" s="162"/>
      <c r="AT241" s="157" t="s">
        <v>265</v>
      </c>
      <c r="AU241" s="157" t="s">
        <v>21</v>
      </c>
      <c r="AV241" s="12" t="s">
        <v>21</v>
      </c>
      <c r="AW241" s="12" t="s">
        <v>36</v>
      </c>
      <c r="AX241" s="12" t="s">
        <v>88</v>
      </c>
      <c r="AY241" s="157" t="s">
        <v>250</v>
      </c>
    </row>
    <row r="242" spans="2:65" s="1" customFormat="1" ht="21.75" customHeight="1">
      <c r="B242" s="33"/>
      <c r="C242" s="138" t="s">
        <v>466</v>
      </c>
      <c r="D242" s="138" t="s">
        <v>252</v>
      </c>
      <c r="E242" s="139" t="s">
        <v>5690</v>
      </c>
      <c r="F242" s="140" t="s">
        <v>5691</v>
      </c>
      <c r="G242" s="141" t="s">
        <v>2361</v>
      </c>
      <c r="H242" s="142">
        <v>5</v>
      </c>
      <c r="I242" s="143"/>
      <c r="J242" s="144">
        <f>ROUND(I242*H242,2)</f>
        <v>0</v>
      </c>
      <c r="K242" s="140" t="s">
        <v>1</v>
      </c>
      <c r="L242" s="33"/>
      <c r="M242" s="145" t="s">
        <v>1</v>
      </c>
      <c r="N242" s="146" t="s">
        <v>45</v>
      </c>
      <c r="P242" s="147">
        <f>O242*H242</f>
        <v>0</v>
      </c>
      <c r="Q242" s="147">
        <v>0</v>
      </c>
      <c r="R242" s="147">
        <f>Q242*H242</f>
        <v>0</v>
      </c>
      <c r="S242" s="147">
        <v>0</v>
      </c>
      <c r="T242" s="148">
        <f>S242*H242</f>
        <v>0</v>
      </c>
      <c r="AR242" s="149" t="s">
        <v>257</v>
      </c>
      <c r="AT242" s="149" t="s">
        <v>252</v>
      </c>
      <c r="AU242" s="149" t="s">
        <v>21</v>
      </c>
      <c r="AY242" s="17" t="s">
        <v>250</v>
      </c>
      <c r="BE242" s="150">
        <f>IF(N242="základní",J242,0)</f>
        <v>0</v>
      </c>
      <c r="BF242" s="150">
        <f>IF(N242="snížená",J242,0)</f>
        <v>0</v>
      </c>
      <c r="BG242" s="150">
        <f>IF(N242="zákl. přenesená",J242,0)</f>
        <v>0</v>
      </c>
      <c r="BH242" s="150">
        <f>IF(N242="sníž. přenesená",J242,0)</f>
        <v>0</v>
      </c>
      <c r="BI242" s="150">
        <f>IF(N242="nulová",J242,0)</f>
        <v>0</v>
      </c>
      <c r="BJ242" s="17" t="s">
        <v>88</v>
      </c>
      <c r="BK242" s="150">
        <f>ROUND(I242*H242,2)</f>
        <v>0</v>
      </c>
      <c r="BL242" s="17" t="s">
        <v>257</v>
      </c>
      <c r="BM242" s="149" t="s">
        <v>6099</v>
      </c>
    </row>
    <row r="243" spans="2:65" s="1" customFormat="1" ht="16.5" customHeight="1">
      <c r="B243" s="33"/>
      <c r="C243" s="138" t="s">
        <v>472</v>
      </c>
      <c r="D243" s="138" t="s">
        <v>252</v>
      </c>
      <c r="E243" s="139" t="s">
        <v>5693</v>
      </c>
      <c r="F243" s="140" t="s">
        <v>5694</v>
      </c>
      <c r="G243" s="141" t="s">
        <v>2361</v>
      </c>
      <c r="H243" s="142">
        <v>2</v>
      </c>
      <c r="I243" s="143"/>
      <c r="J243" s="144">
        <f>ROUND(I243*H243,2)</f>
        <v>0</v>
      </c>
      <c r="K243" s="140" t="s">
        <v>1</v>
      </c>
      <c r="L243" s="33"/>
      <c r="M243" s="145" t="s">
        <v>1</v>
      </c>
      <c r="N243" s="146" t="s">
        <v>45</v>
      </c>
      <c r="P243" s="147">
        <f>O243*H243</f>
        <v>0</v>
      </c>
      <c r="Q243" s="147">
        <v>0</v>
      </c>
      <c r="R243" s="147">
        <f>Q243*H243</f>
        <v>0</v>
      </c>
      <c r="S243" s="147">
        <v>0</v>
      </c>
      <c r="T243" s="148">
        <f>S243*H243</f>
        <v>0</v>
      </c>
      <c r="AR243" s="149" t="s">
        <v>257</v>
      </c>
      <c r="AT243" s="149" t="s">
        <v>252</v>
      </c>
      <c r="AU243" s="149" t="s">
        <v>21</v>
      </c>
      <c r="AY243" s="17" t="s">
        <v>250</v>
      </c>
      <c r="BE243" s="150">
        <f>IF(N243="základní",J243,0)</f>
        <v>0</v>
      </c>
      <c r="BF243" s="150">
        <f>IF(N243="snížená",J243,0)</f>
        <v>0</v>
      </c>
      <c r="BG243" s="150">
        <f>IF(N243="zákl. přenesená",J243,0)</f>
        <v>0</v>
      </c>
      <c r="BH243" s="150">
        <f>IF(N243="sníž. přenesená",J243,0)</f>
        <v>0</v>
      </c>
      <c r="BI243" s="150">
        <f>IF(N243="nulová",J243,0)</f>
        <v>0</v>
      </c>
      <c r="BJ243" s="17" t="s">
        <v>88</v>
      </c>
      <c r="BK243" s="150">
        <f>ROUND(I243*H243,2)</f>
        <v>0</v>
      </c>
      <c r="BL243" s="17" t="s">
        <v>257</v>
      </c>
      <c r="BM243" s="149" t="s">
        <v>6100</v>
      </c>
    </row>
    <row r="244" spans="2:65" s="11" customFormat="1" ht="25.9" customHeight="1">
      <c r="B244" s="126"/>
      <c r="D244" s="127" t="s">
        <v>79</v>
      </c>
      <c r="E244" s="128" t="s">
        <v>727</v>
      </c>
      <c r="F244" s="128" t="s">
        <v>728</v>
      </c>
      <c r="I244" s="129"/>
      <c r="J244" s="130">
        <f>BK244</f>
        <v>0</v>
      </c>
      <c r="L244" s="126"/>
      <c r="M244" s="131"/>
      <c r="P244" s="132">
        <f>P245+P248+P267+P271+P284+P287</f>
        <v>0</v>
      </c>
      <c r="R244" s="132">
        <f>R245+R248+R267+R271+R284+R287</f>
        <v>24.640080000000001</v>
      </c>
      <c r="T244" s="133">
        <f>T245+T248+T267+T271+T284+T287</f>
        <v>0</v>
      </c>
      <c r="AR244" s="127" t="s">
        <v>21</v>
      </c>
      <c r="AT244" s="134" t="s">
        <v>79</v>
      </c>
      <c r="AU244" s="134" t="s">
        <v>80</v>
      </c>
      <c r="AY244" s="127" t="s">
        <v>250</v>
      </c>
      <c r="BK244" s="135">
        <f>BK245+BK248+BK267+BK271+BK284+BK287</f>
        <v>0</v>
      </c>
    </row>
    <row r="245" spans="2:65" s="11" customFormat="1" ht="22.9" customHeight="1">
      <c r="B245" s="126"/>
      <c r="D245" s="127" t="s">
        <v>79</v>
      </c>
      <c r="E245" s="136" t="s">
        <v>5696</v>
      </c>
      <c r="F245" s="136" t="s">
        <v>5697</v>
      </c>
      <c r="I245" s="129"/>
      <c r="J245" s="137">
        <f>BK245</f>
        <v>0</v>
      </c>
      <c r="L245" s="126"/>
      <c r="M245" s="131"/>
      <c r="P245" s="132">
        <f>SUM(P246:P247)</f>
        <v>0</v>
      </c>
      <c r="R245" s="132">
        <f>SUM(R246:R247)</f>
        <v>0.15776000000000001</v>
      </c>
      <c r="T245" s="133">
        <f>SUM(T246:T247)</f>
        <v>0</v>
      </c>
      <c r="AR245" s="127" t="s">
        <v>21</v>
      </c>
      <c r="AT245" s="134" t="s">
        <v>79</v>
      </c>
      <c r="AU245" s="134" t="s">
        <v>88</v>
      </c>
      <c r="AY245" s="127" t="s">
        <v>250</v>
      </c>
      <c r="BK245" s="135">
        <f>SUM(BK246:BK247)</f>
        <v>0</v>
      </c>
    </row>
    <row r="246" spans="2:65" s="1" customFormat="1" ht="24.2" customHeight="1">
      <c r="B246" s="33"/>
      <c r="C246" s="138" t="s">
        <v>478</v>
      </c>
      <c r="D246" s="138" t="s">
        <v>252</v>
      </c>
      <c r="E246" s="139" t="s">
        <v>6101</v>
      </c>
      <c r="F246" s="140" t="s">
        <v>6102</v>
      </c>
      <c r="G246" s="141" t="s">
        <v>557</v>
      </c>
      <c r="H246" s="142">
        <v>32</v>
      </c>
      <c r="I246" s="143"/>
      <c r="J246" s="144">
        <f>ROUND(I246*H246,2)</f>
        <v>0</v>
      </c>
      <c r="K246" s="140" t="s">
        <v>256</v>
      </c>
      <c r="L246" s="33"/>
      <c r="M246" s="145" t="s">
        <v>1</v>
      </c>
      <c r="N246" s="146" t="s">
        <v>45</v>
      </c>
      <c r="P246" s="147">
        <f>O246*H246</f>
        <v>0</v>
      </c>
      <c r="Q246" s="147">
        <v>4.9300000000000004E-3</v>
      </c>
      <c r="R246" s="147">
        <f>Q246*H246</f>
        <v>0.15776000000000001</v>
      </c>
      <c r="S246" s="147">
        <v>0</v>
      </c>
      <c r="T246" s="148">
        <f>S246*H246</f>
        <v>0</v>
      </c>
      <c r="AR246" s="149" t="s">
        <v>351</v>
      </c>
      <c r="AT246" s="149" t="s">
        <v>252</v>
      </c>
      <c r="AU246" s="149" t="s">
        <v>21</v>
      </c>
      <c r="AY246" s="17" t="s">
        <v>250</v>
      </c>
      <c r="BE246" s="150">
        <f>IF(N246="základní",J246,0)</f>
        <v>0</v>
      </c>
      <c r="BF246" s="150">
        <f>IF(N246="snížená",J246,0)</f>
        <v>0</v>
      </c>
      <c r="BG246" s="150">
        <f>IF(N246="zákl. přenesená",J246,0)</f>
        <v>0</v>
      </c>
      <c r="BH246" s="150">
        <f>IF(N246="sníž. přenesená",J246,0)</f>
        <v>0</v>
      </c>
      <c r="BI246" s="150">
        <f>IF(N246="nulová",J246,0)</f>
        <v>0</v>
      </c>
      <c r="BJ246" s="17" t="s">
        <v>88</v>
      </c>
      <c r="BK246" s="150">
        <f>ROUND(I246*H246,2)</f>
        <v>0</v>
      </c>
      <c r="BL246" s="17" t="s">
        <v>351</v>
      </c>
      <c r="BM246" s="149" t="s">
        <v>6103</v>
      </c>
    </row>
    <row r="247" spans="2:65" s="1" customFormat="1" ht="11.25">
      <c r="B247" s="33"/>
      <c r="D247" s="151" t="s">
        <v>259</v>
      </c>
      <c r="F247" s="152" t="s">
        <v>6104</v>
      </c>
      <c r="I247" s="153"/>
      <c r="L247" s="33"/>
      <c r="M247" s="154"/>
      <c r="T247" s="57"/>
      <c r="AT247" s="17" t="s">
        <v>259</v>
      </c>
      <c r="AU247" s="17" t="s">
        <v>21</v>
      </c>
    </row>
    <row r="248" spans="2:65" s="11" customFormat="1" ht="22.9" customHeight="1">
      <c r="B248" s="126"/>
      <c r="D248" s="127" t="s">
        <v>79</v>
      </c>
      <c r="E248" s="136" t="s">
        <v>280</v>
      </c>
      <c r="F248" s="136" t="s">
        <v>616</v>
      </c>
      <c r="I248" s="129"/>
      <c r="J248" s="137">
        <f>BK248</f>
        <v>0</v>
      </c>
      <c r="L248" s="126"/>
      <c r="M248" s="131"/>
      <c r="P248" s="132">
        <f>SUM(P249:P266)</f>
        <v>0</v>
      </c>
      <c r="R248" s="132">
        <f>SUM(R249:R266)</f>
        <v>24.48</v>
      </c>
      <c r="T248" s="133">
        <f>SUM(T249:T266)</f>
        <v>0</v>
      </c>
      <c r="AR248" s="127" t="s">
        <v>88</v>
      </c>
      <c r="AT248" s="134" t="s">
        <v>79</v>
      </c>
      <c r="AU248" s="134" t="s">
        <v>88</v>
      </c>
      <c r="AY248" s="127" t="s">
        <v>250</v>
      </c>
      <c r="BK248" s="135">
        <f>SUM(BK249:BK266)</f>
        <v>0</v>
      </c>
    </row>
    <row r="249" spans="2:65" s="1" customFormat="1" ht="24.2" customHeight="1">
      <c r="B249" s="33"/>
      <c r="C249" s="138" t="s">
        <v>485</v>
      </c>
      <c r="D249" s="138" t="s">
        <v>252</v>
      </c>
      <c r="E249" s="139" t="s">
        <v>3807</v>
      </c>
      <c r="F249" s="140" t="s">
        <v>3808</v>
      </c>
      <c r="G249" s="141" t="s">
        <v>255</v>
      </c>
      <c r="H249" s="142">
        <v>34</v>
      </c>
      <c r="I249" s="143"/>
      <c r="J249" s="144">
        <f>ROUND(I249*H249,2)</f>
        <v>0</v>
      </c>
      <c r="K249" s="140" t="s">
        <v>256</v>
      </c>
      <c r="L249" s="33"/>
      <c r="M249" s="145" t="s">
        <v>1</v>
      </c>
      <c r="N249" s="146" t="s">
        <v>45</v>
      </c>
      <c r="P249" s="147">
        <f>O249*H249</f>
        <v>0</v>
      </c>
      <c r="Q249" s="147">
        <v>0</v>
      </c>
      <c r="R249" s="147">
        <f>Q249*H249</f>
        <v>0</v>
      </c>
      <c r="S249" s="147">
        <v>0</v>
      </c>
      <c r="T249" s="148">
        <f>S249*H249</f>
        <v>0</v>
      </c>
      <c r="AR249" s="149" t="s">
        <v>257</v>
      </c>
      <c r="AT249" s="149" t="s">
        <v>252</v>
      </c>
      <c r="AU249" s="149" t="s">
        <v>21</v>
      </c>
      <c r="AY249" s="17" t="s">
        <v>250</v>
      </c>
      <c r="BE249" s="150">
        <f>IF(N249="základní",J249,0)</f>
        <v>0</v>
      </c>
      <c r="BF249" s="150">
        <f>IF(N249="snížená",J249,0)</f>
        <v>0</v>
      </c>
      <c r="BG249" s="150">
        <f>IF(N249="zákl. přenesená",J249,0)</f>
        <v>0</v>
      </c>
      <c r="BH249" s="150">
        <f>IF(N249="sníž. přenesená",J249,0)</f>
        <v>0</v>
      </c>
      <c r="BI249" s="150">
        <f>IF(N249="nulová",J249,0)</f>
        <v>0</v>
      </c>
      <c r="BJ249" s="17" t="s">
        <v>88</v>
      </c>
      <c r="BK249" s="150">
        <f>ROUND(I249*H249,2)</f>
        <v>0</v>
      </c>
      <c r="BL249" s="17" t="s">
        <v>257</v>
      </c>
      <c r="BM249" s="149" t="s">
        <v>6105</v>
      </c>
    </row>
    <row r="250" spans="2:65" s="1" customFormat="1" ht="11.25">
      <c r="B250" s="33"/>
      <c r="D250" s="151" t="s">
        <v>259</v>
      </c>
      <c r="F250" s="152" t="s">
        <v>3810</v>
      </c>
      <c r="I250" s="153"/>
      <c r="L250" s="33"/>
      <c r="M250" s="154"/>
      <c r="T250" s="57"/>
      <c r="AT250" s="17" t="s">
        <v>259</v>
      </c>
      <c r="AU250" s="17" t="s">
        <v>21</v>
      </c>
    </row>
    <row r="251" spans="2:65" s="12" customFormat="1" ht="11.25">
      <c r="B251" s="155"/>
      <c r="D251" s="156" t="s">
        <v>265</v>
      </c>
      <c r="E251" s="157" t="s">
        <v>1</v>
      </c>
      <c r="F251" s="158" t="s">
        <v>460</v>
      </c>
      <c r="H251" s="159">
        <v>34</v>
      </c>
      <c r="I251" s="160"/>
      <c r="L251" s="155"/>
      <c r="M251" s="161"/>
      <c r="T251" s="162"/>
      <c r="AT251" s="157" t="s">
        <v>265</v>
      </c>
      <c r="AU251" s="157" t="s">
        <v>21</v>
      </c>
      <c r="AV251" s="12" t="s">
        <v>21</v>
      </c>
      <c r="AW251" s="12" t="s">
        <v>36</v>
      </c>
      <c r="AX251" s="12" t="s">
        <v>88</v>
      </c>
      <c r="AY251" s="157" t="s">
        <v>250</v>
      </c>
    </row>
    <row r="252" spans="2:65" s="1" customFormat="1" ht="24.2" customHeight="1">
      <c r="B252" s="33"/>
      <c r="C252" s="138" t="s">
        <v>491</v>
      </c>
      <c r="D252" s="138" t="s">
        <v>252</v>
      </c>
      <c r="E252" s="139" t="s">
        <v>4185</v>
      </c>
      <c r="F252" s="140" t="s">
        <v>4186</v>
      </c>
      <c r="G252" s="141" t="s">
        <v>255</v>
      </c>
      <c r="H252" s="142">
        <v>34</v>
      </c>
      <c r="I252" s="143"/>
      <c r="J252" s="144">
        <f>ROUND(I252*H252,2)</f>
        <v>0</v>
      </c>
      <c r="K252" s="140" t="s">
        <v>256</v>
      </c>
      <c r="L252" s="33"/>
      <c r="M252" s="145" t="s">
        <v>1</v>
      </c>
      <c r="N252" s="146" t="s">
        <v>45</v>
      </c>
      <c r="P252" s="147">
        <f>O252*H252</f>
        <v>0</v>
      </c>
      <c r="Q252" s="147">
        <v>0</v>
      </c>
      <c r="R252" s="147">
        <f>Q252*H252</f>
        <v>0</v>
      </c>
      <c r="S252" s="147">
        <v>0</v>
      </c>
      <c r="T252" s="148">
        <f>S252*H252</f>
        <v>0</v>
      </c>
      <c r="AR252" s="149" t="s">
        <v>257</v>
      </c>
      <c r="AT252" s="149" t="s">
        <v>252</v>
      </c>
      <c r="AU252" s="149" t="s">
        <v>21</v>
      </c>
      <c r="AY252" s="17" t="s">
        <v>250</v>
      </c>
      <c r="BE252" s="150">
        <f>IF(N252="základní",J252,0)</f>
        <v>0</v>
      </c>
      <c r="BF252" s="150">
        <f>IF(N252="snížená",J252,0)</f>
        <v>0</v>
      </c>
      <c r="BG252" s="150">
        <f>IF(N252="zákl. přenesená",J252,0)</f>
        <v>0</v>
      </c>
      <c r="BH252" s="150">
        <f>IF(N252="sníž. přenesená",J252,0)</f>
        <v>0</v>
      </c>
      <c r="BI252" s="150">
        <f>IF(N252="nulová",J252,0)</f>
        <v>0</v>
      </c>
      <c r="BJ252" s="17" t="s">
        <v>88</v>
      </c>
      <c r="BK252" s="150">
        <f>ROUND(I252*H252,2)</f>
        <v>0</v>
      </c>
      <c r="BL252" s="17" t="s">
        <v>257</v>
      </c>
      <c r="BM252" s="149" t="s">
        <v>6106</v>
      </c>
    </row>
    <row r="253" spans="2:65" s="1" customFormat="1" ht="11.25">
      <c r="B253" s="33"/>
      <c r="D253" s="151" t="s">
        <v>259</v>
      </c>
      <c r="F253" s="152" t="s">
        <v>4188</v>
      </c>
      <c r="I253" s="153"/>
      <c r="L253" s="33"/>
      <c r="M253" s="154"/>
      <c r="T253" s="57"/>
      <c r="AT253" s="17" t="s">
        <v>259</v>
      </c>
      <c r="AU253" s="17" t="s">
        <v>21</v>
      </c>
    </row>
    <row r="254" spans="2:65" s="12" customFormat="1" ht="11.25">
      <c r="B254" s="155"/>
      <c r="D254" s="156" t="s">
        <v>265</v>
      </c>
      <c r="E254" s="157" t="s">
        <v>1</v>
      </c>
      <c r="F254" s="158" t="s">
        <v>460</v>
      </c>
      <c r="H254" s="159">
        <v>34</v>
      </c>
      <c r="I254" s="160"/>
      <c r="L254" s="155"/>
      <c r="M254" s="161"/>
      <c r="T254" s="162"/>
      <c r="AT254" s="157" t="s">
        <v>265</v>
      </c>
      <c r="AU254" s="157" t="s">
        <v>21</v>
      </c>
      <c r="AV254" s="12" t="s">
        <v>21</v>
      </c>
      <c r="AW254" s="12" t="s">
        <v>36</v>
      </c>
      <c r="AX254" s="12" t="s">
        <v>88</v>
      </c>
      <c r="AY254" s="157" t="s">
        <v>250</v>
      </c>
    </row>
    <row r="255" spans="2:65" s="1" customFormat="1" ht="24.2" customHeight="1">
      <c r="B255" s="33"/>
      <c r="C255" s="138" t="s">
        <v>495</v>
      </c>
      <c r="D255" s="138" t="s">
        <v>252</v>
      </c>
      <c r="E255" s="139" t="s">
        <v>5709</v>
      </c>
      <c r="F255" s="140" t="s">
        <v>5710</v>
      </c>
      <c r="G255" s="141" t="s">
        <v>255</v>
      </c>
      <c r="H255" s="142">
        <v>68</v>
      </c>
      <c r="I255" s="143"/>
      <c r="J255" s="144">
        <f>ROUND(I255*H255,2)</f>
        <v>0</v>
      </c>
      <c r="K255" s="140" t="s">
        <v>256</v>
      </c>
      <c r="L255" s="33"/>
      <c r="M255" s="145" t="s">
        <v>1</v>
      </c>
      <c r="N255" s="146" t="s">
        <v>45</v>
      </c>
      <c r="P255" s="147">
        <f>O255*H255</f>
        <v>0</v>
      </c>
      <c r="Q255" s="147">
        <v>0.36</v>
      </c>
      <c r="R255" s="147">
        <f>Q255*H255</f>
        <v>24.48</v>
      </c>
      <c r="S255" s="147">
        <v>0</v>
      </c>
      <c r="T255" s="148">
        <f>S255*H255</f>
        <v>0</v>
      </c>
      <c r="AR255" s="149" t="s">
        <v>257</v>
      </c>
      <c r="AT255" s="149" t="s">
        <v>252</v>
      </c>
      <c r="AU255" s="149" t="s">
        <v>21</v>
      </c>
      <c r="AY255" s="17" t="s">
        <v>250</v>
      </c>
      <c r="BE255" s="150">
        <f>IF(N255="základní",J255,0)</f>
        <v>0</v>
      </c>
      <c r="BF255" s="150">
        <f>IF(N255="snížená",J255,0)</f>
        <v>0</v>
      </c>
      <c r="BG255" s="150">
        <f>IF(N255="zákl. přenesená",J255,0)</f>
        <v>0</v>
      </c>
      <c r="BH255" s="150">
        <f>IF(N255="sníž. přenesená",J255,0)</f>
        <v>0</v>
      </c>
      <c r="BI255" s="150">
        <f>IF(N255="nulová",J255,0)</f>
        <v>0</v>
      </c>
      <c r="BJ255" s="17" t="s">
        <v>88</v>
      </c>
      <c r="BK255" s="150">
        <f>ROUND(I255*H255,2)</f>
        <v>0</v>
      </c>
      <c r="BL255" s="17" t="s">
        <v>257</v>
      </c>
      <c r="BM255" s="149" t="s">
        <v>6107</v>
      </c>
    </row>
    <row r="256" spans="2:65" s="1" customFormat="1" ht="11.25">
      <c r="B256" s="33"/>
      <c r="D256" s="151" t="s">
        <v>259</v>
      </c>
      <c r="F256" s="152" t="s">
        <v>5712</v>
      </c>
      <c r="I256" s="153"/>
      <c r="L256" s="33"/>
      <c r="M256" s="154"/>
      <c r="T256" s="57"/>
      <c r="AT256" s="17" t="s">
        <v>259</v>
      </c>
      <c r="AU256" s="17" t="s">
        <v>21</v>
      </c>
    </row>
    <row r="257" spans="2:65" s="12" customFormat="1" ht="11.25">
      <c r="B257" s="155"/>
      <c r="D257" s="156" t="s">
        <v>265</v>
      </c>
      <c r="E257" s="157" t="s">
        <v>1</v>
      </c>
      <c r="F257" s="158" t="s">
        <v>6108</v>
      </c>
      <c r="H257" s="159">
        <v>68</v>
      </c>
      <c r="I257" s="160"/>
      <c r="L257" s="155"/>
      <c r="M257" s="161"/>
      <c r="T257" s="162"/>
      <c r="AT257" s="157" t="s">
        <v>265</v>
      </c>
      <c r="AU257" s="157" t="s">
        <v>21</v>
      </c>
      <c r="AV257" s="12" t="s">
        <v>21</v>
      </c>
      <c r="AW257" s="12" t="s">
        <v>36</v>
      </c>
      <c r="AX257" s="12" t="s">
        <v>88</v>
      </c>
      <c r="AY257" s="157" t="s">
        <v>250</v>
      </c>
    </row>
    <row r="258" spans="2:65" s="1" customFormat="1" ht="24.2" customHeight="1">
      <c r="B258" s="33"/>
      <c r="C258" s="138" t="s">
        <v>503</v>
      </c>
      <c r="D258" s="138" t="s">
        <v>252</v>
      </c>
      <c r="E258" s="139" t="s">
        <v>3821</v>
      </c>
      <c r="F258" s="140" t="s">
        <v>3822</v>
      </c>
      <c r="G258" s="141" t="s">
        <v>255</v>
      </c>
      <c r="H258" s="142">
        <v>34</v>
      </c>
      <c r="I258" s="143"/>
      <c r="J258" s="144">
        <f>ROUND(I258*H258,2)</f>
        <v>0</v>
      </c>
      <c r="K258" s="140" t="s">
        <v>256</v>
      </c>
      <c r="L258" s="33"/>
      <c r="M258" s="145" t="s">
        <v>1</v>
      </c>
      <c r="N258" s="146" t="s">
        <v>45</v>
      </c>
      <c r="P258" s="147">
        <f>O258*H258</f>
        <v>0</v>
      </c>
      <c r="Q258" s="147">
        <v>0</v>
      </c>
      <c r="R258" s="147">
        <f>Q258*H258</f>
        <v>0</v>
      </c>
      <c r="S258" s="147">
        <v>0</v>
      </c>
      <c r="T258" s="148">
        <f>S258*H258</f>
        <v>0</v>
      </c>
      <c r="AR258" s="149" t="s">
        <v>257</v>
      </c>
      <c r="AT258" s="149" t="s">
        <v>252</v>
      </c>
      <c r="AU258" s="149" t="s">
        <v>21</v>
      </c>
      <c r="AY258" s="17" t="s">
        <v>250</v>
      </c>
      <c r="BE258" s="150">
        <f>IF(N258="základní",J258,0)</f>
        <v>0</v>
      </c>
      <c r="BF258" s="150">
        <f>IF(N258="snížená",J258,0)</f>
        <v>0</v>
      </c>
      <c r="BG258" s="150">
        <f>IF(N258="zákl. přenesená",J258,0)</f>
        <v>0</v>
      </c>
      <c r="BH258" s="150">
        <f>IF(N258="sníž. přenesená",J258,0)</f>
        <v>0</v>
      </c>
      <c r="BI258" s="150">
        <f>IF(N258="nulová",J258,0)</f>
        <v>0</v>
      </c>
      <c r="BJ258" s="17" t="s">
        <v>88</v>
      </c>
      <c r="BK258" s="150">
        <f>ROUND(I258*H258,2)</f>
        <v>0</v>
      </c>
      <c r="BL258" s="17" t="s">
        <v>257</v>
      </c>
      <c r="BM258" s="149" t="s">
        <v>6109</v>
      </c>
    </row>
    <row r="259" spans="2:65" s="1" customFormat="1" ht="11.25">
      <c r="B259" s="33"/>
      <c r="D259" s="151" t="s">
        <v>259</v>
      </c>
      <c r="F259" s="152" t="s">
        <v>3824</v>
      </c>
      <c r="I259" s="153"/>
      <c r="L259" s="33"/>
      <c r="M259" s="154"/>
      <c r="T259" s="57"/>
      <c r="AT259" s="17" t="s">
        <v>259</v>
      </c>
      <c r="AU259" s="17" t="s">
        <v>21</v>
      </c>
    </row>
    <row r="260" spans="2:65" s="12" customFormat="1" ht="11.25">
      <c r="B260" s="155"/>
      <c r="D260" s="156" t="s">
        <v>265</v>
      </c>
      <c r="E260" s="157" t="s">
        <v>1</v>
      </c>
      <c r="F260" s="158" t="s">
        <v>460</v>
      </c>
      <c r="H260" s="159">
        <v>34</v>
      </c>
      <c r="I260" s="160"/>
      <c r="L260" s="155"/>
      <c r="M260" s="161"/>
      <c r="T260" s="162"/>
      <c r="AT260" s="157" t="s">
        <v>265</v>
      </c>
      <c r="AU260" s="157" t="s">
        <v>21</v>
      </c>
      <c r="AV260" s="12" t="s">
        <v>21</v>
      </c>
      <c r="AW260" s="12" t="s">
        <v>36</v>
      </c>
      <c r="AX260" s="12" t="s">
        <v>88</v>
      </c>
      <c r="AY260" s="157" t="s">
        <v>250</v>
      </c>
    </row>
    <row r="261" spans="2:65" s="1" customFormat="1" ht="24.2" customHeight="1">
      <c r="B261" s="33"/>
      <c r="C261" s="138" t="s">
        <v>507</v>
      </c>
      <c r="D261" s="138" t="s">
        <v>252</v>
      </c>
      <c r="E261" s="139" t="s">
        <v>3344</v>
      </c>
      <c r="F261" s="140" t="s">
        <v>3345</v>
      </c>
      <c r="G261" s="141" t="s">
        <v>255</v>
      </c>
      <c r="H261" s="142">
        <v>34</v>
      </c>
      <c r="I261" s="143"/>
      <c r="J261" s="144">
        <f>ROUND(I261*H261,2)</f>
        <v>0</v>
      </c>
      <c r="K261" s="140" t="s">
        <v>256</v>
      </c>
      <c r="L261" s="33"/>
      <c r="M261" s="145" t="s">
        <v>1</v>
      </c>
      <c r="N261" s="146" t="s">
        <v>45</v>
      </c>
      <c r="P261" s="147">
        <f>O261*H261</f>
        <v>0</v>
      </c>
      <c r="Q261" s="147">
        <v>0</v>
      </c>
      <c r="R261" s="147">
        <f>Q261*H261</f>
        <v>0</v>
      </c>
      <c r="S261" s="147">
        <v>0</v>
      </c>
      <c r="T261" s="148">
        <f>S261*H261</f>
        <v>0</v>
      </c>
      <c r="AR261" s="149" t="s">
        <v>257</v>
      </c>
      <c r="AT261" s="149" t="s">
        <v>252</v>
      </c>
      <c r="AU261" s="149" t="s">
        <v>21</v>
      </c>
      <c r="AY261" s="17" t="s">
        <v>250</v>
      </c>
      <c r="BE261" s="150">
        <f>IF(N261="základní",J261,0)</f>
        <v>0</v>
      </c>
      <c r="BF261" s="150">
        <f>IF(N261="snížená",J261,0)</f>
        <v>0</v>
      </c>
      <c r="BG261" s="150">
        <f>IF(N261="zákl. přenesená",J261,0)</f>
        <v>0</v>
      </c>
      <c r="BH261" s="150">
        <f>IF(N261="sníž. přenesená",J261,0)</f>
        <v>0</v>
      </c>
      <c r="BI261" s="150">
        <f>IF(N261="nulová",J261,0)</f>
        <v>0</v>
      </c>
      <c r="BJ261" s="17" t="s">
        <v>88</v>
      </c>
      <c r="BK261" s="150">
        <f>ROUND(I261*H261,2)</f>
        <v>0</v>
      </c>
      <c r="BL261" s="17" t="s">
        <v>257</v>
      </c>
      <c r="BM261" s="149" t="s">
        <v>6110</v>
      </c>
    </row>
    <row r="262" spans="2:65" s="1" customFormat="1" ht="11.25">
      <c r="B262" s="33"/>
      <c r="D262" s="151" t="s">
        <v>259</v>
      </c>
      <c r="F262" s="152" t="s">
        <v>3347</v>
      </c>
      <c r="I262" s="153"/>
      <c r="L262" s="33"/>
      <c r="M262" s="154"/>
      <c r="T262" s="57"/>
      <c r="AT262" s="17" t="s">
        <v>259</v>
      </c>
      <c r="AU262" s="17" t="s">
        <v>21</v>
      </c>
    </row>
    <row r="263" spans="2:65" s="12" customFormat="1" ht="11.25">
      <c r="B263" s="155"/>
      <c r="D263" s="156" t="s">
        <v>265</v>
      </c>
      <c r="E263" s="157" t="s">
        <v>1</v>
      </c>
      <c r="F263" s="158" t="s">
        <v>460</v>
      </c>
      <c r="H263" s="159">
        <v>34</v>
      </c>
      <c r="I263" s="160"/>
      <c r="L263" s="155"/>
      <c r="M263" s="161"/>
      <c r="T263" s="162"/>
      <c r="AT263" s="157" t="s">
        <v>265</v>
      </c>
      <c r="AU263" s="157" t="s">
        <v>21</v>
      </c>
      <c r="AV263" s="12" t="s">
        <v>21</v>
      </c>
      <c r="AW263" s="12" t="s">
        <v>36</v>
      </c>
      <c r="AX263" s="12" t="s">
        <v>88</v>
      </c>
      <c r="AY263" s="157" t="s">
        <v>250</v>
      </c>
    </row>
    <row r="264" spans="2:65" s="1" customFormat="1" ht="33" customHeight="1">
      <c r="B264" s="33"/>
      <c r="C264" s="138" t="s">
        <v>511</v>
      </c>
      <c r="D264" s="138" t="s">
        <v>252</v>
      </c>
      <c r="E264" s="139" t="s">
        <v>4028</v>
      </c>
      <c r="F264" s="140" t="s">
        <v>4029</v>
      </c>
      <c r="G264" s="141" t="s">
        <v>255</v>
      </c>
      <c r="H264" s="142">
        <v>34</v>
      </c>
      <c r="I264" s="143"/>
      <c r="J264" s="144">
        <f>ROUND(I264*H264,2)</f>
        <v>0</v>
      </c>
      <c r="K264" s="140" t="s">
        <v>256</v>
      </c>
      <c r="L264" s="33"/>
      <c r="M264" s="145" t="s">
        <v>1</v>
      </c>
      <c r="N264" s="146" t="s">
        <v>45</v>
      </c>
      <c r="P264" s="147">
        <f>O264*H264</f>
        <v>0</v>
      </c>
      <c r="Q264" s="147">
        <v>0</v>
      </c>
      <c r="R264" s="147">
        <f>Q264*H264</f>
        <v>0</v>
      </c>
      <c r="S264" s="147">
        <v>0</v>
      </c>
      <c r="T264" s="148">
        <f>S264*H264</f>
        <v>0</v>
      </c>
      <c r="AR264" s="149" t="s">
        <v>257</v>
      </c>
      <c r="AT264" s="149" t="s">
        <v>252</v>
      </c>
      <c r="AU264" s="149" t="s">
        <v>21</v>
      </c>
      <c r="AY264" s="17" t="s">
        <v>250</v>
      </c>
      <c r="BE264" s="150">
        <f>IF(N264="základní",J264,0)</f>
        <v>0</v>
      </c>
      <c r="BF264" s="150">
        <f>IF(N264="snížená",J264,0)</f>
        <v>0</v>
      </c>
      <c r="BG264" s="150">
        <f>IF(N264="zákl. přenesená",J264,0)</f>
        <v>0</v>
      </c>
      <c r="BH264" s="150">
        <f>IF(N264="sníž. přenesená",J264,0)</f>
        <v>0</v>
      </c>
      <c r="BI264" s="150">
        <f>IF(N264="nulová",J264,0)</f>
        <v>0</v>
      </c>
      <c r="BJ264" s="17" t="s">
        <v>88</v>
      </c>
      <c r="BK264" s="150">
        <f>ROUND(I264*H264,2)</f>
        <v>0</v>
      </c>
      <c r="BL264" s="17" t="s">
        <v>257</v>
      </c>
      <c r="BM264" s="149" t="s">
        <v>6111</v>
      </c>
    </row>
    <row r="265" spans="2:65" s="1" customFormat="1" ht="11.25">
      <c r="B265" s="33"/>
      <c r="D265" s="151" t="s">
        <v>259</v>
      </c>
      <c r="F265" s="152" t="s">
        <v>4031</v>
      </c>
      <c r="I265" s="153"/>
      <c r="L265" s="33"/>
      <c r="M265" s="154"/>
      <c r="T265" s="57"/>
      <c r="AT265" s="17" t="s">
        <v>259</v>
      </c>
      <c r="AU265" s="17" t="s">
        <v>21</v>
      </c>
    </row>
    <row r="266" spans="2:65" s="12" customFormat="1" ht="11.25">
      <c r="B266" s="155"/>
      <c r="D266" s="156" t="s">
        <v>265</v>
      </c>
      <c r="E266" s="157" t="s">
        <v>1</v>
      </c>
      <c r="F266" s="158" t="s">
        <v>460</v>
      </c>
      <c r="H266" s="159">
        <v>34</v>
      </c>
      <c r="I266" s="160"/>
      <c r="L266" s="155"/>
      <c r="M266" s="161"/>
      <c r="T266" s="162"/>
      <c r="AT266" s="157" t="s">
        <v>265</v>
      </c>
      <c r="AU266" s="157" t="s">
        <v>21</v>
      </c>
      <c r="AV266" s="12" t="s">
        <v>21</v>
      </c>
      <c r="AW266" s="12" t="s">
        <v>36</v>
      </c>
      <c r="AX266" s="12" t="s">
        <v>88</v>
      </c>
      <c r="AY266" s="157" t="s">
        <v>250</v>
      </c>
    </row>
    <row r="267" spans="2:65" s="11" customFormat="1" ht="22.9" customHeight="1">
      <c r="B267" s="126"/>
      <c r="D267" s="127" t="s">
        <v>79</v>
      </c>
      <c r="E267" s="136" t="s">
        <v>299</v>
      </c>
      <c r="F267" s="136" t="s">
        <v>1560</v>
      </c>
      <c r="I267" s="129"/>
      <c r="J267" s="137">
        <f>BK267</f>
        <v>0</v>
      </c>
      <c r="L267" s="126"/>
      <c r="M267" s="131"/>
      <c r="P267" s="132">
        <f>SUM(P268:P270)</f>
        <v>0</v>
      </c>
      <c r="R267" s="132">
        <f>SUM(R268:R270)</f>
        <v>1.6799999999999999E-3</v>
      </c>
      <c r="T267" s="133">
        <f>SUM(T268:T270)</f>
        <v>0</v>
      </c>
      <c r="AR267" s="127" t="s">
        <v>88</v>
      </c>
      <c r="AT267" s="134" t="s">
        <v>79</v>
      </c>
      <c r="AU267" s="134" t="s">
        <v>88</v>
      </c>
      <c r="AY267" s="127" t="s">
        <v>250</v>
      </c>
      <c r="BK267" s="135">
        <f>SUM(BK268:BK270)</f>
        <v>0</v>
      </c>
    </row>
    <row r="268" spans="2:65" s="1" customFormat="1" ht="24.2" customHeight="1">
      <c r="B268" s="33"/>
      <c r="C268" s="138" t="s">
        <v>515</v>
      </c>
      <c r="D268" s="138" t="s">
        <v>252</v>
      </c>
      <c r="E268" s="139" t="s">
        <v>5739</v>
      </c>
      <c r="F268" s="140" t="s">
        <v>5740</v>
      </c>
      <c r="G268" s="141" t="s">
        <v>557</v>
      </c>
      <c r="H268" s="142">
        <v>24</v>
      </c>
      <c r="I268" s="143"/>
      <c r="J268" s="144">
        <f>ROUND(I268*H268,2)</f>
        <v>0</v>
      </c>
      <c r="K268" s="140" t="s">
        <v>256</v>
      </c>
      <c r="L268" s="33"/>
      <c r="M268" s="145" t="s">
        <v>1</v>
      </c>
      <c r="N268" s="146" t="s">
        <v>45</v>
      </c>
      <c r="P268" s="147">
        <f>O268*H268</f>
        <v>0</v>
      </c>
      <c r="Q268" s="147">
        <v>6.9999999999999994E-5</v>
      </c>
      <c r="R268" s="147">
        <f>Q268*H268</f>
        <v>1.6799999999999999E-3</v>
      </c>
      <c r="S268" s="147">
        <v>0</v>
      </c>
      <c r="T268" s="148">
        <f>S268*H268</f>
        <v>0</v>
      </c>
      <c r="AR268" s="149" t="s">
        <v>257</v>
      </c>
      <c r="AT268" s="149" t="s">
        <v>252</v>
      </c>
      <c r="AU268" s="149" t="s">
        <v>21</v>
      </c>
      <c r="AY268" s="17" t="s">
        <v>250</v>
      </c>
      <c r="BE268" s="150">
        <f>IF(N268="základní",J268,0)</f>
        <v>0</v>
      </c>
      <c r="BF268" s="150">
        <f>IF(N268="snížená",J268,0)</f>
        <v>0</v>
      </c>
      <c r="BG268" s="150">
        <f>IF(N268="zákl. přenesená",J268,0)</f>
        <v>0</v>
      </c>
      <c r="BH268" s="150">
        <f>IF(N268="sníž. přenesená",J268,0)</f>
        <v>0</v>
      </c>
      <c r="BI268" s="150">
        <f>IF(N268="nulová",J268,0)</f>
        <v>0</v>
      </c>
      <c r="BJ268" s="17" t="s">
        <v>88</v>
      </c>
      <c r="BK268" s="150">
        <f>ROUND(I268*H268,2)</f>
        <v>0</v>
      </c>
      <c r="BL268" s="17" t="s">
        <v>257</v>
      </c>
      <c r="BM268" s="149" t="s">
        <v>6112</v>
      </c>
    </row>
    <row r="269" spans="2:65" s="1" customFormat="1" ht="11.25">
      <c r="B269" s="33"/>
      <c r="D269" s="151" t="s">
        <v>259</v>
      </c>
      <c r="F269" s="152" t="s">
        <v>5742</v>
      </c>
      <c r="I269" s="153"/>
      <c r="L269" s="33"/>
      <c r="M269" s="154"/>
      <c r="T269" s="57"/>
      <c r="AT269" s="17" t="s">
        <v>259</v>
      </c>
      <c r="AU269" s="17" t="s">
        <v>21</v>
      </c>
    </row>
    <row r="270" spans="2:65" s="12" customFormat="1" ht="11.25">
      <c r="B270" s="155"/>
      <c r="D270" s="156" t="s">
        <v>265</v>
      </c>
      <c r="E270" s="157" t="s">
        <v>1</v>
      </c>
      <c r="F270" s="158" t="s">
        <v>399</v>
      </c>
      <c r="H270" s="159">
        <v>24</v>
      </c>
      <c r="I270" s="160"/>
      <c r="L270" s="155"/>
      <c r="M270" s="161"/>
      <c r="T270" s="162"/>
      <c r="AT270" s="157" t="s">
        <v>265</v>
      </c>
      <c r="AU270" s="157" t="s">
        <v>21</v>
      </c>
      <c r="AV270" s="12" t="s">
        <v>21</v>
      </c>
      <c r="AW270" s="12" t="s">
        <v>36</v>
      </c>
      <c r="AX270" s="12" t="s">
        <v>88</v>
      </c>
      <c r="AY270" s="157" t="s">
        <v>250</v>
      </c>
    </row>
    <row r="271" spans="2:65" s="11" customFormat="1" ht="22.9" customHeight="1">
      <c r="B271" s="126"/>
      <c r="D271" s="127" t="s">
        <v>79</v>
      </c>
      <c r="E271" s="136" t="s">
        <v>692</v>
      </c>
      <c r="F271" s="136" t="s">
        <v>693</v>
      </c>
      <c r="I271" s="129"/>
      <c r="J271" s="137">
        <f>BK271</f>
        <v>0</v>
      </c>
      <c r="L271" s="126"/>
      <c r="M271" s="131"/>
      <c r="P271" s="132">
        <f>SUM(P272:P283)</f>
        <v>0</v>
      </c>
      <c r="R271" s="132">
        <f>SUM(R272:R283)</f>
        <v>0</v>
      </c>
      <c r="T271" s="133">
        <f>SUM(T272:T283)</f>
        <v>0</v>
      </c>
      <c r="AR271" s="127" t="s">
        <v>88</v>
      </c>
      <c r="AT271" s="134" t="s">
        <v>79</v>
      </c>
      <c r="AU271" s="134" t="s">
        <v>88</v>
      </c>
      <c r="AY271" s="127" t="s">
        <v>250</v>
      </c>
      <c r="BK271" s="135">
        <f>SUM(BK272:BK283)</f>
        <v>0</v>
      </c>
    </row>
    <row r="272" spans="2:65" s="1" customFormat="1" ht="21.75" customHeight="1">
      <c r="B272" s="33"/>
      <c r="C272" s="138" t="s">
        <v>521</v>
      </c>
      <c r="D272" s="138" t="s">
        <v>252</v>
      </c>
      <c r="E272" s="139" t="s">
        <v>695</v>
      </c>
      <c r="F272" s="140" t="s">
        <v>696</v>
      </c>
      <c r="G272" s="141" t="s">
        <v>402</v>
      </c>
      <c r="H272" s="142">
        <v>42.5</v>
      </c>
      <c r="I272" s="143"/>
      <c r="J272" s="144">
        <f>ROUND(I272*H272,2)</f>
        <v>0</v>
      </c>
      <c r="K272" s="140" t="s">
        <v>256</v>
      </c>
      <c r="L272" s="33"/>
      <c r="M272" s="145" t="s">
        <v>1</v>
      </c>
      <c r="N272" s="146" t="s">
        <v>45</v>
      </c>
      <c r="P272" s="147">
        <f>O272*H272</f>
        <v>0</v>
      </c>
      <c r="Q272" s="147">
        <v>0</v>
      </c>
      <c r="R272" s="147">
        <f>Q272*H272</f>
        <v>0</v>
      </c>
      <c r="S272" s="147">
        <v>0</v>
      </c>
      <c r="T272" s="148">
        <f>S272*H272</f>
        <v>0</v>
      </c>
      <c r="AR272" s="149" t="s">
        <v>257</v>
      </c>
      <c r="AT272" s="149" t="s">
        <v>252</v>
      </c>
      <c r="AU272" s="149" t="s">
        <v>21</v>
      </c>
      <c r="AY272" s="17" t="s">
        <v>250</v>
      </c>
      <c r="BE272" s="150">
        <f>IF(N272="základní",J272,0)</f>
        <v>0</v>
      </c>
      <c r="BF272" s="150">
        <f>IF(N272="snížená",J272,0)</f>
        <v>0</v>
      </c>
      <c r="BG272" s="150">
        <f>IF(N272="zákl. přenesená",J272,0)</f>
        <v>0</v>
      </c>
      <c r="BH272" s="150">
        <f>IF(N272="sníž. přenesená",J272,0)</f>
        <v>0</v>
      </c>
      <c r="BI272" s="150">
        <f>IF(N272="nulová",J272,0)</f>
        <v>0</v>
      </c>
      <c r="BJ272" s="17" t="s">
        <v>88</v>
      </c>
      <c r="BK272" s="150">
        <f>ROUND(I272*H272,2)</f>
        <v>0</v>
      </c>
      <c r="BL272" s="17" t="s">
        <v>257</v>
      </c>
      <c r="BM272" s="149" t="s">
        <v>6113</v>
      </c>
    </row>
    <row r="273" spans="2:65" s="1" customFormat="1" ht="11.25">
      <c r="B273" s="33"/>
      <c r="D273" s="151" t="s">
        <v>259</v>
      </c>
      <c r="F273" s="152" t="s">
        <v>698</v>
      </c>
      <c r="I273" s="153"/>
      <c r="L273" s="33"/>
      <c r="M273" s="154"/>
      <c r="T273" s="57"/>
      <c r="AT273" s="17" t="s">
        <v>259</v>
      </c>
      <c r="AU273" s="17" t="s">
        <v>21</v>
      </c>
    </row>
    <row r="274" spans="2:65" s="12" customFormat="1" ht="11.25">
      <c r="B274" s="155"/>
      <c r="D274" s="156" t="s">
        <v>265</v>
      </c>
      <c r="E274" s="157" t="s">
        <v>1</v>
      </c>
      <c r="F274" s="158" t="s">
        <v>5755</v>
      </c>
      <c r="H274" s="159">
        <v>42.5</v>
      </c>
      <c r="I274" s="160"/>
      <c r="L274" s="155"/>
      <c r="M274" s="161"/>
      <c r="T274" s="162"/>
      <c r="AT274" s="157" t="s">
        <v>265</v>
      </c>
      <c r="AU274" s="157" t="s">
        <v>21</v>
      </c>
      <c r="AV274" s="12" t="s">
        <v>21</v>
      </c>
      <c r="AW274" s="12" t="s">
        <v>36</v>
      </c>
      <c r="AX274" s="12" t="s">
        <v>88</v>
      </c>
      <c r="AY274" s="157" t="s">
        <v>250</v>
      </c>
    </row>
    <row r="275" spans="2:65" s="1" customFormat="1" ht="24.2" customHeight="1">
      <c r="B275" s="33"/>
      <c r="C275" s="138" t="s">
        <v>527</v>
      </c>
      <c r="D275" s="138" t="s">
        <v>252</v>
      </c>
      <c r="E275" s="139" t="s">
        <v>700</v>
      </c>
      <c r="F275" s="140" t="s">
        <v>701</v>
      </c>
      <c r="G275" s="141" t="s">
        <v>402</v>
      </c>
      <c r="H275" s="142">
        <v>595</v>
      </c>
      <c r="I275" s="143"/>
      <c r="J275" s="144">
        <f>ROUND(I275*H275,2)</f>
        <v>0</v>
      </c>
      <c r="K275" s="140" t="s">
        <v>256</v>
      </c>
      <c r="L275" s="33"/>
      <c r="M275" s="145" t="s">
        <v>1</v>
      </c>
      <c r="N275" s="146" t="s">
        <v>45</v>
      </c>
      <c r="P275" s="147">
        <f>O275*H275</f>
        <v>0</v>
      </c>
      <c r="Q275" s="147">
        <v>0</v>
      </c>
      <c r="R275" s="147">
        <f>Q275*H275</f>
        <v>0</v>
      </c>
      <c r="S275" s="147">
        <v>0</v>
      </c>
      <c r="T275" s="148">
        <f>S275*H275</f>
        <v>0</v>
      </c>
      <c r="AR275" s="149" t="s">
        <v>257</v>
      </c>
      <c r="AT275" s="149" t="s">
        <v>252</v>
      </c>
      <c r="AU275" s="149" t="s">
        <v>21</v>
      </c>
      <c r="AY275" s="17" t="s">
        <v>250</v>
      </c>
      <c r="BE275" s="150">
        <f>IF(N275="základní",J275,0)</f>
        <v>0</v>
      </c>
      <c r="BF275" s="150">
        <f>IF(N275="snížená",J275,0)</f>
        <v>0</v>
      </c>
      <c r="BG275" s="150">
        <f>IF(N275="zákl. přenesená",J275,0)</f>
        <v>0</v>
      </c>
      <c r="BH275" s="150">
        <f>IF(N275="sníž. přenesená",J275,0)</f>
        <v>0</v>
      </c>
      <c r="BI275" s="150">
        <f>IF(N275="nulová",J275,0)</f>
        <v>0</v>
      </c>
      <c r="BJ275" s="17" t="s">
        <v>88</v>
      </c>
      <c r="BK275" s="150">
        <f>ROUND(I275*H275,2)</f>
        <v>0</v>
      </c>
      <c r="BL275" s="17" t="s">
        <v>257</v>
      </c>
      <c r="BM275" s="149" t="s">
        <v>6114</v>
      </c>
    </row>
    <row r="276" spans="2:65" s="1" customFormat="1" ht="11.25">
      <c r="B276" s="33"/>
      <c r="D276" s="151" t="s">
        <v>259</v>
      </c>
      <c r="F276" s="152" t="s">
        <v>703</v>
      </c>
      <c r="I276" s="153"/>
      <c r="L276" s="33"/>
      <c r="M276" s="154"/>
      <c r="T276" s="57"/>
      <c r="AT276" s="17" t="s">
        <v>259</v>
      </c>
      <c r="AU276" s="17" t="s">
        <v>21</v>
      </c>
    </row>
    <row r="277" spans="2:65" s="12" customFormat="1" ht="11.25">
      <c r="B277" s="155"/>
      <c r="D277" s="156" t="s">
        <v>265</v>
      </c>
      <c r="E277" s="157" t="s">
        <v>1</v>
      </c>
      <c r="F277" s="158" t="s">
        <v>5757</v>
      </c>
      <c r="H277" s="159">
        <v>595</v>
      </c>
      <c r="I277" s="160"/>
      <c r="L277" s="155"/>
      <c r="M277" s="161"/>
      <c r="T277" s="162"/>
      <c r="AT277" s="157" t="s">
        <v>265</v>
      </c>
      <c r="AU277" s="157" t="s">
        <v>21</v>
      </c>
      <c r="AV277" s="12" t="s">
        <v>21</v>
      </c>
      <c r="AW277" s="12" t="s">
        <v>36</v>
      </c>
      <c r="AX277" s="12" t="s">
        <v>88</v>
      </c>
      <c r="AY277" s="157" t="s">
        <v>250</v>
      </c>
    </row>
    <row r="278" spans="2:65" s="1" customFormat="1" ht="24.2" customHeight="1">
      <c r="B278" s="33"/>
      <c r="C278" s="138" t="s">
        <v>532</v>
      </c>
      <c r="D278" s="138" t="s">
        <v>252</v>
      </c>
      <c r="E278" s="139" t="s">
        <v>5758</v>
      </c>
      <c r="F278" s="140" t="s">
        <v>5759</v>
      </c>
      <c r="G278" s="141" t="s">
        <v>402</v>
      </c>
      <c r="H278" s="142">
        <v>11.39</v>
      </c>
      <c r="I278" s="143"/>
      <c r="J278" s="144">
        <f>ROUND(I278*H278,2)</f>
        <v>0</v>
      </c>
      <c r="K278" s="140" t="s">
        <v>1</v>
      </c>
      <c r="L278" s="33"/>
      <c r="M278" s="145" t="s">
        <v>1</v>
      </c>
      <c r="N278" s="146" t="s">
        <v>45</v>
      </c>
      <c r="P278" s="147">
        <f>O278*H278</f>
        <v>0</v>
      </c>
      <c r="Q278" s="147">
        <v>0</v>
      </c>
      <c r="R278" s="147">
        <f>Q278*H278</f>
        <v>0</v>
      </c>
      <c r="S278" s="147">
        <v>0</v>
      </c>
      <c r="T278" s="148">
        <f>S278*H278</f>
        <v>0</v>
      </c>
      <c r="AR278" s="149" t="s">
        <v>257</v>
      </c>
      <c r="AT278" s="149" t="s">
        <v>252</v>
      </c>
      <c r="AU278" s="149" t="s">
        <v>21</v>
      </c>
      <c r="AY278" s="17" t="s">
        <v>250</v>
      </c>
      <c r="BE278" s="150">
        <f>IF(N278="základní",J278,0)</f>
        <v>0</v>
      </c>
      <c r="BF278" s="150">
        <f>IF(N278="snížená",J278,0)</f>
        <v>0</v>
      </c>
      <c r="BG278" s="150">
        <f>IF(N278="zákl. přenesená",J278,0)</f>
        <v>0</v>
      </c>
      <c r="BH278" s="150">
        <f>IF(N278="sníž. přenesená",J278,0)</f>
        <v>0</v>
      </c>
      <c r="BI278" s="150">
        <f>IF(N278="nulová",J278,0)</f>
        <v>0</v>
      </c>
      <c r="BJ278" s="17" t="s">
        <v>88</v>
      </c>
      <c r="BK278" s="150">
        <f>ROUND(I278*H278,2)</f>
        <v>0</v>
      </c>
      <c r="BL278" s="17" t="s">
        <v>257</v>
      </c>
      <c r="BM278" s="149" t="s">
        <v>6115</v>
      </c>
    </row>
    <row r="279" spans="2:65" s="12" customFormat="1" ht="11.25">
      <c r="B279" s="155"/>
      <c r="D279" s="156" t="s">
        <v>265</v>
      </c>
      <c r="E279" s="157" t="s">
        <v>5415</v>
      </c>
      <c r="F279" s="158" t="s">
        <v>6116</v>
      </c>
      <c r="H279" s="159">
        <v>11.39</v>
      </c>
      <c r="I279" s="160"/>
      <c r="L279" s="155"/>
      <c r="M279" s="161"/>
      <c r="T279" s="162"/>
      <c r="AT279" s="157" t="s">
        <v>265</v>
      </c>
      <c r="AU279" s="157" t="s">
        <v>21</v>
      </c>
      <c r="AV279" s="12" t="s">
        <v>21</v>
      </c>
      <c r="AW279" s="12" t="s">
        <v>36</v>
      </c>
      <c r="AX279" s="12" t="s">
        <v>88</v>
      </c>
      <c r="AY279" s="157" t="s">
        <v>250</v>
      </c>
    </row>
    <row r="280" spans="2:65" s="1" customFormat="1" ht="24.2" customHeight="1">
      <c r="B280" s="33"/>
      <c r="C280" s="138" t="s">
        <v>538</v>
      </c>
      <c r="D280" s="138" t="s">
        <v>252</v>
      </c>
      <c r="E280" s="139" t="s">
        <v>6117</v>
      </c>
      <c r="F280" s="140" t="s">
        <v>6118</v>
      </c>
      <c r="G280" s="141" t="s">
        <v>402</v>
      </c>
      <c r="H280" s="142">
        <v>9.86</v>
      </c>
      <c r="I280" s="143"/>
      <c r="J280" s="144">
        <f>ROUND(I280*H280,2)</f>
        <v>0</v>
      </c>
      <c r="K280" s="140" t="s">
        <v>1</v>
      </c>
      <c r="L280" s="33"/>
      <c r="M280" s="145" t="s">
        <v>1</v>
      </c>
      <c r="N280" s="146" t="s">
        <v>45</v>
      </c>
      <c r="P280" s="147">
        <f>O280*H280</f>
        <v>0</v>
      </c>
      <c r="Q280" s="147">
        <v>0</v>
      </c>
      <c r="R280" s="147">
        <f>Q280*H280</f>
        <v>0</v>
      </c>
      <c r="S280" s="147">
        <v>0</v>
      </c>
      <c r="T280" s="148">
        <f>S280*H280</f>
        <v>0</v>
      </c>
      <c r="AR280" s="149" t="s">
        <v>257</v>
      </c>
      <c r="AT280" s="149" t="s">
        <v>252</v>
      </c>
      <c r="AU280" s="149" t="s">
        <v>21</v>
      </c>
      <c r="AY280" s="17" t="s">
        <v>250</v>
      </c>
      <c r="BE280" s="150">
        <f>IF(N280="základní",J280,0)</f>
        <v>0</v>
      </c>
      <c r="BF280" s="150">
        <f>IF(N280="snížená",J280,0)</f>
        <v>0</v>
      </c>
      <c r="BG280" s="150">
        <f>IF(N280="zákl. přenesená",J280,0)</f>
        <v>0</v>
      </c>
      <c r="BH280" s="150">
        <f>IF(N280="sníž. přenesená",J280,0)</f>
        <v>0</v>
      </c>
      <c r="BI280" s="150">
        <f>IF(N280="nulová",J280,0)</f>
        <v>0</v>
      </c>
      <c r="BJ280" s="17" t="s">
        <v>88</v>
      </c>
      <c r="BK280" s="150">
        <f>ROUND(I280*H280,2)</f>
        <v>0</v>
      </c>
      <c r="BL280" s="17" t="s">
        <v>257</v>
      </c>
      <c r="BM280" s="149" t="s">
        <v>6119</v>
      </c>
    </row>
    <row r="281" spans="2:65" s="12" customFormat="1" ht="11.25">
      <c r="B281" s="155"/>
      <c r="D281" s="156" t="s">
        <v>265</v>
      </c>
      <c r="E281" s="157" t="s">
        <v>5421</v>
      </c>
      <c r="F281" s="158" t="s">
        <v>6027</v>
      </c>
      <c r="H281" s="159">
        <v>9.86</v>
      </c>
      <c r="I281" s="160"/>
      <c r="L281" s="155"/>
      <c r="M281" s="161"/>
      <c r="T281" s="162"/>
      <c r="AT281" s="157" t="s">
        <v>265</v>
      </c>
      <c r="AU281" s="157" t="s">
        <v>21</v>
      </c>
      <c r="AV281" s="12" t="s">
        <v>21</v>
      </c>
      <c r="AW281" s="12" t="s">
        <v>36</v>
      </c>
      <c r="AX281" s="12" t="s">
        <v>88</v>
      </c>
      <c r="AY281" s="157" t="s">
        <v>250</v>
      </c>
    </row>
    <row r="282" spans="2:65" s="1" customFormat="1" ht="24.2" customHeight="1">
      <c r="B282" s="33"/>
      <c r="C282" s="138" t="s">
        <v>544</v>
      </c>
      <c r="D282" s="138" t="s">
        <v>252</v>
      </c>
      <c r="E282" s="139" t="s">
        <v>5763</v>
      </c>
      <c r="F282" s="140" t="s">
        <v>5764</v>
      </c>
      <c r="G282" s="141" t="s">
        <v>402</v>
      </c>
      <c r="H282" s="142">
        <v>21.25</v>
      </c>
      <c r="I282" s="143"/>
      <c r="J282" s="144">
        <f>ROUND(I282*H282,2)</f>
        <v>0</v>
      </c>
      <c r="K282" s="140" t="s">
        <v>1</v>
      </c>
      <c r="L282" s="33"/>
      <c r="M282" s="145" t="s">
        <v>1</v>
      </c>
      <c r="N282" s="146" t="s">
        <v>45</v>
      </c>
      <c r="P282" s="147">
        <f>O282*H282</f>
        <v>0</v>
      </c>
      <c r="Q282" s="147">
        <v>0</v>
      </c>
      <c r="R282" s="147">
        <f>Q282*H282</f>
        <v>0</v>
      </c>
      <c r="S282" s="147">
        <v>0</v>
      </c>
      <c r="T282" s="148">
        <f>S282*H282</f>
        <v>0</v>
      </c>
      <c r="AR282" s="149" t="s">
        <v>257</v>
      </c>
      <c r="AT282" s="149" t="s">
        <v>252</v>
      </c>
      <c r="AU282" s="149" t="s">
        <v>21</v>
      </c>
      <c r="AY282" s="17" t="s">
        <v>250</v>
      </c>
      <c r="BE282" s="150">
        <f>IF(N282="základní",J282,0)</f>
        <v>0</v>
      </c>
      <c r="BF282" s="150">
        <f>IF(N282="snížená",J282,0)</f>
        <v>0</v>
      </c>
      <c r="BG282" s="150">
        <f>IF(N282="zákl. přenesená",J282,0)</f>
        <v>0</v>
      </c>
      <c r="BH282" s="150">
        <f>IF(N282="sníž. přenesená",J282,0)</f>
        <v>0</v>
      </c>
      <c r="BI282" s="150">
        <f>IF(N282="nulová",J282,0)</f>
        <v>0</v>
      </c>
      <c r="BJ282" s="17" t="s">
        <v>88</v>
      </c>
      <c r="BK282" s="150">
        <f>ROUND(I282*H282,2)</f>
        <v>0</v>
      </c>
      <c r="BL282" s="17" t="s">
        <v>257</v>
      </c>
      <c r="BM282" s="149" t="s">
        <v>6120</v>
      </c>
    </row>
    <row r="283" spans="2:65" s="12" customFormat="1" ht="11.25">
      <c r="B283" s="155"/>
      <c r="D283" s="156" t="s">
        <v>265</v>
      </c>
      <c r="E283" s="157" t="s">
        <v>5417</v>
      </c>
      <c r="F283" s="158" t="s">
        <v>6026</v>
      </c>
      <c r="H283" s="159">
        <v>21.25</v>
      </c>
      <c r="I283" s="160"/>
      <c r="L283" s="155"/>
      <c r="M283" s="161"/>
      <c r="T283" s="162"/>
      <c r="AT283" s="157" t="s">
        <v>265</v>
      </c>
      <c r="AU283" s="157" t="s">
        <v>21</v>
      </c>
      <c r="AV283" s="12" t="s">
        <v>21</v>
      </c>
      <c r="AW283" s="12" t="s">
        <v>36</v>
      </c>
      <c r="AX283" s="12" t="s">
        <v>88</v>
      </c>
      <c r="AY283" s="157" t="s">
        <v>250</v>
      </c>
    </row>
    <row r="284" spans="2:65" s="11" customFormat="1" ht="22.9" customHeight="1">
      <c r="B284" s="126"/>
      <c r="D284" s="127" t="s">
        <v>79</v>
      </c>
      <c r="E284" s="136" t="s">
        <v>720</v>
      </c>
      <c r="F284" s="136" t="s">
        <v>721</v>
      </c>
      <c r="I284" s="129"/>
      <c r="J284" s="137">
        <f>BK284</f>
        <v>0</v>
      </c>
      <c r="L284" s="126"/>
      <c r="M284" s="131"/>
      <c r="P284" s="132">
        <f>SUM(P285:P286)</f>
        <v>0</v>
      </c>
      <c r="R284" s="132">
        <f>SUM(R285:R286)</f>
        <v>0</v>
      </c>
      <c r="T284" s="133">
        <f>SUM(T285:T286)</f>
        <v>0</v>
      </c>
      <c r="AR284" s="127" t="s">
        <v>88</v>
      </c>
      <c r="AT284" s="134" t="s">
        <v>79</v>
      </c>
      <c r="AU284" s="134" t="s">
        <v>88</v>
      </c>
      <c r="AY284" s="127" t="s">
        <v>250</v>
      </c>
      <c r="BK284" s="135">
        <f>SUM(BK285:BK286)</f>
        <v>0</v>
      </c>
    </row>
    <row r="285" spans="2:65" s="1" customFormat="1" ht="33" customHeight="1">
      <c r="B285" s="33"/>
      <c r="C285" s="138" t="s">
        <v>549</v>
      </c>
      <c r="D285" s="138" t="s">
        <v>252</v>
      </c>
      <c r="E285" s="139" t="s">
        <v>3895</v>
      </c>
      <c r="F285" s="140" t="s">
        <v>3896</v>
      </c>
      <c r="G285" s="141" t="s">
        <v>402</v>
      </c>
      <c r="H285" s="142">
        <v>0.54700000000000004</v>
      </c>
      <c r="I285" s="143"/>
      <c r="J285" s="144">
        <f>ROUND(I285*H285,2)</f>
        <v>0</v>
      </c>
      <c r="K285" s="140" t="s">
        <v>256</v>
      </c>
      <c r="L285" s="33"/>
      <c r="M285" s="145" t="s">
        <v>1</v>
      </c>
      <c r="N285" s="146" t="s">
        <v>45</v>
      </c>
      <c r="P285" s="147">
        <f>O285*H285</f>
        <v>0</v>
      </c>
      <c r="Q285" s="147">
        <v>0</v>
      </c>
      <c r="R285" s="147">
        <f>Q285*H285</f>
        <v>0</v>
      </c>
      <c r="S285" s="147">
        <v>0</v>
      </c>
      <c r="T285" s="148">
        <f>S285*H285</f>
        <v>0</v>
      </c>
      <c r="AR285" s="149" t="s">
        <v>257</v>
      </c>
      <c r="AT285" s="149" t="s">
        <v>252</v>
      </c>
      <c r="AU285" s="149" t="s">
        <v>21</v>
      </c>
      <c r="AY285" s="17" t="s">
        <v>250</v>
      </c>
      <c r="BE285" s="150">
        <f>IF(N285="základní",J285,0)</f>
        <v>0</v>
      </c>
      <c r="BF285" s="150">
        <f>IF(N285="snížená",J285,0)</f>
        <v>0</v>
      </c>
      <c r="BG285" s="150">
        <f>IF(N285="zákl. přenesená",J285,0)</f>
        <v>0</v>
      </c>
      <c r="BH285" s="150">
        <f>IF(N285="sníž. přenesená",J285,0)</f>
        <v>0</v>
      </c>
      <c r="BI285" s="150">
        <f>IF(N285="nulová",J285,0)</f>
        <v>0</v>
      </c>
      <c r="BJ285" s="17" t="s">
        <v>88</v>
      </c>
      <c r="BK285" s="150">
        <f>ROUND(I285*H285,2)</f>
        <v>0</v>
      </c>
      <c r="BL285" s="17" t="s">
        <v>257</v>
      </c>
      <c r="BM285" s="149" t="s">
        <v>6121</v>
      </c>
    </row>
    <row r="286" spans="2:65" s="1" customFormat="1" ht="11.25">
      <c r="B286" s="33"/>
      <c r="D286" s="151" t="s">
        <v>259</v>
      </c>
      <c r="F286" s="152" t="s">
        <v>3898</v>
      </c>
      <c r="I286" s="153"/>
      <c r="L286" s="33"/>
      <c r="M286" s="154"/>
      <c r="T286" s="57"/>
      <c r="AT286" s="17" t="s">
        <v>259</v>
      </c>
      <c r="AU286" s="17" t="s">
        <v>21</v>
      </c>
    </row>
    <row r="287" spans="2:65" s="11" customFormat="1" ht="22.9" customHeight="1">
      <c r="B287" s="126"/>
      <c r="D287" s="127" t="s">
        <v>79</v>
      </c>
      <c r="E287" s="136" t="s">
        <v>2224</v>
      </c>
      <c r="F287" s="136" t="s">
        <v>2225</v>
      </c>
      <c r="I287" s="129"/>
      <c r="J287" s="137">
        <f>BK287</f>
        <v>0</v>
      </c>
      <c r="L287" s="126"/>
      <c r="M287" s="131"/>
      <c r="P287" s="132">
        <f>SUM(P288:P289)</f>
        <v>0</v>
      </c>
      <c r="R287" s="132">
        <f>SUM(R288:R289)</f>
        <v>6.4000000000000005E-4</v>
      </c>
      <c r="T287" s="133">
        <f>SUM(T288:T289)</f>
        <v>0</v>
      </c>
      <c r="AR287" s="127" t="s">
        <v>21</v>
      </c>
      <c r="AT287" s="134" t="s">
        <v>79</v>
      </c>
      <c r="AU287" s="134" t="s">
        <v>88</v>
      </c>
      <c r="AY287" s="127" t="s">
        <v>250</v>
      </c>
      <c r="BK287" s="135">
        <f>SUM(BK288:BK289)</f>
        <v>0</v>
      </c>
    </row>
    <row r="288" spans="2:65" s="1" customFormat="1" ht="24.2" customHeight="1">
      <c r="B288" s="33"/>
      <c r="C288" s="138" t="s">
        <v>554</v>
      </c>
      <c r="D288" s="138" t="s">
        <v>252</v>
      </c>
      <c r="E288" s="139" t="s">
        <v>6122</v>
      </c>
      <c r="F288" s="140" t="s">
        <v>6123</v>
      </c>
      <c r="G288" s="141" t="s">
        <v>557</v>
      </c>
      <c r="H288" s="142">
        <v>32</v>
      </c>
      <c r="I288" s="143"/>
      <c r="J288" s="144">
        <f>ROUND(I288*H288,2)</f>
        <v>0</v>
      </c>
      <c r="K288" s="140" t="s">
        <v>256</v>
      </c>
      <c r="L288" s="33"/>
      <c r="M288" s="145" t="s">
        <v>1</v>
      </c>
      <c r="N288" s="146" t="s">
        <v>45</v>
      </c>
      <c r="P288" s="147">
        <f>O288*H288</f>
        <v>0</v>
      </c>
      <c r="Q288" s="147">
        <v>2.0000000000000002E-5</v>
      </c>
      <c r="R288" s="147">
        <f>Q288*H288</f>
        <v>6.4000000000000005E-4</v>
      </c>
      <c r="S288" s="147">
        <v>0</v>
      </c>
      <c r="T288" s="148">
        <f>S288*H288</f>
        <v>0</v>
      </c>
      <c r="AR288" s="149" t="s">
        <v>351</v>
      </c>
      <c r="AT288" s="149" t="s">
        <v>252</v>
      </c>
      <c r="AU288" s="149" t="s">
        <v>21</v>
      </c>
      <c r="AY288" s="17" t="s">
        <v>250</v>
      </c>
      <c r="BE288" s="150">
        <f>IF(N288="základní",J288,0)</f>
        <v>0</v>
      </c>
      <c r="BF288" s="150">
        <f>IF(N288="snížená",J288,0)</f>
        <v>0</v>
      </c>
      <c r="BG288" s="150">
        <f>IF(N288="zákl. přenesená",J288,0)</f>
        <v>0</v>
      </c>
      <c r="BH288" s="150">
        <f>IF(N288="sníž. přenesená",J288,0)</f>
        <v>0</v>
      </c>
      <c r="BI288" s="150">
        <f>IF(N288="nulová",J288,0)</f>
        <v>0</v>
      </c>
      <c r="BJ288" s="17" t="s">
        <v>88</v>
      </c>
      <c r="BK288" s="150">
        <f>ROUND(I288*H288,2)</f>
        <v>0</v>
      </c>
      <c r="BL288" s="17" t="s">
        <v>351</v>
      </c>
      <c r="BM288" s="149" t="s">
        <v>6124</v>
      </c>
    </row>
    <row r="289" spans="2:65" s="1" customFormat="1" ht="11.25">
      <c r="B289" s="33"/>
      <c r="D289" s="151" t="s">
        <v>259</v>
      </c>
      <c r="F289" s="152" t="s">
        <v>6125</v>
      </c>
      <c r="I289" s="153"/>
      <c r="L289" s="33"/>
      <c r="M289" s="154"/>
      <c r="T289" s="57"/>
      <c r="AT289" s="17" t="s">
        <v>259</v>
      </c>
      <c r="AU289" s="17" t="s">
        <v>21</v>
      </c>
    </row>
    <row r="290" spans="2:65" s="11" customFormat="1" ht="25.9" customHeight="1">
      <c r="B290" s="126"/>
      <c r="D290" s="127" t="s">
        <v>79</v>
      </c>
      <c r="E290" s="128" t="s">
        <v>364</v>
      </c>
      <c r="F290" s="128" t="s">
        <v>748</v>
      </c>
      <c r="I290" s="129"/>
      <c r="J290" s="130">
        <f>BK290</f>
        <v>0</v>
      </c>
      <c r="L290" s="126"/>
      <c r="M290" s="131"/>
      <c r="P290" s="132">
        <f>P291+P297+P357</f>
        <v>0</v>
      </c>
      <c r="R290" s="132">
        <f>R291+R297+R357</f>
        <v>0.264156</v>
      </c>
      <c r="T290" s="133">
        <f>T291+T297+T357</f>
        <v>0</v>
      </c>
      <c r="AR290" s="127" t="s">
        <v>267</v>
      </c>
      <c r="AT290" s="134" t="s">
        <v>79</v>
      </c>
      <c r="AU290" s="134" t="s">
        <v>80</v>
      </c>
      <c r="AY290" s="127" t="s">
        <v>250</v>
      </c>
      <c r="BK290" s="135">
        <f>BK291+BK297+BK357</f>
        <v>0</v>
      </c>
    </row>
    <row r="291" spans="2:65" s="11" customFormat="1" ht="22.9" customHeight="1">
      <c r="B291" s="126"/>
      <c r="D291" s="127" t="s">
        <v>79</v>
      </c>
      <c r="E291" s="136" t="s">
        <v>749</v>
      </c>
      <c r="F291" s="136" t="s">
        <v>750</v>
      </c>
      <c r="I291" s="129"/>
      <c r="J291" s="137">
        <f>BK291</f>
        <v>0</v>
      </c>
      <c r="L291" s="126"/>
      <c r="M291" s="131"/>
      <c r="P291" s="132">
        <f>SUM(P292:P296)</f>
        <v>0</v>
      </c>
      <c r="R291" s="132">
        <f>SUM(R292:R296)</f>
        <v>7.5599999999999994E-4</v>
      </c>
      <c r="T291" s="133">
        <f>SUM(T292:T296)</f>
        <v>0</v>
      </c>
      <c r="AR291" s="127" t="s">
        <v>267</v>
      </c>
      <c r="AT291" s="134" t="s">
        <v>79</v>
      </c>
      <c r="AU291" s="134" t="s">
        <v>88</v>
      </c>
      <c r="AY291" s="127" t="s">
        <v>250</v>
      </c>
      <c r="BK291" s="135">
        <f>SUM(BK292:BK296)</f>
        <v>0</v>
      </c>
    </row>
    <row r="292" spans="2:65" s="1" customFormat="1" ht="37.9" customHeight="1">
      <c r="B292" s="33"/>
      <c r="C292" s="138" t="s">
        <v>561</v>
      </c>
      <c r="D292" s="138" t="s">
        <v>252</v>
      </c>
      <c r="E292" s="139" t="s">
        <v>5772</v>
      </c>
      <c r="F292" s="140" t="s">
        <v>5773</v>
      </c>
      <c r="G292" s="141" t="s">
        <v>557</v>
      </c>
      <c r="H292" s="142">
        <v>24</v>
      </c>
      <c r="I292" s="143"/>
      <c r="J292" s="144">
        <f>ROUND(I292*H292,2)</f>
        <v>0</v>
      </c>
      <c r="K292" s="140" t="s">
        <v>256</v>
      </c>
      <c r="L292" s="33"/>
      <c r="M292" s="145" t="s">
        <v>1</v>
      </c>
      <c r="N292" s="146" t="s">
        <v>45</v>
      </c>
      <c r="P292" s="147">
        <f>O292*H292</f>
        <v>0</v>
      </c>
      <c r="Q292" s="147">
        <v>0</v>
      </c>
      <c r="R292" s="147">
        <f>Q292*H292</f>
        <v>0</v>
      </c>
      <c r="S292" s="147">
        <v>0</v>
      </c>
      <c r="T292" s="148">
        <f>S292*H292</f>
        <v>0</v>
      </c>
      <c r="AR292" s="149" t="s">
        <v>630</v>
      </c>
      <c r="AT292" s="149" t="s">
        <v>252</v>
      </c>
      <c r="AU292" s="149" t="s">
        <v>21</v>
      </c>
      <c r="AY292" s="17" t="s">
        <v>250</v>
      </c>
      <c r="BE292" s="150">
        <f>IF(N292="základní",J292,0)</f>
        <v>0</v>
      </c>
      <c r="BF292" s="150">
        <f>IF(N292="snížená",J292,0)</f>
        <v>0</v>
      </c>
      <c r="BG292" s="150">
        <f>IF(N292="zákl. přenesená",J292,0)</f>
        <v>0</v>
      </c>
      <c r="BH292" s="150">
        <f>IF(N292="sníž. přenesená",J292,0)</f>
        <v>0</v>
      </c>
      <c r="BI292" s="150">
        <f>IF(N292="nulová",J292,0)</f>
        <v>0</v>
      </c>
      <c r="BJ292" s="17" t="s">
        <v>88</v>
      </c>
      <c r="BK292" s="150">
        <f>ROUND(I292*H292,2)</f>
        <v>0</v>
      </c>
      <c r="BL292" s="17" t="s">
        <v>630</v>
      </c>
      <c r="BM292" s="149" t="s">
        <v>6126</v>
      </c>
    </row>
    <row r="293" spans="2:65" s="1" customFormat="1" ht="11.25">
      <c r="B293" s="33"/>
      <c r="D293" s="151" t="s">
        <v>259</v>
      </c>
      <c r="F293" s="152" t="s">
        <v>5775</v>
      </c>
      <c r="I293" s="153"/>
      <c r="L293" s="33"/>
      <c r="M293" s="154"/>
      <c r="T293" s="57"/>
      <c r="AT293" s="17" t="s">
        <v>259</v>
      </c>
      <c r="AU293" s="17" t="s">
        <v>21</v>
      </c>
    </row>
    <row r="294" spans="2:65" s="12" customFormat="1" ht="11.25">
      <c r="B294" s="155"/>
      <c r="D294" s="156" t="s">
        <v>265</v>
      </c>
      <c r="E294" s="157" t="s">
        <v>1</v>
      </c>
      <c r="F294" s="158" t="s">
        <v>399</v>
      </c>
      <c r="H294" s="159">
        <v>24</v>
      </c>
      <c r="I294" s="160"/>
      <c r="L294" s="155"/>
      <c r="M294" s="161"/>
      <c r="T294" s="162"/>
      <c r="AT294" s="157" t="s">
        <v>265</v>
      </c>
      <c r="AU294" s="157" t="s">
        <v>21</v>
      </c>
      <c r="AV294" s="12" t="s">
        <v>21</v>
      </c>
      <c r="AW294" s="12" t="s">
        <v>36</v>
      </c>
      <c r="AX294" s="12" t="s">
        <v>88</v>
      </c>
      <c r="AY294" s="157" t="s">
        <v>250</v>
      </c>
    </row>
    <row r="295" spans="2:65" s="1" customFormat="1" ht="24.2" customHeight="1">
      <c r="B295" s="33"/>
      <c r="C295" s="178" t="s">
        <v>566</v>
      </c>
      <c r="D295" s="178" t="s">
        <v>364</v>
      </c>
      <c r="E295" s="179" t="s">
        <v>5777</v>
      </c>
      <c r="F295" s="180" t="s">
        <v>5778</v>
      </c>
      <c r="G295" s="181" t="s">
        <v>557</v>
      </c>
      <c r="H295" s="182">
        <v>25.2</v>
      </c>
      <c r="I295" s="183"/>
      <c r="J295" s="184">
        <f>ROUND(I295*H295,2)</f>
        <v>0</v>
      </c>
      <c r="K295" s="180" t="s">
        <v>256</v>
      </c>
      <c r="L295" s="185"/>
      <c r="M295" s="186" t="s">
        <v>1</v>
      </c>
      <c r="N295" s="187" t="s">
        <v>45</v>
      </c>
      <c r="P295" s="147">
        <f>O295*H295</f>
        <v>0</v>
      </c>
      <c r="Q295" s="147">
        <v>3.0000000000000001E-5</v>
      </c>
      <c r="R295" s="147">
        <f>Q295*H295</f>
        <v>7.5599999999999994E-4</v>
      </c>
      <c r="S295" s="147">
        <v>0</v>
      </c>
      <c r="T295" s="148">
        <f>S295*H295</f>
        <v>0</v>
      </c>
      <c r="AR295" s="149" t="s">
        <v>760</v>
      </c>
      <c r="AT295" s="149" t="s">
        <v>364</v>
      </c>
      <c r="AU295" s="149" t="s">
        <v>21</v>
      </c>
      <c r="AY295" s="17" t="s">
        <v>250</v>
      </c>
      <c r="BE295" s="150">
        <f>IF(N295="základní",J295,0)</f>
        <v>0</v>
      </c>
      <c r="BF295" s="150">
        <f>IF(N295="snížená",J295,0)</f>
        <v>0</v>
      </c>
      <c r="BG295" s="150">
        <f>IF(N295="zákl. přenesená",J295,0)</f>
        <v>0</v>
      </c>
      <c r="BH295" s="150">
        <f>IF(N295="sníž. přenesená",J295,0)</f>
        <v>0</v>
      </c>
      <c r="BI295" s="150">
        <f>IF(N295="nulová",J295,0)</f>
        <v>0</v>
      </c>
      <c r="BJ295" s="17" t="s">
        <v>88</v>
      </c>
      <c r="BK295" s="150">
        <f>ROUND(I295*H295,2)</f>
        <v>0</v>
      </c>
      <c r="BL295" s="17" t="s">
        <v>760</v>
      </c>
      <c r="BM295" s="149" t="s">
        <v>6127</v>
      </c>
    </row>
    <row r="296" spans="2:65" s="12" customFormat="1" ht="11.25">
      <c r="B296" s="155"/>
      <c r="D296" s="156" t="s">
        <v>265</v>
      </c>
      <c r="E296" s="157" t="s">
        <v>1</v>
      </c>
      <c r="F296" s="158" t="s">
        <v>6128</v>
      </c>
      <c r="H296" s="159">
        <v>25.2</v>
      </c>
      <c r="I296" s="160"/>
      <c r="L296" s="155"/>
      <c r="M296" s="161"/>
      <c r="T296" s="162"/>
      <c r="AT296" s="157" t="s">
        <v>265</v>
      </c>
      <c r="AU296" s="157" t="s">
        <v>21</v>
      </c>
      <c r="AV296" s="12" t="s">
        <v>21</v>
      </c>
      <c r="AW296" s="12" t="s">
        <v>36</v>
      </c>
      <c r="AX296" s="12" t="s">
        <v>88</v>
      </c>
      <c r="AY296" s="157" t="s">
        <v>250</v>
      </c>
    </row>
    <row r="297" spans="2:65" s="11" customFormat="1" ht="22.9" customHeight="1">
      <c r="B297" s="126"/>
      <c r="D297" s="127" t="s">
        <v>79</v>
      </c>
      <c r="E297" s="136" t="s">
        <v>3535</v>
      </c>
      <c r="F297" s="136" t="s">
        <v>3536</v>
      </c>
      <c r="I297" s="129"/>
      <c r="J297" s="137">
        <f>BK297</f>
        <v>0</v>
      </c>
      <c r="L297" s="126"/>
      <c r="M297" s="131"/>
      <c r="P297" s="132">
        <f>SUM(P298:P356)</f>
        <v>0</v>
      </c>
      <c r="R297" s="132">
        <f>SUM(R298:R356)</f>
        <v>4.8399999999999999E-2</v>
      </c>
      <c r="T297" s="133">
        <f>SUM(T298:T356)</f>
        <v>0</v>
      </c>
      <c r="AR297" s="127" t="s">
        <v>267</v>
      </c>
      <c r="AT297" s="134" t="s">
        <v>79</v>
      </c>
      <c r="AU297" s="134" t="s">
        <v>88</v>
      </c>
      <c r="AY297" s="127" t="s">
        <v>250</v>
      </c>
      <c r="BK297" s="135">
        <f>SUM(BK298:BK356)</f>
        <v>0</v>
      </c>
    </row>
    <row r="298" spans="2:65" s="1" customFormat="1" ht="33" customHeight="1">
      <c r="B298" s="33"/>
      <c r="C298" s="138" t="s">
        <v>572</v>
      </c>
      <c r="D298" s="138" t="s">
        <v>252</v>
      </c>
      <c r="E298" s="139" t="s">
        <v>5782</v>
      </c>
      <c r="F298" s="140" t="s">
        <v>6129</v>
      </c>
      <c r="G298" s="141" t="s">
        <v>2361</v>
      </c>
      <c r="H298" s="142">
        <v>1</v>
      </c>
      <c r="I298" s="143"/>
      <c r="J298" s="144">
        <f>ROUND(I298*H298,2)</f>
        <v>0</v>
      </c>
      <c r="K298" s="140" t="s">
        <v>1</v>
      </c>
      <c r="L298" s="33"/>
      <c r="M298" s="145" t="s">
        <v>1</v>
      </c>
      <c r="N298" s="146" t="s">
        <v>45</v>
      </c>
      <c r="P298" s="147">
        <f>O298*H298</f>
        <v>0</v>
      </c>
      <c r="Q298" s="147">
        <v>0</v>
      </c>
      <c r="R298" s="147">
        <f>Q298*H298</f>
        <v>0</v>
      </c>
      <c r="S298" s="147">
        <v>0</v>
      </c>
      <c r="T298" s="148">
        <f>S298*H298</f>
        <v>0</v>
      </c>
      <c r="AR298" s="149" t="s">
        <v>630</v>
      </c>
      <c r="AT298" s="149" t="s">
        <v>252</v>
      </c>
      <c r="AU298" s="149" t="s">
        <v>21</v>
      </c>
      <c r="AY298" s="17" t="s">
        <v>250</v>
      </c>
      <c r="BE298" s="150">
        <f>IF(N298="základní",J298,0)</f>
        <v>0</v>
      </c>
      <c r="BF298" s="150">
        <f>IF(N298="snížená",J298,0)</f>
        <v>0</v>
      </c>
      <c r="BG298" s="150">
        <f>IF(N298="zákl. přenesená",J298,0)</f>
        <v>0</v>
      </c>
      <c r="BH298" s="150">
        <f>IF(N298="sníž. přenesená",J298,0)</f>
        <v>0</v>
      </c>
      <c r="BI298" s="150">
        <f>IF(N298="nulová",J298,0)</f>
        <v>0</v>
      </c>
      <c r="BJ298" s="17" t="s">
        <v>88</v>
      </c>
      <c r="BK298" s="150">
        <f>ROUND(I298*H298,2)</f>
        <v>0</v>
      </c>
      <c r="BL298" s="17" t="s">
        <v>630</v>
      </c>
      <c r="BM298" s="149" t="s">
        <v>6130</v>
      </c>
    </row>
    <row r="299" spans="2:65" s="1" customFormat="1" ht="24.2" customHeight="1">
      <c r="B299" s="33"/>
      <c r="C299" s="138" t="s">
        <v>577</v>
      </c>
      <c r="D299" s="138" t="s">
        <v>252</v>
      </c>
      <c r="E299" s="139" t="s">
        <v>6131</v>
      </c>
      <c r="F299" s="140" t="s">
        <v>6132</v>
      </c>
      <c r="G299" s="141" t="s">
        <v>481</v>
      </c>
      <c r="H299" s="142">
        <v>22</v>
      </c>
      <c r="I299" s="143"/>
      <c r="J299" s="144">
        <f>ROUND(I299*H299,2)</f>
        <v>0</v>
      </c>
      <c r="K299" s="140" t="s">
        <v>256</v>
      </c>
      <c r="L299" s="33"/>
      <c r="M299" s="145" t="s">
        <v>1</v>
      </c>
      <c r="N299" s="146" t="s">
        <v>45</v>
      </c>
      <c r="P299" s="147">
        <f>O299*H299</f>
        <v>0</v>
      </c>
      <c r="Q299" s="147">
        <v>1E-4</v>
      </c>
      <c r="R299" s="147">
        <f>Q299*H299</f>
        <v>2.2000000000000001E-3</v>
      </c>
      <c r="S299" s="147">
        <v>0</v>
      </c>
      <c r="T299" s="148">
        <f>S299*H299</f>
        <v>0</v>
      </c>
      <c r="AR299" s="149" t="s">
        <v>630</v>
      </c>
      <c r="AT299" s="149" t="s">
        <v>252</v>
      </c>
      <c r="AU299" s="149" t="s">
        <v>21</v>
      </c>
      <c r="AY299" s="17" t="s">
        <v>250</v>
      </c>
      <c r="BE299" s="150">
        <f>IF(N299="základní",J299,0)</f>
        <v>0</v>
      </c>
      <c r="BF299" s="150">
        <f>IF(N299="snížená",J299,0)</f>
        <v>0</v>
      </c>
      <c r="BG299" s="150">
        <f>IF(N299="zákl. přenesená",J299,0)</f>
        <v>0</v>
      </c>
      <c r="BH299" s="150">
        <f>IF(N299="sníž. přenesená",J299,0)</f>
        <v>0</v>
      </c>
      <c r="BI299" s="150">
        <f>IF(N299="nulová",J299,0)</f>
        <v>0</v>
      </c>
      <c r="BJ299" s="17" t="s">
        <v>88</v>
      </c>
      <c r="BK299" s="150">
        <f>ROUND(I299*H299,2)</f>
        <v>0</v>
      </c>
      <c r="BL299" s="17" t="s">
        <v>630</v>
      </c>
      <c r="BM299" s="149" t="s">
        <v>6133</v>
      </c>
    </row>
    <row r="300" spans="2:65" s="1" customFormat="1" ht="11.25">
      <c r="B300" s="33"/>
      <c r="D300" s="151" t="s">
        <v>259</v>
      </c>
      <c r="F300" s="152" t="s">
        <v>6134</v>
      </c>
      <c r="I300" s="153"/>
      <c r="L300" s="33"/>
      <c r="M300" s="154"/>
      <c r="T300" s="57"/>
      <c r="AT300" s="17" t="s">
        <v>259</v>
      </c>
      <c r="AU300" s="17" t="s">
        <v>21</v>
      </c>
    </row>
    <row r="301" spans="2:65" s="12" customFormat="1" ht="11.25">
      <c r="B301" s="155"/>
      <c r="D301" s="156" t="s">
        <v>265</v>
      </c>
      <c r="E301" s="157" t="s">
        <v>1</v>
      </c>
      <c r="F301" s="158" t="s">
        <v>6135</v>
      </c>
      <c r="H301" s="159">
        <v>21.332999999999998</v>
      </c>
      <c r="I301" s="160"/>
      <c r="L301" s="155"/>
      <c r="M301" s="161"/>
      <c r="T301" s="162"/>
      <c r="AT301" s="157" t="s">
        <v>265</v>
      </c>
      <c r="AU301" s="157" t="s">
        <v>21</v>
      </c>
      <c r="AV301" s="12" t="s">
        <v>21</v>
      </c>
      <c r="AW301" s="12" t="s">
        <v>36</v>
      </c>
      <c r="AX301" s="12" t="s">
        <v>80</v>
      </c>
      <c r="AY301" s="157" t="s">
        <v>250</v>
      </c>
    </row>
    <row r="302" spans="2:65" s="12" customFormat="1" ht="11.25">
      <c r="B302" s="155"/>
      <c r="D302" s="156" t="s">
        <v>265</v>
      </c>
      <c r="E302" s="157" t="s">
        <v>1</v>
      </c>
      <c r="F302" s="158" t="s">
        <v>387</v>
      </c>
      <c r="H302" s="159">
        <v>22</v>
      </c>
      <c r="I302" s="160"/>
      <c r="L302" s="155"/>
      <c r="M302" s="161"/>
      <c r="T302" s="162"/>
      <c r="AT302" s="157" t="s">
        <v>265</v>
      </c>
      <c r="AU302" s="157" t="s">
        <v>21</v>
      </c>
      <c r="AV302" s="12" t="s">
        <v>21</v>
      </c>
      <c r="AW302" s="12" t="s">
        <v>36</v>
      </c>
      <c r="AX302" s="12" t="s">
        <v>88</v>
      </c>
      <c r="AY302" s="157" t="s">
        <v>250</v>
      </c>
    </row>
    <row r="303" spans="2:65" s="1" customFormat="1" ht="16.5" customHeight="1">
      <c r="B303" s="33"/>
      <c r="C303" s="138" t="s">
        <v>583</v>
      </c>
      <c r="D303" s="138" t="s">
        <v>252</v>
      </c>
      <c r="E303" s="139" t="s">
        <v>5790</v>
      </c>
      <c r="F303" s="140" t="s">
        <v>5791</v>
      </c>
      <c r="G303" s="141" t="s">
        <v>557</v>
      </c>
      <c r="H303" s="142">
        <v>20</v>
      </c>
      <c r="I303" s="143"/>
      <c r="J303" s="144">
        <f>ROUND(I303*H303,2)</f>
        <v>0</v>
      </c>
      <c r="K303" s="140" t="s">
        <v>256</v>
      </c>
      <c r="L303" s="33"/>
      <c r="M303" s="145" t="s">
        <v>1</v>
      </c>
      <c r="N303" s="146" t="s">
        <v>45</v>
      </c>
      <c r="P303" s="147">
        <f>O303*H303</f>
        <v>0</v>
      </c>
      <c r="Q303" s="147">
        <v>0</v>
      </c>
      <c r="R303" s="147">
        <f>Q303*H303</f>
        <v>0</v>
      </c>
      <c r="S303" s="147">
        <v>0</v>
      </c>
      <c r="T303" s="148">
        <f>S303*H303</f>
        <v>0</v>
      </c>
      <c r="AR303" s="149" t="s">
        <v>630</v>
      </c>
      <c r="AT303" s="149" t="s">
        <v>252</v>
      </c>
      <c r="AU303" s="149" t="s">
        <v>21</v>
      </c>
      <c r="AY303" s="17" t="s">
        <v>250</v>
      </c>
      <c r="BE303" s="150">
        <f>IF(N303="základní",J303,0)</f>
        <v>0</v>
      </c>
      <c r="BF303" s="150">
        <f>IF(N303="snížená",J303,0)</f>
        <v>0</v>
      </c>
      <c r="BG303" s="150">
        <f>IF(N303="zákl. přenesená",J303,0)</f>
        <v>0</v>
      </c>
      <c r="BH303" s="150">
        <f>IF(N303="sníž. přenesená",J303,0)</f>
        <v>0</v>
      </c>
      <c r="BI303" s="150">
        <f>IF(N303="nulová",J303,0)</f>
        <v>0</v>
      </c>
      <c r="BJ303" s="17" t="s">
        <v>88</v>
      </c>
      <c r="BK303" s="150">
        <f>ROUND(I303*H303,2)</f>
        <v>0</v>
      </c>
      <c r="BL303" s="17" t="s">
        <v>630</v>
      </c>
      <c r="BM303" s="149" t="s">
        <v>6136</v>
      </c>
    </row>
    <row r="304" spans="2:65" s="1" customFormat="1" ht="11.25">
      <c r="B304" s="33"/>
      <c r="D304" s="151" t="s">
        <v>259</v>
      </c>
      <c r="F304" s="152" t="s">
        <v>5793</v>
      </c>
      <c r="I304" s="153"/>
      <c r="L304" s="33"/>
      <c r="M304" s="154"/>
      <c r="T304" s="57"/>
      <c r="AT304" s="17" t="s">
        <v>259</v>
      </c>
      <c r="AU304" s="17" t="s">
        <v>21</v>
      </c>
    </row>
    <row r="305" spans="2:65" s="12" customFormat="1" ht="11.25">
      <c r="B305" s="155"/>
      <c r="D305" s="156" t="s">
        <v>265</v>
      </c>
      <c r="E305" s="157" t="s">
        <v>1</v>
      </c>
      <c r="F305" s="158" t="s">
        <v>375</v>
      </c>
      <c r="H305" s="159">
        <v>20</v>
      </c>
      <c r="I305" s="160"/>
      <c r="L305" s="155"/>
      <c r="M305" s="161"/>
      <c r="T305" s="162"/>
      <c r="AT305" s="157" t="s">
        <v>265</v>
      </c>
      <c r="AU305" s="157" t="s">
        <v>21</v>
      </c>
      <c r="AV305" s="12" t="s">
        <v>21</v>
      </c>
      <c r="AW305" s="12" t="s">
        <v>36</v>
      </c>
      <c r="AX305" s="12" t="s">
        <v>88</v>
      </c>
      <c r="AY305" s="157" t="s">
        <v>250</v>
      </c>
    </row>
    <row r="306" spans="2:65" s="1" customFormat="1" ht="16.5" customHeight="1">
      <c r="B306" s="33"/>
      <c r="C306" s="138" t="s">
        <v>588</v>
      </c>
      <c r="D306" s="138" t="s">
        <v>252</v>
      </c>
      <c r="E306" s="139" t="s">
        <v>5795</v>
      </c>
      <c r="F306" s="140" t="s">
        <v>5796</v>
      </c>
      <c r="G306" s="141" t="s">
        <v>2361</v>
      </c>
      <c r="H306" s="142">
        <v>1</v>
      </c>
      <c r="I306" s="143"/>
      <c r="J306" s="144">
        <f>ROUND(I306*H306,2)</f>
        <v>0</v>
      </c>
      <c r="K306" s="140" t="s">
        <v>1</v>
      </c>
      <c r="L306" s="33"/>
      <c r="M306" s="145" t="s">
        <v>1</v>
      </c>
      <c r="N306" s="146" t="s">
        <v>45</v>
      </c>
      <c r="P306" s="147">
        <f>O306*H306</f>
        <v>0</v>
      </c>
      <c r="Q306" s="147">
        <v>0</v>
      </c>
      <c r="R306" s="147">
        <f>Q306*H306</f>
        <v>0</v>
      </c>
      <c r="S306" s="147">
        <v>0</v>
      </c>
      <c r="T306" s="148">
        <f>S306*H306</f>
        <v>0</v>
      </c>
      <c r="AR306" s="149" t="s">
        <v>630</v>
      </c>
      <c r="AT306" s="149" t="s">
        <v>252</v>
      </c>
      <c r="AU306" s="149" t="s">
        <v>21</v>
      </c>
      <c r="AY306" s="17" t="s">
        <v>250</v>
      </c>
      <c r="BE306" s="150">
        <f>IF(N306="základní",J306,0)</f>
        <v>0</v>
      </c>
      <c r="BF306" s="150">
        <f>IF(N306="snížená",J306,0)</f>
        <v>0</v>
      </c>
      <c r="BG306" s="150">
        <f>IF(N306="zákl. přenesená",J306,0)</f>
        <v>0</v>
      </c>
      <c r="BH306" s="150">
        <f>IF(N306="sníž. přenesená",J306,0)</f>
        <v>0</v>
      </c>
      <c r="BI306" s="150">
        <f>IF(N306="nulová",J306,0)</f>
        <v>0</v>
      </c>
      <c r="BJ306" s="17" t="s">
        <v>88</v>
      </c>
      <c r="BK306" s="150">
        <f>ROUND(I306*H306,2)</f>
        <v>0</v>
      </c>
      <c r="BL306" s="17" t="s">
        <v>630</v>
      </c>
      <c r="BM306" s="149" t="s">
        <v>6137</v>
      </c>
    </row>
    <row r="307" spans="2:65" s="1" customFormat="1" ht="24.2" customHeight="1">
      <c r="B307" s="33"/>
      <c r="C307" s="138" t="s">
        <v>594</v>
      </c>
      <c r="D307" s="138" t="s">
        <v>252</v>
      </c>
      <c r="E307" s="139" t="s">
        <v>5798</v>
      </c>
      <c r="F307" s="140" t="s">
        <v>5799</v>
      </c>
      <c r="G307" s="141" t="s">
        <v>2357</v>
      </c>
      <c r="H307" s="142">
        <v>1</v>
      </c>
      <c r="I307" s="143"/>
      <c r="J307" s="144">
        <f>ROUND(I307*H307,2)</f>
        <v>0</v>
      </c>
      <c r="K307" s="140" t="s">
        <v>256</v>
      </c>
      <c r="L307" s="33"/>
      <c r="M307" s="145" t="s">
        <v>1</v>
      </c>
      <c r="N307" s="146" t="s">
        <v>45</v>
      </c>
      <c r="P307" s="147">
        <f>O307*H307</f>
        <v>0</v>
      </c>
      <c r="Q307" s="147">
        <v>0</v>
      </c>
      <c r="R307" s="147">
        <f>Q307*H307</f>
        <v>0</v>
      </c>
      <c r="S307" s="147">
        <v>0</v>
      </c>
      <c r="T307" s="148">
        <f>S307*H307</f>
        <v>0</v>
      </c>
      <c r="AR307" s="149" t="s">
        <v>630</v>
      </c>
      <c r="AT307" s="149" t="s">
        <v>252</v>
      </c>
      <c r="AU307" s="149" t="s">
        <v>21</v>
      </c>
      <c r="AY307" s="17" t="s">
        <v>250</v>
      </c>
      <c r="BE307" s="150">
        <f>IF(N307="základní",J307,0)</f>
        <v>0</v>
      </c>
      <c r="BF307" s="150">
        <f>IF(N307="snížená",J307,0)</f>
        <v>0</v>
      </c>
      <c r="BG307" s="150">
        <f>IF(N307="zákl. přenesená",J307,0)</f>
        <v>0</v>
      </c>
      <c r="BH307" s="150">
        <f>IF(N307="sníž. přenesená",J307,0)</f>
        <v>0</v>
      </c>
      <c r="BI307" s="150">
        <f>IF(N307="nulová",J307,0)</f>
        <v>0</v>
      </c>
      <c r="BJ307" s="17" t="s">
        <v>88</v>
      </c>
      <c r="BK307" s="150">
        <f>ROUND(I307*H307,2)</f>
        <v>0</v>
      </c>
      <c r="BL307" s="17" t="s">
        <v>630</v>
      </c>
      <c r="BM307" s="149" t="s">
        <v>6138</v>
      </c>
    </row>
    <row r="308" spans="2:65" s="1" customFormat="1" ht="11.25">
      <c r="B308" s="33"/>
      <c r="D308" s="151" t="s">
        <v>259</v>
      </c>
      <c r="F308" s="152" t="s">
        <v>5801</v>
      </c>
      <c r="I308" s="153"/>
      <c r="L308" s="33"/>
      <c r="M308" s="154"/>
      <c r="T308" s="57"/>
      <c r="AT308" s="17" t="s">
        <v>259</v>
      </c>
      <c r="AU308" s="17" t="s">
        <v>21</v>
      </c>
    </row>
    <row r="309" spans="2:65" s="12" customFormat="1" ht="11.25">
      <c r="B309" s="155"/>
      <c r="D309" s="156" t="s">
        <v>265</v>
      </c>
      <c r="E309" s="157" t="s">
        <v>1</v>
      </c>
      <c r="F309" s="158" t="s">
        <v>88</v>
      </c>
      <c r="H309" s="159">
        <v>1</v>
      </c>
      <c r="I309" s="160"/>
      <c r="L309" s="155"/>
      <c r="M309" s="161"/>
      <c r="T309" s="162"/>
      <c r="AT309" s="157" t="s">
        <v>265</v>
      </c>
      <c r="AU309" s="157" t="s">
        <v>21</v>
      </c>
      <c r="AV309" s="12" t="s">
        <v>21</v>
      </c>
      <c r="AW309" s="12" t="s">
        <v>36</v>
      </c>
      <c r="AX309" s="12" t="s">
        <v>88</v>
      </c>
      <c r="AY309" s="157" t="s">
        <v>250</v>
      </c>
    </row>
    <row r="310" spans="2:65" s="1" customFormat="1" ht="24.2" customHeight="1">
      <c r="B310" s="33"/>
      <c r="C310" s="138" t="s">
        <v>601</v>
      </c>
      <c r="D310" s="138" t="s">
        <v>252</v>
      </c>
      <c r="E310" s="139" t="s">
        <v>5806</v>
      </c>
      <c r="F310" s="140" t="s">
        <v>5807</v>
      </c>
      <c r="G310" s="141" t="s">
        <v>557</v>
      </c>
      <c r="H310" s="142">
        <v>24</v>
      </c>
      <c r="I310" s="143"/>
      <c r="J310" s="144">
        <f>ROUND(I310*H310,2)</f>
        <v>0</v>
      </c>
      <c r="K310" s="140" t="s">
        <v>256</v>
      </c>
      <c r="L310" s="33"/>
      <c r="M310" s="145" t="s">
        <v>1</v>
      </c>
      <c r="N310" s="146" t="s">
        <v>45</v>
      </c>
      <c r="P310" s="147">
        <f>O310*H310</f>
        <v>0</v>
      </c>
      <c r="Q310" s="147">
        <v>0</v>
      </c>
      <c r="R310" s="147">
        <f>Q310*H310</f>
        <v>0</v>
      </c>
      <c r="S310" s="147">
        <v>0</v>
      </c>
      <c r="T310" s="148">
        <f>S310*H310</f>
        <v>0</v>
      </c>
      <c r="AR310" s="149" t="s">
        <v>630</v>
      </c>
      <c r="AT310" s="149" t="s">
        <v>252</v>
      </c>
      <c r="AU310" s="149" t="s">
        <v>21</v>
      </c>
      <c r="AY310" s="17" t="s">
        <v>250</v>
      </c>
      <c r="BE310" s="150">
        <f>IF(N310="základní",J310,0)</f>
        <v>0</v>
      </c>
      <c r="BF310" s="150">
        <f>IF(N310="snížená",J310,0)</f>
        <v>0</v>
      </c>
      <c r="BG310" s="150">
        <f>IF(N310="zákl. přenesená",J310,0)</f>
        <v>0</v>
      </c>
      <c r="BH310" s="150">
        <f>IF(N310="sníž. přenesená",J310,0)</f>
        <v>0</v>
      </c>
      <c r="BI310" s="150">
        <f>IF(N310="nulová",J310,0)</f>
        <v>0</v>
      </c>
      <c r="BJ310" s="17" t="s">
        <v>88</v>
      </c>
      <c r="BK310" s="150">
        <f>ROUND(I310*H310,2)</f>
        <v>0</v>
      </c>
      <c r="BL310" s="17" t="s">
        <v>630</v>
      </c>
      <c r="BM310" s="149" t="s">
        <v>6139</v>
      </c>
    </row>
    <row r="311" spans="2:65" s="1" customFormat="1" ht="11.25">
      <c r="B311" s="33"/>
      <c r="D311" s="151" t="s">
        <v>259</v>
      </c>
      <c r="F311" s="152" t="s">
        <v>5809</v>
      </c>
      <c r="I311" s="153"/>
      <c r="L311" s="33"/>
      <c r="M311" s="154"/>
      <c r="T311" s="57"/>
      <c r="AT311" s="17" t="s">
        <v>259</v>
      </c>
      <c r="AU311" s="17" t="s">
        <v>21</v>
      </c>
    </row>
    <row r="312" spans="2:65" s="1" customFormat="1" ht="37.9" customHeight="1">
      <c r="B312" s="33"/>
      <c r="C312" s="138" t="s">
        <v>607</v>
      </c>
      <c r="D312" s="138" t="s">
        <v>252</v>
      </c>
      <c r="E312" s="139" t="s">
        <v>5818</v>
      </c>
      <c r="F312" s="140" t="s">
        <v>5819</v>
      </c>
      <c r="G312" s="141" t="s">
        <v>481</v>
      </c>
      <c r="H312" s="142">
        <v>2</v>
      </c>
      <c r="I312" s="143"/>
      <c r="J312" s="144">
        <f>ROUND(I312*H312,2)</f>
        <v>0</v>
      </c>
      <c r="K312" s="140" t="s">
        <v>256</v>
      </c>
      <c r="L312" s="33"/>
      <c r="M312" s="145" t="s">
        <v>1</v>
      </c>
      <c r="N312" s="146" t="s">
        <v>45</v>
      </c>
      <c r="P312" s="147">
        <f>O312*H312</f>
        <v>0</v>
      </c>
      <c r="Q312" s="147">
        <v>2.4000000000000001E-4</v>
      </c>
      <c r="R312" s="147">
        <f>Q312*H312</f>
        <v>4.8000000000000001E-4</v>
      </c>
      <c r="S312" s="147">
        <v>0</v>
      </c>
      <c r="T312" s="148">
        <f>S312*H312</f>
        <v>0</v>
      </c>
      <c r="AR312" s="149" t="s">
        <v>630</v>
      </c>
      <c r="AT312" s="149" t="s">
        <v>252</v>
      </c>
      <c r="AU312" s="149" t="s">
        <v>21</v>
      </c>
      <c r="AY312" s="17" t="s">
        <v>250</v>
      </c>
      <c r="BE312" s="150">
        <f>IF(N312="základní",J312,0)</f>
        <v>0</v>
      </c>
      <c r="BF312" s="150">
        <f>IF(N312="snížená",J312,0)</f>
        <v>0</v>
      </c>
      <c r="BG312" s="150">
        <f>IF(N312="zákl. přenesená",J312,0)</f>
        <v>0</v>
      </c>
      <c r="BH312" s="150">
        <f>IF(N312="sníž. přenesená",J312,0)</f>
        <v>0</v>
      </c>
      <c r="BI312" s="150">
        <f>IF(N312="nulová",J312,0)</f>
        <v>0</v>
      </c>
      <c r="BJ312" s="17" t="s">
        <v>88</v>
      </c>
      <c r="BK312" s="150">
        <f>ROUND(I312*H312,2)</f>
        <v>0</v>
      </c>
      <c r="BL312" s="17" t="s">
        <v>630</v>
      </c>
      <c r="BM312" s="149" t="s">
        <v>6140</v>
      </c>
    </row>
    <row r="313" spans="2:65" s="1" customFormat="1" ht="11.25">
      <c r="B313" s="33"/>
      <c r="D313" s="151" t="s">
        <v>259</v>
      </c>
      <c r="F313" s="152" t="s">
        <v>5821</v>
      </c>
      <c r="I313" s="153"/>
      <c r="L313" s="33"/>
      <c r="M313" s="154"/>
      <c r="T313" s="57"/>
      <c r="AT313" s="17" t="s">
        <v>259</v>
      </c>
      <c r="AU313" s="17" t="s">
        <v>21</v>
      </c>
    </row>
    <row r="314" spans="2:65" s="1" customFormat="1" ht="16.5" customHeight="1">
      <c r="B314" s="33"/>
      <c r="C314" s="178" t="s">
        <v>612</v>
      </c>
      <c r="D314" s="178" t="s">
        <v>364</v>
      </c>
      <c r="E314" s="179" t="s">
        <v>5822</v>
      </c>
      <c r="F314" s="180" t="s">
        <v>5823</v>
      </c>
      <c r="G314" s="181" t="s">
        <v>481</v>
      </c>
      <c r="H314" s="182">
        <v>6</v>
      </c>
      <c r="I314" s="183"/>
      <c r="J314" s="184">
        <f>ROUND(I314*H314,2)</f>
        <v>0</v>
      </c>
      <c r="K314" s="180" t="s">
        <v>1</v>
      </c>
      <c r="L314" s="185"/>
      <c r="M314" s="186" t="s">
        <v>1</v>
      </c>
      <c r="N314" s="187" t="s">
        <v>45</v>
      </c>
      <c r="P314" s="147">
        <f>O314*H314</f>
        <v>0</v>
      </c>
      <c r="Q314" s="147">
        <v>0</v>
      </c>
      <c r="R314" s="147">
        <f>Q314*H314</f>
        <v>0</v>
      </c>
      <c r="S314" s="147">
        <v>0</v>
      </c>
      <c r="T314" s="148">
        <f>S314*H314</f>
        <v>0</v>
      </c>
      <c r="AR314" s="149" t="s">
        <v>2304</v>
      </c>
      <c r="AT314" s="149" t="s">
        <v>364</v>
      </c>
      <c r="AU314" s="149" t="s">
        <v>21</v>
      </c>
      <c r="AY314" s="17" t="s">
        <v>250</v>
      </c>
      <c r="BE314" s="150">
        <f>IF(N314="základní",J314,0)</f>
        <v>0</v>
      </c>
      <c r="BF314" s="150">
        <f>IF(N314="snížená",J314,0)</f>
        <v>0</v>
      </c>
      <c r="BG314" s="150">
        <f>IF(N314="zákl. přenesená",J314,0)</f>
        <v>0</v>
      </c>
      <c r="BH314" s="150">
        <f>IF(N314="sníž. přenesená",J314,0)</f>
        <v>0</v>
      </c>
      <c r="BI314" s="150">
        <f>IF(N314="nulová",J314,0)</f>
        <v>0</v>
      </c>
      <c r="BJ314" s="17" t="s">
        <v>88</v>
      </c>
      <c r="BK314" s="150">
        <f>ROUND(I314*H314,2)</f>
        <v>0</v>
      </c>
      <c r="BL314" s="17" t="s">
        <v>630</v>
      </c>
      <c r="BM314" s="149" t="s">
        <v>6141</v>
      </c>
    </row>
    <row r="315" spans="2:65" s="1" customFormat="1" ht="24.2" customHeight="1">
      <c r="B315" s="33"/>
      <c r="C315" s="138" t="s">
        <v>617</v>
      </c>
      <c r="D315" s="138" t="s">
        <v>252</v>
      </c>
      <c r="E315" s="139" t="s">
        <v>5830</v>
      </c>
      <c r="F315" s="140" t="s">
        <v>5831</v>
      </c>
      <c r="G315" s="141" t="s">
        <v>481</v>
      </c>
      <c r="H315" s="142">
        <v>2</v>
      </c>
      <c r="I315" s="143"/>
      <c r="J315" s="144">
        <f>ROUND(I315*H315,2)</f>
        <v>0</v>
      </c>
      <c r="K315" s="140" t="s">
        <v>1</v>
      </c>
      <c r="L315" s="33"/>
      <c r="M315" s="145" t="s">
        <v>1</v>
      </c>
      <c r="N315" s="146" t="s">
        <v>45</v>
      </c>
      <c r="P315" s="147">
        <f>O315*H315</f>
        <v>0</v>
      </c>
      <c r="Q315" s="147">
        <v>0</v>
      </c>
      <c r="R315" s="147">
        <f>Q315*H315</f>
        <v>0</v>
      </c>
      <c r="S315" s="147">
        <v>0</v>
      </c>
      <c r="T315" s="148">
        <f>S315*H315</f>
        <v>0</v>
      </c>
      <c r="AR315" s="149" t="s">
        <v>630</v>
      </c>
      <c r="AT315" s="149" t="s">
        <v>252</v>
      </c>
      <c r="AU315" s="149" t="s">
        <v>21</v>
      </c>
      <c r="AY315" s="17" t="s">
        <v>250</v>
      </c>
      <c r="BE315" s="150">
        <f>IF(N315="základní",J315,0)</f>
        <v>0</v>
      </c>
      <c r="BF315" s="150">
        <f>IF(N315="snížená",J315,0)</f>
        <v>0</v>
      </c>
      <c r="BG315" s="150">
        <f>IF(N315="zákl. přenesená",J315,0)</f>
        <v>0</v>
      </c>
      <c r="BH315" s="150">
        <f>IF(N315="sníž. přenesená",J315,0)</f>
        <v>0</v>
      </c>
      <c r="BI315" s="150">
        <f>IF(N315="nulová",J315,0)</f>
        <v>0</v>
      </c>
      <c r="BJ315" s="17" t="s">
        <v>88</v>
      </c>
      <c r="BK315" s="150">
        <f>ROUND(I315*H315,2)</f>
        <v>0</v>
      </c>
      <c r="BL315" s="17" t="s">
        <v>630</v>
      </c>
      <c r="BM315" s="149" t="s">
        <v>6142</v>
      </c>
    </row>
    <row r="316" spans="2:65" s="1" customFormat="1" ht="24.2" customHeight="1">
      <c r="B316" s="33"/>
      <c r="C316" s="138" t="s">
        <v>623</v>
      </c>
      <c r="D316" s="138" t="s">
        <v>252</v>
      </c>
      <c r="E316" s="139" t="s">
        <v>5833</v>
      </c>
      <c r="F316" s="140" t="s">
        <v>5834</v>
      </c>
      <c r="G316" s="141" t="s">
        <v>557</v>
      </c>
      <c r="H316" s="142">
        <v>3</v>
      </c>
      <c r="I316" s="143"/>
      <c r="J316" s="144">
        <f>ROUND(I316*H316,2)</f>
        <v>0</v>
      </c>
      <c r="K316" s="140" t="s">
        <v>256</v>
      </c>
      <c r="L316" s="33"/>
      <c r="M316" s="145" t="s">
        <v>1</v>
      </c>
      <c r="N316" s="146" t="s">
        <v>45</v>
      </c>
      <c r="P316" s="147">
        <f>O316*H316</f>
        <v>0</v>
      </c>
      <c r="Q316" s="147">
        <v>0</v>
      </c>
      <c r="R316" s="147">
        <f>Q316*H316</f>
        <v>0</v>
      </c>
      <c r="S316" s="147">
        <v>0</v>
      </c>
      <c r="T316" s="148">
        <f>S316*H316</f>
        <v>0</v>
      </c>
      <c r="AR316" s="149" t="s">
        <v>630</v>
      </c>
      <c r="AT316" s="149" t="s">
        <v>252</v>
      </c>
      <c r="AU316" s="149" t="s">
        <v>21</v>
      </c>
      <c r="AY316" s="17" t="s">
        <v>250</v>
      </c>
      <c r="BE316" s="150">
        <f>IF(N316="základní",J316,0)</f>
        <v>0</v>
      </c>
      <c r="BF316" s="150">
        <f>IF(N316="snížená",J316,0)</f>
        <v>0</v>
      </c>
      <c r="BG316" s="150">
        <f>IF(N316="zákl. přenesená",J316,0)</f>
        <v>0</v>
      </c>
      <c r="BH316" s="150">
        <f>IF(N316="sníž. přenesená",J316,0)</f>
        <v>0</v>
      </c>
      <c r="BI316" s="150">
        <f>IF(N316="nulová",J316,0)</f>
        <v>0</v>
      </c>
      <c r="BJ316" s="17" t="s">
        <v>88</v>
      </c>
      <c r="BK316" s="150">
        <f>ROUND(I316*H316,2)</f>
        <v>0</v>
      </c>
      <c r="BL316" s="17" t="s">
        <v>630</v>
      </c>
      <c r="BM316" s="149" t="s">
        <v>6143</v>
      </c>
    </row>
    <row r="317" spans="2:65" s="1" customFormat="1" ht="11.25">
      <c r="B317" s="33"/>
      <c r="D317" s="151" t="s">
        <v>259</v>
      </c>
      <c r="F317" s="152" t="s">
        <v>5836</v>
      </c>
      <c r="I317" s="153"/>
      <c r="L317" s="33"/>
      <c r="M317" s="154"/>
      <c r="T317" s="57"/>
      <c r="AT317" s="17" t="s">
        <v>259</v>
      </c>
      <c r="AU317" s="17" t="s">
        <v>21</v>
      </c>
    </row>
    <row r="318" spans="2:65" s="1" customFormat="1" ht="24.2" customHeight="1">
      <c r="B318" s="33"/>
      <c r="C318" s="178" t="s">
        <v>630</v>
      </c>
      <c r="D318" s="178" t="s">
        <v>364</v>
      </c>
      <c r="E318" s="179" t="s">
        <v>5838</v>
      </c>
      <c r="F318" s="180" t="s">
        <v>5839</v>
      </c>
      <c r="G318" s="181" t="s">
        <v>557</v>
      </c>
      <c r="H318" s="182">
        <v>3.15</v>
      </c>
      <c r="I318" s="183"/>
      <c r="J318" s="184">
        <f>ROUND(I318*H318,2)</f>
        <v>0</v>
      </c>
      <c r="K318" s="180" t="s">
        <v>1</v>
      </c>
      <c r="L318" s="185"/>
      <c r="M318" s="186" t="s">
        <v>1</v>
      </c>
      <c r="N318" s="187" t="s">
        <v>45</v>
      </c>
      <c r="P318" s="147">
        <f>O318*H318</f>
        <v>0</v>
      </c>
      <c r="Q318" s="147">
        <v>0</v>
      </c>
      <c r="R318" s="147">
        <f>Q318*H318</f>
        <v>0</v>
      </c>
      <c r="S318" s="147">
        <v>0</v>
      </c>
      <c r="T318" s="148">
        <f>S318*H318</f>
        <v>0</v>
      </c>
      <c r="AR318" s="149" t="s">
        <v>2304</v>
      </c>
      <c r="AT318" s="149" t="s">
        <v>364</v>
      </c>
      <c r="AU318" s="149" t="s">
        <v>21</v>
      </c>
      <c r="AY318" s="17" t="s">
        <v>250</v>
      </c>
      <c r="BE318" s="150">
        <f>IF(N318="základní",J318,0)</f>
        <v>0</v>
      </c>
      <c r="BF318" s="150">
        <f>IF(N318="snížená",J318,0)</f>
        <v>0</v>
      </c>
      <c r="BG318" s="150">
        <f>IF(N318="zákl. přenesená",J318,0)</f>
        <v>0</v>
      </c>
      <c r="BH318" s="150">
        <f>IF(N318="sníž. přenesená",J318,0)</f>
        <v>0</v>
      </c>
      <c r="BI318" s="150">
        <f>IF(N318="nulová",J318,0)</f>
        <v>0</v>
      </c>
      <c r="BJ318" s="17" t="s">
        <v>88</v>
      </c>
      <c r="BK318" s="150">
        <f>ROUND(I318*H318,2)</f>
        <v>0</v>
      </c>
      <c r="BL318" s="17" t="s">
        <v>630</v>
      </c>
      <c r="BM318" s="149" t="s">
        <v>6144</v>
      </c>
    </row>
    <row r="319" spans="2:65" s="12" customFormat="1" ht="11.25">
      <c r="B319" s="155"/>
      <c r="D319" s="156" t="s">
        <v>265</v>
      </c>
      <c r="E319" s="157" t="s">
        <v>1</v>
      </c>
      <c r="F319" s="158" t="s">
        <v>6145</v>
      </c>
      <c r="H319" s="159">
        <v>3.15</v>
      </c>
      <c r="I319" s="160"/>
      <c r="L319" s="155"/>
      <c r="M319" s="161"/>
      <c r="T319" s="162"/>
      <c r="AT319" s="157" t="s">
        <v>265</v>
      </c>
      <c r="AU319" s="157" t="s">
        <v>21</v>
      </c>
      <c r="AV319" s="12" t="s">
        <v>21</v>
      </c>
      <c r="AW319" s="12" t="s">
        <v>36</v>
      </c>
      <c r="AX319" s="12" t="s">
        <v>88</v>
      </c>
      <c r="AY319" s="157" t="s">
        <v>250</v>
      </c>
    </row>
    <row r="320" spans="2:65" s="1" customFormat="1" ht="24.2" customHeight="1">
      <c r="B320" s="33"/>
      <c r="C320" s="138" t="s">
        <v>636</v>
      </c>
      <c r="D320" s="138" t="s">
        <v>252</v>
      </c>
      <c r="E320" s="139" t="s">
        <v>5846</v>
      </c>
      <c r="F320" s="140" t="s">
        <v>5847</v>
      </c>
      <c r="G320" s="141" t="s">
        <v>557</v>
      </c>
      <c r="H320" s="142">
        <v>3</v>
      </c>
      <c r="I320" s="143"/>
      <c r="J320" s="144">
        <f>ROUND(I320*H320,2)</f>
        <v>0</v>
      </c>
      <c r="K320" s="140" t="s">
        <v>256</v>
      </c>
      <c r="L320" s="33"/>
      <c r="M320" s="145" t="s">
        <v>1</v>
      </c>
      <c r="N320" s="146" t="s">
        <v>45</v>
      </c>
      <c r="P320" s="147">
        <f>O320*H320</f>
        <v>0</v>
      </c>
      <c r="Q320" s="147">
        <v>0</v>
      </c>
      <c r="R320" s="147">
        <f>Q320*H320</f>
        <v>0</v>
      </c>
      <c r="S320" s="147">
        <v>0</v>
      </c>
      <c r="T320" s="148">
        <f>S320*H320</f>
        <v>0</v>
      </c>
      <c r="AR320" s="149" t="s">
        <v>630</v>
      </c>
      <c r="AT320" s="149" t="s">
        <v>252</v>
      </c>
      <c r="AU320" s="149" t="s">
        <v>21</v>
      </c>
      <c r="AY320" s="17" t="s">
        <v>250</v>
      </c>
      <c r="BE320" s="150">
        <f>IF(N320="základní",J320,0)</f>
        <v>0</v>
      </c>
      <c r="BF320" s="150">
        <f>IF(N320="snížená",J320,0)</f>
        <v>0</v>
      </c>
      <c r="BG320" s="150">
        <f>IF(N320="zákl. přenesená",J320,0)</f>
        <v>0</v>
      </c>
      <c r="BH320" s="150">
        <f>IF(N320="sníž. přenesená",J320,0)</f>
        <v>0</v>
      </c>
      <c r="BI320" s="150">
        <f>IF(N320="nulová",J320,0)</f>
        <v>0</v>
      </c>
      <c r="BJ320" s="17" t="s">
        <v>88</v>
      </c>
      <c r="BK320" s="150">
        <f>ROUND(I320*H320,2)</f>
        <v>0</v>
      </c>
      <c r="BL320" s="17" t="s">
        <v>630</v>
      </c>
      <c r="BM320" s="149" t="s">
        <v>6146</v>
      </c>
    </row>
    <row r="321" spans="2:65" s="1" customFormat="1" ht="11.25">
      <c r="B321" s="33"/>
      <c r="D321" s="151" t="s">
        <v>259</v>
      </c>
      <c r="F321" s="152" t="s">
        <v>5849</v>
      </c>
      <c r="I321" s="153"/>
      <c r="L321" s="33"/>
      <c r="M321" s="154"/>
      <c r="T321" s="57"/>
      <c r="AT321" s="17" t="s">
        <v>259</v>
      </c>
      <c r="AU321" s="17" t="s">
        <v>21</v>
      </c>
    </row>
    <row r="322" spans="2:65" s="1" customFormat="1" ht="24.2" customHeight="1">
      <c r="B322" s="33"/>
      <c r="C322" s="138" t="s">
        <v>641</v>
      </c>
      <c r="D322" s="138" t="s">
        <v>252</v>
      </c>
      <c r="E322" s="139" t="s">
        <v>6147</v>
      </c>
      <c r="F322" s="140" t="s">
        <v>6148</v>
      </c>
      <c r="G322" s="141" t="s">
        <v>481</v>
      </c>
      <c r="H322" s="142">
        <v>6</v>
      </c>
      <c r="I322" s="143"/>
      <c r="J322" s="144">
        <f>ROUND(I322*H322,2)</f>
        <v>0</v>
      </c>
      <c r="K322" s="140" t="s">
        <v>256</v>
      </c>
      <c r="L322" s="33"/>
      <c r="M322" s="145" t="s">
        <v>1</v>
      </c>
      <c r="N322" s="146" t="s">
        <v>45</v>
      </c>
      <c r="P322" s="147">
        <f>O322*H322</f>
        <v>0</v>
      </c>
      <c r="Q322" s="147">
        <v>1.0000000000000001E-5</v>
      </c>
      <c r="R322" s="147">
        <f>Q322*H322</f>
        <v>6.0000000000000008E-5</v>
      </c>
      <c r="S322" s="147">
        <v>0</v>
      </c>
      <c r="T322" s="148">
        <f>S322*H322</f>
        <v>0</v>
      </c>
      <c r="AR322" s="149" t="s">
        <v>630</v>
      </c>
      <c r="AT322" s="149" t="s">
        <v>252</v>
      </c>
      <c r="AU322" s="149" t="s">
        <v>21</v>
      </c>
      <c r="AY322" s="17" t="s">
        <v>250</v>
      </c>
      <c r="BE322" s="150">
        <f>IF(N322="základní",J322,0)</f>
        <v>0</v>
      </c>
      <c r="BF322" s="150">
        <f>IF(N322="snížená",J322,0)</f>
        <v>0</v>
      </c>
      <c r="BG322" s="150">
        <f>IF(N322="zákl. přenesená",J322,0)</f>
        <v>0</v>
      </c>
      <c r="BH322" s="150">
        <f>IF(N322="sníž. přenesená",J322,0)</f>
        <v>0</v>
      </c>
      <c r="BI322" s="150">
        <f>IF(N322="nulová",J322,0)</f>
        <v>0</v>
      </c>
      <c r="BJ322" s="17" t="s">
        <v>88</v>
      </c>
      <c r="BK322" s="150">
        <f>ROUND(I322*H322,2)</f>
        <v>0</v>
      </c>
      <c r="BL322" s="17" t="s">
        <v>630</v>
      </c>
      <c r="BM322" s="149" t="s">
        <v>6149</v>
      </c>
    </row>
    <row r="323" spans="2:65" s="1" customFormat="1" ht="11.25">
      <c r="B323" s="33"/>
      <c r="D323" s="151" t="s">
        <v>259</v>
      </c>
      <c r="F323" s="152" t="s">
        <v>6150</v>
      </c>
      <c r="I323" s="153"/>
      <c r="L323" s="33"/>
      <c r="M323" s="154"/>
      <c r="T323" s="57"/>
      <c r="AT323" s="17" t="s">
        <v>259</v>
      </c>
      <c r="AU323" s="17" t="s">
        <v>21</v>
      </c>
    </row>
    <row r="324" spans="2:65" s="1" customFormat="1" ht="16.5" customHeight="1">
      <c r="B324" s="33"/>
      <c r="C324" s="178" t="s">
        <v>647</v>
      </c>
      <c r="D324" s="178" t="s">
        <v>364</v>
      </c>
      <c r="E324" s="179" t="s">
        <v>6151</v>
      </c>
      <c r="F324" s="180" t="s">
        <v>6152</v>
      </c>
      <c r="G324" s="181" t="s">
        <v>481</v>
      </c>
      <c r="H324" s="182">
        <v>18</v>
      </c>
      <c r="I324" s="183"/>
      <c r="J324" s="184">
        <f>ROUND(I324*H324,2)</f>
        <v>0</v>
      </c>
      <c r="K324" s="180" t="s">
        <v>256</v>
      </c>
      <c r="L324" s="185"/>
      <c r="M324" s="186" t="s">
        <v>1</v>
      </c>
      <c r="N324" s="187" t="s">
        <v>45</v>
      </c>
      <c r="P324" s="147">
        <f>O324*H324</f>
        <v>0</v>
      </c>
      <c r="Q324" s="147">
        <v>5.0000000000000002E-5</v>
      </c>
      <c r="R324" s="147">
        <f>Q324*H324</f>
        <v>9.0000000000000008E-4</v>
      </c>
      <c r="S324" s="147">
        <v>0</v>
      </c>
      <c r="T324" s="148">
        <f>S324*H324</f>
        <v>0</v>
      </c>
      <c r="AR324" s="149" t="s">
        <v>760</v>
      </c>
      <c r="AT324" s="149" t="s">
        <v>364</v>
      </c>
      <c r="AU324" s="149" t="s">
        <v>21</v>
      </c>
      <c r="AY324" s="17" t="s">
        <v>250</v>
      </c>
      <c r="BE324" s="150">
        <f>IF(N324="základní",J324,0)</f>
        <v>0</v>
      </c>
      <c r="BF324" s="150">
        <f>IF(N324="snížená",J324,0)</f>
        <v>0</v>
      </c>
      <c r="BG324" s="150">
        <f>IF(N324="zákl. přenesená",J324,0)</f>
        <v>0</v>
      </c>
      <c r="BH324" s="150">
        <f>IF(N324="sníž. přenesená",J324,0)</f>
        <v>0</v>
      </c>
      <c r="BI324" s="150">
        <f>IF(N324="nulová",J324,0)</f>
        <v>0</v>
      </c>
      <c r="BJ324" s="17" t="s">
        <v>88</v>
      </c>
      <c r="BK324" s="150">
        <f>ROUND(I324*H324,2)</f>
        <v>0</v>
      </c>
      <c r="BL324" s="17" t="s">
        <v>760</v>
      </c>
      <c r="BM324" s="149" t="s">
        <v>6153</v>
      </c>
    </row>
    <row r="325" spans="2:65" s="12" customFormat="1" ht="11.25">
      <c r="B325" s="155"/>
      <c r="D325" s="156" t="s">
        <v>265</v>
      </c>
      <c r="E325" s="157" t="s">
        <v>1</v>
      </c>
      <c r="F325" s="158" t="s">
        <v>6154</v>
      </c>
      <c r="H325" s="159">
        <v>18</v>
      </c>
      <c r="I325" s="160"/>
      <c r="L325" s="155"/>
      <c r="M325" s="161"/>
      <c r="T325" s="162"/>
      <c r="AT325" s="157" t="s">
        <v>265</v>
      </c>
      <c r="AU325" s="157" t="s">
        <v>21</v>
      </c>
      <c r="AV325" s="12" t="s">
        <v>21</v>
      </c>
      <c r="AW325" s="12" t="s">
        <v>36</v>
      </c>
      <c r="AX325" s="12" t="s">
        <v>88</v>
      </c>
      <c r="AY325" s="157" t="s">
        <v>250</v>
      </c>
    </row>
    <row r="326" spans="2:65" s="1" customFormat="1" ht="24.2" customHeight="1">
      <c r="B326" s="33"/>
      <c r="C326" s="138" t="s">
        <v>653</v>
      </c>
      <c r="D326" s="138" t="s">
        <v>252</v>
      </c>
      <c r="E326" s="139" t="s">
        <v>5861</v>
      </c>
      <c r="F326" s="140" t="s">
        <v>5862</v>
      </c>
      <c r="G326" s="141" t="s">
        <v>481</v>
      </c>
      <c r="H326" s="142">
        <v>2</v>
      </c>
      <c r="I326" s="143"/>
      <c r="J326" s="144">
        <f>ROUND(I326*H326,2)</f>
        <v>0</v>
      </c>
      <c r="K326" s="140" t="s">
        <v>256</v>
      </c>
      <c r="L326" s="33"/>
      <c r="M326" s="145" t="s">
        <v>1</v>
      </c>
      <c r="N326" s="146" t="s">
        <v>45</v>
      </c>
      <c r="P326" s="147">
        <f>O326*H326</f>
        <v>0</v>
      </c>
      <c r="Q326" s="147">
        <v>0</v>
      </c>
      <c r="R326" s="147">
        <f>Q326*H326</f>
        <v>0</v>
      </c>
      <c r="S326" s="147">
        <v>0</v>
      </c>
      <c r="T326" s="148">
        <f>S326*H326</f>
        <v>0</v>
      </c>
      <c r="AR326" s="149" t="s">
        <v>630</v>
      </c>
      <c r="AT326" s="149" t="s">
        <v>252</v>
      </c>
      <c r="AU326" s="149" t="s">
        <v>21</v>
      </c>
      <c r="AY326" s="17" t="s">
        <v>250</v>
      </c>
      <c r="BE326" s="150">
        <f>IF(N326="základní",J326,0)</f>
        <v>0</v>
      </c>
      <c r="BF326" s="150">
        <f>IF(N326="snížená",J326,0)</f>
        <v>0</v>
      </c>
      <c r="BG326" s="150">
        <f>IF(N326="zákl. přenesená",J326,0)</f>
        <v>0</v>
      </c>
      <c r="BH326" s="150">
        <f>IF(N326="sníž. přenesená",J326,0)</f>
        <v>0</v>
      </c>
      <c r="BI326" s="150">
        <f>IF(N326="nulová",J326,0)</f>
        <v>0</v>
      </c>
      <c r="BJ326" s="17" t="s">
        <v>88</v>
      </c>
      <c r="BK326" s="150">
        <f>ROUND(I326*H326,2)</f>
        <v>0</v>
      </c>
      <c r="BL326" s="17" t="s">
        <v>630</v>
      </c>
      <c r="BM326" s="149" t="s">
        <v>6155</v>
      </c>
    </row>
    <row r="327" spans="2:65" s="1" customFormat="1" ht="11.25">
      <c r="B327" s="33"/>
      <c r="D327" s="151" t="s">
        <v>259</v>
      </c>
      <c r="F327" s="152" t="s">
        <v>5864</v>
      </c>
      <c r="I327" s="153"/>
      <c r="L327" s="33"/>
      <c r="M327" s="154"/>
      <c r="T327" s="57"/>
      <c r="AT327" s="17" t="s">
        <v>259</v>
      </c>
      <c r="AU327" s="17" t="s">
        <v>21</v>
      </c>
    </row>
    <row r="328" spans="2:65" s="1" customFormat="1" ht="24.2" customHeight="1">
      <c r="B328" s="33"/>
      <c r="C328" s="178" t="s">
        <v>658</v>
      </c>
      <c r="D328" s="178" t="s">
        <v>364</v>
      </c>
      <c r="E328" s="179" t="s">
        <v>6156</v>
      </c>
      <c r="F328" s="180" t="s">
        <v>6157</v>
      </c>
      <c r="G328" s="181" t="s">
        <v>481</v>
      </c>
      <c r="H328" s="182">
        <v>2</v>
      </c>
      <c r="I328" s="183"/>
      <c r="J328" s="184">
        <f>ROUND(I328*H328,2)</f>
        <v>0</v>
      </c>
      <c r="K328" s="180" t="s">
        <v>256</v>
      </c>
      <c r="L328" s="185"/>
      <c r="M328" s="186" t="s">
        <v>1</v>
      </c>
      <c r="N328" s="187" t="s">
        <v>45</v>
      </c>
      <c r="P328" s="147">
        <f>O328*H328</f>
        <v>0</v>
      </c>
      <c r="Q328" s="147">
        <v>4.6000000000000001E-4</v>
      </c>
      <c r="R328" s="147">
        <f>Q328*H328</f>
        <v>9.2000000000000003E-4</v>
      </c>
      <c r="S328" s="147">
        <v>0</v>
      </c>
      <c r="T328" s="148">
        <f>S328*H328</f>
        <v>0</v>
      </c>
      <c r="AR328" s="149" t="s">
        <v>21</v>
      </c>
      <c r="AT328" s="149" t="s">
        <v>364</v>
      </c>
      <c r="AU328" s="149" t="s">
        <v>21</v>
      </c>
      <c r="AY328" s="17" t="s">
        <v>250</v>
      </c>
      <c r="BE328" s="150">
        <f>IF(N328="základní",J328,0)</f>
        <v>0</v>
      </c>
      <c r="BF328" s="150">
        <f>IF(N328="snížená",J328,0)</f>
        <v>0</v>
      </c>
      <c r="BG328" s="150">
        <f>IF(N328="zákl. přenesená",J328,0)</f>
        <v>0</v>
      </c>
      <c r="BH328" s="150">
        <f>IF(N328="sníž. přenesená",J328,0)</f>
        <v>0</v>
      </c>
      <c r="BI328" s="150">
        <f>IF(N328="nulová",J328,0)</f>
        <v>0</v>
      </c>
      <c r="BJ328" s="17" t="s">
        <v>88</v>
      </c>
      <c r="BK328" s="150">
        <f>ROUND(I328*H328,2)</f>
        <v>0</v>
      </c>
      <c r="BL328" s="17" t="s">
        <v>88</v>
      </c>
      <c r="BM328" s="149" t="s">
        <v>6158</v>
      </c>
    </row>
    <row r="329" spans="2:65" s="1" customFormat="1" ht="24.2" customHeight="1">
      <c r="B329" s="33"/>
      <c r="C329" s="138" t="s">
        <v>664</v>
      </c>
      <c r="D329" s="138" t="s">
        <v>252</v>
      </c>
      <c r="E329" s="139" t="s">
        <v>5879</v>
      </c>
      <c r="F329" s="140" t="s">
        <v>5880</v>
      </c>
      <c r="G329" s="141" t="s">
        <v>557</v>
      </c>
      <c r="H329" s="142">
        <v>21</v>
      </c>
      <c r="I329" s="143"/>
      <c r="J329" s="144">
        <f>ROUND(I329*H329,2)</f>
        <v>0</v>
      </c>
      <c r="K329" s="140" t="s">
        <v>256</v>
      </c>
      <c r="L329" s="33"/>
      <c r="M329" s="145" t="s">
        <v>1</v>
      </c>
      <c r="N329" s="146" t="s">
        <v>45</v>
      </c>
      <c r="P329" s="147">
        <f>O329*H329</f>
        <v>0</v>
      </c>
      <c r="Q329" s="147">
        <v>0</v>
      </c>
      <c r="R329" s="147">
        <f>Q329*H329</f>
        <v>0</v>
      </c>
      <c r="S329" s="147">
        <v>0</v>
      </c>
      <c r="T329" s="148">
        <f>S329*H329</f>
        <v>0</v>
      </c>
      <c r="AR329" s="149" t="s">
        <v>630</v>
      </c>
      <c r="AT329" s="149" t="s">
        <v>252</v>
      </c>
      <c r="AU329" s="149" t="s">
        <v>21</v>
      </c>
      <c r="AY329" s="17" t="s">
        <v>250</v>
      </c>
      <c r="BE329" s="150">
        <f>IF(N329="základní",J329,0)</f>
        <v>0</v>
      </c>
      <c r="BF329" s="150">
        <f>IF(N329="snížená",J329,0)</f>
        <v>0</v>
      </c>
      <c r="BG329" s="150">
        <f>IF(N329="zákl. přenesená",J329,0)</f>
        <v>0</v>
      </c>
      <c r="BH329" s="150">
        <f>IF(N329="sníž. přenesená",J329,0)</f>
        <v>0</v>
      </c>
      <c r="BI329" s="150">
        <f>IF(N329="nulová",J329,0)</f>
        <v>0</v>
      </c>
      <c r="BJ329" s="17" t="s">
        <v>88</v>
      </c>
      <c r="BK329" s="150">
        <f>ROUND(I329*H329,2)</f>
        <v>0</v>
      </c>
      <c r="BL329" s="17" t="s">
        <v>630</v>
      </c>
      <c r="BM329" s="149" t="s">
        <v>6159</v>
      </c>
    </row>
    <row r="330" spans="2:65" s="1" customFormat="1" ht="11.25">
      <c r="B330" s="33"/>
      <c r="D330" s="151" t="s">
        <v>259</v>
      </c>
      <c r="F330" s="152" t="s">
        <v>5882</v>
      </c>
      <c r="I330" s="153"/>
      <c r="L330" s="33"/>
      <c r="M330" s="154"/>
      <c r="T330" s="57"/>
      <c r="AT330" s="17" t="s">
        <v>259</v>
      </c>
      <c r="AU330" s="17" t="s">
        <v>21</v>
      </c>
    </row>
    <row r="331" spans="2:65" s="12" customFormat="1" ht="11.25">
      <c r="B331" s="155"/>
      <c r="D331" s="156" t="s">
        <v>265</v>
      </c>
      <c r="E331" s="157" t="s">
        <v>1</v>
      </c>
      <c r="F331" s="158" t="s">
        <v>6160</v>
      </c>
      <c r="H331" s="159">
        <v>21</v>
      </c>
      <c r="I331" s="160"/>
      <c r="L331" s="155"/>
      <c r="M331" s="161"/>
      <c r="T331" s="162"/>
      <c r="AT331" s="157" t="s">
        <v>265</v>
      </c>
      <c r="AU331" s="157" t="s">
        <v>21</v>
      </c>
      <c r="AV331" s="12" t="s">
        <v>21</v>
      </c>
      <c r="AW331" s="12" t="s">
        <v>36</v>
      </c>
      <c r="AX331" s="12" t="s">
        <v>88</v>
      </c>
      <c r="AY331" s="157" t="s">
        <v>250</v>
      </c>
    </row>
    <row r="332" spans="2:65" s="1" customFormat="1" ht="16.5" customHeight="1">
      <c r="B332" s="33"/>
      <c r="C332" s="178" t="s">
        <v>668</v>
      </c>
      <c r="D332" s="178" t="s">
        <v>364</v>
      </c>
      <c r="E332" s="179" t="s">
        <v>5883</v>
      </c>
      <c r="F332" s="180" t="s">
        <v>5884</v>
      </c>
      <c r="G332" s="181" t="s">
        <v>557</v>
      </c>
      <c r="H332" s="182">
        <v>26.4</v>
      </c>
      <c r="I332" s="183"/>
      <c r="J332" s="184">
        <f>ROUND(I332*H332,2)</f>
        <v>0</v>
      </c>
      <c r="K332" s="180" t="s">
        <v>1</v>
      </c>
      <c r="L332" s="185"/>
      <c r="M332" s="186" t="s">
        <v>1</v>
      </c>
      <c r="N332" s="187" t="s">
        <v>45</v>
      </c>
      <c r="P332" s="147">
        <f>O332*H332</f>
        <v>0</v>
      </c>
      <c r="Q332" s="147">
        <v>0</v>
      </c>
      <c r="R332" s="147">
        <f>Q332*H332</f>
        <v>0</v>
      </c>
      <c r="S332" s="147">
        <v>0</v>
      </c>
      <c r="T332" s="148">
        <f>S332*H332</f>
        <v>0</v>
      </c>
      <c r="AR332" s="149" t="s">
        <v>2304</v>
      </c>
      <c r="AT332" s="149" t="s">
        <v>364</v>
      </c>
      <c r="AU332" s="149" t="s">
        <v>21</v>
      </c>
      <c r="AY332" s="17" t="s">
        <v>250</v>
      </c>
      <c r="BE332" s="150">
        <f>IF(N332="základní",J332,0)</f>
        <v>0</v>
      </c>
      <c r="BF332" s="150">
        <f>IF(N332="snížená",J332,0)</f>
        <v>0</v>
      </c>
      <c r="BG332" s="150">
        <f>IF(N332="zákl. přenesená",J332,0)</f>
        <v>0</v>
      </c>
      <c r="BH332" s="150">
        <f>IF(N332="sníž. přenesená",J332,0)</f>
        <v>0</v>
      </c>
      <c r="BI332" s="150">
        <f>IF(N332="nulová",J332,0)</f>
        <v>0</v>
      </c>
      <c r="BJ332" s="17" t="s">
        <v>88</v>
      </c>
      <c r="BK332" s="150">
        <f>ROUND(I332*H332,2)</f>
        <v>0</v>
      </c>
      <c r="BL332" s="17" t="s">
        <v>630</v>
      </c>
      <c r="BM332" s="149" t="s">
        <v>6161</v>
      </c>
    </row>
    <row r="333" spans="2:65" s="12" customFormat="1" ht="11.25">
      <c r="B333" s="155"/>
      <c r="D333" s="156" t="s">
        <v>265</v>
      </c>
      <c r="E333" s="157" t="s">
        <v>1</v>
      </c>
      <c r="F333" s="158" t="s">
        <v>6162</v>
      </c>
      <c r="H333" s="159">
        <v>26.4</v>
      </c>
      <c r="I333" s="160"/>
      <c r="L333" s="155"/>
      <c r="M333" s="161"/>
      <c r="T333" s="162"/>
      <c r="AT333" s="157" t="s">
        <v>265</v>
      </c>
      <c r="AU333" s="157" t="s">
        <v>21</v>
      </c>
      <c r="AV333" s="12" t="s">
        <v>21</v>
      </c>
      <c r="AW333" s="12" t="s">
        <v>36</v>
      </c>
      <c r="AX333" s="12" t="s">
        <v>88</v>
      </c>
      <c r="AY333" s="157" t="s">
        <v>250</v>
      </c>
    </row>
    <row r="334" spans="2:65" s="1" customFormat="1" ht="16.5" customHeight="1">
      <c r="B334" s="33"/>
      <c r="C334" s="178" t="s">
        <v>674</v>
      </c>
      <c r="D334" s="178" t="s">
        <v>364</v>
      </c>
      <c r="E334" s="179" t="s">
        <v>5887</v>
      </c>
      <c r="F334" s="180" t="s">
        <v>5888</v>
      </c>
      <c r="G334" s="181" t="s">
        <v>481</v>
      </c>
      <c r="H334" s="182">
        <v>6</v>
      </c>
      <c r="I334" s="183"/>
      <c r="J334" s="184">
        <f>ROUND(I334*H334,2)</f>
        <v>0</v>
      </c>
      <c r="K334" s="180" t="s">
        <v>1</v>
      </c>
      <c r="L334" s="185"/>
      <c r="M334" s="186" t="s">
        <v>1</v>
      </c>
      <c r="N334" s="187" t="s">
        <v>45</v>
      </c>
      <c r="P334" s="147">
        <f>O334*H334</f>
        <v>0</v>
      </c>
      <c r="Q334" s="147">
        <v>0</v>
      </c>
      <c r="R334" s="147">
        <f>Q334*H334</f>
        <v>0</v>
      </c>
      <c r="S334" s="147">
        <v>0</v>
      </c>
      <c r="T334" s="148">
        <f>S334*H334</f>
        <v>0</v>
      </c>
      <c r="AR334" s="149" t="s">
        <v>2304</v>
      </c>
      <c r="AT334" s="149" t="s">
        <v>364</v>
      </c>
      <c r="AU334" s="149" t="s">
        <v>21</v>
      </c>
      <c r="AY334" s="17" t="s">
        <v>250</v>
      </c>
      <c r="BE334" s="150">
        <f>IF(N334="základní",J334,0)</f>
        <v>0</v>
      </c>
      <c r="BF334" s="150">
        <f>IF(N334="snížená",J334,0)</f>
        <v>0</v>
      </c>
      <c r="BG334" s="150">
        <f>IF(N334="zákl. přenesená",J334,0)</f>
        <v>0</v>
      </c>
      <c r="BH334" s="150">
        <f>IF(N334="sníž. přenesená",J334,0)</f>
        <v>0</v>
      </c>
      <c r="BI334" s="150">
        <f>IF(N334="nulová",J334,0)</f>
        <v>0</v>
      </c>
      <c r="BJ334" s="17" t="s">
        <v>88</v>
      </c>
      <c r="BK334" s="150">
        <f>ROUND(I334*H334,2)</f>
        <v>0</v>
      </c>
      <c r="BL334" s="17" t="s">
        <v>630</v>
      </c>
      <c r="BM334" s="149" t="s">
        <v>6163</v>
      </c>
    </row>
    <row r="335" spans="2:65" s="1" customFormat="1" ht="24.2" customHeight="1">
      <c r="B335" s="33"/>
      <c r="C335" s="138" t="s">
        <v>680</v>
      </c>
      <c r="D335" s="138" t="s">
        <v>252</v>
      </c>
      <c r="E335" s="139" t="s">
        <v>6164</v>
      </c>
      <c r="F335" s="140" t="s">
        <v>6165</v>
      </c>
      <c r="G335" s="141" t="s">
        <v>481</v>
      </c>
      <c r="H335" s="142">
        <v>4</v>
      </c>
      <c r="I335" s="143"/>
      <c r="J335" s="144">
        <f>ROUND(I335*H335,2)</f>
        <v>0</v>
      </c>
      <c r="K335" s="140" t="s">
        <v>256</v>
      </c>
      <c r="L335" s="33"/>
      <c r="M335" s="145" t="s">
        <v>1</v>
      </c>
      <c r="N335" s="146" t="s">
        <v>45</v>
      </c>
      <c r="P335" s="147">
        <f>O335*H335</f>
        <v>0</v>
      </c>
      <c r="Q335" s="147">
        <v>0</v>
      </c>
      <c r="R335" s="147">
        <f>Q335*H335</f>
        <v>0</v>
      </c>
      <c r="S335" s="147">
        <v>0</v>
      </c>
      <c r="T335" s="148">
        <f>S335*H335</f>
        <v>0</v>
      </c>
      <c r="AR335" s="149" t="s">
        <v>630</v>
      </c>
      <c r="AT335" s="149" t="s">
        <v>252</v>
      </c>
      <c r="AU335" s="149" t="s">
        <v>21</v>
      </c>
      <c r="AY335" s="17" t="s">
        <v>250</v>
      </c>
      <c r="BE335" s="150">
        <f>IF(N335="základní",J335,0)</f>
        <v>0</v>
      </c>
      <c r="BF335" s="150">
        <f>IF(N335="snížená",J335,0)</f>
        <v>0</v>
      </c>
      <c r="BG335" s="150">
        <f>IF(N335="zákl. přenesená",J335,0)</f>
        <v>0</v>
      </c>
      <c r="BH335" s="150">
        <f>IF(N335="sníž. přenesená",J335,0)</f>
        <v>0</v>
      </c>
      <c r="BI335" s="150">
        <f>IF(N335="nulová",J335,0)</f>
        <v>0</v>
      </c>
      <c r="BJ335" s="17" t="s">
        <v>88</v>
      </c>
      <c r="BK335" s="150">
        <f>ROUND(I335*H335,2)</f>
        <v>0</v>
      </c>
      <c r="BL335" s="17" t="s">
        <v>630</v>
      </c>
      <c r="BM335" s="149" t="s">
        <v>6166</v>
      </c>
    </row>
    <row r="336" spans="2:65" s="1" customFormat="1" ht="11.25">
      <c r="B336" s="33"/>
      <c r="D336" s="151" t="s">
        <v>259</v>
      </c>
      <c r="F336" s="152" t="s">
        <v>6167</v>
      </c>
      <c r="I336" s="153"/>
      <c r="L336" s="33"/>
      <c r="M336" s="154"/>
      <c r="T336" s="57"/>
      <c r="AT336" s="17" t="s">
        <v>259</v>
      </c>
      <c r="AU336" s="17" t="s">
        <v>21</v>
      </c>
    </row>
    <row r="337" spans="2:65" s="1" customFormat="1" ht="16.5" customHeight="1">
      <c r="B337" s="33"/>
      <c r="C337" s="178" t="s">
        <v>686</v>
      </c>
      <c r="D337" s="178" t="s">
        <v>364</v>
      </c>
      <c r="E337" s="179" t="s">
        <v>6168</v>
      </c>
      <c r="F337" s="180" t="s">
        <v>6169</v>
      </c>
      <c r="G337" s="181" t="s">
        <v>481</v>
      </c>
      <c r="H337" s="182">
        <v>4</v>
      </c>
      <c r="I337" s="183"/>
      <c r="J337" s="184">
        <f>ROUND(I337*H337,2)</f>
        <v>0</v>
      </c>
      <c r="K337" s="180" t="s">
        <v>1</v>
      </c>
      <c r="L337" s="185"/>
      <c r="M337" s="186" t="s">
        <v>1</v>
      </c>
      <c r="N337" s="187" t="s">
        <v>45</v>
      </c>
      <c r="P337" s="147">
        <f>O337*H337</f>
        <v>0</v>
      </c>
      <c r="Q337" s="147">
        <v>0</v>
      </c>
      <c r="R337" s="147">
        <f>Q337*H337</f>
        <v>0</v>
      </c>
      <c r="S337" s="147">
        <v>0</v>
      </c>
      <c r="T337" s="148">
        <f>S337*H337</f>
        <v>0</v>
      </c>
      <c r="AR337" s="149" t="s">
        <v>2304</v>
      </c>
      <c r="AT337" s="149" t="s">
        <v>364</v>
      </c>
      <c r="AU337" s="149" t="s">
        <v>21</v>
      </c>
      <c r="AY337" s="17" t="s">
        <v>250</v>
      </c>
      <c r="BE337" s="150">
        <f>IF(N337="základní",J337,0)</f>
        <v>0</v>
      </c>
      <c r="BF337" s="150">
        <f>IF(N337="snížená",J337,0)</f>
        <v>0</v>
      </c>
      <c r="BG337" s="150">
        <f>IF(N337="zákl. přenesená",J337,0)</f>
        <v>0</v>
      </c>
      <c r="BH337" s="150">
        <f>IF(N337="sníž. přenesená",J337,0)</f>
        <v>0</v>
      </c>
      <c r="BI337" s="150">
        <f>IF(N337="nulová",J337,0)</f>
        <v>0</v>
      </c>
      <c r="BJ337" s="17" t="s">
        <v>88</v>
      </c>
      <c r="BK337" s="150">
        <f>ROUND(I337*H337,2)</f>
        <v>0</v>
      </c>
      <c r="BL337" s="17" t="s">
        <v>630</v>
      </c>
      <c r="BM337" s="149" t="s">
        <v>6170</v>
      </c>
    </row>
    <row r="338" spans="2:65" s="1" customFormat="1" ht="24.2" customHeight="1">
      <c r="B338" s="33"/>
      <c r="C338" s="138" t="s">
        <v>694</v>
      </c>
      <c r="D338" s="138" t="s">
        <v>252</v>
      </c>
      <c r="E338" s="139" t="s">
        <v>5940</v>
      </c>
      <c r="F338" s="140" t="s">
        <v>5941</v>
      </c>
      <c r="G338" s="141" t="s">
        <v>557</v>
      </c>
      <c r="H338" s="142">
        <v>20</v>
      </c>
      <c r="I338" s="143"/>
      <c r="J338" s="144">
        <f>ROUND(I338*H338,2)</f>
        <v>0</v>
      </c>
      <c r="K338" s="140" t="s">
        <v>256</v>
      </c>
      <c r="L338" s="33"/>
      <c r="M338" s="145" t="s">
        <v>1</v>
      </c>
      <c r="N338" s="146" t="s">
        <v>45</v>
      </c>
      <c r="P338" s="147">
        <f>O338*H338</f>
        <v>0</v>
      </c>
      <c r="Q338" s="147">
        <v>1.0000000000000001E-5</v>
      </c>
      <c r="R338" s="147">
        <f>Q338*H338</f>
        <v>2.0000000000000001E-4</v>
      </c>
      <c r="S338" s="147">
        <v>0</v>
      </c>
      <c r="T338" s="148">
        <f>S338*H338</f>
        <v>0</v>
      </c>
      <c r="AR338" s="149" t="s">
        <v>630</v>
      </c>
      <c r="AT338" s="149" t="s">
        <v>252</v>
      </c>
      <c r="AU338" s="149" t="s">
        <v>21</v>
      </c>
      <c r="AY338" s="17" t="s">
        <v>250</v>
      </c>
      <c r="BE338" s="150">
        <f>IF(N338="základní",J338,0)</f>
        <v>0</v>
      </c>
      <c r="BF338" s="150">
        <f>IF(N338="snížená",J338,0)</f>
        <v>0</v>
      </c>
      <c r="BG338" s="150">
        <f>IF(N338="zákl. přenesená",J338,0)</f>
        <v>0</v>
      </c>
      <c r="BH338" s="150">
        <f>IF(N338="sníž. přenesená",J338,0)</f>
        <v>0</v>
      </c>
      <c r="BI338" s="150">
        <f>IF(N338="nulová",J338,0)</f>
        <v>0</v>
      </c>
      <c r="BJ338" s="17" t="s">
        <v>88</v>
      </c>
      <c r="BK338" s="150">
        <f>ROUND(I338*H338,2)</f>
        <v>0</v>
      </c>
      <c r="BL338" s="17" t="s">
        <v>630</v>
      </c>
      <c r="BM338" s="149" t="s">
        <v>6171</v>
      </c>
    </row>
    <row r="339" spans="2:65" s="1" customFormat="1" ht="11.25">
      <c r="B339" s="33"/>
      <c r="D339" s="151" t="s">
        <v>259</v>
      </c>
      <c r="F339" s="152" t="s">
        <v>5943</v>
      </c>
      <c r="I339" s="153"/>
      <c r="L339" s="33"/>
      <c r="M339" s="154"/>
      <c r="T339" s="57"/>
      <c r="AT339" s="17" t="s">
        <v>259</v>
      </c>
      <c r="AU339" s="17" t="s">
        <v>21</v>
      </c>
    </row>
    <row r="340" spans="2:65" s="12" customFormat="1" ht="11.25">
      <c r="B340" s="155"/>
      <c r="D340" s="156" t="s">
        <v>265</v>
      </c>
      <c r="E340" s="157" t="s">
        <v>1</v>
      </c>
      <c r="F340" s="158" t="s">
        <v>375</v>
      </c>
      <c r="H340" s="159">
        <v>20</v>
      </c>
      <c r="I340" s="160"/>
      <c r="L340" s="155"/>
      <c r="M340" s="161"/>
      <c r="T340" s="162"/>
      <c r="AT340" s="157" t="s">
        <v>265</v>
      </c>
      <c r="AU340" s="157" t="s">
        <v>21</v>
      </c>
      <c r="AV340" s="12" t="s">
        <v>21</v>
      </c>
      <c r="AW340" s="12" t="s">
        <v>36</v>
      </c>
      <c r="AX340" s="12" t="s">
        <v>88</v>
      </c>
      <c r="AY340" s="157" t="s">
        <v>250</v>
      </c>
    </row>
    <row r="341" spans="2:65" s="1" customFormat="1" ht="16.5" customHeight="1">
      <c r="B341" s="33"/>
      <c r="C341" s="138" t="s">
        <v>699</v>
      </c>
      <c r="D341" s="138" t="s">
        <v>252</v>
      </c>
      <c r="E341" s="139" t="s">
        <v>5951</v>
      </c>
      <c r="F341" s="140" t="s">
        <v>5952</v>
      </c>
      <c r="G341" s="141" t="s">
        <v>481</v>
      </c>
      <c r="H341" s="142">
        <v>2</v>
      </c>
      <c r="I341" s="143"/>
      <c r="J341" s="144">
        <f>ROUND(I341*H341,2)</f>
        <v>0</v>
      </c>
      <c r="K341" s="140" t="s">
        <v>256</v>
      </c>
      <c r="L341" s="33"/>
      <c r="M341" s="145" t="s">
        <v>1</v>
      </c>
      <c r="N341" s="146" t="s">
        <v>45</v>
      </c>
      <c r="P341" s="147">
        <f>O341*H341</f>
        <v>0</v>
      </c>
      <c r="Q341" s="147">
        <v>0</v>
      </c>
      <c r="R341" s="147">
        <f>Q341*H341</f>
        <v>0</v>
      </c>
      <c r="S341" s="147">
        <v>0</v>
      </c>
      <c r="T341" s="148">
        <f>S341*H341</f>
        <v>0</v>
      </c>
      <c r="AR341" s="149" t="s">
        <v>630</v>
      </c>
      <c r="AT341" s="149" t="s">
        <v>252</v>
      </c>
      <c r="AU341" s="149" t="s">
        <v>21</v>
      </c>
      <c r="AY341" s="17" t="s">
        <v>250</v>
      </c>
      <c r="BE341" s="150">
        <f>IF(N341="základní",J341,0)</f>
        <v>0</v>
      </c>
      <c r="BF341" s="150">
        <f>IF(N341="snížená",J341,0)</f>
        <v>0</v>
      </c>
      <c r="BG341" s="150">
        <f>IF(N341="zákl. přenesená",J341,0)</f>
        <v>0</v>
      </c>
      <c r="BH341" s="150">
        <f>IF(N341="sníž. přenesená",J341,0)</f>
        <v>0</v>
      </c>
      <c r="BI341" s="150">
        <f>IF(N341="nulová",J341,0)</f>
        <v>0</v>
      </c>
      <c r="BJ341" s="17" t="s">
        <v>88</v>
      </c>
      <c r="BK341" s="150">
        <f>ROUND(I341*H341,2)</f>
        <v>0</v>
      </c>
      <c r="BL341" s="17" t="s">
        <v>630</v>
      </c>
      <c r="BM341" s="149" t="s">
        <v>6172</v>
      </c>
    </row>
    <row r="342" spans="2:65" s="1" customFormat="1" ht="11.25">
      <c r="B342" s="33"/>
      <c r="D342" s="151" t="s">
        <v>259</v>
      </c>
      <c r="F342" s="152" t="s">
        <v>5954</v>
      </c>
      <c r="I342" s="153"/>
      <c r="L342" s="33"/>
      <c r="M342" s="154"/>
      <c r="T342" s="57"/>
      <c r="AT342" s="17" t="s">
        <v>259</v>
      </c>
      <c r="AU342" s="17" t="s">
        <v>21</v>
      </c>
    </row>
    <row r="343" spans="2:65" s="1" customFormat="1" ht="24.2" customHeight="1">
      <c r="B343" s="33"/>
      <c r="C343" s="178" t="s">
        <v>705</v>
      </c>
      <c r="D343" s="178" t="s">
        <v>364</v>
      </c>
      <c r="E343" s="179" t="s">
        <v>5955</v>
      </c>
      <c r="F343" s="180" t="s">
        <v>5956</v>
      </c>
      <c r="G343" s="181" t="s">
        <v>481</v>
      </c>
      <c r="H343" s="182">
        <v>2</v>
      </c>
      <c r="I343" s="183"/>
      <c r="J343" s="184">
        <f>ROUND(I343*H343,2)</f>
        <v>0</v>
      </c>
      <c r="K343" s="180" t="s">
        <v>256</v>
      </c>
      <c r="L343" s="185"/>
      <c r="M343" s="186" t="s">
        <v>1</v>
      </c>
      <c r="N343" s="187" t="s">
        <v>45</v>
      </c>
      <c r="P343" s="147">
        <f>O343*H343</f>
        <v>0</v>
      </c>
      <c r="Q343" s="147">
        <v>6.8999999999999999E-3</v>
      </c>
      <c r="R343" s="147">
        <f>Q343*H343</f>
        <v>1.38E-2</v>
      </c>
      <c r="S343" s="147">
        <v>0</v>
      </c>
      <c r="T343" s="148">
        <f>S343*H343</f>
        <v>0</v>
      </c>
      <c r="AR343" s="149" t="s">
        <v>2304</v>
      </c>
      <c r="AT343" s="149" t="s">
        <v>364</v>
      </c>
      <c r="AU343" s="149" t="s">
        <v>21</v>
      </c>
      <c r="AY343" s="17" t="s">
        <v>250</v>
      </c>
      <c r="BE343" s="150">
        <f>IF(N343="základní",J343,0)</f>
        <v>0</v>
      </c>
      <c r="BF343" s="150">
        <f>IF(N343="snížená",J343,0)</f>
        <v>0</v>
      </c>
      <c r="BG343" s="150">
        <f>IF(N343="zákl. přenesená",J343,0)</f>
        <v>0</v>
      </c>
      <c r="BH343" s="150">
        <f>IF(N343="sníž. přenesená",J343,0)</f>
        <v>0</v>
      </c>
      <c r="BI343" s="150">
        <f>IF(N343="nulová",J343,0)</f>
        <v>0</v>
      </c>
      <c r="BJ343" s="17" t="s">
        <v>88</v>
      </c>
      <c r="BK343" s="150">
        <f>ROUND(I343*H343,2)</f>
        <v>0</v>
      </c>
      <c r="BL343" s="17" t="s">
        <v>630</v>
      </c>
      <c r="BM343" s="149" t="s">
        <v>6173</v>
      </c>
    </row>
    <row r="344" spans="2:65" s="1" customFormat="1" ht="24.2" customHeight="1">
      <c r="B344" s="33"/>
      <c r="C344" s="178" t="s">
        <v>710</v>
      </c>
      <c r="D344" s="178" t="s">
        <v>364</v>
      </c>
      <c r="E344" s="179" t="s">
        <v>5958</v>
      </c>
      <c r="F344" s="180" t="s">
        <v>5959</v>
      </c>
      <c r="G344" s="181" t="s">
        <v>481</v>
      </c>
      <c r="H344" s="182">
        <v>2</v>
      </c>
      <c r="I344" s="183"/>
      <c r="J344" s="184">
        <f>ROUND(I344*H344,2)</f>
        <v>0</v>
      </c>
      <c r="K344" s="180" t="s">
        <v>256</v>
      </c>
      <c r="L344" s="185"/>
      <c r="M344" s="186" t="s">
        <v>1</v>
      </c>
      <c r="N344" s="187" t="s">
        <v>45</v>
      </c>
      <c r="P344" s="147">
        <f>O344*H344</f>
        <v>0</v>
      </c>
      <c r="Q344" s="147">
        <v>2.9999999999999997E-4</v>
      </c>
      <c r="R344" s="147">
        <f>Q344*H344</f>
        <v>5.9999999999999995E-4</v>
      </c>
      <c r="S344" s="147">
        <v>0</v>
      </c>
      <c r="T344" s="148">
        <f>S344*H344</f>
        <v>0</v>
      </c>
      <c r="AR344" s="149" t="s">
        <v>2304</v>
      </c>
      <c r="AT344" s="149" t="s">
        <v>364</v>
      </c>
      <c r="AU344" s="149" t="s">
        <v>21</v>
      </c>
      <c r="AY344" s="17" t="s">
        <v>250</v>
      </c>
      <c r="BE344" s="150">
        <f>IF(N344="základní",J344,0)</f>
        <v>0</v>
      </c>
      <c r="BF344" s="150">
        <f>IF(N344="snížená",J344,0)</f>
        <v>0</v>
      </c>
      <c r="BG344" s="150">
        <f>IF(N344="zákl. přenesená",J344,0)</f>
        <v>0</v>
      </c>
      <c r="BH344" s="150">
        <f>IF(N344="sníž. přenesená",J344,0)</f>
        <v>0</v>
      </c>
      <c r="BI344" s="150">
        <f>IF(N344="nulová",J344,0)</f>
        <v>0</v>
      </c>
      <c r="BJ344" s="17" t="s">
        <v>88</v>
      </c>
      <c r="BK344" s="150">
        <f>ROUND(I344*H344,2)</f>
        <v>0</v>
      </c>
      <c r="BL344" s="17" t="s">
        <v>630</v>
      </c>
      <c r="BM344" s="149" t="s">
        <v>6174</v>
      </c>
    </row>
    <row r="345" spans="2:65" s="1" customFormat="1" ht="16.5" customHeight="1">
      <c r="B345" s="33"/>
      <c r="C345" s="138" t="s">
        <v>715</v>
      </c>
      <c r="D345" s="138" t="s">
        <v>252</v>
      </c>
      <c r="E345" s="139" t="s">
        <v>5961</v>
      </c>
      <c r="F345" s="140" t="s">
        <v>5962</v>
      </c>
      <c r="G345" s="141" t="s">
        <v>481</v>
      </c>
      <c r="H345" s="142">
        <v>2</v>
      </c>
      <c r="I345" s="143"/>
      <c r="J345" s="144">
        <f>ROUND(I345*H345,2)</f>
        <v>0</v>
      </c>
      <c r="K345" s="140" t="s">
        <v>256</v>
      </c>
      <c r="L345" s="33"/>
      <c r="M345" s="145" t="s">
        <v>1</v>
      </c>
      <c r="N345" s="146" t="s">
        <v>45</v>
      </c>
      <c r="P345" s="147">
        <f>O345*H345</f>
        <v>0</v>
      </c>
      <c r="Q345" s="147">
        <v>0</v>
      </c>
      <c r="R345" s="147">
        <f>Q345*H345</f>
        <v>0</v>
      </c>
      <c r="S345" s="147">
        <v>0</v>
      </c>
      <c r="T345" s="148">
        <f>S345*H345</f>
        <v>0</v>
      </c>
      <c r="AR345" s="149" t="s">
        <v>630</v>
      </c>
      <c r="AT345" s="149" t="s">
        <v>252</v>
      </c>
      <c r="AU345" s="149" t="s">
        <v>21</v>
      </c>
      <c r="AY345" s="17" t="s">
        <v>250</v>
      </c>
      <c r="BE345" s="150">
        <f>IF(N345="základní",J345,0)</f>
        <v>0</v>
      </c>
      <c r="BF345" s="150">
        <f>IF(N345="snížená",J345,0)</f>
        <v>0</v>
      </c>
      <c r="BG345" s="150">
        <f>IF(N345="zákl. přenesená",J345,0)</f>
        <v>0</v>
      </c>
      <c r="BH345" s="150">
        <f>IF(N345="sníž. přenesená",J345,0)</f>
        <v>0</v>
      </c>
      <c r="BI345" s="150">
        <f>IF(N345="nulová",J345,0)</f>
        <v>0</v>
      </c>
      <c r="BJ345" s="17" t="s">
        <v>88</v>
      </c>
      <c r="BK345" s="150">
        <f>ROUND(I345*H345,2)</f>
        <v>0</v>
      </c>
      <c r="BL345" s="17" t="s">
        <v>630</v>
      </c>
      <c r="BM345" s="149" t="s">
        <v>6175</v>
      </c>
    </row>
    <row r="346" spans="2:65" s="1" customFormat="1" ht="11.25">
      <c r="B346" s="33"/>
      <c r="D346" s="151" t="s">
        <v>259</v>
      </c>
      <c r="F346" s="152" t="s">
        <v>5964</v>
      </c>
      <c r="I346" s="153"/>
      <c r="L346" s="33"/>
      <c r="M346" s="154"/>
      <c r="T346" s="57"/>
      <c r="AT346" s="17" t="s">
        <v>259</v>
      </c>
      <c r="AU346" s="17" t="s">
        <v>21</v>
      </c>
    </row>
    <row r="347" spans="2:65" s="1" customFormat="1" ht="16.5" customHeight="1">
      <c r="B347" s="33"/>
      <c r="C347" s="178" t="s">
        <v>722</v>
      </c>
      <c r="D347" s="178" t="s">
        <v>364</v>
      </c>
      <c r="E347" s="179" t="s">
        <v>5965</v>
      </c>
      <c r="F347" s="180" t="s">
        <v>5966</v>
      </c>
      <c r="G347" s="181" t="s">
        <v>481</v>
      </c>
      <c r="H347" s="182">
        <v>2</v>
      </c>
      <c r="I347" s="183"/>
      <c r="J347" s="184">
        <f>ROUND(I347*H347,2)</f>
        <v>0</v>
      </c>
      <c r="K347" s="180" t="s">
        <v>1</v>
      </c>
      <c r="L347" s="185"/>
      <c r="M347" s="186" t="s">
        <v>1</v>
      </c>
      <c r="N347" s="187" t="s">
        <v>45</v>
      </c>
      <c r="P347" s="147">
        <f>O347*H347</f>
        <v>0</v>
      </c>
      <c r="Q347" s="147">
        <v>1.09E-2</v>
      </c>
      <c r="R347" s="147">
        <f>Q347*H347</f>
        <v>2.18E-2</v>
      </c>
      <c r="S347" s="147">
        <v>0</v>
      </c>
      <c r="T347" s="148">
        <f>S347*H347</f>
        <v>0</v>
      </c>
      <c r="AR347" s="149" t="s">
        <v>2304</v>
      </c>
      <c r="AT347" s="149" t="s">
        <v>364</v>
      </c>
      <c r="AU347" s="149" t="s">
        <v>21</v>
      </c>
      <c r="AY347" s="17" t="s">
        <v>250</v>
      </c>
      <c r="BE347" s="150">
        <f>IF(N347="základní",J347,0)</f>
        <v>0</v>
      </c>
      <c r="BF347" s="150">
        <f>IF(N347="snížená",J347,0)</f>
        <v>0</v>
      </c>
      <c r="BG347" s="150">
        <f>IF(N347="zákl. přenesená",J347,0)</f>
        <v>0</v>
      </c>
      <c r="BH347" s="150">
        <f>IF(N347="sníž. přenesená",J347,0)</f>
        <v>0</v>
      </c>
      <c r="BI347" s="150">
        <f>IF(N347="nulová",J347,0)</f>
        <v>0</v>
      </c>
      <c r="BJ347" s="17" t="s">
        <v>88</v>
      </c>
      <c r="BK347" s="150">
        <f>ROUND(I347*H347,2)</f>
        <v>0</v>
      </c>
      <c r="BL347" s="17" t="s">
        <v>630</v>
      </c>
      <c r="BM347" s="149" t="s">
        <v>6176</v>
      </c>
    </row>
    <row r="348" spans="2:65" s="1" customFormat="1" ht="16.5" customHeight="1">
      <c r="B348" s="33"/>
      <c r="C348" s="138" t="s">
        <v>731</v>
      </c>
      <c r="D348" s="138" t="s">
        <v>252</v>
      </c>
      <c r="E348" s="139" t="s">
        <v>5968</v>
      </c>
      <c r="F348" s="140" t="s">
        <v>5969</v>
      </c>
      <c r="G348" s="141" t="s">
        <v>481</v>
      </c>
      <c r="H348" s="142">
        <v>1</v>
      </c>
      <c r="I348" s="143"/>
      <c r="J348" s="144">
        <f>ROUND(I348*H348,2)</f>
        <v>0</v>
      </c>
      <c r="K348" s="140" t="s">
        <v>256</v>
      </c>
      <c r="L348" s="33"/>
      <c r="M348" s="145" t="s">
        <v>1</v>
      </c>
      <c r="N348" s="146" t="s">
        <v>45</v>
      </c>
      <c r="P348" s="147">
        <f>O348*H348</f>
        <v>0</v>
      </c>
      <c r="Q348" s="147">
        <v>0</v>
      </c>
      <c r="R348" s="147">
        <f>Q348*H348</f>
        <v>0</v>
      </c>
      <c r="S348" s="147">
        <v>0</v>
      </c>
      <c r="T348" s="148">
        <f>S348*H348</f>
        <v>0</v>
      </c>
      <c r="AR348" s="149" t="s">
        <v>630</v>
      </c>
      <c r="AT348" s="149" t="s">
        <v>252</v>
      </c>
      <c r="AU348" s="149" t="s">
        <v>21</v>
      </c>
      <c r="AY348" s="17" t="s">
        <v>250</v>
      </c>
      <c r="BE348" s="150">
        <f>IF(N348="základní",J348,0)</f>
        <v>0</v>
      </c>
      <c r="BF348" s="150">
        <f>IF(N348="snížená",J348,0)</f>
        <v>0</v>
      </c>
      <c r="BG348" s="150">
        <f>IF(N348="zákl. přenesená",J348,0)</f>
        <v>0</v>
      </c>
      <c r="BH348" s="150">
        <f>IF(N348="sníž. přenesená",J348,0)</f>
        <v>0</v>
      </c>
      <c r="BI348" s="150">
        <f>IF(N348="nulová",J348,0)</f>
        <v>0</v>
      </c>
      <c r="BJ348" s="17" t="s">
        <v>88</v>
      </c>
      <c r="BK348" s="150">
        <f>ROUND(I348*H348,2)</f>
        <v>0</v>
      </c>
      <c r="BL348" s="17" t="s">
        <v>630</v>
      </c>
      <c r="BM348" s="149" t="s">
        <v>6177</v>
      </c>
    </row>
    <row r="349" spans="2:65" s="1" customFormat="1" ht="11.25">
      <c r="B349" s="33"/>
      <c r="D349" s="151" t="s">
        <v>259</v>
      </c>
      <c r="F349" s="152" t="s">
        <v>5971</v>
      </c>
      <c r="I349" s="153"/>
      <c r="L349" s="33"/>
      <c r="M349" s="154"/>
      <c r="T349" s="57"/>
      <c r="AT349" s="17" t="s">
        <v>259</v>
      </c>
      <c r="AU349" s="17" t="s">
        <v>21</v>
      </c>
    </row>
    <row r="350" spans="2:65" s="1" customFormat="1" ht="16.5" customHeight="1">
      <c r="B350" s="33"/>
      <c r="C350" s="178" t="s">
        <v>738</v>
      </c>
      <c r="D350" s="178" t="s">
        <v>364</v>
      </c>
      <c r="E350" s="179" t="s">
        <v>6178</v>
      </c>
      <c r="F350" s="180" t="s">
        <v>6179</v>
      </c>
      <c r="G350" s="181" t="s">
        <v>481</v>
      </c>
      <c r="H350" s="182">
        <v>1</v>
      </c>
      <c r="I350" s="183"/>
      <c r="J350" s="184">
        <f>ROUND(I350*H350,2)</f>
        <v>0</v>
      </c>
      <c r="K350" s="180" t="s">
        <v>1</v>
      </c>
      <c r="L350" s="185"/>
      <c r="M350" s="186" t="s">
        <v>1</v>
      </c>
      <c r="N350" s="187" t="s">
        <v>45</v>
      </c>
      <c r="P350" s="147">
        <f>O350*H350</f>
        <v>0</v>
      </c>
      <c r="Q350" s="147">
        <v>0</v>
      </c>
      <c r="R350" s="147">
        <f>Q350*H350</f>
        <v>0</v>
      </c>
      <c r="S350" s="147">
        <v>0</v>
      </c>
      <c r="T350" s="148">
        <f>S350*H350</f>
        <v>0</v>
      </c>
      <c r="AR350" s="149" t="s">
        <v>2304</v>
      </c>
      <c r="AT350" s="149" t="s">
        <v>364</v>
      </c>
      <c r="AU350" s="149" t="s">
        <v>21</v>
      </c>
      <c r="AY350" s="17" t="s">
        <v>250</v>
      </c>
      <c r="BE350" s="150">
        <f>IF(N350="základní",J350,0)</f>
        <v>0</v>
      </c>
      <c r="BF350" s="150">
        <f>IF(N350="snížená",J350,0)</f>
        <v>0</v>
      </c>
      <c r="BG350" s="150">
        <f>IF(N350="zákl. přenesená",J350,0)</f>
        <v>0</v>
      </c>
      <c r="BH350" s="150">
        <f>IF(N350="sníž. přenesená",J350,0)</f>
        <v>0</v>
      </c>
      <c r="BI350" s="150">
        <f>IF(N350="nulová",J350,0)</f>
        <v>0</v>
      </c>
      <c r="BJ350" s="17" t="s">
        <v>88</v>
      </c>
      <c r="BK350" s="150">
        <f>ROUND(I350*H350,2)</f>
        <v>0</v>
      </c>
      <c r="BL350" s="17" t="s">
        <v>630</v>
      </c>
      <c r="BM350" s="149" t="s">
        <v>6180</v>
      </c>
    </row>
    <row r="351" spans="2:65" s="1" customFormat="1" ht="16.5" customHeight="1">
      <c r="B351" s="33"/>
      <c r="C351" s="138" t="s">
        <v>743</v>
      </c>
      <c r="D351" s="138" t="s">
        <v>252</v>
      </c>
      <c r="E351" s="139" t="s">
        <v>5976</v>
      </c>
      <c r="F351" s="140" t="s">
        <v>5977</v>
      </c>
      <c r="G351" s="141" t="s">
        <v>557</v>
      </c>
      <c r="H351" s="142">
        <v>24</v>
      </c>
      <c r="I351" s="143"/>
      <c r="J351" s="144">
        <f>ROUND(I351*H351,2)</f>
        <v>0</v>
      </c>
      <c r="K351" s="140" t="s">
        <v>256</v>
      </c>
      <c r="L351" s="33"/>
      <c r="M351" s="145" t="s">
        <v>1</v>
      </c>
      <c r="N351" s="146" t="s">
        <v>45</v>
      </c>
      <c r="P351" s="147">
        <f>O351*H351</f>
        <v>0</v>
      </c>
      <c r="Q351" s="147">
        <v>0</v>
      </c>
      <c r="R351" s="147">
        <f>Q351*H351</f>
        <v>0</v>
      </c>
      <c r="S351" s="147">
        <v>0</v>
      </c>
      <c r="T351" s="148">
        <f>S351*H351</f>
        <v>0</v>
      </c>
      <c r="AR351" s="149" t="s">
        <v>630</v>
      </c>
      <c r="AT351" s="149" t="s">
        <v>252</v>
      </c>
      <c r="AU351" s="149" t="s">
        <v>21</v>
      </c>
      <c r="AY351" s="17" t="s">
        <v>250</v>
      </c>
      <c r="BE351" s="150">
        <f>IF(N351="základní",J351,0)</f>
        <v>0</v>
      </c>
      <c r="BF351" s="150">
        <f>IF(N351="snížená",J351,0)</f>
        <v>0</v>
      </c>
      <c r="BG351" s="150">
        <f>IF(N351="zákl. přenesená",J351,0)</f>
        <v>0</v>
      </c>
      <c r="BH351" s="150">
        <f>IF(N351="sníž. přenesená",J351,0)</f>
        <v>0</v>
      </c>
      <c r="BI351" s="150">
        <f>IF(N351="nulová",J351,0)</f>
        <v>0</v>
      </c>
      <c r="BJ351" s="17" t="s">
        <v>88</v>
      </c>
      <c r="BK351" s="150">
        <f>ROUND(I351*H351,2)</f>
        <v>0</v>
      </c>
      <c r="BL351" s="17" t="s">
        <v>630</v>
      </c>
      <c r="BM351" s="149" t="s">
        <v>6181</v>
      </c>
    </row>
    <row r="352" spans="2:65" s="1" customFormat="1" ht="11.25">
      <c r="B352" s="33"/>
      <c r="D352" s="151" t="s">
        <v>259</v>
      </c>
      <c r="F352" s="152" t="s">
        <v>5979</v>
      </c>
      <c r="I352" s="153"/>
      <c r="L352" s="33"/>
      <c r="M352" s="154"/>
      <c r="T352" s="57"/>
      <c r="AT352" s="17" t="s">
        <v>259</v>
      </c>
      <c r="AU352" s="17" t="s">
        <v>21</v>
      </c>
    </row>
    <row r="353" spans="2:65" s="12" customFormat="1" ht="11.25">
      <c r="B353" s="155"/>
      <c r="D353" s="156" t="s">
        <v>265</v>
      </c>
      <c r="E353" s="157" t="s">
        <v>1</v>
      </c>
      <c r="F353" s="158" t="s">
        <v>399</v>
      </c>
      <c r="H353" s="159">
        <v>24</v>
      </c>
      <c r="I353" s="160"/>
      <c r="L353" s="155"/>
      <c r="M353" s="161"/>
      <c r="T353" s="162"/>
      <c r="AT353" s="157" t="s">
        <v>265</v>
      </c>
      <c r="AU353" s="157" t="s">
        <v>21</v>
      </c>
      <c r="AV353" s="12" t="s">
        <v>21</v>
      </c>
      <c r="AW353" s="12" t="s">
        <v>36</v>
      </c>
      <c r="AX353" s="12" t="s">
        <v>88</v>
      </c>
      <c r="AY353" s="157" t="s">
        <v>250</v>
      </c>
    </row>
    <row r="354" spans="2:65" s="1" customFormat="1" ht="16.5" customHeight="1">
      <c r="B354" s="33"/>
      <c r="C354" s="138" t="s">
        <v>751</v>
      </c>
      <c r="D354" s="138" t="s">
        <v>252</v>
      </c>
      <c r="E354" s="139" t="s">
        <v>5982</v>
      </c>
      <c r="F354" s="140" t="s">
        <v>5983</v>
      </c>
      <c r="G354" s="141" t="s">
        <v>481</v>
      </c>
      <c r="H354" s="142">
        <v>2</v>
      </c>
      <c r="I354" s="143"/>
      <c r="J354" s="144">
        <f>ROUND(I354*H354,2)</f>
        <v>0</v>
      </c>
      <c r="K354" s="140" t="s">
        <v>256</v>
      </c>
      <c r="L354" s="33"/>
      <c r="M354" s="145" t="s">
        <v>1</v>
      </c>
      <c r="N354" s="146" t="s">
        <v>45</v>
      </c>
      <c r="P354" s="147">
        <f>O354*H354</f>
        <v>0</v>
      </c>
      <c r="Q354" s="147">
        <v>3.7200000000000002E-3</v>
      </c>
      <c r="R354" s="147">
        <f>Q354*H354</f>
        <v>7.4400000000000004E-3</v>
      </c>
      <c r="S354" s="147">
        <v>0</v>
      </c>
      <c r="T354" s="148">
        <f>S354*H354</f>
        <v>0</v>
      </c>
      <c r="AR354" s="149" t="s">
        <v>630</v>
      </c>
      <c r="AT354" s="149" t="s">
        <v>252</v>
      </c>
      <c r="AU354" s="149" t="s">
        <v>21</v>
      </c>
      <c r="AY354" s="17" t="s">
        <v>250</v>
      </c>
      <c r="BE354" s="150">
        <f>IF(N354="základní",J354,0)</f>
        <v>0</v>
      </c>
      <c r="BF354" s="150">
        <f>IF(N354="snížená",J354,0)</f>
        <v>0</v>
      </c>
      <c r="BG354" s="150">
        <f>IF(N354="zákl. přenesená",J354,0)</f>
        <v>0</v>
      </c>
      <c r="BH354" s="150">
        <f>IF(N354="sníž. přenesená",J354,0)</f>
        <v>0</v>
      </c>
      <c r="BI354" s="150">
        <f>IF(N354="nulová",J354,0)</f>
        <v>0</v>
      </c>
      <c r="BJ354" s="17" t="s">
        <v>88</v>
      </c>
      <c r="BK354" s="150">
        <f>ROUND(I354*H354,2)</f>
        <v>0</v>
      </c>
      <c r="BL354" s="17" t="s">
        <v>630</v>
      </c>
      <c r="BM354" s="149" t="s">
        <v>6182</v>
      </c>
    </row>
    <row r="355" spans="2:65" s="1" customFormat="1" ht="11.25">
      <c r="B355" s="33"/>
      <c r="D355" s="151" t="s">
        <v>259</v>
      </c>
      <c r="F355" s="152" t="s">
        <v>5985</v>
      </c>
      <c r="I355" s="153"/>
      <c r="L355" s="33"/>
      <c r="M355" s="154"/>
      <c r="T355" s="57"/>
      <c r="AT355" s="17" t="s">
        <v>259</v>
      </c>
      <c r="AU355" s="17" t="s">
        <v>21</v>
      </c>
    </row>
    <row r="356" spans="2:65" s="1" customFormat="1" ht="16.5" customHeight="1">
      <c r="B356" s="33"/>
      <c r="C356" s="178" t="s">
        <v>757</v>
      </c>
      <c r="D356" s="178" t="s">
        <v>364</v>
      </c>
      <c r="E356" s="179" t="s">
        <v>5987</v>
      </c>
      <c r="F356" s="180" t="s">
        <v>5988</v>
      </c>
      <c r="G356" s="181" t="s">
        <v>481</v>
      </c>
      <c r="H356" s="182">
        <v>2</v>
      </c>
      <c r="I356" s="183"/>
      <c r="J356" s="184">
        <f>ROUND(I356*H356,2)</f>
        <v>0</v>
      </c>
      <c r="K356" s="180" t="s">
        <v>1</v>
      </c>
      <c r="L356" s="185"/>
      <c r="M356" s="186" t="s">
        <v>1</v>
      </c>
      <c r="N356" s="187" t="s">
        <v>45</v>
      </c>
      <c r="P356" s="147">
        <f>O356*H356</f>
        <v>0</v>
      </c>
      <c r="Q356" s="147">
        <v>0</v>
      </c>
      <c r="R356" s="147">
        <f>Q356*H356</f>
        <v>0</v>
      </c>
      <c r="S356" s="147">
        <v>0</v>
      </c>
      <c r="T356" s="148">
        <f>S356*H356</f>
        <v>0</v>
      </c>
      <c r="AR356" s="149" t="s">
        <v>2304</v>
      </c>
      <c r="AT356" s="149" t="s">
        <v>364</v>
      </c>
      <c r="AU356" s="149" t="s">
        <v>21</v>
      </c>
      <c r="AY356" s="17" t="s">
        <v>250</v>
      </c>
      <c r="BE356" s="150">
        <f>IF(N356="základní",J356,0)</f>
        <v>0</v>
      </c>
      <c r="BF356" s="150">
        <f>IF(N356="snížená",J356,0)</f>
        <v>0</v>
      </c>
      <c r="BG356" s="150">
        <f>IF(N356="zákl. přenesená",J356,0)</f>
        <v>0</v>
      </c>
      <c r="BH356" s="150">
        <f>IF(N356="sníž. přenesená",J356,0)</f>
        <v>0</v>
      </c>
      <c r="BI356" s="150">
        <f>IF(N356="nulová",J356,0)</f>
        <v>0</v>
      </c>
      <c r="BJ356" s="17" t="s">
        <v>88</v>
      </c>
      <c r="BK356" s="150">
        <f>ROUND(I356*H356,2)</f>
        <v>0</v>
      </c>
      <c r="BL356" s="17" t="s">
        <v>630</v>
      </c>
      <c r="BM356" s="149" t="s">
        <v>6183</v>
      </c>
    </row>
    <row r="357" spans="2:65" s="11" customFormat="1" ht="22.9" customHeight="1">
      <c r="B357" s="126"/>
      <c r="D357" s="127" t="s">
        <v>79</v>
      </c>
      <c r="E357" s="136" t="s">
        <v>2384</v>
      </c>
      <c r="F357" s="136" t="s">
        <v>2385</v>
      </c>
      <c r="I357" s="129"/>
      <c r="J357" s="137">
        <f>BK357</f>
        <v>0</v>
      </c>
      <c r="L357" s="126"/>
      <c r="M357" s="131"/>
      <c r="P357" s="132">
        <f>SUM(P358:P362)</f>
        <v>0</v>
      </c>
      <c r="R357" s="132">
        <f>SUM(R358:R362)</f>
        <v>0.215</v>
      </c>
      <c r="T357" s="133">
        <f>SUM(T358:T362)</f>
        <v>0</v>
      </c>
      <c r="AR357" s="127" t="s">
        <v>267</v>
      </c>
      <c r="AT357" s="134" t="s">
        <v>79</v>
      </c>
      <c r="AU357" s="134" t="s">
        <v>88</v>
      </c>
      <c r="AY357" s="127" t="s">
        <v>250</v>
      </c>
      <c r="BK357" s="135">
        <f>SUM(BK358:BK362)</f>
        <v>0</v>
      </c>
    </row>
    <row r="358" spans="2:65" s="1" customFormat="1" ht="33" customHeight="1">
      <c r="B358" s="33"/>
      <c r="C358" s="138" t="s">
        <v>1604</v>
      </c>
      <c r="D358" s="138" t="s">
        <v>252</v>
      </c>
      <c r="E358" s="139" t="s">
        <v>5999</v>
      </c>
      <c r="F358" s="140" t="s">
        <v>6000</v>
      </c>
      <c r="G358" s="141" t="s">
        <v>557</v>
      </c>
      <c r="H358" s="142">
        <v>5</v>
      </c>
      <c r="I358" s="143"/>
      <c r="J358" s="144">
        <f>ROUND(I358*H358,2)</f>
        <v>0</v>
      </c>
      <c r="K358" s="140" t="s">
        <v>256</v>
      </c>
      <c r="L358" s="33"/>
      <c r="M358" s="145" t="s">
        <v>1</v>
      </c>
      <c r="N358" s="146" t="s">
        <v>45</v>
      </c>
      <c r="P358" s="147">
        <f>O358*H358</f>
        <v>0</v>
      </c>
      <c r="Q358" s="147">
        <v>0</v>
      </c>
      <c r="R358" s="147">
        <f>Q358*H358</f>
        <v>0</v>
      </c>
      <c r="S358" s="147">
        <v>0</v>
      </c>
      <c r="T358" s="148">
        <f>S358*H358</f>
        <v>0</v>
      </c>
      <c r="AR358" s="149" t="s">
        <v>630</v>
      </c>
      <c r="AT358" s="149" t="s">
        <v>252</v>
      </c>
      <c r="AU358" s="149" t="s">
        <v>21</v>
      </c>
      <c r="AY358" s="17" t="s">
        <v>250</v>
      </c>
      <c r="BE358" s="150">
        <f>IF(N358="základní",J358,0)</f>
        <v>0</v>
      </c>
      <c r="BF358" s="150">
        <f>IF(N358="snížená",J358,0)</f>
        <v>0</v>
      </c>
      <c r="BG358" s="150">
        <f>IF(N358="zákl. přenesená",J358,0)</f>
        <v>0</v>
      </c>
      <c r="BH358" s="150">
        <f>IF(N358="sníž. přenesená",J358,0)</f>
        <v>0</v>
      </c>
      <c r="BI358" s="150">
        <f>IF(N358="nulová",J358,0)</f>
        <v>0</v>
      </c>
      <c r="BJ358" s="17" t="s">
        <v>88</v>
      </c>
      <c r="BK358" s="150">
        <f>ROUND(I358*H358,2)</f>
        <v>0</v>
      </c>
      <c r="BL358" s="17" t="s">
        <v>630</v>
      </c>
      <c r="BM358" s="149" t="s">
        <v>6184</v>
      </c>
    </row>
    <row r="359" spans="2:65" s="1" customFormat="1" ht="11.25">
      <c r="B359" s="33"/>
      <c r="D359" s="151" t="s">
        <v>259</v>
      </c>
      <c r="F359" s="152" t="s">
        <v>6002</v>
      </c>
      <c r="I359" s="153"/>
      <c r="L359" s="33"/>
      <c r="M359" s="154"/>
      <c r="T359" s="57"/>
      <c r="AT359" s="17" t="s">
        <v>259</v>
      </c>
      <c r="AU359" s="17" t="s">
        <v>21</v>
      </c>
    </row>
    <row r="360" spans="2:65" s="12" customFormat="1" ht="11.25">
      <c r="B360" s="155"/>
      <c r="D360" s="156" t="s">
        <v>265</v>
      </c>
      <c r="E360" s="157" t="s">
        <v>1</v>
      </c>
      <c r="F360" s="158" t="s">
        <v>280</v>
      </c>
      <c r="H360" s="159">
        <v>5</v>
      </c>
      <c r="I360" s="160"/>
      <c r="L360" s="155"/>
      <c r="M360" s="161"/>
      <c r="T360" s="162"/>
      <c r="AT360" s="157" t="s">
        <v>265</v>
      </c>
      <c r="AU360" s="157" t="s">
        <v>21</v>
      </c>
      <c r="AV360" s="12" t="s">
        <v>21</v>
      </c>
      <c r="AW360" s="12" t="s">
        <v>36</v>
      </c>
      <c r="AX360" s="12" t="s">
        <v>88</v>
      </c>
      <c r="AY360" s="157" t="s">
        <v>250</v>
      </c>
    </row>
    <row r="361" spans="2:65" s="1" customFormat="1" ht="24.2" customHeight="1">
      <c r="B361" s="33"/>
      <c r="C361" s="178" t="s">
        <v>1609</v>
      </c>
      <c r="D361" s="178" t="s">
        <v>364</v>
      </c>
      <c r="E361" s="179" t="s">
        <v>6004</v>
      </c>
      <c r="F361" s="180" t="s">
        <v>6005</v>
      </c>
      <c r="G361" s="181" t="s">
        <v>557</v>
      </c>
      <c r="H361" s="182">
        <v>5</v>
      </c>
      <c r="I361" s="183"/>
      <c r="J361" s="184">
        <f>ROUND(I361*H361,2)</f>
        <v>0</v>
      </c>
      <c r="K361" s="180" t="s">
        <v>256</v>
      </c>
      <c r="L361" s="185"/>
      <c r="M361" s="186" t="s">
        <v>1</v>
      </c>
      <c r="N361" s="187" t="s">
        <v>45</v>
      </c>
      <c r="P361" s="147">
        <f>O361*H361</f>
        <v>0</v>
      </c>
      <c r="Q361" s="147">
        <v>3.1E-2</v>
      </c>
      <c r="R361" s="147">
        <f>Q361*H361</f>
        <v>0.155</v>
      </c>
      <c r="S361" s="147">
        <v>0</v>
      </c>
      <c r="T361" s="148">
        <f>S361*H361</f>
        <v>0</v>
      </c>
      <c r="AR361" s="149" t="s">
        <v>760</v>
      </c>
      <c r="AT361" s="149" t="s">
        <v>364</v>
      </c>
      <c r="AU361" s="149" t="s">
        <v>21</v>
      </c>
      <c r="AY361" s="17" t="s">
        <v>250</v>
      </c>
      <c r="BE361" s="150">
        <f>IF(N361="základní",J361,0)</f>
        <v>0</v>
      </c>
      <c r="BF361" s="150">
        <f>IF(N361="snížená",J361,0)</f>
        <v>0</v>
      </c>
      <c r="BG361" s="150">
        <f>IF(N361="zákl. přenesená",J361,0)</f>
        <v>0</v>
      </c>
      <c r="BH361" s="150">
        <f>IF(N361="sníž. přenesená",J361,0)</f>
        <v>0</v>
      </c>
      <c r="BI361" s="150">
        <f>IF(N361="nulová",J361,0)</f>
        <v>0</v>
      </c>
      <c r="BJ361" s="17" t="s">
        <v>88</v>
      </c>
      <c r="BK361" s="150">
        <f>ROUND(I361*H361,2)</f>
        <v>0</v>
      </c>
      <c r="BL361" s="17" t="s">
        <v>760</v>
      </c>
      <c r="BM361" s="149" t="s">
        <v>6185</v>
      </c>
    </row>
    <row r="362" spans="2:65" s="1" customFormat="1" ht="21.75" customHeight="1">
      <c r="B362" s="33"/>
      <c r="C362" s="178" t="s">
        <v>1614</v>
      </c>
      <c r="D362" s="178" t="s">
        <v>364</v>
      </c>
      <c r="E362" s="179" t="s">
        <v>6008</v>
      </c>
      <c r="F362" s="180" t="s">
        <v>6009</v>
      </c>
      <c r="G362" s="181" t="s">
        <v>481</v>
      </c>
      <c r="H362" s="182">
        <v>10</v>
      </c>
      <c r="I362" s="183"/>
      <c r="J362" s="184">
        <f>ROUND(I362*H362,2)</f>
        <v>0</v>
      </c>
      <c r="K362" s="180" t="s">
        <v>256</v>
      </c>
      <c r="L362" s="185"/>
      <c r="M362" s="186" t="s">
        <v>1</v>
      </c>
      <c r="N362" s="187" t="s">
        <v>45</v>
      </c>
      <c r="P362" s="147">
        <f>O362*H362</f>
        <v>0</v>
      </c>
      <c r="Q362" s="147">
        <v>6.0000000000000001E-3</v>
      </c>
      <c r="R362" s="147">
        <f>Q362*H362</f>
        <v>0.06</v>
      </c>
      <c r="S362" s="147">
        <v>0</v>
      </c>
      <c r="T362" s="148">
        <f>S362*H362</f>
        <v>0</v>
      </c>
      <c r="AR362" s="149" t="s">
        <v>760</v>
      </c>
      <c r="AT362" s="149" t="s">
        <v>364</v>
      </c>
      <c r="AU362" s="149" t="s">
        <v>21</v>
      </c>
      <c r="AY362" s="17" t="s">
        <v>250</v>
      </c>
      <c r="BE362" s="150">
        <f>IF(N362="základní",J362,0)</f>
        <v>0</v>
      </c>
      <c r="BF362" s="150">
        <f>IF(N362="snížená",J362,0)</f>
        <v>0</v>
      </c>
      <c r="BG362" s="150">
        <f>IF(N362="zákl. přenesená",J362,0)</f>
        <v>0</v>
      </c>
      <c r="BH362" s="150">
        <f>IF(N362="sníž. přenesená",J362,0)</f>
        <v>0</v>
      </c>
      <c r="BI362" s="150">
        <f>IF(N362="nulová",J362,0)</f>
        <v>0</v>
      </c>
      <c r="BJ362" s="17" t="s">
        <v>88</v>
      </c>
      <c r="BK362" s="150">
        <f>ROUND(I362*H362,2)</f>
        <v>0</v>
      </c>
      <c r="BL362" s="17" t="s">
        <v>760</v>
      </c>
      <c r="BM362" s="149" t="s">
        <v>6186</v>
      </c>
    </row>
    <row r="363" spans="2:65" s="11" customFormat="1" ht="25.9" customHeight="1">
      <c r="B363" s="126"/>
      <c r="D363" s="127" t="s">
        <v>79</v>
      </c>
      <c r="E363" s="128" t="s">
        <v>1796</v>
      </c>
      <c r="F363" s="128" t="s">
        <v>1797</v>
      </c>
      <c r="I363" s="129"/>
      <c r="J363" s="130">
        <f>BK363</f>
        <v>0</v>
      </c>
      <c r="L363" s="126"/>
      <c r="M363" s="131"/>
      <c r="P363" s="132">
        <f>SUM(P364:P366)</f>
        <v>0</v>
      </c>
      <c r="R363" s="132">
        <f>SUM(R364:R366)</f>
        <v>0</v>
      </c>
      <c r="T363" s="133">
        <f>SUM(T364:T366)</f>
        <v>0</v>
      </c>
      <c r="AR363" s="127" t="s">
        <v>257</v>
      </c>
      <c r="AT363" s="134" t="s">
        <v>79</v>
      </c>
      <c r="AU363" s="134" t="s">
        <v>80</v>
      </c>
      <c r="AY363" s="127" t="s">
        <v>250</v>
      </c>
      <c r="BK363" s="135">
        <f>SUM(BK364:BK366)</f>
        <v>0</v>
      </c>
    </row>
    <row r="364" spans="2:65" s="1" customFormat="1" ht="16.5" customHeight="1">
      <c r="B364" s="33"/>
      <c r="C364" s="138" t="s">
        <v>1619</v>
      </c>
      <c r="D364" s="138" t="s">
        <v>252</v>
      </c>
      <c r="E364" s="139" t="s">
        <v>6012</v>
      </c>
      <c r="F364" s="140" t="s">
        <v>6013</v>
      </c>
      <c r="G364" s="141" t="s">
        <v>2361</v>
      </c>
      <c r="H364" s="142">
        <v>1</v>
      </c>
      <c r="I364" s="143"/>
      <c r="J364" s="144">
        <f>ROUND(I364*H364,2)</f>
        <v>0</v>
      </c>
      <c r="K364" s="140" t="s">
        <v>1</v>
      </c>
      <c r="L364" s="33"/>
      <c r="M364" s="145" t="s">
        <v>1</v>
      </c>
      <c r="N364" s="146" t="s">
        <v>45</v>
      </c>
      <c r="P364" s="147">
        <f>O364*H364</f>
        <v>0</v>
      </c>
      <c r="Q364" s="147">
        <v>0</v>
      </c>
      <c r="R364" s="147">
        <f>Q364*H364</f>
        <v>0</v>
      </c>
      <c r="S364" s="147">
        <v>0</v>
      </c>
      <c r="T364" s="148">
        <f>S364*H364</f>
        <v>0</v>
      </c>
      <c r="AR364" s="149" t="s">
        <v>2230</v>
      </c>
      <c r="AT364" s="149" t="s">
        <v>252</v>
      </c>
      <c r="AU364" s="149" t="s">
        <v>88</v>
      </c>
      <c r="AY364" s="17" t="s">
        <v>250</v>
      </c>
      <c r="BE364" s="150">
        <f>IF(N364="základní",J364,0)</f>
        <v>0</v>
      </c>
      <c r="BF364" s="150">
        <f>IF(N364="snížená",J364,0)</f>
        <v>0</v>
      </c>
      <c r="BG364" s="150">
        <f>IF(N364="zákl. přenesená",J364,0)</f>
        <v>0</v>
      </c>
      <c r="BH364" s="150">
        <f>IF(N364="sníž. přenesená",J364,0)</f>
        <v>0</v>
      </c>
      <c r="BI364" s="150">
        <f>IF(N364="nulová",J364,0)</f>
        <v>0</v>
      </c>
      <c r="BJ364" s="17" t="s">
        <v>88</v>
      </c>
      <c r="BK364" s="150">
        <f>ROUND(I364*H364,2)</f>
        <v>0</v>
      </c>
      <c r="BL364" s="17" t="s">
        <v>2230</v>
      </c>
      <c r="BM364" s="149" t="s">
        <v>6187</v>
      </c>
    </row>
    <row r="365" spans="2:65" s="1" customFormat="1" ht="24.2" customHeight="1">
      <c r="B365" s="33"/>
      <c r="C365" s="138" t="s">
        <v>1624</v>
      </c>
      <c r="D365" s="138" t="s">
        <v>252</v>
      </c>
      <c r="E365" s="139" t="s">
        <v>6016</v>
      </c>
      <c r="F365" s="140" t="s">
        <v>6017</v>
      </c>
      <c r="G365" s="141" t="s">
        <v>1272</v>
      </c>
      <c r="H365" s="142">
        <v>34</v>
      </c>
      <c r="I365" s="143"/>
      <c r="J365" s="144">
        <f>ROUND(I365*H365,2)</f>
        <v>0</v>
      </c>
      <c r="K365" s="140" t="s">
        <v>1</v>
      </c>
      <c r="L365" s="33"/>
      <c r="M365" s="145" t="s">
        <v>1</v>
      </c>
      <c r="N365" s="146" t="s">
        <v>45</v>
      </c>
      <c r="P365" s="147">
        <f>O365*H365</f>
        <v>0</v>
      </c>
      <c r="Q365" s="147">
        <v>0</v>
      </c>
      <c r="R365" s="147">
        <f>Q365*H365</f>
        <v>0</v>
      </c>
      <c r="S365" s="147">
        <v>0</v>
      </c>
      <c r="T365" s="148">
        <f>S365*H365</f>
        <v>0</v>
      </c>
      <c r="AR365" s="149" t="s">
        <v>2230</v>
      </c>
      <c r="AT365" s="149" t="s">
        <v>252</v>
      </c>
      <c r="AU365" s="149" t="s">
        <v>88</v>
      </c>
      <c r="AY365" s="17" t="s">
        <v>250</v>
      </c>
      <c r="BE365" s="150">
        <f>IF(N365="základní",J365,0)</f>
        <v>0</v>
      </c>
      <c r="BF365" s="150">
        <f>IF(N365="snížená",J365,0)</f>
        <v>0</v>
      </c>
      <c r="BG365" s="150">
        <f>IF(N365="zákl. přenesená",J365,0)</f>
        <v>0</v>
      </c>
      <c r="BH365" s="150">
        <f>IF(N365="sníž. přenesená",J365,0)</f>
        <v>0</v>
      </c>
      <c r="BI365" s="150">
        <f>IF(N365="nulová",J365,0)</f>
        <v>0</v>
      </c>
      <c r="BJ365" s="17" t="s">
        <v>88</v>
      </c>
      <c r="BK365" s="150">
        <f>ROUND(I365*H365,2)</f>
        <v>0</v>
      </c>
      <c r="BL365" s="17" t="s">
        <v>2230</v>
      </c>
      <c r="BM365" s="149" t="s">
        <v>6188</v>
      </c>
    </row>
    <row r="366" spans="2:65" s="12" customFormat="1" ht="11.25">
      <c r="B366" s="155"/>
      <c r="D366" s="156" t="s">
        <v>265</v>
      </c>
      <c r="E366" s="157" t="s">
        <v>1</v>
      </c>
      <c r="F366" s="158" t="s">
        <v>6189</v>
      </c>
      <c r="H366" s="159">
        <v>34</v>
      </c>
      <c r="I366" s="160"/>
      <c r="L366" s="155"/>
      <c r="M366" s="203"/>
      <c r="N366" s="204"/>
      <c r="O366" s="204"/>
      <c r="P366" s="204"/>
      <c r="Q366" s="204"/>
      <c r="R366" s="204"/>
      <c r="S366" s="204"/>
      <c r="T366" s="205"/>
      <c r="AT366" s="157" t="s">
        <v>265</v>
      </c>
      <c r="AU366" s="157" t="s">
        <v>88</v>
      </c>
      <c r="AV366" s="12" t="s">
        <v>21</v>
      </c>
      <c r="AW366" s="12" t="s">
        <v>36</v>
      </c>
      <c r="AX366" s="12" t="s">
        <v>88</v>
      </c>
      <c r="AY366" s="157" t="s">
        <v>250</v>
      </c>
    </row>
    <row r="367" spans="2:65" s="1" customFormat="1" ht="6.95" customHeight="1">
      <c r="B367" s="45"/>
      <c r="C367" s="46"/>
      <c r="D367" s="46"/>
      <c r="E367" s="46"/>
      <c r="F367" s="46"/>
      <c r="G367" s="46"/>
      <c r="H367" s="46"/>
      <c r="I367" s="46"/>
      <c r="J367" s="46"/>
      <c r="K367" s="46"/>
      <c r="L367" s="33"/>
    </row>
  </sheetData>
  <sheetProtection algorithmName="SHA-512" hashValue="eZ+VVLQRvC8B2K9+JyJt7+SQ9wPXTYfOppc5rOC49S8YEw+JYIreNLPK8NwDeaOkOjaVyke99fnGdKzWggqP8g==" saltValue="zvSv/AiyA9sbDSXpJU6IS3tSJbkQaMvQR4b9Xr6g0brXYb7syjhzjVAnl9itlLxd01EL/KNIhj8KD8lPMUEEXg==" spinCount="100000" sheet="1" objects="1" scenarios="1" formatColumns="0" formatRows="0" autoFilter="0"/>
  <autoFilter ref="C129:K366" xr:uid="{00000000-0009-0000-0000-000020000000}"/>
  <mergeCells count="9">
    <mergeCell ref="E87:H87"/>
    <mergeCell ref="E120:H120"/>
    <mergeCell ref="E122:H122"/>
    <mergeCell ref="L2:V2"/>
    <mergeCell ref="E7:H7"/>
    <mergeCell ref="E9:H9"/>
    <mergeCell ref="E18:H18"/>
    <mergeCell ref="E27:H27"/>
    <mergeCell ref="E85:H85"/>
  </mergeCells>
  <hyperlinks>
    <hyperlink ref="F134" r:id="rId1" xr:uid="{00000000-0004-0000-2000-000000000000}"/>
    <hyperlink ref="F137" r:id="rId2" xr:uid="{00000000-0004-0000-2000-000001000000}"/>
    <hyperlink ref="F140" r:id="rId3" xr:uid="{00000000-0004-0000-2000-000002000000}"/>
    <hyperlink ref="F143" r:id="rId4" xr:uid="{00000000-0004-0000-2000-000003000000}"/>
    <hyperlink ref="F146" r:id="rId5" xr:uid="{00000000-0004-0000-2000-000004000000}"/>
    <hyperlink ref="F148" r:id="rId6" xr:uid="{00000000-0004-0000-2000-000005000000}"/>
    <hyperlink ref="F150" r:id="rId7" xr:uid="{00000000-0004-0000-2000-000006000000}"/>
    <hyperlink ref="F153" r:id="rId8" xr:uid="{00000000-0004-0000-2000-000007000000}"/>
    <hyperlink ref="F155" r:id="rId9" xr:uid="{00000000-0004-0000-2000-000008000000}"/>
    <hyperlink ref="F157" r:id="rId10" xr:uid="{00000000-0004-0000-2000-000009000000}"/>
    <hyperlink ref="F160" r:id="rId11" xr:uid="{00000000-0004-0000-2000-00000A000000}"/>
    <hyperlink ref="F163" r:id="rId12" xr:uid="{00000000-0004-0000-2000-00000B000000}"/>
    <hyperlink ref="F167" r:id="rId13" xr:uid="{00000000-0004-0000-2000-00000C000000}"/>
    <hyperlink ref="F173" r:id="rId14" xr:uid="{00000000-0004-0000-2000-00000D000000}"/>
    <hyperlink ref="F176" r:id="rId15" xr:uid="{00000000-0004-0000-2000-00000E000000}"/>
    <hyperlink ref="F179" r:id="rId16" xr:uid="{00000000-0004-0000-2000-00000F000000}"/>
    <hyperlink ref="F182" r:id="rId17" xr:uid="{00000000-0004-0000-2000-000010000000}"/>
    <hyperlink ref="F187" r:id="rId18" xr:uid="{00000000-0004-0000-2000-000011000000}"/>
    <hyperlink ref="F190" r:id="rId19" xr:uid="{00000000-0004-0000-2000-000012000000}"/>
    <hyperlink ref="F193" r:id="rId20" xr:uid="{00000000-0004-0000-2000-000013000000}"/>
    <hyperlink ref="F196" r:id="rId21" xr:uid="{00000000-0004-0000-2000-000014000000}"/>
    <hyperlink ref="F199" r:id="rId22" xr:uid="{00000000-0004-0000-2000-000015000000}"/>
    <hyperlink ref="F201" r:id="rId23" xr:uid="{00000000-0004-0000-2000-000016000000}"/>
    <hyperlink ref="F205" r:id="rId24" xr:uid="{00000000-0004-0000-2000-000017000000}"/>
    <hyperlink ref="F208" r:id="rId25" xr:uid="{00000000-0004-0000-2000-000018000000}"/>
    <hyperlink ref="F212" r:id="rId26" xr:uid="{00000000-0004-0000-2000-000019000000}"/>
    <hyperlink ref="F215" r:id="rId27" xr:uid="{00000000-0004-0000-2000-00001A000000}"/>
    <hyperlink ref="F218" r:id="rId28" xr:uid="{00000000-0004-0000-2000-00001B000000}"/>
    <hyperlink ref="F223" r:id="rId29" xr:uid="{00000000-0004-0000-2000-00001C000000}"/>
    <hyperlink ref="F231" r:id="rId30" xr:uid="{00000000-0004-0000-2000-00001D000000}"/>
    <hyperlink ref="F238" r:id="rId31" xr:uid="{00000000-0004-0000-2000-00001E000000}"/>
    <hyperlink ref="F247" r:id="rId32" xr:uid="{00000000-0004-0000-2000-00001F000000}"/>
    <hyperlink ref="F250" r:id="rId33" xr:uid="{00000000-0004-0000-2000-000020000000}"/>
    <hyperlink ref="F253" r:id="rId34" xr:uid="{00000000-0004-0000-2000-000021000000}"/>
    <hyperlink ref="F256" r:id="rId35" xr:uid="{00000000-0004-0000-2000-000022000000}"/>
    <hyperlink ref="F259" r:id="rId36" xr:uid="{00000000-0004-0000-2000-000023000000}"/>
    <hyperlink ref="F262" r:id="rId37" xr:uid="{00000000-0004-0000-2000-000024000000}"/>
    <hyperlink ref="F265" r:id="rId38" xr:uid="{00000000-0004-0000-2000-000025000000}"/>
    <hyperlink ref="F269" r:id="rId39" xr:uid="{00000000-0004-0000-2000-000026000000}"/>
    <hyperlink ref="F273" r:id="rId40" xr:uid="{00000000-0004-0000-2000-000027000000}"/>
    <hyperlink ref="F276" r:id="rId41" xr:uid="{00000000-0004-0000-2000-000028000000}"/>
    <hyperlink ref="F286" r:id="rId42" xr:uid="{00000000-0004-0000-2000-000029000000}"/>
    <hyperlink ref="F289" r:id="rId43" xr:uid="{00000000-0004-0000-2000-00002A000000}"/>
    <hyperlink ref="F293" r:id="rId44" xr:uid="{00000000-0004-0000-2000-00002B000000}"/>
    <hyperlink ref="F300" r:id="rId45" xr:uid="{00000000-0004-0000-2000-00002C000000}"/>
    <hyperlink ref="F304" r:id="rId46" xr:uid="{00000000-0004-0000-2000-00002D000000}"/>
    <hyperlink ref="F308" r:id="rId47" xr:uid="{00000000-0004-0000-2000-00002E000000}"/>
    <hyperlink ref="F311" r:id="rId48" xr:uid="{00000000-0004-0000-2000-00002F000000}"/>
    <hyperlink ref="F313" r:id="rId49" xr:uid="{00000000-0004-0000-2000-000030000000}"/>
    <hyperlink ref="F317" r:id="rId50" xr:uid="{00000000-0004-0000-2000-000031000000}"/>
    <hyperlink ref="F321" r:id="rId51" xr:uid="{00000000-0004-0000-2000-000032000000}"/>
    <hyperlink ref="F323" r:id="rId52" xr:uid="{00000000-0004-0000-2000-000033000000}"/>
    <hyperlink ref="F327" r:id="rId53" xr:uid="{00000000-0004-0000-2000-000034000000}"/>
    <hyperlink ref="F330" r:id="rId54" xr:uid="{00000000-0004-0000-2000-000035000000}"/>
    <hyperlink ref="F336" r:id="rId55" xr:uid="{00000000-0004-0000-2000-000036000000}"/>
    <hyperlink ref="F339" r:id="rId56" xr:uid="{00000000-0004-0000-2000-000037000000}"/>
    <hyperlink ref="F342" r:id="rId57" xr:uid="{00000000-0004-0000-2000-000038000000}"/>
    <hyperlink ref="F346" r:id="rId58" xr:uid="{00000000-0004-0000-2000-000039000000}"/>
    <hyperlink ref="F349" r:id="rId59" xr:uid="{00000000-0004-0000-2000-00003A000000}"/>
    <hyperlink ref="F352" r:id="rId60" xr:uid="{00000000-0004-0000-2000-00003B000000}"/>
    <hyperlink ref="F355" r:id="rId61" xr:uid="{00000000-0004-0000-2000-00003C000000}"/>
    <hyperlink ref="F359" r:id="rId62" xr:uid="{00000000-0004-0000-2000-00003D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63"/>
  <headerFooter>
    <oddHeader>&amp;R02_040</oddHeader>
    <oddFooter>&amp;CStrana &amp;P z &amp;N&amp;R&amp;A</oddFooter>
  </headerFooter>
  <drawing r:id="rId64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2:BM22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189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4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46" ht="6.95" customHeight="1">
      <c r="B5" s="20"/>
      <c r="L5" s="20"/>
    </row>
    <row r="6" spans="2:46" ht="12" customHeight="1">
      <c r="B6" s="20"/>
      <c r="D6" s="27" t="s">
        <v>16</v>
      </c>
      <c r="L6" s="20"/>
    </row>
    <row r="7" spans="2:4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46" s="1" customFormat="1" ht="12" customHeight="1">
      <c r="B8" s="33"/>
      <c r="D8" s="27" t="s">
        <v>215</v>
      </c>
      <c r="L8" s="33"/>
    </row>
    <row r="9" spans="2:46" s="1" customFormat="1" ht="16.5" customHeight="1">
      <c r="B9" s="33"/>
      <c r="E9" s="241" t="s">
        <v>6190</v>
      </c>
      <c r="F9" s="261"/>
      <c r="G9" s="261"/>
      <c r="H9" s="26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4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4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ROUND(J123,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ROUND((SUM(BE123:BE226)),  2)</f>
        <v>0</v>
      </c>
      <c r="I33" s="98">
        <v>0.21</v>
      </c>
      <c r="J33" s="87">
        <f>ROUND(((SUM(BE123:BE226))*I33),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ROUND((SUM(BF123:BF226)),  2)</f>
        <v>0</v>
      </c>
      <c r="I34" s="98">
        <v>0.15</v>
      </c>
      <c r="J34" s="87">
        <f>ROUND(((SUM(BF123:BF226))*I34),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ROUND((SUM(BG123:BG226)),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ROUND((SUM(BH123:BH226)),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ROUND((SUM(BI123:BI226)),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16.5" customHeight="1">
      <c r="B87" s="33"/>
      <c r="E87" s="241" t="str">
        <f>E9</f>
        <v>040.54.1 - Přeložka nadzemního vedení VO v km 0,008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J123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6191</v>
      </c>
      <c r="E97" s="112"/>
      <c r="F97" s="112"/>
      <c r="G97" s="112"/>
      <c r="H97" s="112"/>
      <c r="I97" s="112"/>
      <c r="J97" s="113">
        <f>J124</f>
        <v>0</v>
      </c>
      <c r="L97" s="110"/>
    </row>
    <row r="98" spans="2:12" s="8" customFormat="1" ht="24.95" customHeight="1">
      <c r="B98" s="110"/>
      <c r="D98" s="111" t="s">
        <v>6192</v>
      </c>
      <c r="E98" s="112"/>
      <c r="F98" s="112"/>
      <c r="G98" s="112"/>
      <c r="H98" s="112"/>
      <c r="I98" s="112"/>
      <c r="J98" s="113">
        <f>J137</f>
        <v>0</v>
      </c>
      <c r="L98" s="110"/>
    </row>
    <row r="99" spans="2:12" s="8" customFormat="1" ht="24.95" customHeight="1">
      <c r="B99" s="110"/>
      <c r="D99" s="111" t="s">
        <v>6193</v>
      </c>
      <c r="E99" s="112"/>
      <c r="F99" s="112"/>
      <c r="G99" s="112"/>
      <c r="H99" s="112"/>
      <c r="I99" s="112"/>
      <c r="J99" s="113">
        <f>J140</f>
        <v>0</v>
      </c>
      <c r="L99" s="110"/>
    </row>
    <row r="100" spans="2:12" s="8" customFormat="1" ht="24.95" customHeight="1">
      <c r="B100" s="110"/>
      <c r="D100" s="111" t="s">
        <v>6194</v>
      </c>
      <c r="E100" s="112"/>
      <c r="F100" s="112"/>
      <c r="G100" s="112"/>
      <c r="H100" s="112"/>
      <c r="I100" s="112"/>
      <c r="J100" s="113">
        <f>J178</f>
        <v>0</v>
      </c>
      <c r="L100" s="110"/>
    </row>
    <row r="101" spans="2:12" s="8" customFormat="1" ht="24.95" customHeight="1">
      <c r="B101" s="110"/>
      <c r="D101" s="111" t="s">
        <v>6195</v>
      </c>
      <c r="E101" s="112"/>
      <c r="F101" s="112"/>
      <c r="G101" s="112"/>
      <c r="H101" s="112"/>
      <c r="I101" s="112"/>
      <c r="J101" s="113">
        <f>J184</f>
        <v>0</v>
      </c>
      <c r="L101" s="110"/>
    </row>
    <row r="102" spans="2:12" s="8" customFormat="1" ht="24.95" customHeight="1">
      <c r="B102" s="110"/>
      <c r="D102" s="111" t="s">
        <v>6196</v>
      </c>
      <c r="E102" s="112"/>
      <c r="F102" s="112"/>
      <c r="G102" s="112"/>
      <c r="H102" s="112"/>
      <c r="I102" s="112"/>
      <c r="J102" s="113">
        <f>J217</f>
        <v>0</v>
      </c>
      <c r="L102" s="110"/>
    </row>
    <row r="103" spans="2:12" s="8" customFormat="1" ht="24.95" customHeight="1">
      <c r="B103" s="110"/>
      <c r="D103" s="111" t="s">
        <v>6197</v>
      </c>
      <c r="E103" s="112"/>
      <c r="F103" s="112"/>
      <c r="G103" s="112"/>
      <c r="H103" s="112"/>
      <c r="I103" s="112"/>
      <c r="J103" s="113">
        <f>J225</f>
        <v>0</v>
      </c>
      <c r="L103" s="110"/>
    </row>
    <row r="104" spans="2:12" s="1" customFormat="1" ht="21.75" customHeight="1">
      <c r="B104" s="33"/>
      <c r="L104" s="33"/>
    </row>
    <row r="105" spans="2:12" s="1" customFormat="1" ht="6.95" customHeight="1">
      <c r="B105" s="45"/>
      <c r="C105" s="46"/>
      <c r="D105" s="46"/>
      <c r="E105" s="46"/>
      <c r="F105" s="46"/>
      <c r="G105" s="46"/>
      <c r="H105" s="46"/>
      <c r="I105" s="46"/>
      <c r="J105" s="46"/>
      <c r="K105" s="46"/>
      <c r="L105" s="33"/>
    </row>
    <row r="109" spans="2:12" s="1" customFormat="1" ht="6.95" customHeight="1">
      <c r="B109" s="47"/>
      <c r="C109" s="48"/>
      <c r="D109" s="48"/>
      <c r="E109" s="48"/>
      <c r="F109" s="48"/>
      <c r="G109" s="48"/>
      <c r="H109" s="48"/>
      <c r="I109" s="48"/>
      <c r="J109" s="48"/>
      <c r="K109" s="48"/>
      <c r="L109" s="33"/>
    </row>
    <row r="110" spans="2:12" s="1" customFormat="1" ht="24.95" customHeight="1">
      <c r="B110" s="33"/>
      <c r="C110" s="21" t="s">
        <v>235</v>
      </c>
      <c r="L110" s="33"/>
    </row>
    <row r="111" spans="2:12" s="1" customFormat="1" ht="6.95" customHeight="1">
      <c r="B111" s="33"/>
      <c r="L111" s="33"/>
    </row>
    <row r="112" spans="2:12" s="1" customFormat="1" ht="12" customHeight="1">
      <c r="B112" s="33"/>
      <c r="C112" s="27" t="s">
        <v>16</v>
      </c>
      <c r="L112" s="33"/>
    </row>
    <row r="113" spans="2:65" s="1" customFormat="1" ht="26.25" customHeight="1">
      <c r="B113" s="33"/>
      <c r="E113" s="259" t="str">
        <f>E7</f>
        <v>Opatření Zátor-Loučky, OHO, Dílčí stavba 02.040 Opatření v úseku Zátor - Loučky</v>
      </c>
      <c r="F113" s="260"/>
      <c r="G113" s="260"/>
      <c r="H113" s="260"/>
      <c r="L113" s="33"/>
    </row>
    <row r="114" spans="2:65" s="1" customFormat="1" ht="12" customHeight="1">
      <c r="B114" s="33"/>
      <c r="C114" s="27" t="s">
        <v>215</v>
      </c>
      <c r="L114" s="33"/>
    </row>
    <row r="115" spans="2:65" s="1" customFormat="1" ht="16.5" customHeight="1">
      <c r="B115" s="33"/>
      <c r="E115" s="241" t="str">
        <f>E9</f>
        <v>040.54.1 - Přeložka nadzemního vedení VO v km 0,008</v>
      </c>
      <c r="F115" s="261"/>
      <c r="G115" s="261"/>
      <c r="H115" s="261"/>
      <c r="L115" s="33"/>
    </row>
    <row r="116" spans="2:65" s="1" customFormat="1" ht="6.95" customHeight="1">
      <c r="B116" s="33"/>
      <c r="L116" s="33"/>
    </row>
    <row r="117" spans="2:65" s="1" customFormat="1" ht="12" customHeight="1">
      <c r="B117" s="33"/>
      <c r="C117" s="27" t="s">
        <v>22</v>
      </c>
      <c r="F117" s="25" t="str">
        <f>F12</f>
        <v>Zátor</v>
      </c>
      <c r="I117" s="27" t="s">
        <v>24</v>
      </c>
      <c r="J117" s="53" t="str">
        <f>IF(J12="","",J12)</f>
        <v>15. 11. 2024</v>
      </c>
      <c r="L117" s="33"/>
    </row>
    <row r="118" spans="2:65" s="1" customFormat="1" ht="6.95" customHeight="1">
      <c r="B118" s="33"/>
      <c r="L118" s="33"/>
    </row>
    <row r="119" spans="2:65" s="1" customFormat="1" ht="15.2" customHeight="1">
      <c r="B119" s="33"/>
      <c r="C119" s="27" t="s">
        <v>28</v>
      </c>
      <c r="F119" s="25" t="str">
        <f>E15</f>
        <v>Povodí Odry, státní podnik</v>
      </c>
      <c r="I119" s="27" t="s">
        <v>34</v>
      </c>
      <c r="J119" s="31" t="str">
        <f>E21</f>
        <v>AQUATIS, a.s.</v>
      </c>
      <c r="L119" s="33"/>
    </row>
    <row r="120" spans="2:65" s="1" customFormat="1" ht="25.7" customHeight="1">
      <c r="B120" s="33"/>
      <c r="C120" s="27" t="s">
        <v>32</v>
      </c>
      <c r="F120" s="25" t="str">
        <f>IF(E18="","",E18)</f>
        <v>Vyplň údaj</v>
      </c>
      <c r="I120" s="27" t="s">
        <v>37</v>
      </c>
      <c r="J120" s="31" t="str">
        <f>E24</f>
        <v>Ing. Michal Jendruščák</v>
      </c>
      <c r="L120" s="33"/>
    </row>
    <row r="121" spans="2:65" s="1" customFormat="1" ht="10.35" customHeight="1">
      <c r="B121" s="33"/>
      <c r="L121" s="33"/>
    </row>
    <row r="122" spans="2:65" s="10" customFormat="1" ht="29.25" customHeight="1">
      <c r="B122" s="118"/>
      <c r="C122" s="119" t="s">
        <v>236</v>
      </c>
      <c r="D122" s="120" t="s">
        <v>65</v>
      </c>
      <c r="E122" s="120" t="s">
        <v>61</v>
      </c>
      <c r="F122" s="120" t="s">
        <v>62</v>
      </c>
      <c r="G122" s="120" t="s">
        <v>237</v>
      </c>
      <c r="H122" s="120" t="s">
        <v>238</v>
      </c>
      <c r="I122" s="120" t="s">
        <v>239</v>
      </c>
      <c r="J122" s="120" t="s">
        <v>219</v>
      </c>
      <c r="K122" s="121" t="s">
        <v>240</v>
      </c>
      <c r="L122" s="118"/>
      <c r="M122" s="60" t="s">
        <v>1</v>
      </c>
      <c r="N122" s="61" t="s">
        <v>44</v>
      </c>
      <c r="O122" s="61" t="s">
        <v>241</v>
      </c>
      <c r="P122" s="61" t="s">
        <v>242</v>
      </c>
      <c r="Q122" s="61" t="s">
        <v>243</v>
      </c>
      <c r="R122" s="61" t="s">
        <v>244</v>
      </c>
      <c r="S122" s="61" t="s">
        <v>245</v>
      </c>
      <c r="T122" s="62" t="s">
        <v>246</v>
      </c>
    </row>
    <row r="123" spans="2:65" s="1" customFormat="1" ht="22.9" customHeight="1">
      <c r="B123" s="33"/>
      <c r="C123" s="65" t="s">
        <v>247</v>
      </c>
      <c r="J123" s="122">
        <f>BK123</f>
        <v>0</v>
      </c>
      <c r="L123" s="33"/>
      <c r="M123" s="63"/>
      <c r="N123" s="54"/>
      <c r="O123" s="54"/>
      <c r="P123" s="123">
        <f>P124+P137+P140+P178+P184+P217+P225</f>
        <v>0</v>
      </c>
      <c r="Q123" s="54"/>
      <c r="R123" s="123">
        <f>R124+R137+R140+R178+R184+R217+R225</f>
        <v>9.5859700000000014</v>
      </c>
      <c r="S123" s="54"/>
      <c r="T123" s="124">
        <f>T124+T137+T140+T178+T184+T217+T225</f>
        <v>0</v>
      </c>
      <c r="AT123" s="17" t="s">
        <v>79</v>
      </c>
      <c r="AU123" s="17" t="s">
        <v>221</v>
      </c>
      <c r="BK123" s="125">
        <f>BK124+BK137+BK140+BK178+BK184+BK217+BK225</f>
        <v>0</v>
      </c>
    </row>
    <row r="124" spans="2:65" s="11" customFormat="1" ht="25.9" customHeight="1">
      <c r="B124" s="126"/>
      <c r="D124" s="127" t="s">
        <v>79</v>
      </c>
      <c r="E124" s="128" t="s">
        <v>692</v>
      </c>
      <c r="F124" s="128" t="s">
        <v>693</v>
      </c>
      <c r="I124" s="129"/>
      <c r="J124" s="130">
        <f>BK124</f>
        <v>0</v>
      </c>
      <c r="L124" s="126"/>
      <c r="M124" s="131"/>
      <c r="P124" s="132">
        <f>SUM(P125:P136)</f>
        <v>0</v>
      </c>
      <c r="R124" s="132">
        <f>SUM(R125:R136)</f>
        <v>0</v>
      </c>
      <c r="T124" s="133">
        <f>SUM(T125:T136)</f>
        <v>0</v>
      </c>
      <c r="AR124" s="127" t="s">
        <v>88</v>
      </c>
      <c r="AT124" s="134" t="s">
        <v>79</v>
      </c>
      <c r="AU124" s="134" t="s">
        <v>80</v>
      </c>
      <c r="AY124" s="127" t="s">
        <v>250</v>
      </c>
      <c r="BK124" s="135">
        <f>SUM(BK125:BK136)</f>
        <v>0</v>
      </c>
    </row>
    <row r="125" spans="2:65" s="1" customFormat="1" ht="24.2" customHeight="1">
      <c r="B125" s="33"/>
      <c r="C125" s="138" t="s">
        <v>88</v>
      </c>
      <c r="D125" s="138" t="s">
        <v>252</v>
      </c>
      <c r="E125" s="139" t="s">
        <v>6198</v>
      </c>
      <c r="F125" s="140" t="s">
        <v>6199</v>
      </c>
      <c r="G125" s="141" t="s">
        <v>276</v>
      </c>
      <c r="H125" s="142">
        <v>3</v>
      </c>
      <c r="I125" s="143"/>
      <c r="J125" s="144">
        <f>ROUND(I125*H125,2)</f>
        <v>0</v>
      </c>
      <c r="K125" s="140" t="s">
        <v>256</v>
      </c>
      <c r="L125" s="33"/>
      <c r="M125" s="145" t="s">
        <v>1</v>
      </c>
      <c r="N125" s="146" t="s">
        <v>45</v>
      </c>
      <c r="P125" s="147">
        <f>O125*H125</f>
        <v>0</v>
      </c>
      <c r="Q125" s="147">
        <v>0</v>
      </c>
      <c r="R125" s="147">
        <f>Q125*H125</f>
        <v>0</v>
      </c>
      <c r="S125" s="147">
        <v>0</v>
      </c>
      <c r="T125" s="148">
        <f>S125*H125</f>
        <v>0</v>
      </c>
      <c r="AR125" s="149" t="s">
        <v>630</v>
      </c>
      <c r="AT125" s="149" t="s">
        <v>252</v>
      </c>
      <c r="AU125" s="149" t="s">
        <v>88</v>
      </c>
      <c r="AY125" s="17" t="s">
        <v>250</v>
      </c>
      <c r="BE125" s="150">
        <f>IF(N125="základní",J125,0)</f>
        <v>0</v>
      </c>
      <c r="BF125" s="150">
        <f>IF(N125="snížená",J125,0)</f>
        <v>0</v>
      </c>
      <c r="BG125" s="150">
        <f>IF(N125="zákl. přenesená",J125,0)</f>
        <v>0</v>
      </c>
      <c r="BH125" s="150">
        <f>IF(N125="sníž. přenesená",J125,0)</f>
        <v>0</v>
      </c>
      <c r="BI125" s="150">
        <f>IF(N125="nulová",J125,0)</f>
        <v>0</v>
      </c>
      <c r="BJ125" s="17" t="s">
        <v>88</v>
      </c>
      <c r="BK125" s="150">
        <f>ROUND(I125*H125,2)</f>
        <v>0</v>
      </c>
      <c r="BL125" s="17" t="s">
        <v>630</v>
      </c>
      <c r="BM125" s="149" t="s">
        <v>6200</v>
      </c>
    </row>
    <row r="126" spans="2:65" s="1" customFormat="1" ht="11.25">
      <c r="B126" s="33"/>
      <c r="D126" s="151" t="s">
        <v>259</v>
      </c>
      <c r="F126" s="152" t="s">
        <v>6201</v>
      </c>
      <c r="I126" s="153"/>
      <c r="L126" s="33"/>
      <c r="M126" s="154"/>
      <c r="T126" s="57"/>
      <c r="AT126" s="17" t="s">
        <v>259</v>
      </c>
      <c r="AU126" s="17" t="s">
        <v>88</v>
      </c>
    </row>
    <row r="127" spans="2:65" s="1" customFormat="1" ht="24.2" customHeight="1">
      <c r="B127" s="33"/>
      <c r="C127" s="138" t="s">
        <v>21</v>
      </c>
      <c r="D127" s="138" t="s">
        <v>252</v>
      </c>
      <c r="E127" s="139" t="s">
        <v>6202</v>
      </c>
      <c r="F127" s="140" t="s">
        <v>6203</v>
      </c>
      <c r="G127" s="141" t="s">
        <v>402</v>
      </c>
      <c r="H127" s="142">
        <v>6.3</v>
      </c>
      <c r="I127" s="143"/>
      <c r="J127" s="144">
        <f>ROUND(I127*H127,2)</f>
        <v>0</v>
      </c>
      <c r="K127" s="140" t="s">
        <v>256</v>
      </c>
      <c r="L127" s="33"/>
      <c r="M127" s="145" t="s">
        <v>1</v>
      </c>
      <c r="N127" s="146" t="s">
        <v>45</v>
      </c>
      <c r="P127" s="147">
        <f>O127*H127</f>
        <v>0</v>
      </c>
      <c r="Q127" s="147">
        <v>0</v>
      </c>
      <c r="R127" s="147">
        <f>Q127*H127</f>
        <v>0</v>
      </c>
      <c r="S127" s="147">
        <v>0</v>
      </c>
      <c r="T127" s="148">
        <f>S127*H127</f>
        <v>0</v>
      </c>
      <c r="AR127" s="149" t="s">
        <v>257</v>
      </c>
      <c r="AT127" s="149" t="s">
        <v>252</v>
      </c>
      <c r="AU127" s="149" t="s">
        <v>88</v>
      </c>
      <c r="AY127" s="17" t="s">
        <v>250</v>
      </c>
      <c r="BE127" s="150">
        <f>IF(N127="základní",J127,0)</f>
        <v>0</v>
      </c>
      <c r="BF127" s="150">
        <f>IF(N127="snížená",J127,0)</f>
        <v>0</v>
      </c>
      <c r="BG127" s="150">
        <f>IF(N127="zákl. přenesená",J127,0)</f>
        <v>0</v>
      </c>
      <c r="BH127" s="150">
        <f>IF(N127="sníž. přenesená",J127,0)</f>
        <v>0</v>
      </c>
      <c r="BI127" s="150">
        <f>IF(N127="nulová",J127,0)</f>
        <v>0</v>
      </c>
      <c r="BJ127" s="17" t="s">
        <v>88</v>
      </c>
      <c r="BK127" s="150">
        <f>ROUND(I127*H127,2)</f>
        <v>0</v>
      </c>
      <c r="BL127" s="17" t="s">
        <v>257</v>
      </c>
      <c r="BM127" s="149" t="s">
        <v>6204</v>
      </c>
    </row>
    <row r="128" spans="2:65" s="1" customFormat="1" ht="11.25">
      <c r="B128" s="33"/>
      <c r="D128" s="151" t="s">
        <v>259</v>
      </c>
      <c r="F128" s="152" t="s">
        <v>6205</v>
      </c>
      <c r="I128" s="153"/>
      <c r="L128" s="33"/>
      <c r="M128" s="154"/>
      <c r="T128" s="57"/>
      <c r="AT128" s="17" t="s">
        <v>259</v>
      </c>
      <c r="AU128" s="17" t="s">
        <v>88</v>
      </c>
    </row>
    <row r="129" spans="2:65" s="1" customFormat="1" ht="24.2" customHeight="1">
      <c r="B129" s="33"/>
      <c r="C129" s="138" t="s">
        <v>267</v>
      </c>
      <c r="D129" s="138" t="s">
        <v>252</v>
      </c>
      <c r="E129" s="139" t="s">
        <v>6206</v>
      </c>
      <c r="F129" s="140" t="s">
        <v>6207</v>
      </c>
      <c r="G129" s="141" t="s">
        <v>402</v>
      </c>
      <c r="H129" s="142">
        <v>126</v>
      </c>
      <c r="I129" s="143"/>
      <c r="J129" s="144">
        <f>ROUND(I129*H129,2)</f>
        <v>0</v>
      </c>
      <c r="K129" s="140" t="s">
        <v>256</v>
      </c>
      <c r="L129" s="33"/>
      <c r="M129" s="145" t="s">
        <v>1</v>
      </c>
      <c r="N129" s="146" t="s">
        <v>45</v>
      </c>
      <c r="P129" s="147">
        <f>O129*H129</f>
        <v>0</v>
      </c>
      <c r="Q129" s="147">
        <v>0</v>
      </c>
      <c r="R129" s="147">
        <f>Q129*H129</f>
        <v>0</v>
      </c>
      <c r="S129" s="147">
        <v>0</v>
      </c>
      <c r="T129" s="148">
        <f>S129*H129</f>
        <v>0</v>
      </c>
      <c r="AR129" s="149" t="s">
        <v>257</v>
      </c>
      <c r="AT129" s="149" t="s">
        <v>252</v>
      </c>
      <c r="AU129" s="149" t="s">
        <v>88</v>
      </c>
      <c r="AY129" s="17" t="s">
        <v>250</v>
      </c>
      <c r="BE129" s="150">
        <f>IF(N129="základní",J129,0)</f>
        <v>0</v>
      </c>
      <c r="BF129" s="150">
        <f>IF(N129="snížená",J129,0)</f>
        <v>0</v>
      </c>
      <c r="BG129" s="150">
        <f>IF(N129="zákl. přenesená",J129,0)</f>
        <v>0</v>
      </c>
      <c r="BH129" s="150">
        <f>IF(N129="sníž. přenesená",J129,0)</f>
        <v>0</v>
      </c>
      <c r="BI129" s="150">
        <f>IF(N129="nulová",J129,0)</f>
        <v>0</v>
      </c>
      <c r="BJ129" s="17" t="s">
        <v>88</v>
      </c>
      <c r="BK129" s="150">
        <f>ROUND(I129*H129,2)</f>
        <v>0</v>
      </c>
      <c r="BL129" s="17" t="s">
        <v>257</v>
      </c>
      <c r="BM129" s="149" t="s">
        <v>6208</v>
      </c>
    </row>
    <row r="130" spans="2:65" s="1" customFormat="1" ht="11.25">
      <c r="B130" s="33"/>
      <c r="D130" s="151" t="s">
        <v>259</v>
      </c>
      <c r="F130" s="152" t="s">
        <v>6209</v>
      </c>
      <c r="I130" s="153"/>
      <c r="L130" s="33"/>
      <c r="M130" s="154"/>
      <c r="T130" s="57"/>
      <c r="AT130" s="17" t="s">
        <v>259</v>
      </c>
      <c r="AU130" s="17" t="s">
        <v>88</v>
      </c>
    </row>
    <row r="131" spans="2:65" s="1" customFormat="1" ht="24.2" customHeight="1">
      <c r="B131" s="33"/>
      <c r="C131" s="138" t="s">
        <v>257</v>
      </c>
      <c r="D131" s="138" t="s">
        <v>252</v>
      </c>
      <c r="E131" s="139" t="s">
        <v>2269</v>
      </c>
      <c r="F131" s="140" t="s">
        <v>2270</v>
      </c>
      <c r="G131" s="141" t="s">
        <v>402</v>
      </c>
      <c r="H131" s="142">
        <v>6.3</v>
      </c>
      <c r="I131" s="143"/>
      <c r="J131" s="144">
        <f>ROUND(I131*H131,2)</f>
        <v>0</v>
      </c>
      <c r="K131" s="140" t="s">
        <v>256</v>
      </c>
      <c r="L131" s="33"/>
      <c r="M131" s="145" t="s">
        <v>1</v>
      </c>
      <c r="N131" s="146" t="s">
        <v>45</v>
      </c>
      <c r="P131" s="147">
        <f>O131*H131</f>
        <v>0</v>
      </c>
      <c r="Q131" s="147">
        <v>0</v>
      </c>
      <c r="R131" s="147">
        <f>Q131*H131</f>
        <v>0</v>
      </c>
      <c r="S131" s="147">
        <v>0</v>
      </c>
      <c r="T131" s="148">
        <f>S131*H131</f>
        <v>0</v>
      </c>
      <c r="AR131" s="149" t="s">
        <v>257</v>
      </c>
      <c r="AT131" s="149" t="s">
        <v>252</v>
      </c>
      <c r="AU131" s="149" t="s">
        <v>88</v>
      </c>
      <c r="AY131" s="17" t="s">
        <v>250</v>
      </c>
      <c r="BE131" s="150">
        <f>IF(N131="základní",J131,0)</f>
        <v>0</v>
      </c>
      <c r="BF131" s="150">
        <f>IF(N131="snížená",J131,0)</f>
        <v>0</v>
      </c>
      <c r="BG131" s="150">
        <f>IF(N131="zákl. přenesená",J131,0)</f>
        <v>0</v>
      </c>
      <c r="BH131" s="150">
        <f>IF(N131="sníž. přenesená",J131,0)</f>
        <v>0</v>
      </c>
      <c r="BI131" s="150">
        <f>IF(N131="nulová",J131,0)</f>
        <v>0</v>
      </c>
      <c r="BJ131" s="17" t="s">
        <v>88</v>
      </c>
      <c r="BK131" s="150">
        <f>ROUND(I131*H131,2)</f>
        <v>0</v>
      </c>
      <c r="BL131" s="17" t="s">
        <v>257</v>
      </c>
      <c r="BM131" s="149" t="s">
        <v>6210</v>
      </c>
    </row>
    <row r="132" spans="2:65" s="1" customFormat="1" ht="11.25">
      <c r="B132" s="33"/>
      <c r="D132" s="151" t="s">
        <v>259</v>
      </c>
      <c r="F132" s="152" t="s">
        <v>2272</v>
      </c>
      <c r="I132" s="153"/>
      <c r="L132" s="33"/>
      <c r="M132" s="154"/>
      <c r="T132" s="57"/>
      <c r="AT132" s="17" t="s">
        <v>259</v>
      </c>
      <c r="AU132" s="17" t="s">
        <v>88</v>
      </c>
    </row>
    <row r="133" spans="2:65" s="1" customFormat="1" ht="37.9" customHeight="1">
      <c r="B133" s="33"/>
      <c r="C133" s="138" t="s">
        <v>280</v>
      </c>
      <c r="D133" s="138" t="s">
        <v>252</v>
      </c>
      <c r="E133" s="139" t="s">
        <v>706</v>
      </c>
      <c r="F133" s="140" t="s">
        <v>707</v>
      </c>
      <c r="G133" s="141" t="s">
        <v>402</v>
      </c>
      <c r="H133" s="142">
        <v>2.2999999999999998</v>
      </c>
      <c r="I133" s="143"/>
      <c r="J133" s="144">
        <f>ROUND(I133*H133,2)</f>
        <v>0</v>
      </c>
      <c r="K133" s="140" t="s">
        <v>256</v>
      </c>
      <c r="L133" s="33"/>
      <c r="M133" s="145" t="s">
        <v>1</v>
      </c>
      <c r="N133" s="146" t="s">
        <v>45</v>
      </c>
      <c r="P133" s="147">
        <f>O133*H133</f>
        <v>0</v>
      </c>
      <c r="Q133" s="147">
        <v>0</v>
      </c>
      <c r="R133" s="147">
        <f>Q133*H133</f>
        <v>0</v>
      </c>
      <c r="S133" s="147">
        <v>0</v>
      </c>
      <c r="T133" s="148">
        <f>S133*H133</f>
        <v>0</v>
      </c>
      <c r="AR133" s="149" t="s">
        <v>257</v>
      </c>
      <c r="AT133" s="149" t="s">
        <v>252</v>
      </c>
      <c r="AU133" s="149" t="s">
        <v>88</v>
      </c>
      <c r="AY133" s="17" t="s">
        <v>250</v>
      </c>
      <c r="BE133" s="150">
        <f>IF(N133="základní",J133,0)</f>
        <v>0</v>
      </c>
      <c r="BF133" s="150">
        <f>IF(N133="snížená",J133,0)</f>
        <v>0</v>
      </c>
      <c r="BG133" s="150">
        <f>IF(N133="zákl. přenesená",J133,0)</f>
        <v>0</v>
      </c>
      <c r="BH133" s="150">
        <f>IF(N133="sníž. přenesená",J133,0)</f>
        <v>0</v>
      </c>
      <c r="BI133" s="150">
        <f>IF(N133="nulová",J133,0)</f>
        <v>0</v>
      </c>
      <c r="BJ133" s="17" t="s">
        <v>88</v>
      </c>
      <c r="BK133" s="150">
        <f>ROUND(I133*H133,2)</f>
        <v>0</v>
      </c>
      <c r="BL133" s="17" t="s">
        <v>257</v>
      </c>
      <c r="BM133" s="149" t="s">
        <v>6211</v>
      </c>
    </row>
    <row r="134" spans="2:65" s="1" customFormat="1" ht="11.25">
      <c r="B134" s="33"/>
      <c r="D134" s="151" t="s">
        <v>259</v>
      </c>
      <c r="F134" s="152" t="s">
        <v>709</v>
      </c>
      <c r="I134" s="153"/>
      <c r="L134" s="33"/>
      <c r="M134" s="154"/>
      <c r="T134" s="57"/>
      <c r="AT134" s="17" t="s">
        <v>259</v>
      </c>
      <c r="AU134" s="17" t="s">
        <v>88</v>
      </c>
    </row>
    <row r="135" spans="2:65" s="1" customFormat="1" ht="44.25" customHeight="1">
      <c r="B135" s="33"/>
      <c r="C135" s="138" t="s">
        <v>287</v>
      </c>
      <c r="D135" s="138" t="s">
        <v>252</v>
      </c>
      <c r="E135" s="139" t="s">
        <v>711</v>
      </c>
      <c r="F135" s="140" t="s">
        <v>712</v>
      </c>
      <c r="G135" s="141" t="s">
        <v>402</v>
      </c>
      <c r="H135" s="142">
        <v>6.3</v>
      </c>
      <c r="I135" s="143"/>
      <c r="J135" s="144">
        <f>ROUND(I135*H135,2)</f>
        <v>0</v>
      </c>
      <c r="K135" s="140" t="s">
        <v>256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257</v>
      </c>
      <c r="AT135" s="149" t="s">
        <v>252</v>
      </c>
      <c r="AU135" s="149" t="s">
        <v>88</v>
      </c>
      <c r="AY135" s="17" t="s">
        <v>250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257</v>
      </c>
      <c r="BM135" s="149" t="s">
        <v>6212</v>
      </c>
    </row>
    <row r="136" spans="2:65" s="1" customFormat="1" ht="11.25">
      <c r="B136" s="33"/>
      <c r="D136" s="151" t="s">
        <v>259</v>
      </c>
      <c r="F136" s="152" t="s">
        <v>714</v>
      </c>
      <c r="I136" s="153"/>
      <c r="L136" s="33"/>
      <c r="M136" s="154"/>
      <c r="T136" s="57"/>
      <c r="AT136" s="17" t="s">
        <v>259</v>
      </c>
      <c r="AU136" s="17" t="s">
        <v>88</v>
      </c>
    </row>
    <row r="137" spans="2:65" s="11" customFormat="1" ht="25.9" customHeight="1">
      <c r="B137" s="126"/>
      <c r="D137" s="127" t="s">
        <v>79</v>
      </c>
      <c r="E137" s="128" t="s">
        <v>2279</v>
      </c>
      <c r="F137" s="128" t="s">
        <v>2280</v>
      </c>
      <c r="I137" s="129"/>
      <c r="J137" s="130">
        <f>BK137</f>
        <v>0</v>
      </c>
      <c r="L137" s="126"/>
      <c r="M137" s="131"/>
      <c r="P137" s="132">
        <f>SUM(P138:P139)</f>
        <v>0</v>
      </c>
      <c r="R137" s="132">
        <f>SUM(R138:R139)</f>
        <v>0</v>
      </c>
      <c r="T137" s="133">
        <f>SUM(T138:T139)</f>
        <v>0</v>
      </c>
      <c r="AR137" s="127" t="s">
        <v>21</v>
      </c>
      <c r="AT137" s="134" t="s">
        <v>79</v>
      </c>
      <c r="AU137" s="134" t="s">
        <v>80</v>
      </c>
      <c r="AY137" s="127" t="s">
        <v>250</v>
      </c>
      <c r="BK137" s="135">
        <f>SUM(BK138:BK139)</f>
        <v>0</v>
      </c>
    </row>
    <row r="138" spans="2:65" s="1" customFormat="1" ht="37.9" customHeight="1">
      <c r="B138" s="33"/>
      <c r="C138" s="138" t="s">
        <v>293</v>
      </c>
      <c r="D138" s="138" t="s">
        <v>252</v>
      </c>
      <c r="E138" s="139" t="s">
        <v>2281</v>
      </c>
      <c r="F138" s="140" t="s">
        <v>2282</v>
      </c>
      <c r="G138" s="141" t="s">
        <v>481</v>
      </c>
      <c r="H138" s="142">
        <v>2</v>
      </c>
      <c r="I138" s="143"/>
      <c r="J138" s="144">
        <f>ROUND(I138*H138,2)</f>
        <v>0</v>
      </c>
      <c r="K138" s="140" t="s">
        <v>6213</v>
      </c>
      <c r="L138" s="33"/>
      <c r="M138" s="145" t="s">
        <v>1</v>
      </c>
      <c r="N138" s="146" t="s">
        <v>45</v>
      </c>
      <c r="P138" s="147">
        <f>O138*H138</f>
        <v>0</v>
      </c>
      <c r="Q138" s="147">
        <v>0</v>
      </c>
      <c r="R138" s="147">
        <f>Q138*H138</f>
        <v>0</v>
      </c>
      <c r="S138" s="147">
        <v>0</v>
      </c>
      <c r="T138" s="148">
        <f>S138*H138</f>
        <v>0</v>
      </c>
      <c r="AR138" s="149" t="s">
        <v>257</v>
      </c>
      <c r="AT138" s="149" t="s">
        <v>252</v>
      </c>
      <c r="AU138" s="149" t="s">
        <v>88</v>
      </c>
      <c r="AY138" s="17" t="s">
        <v>250</v>
      </c>
      <c r="BE138" s="150">
        <f>IF(N138="základní",J138,0)</f>
        <v>0</v>
      </c>
      <c r="BF138" s="150">
        <f>IF(N138="snížená",J138,0)</f>
        <v>0</v>
      </c>
      <c r="BG138" s="150">
        <f>IF(N138="zákl. přenesená",J138,0)</f>
        <v>0</v>
      </c>
      <c r="BH138" s="150">
        <f>IF(N138="sníž. přenesená",J138,0)</f>
        <v>0</v>
      </c>
      <c r="BI138" s="150">
        <f>IF(N138="nulová",J138,0)</f>
        <v>0</v>
      </c>
      <c r="BJ138" s="17" t="s">
        <v>88</v>
      </c>
      <c r="BK138" s="150">
        <f>ROUND(I138*H138,2)</f>
        <v>0</v>
      </c>
      <c r="BL138" s="17" t="s">
        <v>257</v>
      </c>
      <c r="BM138" s="149" t="s">
        <v>6214</v>
      </c>
    </row>
    <row r="139" spans="2:65" s="1" customFormat="1" ht="21.75" customHeight="1">
      <c r="B139" s="33"/>
      <c r="C139" s="178" t="s">
        <v>299</v>
      </c>
      <c r="D139" s="178" t="s">
        <v>364</v>
      </c>
      <c r="E139" s="179" t="s">
        <v>3554</v>
      </c>
      <c r="F139" s="180" t="s">
        <v>6215</v>
      </c>
      <c r="G139" s="181" t="s">
        <v>481</v>
      </c>
      <c r="H139" s="182">
        <v>2</v>
      </c>
      <c r="I139" s="183"/>
      <c r="J139" s="184">
        <f>ROUND(I139*H139,2)</f>
        <v>0</v>
      </c>
      <c r="K139" s="180" t="s">
        <v>1</v>
      </c>
      <c r="L139" s="185"/>
      <c r="M139" s="186" t="s">
        <v>1</v>
      </c>
      <c r="N139" s="187" t="s">
        <v>45</v>
      </c>
      <c r="P139" s="147">
        <f>O139*H139</f>
        <v>0</v>
      </c>
      <c r="Q139" s="147">
        <v>0</v>
      </c>
      <c r="R139" s="147">
        <f>Q139*H139</f>
        <v>0</v>
      </c>
      <c r="S139" s="147">
        <v>0</v>
      </c>
      <c r="T139" s="148">
        <f>S139*H139</f>
        <v>0</v>
      </c>
      <c r="AR139" s="149" t="s">
        <v>299</v>
      </c>
      <c r="AT139" s="149" t="s">
        <v>364</v>
      </c>
      <c r="AU139" s="149" t="s">
        <v>88</v>
      </c>
      <c r="AY139" s="17" t="s">
        <v>250</v>
      </c>
      <c r="BE139" s="150">
        <f>IF(N139="základní",J139,0)</f>
        <v>0</v>
      </c>
      <c r="BF139" s="150">
        <f>IF(N139="snížená",J139,0)</f>
        <v>0</v>
      </c>
      <c r="BG139" s="150">
        <f>IF(N139="zákl. přenesená",J139,0)</f>
        <v>0</v>
      </c>
      <c r="BH139" s="150">
        <f>IF(N139="sníž. přenesená",J139,0)</f>
        <v>0</v>
      </c>
      <c r="BI139" s="150">
        <f>IF(N139="nulová",J139,0)</f>
        <v>0</v>
      </c>
      <c r="BJ139" s="17" t="s">
        <v>88</v>
      </c>
      <c r="BK139" s="150">
        <f>ROUND(I139*H139,2)</f>
        <v>0</v>
      </c>
      <c r="BL139" s="17" t="s">
        <v>257</v>
      </c>
      <c r="BM139" s="149" t="s">
        <v>6216</v>
      </c>
    </row>
    <row r="140" spans="2:65" s="11" customFormat="1" ht="25.9" customHeight="1">
      <c r="B140" s="126"/>
      <c r="D140" s="127" t="s">
        <v>79</v>
      </c>
      <c r="E140" s="128" t="s">
        <v>749</v>
      </c>
      <c r="F140" s="128" t="s">
        <v>750</v>
      </c>
      <c r="I140" s="129"/>
      <c r="J140" s="130">
        <f>BK140</f>
        <v>0</v>
      </c>
      <c r="L140" s="126"/>
      <c r="M140" s="131"/>
      <c r="P140" s="132">
        <f>SUM(P141:P177)</f>
        <v>0</v>
      </c>
      <c r="R140" s="132">
        <f>SUM(R141:R177)</f>
        <v>0.50716000000000006</v>
      </c>
      <c r="T140" s="133">
        <f>SUM(T141:T177)</f>
        <v>0</v>
      </c>
      <c r="AR140" s="127" t="s">
        <v>267</v>
      </c>
      <c r="AT140" s="134" t="s">
        <v>79</v>
      </c>
      <c r="AU140" s="134" t="s">
        <v>80</v>
      </c>
      <c r="AY140" s="127" t="s">
        <v>250</v>
      </c>
      <c r="BK140" s="135">
        <f>SUM(BK141:BK177)</f>
        <v>0</v>
      </c>
    </row>
    <row r="141" spans="2:65" s="1" customFormat="1" ht="24.2" customHeight="1">
      <c r="B141" s="33"/>
      <c r="C141" s="138" t="s">
        <v>305</v>
      </c>
      <c r="D141" s="138" t="s">
        <v>252</v>
      </c>
      <c r="E141" s="139" t="s">
        <v>2293</v>
      </c>
      <c r="F141" s="140" t="s">
        <v>2294</v>
      </c>
      <c r="G141" s="141" t="s">
        <v>481</v>
      </c>
      <c r="H141" s="142">
        <v>12</v>
      </c>
      <c r="I141" s="143"/>
      <c r="J141" s="144">
        <f>ROUND(I141*H141,2)</f>
        <v>0</v>
      </c>
      <c r="K141" s="140" t="s">
        <v>256</v>
      </c>
      <c r="L141" s="33"/>
      <c r="M141" s="145" t="s">
        <v>1</v>
      </c>
      <c r="N141" s="146" t="s">
        <v>45</v>
      </c>
      <c r="P141" s="147">
        <f>O141*H141</f>
        <v>0</v>
      </c>
      <c r="Q141" s="147">
        <v>0</v>
      </c>
      <c r="R141" s="147">
        <f>Q141*H141</f>
        <v>0</v>
      </c>
      <c r="S141" s="147">
        <v>0</v>
      </c>
      <c r="T141" s="148">
        <f>S141*H141</f>
        <v>0</v>
      </c>
      <c r="AR141" s="149" t="s">
        <v>630</v>
      </c>
      <c r="AT141" s="149" t="s">
        <v>252</v>
      </c>
      <c r="AU141" s="149" t="s">
        <v>88</v>
      </c>
      <c r="AY141" s="17" t="s">
        <v>250</v>
      </c>
      <c r="BE141" s="150">
        <f>IF(N141="základní",J141,0)</f>
        <v>0</v>
      </c>
      <c r="BF141" s="150">
        <f>IF(N141="snížená",J141,0)</f>
        <v>0</v>
      </c>
      <c r="BG141" s="150">
        <f>IF(N141="zákl. přenesená",J141,0)</f>
        <v>0</v>
      </c>
      <c r="BH141" s="150">
        <f>IF(N141="sníž. přenesená",J141,0)</f>
        <v>0</v>
      </c>
      <c r="BI141" s="150">
        <f>IF(N141="nulová",J141,0)</f>
        <v>0</v>
      </c>
      <c r="BJ141" s="17" t="s">
        <v>88</v>
      </c>
      <c r="BK141" s="150">
        <f>ROUND(I141*H141,2)</f>
        <v>0</v>
      </c>
      <c r="BL141" s="17" t="s">
        <v>630</v>
      </c>
      <c r="BM141" s="149" t="s">
        <v>6217</v>
      </c>
    </row>
    <row r="142" spans="2:65" s="1" customFormat="1" ht="11.25">
      <c r="B142" s="33"/>
      <c r="D142" s="151" t="s">
        <v>259</v>
      </c>
      <c r="F142" s="152" t="s">
        <v>2296</v>
      </c>
      <c r="I142" s="153"/>
      <c r="L142" s="33"/>
      <c r="M142" s="154"/>
      <c r="T142" s="57"/>
      <c r="AT142" s="17" t="s">
        <v>259</v>
      </c>
      <c r="AU142" s="17" t="s">
        <v>88</v>
      </c>
    </row>
    <row r="143" spans="2:65" s="1" customFormat="1" ht="33" customHeight="1">
      <c r="B143" s="33"/>
      <c r="C143" s="138" t="s">
        <v>311</v>
      </c>
      <c r="D143" s="138" t="s">
        <v>252</v>
      </c>
      <c r="E143" s="139" t="s">
        <v>2297</v>
      </c>
      <c r="F143" s="140" t="s">
        <v>2298</v>
      </c>
      <c r="G143" s="141" t="s">
        <v>481</v>
      </c>
      <c r="H143" s="142">
        <v>32</v>
      </c>
      <c r="I143" s="143"/>
      <c r="J143" s="144">
        <f>ROUND(I143*H143,2)</f>
        <v>0</v>
      </c>
      <c r="K143" s="140" t="s">
        <v>256</v>
      </c>
      <c r="L143" s="33"/>
      <c r="M143" s="145" t="s">
        <v>1</v>
      </c>
      <c r="N143" s="146" t="s">
        <v>45</v>
      </c>
      <c r="P143" s="147">
        <f>O143*H143</f>
        <v>0</v>
      </c>
      <c r="Q143" s="147">
        <v>0</v>
      </c>
      <c r="R143" s="147">
        <f>Q143*H143</f>
        <v>0</v>
      </c>
      <c r="S143" s="147">
        <v>0</v>
      </c>
      <c r="T143" s="148">
        <f>S143*H143</f>
        <v>0</v>
      </c>
      <c r="AR143" s="149" t="s">
        <v>630</v>
      </c>
      <c r="AT143" s="149" t="s">
        <v>252</v>
      </c>
      <c r="AU143" s="149" t="s">
        <v>88</v>
      </c>
      <c r="AY143" s="17" t="s">
        <v>250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630</v>
      </c>
      <c r="BM143" s="149" t="s">
        <v>6218</v>
      </c>
    </row>
    <row r="144" spans="2:65" s="1" customFormat="1" ht="11.25">
      <c r="B144" s="33"/>
      <c r="D144" s="151" t="s">
        <v>259</v>
      </c>
      <c r="F144" s="152" t="s">
        <v>2300</v>
      </c>
      <c r="I144" s="153"/>
      <c r="L144" s="33"/>
      <c r="M144" s="154"/>
      <c r="T144" s="57"/>
      <c r="AT144" s="17" t="s">
        <v>259</v>
      </c>
      <c r="AU144" s="17" t="s">
        <v>88</v>
      </c>
    </row>
    <row r="145" spans="2:65" s="1" customFormat="1" ht="24.2" customHeight="1">
      <c r="B145" s="33"/>
      <c r="C145" s="138" t="s">
        <v>320</v>
      </c>
      <c r="D145" s="138" t="s">
        <v>252</v>
      </c>
      <c r="E145" s="139" t="s">
        <v>3559</v>
      </c>
      <c r="F145" s="140" t="s">
        <v>3560</v>
      </c>
      <c r="G145" s="141" t="s">
        <v>481</v>
      </c>
      <c r="H145" s="142">
        <v>2</v>
      </c>
      <c r="I145" s="143"/>
      <c r="J145" s="144">
        <f>ROUND(I145*H145,2)</f>
        <v>0</v>
      </c>
      <c r="K145" s="140" t="s">
        <v>256</v>
      </c>
      <c r="L145" s="33"/>
      <c r="M145" s="145" t="s">
        <v>1</v>
      </c>
      <c r="N145" s="146" t="s">
        <v>45</v>
      </c>
      <c r="P145" s="147">
        <f>O145*H145</f>
        <v>0</v>
      </c>
      <c r="Q145" s="147">
        <v>0</v>
      </c>
      <c r="R145" s="147">
        <f>Q145*H145</f>
        <v>0</v>
      </c>
      <c r="S145" s="147">
        <v>0</v>
      </c>
      <c r="T145" s="148">
        <f>S145*H145</f>
        <v>0</v>
      </c>
      <c r="AR145" s="149" t="s">
        <v>630</v>
      </c>
      <c r="AT145" s="149" t="s">
        <v>252</v>
      </c>
      <c r="AU145" s="149" t="s">
        <v>88</v>
      </c>
      <c r="AY145" s="17" t="s">
        <v>250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630</v>
      </c>
      <c r="BM145" s="149" t="s">
        <v>6219</v>
      </c>
    </row>
    <row r="146" spans="2:65" s="1" customFormat="1" ht="11.25">
      <c r="B146" s="33"/>
      <c r="D146" s="151" t="s">
        <v>259</v>
      </c>
      <c r="F146" s="152" t="s">
        <v>3562</v>
      </c>
      <c r="I146" s="153"/>
      <c r="L146" s="33"/>
      <c r="M146" s="154"/>
      <c r="T146" s="57"/>
      <c r="AT146" s="17" t="s">
        <v>259</v>
      </c>
      <c r="AU146" s="17" t="s">
        <v>88</v>
      </c>
    </row>
    <row r="147" spans="2:65" s="1" customFormat="1" ht="16.5" customHeight="1">
      <c r="B147" s="33"/>
      <c r="C147" s="178" t="s">
        <v>331</v>
      </c>
      <c r="D147" s="178" t="s">
        <v>364</v>
      </c>
      <c r="E147" s="179" t="s">
        <v>3563</v>
      </c>
      <c r="F147" s="180" t="s">
        <v>3564</v>
      </c>
      <c r="G147" s="181" t="s">
        <v>481</v>
      </c>
      <c r="H147" s="182">
        <v>2</v>
      </c>
      <c r="I147" s="183"/>
      <c r="J147" s="184">
        <f>ROUND(I147*H147,2)</f>
        <v>0</v>
      </c>
      <c r="K147" s="180" t="s">
        <v>256</v>
      </c>
      <c r="L147" s="185"/>
      <c r="M147" s="186" t="s">
        <v>1</v>
      </c>
      <c r="N147" s="187" t="s">
        <v>45</v>
      </c>
      <c r="P147" s="147">
        <f>O147*H147</f>
        <v>0</v>
      </c>
      <c r="Q147" s="147">
        <v>0.127</v>
      </c>
      <c r="R147" s="147">
        <f>Q147*H147</f>
        <v>0.254</v>
      </c>
      <c r="S147" s="147">
        <v>0</v>
      </c>
      <c r="T147" s="148">
        <f>S147*H147</f>
        <v>0</v>
      </c>
      <c r="AR147" s="149" t="s">
        <v>760</v>
      </c>
      <c r="AT147" s="149" t="s">
        <v>364</v>
      </c>
      <c r="AU147" s="149" t="s">
        <v>88</v>
      </c>
      <c r="AY147" s="17" t="s">
        <v>250</v>
      </c>
      <c r="BE147" s="150">
        <f>IF(N147="základní",J147,0)</f>
        <v>0</v>
      </c>
      <c r="BF147" s="150">
        <f>IF(N147="snížená",J147,0)</f>
        <v>0</v>
      </c>
      <c r="BG147" s="150">
        <f>IF(N147="zákl. přenesená",J147,0)</f>
        <v>0</v>
      </c>
      <c r="BH147" s="150">
        <f>IF(N147="sníž. přenesená",J147,0)</f>
        <v>0</v>
      </c>
      <c r="BI147" s="150">
        <f>IF(N147="nulová",J147,0)</f>
        <v>0</v>
      </c>
      <c r="BJ147" s="17" t="s">
        <v>88</v>
      </c>
      <c r="BK147" s="150">
        <f>ROUND(I147*H147,2)</f>
        <v>0</v>
      </c>
      <c r="BL147" s="17" t="s">
        <v>760</v>
      </c>
      <c r="BM147" s="149" t="s">
        <v>6220</v>
      </c>
    </row>
    <row r="148" spans="2:65" s="1" customFormat="1" ht="49.15" customHeight="1">
      <c r="B148" s="33"/>
      <c r="C148" s="178" t="s">
        <v>335</v>
      </c>
      <c r="D148" s="178" t="s">
        <v>364</v>
      </c>
      <c r="E148" s="179" t="s">
        <v>3566</v>
      </c>
      <c r="F148" s="180" t="s">
        <v>3567</v>
      </c>
      <c r="G148" s="181" t="s">
        <v>557</v>
      </c>
      <c r="H148" s="182">
        <v>8</v>
      </c>
      <c r="I148" s="183"/>
      <c r="J148" s="184">
        <f>ROUND(I148*H148,2)</f>
        <v>0</v>
      </c>
      <c r="K148" s="180" t="s">
        <v>6221</v>
      </c>
      <c r="L148" s="185"/>
      <c r="M148" s="186" t="s">
        <v>1</v>
      </c>
      <c r="N148" s="187" t="s">
        <v>45</v>
      </c>
      <c r="P148" s="147">
        <f>O148*H148</f>
        <v>0</v>
      </c>
      <c r="Q148" s="147">
        <v>8.0000000000000007E-5</v>
      </c>
      <c r="R148" s="147">
        <f>Q148*H148</f>
        <v>6.4000000000000005E-4</v>
      </c>
      <c r="S148" s="147">
        <v>0</v>
      </c>
      <c r="T148" s="148">
        <f>S148*H148</f>
        <v>0</v>
      </c>
      <c r="AR148" s="149" t="s">
        <v>760</v>
      </c>
      <c r="AT148" s="149" t="s">
        <v>364</v>
      </c>
      <c r="AU148" s="149" t="s">
        <v>88</v>
      </c>
      <c r="AY148" s="17" t="s">
        <v>250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760</v>
      </c>
      <c r="BM148" s="149" t="s">
        <v>6222</v>
      </c>
    </row>
    <row r="149" spans="2:65" s="1" customFormat="1" ht="33" customHeight="1">
      <c r="B149" s="33"/>
      <c r="C149" s="138" t="s">
        <v>340</v>
      </c>
      <c r="D149" s="138" t="s">
        <v>252</v>
      </c>
      <c r="E149" s="139" t="s">
        <v>752</v>
      </c>
      <c r="F149" s="140" t="s">
        <v>753</v>
      </c>
      <c r="G149" s="141" t="s">
        <v>557</v>
      </c>
      <c r="H149" s="142">
        <v>65</v>
      </c>
      <c r="I149" s="143"/>
      <c r="J149" s="144">
        <f>ROUND(I149*H149,2)</f>
        <v>0</v>
      </c>
      <c r="K149" s="140" t="s">
        <v>256</v>
      </c>
      <c r="L149" s="33"/>
      <c r="M149" s="145" t="s">
        <v>1</v>
      </c>
      <c r="N149" s="146" t="s">
        <v>45</v>
      </c>
      <c r="P149" s="147">
        <f>O149*H149</f>
        <v>0</v>
      </c>
      <c r="Q149" s="147">
        <v>0</v>
      </c>
      <c r="R149" s="147">
        <f>Q149*H149</f>
        <v>0</v>
      </c>
      <c r="S149" s="147">
        <v>0</v>
      </c>
      <c r="T149" s="148">
        <f>S149*H149</f>
        <v>0</v>
      </c>
      <c r="AR149" s="149" t="s">
        <v>630</v>
      </c>
      <c r="AT149" s="149" t="s">
        <v>252</v>
      </c>
      <c r="AU149" s="149" t="s">
        <v>88</v>
      </c>
      <c r="AY149" s="17" t="s">
        <v>250</v>
      </c>
      <c r="BE149" s="150">
        <f>IF(N149="základní",J149,0)</f>
        <v>0</v>
      </c>
      <c r="BF149" s="150">
        <f>IF(N149="snížená",J149,0)</f>
        <v>0</v>
      </c>
      <c r="BG149" s="150">
        <f>IF(N149="zákl. přenesená",J149,0)</f>
        <v>0</v>
      </c>
      <c r="BH149" s="150">
        <f>IF(N149="sníž. přenesená",J149,0)</f>
        <v>0</v>
      </c>
      <c r="BI149" s="150">
        <f>IF(N149="nulová",J149,0)</f>
        <v>0</v>
      </c>
      <c r="BJ149" s="17" t="s">
        <v>88</v>
      </c>
      <c r="BK149" s="150">
        <f>ROUND(I149*H149,2)</f>
        <v>0</v>
      </c>
      <c r="BL149" s="17" t="s">
        <v>630</v>
      </c>
      <c r="BM149" s="149" t="s">
        <v>6223</v>
      </c>
    </row>
    <row r="150" spans="2:65" s="1" customFormat="1" ht="11.25">
      <c r="B150" s="33"/>
      <c r="D150" s="151" t="s">
        <v>259</v>
      </c>
      <c r="F150" s="152" t="s">
        <v>755</v>
      </c>
      <c r="I150" s="153"/>
      <c r="L150" s="33"/>
      <c r="M150" s="154"/>
      <c r="T150" s="57"/>
      <c r="AT150" s="17" t="s">
        <v>259</v>
      </c>
      <c r="AU150" s="17" t="s">
        <v>88</v>
      </c>
    </row>
    <row r="151" spans="2:65" s="1" customFormat="1" ht="33" customHeight="1">
      <c r="B151" s="33"/>
      <c r="C151" s="178" t="s">
        <v>8</v>
      </c>
      <c r="D151" s="178" t="s">
        <v>364</v>
      </c>
      <c r="E151" s="179" t="s">
        <v>2302</v>
      </c>
      <c r="F151" s="180" t="s">
        <v>2303</v>
      </c>
      <c r="G151" s="181" t="s">
        <v>557</v>
      </c>
      <c r="H151" s="182">
        <v>65</v>
      </c>
      <c r="I151" s="183"/>
      <c r="J151" s="184">
        <f>ROUND(I151*H151,2)</f>
        <v>0</v>
      </c>
      <c r="K151" s="180" t="s">
        <v>6224</v>
      </c>
      <c r="L151" s="185"/>
      <c r="M151" s="186" t="s">
        <v>1</v>
      </c>
      <c r="N151" s="187" t="s">
        <v>45</v>
      </c>
      <c r="P151" s="147">
        <f>O151*H151</f>
        <v>0</v>
      </c>
      <c r="Q151" s="147">
        <v>1E-3</v>
      </c>
      <c r="R151" s="147">
        <f>Q151*H151</f>
        <v>6.5000000000000002E-2</v>
      </c>
      <c r="S151" s="147">
        <v>0</v>
      </c>
      <c r="T151" s="148">
        <f>S151*H151</f>
        <v>0</v>
      </c>
      <c r="AR151" s="149" t="s">
        <v>2304</v>
      </c>
      <c r="AT151" s="149" t="s">
        <v>364</v>
      </c>
      <c r="AU151" s="149" t="s">
        <v>88</v>
      </c>
      <c r="AY151" s="17" t="s">
        <v>250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630</v>
      </c>
      <c r="BM151" s="149" t="s">
        <v>6225</v>
      </c>
    </row>
    <row r="152" spans="2:65" s="1" customFormat="1" ht="24.2" customHeight="1">
      <c r="B152" s="33"/>
      <c r="C152" s="138" t="s">
        <v>351</v>
      </c>
      <c r="D152" s="138" t="s">
        <v>252</v>
      </c>
      <c r="E152" s="139" t="s">
        <v>2306</v>
      </c>
      <c r="F152" s="140" t="s">
        <v>2307</v>
      </c>
      <c r="G152" s="141" t="s">
        <v>481</v>
      </c>
      <c r="H152" s="142">
        <v>4</v>
      </c>
      <c r="I152" s="143"/>
      <c r="J152" s="144">
        <f>ROUND(I152*H152,2)</f>
        <v>0</v>
      </c>
      <c r="K152" s="140" t="s">
        <v>256</v>
      </c>
      <c r="L152" s="33"/>
      <c r="M152" s="145" t="s">
        <v>1</v>
      </c>
      <c r="N152" s="146" t="s">
        <v>45</v>
      </c>
      <c r="P152" s="147">
        <f>O152*H152</f>
        <v>0</v>
      </c>
      <c r="Q152" s="147">
        <v>0</v>
      </c>
      <c r="R152" s="147">
        <f>Q152*H152</f>
        <v>0</v>
      </c>
      <c r="S152" s="147">
        <v>0</v>
      </c>
      <c r="T152" s="148">
        <f>S152*H152</f>
        <v>0</v>
      </c>
      <c r="AR152" s="149" t="s">
        <v>630</v>
      </c>
      <c r="AT152" s="149" t="s">
        <v>252</v>
      </c>
      <c r="AU152" s="149" t="s">
        <v>88</v>
      </c>
      <c r="AY152" s="17" t="s">
        <v>250</v>
      </c>
      <c r="BE152" s="150">
        <f>IF(N152="základní",J152,0)</f>
        <v>0</v>
      </c>
      <c r="BF152" s="150">
        <f>IF(N152="snížená",J152,0)</f>
        <v>0</v>
      </c>
      <c r="BG152" s="150">
        <f>IF(N152="zákl. přenesená",J152,0)</f>
        <v>0</v>
      </c>
      <c r="BH152" s="150">
        <f>IF(N152="sníž. přenesená",J152,0)</f>
        <v>0</v>
      </c>
      <c r="BI152" s="150">
        <f>IF(N152="nulová",J152,0)</f>
        <v>0</v>
      </c>
      <c r="BJ152" s="17" t="s">
        <v>88</v>
      </c>
      <c r="BK152" s="150">
        <f>ROUND(I152*H152,2)</f>
        <v>0</v>
      </c>
      <c r="BL152" s="17" t="s">
        <v>630</v>
      </c>
      <c r="BM152" s="149" t="s">
        <v>6226</v>
      </c>
    </row>
    <row r="153" spans="2:65" s="1" customFormat="1" ht="11.25">
      <c r="B153" s="33"/>
      <c r="D153" s="151" t="s">
        <v>259</v>
      </c>
      <c r="F153" s="152" t="s">
        <v>2309</v>
      </c>
      <c r="I153" s="153"/>
      <c r="L153" s="33"/>
      <c r="M153" s="154"/>
      <c r="T153" s="57"/>
      <c r="AT153" s="17" t="s">
        <v>259</v>
      </c>
      <c r="AU153" s="17" t="s">
        <v>88</v>
      </c>
    </row>
    <row r="154" spans="2:65" s="1" customFormat="1" ht="33" customHeight="1">
      <c r="B154" s="33"/>
      <c r="C154" s="178" t="s">
        <v>357</v>
      </c>
      <c r="D154" s="178" t="s">
        <v>364</v>
      </c>
      <c r="E154" s="179" t="s">
        <v>2310</v>
      </c>
      <c r="F154" s="180" t="s">
        <v>2311</v>
      </c>
      <c r="G154" s="181" t="s">
        <v>481</v>
      </c>
      <c r="H154" s="182">
        <v>4</v>
      </c>
      <c r="I154" s="183"/>
      <c r="J154" s="184">
        <f>ROUND(I154*H154,2)</f>
        <v>0</v>
      </c>
      <c r="K154" s="180" t="s">
        <v>6224</v>
      </c>
      <c r="L154" s="185"/>
      <c r="M154" s="186" t="s">
        <v>1</v>
      </c>
      <c r="N154" s="187" t="s">
        <v>45</v>
      </c>
      <c r="P154" s="147">
        <f>O154*H154</f>
        <v>0</v>
      </c>
      <c r="Q154" s="147">
        <v>9.58E-3</v>
      </c>
      <c r="R154" s="147">
        <f>Q154*H154</f>
        <v>3.832E-2</v>
      </c>
      <c r="S154" s="147">
        <v>0</v>
      </c>
      <c r="T154" s="148">
        <f>S154*H154</f>
        <v>0</v>
      </c>
      <c r="AR154" s="149" t="s">
        <v>760</v>
      </c>
      <c r="AT154" s="149" t="s">
        <v>364</v>
      </c>
      <c r="AU154" s="149" t="s">
        <v>88</v>
      </c>
      <c r="AY154" s="17" t="s">
        <v>250</v>
      </c>
      <c r="BE154" s="150">
        <f>IF(N154="základní",J154,0)</f>
        <v>0</v>
      </c>
      <c r="BF154" s="150">
        <f>IF(N154="snížená",J154,0)</f>
        <v>0</v>
      </c>
      <c r="BG154" s="150">
        <f>IF(N154="zákl. přenesená",J154,0)</f>
        <v>0</v>
      </c>
      <c r="BH154" s="150">
        <f>IF(N154="sníž. přenesená",J154,0)</f>
        <v>0</v>
      </c>
      <c r="BI154" s="150">
        <f>IF(N154="nulová",J154,0)</f>
        <v>0</v>
      </c>
      <c r="BJ154" s="17" t="s">
        <v>88</v>
      </c>
      <c r="BK154" s="150">
        <f>ROUND(I154*H154,2)</f>
        <v>0</v>
      </c>
      <c r="BL154" s="17" t="s">
        <v>760</v>
      </c>
      <c r="BM154" s="149" t="s">
        <v>6227</v>
      </c>
    </row>
    <row r="155" spans="2:65" s="1" customFormat="1" ht="24.2" customHeight="1">
      <c r="B155" s="33"/>
      <c r="C155" s="178" t="s">
        <v>363</v>
      </c>
      <c r="D155" s="178" t="s">
        <v>364</v>
      </c>
      <c r="E155" s="179" t="s">
        <v>2313</v>
      </c>
      <c r="F155" s="180" t="s">
        <v>2314</v>
      </c>
      <c r="G155" s="181" t="s">
        <v>481</v>
      </c>
      <c r="H155" s="182">
        <v>4</v>
      </c>
      <c r="I155" s="183"/>
      <c r="J155" s="184">
        <f>ROUND(I155*H155,2)</f>
        <v>0</v>
      </c>
      <c r="K155" s="180" t="s">
        <v>6224</v>
      </c>
      <c r="L155" s="185"/>
      <c r="M155" s="186" t="s">
        <v>1</v>
      </c>
      <c r="N155" s="187" t="s">
        <v>45</v>
      </c>
      <c r="P155" s="147">
        <f>O155*H155</f>
        <v>0</v>
      </c>
      <c r="Q155" s="147">
        <v>4.4999999999999999E-4</v>
      </c>
      <c r="R155" s="147">
        <f>Q155*H155</f>
        <v>1.8E-3</v>
      </c>
      <c r="S155" s="147">
        <v>0</v>
      </c>
      <c r="T155" s="148">
        <f>S155*H155</f>
        <v>0</v>
      </c>
      <c r="AR155" s="149" t="s">
        <v>760</v>
      </c>
      <c r="AT155" s="149" t="s">
        <v>364</v>
      </c>
      <c r="AU155" s="149" t="s">
        <v>88</v>
      </c>
      <c r="AY155" s="17" t="s">
        <v>250</v>
      </c>
      <c r="BE155" s="150">
        <f>IF(N155="základní",J155,0)</f>
        <v>0</v>
      </c>
      <c r="BF155" s="150">
        <f>IF(N155="snížená",J155,0)</f>
        <v>0</v>
      </c>
      <c r="BG155" s="150">
        <f>IF(N155="zákl. přenesená",J155,0)</f>
        <v>0</v>
      </c>
      <c r="BH155" s="150">
        <f>IF(N155="sníž. přenesená",J155,0)</f>
        <v>0</v>
      </c>
      <c r="BI155" s="150">
        <f>IF(N155="nulová",J155,0)</f>
        <v>0</v>
      </c>
      <c r="BJ155" s="17" t="s">
        <v>88</v>
      </c>
      <c r="BK155" s="150">
        <f>ROUND(I155*H155,2)</f>
        <v>0</v>
      </c>
      <c r="BL155" s="17" t="s">
        <v>760</v>
      </c>
      <c r="BM155" s="149" t="s">
        <v>6228</v>
      </c>
    </row>
    <row r="156" spans="2:65" s="1" customFormat="1" ht="37.9" customHeight="1">
      <c r="B156" s="33"/>
      <c r="C156" s="138" t="s">
        <v>369</v>
      </c>
      <c r="D156" s="138" t="s">
        <v>252</v>
      </c>
      <c r="E156" s="139" t="s">
        <v>2316</v>
      </c>
      <c r="F156" s="140" t="s">
        <v>2317</v>
      </c>
      <c r="G156" s="141" t="s">
        <v>481</v>
      </c>
      <c r="H156" s="142">
        <v>1</v>
      </c>
      <c r="I156" s="143"/>
      <c r="J156" s="144">
        <f>ROUND(I156*H156,2)</f>
        <v>0</v>
      </c>
      <c r="K156" s="140" t="s">
        <v>256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630</v>
      </c>
      <c r="AT156" s="149" t="s">
        <v>252</v>
      </c>
      <c r="AU156" s="149" t="s">
        <v>88</v>
      </c>
      <c r="AY156" s="17" t="s">
        <v>250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630</v>
      </c>
      <c r="BM156" s="149" t="s">
        <v>6229</v>
      </c>
    </row>
    <row r="157" spans="2:65" s="1" customFormat="1" ht="11.25">
      <c r="B157" s="33"/>
      <c r="D157" s="151" t="s">
        <v>259</v>
      </c>
      <c r="F157" s="152" t="s">
        <v>2319</v>
      </c>
      <c r="I157" s="153"/>
      <c r="L157" s="33"/>
      <c r="M157" s="154"/>
      <c r="T157" s="57"/>
      <c r="AT157" s="17" t="s">
        <v>259</v>
      </c>
      <c r="AU157" s="17" t="s">
        <v>88</v>
      </c>
    </row>
    <row r="158" spans="2:65" s="1" customFormat="1" ht="37.9" customHeight="1">
      <c r="B158" s="33"/>
      <c r="C158" s="138" t="s">
        <v>375</v>
      </c>
      <c r="D158" s="138" t="s">
        <v>252</v>
      </c>
      <c r="E158" s="139" t="s">
        <v>2320</v>
      </c>
      <c r="F158" s="140" t="s">
        <v>2321</v>
      </c>
      <c r="G158" s="141" t="s">
        <v>557</v>
      </c>
      <c r="H158" s="142">
        <v>20</v>
      </c>
      <c r="I158" s="143"/>
      <c r="J158" s="144">
        <f>ROUND(I158*H158,2)</f>
        <v>0</v>
      </c>
      <c r="K158" s="140" t="s">
        <v>256</v>
      </c>
      <c r="L158" s="33"/>
      <c r="M158" s="145" t="s">
        <v>1</v>
      </c>
      <c r="N158" s="146" t="s">
        <v>45</v>
      </c>
      <c r="P158" s="147">
        <f>O158*H158</f>
        <v>0</v>
      </c>
      <c r="Q158" s="147">
        <v>0</v>
      </c>
      <c r="R158" s="147">
        <f>Q158*H158</f>
        <v>0</v>
      </c>
      <c r="S158" s="147">
        <v>0</v>
      </c>
      <c r="T158" s="148">
        <f>S158*H158</f>
        <v>0</v>
      </c>
      <c r="AR158" s="149" t="s">
        <v>630</v>
      </c>
      <c r="AT158" s="149" t="s">
        <v>252</v>
      </c>
      <c r="AU158" s="149" t="s">
        <v>88</v>
      </c>
      <c r="AY158" s="17" t="s">
        <v>250</v>
      </c>
      <c r="BE158" s="150">
        <f>IF(N158="základní",J158,0)</f>
        <v>0</v>
      </c>
      <c r="BF158" s="150">
        <f>IF(N158="snížená",J158,0)</f>
        <v>0</v>
      </c>
      <c r="BG158" s="150">
        <f>IF(N158="zákl. přenesená",J158,0)</f>
        <v>0</v>
      </c>
      <c r="BH158" s="150">
        <f>IF(N158="sníž. přenesená",J158,0)</f>
        <v>0</v>
      </c>
      <c r="BI158" s="150">
        <f>IF(N158="nulová",J158,0)</f>
        <v>0</v>
      </c>
      <c r="BJ158" s="17" t="s">
        <v>88</v>
      </c>
      <c r="BK158" s="150">
        <f>ROUND(I158*H158,2)</f>
        <v>0</v>
      </c>
      <c r="BL158" s="17" t="s">
        <v>630</v>
      </c>
      <c r="BM158" s="149" t="s">
        <v>6230</v>
      </c>
    </row>
    <row r="159" spans="2:65" s="1" customFormat="1" ht="11.25">
      <c r="B159" s="33"/>
      <c r="D159" s="151" t="s">
        <v>259</v>
      </c>
      <c r="F159" s="152" t="s">
        <v>2323</v>
      </c>
      <c r="I159" s="153"/>
      <c r="L159" s="33"/>
      <c r="M159" s="154"/>
      <c r="T159" s="57"/>
      <c r="AT159" s="17" t="s">
        <v>259</v>
      </c>
      <c r="AU159" s="17" t="s">
        <v>88</v>
      </c>
    </row>
    <row r="160" spans="2:65" s="1" customFormat="1" ht="24.2" customHeight="1">
      <c r="B160" s="33"/>
      <c r="C160" s="178" t="s">
        <v>7</v>
      </c>
      <c r="D160" s="178" t="s">
        <v>364</v>
      </c>
      <c r="E160" s="179" t="s">
        <v>2324</v>
      </c>
      <c r="F160" s="180" t="s">
        <v>3582</v>
      </c>
      <c r="G160" s="181" t="s">
        <v>557</v>
      </c>
      <c r="H160" s="182">
        <v>20</v>
      </c>
      <c r="I160" s="183"/>
      <c r="J160" s="184">
        <f>ROUND(I160*H160,2)</f>
        <v>0</v>
      </c>
      <c r="K160" s="180" t="s">
        <v>256</v>
      </c>
      <c r="L160" s="185"/>
      <c r="M160" s="186" t="s">
        <v>1</v>
      </c>
      <c r="N160" s="187" t="s">
        <v>45</v>
      </c>
      <c r="P160" s="147">
        <f>O160*H160</f>
        <v>0</v>
      </c>
      <c r="Q160" s="147">
        <v>1.7000000000000001E-4</v>
      </c>
      <c r="R160" s="147">
        <f>Q160*H160</f>
        <v>3.4000000000000002E-3</v>
      </c>
      <c r="S160" s="147">
        <v>0</v>
      </c>
      <c r="T160" s="148">
        <f>S160*H160</f>
        <v>0</v>
      </c>
      <c r="AR160" s="149" t="s">
        <v>760</v>
      </c>
      <c r="AT160" s="149" t="s">
        <v>364</v>
      </c>
      <c r="AU160" s="149" t="s">
        <v>88</v>
      </c>
      <c r="AY160" s="17" t="s">
        <v>250</v>
      </c>
      <c r="BE160" s="150">
        <f>IF(N160="základní",J160,0)</f>
        <v>0</v>
      </c>
      <c r="BF160" s="150">
        <f>IF(N160="snížená",J160,0)</f>
        <v>0</v>
      </c>
      <c r="BG160" s="150">
        <f>IF(N160="zákl. přenesená",J160,0)</f>
        <v>0</v>
      </c>
      <c r="BH160" s="150">
        <f>IF(N160="sníž. přenesená",J160,0)</f>
        <v>0</v>
      </c>
      <c r="BI160" s="150">
        <f>IF(N160="nulová",J160,0)</f>
        <v>0</v>
      </c>
      <c r="BJ160" s="17" t="s">
        <v>88</v>
      </c>
      <c r="BK160" s="150">
        <f>ROUND(I160*H160,2)</f>
        <v>0</v>
      </c>
      <c r="BL160" s="17" t="s">
        <v>760</v>
      </c>
      <c r="BM160" s="149" t="s">
        <v>6231</v>
      </c>
    </row>
    <row r="161" spans="2:65" s="1" customFormat="1" ht="37.9" customHeight="1">
      <c r="B161" s="33"/>
      <c r="C161" s="138" t="s">
        <v>387</v>
      </c>
      <c r="D161" s="138" t="s">
        <v>252</v>
      </c>
      <c r="E161" s="139" t="s">
        <v>2327</v>
      </c>
      <c r="F161" s="140" t="s">
        <v>2328</v>
      </c>
      <c r="G161" s="141" t="s">
        <v>557</v>
      </c>
      <c r="H161" s="142">
        <v>110</v>
      </c>
      <c r="I161" s="143"/>
      <c r="J161" s="144">
        <f>ROUND(I161*H161,2)</f>
        <v>0</v>
      </c>
      <c r="K161" s="140" t="s">
        <v>256</v>
      </c>
      <c r="L161" s="33"/>
      <c r="M161" s="145" t="s">
        <v>1</v>
      </c>
      <c r="N161" s="146" t="s">
        <v>45</v>
      </c>
      <c r="P161" s="147">
        <f>O161*H161</f>
        <v>0</v>
      </c>
      <c r="Q161" s="147">
        <v>0</v>
      </c>
      <c r="R161" s="147">
        <f>Q161*H161</f>
        <v>0</v>
      </c>
      <c r="S161" s="147">
        <v>0</v>
      </c>
      <c r="T161" s="148">
        <f>S161*H161</f>
        <v>0</v>
      </c>
      <c r="AR161" s="149" t="s">
        <v>630</v>
      </c>
      <c r="AT161" s="149" t="s">
        <v>252</v>
      </c>
      <c r="AU161" s="149" t="s">
        <v>88</v>
      </c>
      <c r="AY161" s="17" t="s">
        <v>250</v>
      </c>
      <c r="BE161" s="150">
        <f>IF(N161="základní",J161,0)</f>
        <v>0</v>
      </c>
      <c r="BF161" s="150">
        <f>IF(N161="snížená",J161,0)</f>
        <v>0</v>
      </c>
      <c r="BG161" s="150">
        <f>IF(N161="zákl. přenesená",J161,0)</f>
        <v>0</v>
      </c>
      <c r="BH161" s="150">
        <f>IF(N161="sníž. přenesená",J161,0)</f>
        <v>0</v>
      </c>
      <c r="BI161" s="150">
        <f>IF(N161="nulová",J161,0)</f>
        <v>0</v>
      </c>
      <c r="BJ161" s="17" t="s">
        <v>88</v>
      </c>
      <c r="BK161" s="150">
        <f>ROUND(I161*H161,2)</f>
        <v>0</v>
      </c>
      <c r="BL161" s="17" t="s">
        <v>630</v>
      </c>
      <c r="BM161" s="149" t="s">
        <v>6232</v>
      </c>
    </row>
    <row r="162" spans="2:65" s="1" customFormat="1" ht="11.25">
      <c r="B162" s="33"/>
      <c r="D162" s="151" t="s">
        <v>259</v>
      </c>
      <c r="F162" s="152" t="s">
        <v>2330</v>
      </c>
      <c r="I162" s="153"/>
      <c r="L162" s="33"/>
      <c r="M162" s="154"/>
      <c r="T162" s="57"/>
      <c r="AT162" s="17" t="s">
        <v>259</v>
      </c>
      <c r="AU162" s="17" t="s">
        <v>88</v>
      </c>
    </row>
    <row r="163" spans="2:65" s="1" customFormat="1" ht="16.5" customHeight="1">
      <c r="B163" s="33"/>
      <c r="C163" s="178" t="s">
        <v>393</v>
      </c>
      <c r="D163" s="178" t="s">
        <v>364</v>
      </c>
      <c r="E163" s="179" t="s">
        <v>6233</v>
      </c>
      <c r="F163" s="180" t="s">
        <v>3585</v>
      </c>
      <c r="G163" s="181" t="s">
        <v>2333</v>
      </c>
      <c r="H163" s="182">
        <v>0.05</v>
      </c>
      <c r="I163" s="183"/>
      <c r="J163" s="184">
        <f>ROUND(I163*H163,2)</f>
        <v>0</v>
      </c>
      <c r="K163" s="180" t="s">
        <v>1</v>
      </c>
      <c r="L163" s="185"/>
      <c r="M163" s="186" t="s">
        <v>1</v>
      </c>
      <c r="N163" s="187" t="s">
        <v>45</v>
      </c>
      <c r="P163" s="147">
        <f>O163*H163</f>
        <v>0</v>
      </c>
      <c r="Q163" s="147">
        <v>0.9</v>
      </c>
      <c r="R163" s="147">
        <f>Q163*H163</f>
        <v>4.5000000000000005E-2</v>
      </c>
      <c r="S163" s="147">
        <v>0</v>
      </c>
      <c r="T163" s="148">
        <f>S163*H163</f>
        <v>0</v>
      </c>
      <c r="AR163" s="149" t="s">
        <v>760</v>
      </c>
      <c r="AT163" s="149" t="s">
        <v>364</v>
      </c>
      <c r="AU163" s="149" t="s">
        <v>88</v>
      </c>
      <c r="AY163" s="17" t="s">
        <v>250</v>
      </c>
      <c r="BE163" s="150">
        <f>IF(N163="základní",J163,0)</f>
        <v>0</v>
      </c>
      <c r="BF163" s="150">
        <f>IF(N163="snížená",J163,0)</f>
        <v>0</v>
      </c>
      <c r="BG163" s="150">
        <f>IF(N163="zákl. přenesená",J163,0)</f>
        <v>0</v>
      </c>
      <c r="BH163" s="150">
        <f>IF(N163="sníž. přenesená",J163,0)</f>
        <v>0</v>
      </c>
      <c r="BI163" s="150">
        <f>IF(N163="nulová",J163,0)</f>
        <v>0</v>
      </c>
      <c r="BJ163" s="17" t="s">
        <v>88</v>
      </c>
      <c r="BK163" s="150">
        <f>ROUND(I163*H163,2)</f>
        <v>0</v>
      </c>
      <c r="BL163" s="17" t="s">
        <v>760</v>
      </c>
      <c r="BM163" s="149" t="s">
        <v>6234</v>
      </c>
    </row>
    <row r="164" spans="2:65" s="12" customFormat="1" ht="11.25">
      <c r="B164" s="155"/>
      <c r="D164" s="156" t="s">
        <v>265</v>
      </c>
      <c r="F164" s="158" t="s">
        <v>6235</v>
      </c>
      <c r="H164" s="159">
        <v>0.05</v>
      </c>
      <c r="I164" s="160"/>
      <c r="L164" s="155"/>
      <c r="M164" s="161"/>
      <c r="T164" s="162"/>
      <c r="AT164" s="157" t="s">
        <v>265</v>
      </c>
      <c r="AU164" s="157" t="s">
        <v>88</v>
      </c>
      <c r="AV164" s="12" t="s">
        <v>21</v>
      </c>
      <c r="AW164" s="12" t="s">
        <v>4</v>
      </c>
      <c r="AX164" s="12" t="s">
        <v>88</v>
      </c>
      <c r="AY164" s="157" t="s">
        <v>250</v>
      </c>
    </row>
    <row r="165" spans="2:65" s="1" customFormat="1" ht="16.5" customHeight="1">
      <c r="B165" s="33"/>
      <c r="C165" s="178" t="s">
        <v>399</v>
      </c>
      <c r="D165" s="178" t="s">
        <v>364</v>
      </c>
      <c r="E165" s="179" t="s">
        <v>2331</v>
      </c>
      <c r="F165" s="180" t="s">
        <v>3585</v>
      </c>
      <c r="G165" s="181" t="s">
        <v>2333</v>
      </c>
      <c r="H165" s="182">
        <v>0.11</v>
      </c>
      <c r="I165" s="183"/>
      <c r="J165" s="184">
        <f>ROUND(I165*H165,2)</f>
        <v>0</v>
      </c>
      <c r="K165" s="180" t="s">
        <v>1</v>
      </c>
      <c r="L165" s="185"/>
      <c r="M165" s="186" t="s">
        <v>1</v>
      </c>
      <c r="N165" s="187" t="s">
        <v>45</v>
      </c>
      <c r="P165" s="147">
        <f>O165*H165</f>
        <v>0</v>
      </c>
      <c r="Q165" s="147">
        <v>0.9</v>
      </c>
      <c r="R165" s="147">
        <f>Q165*H165</f>
        <v>9.9000000000000005E-2</v>
      </c>
      <c r="S165" s="147">
        <v>0</v>
      </c>
      <c r="T165" s="148">
        <f>S165*H165</f>
        <v>0</v>
      </c>
      <c r="AR165" s="149" t="s">
        <v>760</v>
      </c>
      <c r="AT165" s="149" t="s">
        <v>364</v>
      </c>
      <c r="AU165" s="149" t="s">
        <v>88</v>
      </c>
      <c r="AY165" s="17" t="s">
        <v>250</v>
      </c>
      <c r="BE165" s="150">
        <f>IF(N165="základní",J165,0)</f>
        <v>0</v>
      </c>
      <c r="BF165" s="150">
        <f>IF(N165="snížená",J165,0)</f>
        <v>0</v>
      </c>
      <c r="BG165" s="150">
        <f>IF(N165="zákl. přenesená",J165,0)</f>
        <v>0</v>
      </c>
      <c r="BH165" s="150">
        <f>IF(N165="sníž. přenesená",J165,0)</f>
        <v>0</v>
      </c>
      <c r="BI165" s="150">
        <f>IF(N165="nulová",J165,0)</f>
        <v>0</v>
      </c>
      <c r="BJ165" s="17" t="s">
        <v>88</v>
      </c>
      <c r="BK165" s="150">
        <f>ROUND(I165*H165,2)</f>
        <v>0</v>
      </c>
      <c r="BL165" s="17" t="s">
        <v>760</v>
      </c>
      <c r="BM165" s="149" t="s">
        <v>6236</v>
      </c>
    </row>
    <row r="166" spans="2:65" s="12" customFormat="1" ht="11.25">
      <c r="B166" s="155"/>
      <c r="D166" s="156" t="s">
        <v>265</v>
      </c>
      <c r="F166" s="158" t="s">
        <v>6237</v>
      </c>
      <c r="H166" s="159">
        <v>0.11</v>
      </c>
      <c r="I166" s="160"/>
      <c r="L166" s="155"/>
      <c r="M166" s="161"/>
      <c r="T166" s="162"/>
      <c r="AT166" s="157" t="s">
        <v>265</v>
      </c>
      <c r="AU166" s="157" t="s">
        <v>88</v>
      </c>
      <c r="AV166" s="12" t="s">
        <v>21</v>
      </c>
      <c r="AW166" s="12" t="s">
        <v>4</v>
      </c>
      <c r="AX166" s="12" t="s">
        <v>88</v>
      </c>
      <c r="AY166" s="157" t="s">
        <v>250</v>
      </c>
    </row>
    <row r="167" spans="2:65" s="1" customFormat="1" ht="24.2" customHeight="1">
      <c r="B167" s="33"/>
      <c r="C167" s="138" t="s">
        <v>406</v>
      </c>
      <c r="D167" s="138" t="s">
        <v>252</v>
      </c>
      <c r="E167" s="139" t="s">
        <v>2336</v>
      </c>
      <c r="F167" s="140" t="s">
        <v>2337</v>
      </c>
      <c r="G167" s="141" t="s">
        <v>481</v>
      </c>
      <c r="H167" s="142">
        <v>10</v>
      </c>
      <c r="I167" s="143"/>
      <c r="J167" s="144">
        <f>ROUND(I167*H167,2)</f>
        <v>0</v>
      </c>
      <c r="K167" s="140" t="s">
        <v>6238</v>
      </c>
      <c r="L167" s="33"/>
      <c r="M167" s="145" t="s">
        <v>1</v>
      </c>
      <c r="N167" s="146" t="s">
        <v>45</v>
      </c>
      <c r="P167" s="147">
        <f>O167*H167</f>
        <v>0</v>
      </c>
      <c r="Q167" s="147">
        <v>0</v>
      </c>
      <c r="R167" s="147">
        <f>Q167*H167</f>
        <v>0</v>
      </c>
      <c r="S167" s="147">
        <v>0</v>
      </c>
      <c r="T167" s="148">
        <f>S167*H167</f>
        <v>0</v>
      </c>
      <c r="AR167" s="149" t="s">
        <v>630</v>
      </c>
      <c r="AT167" s="149" t="s">
        <v>252</v>
      </c>
      <c r="AU167" s="149" t="s">
        <v>88</v>
      </c>
      <c r="AY167" s="17" t="s">
        <v>250</v>
      </c>
      <c r="BE167" s="150">
        <f>IF(N167="základní",J167,0)</f>
        <v>0</v>
      </c>
      <c r="BF167" s="150">
        <f>IF(N167="snížená",J167,0)</f>
        <v>0</v>
      </c>
      <c r="BG167" s="150">
        <f>IF(N167="zákl. přenesená",J167,0)</f>
        <v>0</v>
      </c>
      <c r="BH167" s="150">
        <f>IF(N167="sníž. přenesená",J167,0)</f>
        <v>0</v>
      </c>
      <c r="BI167" s="150">
        <f>IF(N167="nulová",J167,0)</f>
        <v>0</v>
      </c>
      <c r="BJ167" s="17" t="s">
        <v>88</v>
      </c>
      <c r="BK167" s="150">
        <f>ROUND(I167*H167,2)</f>
        <v>0</v>
      </c>
      <c r="BL167" s="17" t="s">
        <v>630</v>
      </c>
      <c r="BM167" s="149" t="s">
        <v>6239</v>
      </c>
    </row>
    <row r="168" spans="2:65" s="1" customFormat="1" ht="21.75" customHeight="1">
      <c r="B168" s="33"/>
      <c r="C168" s="138" t="s">
        <v>411</v>
      </c>
      <c r="D168" s="138" t="s">
        <v>252</v>
      </c>
      <c r="E168" s="139" t="s">
        <v>2339</v>
      </c>
      <c r="F168" s="140" t="s">
        <v>2340</v>
      </c>
      <c r="G168" s="141" t="s">
        <v>481</v>
      </c>
      <c r="H168" s="142">
        <v>2</v>
      </c>
      <c r="I168" s="143"/>
      <c r="J168" s="144">
        <f>ROUND(I168*H168,2)</f>
        <v>0</v>
      </c>
      <c r="K168" s="140" t="s">
        <v>256</v>
      </c>
      <c r="L168" s="33"/>
      <c r="M168" s="145" t="s">
        <v>1</v>
      </c>
      <c r="N168" s="146" t="s">
        <v>45</v>
      </c>
      <c r="P168" s="147">
        <f>O168*H168</f>
        <v>0</v>
      </c>
      <c r="Q168" s="147">
        <v>0</v>
      </c>
      <c r="R168" s="147">
        <f>Q168*H168</f>
        <v>0</v>
      </c>
      <c r="S168" s="147">
        <v>0</v>
      </c>
      <c r="T168" s="148">
        <f>S168*H168</f>
        <v>0</v>
      </c>
      <c r="AR168" s="149" t="s">
        <v>630</v>
      </c>
      <c r="AT168" s="149" t="s">
        <v>252</v>
      </c>
      <c r="AU168" s="149" t="s">
        <v>88</v>
      </c>
      <c r="AY168" s="17" t="s">
        <v>250</v>
      </c>
      <c r="BE168" s="150">
        <f>IF(N168="základní",J168,0)</f>
        <v>0</v>
      </c>
      <c r="BF168" s="150">
        <f>IF(N168="snížená",J168,0)</f>
        <v>0</v>
      </c>
      <c r="BG168" s="150">
        <f>IF(N168="zákl. přenesená",J168,0)</f>
        <v>0</v>
      </c>
      <c r="BH168" s="150">
        <f>IF(N168="sníž. přenesená",J168,0)</f>
        <v>0</v>
      </c>
      <c r="BI168" s="150">
        <f>IF(N168="nulová",J168,0)</f>
        <v>0</v>
      </c>
      <c r="BJ168" s="17" t="s">
        <v>88</v>
      </c>
      <c r="BK168" s="150">
        <f>ROUND(I168*H168,2)</f>
        <v>0</v>
      </c>
      <c r="BL168" s="17" t="s">
        <v>630</v>
      </c>
      <c r="BM168" s="149" t="s">
        <v>6240</v>
      </c>
    </row>
    <row r="169" spans="2:65" s="1" customFormat="1" ht="11.25">
      <c r="B169" s="33"/>
      <c r="D169" s="151" t="s">
        <v>259</v>
      </c>
      <c r="F169" s="152" t="s">
        <v>2342</v>
      </c>
      <c r="I169" s="153"/>
      <c r="L169" s="33"/>
      <c r="M169" s="154"/>
      <c r="T169" s="57"/>
      <c r="AT169" s="17" t="s">
        <v>259</v>
      </c>
      <c r="AU169" s="17" t="s">
        <v>88</v>
      </c>
    </row>
    <row r="170" spans="2:65" s="1" customFormat="1" ht="24.2" customHeight="1">
      <c r="B170" s="33"/>
      <c r="C170" s="138" t="s">
        <v>417</v>
      </c>
      <c r="D170" s="138" t="s">
        <v>252</v>
      </c>
      <c r="E170" s="139" t="s">
        <v>2343</v>
      </c>
      <c r="F170" s="140" t="s">
        <v>2344</v>
      </c>
      <c r="G170" s="141" t="s">
        <v>481</v>
      </c>
      <c r="H170" s="142">
        <v>2</v>
      </c>
      <c r="I170" s="143"/>
      <c r="J170" s="144">
        <f t="shared" ref="J170:J177" si="0">ROUND(I170*H170,2)</f>
        <v>0</v>
      </c>
      <c r="K170" s="140" t="s">
        <v>1</v>
      </c>
      <c r="L170" s="33"/>
      <c r="M170" s="145" t="s">
        <v>1</v>
      </c>
      <c r="N170" s="146" t="s">
        <v>45</v>
      </c>
      <c r="P170" s="147">
        <f t="shared" ref="P170:P177" si="1">O170*H170</f>
        <v>0</v>
      </c>
      <c r="Q170" s="147">
        <v>0</v>
      </c>
      <c r="R170" s="147">
        <f t="shared" ref="R170:R177" si="2">Q170*H170</f>
        <v>0</v>
      </c>
      <c r="S170" s="147">
        <v>0</v>
      </c>
      <c r="T170" s="148">
        <f t="shared" ref="T170:T177" si="3">S170*H170</f>
        <v>0</v>
      </c>
      <c r="AR170" s="149" t="s">
        <v>630</v>
      </c>
      <c r="AT170" s="149" t="s">
        <v>252</v>
      </c>
      <c r="AU170" s="149" t="s">
        <v>88</v>
      </c>
      <c r="AY170" s="17" t="s">
        <v>250</v>
      </c>
      <c r="BE170" s="150">
        <f t="shared" ref="BE170:BE177" si="4">IF(N170="základní",J170,0)</f>
        <v>0</v>
      </c>
      <c r="BF170" s="150">
        <f t="shared" ref="BF170:BF177" si="5">IF(N170="snížená",J170,0)</f>
        <v>0</v>
      </c>
      <c r="BG170" s="150">
        <f t="shared" ref="BG170:BG177" si="6">IF(N170="zákl. přenesená",J170,0)</f>
        <v>0</v>
      </c>
      <c r="BH170" s="150">
        <f t="shared" ref="BH170:BH177" si="7">IF(N170="sníž. přenesená",J170,0)</f>
        <v>0</v>
      </c>
      <c r="BI170" s="150">
        <f t="shared" ref="BI170:BI177" si="8">IF(N170="nulová",J170,0)</f>
        <v>0</v>
      </c>
      <c r="BJ170" s="17" t="s">
        <v>88</v>
      </c>
      <c r="BK170" s="150">
        <f t="shared" ref="BK170:BK177" si="9">ROUND(I170*H170,2)</f>
        <v>0</v>
      </c>
      <c r="BL170" s="17" t="s">
        <v>630</v>
      </c>
      <c r="BM170" s="149" t="s">
        <v>6241</v>
      </c>
    </row>
    <row r="171" spans="2:65" s="1" customFormat="1" ht="16.5" customHeight="1">
      <c r="B171" s="33"/>
      <c r="C171" s="178" t="s">
        <v>423</v>
      </c>
      <c r="D171" s="178" t="s">
        <v>364</v>
      </c>
      <c r="E171" s="179" t="s">
        <v>2920</v>
      </c>
      <c r="F171" s="180" t="s">
        <v>3590</v>
      </c>
      <c r="G171" s="181" t="s">
        <v>481</v>
      </c>
      <c r="H171" s="182">
        <v>2</v>
      </c>
      <c r="I171" s="183"/>
      <c r="J171" s="184">
        <f t="shared" si="0"/>
        <v>0</v>
      </c>
      <c r="K171" s="180" t="s">
        <v>1</v>
      </c>
      <c r="L171" s="185"/>
      <c r="M171" s="186" t="s">
        <v>1</v>
      </c>
      <c r="N171" s="187" t="s">
        <v>45</v>
      </c>
      <c r="P171" s="147">
        <f t="shared" si="1"/>
        <v>0</v>
      </c>
      <c r="Q171" s="147">
        <v>0</v>
      </c>
      <c r="R171" s="147">
        <f t="shared" si="2"/>
        <v>0</v>
      </c>
      <c r="S171" s="147">
        <v>0</v>
      </c>
      <c r="T171" s="148">
        <f t="shared" si="3"/>
        <v>0</v>
      </c>
      <c r="AR171" s="149" t="s">
        <v>2304</v>
      </c>
      <c r="AT171" s="149" t="s">
        <v>364</v>
      </c>
      <c r="AU171" s="149" t="s">
        <v>88</v>
      </c>
      <c r="AY171" s="17" t="s">
        <v>250</v>
      </c>
      <c r="BE171" s="150">
        <f t="shared" si="4"/>
        <v>0</v>
      </c>
      <c r="BF171" s="150">
        <f t="shared" si="5"/>
        <v>0</v>
      </c>
      <c r="BG171" s="150">
        <f t="shared" si="6"/>
        <v>0</v>
      </c>
      <c r="BH171" s="150">
        <f t="shared" si="7"/>
        <v>0</v>
      </c>
      <c r="BI171" s="150">
        <f t="shared" si="8"/>
        <v>0</v>
      </c>
      <c r="BJ171" s="17" t="s">
        <v>88</v>
      </c>
      <c r="BK171" s="150">
        <f t="shared" si="9"/>
        <v>0</v>
      </c>
      <c r="BL171" s="17" t="s">
        <v>630</v>
      </c>
      <c r="BM171" s="149" t="s">
        <v>6242</v>
      </c>
    </row>
    <row r="172" spans="2:65" s="1" customFormat="1" ht="16.5" customHeight="1">
      <c r="B172" s="33"/>
      <c r="C172" s="138" t="s">
        <v>429</v>
      </c>
      <c r="D172" s="138" t="s">
        <v>252</v>
      </c>
      <c r="E172" s="139" t="s">
        <v>2355</v>
      </c>
      <c r="F172" s="140" t="s">
        <v>2356</v>
      </c>
      <c r="G172" s="141" t="s">
        <v>2357</v>
      </c>
      <c r="H172" s="142">
        <v>2</v>
      </c>
      <c r="I172" s="143"/>
      <c r="J172" s="144">
        <f t="shared" si="0"/>
        <v>0</v>
      </c>
      <c r="K172" s="140" t="s">
        <v>1</v>
      </c>
      <c r="L172" s="33"/>
      <c r="M172" s="145" t="s">
        <v>1</v>
      </c>
      <c r="N172" s="146" t="s">
        <v>45</v>
      </c>
      <c r="P172" s="147">
        <f t="shared" si="1"/>
        <v>0</v>
      </c>
      <c r="Q172" s="147">
        <v>0</v>
      </c>
      <c r="R172" s="147">
        <f t="shared" si="2"/>
        <v>0</v>
      </c>
      <c r="S172" s="147">
        <v>0</v>
      </c>
      <c r="T172" s="148">
        <f t="shared" si="3"/>
        <v>0</v>
      </c>
      <c r="AR172" s="149" t="s">
        <v>630</v>
      </c>
      <c r="AT172" s="149" t="s">
        <v>252</v>
      </c>
      <c r="AU172" s="149" t="s">
        <v>88</v>
      </c>
      <c r="AY172" s="17" t="s">
        <v>250</v>
      </c>
      <c r="BE172" s="150">
        <f t="shared" si="4"/>
        <v>0</v>
      </c>
      <c r="BF172" s="150">
        <f t="shared" si="5"/>
        <v>0</v>
      </c>
      <c r="BG172" s="150">
        <f t="shared" si="6"/>
        <v>0</v>
      </c>
      <c r="BH172" s="150">
        <f t="shared" si="7"/>
        <v>0</v>
      </c>
      <c r="BI172" s="150">
        <f t="shared" si="8"/>
        <v>0</v>
      </c>
      <c r="BJ172" s="17" t="s">
        <v>88</v>
      </c>
      <c r="BK172" s="150">
        <f t="shared" si="9"/>
        <v>0</v>
      </c>
      <c r="BL172" s="17" t="s">
        <v>630</v>
      </c>
      <c r="BM172" s="149" t="s">
        <v>6243</v>
      </c>
    </row>
    <row r="173" spans="2:65" s="1" customFormat="1" ht="16.5" customHeight="1">
      <c r="B173" s="33"/>
      <c r="C173" s="138" t="s">
        <v>435</v>
      </c>
      <c r="D173" s="138" t="s">
        <v>252</v>
      </c>
      <c r="E173" s="139" t="s">
        <v>2359</v>
      </c>
      <c r="F173" s="140" t="s">
        <v>2360</v>
      </c>
      <c r="G173" s="141" t="s">
        <v>2361</v>
      </c>
      <c r="H173" s="142">
        <v>1</v>
      </c>
      <c r="I173" s="143"/>
      <c r="J173" s="144">
        <f t="shared" si="0"/>
        <v>0</v>
      </c>
      <c r="K173" s="140" t="s">
        <v>1</v>
      </c>
      <c r="L173" s="33"/>
      <c r="M173" s="145" t="s">
        <v>1</v>
      </c>
      <c r="N173" s="146" t="s">
        <v>45</v>
      </c>
      <c r="P173" s="147">
        <f t="shared" si="1"/>
        <v>0</v>
      </c>
      <c r="Q173" s="147">
        <v>0</v>
      </c>
      <c r="R173" s="147">
        <f t="shared" si="2"/>
        <v>0</v>
      </c>
      <c r="S173" s="147">
        <v>0</v>
      </c>
      <c r="T173" s="148">
        <f t="shared" si="3"/>
        <v>0</v>
      </c>
      <c r="AR173" s="149" t="s">
        <v>630</v>
      </c>
      <c r="AT173" s="149" t="s">
        <v>252</v>
      </c>
      <c r="AU173" s="149" t="s">
        <v>88</v>
      </c>
      <c r="AY173" s="17" t="s">
        <v>250</v>
      </c>
      <c r="BE173" s="150">
        <f t="shared" si="4"/>
        <v>0</v>
      </c>
      <c r="BF173" s="150">
        <f t="shared" si="5"/>
        <v>0</v>
      </c>
      <c r="BG173" s="150">
        <f t="shared" si="6"/>
        <v>0</v>
      </c>
      <c r="BH173" s="150">
        <f t="shared" si="7"/>
        <v>0</v>
      </c>
      <c r="BI173" s="150">
        <f t="shared" si="8"/>
        <v>0</v>
      </c>
      <c r="BJ173" s="17" t="s">
        <v>88</v>
      </c>
      <c r="BK173" s="150">
        <f t="shared" si="9"/>
        <v>0</v>
      </c>
      <c r="BL173" s="17" t="s">
        <v>630</v>
      </c>
      <c r="BM173" s="149" t="s">
        <v>6244</v>
      </c>
    </row>
    <row r="174" spans="2:65" s="1" customFormat="1" ht="21.75" customHeight="1">
      <c r="B174" s="33"/>
      <c r="C174" s="138" t="s">
        <v>440</v>
      </c>
      <c r="D174" s="138" t="s">
        <v>252</v>
      </c>
      <c r="E174" s="139" t="s">
        <v>2363</v>
      </c>
      <c r="F174" s="140" t="s">
        <v>2364</v>
      </c>
      <c r="G174" s="141" t="s">
        <v>481</v>
      </c>
      <c r="H174" s="142">
        <v>1</v>
      </c>
      <c r="I174" s="143"/>
      <c r="J174" s="144">
        <f t="shared" si="0"/>
        <v>0</v>
      </c>
      <c r="K174" s="140" t="s">
        <v>1</v>
      </c>
      <c r="L174" s="33"/>
      <c r="M174" s="145" t="s">
        <v>1</v>
      </c>
      <c r="N174" s="146" t="s">
        <v>45</v>
      </c>
      <c r="P174" s="147">
        <f t="shared" si="1"/>
        <v>0</v>
      </c>
      <c r="Q174" s="147">
        <v>0</v>
      </c>
      <c r="R174" s="147">
        <f t="shared" si="2"/>
        <v>0</v>
      </c>
      <c r="S174" s="147">
        <v>0</v>
      </c>
      <c r="T174" s="148">
        <f t="shared" si="3"/>
        <v>0</v>
      </c>
      <c r="AR174" s="149" t="s">
        <v>630</v>
      </c>
      <c r="AT174" s="149" t="s">
        <v>252</v>
      </c>
      <c r="AU174" s="149" t="s">
        <v>88</v>
      </c>
      <c r="AY174" s="17" t="s">
        <v>250</v>
      </c>
      <c r="BE174" s="150">
        <f t="shared" si="4"/>
        <v>0</v>
      </c>
      <c r="BF174" s="150">
        <f t="shared" si="5"/>
        <v>0</v>
      </c>
      <c r="BG174" s="150">
        <f t="shared" si="6"/>
        <v>0</v>
      </c>
      <c r="BH174" s="150">
        <f t="shared" si="7"/>
        <v>0</v>
      </c>
      <c r="BI174" s="150">
        <f t="shared" si="8"/>
        <v>0</v>
      </c>
      <c r="BJ174" s="17" t="s">
        <v>88</v>
      </c>
      <c r="BK174" s="150">
        <f t="shared" si="9"/>
        <v>0</v>
      </c>
      <c r="BL174" s="17" t="s">
        <v>630</v>
      </c>
      <c r="BM174" s="149" t="s">
        <v>6245</v>
      </c>
    </row>
    <row r="175" spans="2:65" s="1" customFormat="1" ht="21.75" customHeight="1">
      <c r="B175" s="33"/>
      <c r="C175" s="138" t="s">
        <v>447</v>
      </c>
      <c r="D175" s="138" t="s">
        <v>252</v>
      </c>
      <c r="E175" s="139" t="s">
        <v>2366</v>
      </c>
      <c r="F175" s="140" t="s">
        <v>2364</v>
      </c>
      <c r="G175" s="141" t="s">
        <v>481</v>
      </c>
      <c r="H175" s="142">
        <v>2</v>
      </c>
      <c r="I175" s="143"/>
      <c r="J175" s="144">
        <f t="shared" si="0"/>
        <v>0</v>
      </c>
      <c r="K175" s="140" t="s">
        <v>1</v>
      </c>
      <c r="L175" s="33"/>
      <c r="M175" s="145" t="s">
        <v>1</v>
      </c>
      <c r="N175" s="146" t="s">
        <v>45</v>
      </c>
      <c r="P175" s="147">
        <f t="shared" si="1"/>
        <v>0</v>
      </c>
      <c r="Q175" s="147">
        <v>0</v>
      </c>
      <c r="R175" s="147">
        <f t="shared" si="2"/>
        <v>0</v>
      </c>
      <c r="S175" s="147">
        <v>0</v>
      </c>
      <c r="T175" s="148">
        <f t="shared" si="3"/>
        <v>0</v>
      </c>
      <c r="AR175" s="149" t="s">
        <v>630</v>
      </c>
      <c r="AT175" s="149" t="s">
        <v>252</v>
      </c>
      <c r="AU175" s="149" t="s">
        <v>88</v>
      </c>
      <c r="AY175" s="17" t="s">
        <v>250</v>
      </c>
      <c r="BE175" s="150">
        <f t="shared" si="4"/>
        <v>0</v>
      </c>
      <c r="BF175" s="150">
        <f t="shared" si="5"/>
        <v>0</v>
      </c>
      <c r="BG175" s="150">
        <f t="shared" si="6"/>
        <v>0</v>
      </c>
      <c r="BH175" s="150">
        <f t="shared" si="7"/>
        <v>0</v>
      </c>
      <c r="BI175" s="150">
        <f t="shared" si="8"/>
        <v>0</v>
      </c>
      <c r="BJ175" s="17" t="s">
        <v>88</v>
      </c>
      <c r="BK175" s="150">
        <f t="shared" si="9"/>
        <v>0</v>
      </c>
      <c r="BL175" s="17" t="s">
        <v>630</v>
      </c>
      <c r="BM175" s="149" t="s">
        <v>6246</v>
      </c>
    </row>
    <row r="176" spans="2:65" s="1" customFormat="1" ht="24.2" customHeight="1">
      <c r="B176" s="33"/>
      <c r="C176" s="178" t="s">
        <v>454</v>
      </c>
      <c r="D176" s="178" t="s">
        <v>364</v>
      </c>
      <c r="E176" s="179" t="s">
        <v>2368</v>
      </c>
      <c r="F176" s="180" t="s">
        <v>2369</v>
      </c>
      <c r="G176" s="181" t="s">
        <v>2361</v>
      </c>
      <c r="H176" s="182">
        <v>1</v>
      </c>
      <c r="I176" s="183"/>
      <c r="J176" s="184">
        <f t="shared" si="0"/>
        <v>0</v>
      </c>
      <c r="K176" s="180" t="s">
        <v>1</v>
      </c>
      <c r="L176" s="185"/>
      <c r="M176" s="186" t="s">
        <v>1</v>
      </c>
      <c r="N176" s="187" t="s">
        <v>45</v>
      </c>
      <c r="P176" s="147">
        <f t="shared" si="1"/>
        <v>0</v>
      </c>
      <c r="Q176" s="147">
        <v>0</v>
      </c>
      <c r="R176" s="147">
        <f t="shared" si="2"/>
        <v>0</v>
      </c>
      <c r="S176" s="147">
        <v>0</v>
      </c>
      <c r="T176" s="148">
        <f t="shared" si="3"/>
        <v>0</v>
      </c>
      <c r="AR176" s="149" t="s">
        <v>2304</v>
      </c>
      <c r="AT176" s="149" t="s">
        <v>364</v>
      </c>
      <c r="AU176" s="149" t="s">
        <v>88</v>
      </c>
      <c r="AY176" s="17" t="s">
        <v>250</v>
      </c>
      <c r="BE176" s="150">
        <f t="shared" si="4"/>
        <v>0</v>
      </c>
      <c r="BF176" s="150">
        <f t="shared" si="5"/>
        <v>0</v>
      </c>
      <c r="BG176" s="150">
        <f t="shared" si="6"/>
        <v>0</v>
      </c>
      <c r="BH176" s="150">
        <f t="shared" si="7"/>
        <v>0</v>
      </c>
      <c r="BI176" s="150">
        <f t="shared" si="8"/>
        <v>0</v>
      </c>
      <c r="BJ176" s="17" t="s">
        <v>88</v>
      </c>
      <c r="BK176" s="150">
        <f t="shared" si="9"/>
        <v>0</v>
      </c>
      <c r="BL176" s="17" t="s">
        <v>630</v>
      </c>
      <c r="BM176" s="149" t="s">
        <v>6247</v>
      </c>
    </row>
    <row r="177" spans="2:65" s="1" customFormat="1" ht="24.2" customHeight="1">
      <c r="B177" s="33"/>
      <c r="C177" s="178" t="s">
        <v>460</v>
      </c>
      <c r="D177" s="178" t="s">
        <v>364</v>
      </c>
      <c r="E177" s="179" t="s">
        <v>3597</v>
      </c>
      <c r="F177" s="180" t="s">
        <v>2369</v>
      </c>
      <c r="G177" s="181" t="s">
        <v>481</v>
      </c>
      <c r="H177" s="182">
        <v>2</v>
      </c>
      <c r="I177" s="183"/>
      <c r="J177" s="184">
        <f t="shared" si="0"/>
        <v>0</v>
      </c>
      <c r="K177" s="180" t="s">
        <v>1</v>
      </c>
      <c r="L177" s="185"/>
      <c r="M177" s="186" t="s">
        <v>1</v>
      </c>
      <c r="N177" s="187" t="s">
        <v>45</v>
      </c>
      <c r="P177" s="147">
        <f t="shared" si="1"/>
        <v>0</v>
      </c>
      <c r="Q177" s="147">
        <v>0</v>
      </c>
      <c r="R177" s="147">
        <f t="shared" si="2"/>
        <v>0</v>
      </c>
      <c r="S177" s="147">
        <v>0</v>
      </c>
      <c r="T177" s="148">
        <f t="shared" si="3"/>
        <v>0</v>
      </c>
      <c r="AR177" s="149" t="s">
        <v>2304</v>
      </c>
      <c r="AT177" s="149" t="s">
        <v>364</v>
      </c>
      <c r="AU177" s="149" t="s">
        <v>88</v>
      </c>
      <c r="AY177" s="17" t="s">
        <v>250</v>
      </c>
      <c r="BE177" s="150">
        <f t="shared" si="4"/>
        <v>0</v>
      </c>
      <c r="BF177" s="150">
        <f t="shared" si="5"/>
        <v>0</v>
      </c>
      <c r="BG177" s="150">
        <f t="shared" si="6"/>
        <v>0</v>
      </c>
      <c r="BH177" s="150">
        <f t="shared" si="7"/>
        <v>0</v>
      </c>
      <c r="BI177" s="150">
        <f t="shared" si="8"/>
        <v>0</v>
      </c>
      <c r="BJ177" s="17" t="s">
        <v>88</v>
      </c>
      <c r="BK177" s="150">
        <f t="shared" si="9"/>
        <v>0</v>
      </c>
      <c r="BL177" s="17" t="s">
        <v>630</v>
      </c>
      <c r="BM177" s="149" t="s">
        <v>6248</v>
      </c>
    </row>
    <row r="178" spans="2:65" s="11" customFormat="1" ht="25.9" customHeight="1">
      <c r="B178" s="126"/>
      <c r="D178" s="127" t="s">
        <v>79</v>
      </c>
      <c r="E178" s="128" t="s">
        <v>2371</v>
      </c>
      <c r="F178" s="128" t="s">
        <v>2372</v>
      </c>
      <c r="I178" s="129"/>
      <c r="J178" s="130">
        <f>BK178</f>
        <v>0</v>
      </c>
      <c r="L178" s="126"/>
      <c r="M178" s="131"/>
      <c r="P178" s="132">
        <f>SUM(P179:P183)</f>
        <v>0</v>
      </c>
      <c r="R178" s="132">
        <f>SUM(R179:R183)</f>
        <v>2E-3</v>
      </c>
      <c r="T178" s="133">
        <f>SUM(T179:T183)</f>
        <v>0</v>
      </c>
      <c r="AR178" s="127" t="s">
        <v>267</v>
      </c>
      <c r="AT178" s="134" t="s">
        <v>79</v>
      </c>
      <c r="AU178" s="134" t="s">
        <v>80</v>
      </c>
      <c r="AY178" s="127" t="s">
        <v>250</v>
      </c>
      <c r="BK178" s="135">
        <f>SUM(BK179:BK183)</f>
        <v>0</v>
      </c>
    </row>
    <row r="179" spans="2:65" s="1" customFormat="1" ht="16.5" customHeight="1">
      <c r="B179" s="33"/>
      <c r="C179" s="138" t="s">
        <v>466</v>
      </c>
      <c r="D179" s="138" t="s">
        <v>252</v>
      </c>
      <c r="E179" s="139" t="s">
        <v>2373</v>
      </c>
      <c r="F179" s="140" t="s">
        <v>2374</v>
      </c>
      <c r="G179" s="141" t="s">
        <v>481</v>
      </c>
      <c r="H179" s="142">
        <v>2</v>
      </c>
      <c r="I179" s="143"/>
      <c r="J179" s="144">
        <f>ROUND(I179*H179,2)</f>
        <v>0</v>
      </c>
      <c r="K179" s="140" t="s">
        <v>256</v>
      </c>
      <c r="L179" s="33"/>
      <c r="M179" s="145" t="s">
        <v>1</v>
      </c>
      <c r="N179" s="146" t="s">
        <v>45</v>
      </c>
      <c r="P179" s="147">
        <f>O179*H179</f>
        <v>0</v>
      </c>
      <c r="Q179" s="147">
        <v>1E-3</v>
      </c>
      <c r="R179" s="147">
        <f>Q179*H179</f>
        <v>2E-3</v>
      </c>
      <c r="S179" s="147">
        <v>0</v>
      </c>
      <c r="T179" s="148">
        <f>S179*H179</f>
        <v>0</v>
      </c>
      <c r="AR179" s="149" t="s">
        <v>630</v>
      </c>
      <c r="AT179" s="149" t="s">
        <v>252</v>
      </c>
      <c r="AU179" s="149" t="s">
        <v>88</v>
      </c>
      <c r="AY179" s="17" t="s">
        <v>250</v>
      </c>
      <c r="BE179" s="150">
        <f>IF(N179="základní",J179,0)</f>
        <v>0</v>
      </c>
      <c r="BF179" s="150">
        <f>IF(N179="snížená",J179,0)</f>
        <v>0</v>
      </c>
      <c r="BG179" s="150">
        <f>IF(N179="zákl. přenesená",J179,0)</f>
        <v>0</v>
      </c>
      <c r="BH179" s="150">
        <f>IF(N179="sníž. přenesená",J179,0)</f>
        <v>0</v>
      </c>
      <c r="BI179" s="150">
        <f>IF(N179="nulová",J179,0)</f>
        <v>0</v>
      </c>
      <c r="BJ179" s="17" t="s">
        <v>88</v>
      </c>
      <c r="BK179" s="150">
        <f>ROUND(I179*H179,2)</f>
        <v>0</v>
      </c>
      <c r="BL179" s="17" t="s">
        <v>630</v>
      </c>
      <c r="BM179" s="149" t="s">
        <v>6249</v>
      </c>
    </row>
    <row r="180" spans="2:65" s="1" customFormat="1" ht="11.25">
      <c r="B180" s="33"/>
      <c r="D180" s="151" t="s">
        <v>259</v>
      </c>
      <c r="F180" s="152" t="s">
        <v>2376</v>
      </c>
      <c r="I180" s="153"/>
      <c r="L180" s="33"/>
      <c r="M180" s="154"/>
      <c r="T180" s="57"/>
      <c r="AT180" s="17" t="s">
        <v>259</v>
      </c>
      <c r="AU180" s="17" t="s">
        <v>88</v>
      </c>
    </row>
    <row r="181" spans="2:65" s="1" customFormat="1" ht="66.75" customHeight="1">
      <c r="B181" s="33"/>
      <c r="C181" s="138" t="s">
        <v>472</v>
      </c>
      <c r="D181" s="138" t="s">
        <v>252</v>
      </c>
      <c r="E181" s="139" t="s">
        <v>2377</v>
      </c>
      <c r="F181" s="140" t="s">
        <v>2378</v>
      </c>
      <c r="G181" s="141" t="s">
        <v>557</v>
      </c>
      <c r="H181" s="142">
        <v>155</v>
      </c>
      <c r="I181" s="143"/>
      <c r="J181" s="144">
        <f>ROUND(I181*H181,2)</f>
        <v>0</v>
      </c>
      <c r="K181" s="140" t="s">
        <v>6221</v>
      </c>
      <c r="L181" s="33"/>
      <c r="M181" s="145" t="s">
        <v>1</v>
      </c>
      <c r="N181" s="146" t="s">
        <v>45</v>
      </c>
      <c r="P181" s="147">
        <f>O181*H181</f>
        <v>0</v>
      </c>
      <c r="Q181" s="147">
        <v>0</v>
      </c>
      <c r="R181" s="147">
        <f>Q181*H181</f>
        <v>0</v>
      </c>
      <c r="S181" s="147">
        <v>0</v>
      </c>
      <c r="T181" s="148">
        <f>S181*H181</f>
        <v>0</v>
      </c>
      <c r="AR181" s="149" t="s">
        <v>630</v>
      </c>
      <c r="AT181" s="149" t="s">
        <v>252</v>
      </c>
      <c r="AU181" s="149" t="s">
        <v>88</v>
      </c>
      <c r="AY181" s="17" t="s">
        <v>250</v>
      </c>
      <c r="BE181" s="150">
        <f>IF(N181="základní",J181,0)</f>
        <v>0</v>
      </c>
      <c r="BF181" s="150">
        <f>IF(N181="snížená",J181,0)</f>
        <v>0</v>
      </c>
      <c r="BG181" s="150">
        <f>IF(N181="zákl. přenesená",J181,0)</f>
        <v>0</v>
      </c>
      <c r="BH181" s="150">
        <f>IF(N181="sníž. přenesená",J181,0)</f>
        <v>0</v>
      </c>
      <c r="BI181" s="150">
        <f>IF(N181="nulová",J181,0)</f>
        <v>0</v>
      </c>
      <c r="BJ181" s="17" t="s">
        <v>88</v>
      </c>
      <c r="BK181" s="150">
        <f>ROUND(I181*H181,2)</f>
        <v>0</v>
      </c>
      <c r="BL181" s="17" t="s">
        <v>630</v>
      </c>
      <c r="BM181" s="149" t="s">
        <v>6250</v>
      </c>
    </row>
    <row r="182" spans="2:65" s="1" customFormat="1" ht="21.75" customHeight="1">
      <c r="B182" s="33"/>
      <c r="C182" s="138" t="s">
        <v>478</v>
      </c>
      <c r="D182" s="138" t="s">
        <v>252</v>
      </c>
      <c r="E182" s="139" t="s">
        <v>2380</v>
      </c>
      <c r="F182" s="140" t="s">
        <v>2381</v>
      </c>
      <c r="G182" s="141" t="s">
        <v>557</v>
      </c>
      <c r="H182" s="142">
        <v>155</v>
      </c>
      <c r="I182" s="143"/>
      <c r="J182" s="144">
        <f>ROUND(I182*H182,2)</f>
        <v>0</v>
      </c>
      <c r="K182" s="140" t="s">
        <v>256</v>
      </c>
      <c r="L182" s="33"/>
      <c r="M182" s="145" t="s">
        <v>1</v>
      </c>
      <c r="N182" s="146" t="s">
        <v>45</v>
      </c>
      <c r="P182" s="147">
        <f>O182*H182</f>
        <v>0</v>
      </c>
      <c r="Q182" s="147">
        <v>0</v>
      </c>
      <c r="R182" s="147">
        <f>Q182*H182</f>
        <v>0</v>
      </c>
      <c r="S182" s="147">
        <v>0</v>
      </c>
      <c r="T182" s="148">
        <f>S182*H182</f>
        <v>0</v>
      </c>
      <c r="AR182" s="149" t="s">
        <v>630</v>
      </c>
      <c r="AT182" s="149" t="s">
        <v>252</v>
      </c>
      <c r="AU182" s="149" t="s">
        <v>88</v>
      </c>
      <c r="AY182" s="17" t="s">
        <v>250</v>
      </c>
      <c r="BE182" s="150">
        <f>IF(N182="základní",J182,0)</f>
        <v>0</v>
      </c>
      <c r="BF182" s="150">
        <f>IF(N182="snížená",J182,0)</f>
        <v>0</v>
      </c>
      <c r="BG182" s="150">
        <f>IF(N182="zákl. přenesená",J182,0)</f>
        <v>0</v>
      </c>
      <c r="BH182" s="150">
        <f>IF(N182="sníž. přenesená",J182,0)</f>
        <v>0</v>
      </c>
      <c r="BI182" s="150">
        <f>IF(N182="nulová",J182,0)</f>
        <v>0</v>
      </c>
      <c r="BJ182" s="17" t="s">
        <v>88</v>
      </c>
      <c r="BK182" s="150">
        <f>ROUND(I182*H182,2)</f>
        <v>0</v>
      </c>
      <c r="BL182" s="17" t="s">
        <v>630</v>
      </c>
      <c r="BM182" s="149" t="s">
        <v>6251</v>
      </c>
    </row>
    <row r="183" spans="2:65" s="1" customFormat="1" ht="11.25">
      <c r="B183" s="33"/>
      <c r="D183" s="151" t="s">
        <v>259</v>
      </c>
      <c r="F183" s="152" t="s">
        <v>2383</v>
      </c>
      <c r="I183" s="153"/>
      <c r="L183" s="33"/>
      <c r="M183" s="154"/>
      <c r="T183" s="57"/>
      <c r="AT183" s="17" t="s">
        <v>259</v>
      </c>
      <c r="AU183" s="17" t="s">
        <v>88</v>
      </c>
    </row>
    <row r="184" spans="2:65" s="11" customFormat="1" ht="25.9" customHeight="1">
      <c r="B184" s="126"/>
      <c r="D184" s="127" t="s">
        <v>79</v>
      </c>
      <c r="E184" s="128" t="s">
        <v>2384</v>
      </c>
      <c r="F184" s="128" t="s">
        <v>2385</v>
      </c>
      <c r="I184" s="129"/>
      <c r="J184" s="130">
        <f>BK184</f>
        <v>0</v>
      </c>
      <c r="L184" s="126"/>
      <c r="M184" s="131"/>
      <c r="P184" s="132">
        <f>SUM(P185:P216)</f>
        <v>0</v>
      </c>
      <c r="R184" s="132">
        <f>SUM(R185:R216)</f>
        <v>9.0768100000000018</v>
      </c>
      <c r="T184" s="133">
        <f>SUM(T185:T216)</f>
        <v>0</v>
      </c>
      <c r="AR184" s="127" t="s">
        <v>267</v>
      </c>
      <c r="AT184" s="134" t="s">
        <v>79</v>
      </c>
      <c r="AU184" s="134" t="s">
        <v>80</v>
      </c>
      <c r="AY184" s="127" t="s">
        <v>250</v>
      </c>
      <c r="BK184" s="135">
        <f>SUM(BK185:BK216)</f>
        <v>0</v>
      </c>
    </row>
    <row r="185" spans="2:65" s="1" customFormat="1" ht="24.2" customHeight="1">
      <c r="B185" s="33"/>
      <c r="C185" s="138" t="s">
        <v>485</v>
      </c>
      <c r="D185" s="138" t="s">
        <v>252</v>
      </c>
      <c r="E185" s="139" t="s">
        <v>2386</v>
      </c>
      <c r="F185" s="140" t="s">
        <v>2387</v>
      </c>
      <c r="G185" s="141" t="s">
        <v>276</v>
      </c>
      <c r="H185" s="142">
        <v>1.5</v>
      </c>
      <c r="I185" s="143"/>
      <c r="J185" s="144">
        <f>ROUND(I185*H185,2)</f>
        <v>0</v>
      </c>
      <c r="K185" s="140" t="s">
        <v>6224</v>
      </c>
      <c r="L185" s="33"/>
      <c r="M185" s="145" t="s">
        <v>1</v>
      </c>
      <c r="N185" s="146" t="s">
        <v>45</v>
      </c>
      <c r="P185" s="147">
        <f>O185*H185</f>
        <v>0</v>
      </c>
      <c r="Q185" s="147">
        <v>2.2563399999999998</v>
      </c>
      <c r="R185" s="147">
        <f>Q185*H185</f>
        <v>3.3845099999999997</v>
      </c>
      <c r="S185" s="147">
        <v>0</v>
      </c>
      <c r="T185" s="148">
        <f>S185*H185</f>
        <v>0</v>
      </c>
      <c r="AR185" s="149" t="s">
        <v>630</v>
      </c>
      <c r="AT185" s="149" t="s">
        <v>252</v>
      </c>
      <c r="AU185" s="149" t="s">
        <v>88</v>
      </c>
      <c r="AY185" s="17" t="s">
        <v>250</v>
      </c>
      <c r="BE185" s="150">
        <f>IF(N185="základní",J185,0)</f>
        <v>0</v>
      </c>
      <c r="BF185" s="150">
        <f>IF(N185="snížená",J185,0)</f>
        <v>0</v>
      </c>
      <c r="BG185" s="150">
        <f>IF(N185="zákl. přenesená",J185,0)</f>
        <v>0</v>
      </c>
      <c r="BH185" s="150">
        <f>IF(N185="sníž. přenesená",J185,0)</f>
        <v>0</v>
      </c>
      <c r="BI185" s="150">
        <f>IF(N185="nulová",J185,0)</f>
        <v>0</v>
      </c>
      <c r="BJ185" s="17" t="s">
        <v>88</v>
      </c>
      <c r="BK185" s="150">
        <f>ROUND(I185*H185,2)</f>
        <v>0</v>
      </c>
      <c r="BL185" s="17" t="s">
        <v>630</v>
      </c>
      <c r="BM185" s="149" t="s">
        <v>6252</v>
      </c>
    </row>
    <row r="186" spans="2:65" s="1" customFormat="1" ht="33" customHeight="1">
      <c r="B186" s="33"/>
      <c r="C186" s="138" t="s">
        <v>491</v>
      </c>
      <c r="D186" s="138" t="s">
        <v>252</v>
      </c>
      <c r="E186" s="139" t="s">
        <v>2389</v>
      </c>
      <c r="F186" s="140" t="s">
        <v>2390</v>
      </c>
      <c r="G186" s="141" t="s">
        <v>276</v>
      </c>
      <c r="H186" s="142">
        <v>1</v>
      </c>
      <c r="I186" s="143"/>
      <c r="J186" s="144">
        <f>ROUND(I186*H186,2)</f>
        <v>0</v>
      </c>
      <c r="K186" s="140" t="s">
        <v>6253</v>
      </c>
      <c r="L186" s="33"/>
      <c r="M186" s="145" t="s">
        <v>1</v>
      </c>
      <c r="N186" s="146" t="s">
        <v>45</v>
      </c>
      <c r="P186" s="147">
        <f>O186*H186</f>
        <v>0</v>
      </c>
      <c r="Q186" s="147">
        <v>0</v>
      </c>
      <c r="R186" s="147">
        <f>Q186*H186</f>
        <v>0</v>
      </c>
      <c r="S186" s="147">
        <v>0</v>
      </c>
      <c r="T186" s="148">
        <f>S186*H186</f>
        <v>0</v>
      </c>
      <c r="AR186" s="149" t="s">
        <v>630</v>
      </c>
      <c r="AT186" s="149" t="s">
        <v>252</v>
      </c>
      <c r="AU186" s="149" t="s">
        <v>88</v>
      </c>
      <c r="AY186" s="17" t="s">
        <v>250</v>
      </c>
      <c r="BE186" s="150">
        <f>IF(N186="základní",J186,0)</f>
        <v>0</v>
      </c>
      <c r="BF186" s="150">
        <f>IF(N186="snížená",J186,0)</f>
        <v>0</v>
      </c>
      <c r="BG186" s="150">
        <f>IF(N186="zákl. přenesená",J186,0)</f>
        <v>0</v>
      </c>
      <c r="BH186" s="150">
        <f>IF(N186="sníž. přenesená",J186,0)</f>
        <v>0</v>
      </c>
      <c r="BI186" s="150">
        <f>IF(N186="nulová",J186,0)</f>
        <v>0</v>
      </c>
      <c r="BJ186" s="17" t="s">
        <v>88</v>
      </c>
      <c r="BK186" s="150">
        <f>ROUND(I186*H186,2)</f>
        <v>0</v>
      </c>
      <c r="BL186" s="17" t="s">
        <v>630</v>
      </c>
      <c r="BM186" s="149" t="s">
        <v>6254</v>
      </c>
    </row>
    <row r="187" spans="2:65" s="1" customFormat="1" ht="24.2" customHeight="1">
      <c r="B187" s="33"/>
      <c r="C187" s="138" t="s">
        <v>495</v>
      </c>
      <c r="D187" s="138" t="s">
        <v>252</v>
      </c>
      <c r="E187" s="139" t="s">
        <v>6255</v>
      </c>
      <c r="F187" s="140" t="s">
        <v>6256</v>
      </c>
      <c r="G187" s="141" t="s">
        <v>557</v>
      </c>
      <c r="H187" s="142">
        <v>20</v>
      </c>
      <c r="I187" s="143"/>
      <c r="J187" s="144">
        <f>ROUND(I187*H187,2)</f>
        <v>0</v>
      </c>
      <c r="K187" s="140" t="s">
        <v>256</v>
      </c>
      <c r="L187" s="33"/>
      <c r="M187" s="145" t="s">
        <v>1</v>
      </c>
      <c r="N187" s="146" t="s">
        <v>45</v>
      </c>
      <c r="P187" s="147">
        <f>O187*H187</f>
        <v>0</v>
      </c>
      <c r="Q187" s="147">
        <v>0</v>
      </c>
      <c r="R187" s="147">
        <f>Q187*H187</f>
        <v>0</v>
      </c>
      <c r="S187" s="147">
        <v>0</v>
      </c>
      <c r="T187" s="148">
        <f>S187*H187</f>
        <v>0</v>
      </c>
      <c r="AR187" s="149" t="s">
        <v>630</v>
      </c>
      <c r="AT187" s="149" t="s">
        <v>252</v>
      </c>
      <c r="AU187" s="149" t="s">
        <v>88</v>
      </c>
      <c r="AY187" s="17" t="s">
        <v>250</v>
      </c>
      <c r="BE187" s="150">
        <f>IF(N187="základní",J187,0)</f>
        <v>0</v>
      </c>
      <c r="BF187" s="150">
        <f>IF(N187="snížená",J187,0)</f>
        <v>0</v>
      </c>
      <c r="BG187" s="150">
        <f>IF(N187="zákl. přenesená",J187,0)</f>
        <v>0</v>
      </c>
      <c r="BH187" s="150">
        <f>IF(N187="sníž. přenesená",J187,0)</f>
        <v>0</v>
      </c>
      <c r="BI187" s="150">
        <f>IF(N187="nulová",J187,0)</f>
        <v>0</v>
      </c>
      <c r="BJ187" s="17" t="s">
        <v>88</v>
      </c>
      <c r="BK187" s="150">
        <f>ROUND(I187*H187,2)</f>
        <v>0</v>
      </c>
      <c r="BL187" s="17" t="s">
        <v>630</v>
      </c>
      <c r="BM187" s="149" t="s">
        <v>6257</v>
      </c>
    </row>
    <row r="188" spans="2:65" s="1" customFormat="1" ht="11.25">
      <c r="B188" s="33"/>
      <c r="D188" s="151" t="s">
        <v>259</v>
      </c>
      <c r="F188" s="152" t="s">
        <v>6258</v>
      </c>
      <c r="I188" s="153"/>
      <c r="L188" s="33"/>
      <c r="M188" s="154"/>
      <c r="T188" s="57"/>
      <c r="AT188" s="17" t="s">
        <v>259</v>
      </c>
      <c r="AU188" s="17" t="s">
        <v>88</v>
      </c>
    </row>
    <row r="189" spans="2:65" s="1" customFormat="1" ht="24.2" customHeight="1">
      <c r="B189" s="33"/>
      <c r="C189" s="138" t="s">
        <v>503</v>
      </c>
      <c r="D189" s="138" t="s">
        <v>252</v>
      </c>
      <c r="E189" s="139" t="s">
        <v>6259</v>
      </c>
      <c r="F189" s="140" t="s">
        <v>6260</v>
      </c>
      <c r="G189" s="141" t="s">
        <v>557</v>
      </c>
      <c r="H189" s="142">
        <v>1</v>
      </c>
      <c r="I189" s="143"/>
      <c r="J189" s="144">
        <f>ROUND(I189*H189,2)</f>
        <v>0</v>
      </c>
      <c r="K189" s="140" t="s">
        <v>256</v>
      </c>
      <c r="L189" s="33"/>
      <c r="M189" s="145" t="s">
        <v>1</v>
      </c>
      <c r="N189" s="146" t="s">
        <v>45</v>
      </c>
      <c r="P189" s="147">
        <f>O189*H189</f>
        <v>0</v>
      </c>
      <c r="Q189" s="147">
        <v>0</v>
      </c>
      <c r="R189" s="147">
        <f>Q189*H189</f>
        <v>0</v>
      </c>
      <c r="S189" s="147">
        <v>0</v>
      </c>
      <c r="T189" s="148">
        <f>S189*H189</f>
        <v>0</v>
      </c>
      <c r="AR189" s="149" t="s">
        <v>630</v>
      </c>
      <c r="AT189" s="149" t="s">
        <v>252</v>
      </c>
      <c r="AU189" s="149" t="s">
        <v>88</v>
      </c>
      <c r="AY189" s="17" t="s">
        <v>250</v>
      </c>
      <c r="BE189" s="150">
        <f>IF(N189="základní",J189,0)</f>
        <v>0</v>
      </c>
      <c r="BF189" s="150">
        <f>IF(N189="snížená",J189,0)</f>
        <v>0</v>
      </c>
      <c r="BG189" s="150">
        <f>IF(N189="zákl. přenesená",J189,0)</f>
        <v>0</v>
      </c>
      <c r="BH189" s="150">
        <f>IF(N189="sníž. přenesená",J189,0)</f>
        <v>0</v>
      </c>
      <c r="BI189" s="150">
        <f>IF(N189="nulová",J189,0)</f>
        <v>0</v>
      </c>
      <c r="BJ189" s="17" t="s">
        <v>88</v>
      </c>
      <c r="BK189" s="150">
        <f>ROUND(I189*H189,2)</f>
        <v>0</v>
      </c>
      <c r="BL189" s="17" t="s">
        <v>630</v>
      </c>
      <c r="BM189" s="149" t="s">
        <v>6261</v>
      </c>
    </row>
    <row r="190" spans="2:65" s="1" customFormat="1" ht="11.25">
      <c r="B190" s="33"/>
      <c r="D190" s="151" t="s">
        <v>259</v>
      </c>
      <c r="F190" s="152" t="s">
        <v>6262</v>
      </c>
      <c r="I190" s="153"/>
      <c r="L190" s="33"/>
      <c r="M190" s="154"/>
      <c r="T190" s="57"/>
      <c r="AT190" s="17" t="s">
        <v>259</v>
      </c>
      <c r="AU190" s="17" t="s">
        <v>88</v>
      </c>
    </row>
    <row r="191" spans="2:65" s="1" customFormat="1" ht="24.2" customHeight="1">
      <c r="B191" s="33"/>
      <c r="C191" s="138" t="s">
        <v>507</v>
      </c>
      <c r="D191" s="138" t="s">
        <v>252</v>
      </c>
      <c r="E191" s="139" t="s">
        <v>6263</v>
      </c>
      <c r="F191" s="140" t="s">
        <v>6264</v>
      </c>
      <c r="G191" s="141" t="s">
        <v>557</v>
      </c>
      <c r="H191" s="142">
        <v>20</v>
      </c>
      <c r="I191" s="143"/>
      <c r="J191" s="144">
        <f>ROUND(I191*H191,2)</f>
        <v>0</v>
      </c>
      <c r="K191" s="140" t="s">
        <v>256</v>
      </c>
      <c r="L191" s="33"/>
      <c r="M191" s="145" t="s">
        <v>1</v>
      </c>
      <c r="N191" s="146" t="s">
        <v>45</v>
      </c>
      <c r="P191" s="147">
        <f>O191*H191</f>
        <v>0</v>
      </c>
      <c r="Q191" s="147">
        <v>0</v>
      </c>
      <c r="R191" s="147">
        <f>Q191*H191</f>
        <v>0</v>
      </c>
      <c r="S191" s="147">
        <v>0</v>
      </c>
      <c r="T191" s="148">
        <f>S191*H191</f>
        <v>0</v>
      </c>
      <c r="AR191" s="149" t="s">
        <v>630</v>
      </c>
      <c r="AT191" s="149" t="s">
        <v>252</v>
      </c>
      <c r="AU191" s="149" t="s">
        <v>88</v>
      </c>
      <c r="AY191" s="17" t="s">
        <v>250</v>
      </c>
      <c r="BE191" s="150">
        <f>IF(N191="základní",J191,0)</f>
        <v>0</v>
      </c>
      <c r="BF191" s="150">
        <f>IF(N191="snížená",J191,0)</f>
        <v>0</v>
      </c>
      <c r="BG191" s="150">
        <f>IF(N191="zákl. přenesená",J191,0)</f>
        <v>0</v>
      </c>
      <c r="BH191" s="150">
        <f>IF(N191="sníž. přenesená",J191,0)</f>
        <v>0</v>
      </c>
      <c r="BI191" s="150">
        <f>IF(N191="nulová",J191,0)</f>
        <v>0</v>
      </c>
      <c r="BJ191" s="17" t="s">
        <v>88</v>
      </c>
      <c r="BK191" s="150">
        <f>ROUND(I191*H191,2)</f>
        <v>0</v>
      </c>
      <c r="BL191" s="17" t="s">
        <v>630</v>
      </c>
      <c r="BM191" s="149" t="s">
        <v>6265</v>
      </c>
    </row>
    <row r="192" spans="2:65" s="1" customFormat="1" ht="11.25">
      <c r="B192" s="33"/>
      <c r="D192" s="151" t="s">
        <v>259</v>
      </c>
      <c r="F192" s="152" t="s">
        <v>6266</v>
      </c>
      <c r="I192" s="153"/>
      <c r="L192" s="33"/>
      <c r="M192" s="154"/>
      <c r="T192" s="57"/>
      <c r="AT192" s="17" t="s">
        <v>259</v>
      </c>
      <c r="AU192" s="17" t="s">
        <v>88</v>
      </c>
    </row>
    <row r="193" spans="2:65" s="1" customFormat="1" ht="37.9" customHeight="1">
      <c r="B193" s="33"/>
      <c r="C193" s="138" t="s">
        <v>511</v>
      </c>
      <c r="D193" s="138" t="s">
        <v>252</v>
      </c>
      <c r="E193" s="139" t="s">
        <v>2398</v>
      </c>
      <c r="F193" s="140" t="s">
        <v>2399</v>
      </c>
      <c r="G193" s="141" t="s">
        <v>481</v>
      </c>
      <c r="H193" s="142">
        <v>1</v>
      </c>
      <c r="I193" s="143"/>
      <c r="J193" s="144">
        <f>ROUND(I193*H193,2)</f>
        <v>0</v>
      </c>
      <c r="K193" s="140" t="s">
        <v>6224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3.8E-3</v>
      </c>
      <c r="R193" s="147">
        <f>Q193*H193</f>
        <v>3.8E-3</v>
      </c>
      <c r="S193" s="147">
        <v>0</v>
      </c>
      <c r="T193" s="148">
        <f>S193*H193</f>
        <v>0</v>
      </c>
      <c r="AR193" s="149" t="s">
        <v>630</v>
      </c>
      <c r="AT193" s="149" t="s">
        <v>252</v>
      </c>
      <c r="AU193" s="149" t="s">
        <v>88</v>
      </c>
      <c r="AY193" s="17" t="s">
        <v>250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630</v>
      </c>
      <c r="BM193" s="149" t="s">
        <v>6267</v>
      </c>
    </row>
    <row r="194" spans="2:65" s="1" customFormat="1" ht="37.9" customHeight="1">
      <c r="B194" s="33"/>
      <c r="C194" s="138" t="s">
        <v>515</v>
      </c>
      <c r="D194" s="138" t="s">
        <v>252</v>
      </c>
      <c r="E194" s="139" t="s">
        <v>2401</v>
      </c>
      <c r="F194" s="140" t="s">
        <v>2402</v>
      </c>
      <c r="G194" s="141" t="s">
        <v>481</v>
      </c>
      <c r="H194" s="142">
        <v>1</v>
      </c>
      <c r="I194" s="143"/>
      <c r="J194" s="144">
        <f>ROUND(I194*H194,2)</f>
        <v>0</v>
      </c>
      <c r="K194" s="140" t="s">
        <v>6224</v>
      </c>
      <c r="L194" s="33"/>
      <c r="M194" s="145" t="s">
        <v>1</v>
      </c>
      <c r="N194" s="146" t="s">
        <v>45</v>
      </c>
      <c r="P194" s="147">
        <f>O194*H194</f>
        <v>0</v>
      </c>
      <c r="Q194" s="147">
        <v>7.6E-3</v>
      </c>
      <c r="R194" s="147">
        <f>Q194*H194</f>
        <v>7.6E-3</v>
      </c>
      <c r="S194" s="147">
        <v>0</v>
      </c>
      <c r="T194" s="148">
        <f>S194*H194</f>
        <v>0</v>
      </c>
      <c r="AR194" s="149" t="s">
        <v>630</v>
      </c>
      <c r="AT194" s="149" t="s">
        <v>252</v>
      </c>
      <c r="AU194" s="149" t="s">
        <v>88</v>
      </c>
      <c r="AY194" s="17" t="s">
        <v>250</v>
      </c>
      <c r="BE194" s="150">
        <f>IF(N194="základní",J194,0)</f>
        <v>0</v>
      </c>
      <c r="BF194" s="150">
        <f>IF(N194="snížená",J194,0)</f>
        <v>0</v>
      </c>
      <c r="BG194" s="150">
        <f>IF(N194="zákl. přenesená",J194,0)</f>
        <v>0</v>
      </c>
      <c r="BH194" s="150">
        <f>IF(N194="sníž. přenesená",J194,0)</f>
        <v>0</v>
      </c>
      <c r="BI194" s="150">
        <f>IF(N194="nulová",J194,0)</f>
        <v>0</v>
      </c>
      <c r="BJ194" s="17" t="s">
        <v>88</v>
      </c>
      <c r="BK194" s="150">
        <f>ROUND(I194*H194,2)</f>
        <v>0</v>
      </c>
      <c r="BL194" s="17" t="s">
        <v>630</v>
      </c>
      <c r="BM194" s="149" t="s">
        <v>6268</v>
      </c>
    </row>
    <row r="195" spans="2:65" s="1" customFormat="1" ht="21.75" customHeight="1">
      <c r="B195" s="33"/>
      <c r="C195" s="138" t="s">
        <v>521</v>
      </c>
      <c r="D195" s="138" t="s">
        <v>252</v>
      </c>
      <c r="E195" s="139" t="s">
        <v>6269</v>
      </c>
      <c r="F195" s="140" t="s">
        <v>6270</v>
      </c>
      <c r="G195" s="141" t="s">
        <v>557</v>
      </c>
      <c r="H195" s="142">
        <v>21</v>
      </c>
      <c r="I195" s="143"/>
      <c r="J195" s="144">
        <f>ROUND(I195*H195,2)</f>
        <v>0</v>
      </c>
      <c r="K195" s="140" t="s">
        <v>256</v>
      </c>
      <c r="L195" s="33"/>
      <c r="M195" s="145" t="s">
        <v>1</v>
      </c>
      <c r="N195" s="146" t="s">
        <v>45</v>
      </c>
      <c r="P195" s="147">
        <f>O195*H195</f>
        <v>0</v>
      </c>
      <c r="Q195" s="147">
        <v>1.2E-4</v>
      </c>
      <c r="R195" s="147">
        <f>Q195*H195</f>
        <v>2.5200000000000001E-3</v>
      </c>
      <c r="S195" s="147">
        <v>0</v>
      </c>
      <c r="T195" s="148">
        <f>S195*H195</f>
        <v>0</v>
      </c>
      <c r="AR195" s="149" t="s">
        <v>630</v>
      </c>
      <c r="AT195" s="149" t="s">
        <v>252</v>
      </c>
      <c r="AU195" s="149" t="s">
        <v>88</v>
      </c>
      <c r="AY195" s="17" t="s">
        <v>250</v>
      </c>
      <c r="BE195" s="150">
        <f>IF(N195="základní",J195,0)</f>
        <v>0</v>
      </c>
      <c r="BF195" s="150">
        <f>IF(N195="snížená",J195,0)</f>
        <v>0</v>
      </c>
      <c r="BG195" s="150">
        <f>IF(N195="zákl. přenesená",J195,0)</f>
        <v>0</v>
      </c>
      <c r="BH195" s="150">
        <f>IF(N195="sníž. přenesená",J195,0)</f>
        <v>0</v>
      </c>
      <c r="BI195" s="150">
        <f>IF(N195="nulová",J195,0)</f>
        <v>0</v>
      </c>
      <c r="BJ195" s="17" t="s">
        <v>88</v>
      </c>
      <c r="BK195" s="150">
        <f>ROUND(I195*H195,2)</f>
        <v>0</v>
      </c>
      <c r="BL195" s="17" t="s">
        <v>630</v>
      </c>
      <c r="BM195" s="149" t="s">
        <v>6271</v>
      </c>
    </row>
    <row r="196" spans="2:65" s="1" customFormat="1" ht="11.25">
      <c r="B196" s="33"/>
      <c r="D196" s="151" t="s">
        <v>259</v>
      </c>
      <c r="F196" s="152" t="s">
        <v>6272</v>
      </c>
      <c r="I196" s="153"/>
      <c r="L196" s="33"/>
      <c r="M196" s="154"/>
      <c r="T196" s="57"/>
      <c r="AT196" s="17" t="s">
        <v>259</v>
      </c>
      <c r="AU196" s="17" t="s">
        <v>88</v>
      </c>
    </row>
    <row r="197" spans="2:65" s="1" customFormat="1" ht="24.2" customHeight="1">
      <c r="B197" s="33"/>
      <c r="C197" s="138" t="s">
        <v>527</v>
      </c>
      <c r="D197" s="138" t="s">
        <v>252</v>
      </c>
      <c r="E197" s="139" t="s">
        <v>6273</v>
      </c>
      <c r="F197" s="140" t="s">
        <v>6274</v>
      </c>
      <c r="G197" s="141" t="s">
        <v>557</v>
      </c>
      <c r="H197" s="142">
        <v>3</v>
      </c>
      <c r="I197" s="143"/>
      <c r="J197" s="144">
        <f>ROUND(I197*H197,2)</f>
        <v>0</v>
      </c>
      <c r="K197" s="140" t="s">
        <v>256</v>
      </c>
      <c r="L197" s="33"/>
      <c r="M197" s="145" t="s">
        <v>1</v>
      </c>
      <c r="N197" s="146" t="s">
        <v>45</v>
      </c>
      <c r="P197" s="147">
        <f>O197*H197</f>
        <v>0</v>
      </c>
      <c r="Q197" s="147">
        <v>0</v>
      </c>
      <c r="R197" s="147">
        <f>Q197*H197</f>
        <v>0</v>
      </c>
      <c r="S197" s="147">
        <v>0</v>
      </c>
      <c r="T197" s="148">
        <f>S197*H197</f>
        <v>0</v>
      </c>
      <c r="AR197" s="149" t="s">
        <v>630</v>
      </c>
      <c r="AT197" s="149" t="s">
        <v>252</v>
      </c>
      <c r="AU197" s="149" t="s">
        <v>88</v>
      </c>
      <c r="AY197" s="17" t="s">
        <v>250</v>
      </c>
      <c r="BE197" s="150">
        <f>IF(N197="základní",J197,0)</f>
        <v>0</v>
      </c>
      <c r="BF197" s="150">
        <f>IF(N197="snížená",J197,0)</f>
        <v>0</v>
      </c>
      <c r="BG197" s="150">
        <f>IF(N197="zákl. přenesená",J197,0)</f>
        <v>0</v>
      </c>
      <c r="BH197" s="150">
        <f>IF(N197="sníž. přenesená",J197,0)</f>
        <v>0</v>
      </c>
      <c r="BI197" s="150">
        <f>IF(N197="nulová",J197,0)</f>
        <v>0</v>
      </c>
      <c r="BJ197" s="17" t="s">
        <v>88</v>
      </c>
      <c r="BK197" s="150">
        <f>ROUND(I197*H197,2)</f>
        <v>0</v>
      </c>
      <c r="BL197" s="17" t="s">
        <v>630</v>
      </c>
      <c r="BM197" s="149" t="s">
        <v>6275</v>
      </c>
    </row>
    <row r="198" spans="2:65" s="1" customFormat="1" ht="11.25">
      <c r="B198" s="33"/>
      <c r="D198" s="151" t="s">
        <v>259</v>
      </c>
      <c r="F198" s="152" t="s">
        <v>6276</v>
      </c>
      <c r="I198" s="153"/>
      <c r="L198" s="33"/>
      <c r="M198" s="154"/>
      <c r="T198" s="57"/>
      <c r="AT198" s="17" t="s">
        <v>259</v>
      </c>
      <c r="AU198" s="17" t="s">
        <v>88</v>
      </c>
    </row>
    <row r="199" spans="2:65" s="1" customFormat="1" ht="16.5" customHeight="1">
      <c r="B199" s="33"/>
      <c r="C199" s="178" t="s">
        <v>532</v>
      </c>
      <c r="D199" s="178" t="s">
        <v>364</v>
      </c>
      <c r="E199" s="179" t="s">
        <v>2410</v>
      </c>
      <c r="F199" s="180" t="s">
        <v>2411</v>
      </c>
      <c r="G199" s="181" t="s">
        <v>481</v>
      </c>
      <c r="H199" s="182">
        <v>3</v>
      </c>
      <c r="I199" s="183"/>
      <c r="J199" s="184">
        <f>ROUND(I199*H199,2)</f>
        <v>0</v>
      </c>
      <c r="K199" s="180" t="s">
        <v>1</v>
      </c>
      <c r="L199" s="185"/>
      <c r="M199" s="186" t="s">
        <v>1</v>
      </c>
      <c r="N199" s="187" t="s">
        <v>45</v>
      </c>
      <c r="P199" s="147">
        <f>O199*H199</f>
        <v>0</v>
      </c>
      <c r="Q199" s="147">
        <v>3.1E-2</v>
      </c>
      <c r="R199" s="147">
        <f>Q199*H199</f>
        <v>9.2999999999999999E-2</v>
      </c>
      <c r="S199" s="147">
        <v>0</v>
      </c>
      <c r="T199" s="148">
        <f>S199*H199</f>
        <v>0</v>
      </c>
      <c r="AR199" s="149" t="s">
        <v>760</v>
      </c>
      <c r="AT199" s="149" t="s">
        <v>364</v>
      </c>
      <c r="AU199" s="149" t="s">
        <v>88</v>
      </c>
      <c r="AY199" s="17" t="s">
        <v>250</v>
      </c>
      <c r="BE199" s="150">
        <f>IF(N199="základní",J199,0)</f>
        <v>0</v>
      </c>
      <c r="BF199" s="150">
        <f>IF(N199="snížená",J199,0)</f>
        <v>0</v>
      </c>
      <c r="BG199" s="150">
        <f>IF(N199="zákl. přenesená",J199,0)</f>
        <v>0</v>
      </c>
      <c r="BH199" s="150">
        <f>IF(N199="sníž. přenesená",J199,0)</f>
        <v>0</v>
      </c>
      <c r="BI199" s="150">
        <f>IF(N199="nulová",J199,0)</f>
        <v>0</v>
      </c>
      <c r="BJ199" s="17" t="s">
        <v>88</v>
      </c>
      <c r="BK199" s="150">
        <f>ROUND(I199*H199,2)</f>
        <v>0</v>
      </c>
      <c r="BL199" s="17" t="s">
        <v>760</v>
      </c>
      <c r="BM199" s="149" t="s">
        <v>6277</v>
      </c>
    </row>
    <row r="200" spans="2:65" s="1" customFormat="1" ht="16.5" customHeight="1">
      <c r="B200" s="33"/>
      <c r="C200" s="178" t="s">
        <v>538</v>
      </c>
      <c r="D200" s="178" t="s">
        <v>364</v>
      </c>
      <c r="E200" s="179" t="s">
        <v>2413</v>
      </c>
      <c r="F200" s="180" t="s">
        <v>2414</v>
      </c>
      <c r="G200" s="181" t="s">
        <v>481</v>
      </c>
      <c r="H200" s="182">
        <v>3</v>
      </c>
      <c r="I200" s="183"/>
      <c r="J200" s="184">
        <f>ROUND(I200*H200,2)</f>
        <v>0</v>
      </c>
      <c r="K200" s="180" t="s">
        <v>1</v>
      </c>
      <c r="L200" s="185"/>
      <c r="M200" s="186" t="s">
        <v>1</v>
      </c>
      <c r="N200" s="187" t="s">
        <v>45</v>
      </c>
      <c r="P200" s="147">
        <f>O200*H200</f>
        <v>0</v>
      </c>
      <c r="Q200" s="147">
        <v>6.0000000000000001E-3</v>
      </c>
      <c r="R200" s="147">
        <f>Q200*H200</f>
        <v>1.8000000000000002E-2</v>
      </c>
      <c r="S200" s="147">
        <v>0</v>
      </c>
      <c r="T200" s="148">
        <f>S200*H200</f>
        <v>0</v>
      </c>
      <c r="AR200" s="149" t="s">
        <v>760</v>
      </c>
      <c r="AT200" s="149" t="s">
        <v>364</v>
      </c>
      <c r="AU200" s="149" t="s">
        <v>88</v>
      </c>
      <c r="AY200" s="17" t="s">
        <v>250</v>
      </c>
      <c r="BE200" s="150">
        <f>IF(N200="základní",J200,0)</f>
        <v>0</v>
      </c>
      <c r="BF200" s="150">
        <f>IF(N200="snížená",J200,0)</f>
        <v>0</v>
      </c>
      <c r="BG200" s="150">
        <f>IF(N200="zákl. přenesená",J200,0)</f>
        <v>0</v>
      </c>
      <c r="BH200" s="150">
        <f>IF(N200="sníž. přenesená",J200,0)</f>
        <v>0</v>
      </c>
      <c r="BI200" s="150">
        <f>IF(N200="nulová",J200,0)</f>
        <v>0</v>
      </c>
      <c r="BJ200" s="17" t="s">
        <v>88</v>
      </c>
      <c r="BK200" s="150">
        <f>ROUND(I200*H200,2)</f>
        <v>0</v>
      </c>
      <c r="BL200" s="17" t="s">
        <v>760</v>
      </c>
      <c r="BM200" s="149" t="s">
        <v>6278</v>
      </c>
    </row>
    <row r="201" spans="2:65" s="1" customFormat="1" ht="24.2" customHeight="1">
      <c r="B201" s="33"/>
      <c r="C201" s="138" t="s">
        <v>544</v>
      </c>
      <c r="D201" s="138" t="s">
        <v>252</v>
      </c>
      <c r="E201" s="139" t="s">
        <v>6279</v>
      </c>
      <c r="F201" s="140" t="s">
        <v>6280</v>
      </c>
      <c r="G201" s="141" t="s">
        <v>557</v>
      </c>
      <c r="H201" s="142">
        <v>21</v>
      </c>
      <c r="I201" s="143"/>
      <c r="J201" s="144">
        <f>ROUND(I201*H201,2)</f>
        <v>0</v>
      </c>
      <c r="K201" s="140" t="s">
        <v>256</v>
      </c>
      <c r="L201" s="33"/>
      <c r="M201" s="145" t="s">
        <v>1</v>
      </c>
      <c r="N201" s="146" t="s">
        <v>45</v>
      </c>
      <c r="P201" s="147">
        <f>O201*H201</f>
        <v>0</v>
      </c>
      <c r="Q201" s="147">
        <v>0.22563</v>
      </c>
      <c r="R201" s="147">
        <f>Q201*H201</f>
        <v>4.7382299999999997</v>
      </c>
      <c r="S201" s="147">
        <v>0</v>
      </c>
      <c r="T201" s="148">
        <f>S201*H201</f>
        <v>0</v>
      </c>
      <c r="AR201" s="149" t="s">
        <v>630</v>
      </c>
      <c r="AT201" s="149" t="s">
        <v>252</v>
      </c>
      <c r="AU201" s="149" t="s">
        <v>88</v>
      </c>
      <c r="AY201" s="17" t="s">
        <v>250</v>
      </c>
      <c r="BE201" s="150">
        <f>IF(N201="základní",J201,0)</f>
        <v>0</v>
      </c>
      <c r="BF201" s="150">
        <f>IF(N201="snížená",J201,0)</f>
        <v>0</v>
      </c>
      <c r="BG201" s="150">
        <f>IF(N201="zákl. přenesená",J201,0)</f>
        <v>0</v>
      </c>
      <c r="BH201" s="150">
        <f>IF(N201="sníž. přenesená",J201,0)</f>
        <v>0</v>
      </c>
      <c r="BI201" s="150">
        <f>IF(N201="nulová",J201,0)</f>
        <v>0</v>
      </c>
      <c r="BJ201" s="17" t="s">
        <v>88</v>
      </c>
      <c r="BK201" s="150">
        <f>ROUND(I201*H201,2)</f>
        <v>0</v>
      </c>
      <c r="BL201" s="17" t="s">
        <v>630</v>
      </c>
      <c r="BM201" s="149" t="s">
        <v>6281</v>
      </c>
    </row>
    <row r="202" spans="2:65" s="1" customFormat="1" ht="11.25">
      <c r="B202" s="33"/>
      <c r="D202" s="151" t="s">
        <v>259</v>
      </c>
      <c r="F202" s="152" t="s">
        <v>6282</v>
      </c>
      <c r="I202" s="153"/>
      <c r="L202" s="33"/>
      <c r="M202" s="154"/>
      <c r="T202" s="57"/>
      <c r="AT202" s="17" t="s">
        <v>259</v>
      </c>
      <c r="AU202" s="17" t="s">
        <v>88</v>
      </c>
    </row>
    <row r="203" spans="2:65" s="1" customFormat="1" ht="55.5" customHeight="1">
      <c r="B203" s="33"/>
      <c r="C203" s="178" t="s">
        <v>549</v>
      </c>
      <c r="D203" s="178" t="s">
        <v>364</v>
      </c>
      <c r="E203" s="179" t="s">
        <v>2419</v>
      </c>
      <c r="F203" s="180" t="s">
        <v>2420</v>
      </c>
      <c r="G203" s="181" t="s">
        <v>557</v>
      </c>
      <c r="H203" s="182">
        <v>21</v>
      </c>
      <c r="I203" s="183"/>
      <c r="J203" s="184">
        <f>ROUND(I203*H203,2)</f>
        <v>0</v>
      </c>
      <c r="K203" s="180" t="s">
        <v>6224</v>
      </c>
      <c r="L203" s="185"/>
      <c r="M203" s="186" t="s">
        <v>1</v>
      </c>
      <c r="N203" s="187" t="s">
        <v>45</v>
      </c>
      <c r="P203" s="147">
        <f>O203*H203</f>
        <v>0</v>
      </c>
      <c r="Q203" s="147">
        <v>3.5E-4</v>
      </c>
      <c r="R203" s="147">
        <f>Q203*H203</f>
        <v>7.3499999999999998E-3</v>
      </c>
      <c r="S203" s="147">
        <v>0</v>
      </c>
      <c r="T203" s="148">
        <f>S203*H203</f>
        <v>0</v>
      </c>
      <c r="AR203" s="149" t="s">
        <v>760</v>
      </c>
      <c r="AT203" s="149" t="s">
        <v>364</v>
      </c>
      <c r="AU203" s="149" t="s">
        <v>88</v>
      </c>
      <c r="AY203" s="17" t="s">
        <v>250</v>
      </c>
      <c r="BE203" s="150">
        <f>IF(N203="základní",J203,0)</f>
        <v>0</v>
      </c>
      <c r="BF203" s="150">
        <f>IF(N203="snížená",J203,0)</f>
        <v>0</v>
      </c>
      <c r="BG203" s="150">
        <f>IF(N203="zákl. přenesená",J203,0)</f>
        <v>0</v>
      </c>
      <c r="BH203" s="150">
        <f>IF(N203="sníž. přenesená",J203,0)</f>
        <v>0</v>
      </c>
      <c r="BI203" s="150">
        <f>IF(N203="nulová",J203,0)</f>
        <v>0</v>
      </c>
      <c r="BJ203" s="17" t="s">
        <v>88</v>
      </c>
      <c r="BK203" s="150">
        <f>ROUND(I203*H203,2)</f>
        <v>0</v>
      </c>
      <c r="BL203" s="17" t="s">
        <v>760</v>
      </c>
      <c r="BM203" s="149" t="s">
        <v>6283</v>
      </c>
    </row>
    <row r="204" spans="2:65" s="1" customFormat="1" ht="33" customHeight="1">
      <c r="B204" s="33"/>
      <c r="C204" s="138" t="s">
        <v>554</v>
      </c>
      <c r="D204" s="138" t="s">
        <v>252</v>
      </c>
      <c r="E204" s="139" t="s">
        <v>6284</v>
      </c>
      <c r="F204" s="140" t="s">
        <v>6285</v>
      </c>
      <c r="G204" s="141" t="s">
        <v>557</v>
      </c>
      <c r="H204" s="142">
        <v>3</v>
      </c>
      <c r="I204" s="143"/>
      <c r="J204" s="144">
        <f>ROUND(I204*H204,2)</f>
        <v>0</v>
      </c>
      <c r="K204" s="140" t="s">
        <v>256</v>
      </c>
      <c r="L204" s="33"/>
      <c r="M204" s="145" t="s">
        <v>1</v>
      </c>
      <c r="N204" s="146" t="s">
        <v>45</v>
      </c>
      <c r="P204" s="147">
        <f>O204*H204</f>
        <v>0</v>
      </c>
      <c r="Q204" s="147">
        <v>0.27030999999999999</v>
      </c>
      <c r="R204" s="147">
        <f>Q204*H204</f>
        <v>0.81092999999999993</v>
      </c>
      <c r="S204" s="147">
        <v>0</v>
      </c>
      <c r="T204" s="148">
        <f>S204*H204</f>
        <v>0</v>
      </c>
      <c r="AR204" s="149" t="s">
        <v>630</v>
      </c>
      <c r="AT204" s="149" t="s">
        <v>252</v>
      </c>
      <c r="AU204" s="149" t="s">
        <v>88</v>
      </c>
      <c r="AY204" s="17" t="s">
        <v>250</v>
      </c>
      <c r="BE204" s="150">
        <f>IF(N204="základní",J204,0)</f>
        <v>0</v>
      </c>
      <c r="BF204" s="150">
        <f>IF(N204="snížená",J204,0)</f>
        <v>0</v>
      </c>
      <c r="BG204" s="150">
        <f>IF(N204="zákl. přenesená",J204,0)</f>
        <v>0</v>
      </c>
      <c r="BH204" s="150">
        <f>IF(N204="sníž. přenesená",J204,0)</f>
        <v>0</v>
      </c>
      <c r="BI204" s="150">
        <f>IF(N204="nulová",J204,0)</f>
        <v>0</v>
      </c>
      <c r="BJ204" s="17" t="s">
        <v>88</v>
      </c>
      <c r="BK204" s="150">
        <f>ROUND(I204*H204,2)</f>
        <v>0</v>
      </c>
      <c r="BL204" s="17" t="s">
        <v>630</v>
      </c>
      <c r="BM204" s="149" t="s">
        <v>6286</v>
      </c>
    </row>
    <row r="205" spans="2:65" s="1" customFormat="1" ht="11.25">
      <c r="B205" s="33"/>
      <c r="D205" s="151" t="s">
        <v>259</v>
      </c>
      <c r="F205" s="152" t="s">
        <v>6287</v>
      </c>
      <c r="I205" s="153"/>
      <c r="L205" s="33"/>
      <c r="M205" s="154"/>
      <c r="T205" s="57"/>
      <c r="AT205" s="17" t="s">
        <v>259</v>
      </c>
      <c r="AU205" s="17" t="s">
        <v>88</v>
      </c>
    </row>
    <row r="206" spans="2:65" s="1" customFormat="1" ht="33" customHeight="1">
      <c r="B206" s="33"/>
      <c r="C206" s="178" t="s">
        <v>561</v>
      </c>
      <c r="D206" s="178" t="s">
        <v>364</v>
      </c>
      <c r="E206" s="179" t="s">
        <v>2425</v>
      </c>
      <c r="F206" s="180" t="s">
        <v>2426</v>
      </c>
      <c r="G206" s="181" t="s">
        <v>557</v>
      </c>
      <c r="H206" s="182">
        <v>3</v>
      </c>
      <c r="I206" s="183"/>
      <c r="J206" s="184">
        <f>ROUND(I206*H206,2)</f>
        <v>0</v>
      </c>
      <c r="K206" s="180" t="s">
        <v>256</v>
      </c>
      <c r="L206" s="185"/>
      <c r="M206" s="186" t="s">
        <v>1</v>
      </c>
      <c r="N206" s="187" t="s">
        <v>45</v>
      </c>
      <c r="P206" s="147">
        <f>O206*H206</f>
        <v>0</v>
      </c>
      <c r="Q206" s="147">
        <v>6.8999999999999997E-4</v>
      </c>
      <c r="R206" s="147">
        <f>Q206*H206</f>
        <v>2.0699999999999998E-3</v>
      </c>
      <c r="S206" s="147">
        <v>0</v>
      </c>
      <c r="T206" s="148">
        <f>S206*H206</f>
        <v>0</v>
      </c>
      <c r="AR206" s="149" t="s">
        <v>760</v>
      </c>
      <c r="AT206" s="149" t="s">
        <v>364</v>
      </c>
      <c r="AU206" s="149" t="s">
        <v>88</v>
      </c>
      <c r="AY206" s="17" t="s">
        <v>250</v>
      </c>
      <c r="BE206" s="150">
        <f>IF(N206="základní",J206,0)</f>
        <v>0</v>
      </c>
      <c r="BF206" s="150">
        <f>IF(N206="snížená",J206,0)</f>
        <v>0</v>
      </c>
      <c r="BG206" s="150">
        <f>IF(N206="zákl. přenesená",J206,0)</f>
        <v>0</v>
      </c>
      <c r="BH206" s="150">
        <f>IF(N206="sníž. přenesená",J206,0)</f>
        <v>0</v>
      </c>
      <c r="BI206" s="150">
        <f>IF(N206="nulová",J206,0)</f>
        <v>0</v>
      </c>
      <c r="BJ206" s="17" t="s">
        <v>88</v>
      </c>
      <c r="BK206" s="150">
        <f>ROUND(I206*H206,2)</f>
        <v>0</v>
      </c>
      <c r="BL206" s="17" t="s">
        <v>760</v>
      </c>
      <c r="BM206" s="149" t="s">
        <v>6288</v>
      </c>
    </row>
    <row r="207" spans="2:65" s="1" customFormat="1" ht="24.2" customHeight="1">
      <c r="B207" s="33"/>
      <c r="C207" s="138" t="s">
        <v>566</v>
      </c>
      <c r="D207" s="138" t="s">
        <v>252</v>
      </c>
      <c r="E207" s="139" t="s">
        <v>6289</v>
      </c>
      <c r="F207" s="140" t="s">
        <v>6290</v>
      </c>
      <c r="G207" s="141" t="s">
        <v>557</v>
      </c>
      <c r="H207" s="142">
        <v>20</v>
      </c>
      <c r="I207" s="143"/>
      <c r="J207" s="144">
        <f>ROUND(I207*H207,2)</f>
        <v>0</v>
      </c>
      <c r="K207" s="140" t="s">
        <v>256</v>
      </c>
      <c r="L207" s="33"/>
      <c r="M207" s="145" t="s">
        <v>1</v>
      </c>
      <c r="N207" s="146" t="s">
        <v>45</v>
      </c>
      <c r="P207" s="147">
        <f>O207*H207</f>
        <v>0</v>
      </c>
      <c r="Q207" s="147">
        <v>0</v>
      </c>
      <c r="R207" s="147">
        <f>Q207*H207</f>
        <v>0</v>
      </c>
      <c r="S207" s="147">
        <v>0</v>
      </c>
      <c r="T207" s="148">
        <f>S207*H207</f>
        <v>0</v>
      </c>
      <c r="AR207" s="149" t="s">
        <v>630</v>
      </c>
      <c r="AT207" s="149" t="s">
        <v>252</v>
      </c>
      <c r="AU207" s="149" t="s">
        <v>88</v>
      </c>
      <c r="AY207" s="17" t="s">
        <v>250</v>
      </c>
      <c r="BE207" s="150">
        <f>IF(N207="základní",J207,0)</f>
        <v>0</v>
      </c>
      <c r="BF207" s="150">
        <f>IF(N207="snížená",J207,0)</f>
        <v>0</v>
      </c>
      <c r="BG207" s="150">
        <f>IF(N207="zákl. přenesená",J207,0)</f>
        <v>0</v>
      </c>
      <c r="BH207" s="150">
        <f>IF(N207="sníž. přenesená",J207,0)</f>
        <v>0</v>
      </c>
      <c r="BI207" s="150">
        <f>IF(N207="nulová",J207,0)</f>
        <v>0</v>
      </c>
      <c r="BJ207" s="17" t="s">
        <v>88</v>
      </c>
      <c r="BK207" s="150">
        <f>ROUND(I207*H207,2)</f>
        <v>0</v>
      </c>
      <c r="BL207" s="17" t="s">
        <v>630</v>
      </c>
      <c r="BM207" s="149" t="s">
        <v>6291</v>
      </c>
    </row>
    <row r="208" spans="2:65" s="1" customFormat="1" ht="11.25">
      <c r="B208" s="33"/>
      <c r="D208" s="151" t="s">
        <v>259</v>
      </c>
      <c r="F208" s="152" t="s">
        <v>6292</v>
      </c>
      <c r="I208" s="153"/>
      <c r="L208" s="33"/>
      <c r="M208" s="154"/>
      <c r="T208" s="57"/>
      <c r="AT208" s="17" t="s">
        <v>259</v>
      </c>
      <c r="AU208" s="17" t="s">
        <v>88</v>
      </c>
    </row>
    <row r="209" spans="2:65" s="1" customFormat="1" ht="24.2" customHeight="1">
      <c r="B209" s="33"/>
      <c r="C209" s="138" t="s">
        <v>572</v>
      </c>
      <c r="D209" s="138" t="s">
        <v>252</v>
      </c>
      <c r="E209" s="139" t="s">
        <v>6293</v>
      </c>
      <c r="F209" s="140" t="s">
        <v>6294</v>
      </c>
      <c r="G209" s="141" t="s">
        <v>557</v>
      </c>
      <c r="H209" s="142">
        <v>1</v>
      </c>
      <c r="I209" s="143"/>
      <c r="J209" s="144">
        <f>ROUND(I209*H209,2)</f>
        <v>0</v>
      </c>
      <c r="K209" s="140" t="s">
        <v>256</v>
      </c>
      <c r="L209" s="33"/>
      <c r="M209" s="145" t="s">
        <v>1</v>
      </c>
      <c r="N209" s="146" t="s">
        <v>45</v>
      </c>
      <c r="P209" s="147">
        <f>O209*H209</f>
        <v>0</v>
      </c>
      <c r="Q209" s="147">
        <v>0</v>
      </c>
      <c r="R209" s="147">
        <f>Q209*H209</f>
        <v>0</v>
      </c>
      <c r="S209" s="147">
        <v>0</v>
      </c>
      <c r="T209" s="148">
        <f>S209*H209</f>
        <v>0</v>
      </c>
      <c r="AR209" s="149" t="s">
        <v>630</v>
      </c>
      <c r="AT209" s="149" t="s">
        <v>252</v>
      </c>
      <c r="AU209" s="149" t="s">
        <v>88</v>
      </c>
      <c r="AY209" s="17" t="s">
        <v>250</v>
      </c>
      <c r="BE209" s="150">
        <f>IF(N209="základní",J209,0)</f>
        <v>0</v>
      </c>
      <c r="BF209" s="150">
        <f>IF(N209="snížená",J209,0)</f>
        <v>0</v>
      </c>
      <c r="BG209" s="150">
        <f>IF(N209="zákl. přenesená",J209,0)</f>
        <v>0</v>
      </c>
      <c r="BH209" s="150">
        <f>IF(N209="sníž. přenesená",J209,0)</f>
        <v>0</v>
      </c>
      <c r="BI209" s="150">
        <f>IF(N209="nulová",J209,0)</f>
        <v>0</v>
      </c>
      <c r="BJ209" s="17" t="s">
        <v>88</v>
      </c>
      <c r="BK209" s="150">
        <f>ROUND(I209*H209,2)</f>
        <v>0</v>
      </c>
      <c r="BL209" s="17" t="s">
        <v>630</v>
      </c>
      <c r="BM209" s="149" t="s">
        <v>6295</v>
      </c>
    </row>
    <row r="210" spans="2:65" s="1" customFormat="1" ht="11.25">
      <c r="B210" s="33"/>
      <c r="D210" s="151" t="s">
        <v>259</v>
      </c>
      <c r="F210" s="152" t="s">
        <v>6296</v>
      </c>
      <c r="I210" s="153"/>
      <c r="L210" s="33"/>
      <c r="M210" s="154"/>
      <c r="T210" s="57"/>
      <c r="AT210" s="17" t="s">
        <v>259</v>
      </c>
      <c r="AU210" s="17" t="s">
        <v>88</v>
      </c>
    </row>
    <row r="211" spans="2:65" s="1" customFormat="1" ht="90" customHeight="1">
      <c r="B211" s="33"/>
      <c r="C211" s="138" t="s">
        <v>577</v>
      </c>
      <c r="D211" s="138" t="s">
        <v>252</v>
      </c>
      <c r="E211" s="139" t="s">
        <v>2431</v>
      </c>
      <c r="F211" s="140" t="s">
        <v>2432</v>
      </c>
      <c r="G211" s="141" t="s">
        <v>255</v>
      </c>
      <c r="H211" s="142">
        <v>21</v>
      </c>
      <c r="I211" s="143"/>
      <c r="J211" s="144">
        <f t="shared" ref="J211:J216" si="10">ROUND(I211*H211,2)</f>
        <v>0</v>
      </c>
      <c r="K211" s="140" t="s">
        <v>6224</v>
      </c>
      <c r="L211" s="33"/>
      <c r="M211" s="145" t="s">
        <v>1</v>
      </c>
      <c r="N211" s="146" t="s">
        <v>45</v>
      </c>
      <c r="P211" s="147">
        <f t="shared" ref="P211:P216" si="11">O211*H211</f>
        <v>0</v>
      </c>
      <c r="Q211" s="147">
        <v>0</v>
      </c>
      <c r="R211" s="147">
        <f t="shared" ref="R211:R216" si="12">Q211*H211</f>
        <v>0</v>
      </c>
      <c r="S211" s="147">
        <v>0</v>
      </c>
      <c r="T211" s="148">
        <f t="shared" ref="T211:T216" si="13">S211*H211</f>
        <v>0</v>
      </c>
      <c r="AR211" s="149" t="s">
        <v>630</v>
      </c>
      <c r="AT211" s="149" t="s">
        <v>252</v>
      </c>
      <c r="AU211" s="149" t="s">
        <v>88</v>
      </c>
      <c r="AY211" s="17" t="s">
        <v>250</v>
      </c>
      <c r="BE211" s="150">
        <f t="shared" ref="BE211:BE216" si="14">IF(N211="základní",J211,0)</f>
        <v>0</v>
      </c>
      <c r="BF211" s="150">
        <f t="shared" ref="BF211:BF216" si="15">IF(N211="snížená",J211,0)</f>
        <v>0</v>
      </c>
      <c r="BG211" s="150">
        <f t="shared" ref="BG211:BG216" si="16">IF(N211="zákl. přenesená",J211,0)</f>
        <v>0</v>
      </c>
      <c r="BH211" s="150">
        <f t="shared" ref="BH211:BH216" si="17">IF(N211="sníž. přenesená",J211,0)</f>
        <v>0</v>
      </c>
      <c r="BI211" s="150">
        <f t="shared" ref="BI211:BI216" si="18">IF(N211="nulová",J211,0)</f>
        <v>0</v>
      </c>
      <c r="BJ211" s="17" t="s">
        <v>88</v>
      </c>
      <c r="BK211" s="150">
        <f t="shared" ref="BK211:BK216" si="19">ROUND(I211*H211,2)</f>
        <v>0</v>
      </c>
      <c r="BL211" s="17" t="s">
        <v>630</v>
      </c>
      <c r="BM211" s="149" t="s">
        <v>6297</v>
      </c>
    </row>
    <row r="212" spans="2:65" s="1" customFormat="1" ht="24.2" customHeight="1">
      <c r="B212" s="33"/>
      <c r="C212" s="138" t="s">
        <v>583</v>
      </c>
      <c r="D212" s="138" t="s">
        <v>252</v>
      </c>
      <c r="E212" s="139" t="s">
        <v>2434</v>
      </c>
      <c r="F212" s="140" t="s">
        <v>2435</v>
      </c>
      <c r="G212" s="141" t="s">
        <v>481</v>
      </c>
      <c r="H212" s="142">
        <v>1</v>
      </c>
      <c r="I212" s="143"/>
      <c r="J212" s="144">
        <f t="shared" si="10"/>
        <v>0</v>
      </c>
      <c r="K212" s="140" t="s">
        <v>1</v>
      </c>
      <c r="L212" s="33"/>
      <c r="M212" s="145" t="s">
        <v>1</v>
      </c>
      <c r="N212" s="146" t="s">
        <v>45</v>
      </c>
      <c r="P212" s="147">
        <f t="shared" si="11"/>
        <v>0</v>
      </c>
      <c r="Q212" s="147">
        <v>8.8000000000000005E-3</v>
      </c>
      <c r="R212" s="147">
        <f t="shared" si="12"/>
        <v>8.8000000000000005E-3</v>
      </c>
      <c r="S212" s="147">
        <v>0</v>
      </c>
      <c r="T212" s="148">
        <f t="shared" si="13"/>
        <v>0</v>
      </c>
      <c r="AR212" s="149" t="s">
        <v>630</v>
      </c>
      <c r="AT212" s="149" t="s">
        <v>252</v>
      </c>
      <c r="AU212" s="149" t="s">
        <v>88</v>
      </c>
      <c r="AY212" s="17" t="s">
        <v>250</v>
      </c>
      <c r="BE212" s="150">
        <f t="shared" si="14"/>
        <v>0</v>
      </c>
      <c r="BF212" s="150">
        <f t="shared" si="15"/>
        <v>0</v>
      </c>
      <c r="BG212" s="150">
        <f t="shared" si="16"/>
        <v>0</v>
      </c>
      <c r="BH212" s="150">
        <f t="shared" si="17"/>
        <v>0</v>
      </c>
      <c r="BI212" s="150">
        <f t="shared" si="18"/>
        <v>0</v>
      </c>
      <c r="BJ212" s="17" t="s">
        <v>88</v>
      </c>
      <c r="BK212" s="150">
        <f t="shared" si="19"/>
        <v>0</v>
      </c>
      <c r="BL212" s="17" t="s">
        <v>630</v>
      </c>
      <c r="BM212" s="149" t="s">
        <v>6298</v>
      </c>
    </row>
    <row r="213" spans="2:65" s="1" customFormat="1" ht="24.2" customHeight="1">
      <c r="B213" s="33"/>
      <c r="C213" s="138" t="s">
        <v>588</v>
      </c>
      <c r="D213" s="138" t="s">
        <v>252</v>
      </c>
      <c r="E213" s="139" t="s">
        <v>2437</v>
      </c>
      <c r="F213" s="140" t="s">
        <v>2438</v>
      </c>
      <c r="G213" s="141" t="s">
        <v>481</v>
      </c>
      <c r="H213" s="142">
        <v>1</v>
      </c>
      <c r="I213" s="143"/>
      <c r="J213" s="144">
        <f t="shared" si="10"/>
        <v>0</v>
      </c>
      <c r="K213" s="140" t="s">
        <v>1</v>
      </c>
      <c r="L213" s="33"/>
      <c r="M213" s="145" t="s">
        <v>1</v>
      </c>
      <c r="N213" s="146" t="s">
        <v>45</v>
      </c>
      <c r="P213" s="147">
        <f t="shared" si="11"/>
        <v>0</v>
      </c>
      <c r="Q213" s="147">
        <v>0</v>
      </c>
      <c r="R213" s="147">
        <f t="shared" si="12"/>
        <v>0</v>
      </c>
      <c r="S213" s="147">
        <v>0</v>
      </c>
      <c r="T213" s="148">
        <f t="shared" si="13"/>
        <v>0</v>
      </c>
      <c r="AR213" s="149" t="s">
        <v>630</v>
      </c>
      <c r="AT213" s="149" t="s">
        <v>252</v>
      </c>
      <c r="AU213" s="149" t="s">
        <v>88</v>
      </c>
      <c r="AY213" s="17" t="s">
        <v>250</v>
      </c>
      <c r="BE213" s="150">
        <f t="shared" si="14"/>
        <v>0</v>
      </c>
      <c r="BF213" s="150">
        <f t="shared" si="15"/>
        <v>0</v>
      </c>
      <c r="BG213" s="150">
        <f t="shared" si="16"/>
        <v>0</v>
      </c>
      <c r="BH213" s="150">
        <f t="shared" si="17"/>
        <v>0</v>
      </c>
      <c r="BI213" s="150">
        <f t="shared" si="18"/>
        <v>0</v>
      </c>
      <c r="BJ213" s="17" t="s">
        <v>88</v>
      </c>
      <c r="BK213" s="150">
        <f t="shared" si="19"/>
        <v>0</v>
      </c>
      <c r="BL213" s="17" t="s">
        <v>630</v>
      </c>
      <c r="BM213" s="149" t="s">
        <v>6299</v>
      </c>
    </row>
    <row r="214" spans="2:65" s="1" customFormat="1" ht="16.5" customHeight="1">
      <c r="B214" s="33"/>
      <c r="C214" s="138" t="s">
        <v>594</v>
      </c>
      <c r="D214" s="138" t="s">
        <v>252</v>
      </c>
      <c r="E214" s="139" t="s">
        <v>2440</v>
      </c>
      <c r="F214" s="140" t="s">
        <v>2441</v>
      </c>
      <c r="G214" s="141" t="s">
        <v>481</v>
      </c>
      <c r="H214" s="142">
        <v>5</v>
      </c>
      <c r="I214" s="143"/>
      <c r="J214" s="144">
        <f t="shared" si="10"/>
        <v>0</v>
      </c>
      <c r="K214" s="140" t="s">
        <v>1</v>
      </c>
      <c r="L214" s="33"/>
      <c r="M214" s="145" t="s">
        <v>1</v>
      </c>
      <c r="N214" s="146" t="s">
        <v>45</v>
      </c>
      <c r="P214" s="147">
        <f t="shared" si="11"/>
        <v>0</v>
      </c>
      <c r="Q214" s="147">
        <v>0</v>
      </c>
      <c r="R214" s="147">
        <f t="shared" si="12"/>
        <v>0</v>
      </c>
      <c r="S214" s="147">
        <v>0</v>
      </c>
      <c r="T214" s="148">
        <f t="shared" si="13"/>
        <v>0</v>
      </c>
      <c r="AR214" s="149" t="s">
        <v>630</v>
      </c>
      <c r="AT214" s="149" t="s">
        <v>252</v>
      </c>
      <c r="AU214" s="149" t="s">
        <v>88</v>
      </c>
      <c r="AY214" s="17" t="s">
        <v>250</v>
      </c>
      <c r="BE214" s="150">
        <f t="shared" si="14"/>
        <v>0</v>
      </c>
      <c r="BF214" s="150">
        <f t="shared" si="15"/>
        <v>0</v>
      </c>
      <c r="BG214" s="150">
        <f t="shared" si="16"/>
        <v>0</v>
      </c>
      <c r="BH214" s="150">
        <f t="shared" si="17"/>
        <v>0</v>
      </c>
      <c r="BI214" s="150">
        <f t="shared" si="18"/>
        <v>0</v>
      </c>
      <c r="BJ214" s="17" t="s">
        <v>88</v>
      </c>
      <c r="BK214" s="150">
        <f t="shared" si="19"/>
        <v>0</v>
      </c>
      <c r="BL214" s="17" t="s">
        <v>630</v>
      </c>
      <c r="BM214" s="149" t="s">
        <v>6300</v>
      </c>
    </row>
    <row r="215" spans="2:65" s="1" customFormat="1" ht="21.75" customHeight="1">
      <c r="B215" s="33"/>
      <c r="C215" s="138" t="s">
        <v>601</v>
      </c>
      <c r="D215" s="138" t="s">
        <v>252</v>
      </c>
      <c r="E215" s="139" t="s">
        <v>2443</v>
      </c>
      <c r="F215" s="140" t="s">
        <v>2444</v>
      </c>
      <c r="G215" s="141" t="s">
        <v>481</v>
      </c>
      <c r="H215" s="142">
        <v>6</v>
      </c>
      <c r="I215" s="143"/>
      <c r="J215" s="144">
        <f t="shared" si="10"/>
        <v>0</v>
      </c>
      <c r="K215" s="140" t="s">
        <v>1</v>
      </c>
      <c r="L215" s="33"/>
      <c r="M215" s="145" t="s">
        <v>1</v>
      </c>
      <c r="N215" s="146" t="s">
        <v>45</v>
      </c>
      <c r="P215" s="147">
        <f t="shared" si="11"/>
        <v>0</v>
      </c>
      <c r="Q215" s="147">
        <v>0</v>
      </c>
      <c r="R215" s="147">
        <f t="shared" si="12"/>
        <v>0</v>
      </c>
      <c r="S215" s="147">
        <v>0</v>
      </c>
      <c r="T215" s="148">
        <f t="shared" si="13"/>
        <v>0</v>
      </c>
      <c r="AR215" s="149" t="s">
        <v>630</v>
      </c>
      <c r="AT215" s="149" t="s">
        <v>252</v>
      </c>
      <c r="AU215" s="149" t="s">
        <v>88</v>
      </c>
      <c r="AY215" s="17" t="s">
        <v>250</v>
      </c>
      <c r="BE215" s="150">
        <f t="shared" si="14"/>
        <v>0</v>
      </c>
      <c r="BF215" s="150">
        <f t="shared" si="15"/>
        <v>0</v>
      </c>
      <c r="BG215" s="150">
        <f t="shared" si="16"/>
        <v>0</v>
      </c>
      <c r="BH215" s="150">
        <f t="shared" si="17"/>
        <v>0</v>
      </c>
      <c r="BI215" s="150">
        <f t="shared" si="18"/>
        <v>0</v>
      </c>
      <c r="BJ215" s="17" t="s">
        <v>88</v>
      </c>
      <c r="BK215" s="150">
        <f t="shared" si="19"/>
        <v>0</v>
      </c>
      <c r="BL215" s="17" t="s">
        <v>630</v>
      </c>
      <c r="BM215" s="149" t="s">
        <v>6301</v>
      </c>
    </row>
    <row r="216" spans="2:65" s="1" customFormat="1" ht="24.2" customHeight="1">
      <c r="B216" s="33"/>
      <c r="C216" s="178" t="s">
        <v>607</v>
      </c>
      <c r="D216" s="178" t="s">
        <v>364</v>
      </c>
      <c r="E216" s="179" t="s">
        <v>2446</v>
      </c>
      <c r="F216" s="180" t="s">
        <v>2447</v>
      </c>
      <c r="G216" s="181" t="s">
        <v>481</v>
      </c>
      <c r="H216" s="182">
        <v>6</v>
      </c>
      <c r="I216" s="183"/>
      <c r="J216" s="184">
        <f t="shared" si="10"/>
        <v>0</v>
      </c>
      <c r="K216" s="180" t="s">
        <v>1</v>
      </c>
      <c r="L216" s="185"/>
      <c r="M216" s="186" t="s">
        <v>1</v>
      </c>
      <c r="N216" s="187" t="s">
        <v>45</v>
      </c>
      <c r="P216" s="147">
        <f t="shared" si="11"/>
        <v>0</v>
      </c>
      <c r="Q216" s="147">
        <v>0</v>
      </c>
      <c r="R216" s="147">
        <f t="shared" si="12"/>
        <v>0</v>
      </c>
      <c r="S216" s="147">
        <v>0</v>
      </c>
      <c r="T216" s="148">
        <f t="shared" si="13"/>
        <v>0</v>
      </c>
      <c r="AR216" s="149" t="s">
        <v>2304</v>
      </c>
      <c r="AT216" s="149" t="s">
        <v>364</v>
      </c>
      <c r="AU216" s="149" t="s">
        <v>88</v>
      </c>
      <c r="AY216" s="17" t="s">
        <v>250</v>
      </c>
      <c r="BE216" s="150">
        <f t="shared" si="14"/>
        <v>0</v>
      </c>
      <c r="BF216" s="150">
        <f t="shared" si="15"/>
        <v>0</v>
      </c>
      <c r="BG216" s="150">
        <f t="shared" si="16"/>
        <v>0</v>
      </c>
      <c r="BH216" s="150">
        <f t="shared" si="17"/>
        <v>0</v>
      </c>
      <c r="BI216" s="150">
        <f t="shared" si="18"/>
        <v>0</v>
      </c>
      <c r="BJ216" s="17" t="s">
        <v>88</v>
      </c>
      <c r="BK216" s="150">
        <f t="shared" si="19"/>
        <v>0</v>
      </c>
      <c r="BL216" s="17" t="s">
        <v>630</v>
      </c>
      <c r="BM216" s="149" t="s">
        <v>6302</v>
      </c>
    </row>
    <row r="217" spans="2:65" s="11" customFormat="1" ht="25.9" customHeight="1">
      <c r="B217" s="126"/>
      <c r="D217" s="127" t="s">
        <v>79</v>
      </c>
      <c r="E217" s="128" t="s">
        <v>2449</v>
      </c>
      <c r="F217" s="128" t="s">
        <v>2450</v>
      </c>
      <c r="I217" s="129"/>
      <c r="J217" s="130">
        <f>BK217</f>
        <v>0</v>
      </c>
      <c r="L217" s="126"/>
      <c r="M217" s="131"/>
      <c r="P217" s="132">
        <f>SUM(P218:P224)</f>
        <v>0</v>
      </c>
      <c r="R217" s="132">
        <f>SUM(R218:R224)</f>
        <v>0</v>
      </c>
      <c r="T217" s="133">
        <f>SUM(T218:T224)</f>
        <v>0</v>
      </c>
      <c r="AR217" s="127" t="s">
        <v>267</v>
      </c>
      <c r="AT217" s="134" t="s">
        <v>79</v>
      </c>
      <c r="AU217" s="134" t="s">
        <v>80</v>
      </c>
      <c r="AY217" s="127" t="s">
        <v>250</v>
      </c>
      <c r="BK217" s="135">
        <f>SUM(BK218:BK224)</f>
        <v>0</v>
      </c>
    </row>
    <row r="218" spans="2:65" s="1" customFormat="1" ht="24.2" customHeight="1">
      <c r="B218" s="33"/>
      <c r="C218" s="138" t="s">
        <v>612</v>
      </c>
      <c r="D218" s="138" t="s">
        <v>252</v>
      </c>
      <c r="E218" s="139" t="s">
        <v>2451</v>
      </c>
      <c r="F218" s="140" t="s">
        <v>2452</v>
      </c>
      <c r="G218" s="141" t="s">
        <v>481</v>
      </c>
      <c r="H218" s="142">
        <v>1</v>
      </c>
      <c r="I218" s="143"/>
      <c r="J218" s="144">
        <f>ROUND(I218*H218,2)</f>
        <v>0</v>
      </c>
      <c r="K218" s="140" t="s">
        <v>256</v>
      </c>
      <c r="L218" s="33"/>
      <c r="M218" s="145" t="s">
        <v>1</v>
      </c>
      <c r="N218" s="146" t="s">
        <v>45</v>
      </c>
      <c r="P218" s="147">
        <f>O218*H218</f>
        <v>0</v>
      </c>
      <c r="Q218" s="147">
        <v>0</v>
      </c>
      <c r="R218" s="147">
        <f>Q218*H218</f>
        <v>0</v>
      </c>
      <c r="S218" s="147">
        <v>0</v>
      </c>
      <c r="T218" s="148">
        <f>S218*H218</f>
        <v>0</v>
      </c>
      <c r="AR218" s="149" t="s">
        <v>630</v>
      </c>
      <c r="AT218" s="149" t="s">
        <v>252</v>
      </c>
      <c r="AU218" s="149" t="s">
        <v>88</v>
      </c>
      <c r="AY218" s="17" t="s">
        <v>250</v>
      </c>
      <c r="BE218" s="150">
        <f>IF(N218="základní",J218,0)</f>
        <v>0</v>
      </c>
      <c r="BF218" s="150">
        <f>IF(N218="snížená",J218,0)</f>
        <v>0</v>
      </c>
      <c r="BG218" s="150">
        <f>IF(N218="zákl. přenesená",J218,0)</f>
        <v>0</v>
      </c>
      <c r="BH218" s="150">
        <f>IF(N218="sníž. přenesená",J218,0)</f>
        <v>0</v>
      </c>
      <c r="BI218" s="150">
        <f>IF(N218="nulová",J218,0)</f>
        <v>0</v>
      </c>
      <c r="BJ218" s="17" t="s">
        <v>88</v>
      </c>
      <c r="BK218" s="150">
        <f>ROUND(I218*H218,2)</f>
        <v>0</v>
      </c>
      <c r="BL218" s="17" t="s">
        <v>630</v>
      </c>
      <c r="BM218" s="149" t="s">
        <v>6303</v>
      </c>
    </row>
    <row r="219" spans="2:65" s="1" customFormat="1" ht="11.25">
      <c r="B219" s="33"/>
      <c r="D219" s="151" t="s">
        <v>259</v>
      </c>
      <c r="F219" s="152" t="s">
        <v>2454</v>
      </c>
      <c r="I219" s="153"/>
      <c r="L219" s="33"/>
      <c r="M219" s="154"/>
      <c r="T219" s="57"/>
      <c r="AT219" s="17" t="s">
        <v>259</v>
      </c>
      <c r="AU219" s="17" t="s">
        <v>88</v>
      </c>
    </row>
    <row r="220" spans="2:65" s="1" customFormat="1" ht="21.75" customHeight="1">
      <c r="B220" s="33"/>
      <c r="C220" s="138" t="s">
        <v>617</v>
      </c>
      <c r="D220" s="138" t="s">
        <v>252</v>
      </c>
      <c r="E220" s="139" t="s">
        <v>2455</v>
      </c>
      <c r="F220" s="140" t="s">
        <v>2456</v>
      </c>
      <c r="G220" s="141" t="s">
        <v>2457</v>
      </c>
      <c r="H220" s="142">
        <v>1</v>
      </c>
      <c r="I220" s="143"/>
      <c r="J220" s="144">
        <f>ROUND(I220*H220,2)</f>
        <v>0</v>
      </c>
      <c r="K220" s="140" t="s">
        <v>256</v>
      </c>
      <c r="L220" s="33"/>
      <c r="M220" s="145" t="s">
        <v>1</v>
      </c>
      <c r="N220" s="146" t="s">
        <v>45</v>
      </c>
      <c r="P220" s="147">
        <f>O220*H220</f>
        <v>0</v>
      </c>
      <c r="Q220" s="147">
        <v>0</v>
      </c>
      <c r="R220" s="147">
        <f>Q220*H220</f>
        <v>0</v>
      </c>
      <c r="S220" s="147">
        <v>0</v>
      </c>
      <c r="T220" s="148">
        <f>S220*H220</f>
        <v>0</v>
      </c>
      <c r="AR220" s="149" t="s">
        <v>630</v>
      </c>
      <c r="AT220" s="149" t="s">
        <v>252</v>
      </c>
      <c r="AU220" s="149" t="s">
        <v>88</v>
      </c>
      <c r="AY220" s="17" t="s">
        <v>250</v>
      </c>
      <c r="BE220" s="150">
        <f>IF(N220="základní",J220,0)</f>
        <v>0</v>
      </c>
      <c r="BF220" s="150">
        <f>IF(N220="snížená",J220,0)</f>
        <v>0</v>
      </c>
      <c r="BG220" s="150">
        <f>IF(N220="zákl. přenesená",J220,0)</f>
        <v>0</v>
      </c>
      <c r="BH220" s="150">
        <f>IF(N220="sníž. přenesená",J220,0)</f>
        <v>0</v>
      </c>
      <c r="BI220" s="150">
        <f>IF(N220="nulová",J220,0)</f>
        <v>0</v>
      </c>
      <c r="BJ220" s="17" t="s">
        <v>88</v>
      </c>
      <c r="BK220" s="150">
        <f>ROUND(I220*H220,2)</f>
        <v>0</v>
      </c>
      <c r="BL220" s="17" t="s">
        <v>630</v>
      </c>
      <c r="BM220" s="149" t="s">
        <v>6304</v>
      </c>
    </row>
    <row r="221" spans="2:65" s="1" customFormat="1" ht="11.25">
      <c r="B221" s="33"/>
      <c r="D221" s="151" t="s">
        <v>259</v>
      </c>
      <c r="F221" s="152" t="s">
        <v>2459</v>
      </c>
      <c r="I221" s="153"/>
      <c r="L221" s="33"/>
      <c r="M221" s="154"/>
      <c r="T221" s="57"/>
      <c r="AT221" s="17" t="s">
        <v>259</v>
      </c>
      <c r="AU221" s="17" t="s">
        <v>88</v>
      </c>
    </row>
    <row r="222" spans="2:65" s="1" customFormat="1" ht="24.2" customHeight="1">
      <c r="B222" s="33"/>
      <c r="C222" s="138" t="s">
        <v>623</v>
      </c>
      <c r="D222" s="138" t="s">
        <v>252</v>
      </c>
      <c r="E222" s="139" t="s">
        <v>2460</v>
      </c>
      <c r="F222" s="140" t="s">
        <v>2461</v>
      </c>
      <c r="G222" s="141" t="s">
        <v>2462</v>
      </c>
      <c r="H222" s="142">
        <v>1</v>
      </c>
      <c r="I222" s="143"/>
      <c r="J222" s="144">
        <f>ROUND(I222*H222,2)</f>
        <v>0</v>
      </c>
      <c r="K222" s="140" t="s">
        <v>256</v>
      </c>
      <c r="L222" s="33"/>
      <c r="M222" s="145" t="s">
        <v>1</v>
      </c>
      <c r="N222" s="146" t="s">
        <v>45</v>
      </c>
      <c r="P222" s="147">
        <f>O222*H222</f>
        <v>0</v>
      </c>
      <c r="Q222" s="147">
        <v>0</v>
      </c>
      <c r="R222" s="147">
        <f>Q222*H222</f>
        <v>0</v>
      </c>
      <c r="S222" s="147">
        <v>0</v>
      </c>
      <c r="T222" s="148">
        <f>S222*H222</f>
        <v>0</v>
      </c>
      <c r="AR222" s="149" t="s">
        <v>630</v>
      </c>
      <c r="AT222" s="149" t="s">
        <v>252</v>
      </c>
      <c r="AU222" s="149" t="s">
        <v>88</v>
      </c>
      <c r="AY222" s="17" t="s">
        <v>250</v>
      </c>
      <c r="BE222" s="150">
        <f>IF(N222="základní",J222,0)</f>
        <v>0</v>
      </c>
      <c r="BF222" s="150">
        <f>IF(N222="snížená",J222,0)</f>
        <v>0</v>
      </c>
      <c r="BG222" s="150">
        <f>IF(N222="zákl. přenesená",J222,0)</f>
        <v>0</v>
      </c>
      <c r="BH222" s="150">
        <f>IF(N222="sníž. přenesená",J222,0)</f>
        <v>0</v>
      </c>
      <c r="BI222" s="150">
        <f>IF(N222="nulová",J222,0)</f>
        <v>0</v>
      </c>
      <c r="BJ222" s="17" t="s">
        <v>88</v>
      </c>
      <c r="BK222" s="150">
        <f>ROUND(I222*H222,2)</f>
        <v>0</v>
      </c>
      <c r="BL222" s="17" t="s">
        <v>630</v>
      </c>
      <c r="BM222" s="149" t="s">
        <v>6305</v>
      </c>
    </row>
    <row r="223" spans="2:65" s="1" customFormat="1" ht="11.25">
      <c r="B223" s="33"/>
      <c r="D223" s="151" t="s">
        <v>259</v>
      </c>
      <c r="F223" s="152" t="s">
        <v>2464</v>
      </c>
      <c r="I223" s="153"/>
      <c r="L223" s="33"/>
      <c r="M223" s="154"/>
      <c r="T223" s="57"/>
      <c r="AT223" s="17" t="s">
        <v>259</v>
      </c>
      <c r="AU223" s="17" t="s">
        <v>88</v>
      </c>
    </row>
    <row r="224" spans="2:65" s="1" customFormat="1" ht="16.5" customHeight="1">
      <c r="B224" s="33"/>
      <c r="C224" s="138" t="s">
        <v>630</v>
      </c>
      <c r="D224" s="138" t="s">
        <v>252</v>
      </c>
      <c r="E224" s="139" t="s">
        <v>2465</v>
      </c>
      <c r="F224" s="140" t="s">
        <v>2466</v>
      </c>
      <c r="G224" s="141" t="s">
        <v>481</v>
      </c>
      <c r="H224" s="142">
        <v>1</v>
      </c>
      <c r="I224" s="143"/>
      <c r="J224" s="144">
        <f>ROUND(I224*H224,2)</f>
        <v>0</v>
      </c>
      <c r="K224" s="140" t="s">
        <v>1</v>
      </c>
      <c r="L224" s="33"/>
      <c r="M224" s="145" t="s">
        <v>1</v>
      </c>
      <c r="N224" s="146" t="s">
        <v>45</v>
      </c>
      <c r="P224" s="147">
        <f>O224*H224</f>
        <v>0</v>
      </c>
      <c r="Q224" s="147">
        <v>0</v>
      </c>
      <c r="R224" s="147">
        <f>Q224*H224</f>
        <v>0</v>
      </c>
      <c r="S224" s="147">
        <v>0</v>
      </c>
      <c r="T224" s="148">
        <f>S224*H224</f>
        <v>0</v>
      </c>
      <c r="AR224" s="149" t="s">
        <v>630</v>
      </c>
      <c r="AT224" s="149" t="s">
        <v>252</v>
      </c>
      <c r="AU224" s="149" t="s">
        <v>88</v>
      </c>
      <c r="AY224" s="17" t="s">
        <v>250</v>
      </c>
      <c r="BE224" s="150">
        <f>IF(N224="základní",J224,0)</f>
        <v>0</v>
      </c>
      <c r="BF224" s="150">
        <f>IF(N224="snížená",J224,0)</f>
        <v>0</v>
      </c>
      <c r="BG224" s="150">
        <f>IF(N224="zákl. přenesená",J224,0)</f>
        <v>0</v>
      </c>
      <c r="BH224" s="150">
        <f>IF(N224="sníž. přenesená",J224,0)</f>
        <v>0</v>
      </c>
      <c r="BI224" s="150">
        <f>IF(N224="nulová",J224,0)</f>
        <v>0</v>
      </c>
      <c r="BJ224" s="17" t="s">
        <v>88</v>
      </c>
      <c r="BK224" s="150">
        <f>ROUND(I224*H224,2)</f>
        <v>0</v>
      </c>
      <c r="BL224" s="17" t="s">
        <v>630</v>
      </c>
      <c r="BM224" s="149" t="s">
        <v>6306</v>
      </c>
    </row>
    <row r="225" spans="2:65" s="11" customFormat="1" ht="25.9" customHeight="1">
      <c r="B225" s="126"/>
      <c r="D225" s="127" t="s">
        <v>79</v>
      </c>
      <c r="E225" s="128" t="s">
        <v>2479</v>
      </c>
      <c r="F225" s="128" t="s">
        <v>2480</v>
      </c>
      <c r="I225" s="129"/>
      <c r="J225" s="130">
        <f>BK225</f>
        <v>0</v>
      </c>
      <c r="L225" s="126"/>
      <c r="M225" s="131"/>
      <c r="P225" s="132">
        <f>P226</f>
        <v>0</v>
      </c>
      <c r="R225" s="132">
        <f>R226</f>
        <v>0</v>
      </c>
      <c r="T225" s="133">
        <f>T226</f>
        <v>0</v>
      </c>
      <c r="AR225" s="127" t="s">
        <v>257</v>
      </c>
      <c r="AT225" s="134" t="s">
        <v>79</v>
      </c>
      <c r="AU225" s="134" t="s">
        <v>80</v>
      </c>
      <c r="AY225" s="127" t="s">
        <v>250</v>
      </c>
      <c r="BK225" s="135">
        <f>BK226</f>
        <v>0</v>
      </c>
    </row>
    <row r="226" spans="2:65" s="1" customFormat="1" ht="16.5" customHeight="1">
      <c r="B226" s="33"/>
      <c r="C226" s="178" t="s">
        <v>636</v>
      </c>
      <c r="D226" s="178" t="s">
        <v>364</v>
      </c>
      <c r="E226" s="179" t="s">
        <v>2481</v>
      </c>
      <c r="F226" s="180" t="s">
        <v>2482</v>
      </c>
      <c r="G226" s="181" t="s">
        <v>2361</v>
      </c>
      <c r="H226" s="182">
        <v>1</v>
      </c>
      <c r="I226" s="183"/>
      <c r="J226" s="184">
        <f>ROUND(I226*H226,2)</f>
        <v>0</v>
      </c>
      <c r="K226" s="180" t="s">
        <v>1</v>
      </c>
      <c r="L226" s="185"/>
      <c r="M226" s="188" t="s">
        <v>1</v>
      </c>
      <c r="N226" s="189" t="s">
        <v>45</v>
      </c>
      <c r="O226" s="190"/>
      <c r="P226" s="191">
        <f>O226*H226</f>
        <v>0</v>
      </c>
      <c r="Q226" s="191">
        <v>0</v>
      </c>
      <c r="R226" s="191">
        <f>Q226*H226</f>
        <v>0</v>
      </c>
      <c r="S226" s="191">
        <v>0</v>
      </c>
      <c r="T226" s="192">
        <f>S226*H226</f>
        <v>0</v>
      </c>
      <c r="AR226" s="149" t="s">
        <v>2230</v>
      </c>
      <c r="AT226" s="149" t="s">
        <v>364</v>
      </c>
      <c r="AU226" s="149" t="s">
        <v>88</v>
      </c>
      <c r="AY226" s="17" t="s">
        <v>250</v>
      </c>
      <c r="BE226" s="150">
        <f>IF(N226="základní",J226,0)</f>
        <v>0</v>
      </c>
      <c r="BF226" s="150">
        <f>IF(N226="snížená",J226,0)</f>
        <v>0</v>
      </c>
      <c r="BG226" s="150">
        <f>IF(N226="zákl. přenesená",J226,0)</f>
        <v>0</v>
      </c>
      <c r="BH226" s="150">
        <f>IF(N226="sníž. přenesená",J226,0)</f>
        <v>0</v>
      </c>
      <c r="BI226" s="150">
        <f>IF(N226="nulová",J226,0)</f>
        <v>0</v>
      </c>
      <c r="BJ226" s="17" t="s">
        <v>88</v>
      </c>
      <c r="BK226" s="150">
        <f>ROUND(I226*H226,2)</f>
        <v>0</v>
      </c>
      <c r="BL226" s="17" t="s">
        <v>2230</v>
      </c>
      <c r="BM226" s="149" t="s">
        <v>6307</v>
      </c>
    </row>
    <row r="227" spans="2:65" s="1" customFormat="1" ht="6.95" customHeight="1">
      <c r="B227" s="45"/>
      <c r="C227" s="46"/>
      <c r="D227" s="46"/>
      <c r="E227" s="46"/>
      <c r="F227" s="46"/>
      <c r="G227" s="46"/>
      <c r="H227" s="46"/>
      <c r="I227" s="46"/>
      <c r="J227" s="46"/>
      <c r="K227" s="46"/>
      <c r="L227" s="33"/>
    </row>
  </sheetData>
  <sheetProtection algorithmName="SHA-512" hashValue="Vu8TqAv9hN7EAwhdh67G4JPcLWii7QDb2aj2v0ltJgvPq3AutbkDYcspJBjqYiVwgIP77Lb8ThRI8DEx3x1G0A==" saltValue="qKNohtKCKCH/OMZ2gOK3df74hdcMFGrX+rHIlt8uMTSZJvJOXB06KciDMjVLLT/kbbieTydCB8DNs4X7R5Bhcw==" spinCount="100000" sheet="1" objects="1" scenarios="1" formatColumns="0" formatRows="0" autoFilter="0"/>
  <autoFilter ref="C122:K226" xr:uid="{00000000-0009-0000-0000-000021000000}"/>
  <mergeCells count="9">
    <mergeCell ref="E87:H87"/>
    <mergeCell ref="E113:H113"/>
    <mergeCell ref="E115:H115"/>
    <mergeCell ref="L2:V2"/>
    <mergeCell ref="E7:H7"/>
    <mergeCell ref="E9:H9"/>
    <mergeCell ref="E18:H18"/>
    <mergeCell ref="E27:H27"/>
    <mergeCell ref="E85:H85"/>
  </mergeCells>
  <hyperlinks>
    <hyperlink ref="F126" r:id="rId1" xr:uid="{00000000-0004-0000-2100-000000000000}"/>
    <hyperlink ref="F128" r:id="rId2" xr:uid="{00000000-0004-0000-2100-000001000000}"/>
    <hyperlink ref="F130" r:id="rId3" xr:uid="{00000000-0004-0000-2100-000002000000}"/>
    <hyperlink ref="F132" r:id="rId4" xr:uid="{00000000-0004-0000-2100-000003000000}"/>
    <hyperlink ref="F134" r:id="rId5" xr:uid="{00000000-0004-0000-2100-000004000000}"/>
    <hyperlink ref="F136" r:id="rId6" xr:uid="{00000000-0004-0000-2100-000005000000}"/>
    <hyperlink ref="F142" r:id="rId7" xr:uid="{00000000-0004-0000-2100-000006000000}"/>
    <hyperlink ref="F144" r:id="rId8" xr:uid="{00000000-0004-0000-2100-000007000000}"/>
    <hyperlink ref="F146" r:id="rId9" xr:uid="{00000000-0004-0000-2100-000008000000}"/>
    <hyperlink ref="F150" r:id="rId10" xr:uid="{00000000-0004-0000-2100-000009000000}"/>
    <hyperlink ref="F153" r:id="rId11" xr:uid="{00000000-0004-0000-2100-00000A000000}"/>
    <hyperlink ref="F157" r:id="rId12" xr:uid="{00000000-0004-0000-2100-00000B000000}"/>
    <hyperlink ref="F159" r:id="rId13" xr:uid="{00000000-0004-0000-2100-00000C000000}"/>
    <hyperlink ref="F162" r:id="rId14" xr:uid="{00000000-0004-0000-2100-00000D000000}"/>
    <hyperlink ref="F169" r:id="rId15" xr:uid="{00000000-0004-0000-2100-00000E000000}"/>
    <hyperlink ref="F180" r:id="rId16" xr:uid="{00000000-0004-0000-2100-00000F000000}"/>
    <hyperlink ref="F183" r:id="rId17" xr:uid="{00000000-0004-0000-2100-000010000000}"/>
    <hyperlink ref="F188" r:id="rId18" xr:uid="{00000000-0004-0000-2100-000011000000}"/>
    <hyperlink ref="F190" r:id="rId19" xr:uid="{00000000-0004-0000-2100-000012000000}"/>
    <hyperlink ref="F192" r:id="rId20" xr:uid="{00000000-0004-0000-2100-000013000000}"/>
    <hyperlink ref="F196" r:id="rId21" xr:uid="{00000000-0004-0000-2100-000014000000}"/>
    <hyperlink ref="F198" r:id="rId22" xr:uid="{00000000-0004-0000-2100-000015000000}"/>
    <hyperlink ref="F202" r:id="rId23" xr:uid="{00000000-0004-0000-2100-000016000000}"/>
    <hyperlink ref="F205" r:id="rId24" xr:uid="{00000000-0004-0000-2100-000017000000}"/>
    <hyperlink ref="F208" r:id="rId25" xr:uid="{00000000-0004-0000-2100-000018000000}"/>
    <hyperlink ref="F210" r:id="rId26" xr:uid="{00000000-0004-0000-2100-000019000000}"/>
    <hyperlink ref="F219" r:id="rId27" xr:uid="{00000000-0004-0000-2100-00001A000000}"/>
    <hyperlink ref="F221" r:id="rId28" xr:uid="{00000000-0004-0000-2100-00001B000000}"/>
    <hyperlink ref="F223" r:id="rId29" xr:uid="{00000000-0004-0000-2100-00001C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30"/>
  <headerFooter>
    <oddHeader>&amp;R02_040</oddHeader>
    <oddFooter>&amp;CStrana &amp;P z &amp;N&amp;R&amp;A</oddFooter>
  </headerFooter>
  <drawing r:id="rId3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B2:BM34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192</v>
      </c>
      <c r="AZ2" s="94" t="s">
        <v>6308</v>
      </c>
      <c r="BA2" s="94" t="s">
        <v>1</v>
      </c>
      <c r="BB2" s="94" t="s">
        <v>1</v>
      </c>
      <c r="BC2" s="94" t="s">
        <v>6309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s="1" customFormat="1" ht="12" customHeight="1">
      <c r="B8" s="33"/>
      <c r="D8" s="27" t="s">
        <v>215</v>
      </c>
      <c r="L8" s="33"/>
    </row>
    <row r="9" spans="2:56" s="1" customFormat="1" ht="30" customHeight="1">
      <c r="B9" s="33"/>
      <c r="E9" s="241" t="s">
        <v>6310</v>
      </c>
      <c r="F9" s="261"/>
      <c r="G9" s="261"/>
      <c r="H9" s="261"/>
      <c r="L9" s="33"/>
    </row>
    <row r="10" spans="2:56" s="1" customFormat="1" ht="11.25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56" s="1" customFormat="1" ht="10.9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ROUND(J127,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ROUND((SUM(BE127:BE339)),  2)</f>
        <v>0</v>
      </c>
      <c r="I33" s="98">
        <v>0.21</v>
      </c>
      <c r="J33" s="87">
        <f>ROUND(((SUM(BE127:BE339))*I33),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ROUND((SUM(BF127:BF339)),  2)</f>
        <v>0</v>
      </c>
      <c r="I34" s="98">
        <v>0.15</v>
      </c>
      <c r="J34" s="87">
        <f>ROUND(((SUM(BF127:BF339))*I34),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ROUND((SUM(BG127:BG339)),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ROUND((SUM(BH127:BH339)),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ROUND((SUM(BI127:BI339)),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30" customHeight="1">
      <c r="B87" s="33"/>
      <c r="E87" s="241" t="str">
        <f>E9</f>
        <v>040.59.2 - Objekt pro likvidaci odpadních vod–domovní ČOV na parcele č.761/1, km 0,388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J127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J128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J129</f>
        <v>0</v>
      </c>
      <c r="L98" s="114"/>
    </row>
    <row r="99" spans="2:12" s="9" customFormat="1" ht="19.899999999999999" customHeight="1">
      <c r="B99" s="114"/>
      <c r="D99" s="115" t="s">
        <v>224</v>
      </c>
      <c r="E99" s="116"/>
      <c r="F99" s="116"/>
      <c r="G99" s="116"/>
      <c r="H99" s="116"/>
      <c r="I99" s="116"/>
      <c r="J99" s="117">
        <f>J215</f>
        <v>0</v>
      </c>
      <c r="L99" s="114"/>
    </row>
    <row r="100" spans="2:12" s="9" customFormat="1" ht="19.899999999999999" customHeight="1">
      <c r="B100" s="114"/>
      <c r="D100" s="115" t="s">
        <v>225</v>
      </c>
      <c r="E100" s="116"/>
      <c r="F100" s="116"/>
      <c r="G100" s="116"/>
      <c r="H100" s="116"/>
      <c r="I100" s="116"/>
      <c r="J100" s="117">
        <f>J220</f>
        <v>0</v>
      </c>
      <c r="L100" s="114"/>
    </row>
    <row r="101" spans="2:12" s="9" customFormat="1" ht="19.899999999999999" customHeight="1">
      <c r="B101" s="114"/>
      <c r="D101" s="115" t="s">
        <v>226</v>
      </c>
      <c r="E101" s="116"/>
      <c r="F101" s="116"/>
      <c r="G101" s="116"/>
      <c r="H101" s="116"/>
      <c r="I101" s="116"/>
      <c r="J101" s="117">
        <f>J242</f>
        <v>0</v>
      </c>
      <c r="L101" s="114"/>
    </row>
    <row r="102" spans="2:12" s="9" customFormat="1" ht="19.899999999999999" customHeight="1">
      <c r="B102" s="114"/>
      <c r="D102" s="115" t="s">
        <v>1266</v>
      </c>
      <c r="E102" s="116"/>
      <c r="F102" s="116"/>
      <c r="G102" s="116"/>
      <c r="H102" s="116"/>
      <c r="I102" s="116"/>
      <c r="J102" s="117">
        <f>J249</f>
        <v>0</v>
      </c>
      <c r="L102" s="114"/>
    </row>
    <row r="103" spans="2:12" s="9" customFormat="1" ht="19.899999999999999" customHeight="1">
      <c r="B103" s="114"/>
      <c r="D103" s="115" t="s">
        <v>228</v>
      </c>
      <c r="E103" s="116"/>
      <c r="F103" s="116"/>
      <c r="G103" s="116"/>
      <c r="H103" s="116"/>
      <c r="I103" s="116"/>
      <c r="J103" s="117">
        <f>J292</f>
        <v>0</v>
      </c>
      <c r="L103" s="114"/>
    </row>
    <row r="104" spans="2:12" s="9" customFormat="1" ht="19.899999999999999" customHeight="1">
      <c r="B104" s="114"/>
      <c r="D104" s="115" t="s">
        <v>230</v>
      </c>
      <c r="E104" s="116"/>
      <c r="F104" s="116"/>
      <c r="G104" s="116"/>
      <c r="H104" s="116"/>
      <c r="I104" s="116"/>
      <c r="J104" s="117">
        <f>J307</f>
        <v>0</v>
      </c>
      <c r="L104" s="114"/>
    </row>
    <row r="105" spans="2:12" s="8" customFormat="1" ht="24.95" customHeight="1">
      <c r="B105" s="110"/>
      <c r="D105" s="111" t="s">
        <v>233</v>
      </c>
      <c r="E105" s="112"/>
      <c r="F105" s="112"/>
      <c r="G105" s="112"/>
      <c r="H105" s="112"/>
      <c r="I105" s="112"/>
      <c r="J105" s="113">
        <f>J310</f>
        <v>0</v>
      </c>
      <c r="L105" s="110"/>
    </row>
    <row r="106" spans="2:12" s="9" customFormat="1" ht="19.899999999999999" customHeight="1">
      <c r="B106" s="114"/>
      <c r="D106" s="115" t="s">
        <v>234</v>
      </c>
      <c r="E106" s="116"/>
      <c r="F106" s="116"/>
      <c r="G106" s="116"/>
      <c r="H106" s="116"/>
      <c r="I106" s="116"/>
      <c r="J106" s="117">
        <f>J311</f>
        <v>0</v>
      </c>
      <c r="L106" s="114"/>
    </row>
    <row r="107" spans="2:12" s="9" customFormat="1" ht="19.899999999999999" customHeight="1">
      <c r="B107" s="114"/>
      <c r="D107" s="115" t="s">
        <v>2256</v>
      </c>
      <c r="E107" s="116"/>
      <c r="F107" s="116"/>
      <c r="G107" s="116"/>
      <c r="H107" s="116"/>
      <c r="I107" s="116"/>
      <c r="J107" s="117">
        <f>J322</f>
        <v>0</v>
      </c>
      <c r="L107" s="114"/>
    </row>
    <row r="108" spans="2:12" s="1" customFormat="1" ht="21.75" customHeight="1">
      <c r="B108" s="33"/>
      <c r="L108" s="33"/>
    </row>
    <row r="109" spans="2:12" s="1" customFormat="1" ht="6.95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33"/>
    </row>
    <row r="113" spans="2:63" s="1" customFormat="1" ht="6.95" customHeight="1"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33"/>
    </row>
    <row r="114" spans="2:63" s="1" customFormat="1" ht="24.95" customHeight="1">
      <c r="B114" s="33"/>
      <c r="C114" s="21" t="s">
        <v>235</v>
      </c>
      <c r="L114" s="33"/>
    </row>
    <row r="115" spans="2:63" s="1" customFormat="1" ht="6.95" customHeight="1">
      <c r="B115" s="33"/>
      <c r="L115" s="33"/>
    </row>
    <row r="116" spans="2:63" s="1" customFormat="1" ht="12" customHeight="1">
      <c r="B116" s="33"/>
      <c r="C116" s="27" t="s">
        <v>16</v>
      </c>
      <c r="L116" s="33"/>
    </row>
    <row r="117" spans="2:63" s="1" customFormat="1" ht="26.25" customHeight="1">
      <c r="B117" s="33"/>
      <c r="E117" s="259" t="str">
        <f>E7</f>
        <v>Opatření Zátor-Loučky, OHO, Dílčí stavba 02.040 Opatření v úseku Zátor - Loučky</v>
      </c>
      <c r="F117" s="260"/>
      <c r="G117" s="260"/>
      <c r="H117" s="260"/>
      <c r="L117" s="33"/>
    </row>
    <row r="118" spans="2:63" s="1" customFormat="1" ht="12" customHeight="1">
      <c r="B118" s="33"/>
      <c r="C118" s="27" t="s">
        <v>215</v>
      </c>
      <c r="L118" s="33"/>
    </row>
    <row r="119" spans="2:63" s="1" customFormat="1" ht="30" customHeight="1">
      <c r="B119" s="33"/>
      <c r="E119" s="241" t="str">
        <f>E9</f>
        <v>040.59.2 - Objekt pro likvidaci odpadních vod–domovní ČOV na parcele č.761/1, km 0,388</v>
      </c>
      <c r="F119" s="261"/>
      <c r="G119" s="261"/>
      <c r="H119" s="261"/>
      <c r="L119" s="33"/>
    </row>
    <row r="120" spans="2:63" s="1" customFormat="1" ht="6.95" customHeight="1">
      <c r="B120" s="33"/>
      <c r="L120" s="33"/>
    </row>
    <row r="121" spans="2:63" s="1" customFormat="1" ht="12" customHeight="1">
      <c r="B121" s="33"/>
      <c r="C121" s="27" t="s">
        <v>22</v>
      </c>
      <c r="F121" s="25" t="str">
        <f>F12</f>
        <v>Zátor</v>
      </c>
      <c r="I121" s="27" t="s">
        <v>24</v>
      </c>
      <c r="J121" s="53" t="str">
        <f>IF(J12="","",J12)</f>
        <v>15. 11. 2024</v>
      </c>
      <c r="L121" s="33"/>
    </row>
    <row r="122" spans="2:63" s="1" customFormat="1" ht="6.95" customHeight="1">
      <c r="B122" s="33"/>
      <c r="L122" s="33"/>
    </row>
    <row r="123" spans="2:63" s="1" customFormat="1" ht="15.2" customHeight="1">
      <c r="B123" s="33"/>
      <c r="C123" s="27" t="s">
        <v>28</v>
      </c>
      <c r="F123" s="25" t="str">
        <f>E15</f>
        <v>Povodí Odry, státní podnik</v>
      </c>
      <c r="I123" s="27" t="s">
        <v>34</v>
      </c>
      <c r="J123" s="31" t="str">
        <f>E21</f>
        <v>AQUATIS, a.s.</v>
      </c>
      <c r="L123" s="33"/>
    </row>
    <row r="124" spans="2:63" s="1" customFormat="1" ht="25.7" customHeight="1">
      <c r="B124" s="33"/>
      <c r="C124" s="27" t="s">
        <v>32</v>
      </c>
      <c r="F124" s="25" t="str">
        <f>IF(E18="","",E18)</f>
        <v>Vyplň údaj</v>
      </c>
      <c r="I124" s="27" t="s">
        <v>37</v>
      </c>
      <c r="J124" s="31" t="str">
        <f>E24</f>
        <v>Ing. Michal Jendruščák</v>
      </c>
      <c r="L124" s="33"/>
    </row>
    <row r="125" spans="2:63" s="1" customFormat="1" ht="10.35" customHeight="1">
      <c r="B125" s="33"/>
      <c r="L125" s="33"/>
    </row>
    <row r="126" spans="2:63" s="10" customFormat="1" ht="29.25" customHeight="1">
      <c r="B126" s="118"/>
      <c r="C126" s="119" t="s">
        <v>236</v>
      </c>
      <c r="D126" s="120" t="s">
        <v>65</v>
      </c>
      <c r="E126" s="120" t="s">
        <v>61</v>
      </c>
      <c r="F126" s="120" t="s">
        <v>62</v>
      </c>
      <c r="G126" s="120" t="s">
        <v>237</v>
      </c>
      <c r="H126" s="120" t="s">
        <v>238</v>
      </c>
      <c r="I126" s="120" t="s">
        <v>239</v>
      </c>
      <c r="J126" s="120" t="s">
        <v>219</v>
      </c>
      <c r="K126" s="121" t="s">
        <v>240</v>
      </c>
      <c r="L126" s="118"/>
      <c r="M126" s="60" t="s">
        <v>1</v>
      </c>
      <c r="N126" s="61" t="s">
        <v>44</v>
      </c>
      <c r="O126" s="61" t="s">
        <v>241</v>
      </c>
      <c r="P126" s="61" t="s">
        <v>242</v>
      </c>
      <c r="Q126" s="61" t="s">
        <v>243</v>
      </c>
      <c r="R126" s="61" t="s">
        <v>244</v>
      </c>
      <c r="S126" s="61" t="s">
        <v>245</v>
      </c>
      <c r="T126" s="62" t="s">
        <v>246</v>
      </c>
    </row>
    <row r="127" spans="2:63" s="1" customFormat="1" ht="22.9" customHeight="1">
      <c r="B127" s="33"/>
      <c r="C127" s="65" t="s">
        <v>247</v>
      </c>
      <c r="J127" s="122">
        <f>BK127</f>
        <v>0</v>
      </c>
      <c r="L127" s="33"/>
      <c r="M127" s="63"/>
      <c r="N127" s="54"/>
      <c r="O127" s="54"/>
      <c r="P127" s="123">
        <f>P128+P310</f>
        <v>0</v>
      </c>
      <c r="Q127" s="54"/>
      <c r="R127" s="123">
        <f>R128+R310</f>
        <v>42.54601190999999</v>
      </c>
      <c r="S127" s="54"/>
      <c r="T127" s="124">
        <f>T128+T310</f>
        <v>6.0074999999999994</v>
      </c>
      <c r="AT127" s="17" t="s">
        <v>79</v>
      </c>
      <c r="AU127" s="17" t="s">
        <v>221</v>
      </c>
      <c r="BK127" s="125">
        <f>BK128+BK310</f>
        <v>0</v>
      </c>
    </row>
    <row r="128" spans="2:63" s="11" customFormat="1" ht="25.9" customHeight="1">
      <c r="B128" s="126"/>
      <c r="D128" s="127" t="s">
        <v>79</v>
      </c>
      <c r="E128" s="128" t="s">
        <v>248</v>
      </c>
      <c r="F128" s="128" t="s">
        <v>249</v>
      </c>
      <c r="I128" s="129"/>
      <c r="J128" s="130">
        <f>BK128</f>
        <v>0</v>
      </c>
      <c r="L128" s="126"/>
      <c r="M128" s="131"/>
      <c r="P128" s="132">
        <f>P129+P215+P220+P242+P249+P292+P307</f>
        <v>0</v>
      </c>
      <c r="R128" s="132">
        <f>R129+R215+R220+R242+R249+R292+R307</f>
        <v>42.534104409999991</v>
      </c>
      <c r="T128" s="133">
        <f>T129+T215+T220+T242+T249+T292+T307</f>
        <v>6.0074999999999994</v>
      </c>
      <c r="AR128" s="127" t="s">
        <v>88</v>
      </c>
      <c r="AT128" s="134" t="s">
        <v>79</v>
      </c>
      <c r="AU128" s="134" t="s">
        <v>80</v>
      </c>
      <c r="AY128" s="127" t="s">
        <v>250</v>
      </c>
      <c r="BK128" s="135">
        <f>BK129+BK215+BK220+BK242+BK249+BK292+BK307</f>
        <v>0</v>
      </c>
    </row>
    <row r="129" spans="2:65" s="11" customFormat="1" ht="22.9" customHeight="1">
      <c r="B129" s="126"/>
      <c r="D129" s="127" t="s">
        <v>79</v>
      </c>
      <c r="E129" s="136" t="s">
        <v>88</v>
      </c>
      <c r="F129" s="136" t="s">
        <v>251</v>
      </c>
      <c r="I129" s="129"/>
      <c r="J129" s="137">
        <f>BK129</f>
        <v>0</v>
      </c>
      <c r="L129" s="126"/>
      <c r="M129" s="131"/>
      <c r="P129" s="132">
        <f>SUM(P130:P214)</f>
        <v>0</v>
      </c>
      <c r="R129" s="132">
        <f>SUM(R130:R214)</f>
        <v>23.669542</v>
      </c>
      <c r="T129" s="133">
        <f>SUM(T130:T214)</f>
        <v>0</v>
      </c>
      <c r="AR129" s="127" t="s">
        <v>88</v>
      </c>
      <c r="AT129" s="134" t="s">
        <v>79</v>
      </c>
      <c r="AU129" s="134" t="s">
        <v>88</v>
      </c>
      <c r="AY129" s="127" t="s">
        <v>250</v>
      </c>
      <c r="BK129" s="135">
        <f>SUM(BK130:BK214)</f>
        <v>0</v>
      </c>
    </row>
    <row r="130" spans="2:65" s="1" customFormat="1" ht="24.2" customHeight="1">
      <c r="B130" s="33"/>
      <c r="C130" s="138" t="s">
        <v>88</v>
      </c>
      <c r="D130" s="138" t="s">
        <v>252</v>
      </c>
      <c r="E130" s="139" t="s">
        <v>3750</v>
      </c>
      <c r="F130" s="140" t="s">
        <v>3751</v>
      </c>
      <c r="G130" s="141" t="s">
        <v>255</v>
      </c>
      <c r="H130" s="142">
        <v>115.6</v>
      </c>
      <c r="I130" s="143"/>
      <c r="J130" s="144">
        <f>ROUND(I130*H130,2)</f>
        <v>0</v>
      </c>
      <c r="K130" s="140" t="s">
        <v>256</v>
      </c>
      <c r="L130" s="33"/>
      <c r="M130" s="145" t="s">
        <v>1</v>
      </c>
      <c r="N130" s="146" t="s">
        <v>45</v>
      </c>
      <c r="P130" s="147">
        <f>O130*H130</f>
        <v>0</v>
      </c>
      <c r="Q130" s="147">
        <v>0</v>
      </c>
      <c r="R130" s="147">
        <f>Q130*H130</f>
        <v>0</v>
      </c>
      <c r="S130" s="147">
        <v>0</v>
      </c>
      <c r="T130" s="148">
        <f>S130*H130</f>
        <v>0</v>
      </c>
      <c r="AR130" s="149" t="s">
        <v>257</v>
      </c>
      <c r="AT130" s="149" t="s">
        <v>252</v>
      </c>
      <c r="AU130" s="149" t="s">
        <v>21</v>
      </c>
      <c r="AY130" s="17" t="s">
        <v>250</v>
      </c>
      <c r="BE130" s="150">
        <f>IF(N130="základní",J130,0)</f>
        <v>0</v>
      </c>
      <c r="BF130" s="150">
        <f>IF(N130="snížená",J130,0)</f>
        <v>0</v>
      </c>
      <c r="BG130" s="150">
        <f>IF(N130="zákl. přenesená",J130,0)</f>
        <v>0</v>
      </c>
      <c r="BH130" s="150">
        <f>IF(N130="sníž. přenesená",J130,0)</f>
        <v>0</v>
      </c>
      <c r="BI130" s="150">
        <f>IF(N130="nulová",J130,0)</f>
        <v>0</v>
      </c>
      <c r="BJ130" s="17" t="s">
        <v>88</v>
      </c>
      <c r="BK130" s="150">
        <f>ROUND(I130*H130,2)</f>
        <v>0</v>
      </c>
      <c r="BL130" s="17" t="s">
        <v>257</v>
      </c>
      <c r="BM130" s="149" t="s">
        <v>6311</v>
      </c>
    </row>
    <row r="131" spans="2:65" s="1" customFormat="1" ht="11.25">
      <c r="B131" s="33"/>
      <c r="D131" s="151" t="s">
        <v>259</v>
      </c>
      <c r="F131" s="152" t="s">
        <v>3753</v>
      </c>
      <c r="I131" s="153"/>
      <c r="L131" s="33"/>
      <c r="M131" s="154"/>
      <c r="T131" s="57"/>
      <c r="AT131" s="17" t="s">
        <v>259</v>
      </c>
      <c r="AU131" s="17" t="s">
        <v>21</v>
      </c>
    </row>
    <row r="132" spans="2:65" s="12" customFormat="1" ht="11.25">
      <c r="B132" s="155"/>
      <c r="D132" s="156" t="s">
        <v>265</v>
      </c>
      <c r="E132" s="157" t="s">
        <v>1</v>
      </c>
      <c r="F132" s="158" t="s">
        <v>6312</v>
      </c>
      <c r="H132" s="159">
        <v>77.5</v>
      </c>
      <c r="I132" s="160"/>
      <c r="L132" s="155"/>
      <c r="M132" s="161"/>
      <c r="T132" s="162"/>
      <c r="AT132" s="157" t="s">
        <v>265</v>
      </c>
      <c r="AU132" s="157" t="s">
        <v>21</v>
      </c>
      <c r="AV132" s="12" t="s">
        <v>21</v>
      </c>
      <c r="AW132" s="12" t="s">
        <v>36</v>
      </c>
      <c r="AX132" s="12" t="s">
        <v>80</v>
      </c>
      <c r="AY132" s="157" t="s">
        <v>250</v>
      </c>
    </row>
    <row r="133" spans="2:65" s="12" customFormat="1" ht="11.25">
      <c r="B133" s="155"/>
      <c r="D133" s="156" t="s">
        <v>265</v>
      </c>
      <c r="E133" s="157" t="s">
        <v>1</v>
      </c>
      <c r="F133" s="158" t="s">
        <v>6313</v>
      </c>
      <c r="H133" s="159">
        <v>38.1</v>
      </c>
      <c r="I133" s="160"/>
      <c r="L133" s="155"/>
      <c r="M133" s="161"/>
      <c r="T133" s="162"/>
      <c r="AT133" s="157" t="s">
        <v>265</v>
      </c>
      <c r="AU133" s="157" t="s">
        <v>21</v>
      </c>
      <c r="AV133" s="12" t="s">
        <v>21</v>
      </c>
      <c r="AW133" s="12" t="s">
        <v>36</v>
      </c>
      <c r="AX133" s="12" t="s">
        <v>80</v>
      </c>
      <c r="AY133" s="157" t="s">
        <v>250</v>
      </c>
    </row>
    <row r="134" spans="2:65" s="13" customFormat="1" ht="11.25">
      <c r="B134" s="163"/>
      <c r="D134" s="156" t="s">
        <v>265</v>
      </c>
      <c r="E134" s="164" t="s">
        <v>1</v>
      </c>
      <c r="F134" s="165" t="s">
        <v>273</v>
      </c>
      <c r="H134" s="166">
        <v>115.6</v>
      </c>
      <c r="I134" s="167"/>
      <c r="L134" s="163"/>
      <c r="M134" s="168"/>
      <c r="T134" s="169"/>
      <c r="AT134" s="164" t="s">
        <v>265</v>
      </c>
      <c r="AU134" s="164" t="s">
        <v>21</v>
      </c>
      <c r="AV134" s="13" t="s">
        <v>257</v>
      </c>
      <c r="AW134" s="13" t="s">
        <v>36</v>
      </c>
      <c r="AX134" s="13" t="s">
        <v>88</v>
      </c>
      <c r="AY134" s="164" t="s">
        <v>250</v>
      </c>
    </row>
    <row r="135" spans="2:65" s="1" customFormat="1" ht="24.2" customHeight="1">
      <c r="B135" s="33"/>
      <c r="C135" s="138" t="s">
        <v>21</v>
      </c>
      <c r="D135" s="138" t="s">
        <v>252</v>
      </c>
      <c r="E135" s="139" t="s">
        <v>6314</v>
      </c>
      <c r="F135" s="140" t="s">
        <v>6315</v>
      </c>
      <c r="G135" s="141" t="s">
        <v>276</v>
      </c>
      <c r="H135" s="142">
        <v>42.7</v>
      </c>
      <c r="I135" s="143"/>
      <c r="J135" s="144">
        <f>ROUND(I135*H135,2)</f>
        <v>0</v>
      </c>
      <c r="K135" s="140" t="s">
        <v>256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257</v>
      </c>
      <c r="AT135" s="149" t="s">
        <v>252</v>
      </c>
      <c r="AU135" s="149" t="s">
        <v>21</v>
      </c>
      <c r="AY135" s="17" t="s">
        <v>250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257</v>
      </c>
      <c r="BM135" s="149" t="s">
        <v>6316</v>
      </c>
    </row>
    <row r="136" spans="2:65" s="1" customFormat="1" ht="11.25">
      <c r="B136" s="33"/>
      <c r="D136" s="151" t="s">
        <v>259</v>
      </c>
      <c r="F136" s="152" t="s">
        <v>6317</v>
      </c>
      <c r="I136" s="153"/>
      <c r="L136" s="33"/>
      <c r="M136" s="154"/>
      <c r="T136" s="57"/>
      <c r="AT136" s="17" t="s">
        <v>259</v>
      </c>
      <c r="AU136" s="17" t="s">
        <v>21</v>
      </c>
    </row>
    <row r="137" spans="2:65" s="12" customFormat="1" ht="11.25">
      <c r="B137" s="155"/>
      <c r="D137" s="156" t="s">
        <v>265</v>
      </c>
      <c r="E137" s="157" t="s">
        <v>1</v>
      </c>
      <c r="F137" s="158" t="s">
        <v>6318</v>
      </c>
      <c r="H137" s="159">
        <v>27.8</v>
      </c>
      <c r="I137" s="160"/>
      <c r="L137" s="155"/>
      <c r="M137" s="161"/>
      <c r="T137" s="162"/>
      <c r="AT137" s="157" t="s">
        <v>265</v>
      </c>
      <c r="AU137" s="157" t="s">
        <v>21</v>
      </c>
      <c r="AV137" s="12" t="s">
        <v>21</v>
      </c>
      <c r="AW137" s="12" t="s">
        <v>36</v>
      </c>
      <c r="AX137" s="12" t="s">
        <v>80</v>
      </c>
      <c r="AY137" s="157" t="s">
        <v>250</v>
      </c>
    </row>
    <row r="138" spans="2:65" s="12" customFormat="1" ht="11.25">
      <c r="B138" s="155"/>
      <c r="D138" s="156" t="s">
        <v>265</v>
      </c>
      <c r="E138" s="157" t="s">
        <v>1</v>
      </c>
      <c r="F138" s="158" t="s">
        <v>6319</v>
      </c>
      <c r="H138" s="159">
        <v>14.9</v>
      </c>
      <c r="I138" s="160"/>
      <c r="L138" s="155"/>
      <c r="M138" s="161"/>
      <c r="T138" s="162"/>
      <c r="AT138" s="157" t="s">
        <v>265</v>
      </c>
      <c r="AU138" s="157" t="s">
        <v>21</v>
      </c>
      <c r="AV138" s="12" t="s">
        <v>21</v>
      </c>
      <c r="AW138" s="12" t="s">
        <v>36</v>
      </c>
      <c r="AX138" s="12" t="s">
        <v>80</v>
      </c>
      <c r="AY138" s="157" t="s">
        <v>250</v>
      </c>
    </row>
    <row r="139" spans="2:65" s="13" customFormat="1" ht="11.25">
      <c r="B139" s="163"/>
      <c r="D139" s="156" t="s">
        <v>265</v>
      </c>
      <c r="E139" s="164" t="s">
        <v>1</v>
      </c>
      <c r="F139" s="165" t="s">
        <v>273</v>
      </c>
      <c r="H139" s="166">
        <v>42.7</v>
      </c>
      <c r="I139" s="167"/>
      <c r="L139" s="163"/>
      <c r="M139" s="168"/>
      <c r="T139" s="169"/>
      <c r="AT139" s="164" t="s">
        <v>265</v>
      </c>
      <c r="AU139" s="164" t="s">
        <v>21</v>
      </c>
      <c r="AV139" s="13" t="s">
        <v>257</v>
      </c>
      <c r="AW139" s="13" t="s">
        <v>36</v>
      </c>
      <c r="AX139" s="13" t="s">
        <v>88</v>
      </c>
      <c r="AY139" s="164" t="s">
        <v>250</v>
      </c>
    </row>
    <row r="140" spans="2:65" s="1" customFormat="1" ht="33" customHeight="1">
      <c r="B140" s="33"/>
      <c r="C140" s="138" t="s">
        <v>267</v>
      </c>
      <c r="D140" s="138" t="s">
        <v>252</v>
      </c>
      <c r="E140" s="139" t="s">
        <v>3928</v>
      </c>
      <c r="F140" s="140" t="s">
        <v>3929</v>
      </c>
      <c r="G140" s="141" t="s">
        <v>276</v>
      </c>
      <c r="H140" s="142">
        <v>39.700000000000003</v>
      </c>
      <c r="I140" s="143"/>
      <c r="J140" s="144">
        <f>ROUND(I140*H140,2)</f>
        <v>0</v>
      </c>
      <c r="K140" s="140" t="s">
        <v>256</v>
      </c>
      <c r="L140" s="33"/>
      <c r="M140" s="145" t="s">
        <v>1</v>
      </c>
      <c r="N140" s="146" t="s">
        <v>45</v>
      </c>
      <c r="P140" s="147">
        <f>O140*H140</f>
        <v>0</v>
      </c>
      <c r="Q140" s="147">
        <v>0</v>
      </c>
      <c r="R140" s="147">
        <f>Q140*H140</f>
        <v>0</v>
      </c>
      <c r="S140" s="147">
        <v>0</v>
      </c>
      <c r="T140" s="148">
        <f>S140*H140</f>
        <v>0</v>
      </c>
      <c r="AR140" s="149" t="s">
        <v>257</v>
      </c>
      <c r="AT140" s="149" t="s">
        <v>252</v>
      </c>
      <c r="AU140" s="149" t="s">
        <v>21</v>
      </c>
      <c r="AY140" s="17" t="s">
        <v>250</v>
      </c>
      <c r="BE140" s="150">
        <f>IF(N140="základní",J140,0)</f>
        <v>0</v>
      </c>
      <c r="BF140" s="150">
        <f>IF(N140="snížená",J140,0)</f>
        <v>0</v>
      </c>
      <c r="BG140" s="150">
        <f>IF(N140="zákl. přenesená",J140,0)</f>
        <v>0</v>
      </c>
      <c r="BH140" s="150">
        <f>IF(N140="sníž. přenesená",J140,0)</f>
        <v>0</v>
      </c>
      <c r="BI140" s="150">
        <f>IF(N140="nulová",J140,0)</f>
        <v>0</v>
      </c>
      <c r="BJ140" s="17" t="s">
        <v>88</v>
      </c>
      <c r="BK140" s="150">
        <f>ROUND(I140*H140,2)</f>
        <v>0</v>
      </c>
      <c r="BL140" s="17" t="s">
        <v>257</v>
      </c>
      <c r="BM140" s="149" t="s">
        <v>6320</v>
      </c>
    </row>
    <row r="141" spans="2:65" s="1" customFormat="1" ht="11.25">
      <c r="B141" s="33"/>
      <c r="D141" s="151" t="s">
        <v>259</v>
      </c>
      <c r="F141" s="152" t="s">
        <v>3931</v>
      </c>
      <c r="I141" s="153"/>
      <c r="L141" s="33"/>
      <c r="M141" s="154"/>
      <c r="T141" s="57"/>
      <c r="AT141" s="17" t="s">
        <v>259</v>
      </c>
      <c r="AU141" s="17" t="s">
        <v>21</v>
      </c>
    </row>
    <row r="142" spans="2:65" s="12" customFormat="1" ht="11.25">
      <c r="B142" s="155"/>
      <c r="D142" s="156" t="s">
        <v>265</v>
      </c>
      <c r="E142" s="157" t="s">
        <v>1</v>
      </c>
      <c r="F142" s="158" t="s">
        <v>6321</v>
      </c>
      <c r="H142" s="159">
        <v>17.3</v>
      </c>
      <c r="I142" s="160"/>
      <c r="L142" s="155"/>
      <c r="M142" s="161"/>
      <c r="T142" s="162"/>
      <c r="AT142" s="157" t="s">
        <v>265</v>
      </c>
      <c r="AU142" s="157" t="s">
        <v>21</v>
      </c>
      <c r="AV142" s="12" t="s">
        <v>21</v>
      </c>
      <c r="AW142" s="12" t="s">
        <v>36</v>
      </c>
      <c r="AX142" s="12" t="s">
        <v>80</v>
      </c>
      <c r="AY142" s="157" t="s">
        <v>250</v>
      </c>
    </row>
    <row r="143" spans="2:65" s="12" customFormat="1" ht="11.25">
      <c r="B143" s="155"/>
      <c r="D143" s="156" t="s">
        <v>265</v>
      </c>
      <c r="E143" s="157" t="s">
        <v>1</v>
      </c>
      <c r="F143" s="158" t="s">
        <v>6322</v>
      </c>
      <c r="H143" s="159">
        <v>22.4</v>
      </c>
      <c r="I143" s="160"/>
      <c r="L143" s="155"/>
      <c r="M143" s="161"/>
      <c r="T143" s="162"/>
      <c r="AT143" s="157" t="s">
        <v>265</v>
      </c>
      <c r="AU143" s="157" t="s">
        <v>21</v>
      </c>
      <c r="AV143" s="12" t="s">
        <v>21</v>
      </c>
      <c r="AW143" s="12" t="s">
        <v>36</v>
      </c>
      <c r="AX143" s="12" t="s">
        <v>80</v>
      </c>
      <c r="AY143" s="157" t="s">
        <v>250</v>
      </c>
    </row>
    <row r="144" spans="2:65" s="13" customFormat="1" ht="11.25">
      <c r="B144" s="163"/>
      <c r="D144" s="156" t="s">
        <v>265</v>
      </c>
      <c r="E144" s="164" t="s">
        <v>1</v>
      </c>
      <c r="F144" s="165" t="s">
        <v>273</v>
      </c>
      <c r="H144" s="166">
        <v>39.700000000000003</v>
      </c>
      <c r="I144" s="167"/>
      <c r="L144" s="163"/>
      <c r="M144" s="168"/>
      <c r="T144" s="169"/>
      <c r="AT144" s="164" t="s">
        <v>265</v>
      </c>
      <c r="AU144" s="164" t="s">
        <v>21</v>
      </c>
      <c r="AV144" s="13" t="s">
        <v>257</v>
      </c>
      <c r="AW144" s="13" t="s">
        <v>36</v>
      </c>
      <c r="AX144" s="13" t="s">
        <v>88</v>
      </c>
      <c r="AY144" s="164" t="s">
        <v>250</v>
      </c>
    </row>
    <row r="145" spans="2:65" s="1" customFormat="1" ht="21.75" customHeight="1">
      <c r="B145" s="33"/>
      <c r="C145" s="138" t="s">
        <v>257</v>
      </c>
      <c r="D145" s="138" t="s">
        <v>252</v>
      </c>
      <c r="E145" s="139" t="s">
        <v>4438</v>
      </c>
      <c r="F145" s="140" t="s">
        <v>4439</v>
      </c>
      <c r="G145" s="141" t="s">
        <v>255</v>
      </c>
      <c r="H145" s="142">
        <v>96</v>
      </c>
      <c r="I145" s="143"/>
      <c r="J145" s="144">
        <f>ROUND(I145*H145,2)</f>
        <v>0</v>
      </c>
      <c r="K145" s="140" t="s">
        <v>256</v>
      </c>
      <c r="L145" s="33"/>
      <c r="M145" s="145" t="s">
        <v>1</v>
      </c>
      <c r="N145" s="146" t="s">
        <v>45</v>
      </c>
      <c r="P145" s="147">
        <f>O145*H145</f>
        <v>0</v>
      </c>
      <c r="Q145" s="147">
        <v>6.9999999999999999E-4</v>
      </c>
      <c r="R145" s="147">
        <f>Q145*H145</f>
        <v>6.7199999999999996E-2</v>
      </c>
      <c r="S145" s="147">
        <v>0</v>
      </c>
      <c r="T145" s="148">
        <f>S145*H145</f>
        <v>0</v>
      </c>
      <c r="AR145" s="149" t="s">
        <v>257</v>
      </c>
      <c r="AT145" s="149" t="s">
        <v>252</v>
      </c>
      <c r="AU145" s="149" t="s">
        <v>21</v>
      </c>
      <c r="AY145" s="17" t="s">
        <v>250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257</v>
      </c>
      <c r="BM145" s="149" t="s">
        <v>6323</v>
      </c>
    </row>
    <row r="146" spans="2:65" s="1" customFormat="1" ht="11.25">
      <c r="B146" s="33"/>
      <c r="D146" s="151" t="s">
        <v>259</v>
      </c>
      <c r="F146" s="152" t="s">
        <v>4441</v>
      </c>
      <c r="I146" s="153"/>
      <c r="L146" s="33"/>
      <c r="M146" s="154"/>
      <c r="T146" s="57"/>
      <c r="AT146" s="17" t="s">
        <v>259</v>
      </c>
      <c r="AU146" s="17" t="s">
        <v>21</v>
      </c>
    </row>
    <row r="147" spans="2:65" s="12" customFormat="1" ht="11.25">
      <c r="B147" s="155"/>
      <c r="D147" s="156" t="s">
        <v>265</v>
      </c>
      <c r="E147" s="157" t="s">
        <v>1</v>
      </c>
      <c r="F147" s="158" t="s">
        <v>6324</v>
      </c>
      <c r="H147" s="159">
        <v>30</v>
      </c>
      <c r="I147" s="160"/>
      <c r="L147" s="155"/>
      <c r="M147" s="161"/>
      <c r="T147" s="162"/>
      <c r="AT147" s="157" t="s">
        <v>265</v>
      </c>
      <c r="AU147" s="157" t="s">
        <v>21</v>
      </c>
      <c r="AV147" s="12" t="s">
        <v>21</v>
      </c>
      <c r="AW147" s="12" t="s">
        <v>36</v>
      </c>
      <c r="AX147" s="12" t="s">
        <v>80</v>
      </c>
      <c r="AY147" s="157" t="s">
        <v>250</v>
      </c>
    </row>
    <row r="148" spans="2:65" s="12" customFormat="1" ht="11.25">
      <c r="B148" s="155"/>
      <c r="D148" s="156" t="s">
        <v>265</v>
      </c>
      <c r="E148" s="157" t="s">
        <v>1</v>
      </c>
      <c r="F148" s="158" t="s">
        <v>6325</v>
      </c>
      <c r="H148" s="159">
        <v>66</v>
      </c>
      <c r="I148" s="160"/>
      <c r="L148" s="155"/>
      <c r="M148" s="161"/>
      <c r="T148" s="162"/>
      <c r="AT148" s="157" t="s">
        <v>265</v>
      </c>
      <c r="AU148" s="157" t="s">
        <v>21</v>
      </c>
      <c r="AV148" s="12" t="s">
        <v>21</v>
      </c>
      <c r="AW148" s="12" t="s">
        <v>36</v>
      </c>
      <c r="AX148" s="12" t="s">
        <v>80</v>
      </c>
      <c r="AY148" s="157" t="s">
        <v>250</v>
      </c>
    </row>
    <row r="149" spans="2:65" s="13" customFormat="1" ht="11.25">
      <c r="B149" s="163"/>
      <c r="D149" s="156" t="s">
        <v>265</v>
      </c>
      <c r="E149" s="164" t="s">
        <v>1</v>
      </c>
      <c r="F149" s="165" t="s">
        <v>273</v>
      </c>
      <c r="H149" s="166">
        <v>96</v>
      </c>
      <c r="I149" s="167"/>
      <c r="L149" s="163"/>
      <c r="M149" s="168"/>
      <c r="T149" s="169"/>
      <c r="AT149" s="164" t="s">
        <v>265</v>
      </c>
      <c r="AU149" s="164" t="s">
        <v>21</v>
      </c>
      <c r="AV149" s="13" t="s">
        <v>257</v>
      </c>
      <c r="AW149" s="13" t="s">
        <v>36</v>
      </c>
      <c r="AX149" s="13" t="s">
        <v>88</v>
      </c>
      <c r="AY149" s="164" t="s">
        <v>250</v>
      </c>
    </row>
    <row r="150" spans="2:65" s="1" customFormat="1" ht="16.5" customHeight="1">
      <c r="B150" s="33"/>
      <c r="C150" s="138" t="s">
        <v>280</v>
      </c>
      <c r="D150" s="138" t="s">
        <v>252</v>
      </c>
      <c r="E150" s="139" t="s">
        <v>4443</v>
      </c>
      <c r="F150" s="140" t="s">
        <v>4444</v>
      </c>
      <c r="G150" s="141" t="s">
        <v>255</v>
      </c>
      <c r="H150" s="142">
        <v>96</v>
      </c>
      <c r="I150" s="143"/>
      <c r="J150" s="144">
        <f>ROUND(I150*H150,2)</f>
        <v>0</v>
      </c>
      <c r="K150" s="140" t="s">
        <v>256</v>
      </c>
      <c r="L150" s="33"/>
      <c r="M150" s="145" t="s">
        <v>1</v>
      </c>
      <c r="N150" s="146" t="s">
        <v>45</v>
      </c>
      <c r="P150" s="147">
        <f>O150*H150</f>
        <v>0</v>
      </c>
      <c r="Q150" s="147">
        <v>0</v>
      </c>
      <c r="R150" s="147">
        <f>Q150*H150</f>
        <v>0</v>
      </c>
      <c r="S150" s="147">
        <v>0</v>
      </c>
      <c r="T150" s="148">
        <f>S150*H150</f>
        <v>0</v>
      </c>
      <c r="AR150" s="149" t="s">
        <v>257</v>
      </c>
      <c r="AT150" s="149" t="s">
        <v>252</v>
      </c>
      <c r="AU150" s="149" t="s">
        <v>21</v>
      </c>
      <c r="AY150" s="17" t="s">
        <v>250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257</v>
      </c>
      <c r="BM150" s="149" t="s">
        <v>6326</v>
      </c>
    </row>
    <row r="151" spans="2:65" s="1" customFormat="1" ht="11.25">
      <c r="B151" s="33"/>
      <c r="D151" s="151" t="s">
        <v>259</v>
      </c>
      <c r="F151" s="152" t="s">
        <v>4446</v>
      </c>
      <c r="I151" s="153"/>
      <c r="L151" s="33"/>
      <c r="M151" s="154"/>
      <c r="T151" s="57"/>
      <c r="AT151" s="17" t="s">
        <v>259</v>
      </c>
      <c r="AU151" s="17" t="s">
        <v>21</v>
      </c>
    </row>
    <row r="152" spans="2:65" s="1" customFormat="1" ht="37.9" customHeight="1">
      <c r="B152" s="33"/>
      <c r="C152" s="138" t="s">
        <v>287</v>
      </c>
      <c r="D152" s="138" t="s">
        <v>252</v>
      </c>
      <c r="E152" s="139" t="s">
        <v>4457</v>
      </c>
      <c r="F152" s="140" t="s">
        <v>4458</v>
      </c>
      <c r="G152" s="141" t="s">
        <v>276</v>
      </c>
      <c r="H152" s="142">
        <v>120.11</v>
      </c>
      <c r="I152" s="143"/>
      <c r="J152" s="144">
        <f>ROUND(I152*H152,2)</f>
        <v>0</v>
      </c>
      <c r="K152" s="140" t="s">
        <v>256</v>
      </c>
      <c r="L152" s="33"/>
      <c r="M152" s="145" t="s">
        <v>1</v>
      </c>
      <c r="N152" s="146" t="s">
        <v>45</v>
      </c>
      <c r="P152" s="147">
        <f>O152*H152</f>
        <v>0</v>
      </c>
      <c r="Q152" s="147">
        <v>0</v>
      </c>
      <c r="R152" s="147">
        <f>Q152*H152</f>
        <v>0</v>
      </c>
      <c r="S152" s="147">
        <v>0</v>
      </c>
      <c r="T152" s="148">
        <f>S152*H152</f>
        <v>0</v>
      </c>
      <c r="AR152" s="149" t="s">
        <v>257</v>
      </c>
      <c r="AT152" s="149" t="s">
        <v>252</v>
      </c>
      <c r="AU152" s="149" t="s">
        <v>21</v>
      </c>
      <c r="AY152" s="17" t="s">
        <v>250</v>
      </c>
      <c r="BE152" s="150">
        <f>IF(N152="základní",J152,0)</f>
        <v>0</v>
      </c>
      <c r="BF152" s="150">
        <f>IF(N152="snížená",J152,0)</f>
        <v>0</v>
      </c>
      <c r="BG152" s="150">
        <f>IF(N152="zákl. přenesená",J152,0)</f>
        <v>0</v>
      </c>
      <c r="BH152" s="150">
        <f>IF(N152="sníž. přenesená",J152,0)</f>
        <v>0</v>
      </c>
      <c r="BI152" s="150">
        <f>IF(N152="nulová",J152,0)</f>
        <v>0</v>
      </c>
      <c r="BJ152" s="17" t="s">
        <v>88</v>
      </c>
      <c r="BK152" s="150">
        <f>ROUND(I152*H152,2)</f>
        <v>0</v>
      </c>
      <c r="BL152" s="17" t="s">
        <v>257</v>
      </c>
      <c r="BM152" s="149" t="s">
        <v>6327</v>
      </c>
    </row>
    <row r="153" spans="2:65" s="1" customFormat="1" ht="11.25">
      <c r="B153" s="33"/>
      <c r="D153" s="151" t="s">
        <v>259</v>
      </c>
      <c r="F153" s="152" t="s">
        <v>4460</v>
      </c>
      <c r="I153" s="153"/>
      <c r="L153" s="33"/>
      <c r="M153" s="154"/>
      <c r="T153" s="57"/>
      <c r="AT153" s="17" t="s">
        <v>259</v>
      </c>
      <c r="AU153" s="17" t="s">
        <v>21</v>
      </c>
    </row>
    <row r="154" spans="2:65" s="12" customFormat="1" ht="11.25">
      <c r="B154" s="155"/>
      <c r="D154" s="156" t="s">
        <v>265</v>
      </c>
      <c r="E154" s="157" t="s">
        <v>1</v>
      </c>
      <c r="F154" s="158" t="s">
        <v>6328</v>
      </c>
      <c r="H154" s="159">
        <v>11.625</v>
      </c>
      <c r="I154" s="160"/>
      <c r="L154" s="155"/>
      <c r="M154" s="161"/>
      <c r="T154" s="162"/>
      <c r="AT154" s="157" t="s">
        <v>265</v>
      </c>
      <c r="AU154" s="157" t="s">
        <v>21</v>
      </c>
      <c r="AV154" s="12" t="s">
        <v>21</v>
      </c>
      <c r="AW154" s="12" t="s">
        <v>36</v>
      </c>
      <c r="AX154" s="12" t="s">
        <v>80</v>
      </c>
      <c r="AY154" s="157" t="s">
        <v>250</v>
      </c>
    </row>
    <row r="155" spans="2:65" s="12" customFormat="1" ht="11.25">
      <c r="B155" s="155"/>
      <c r="D155" s="156" t="s">
        <v>265</v>
      </c>
      <c r="E155" s="157" t="s">
        <v>1</v>
      </c>
      <c r="F155" s="158" t="s">
        <v>6329</v>
      </c>
      <c r="H155" s="159">
        <v>23</v>
      </c>
      <c r="I155" s="160"/>
      <c r="L155" s="155"/>
      <c r="M155" s="161"/>
      <c r="T155" s="162"/>
      <c r="AT155" s="157" t="s">
        <v>265</v>
      </c>
      <c r="AU155" s="157" t="s">
        <v>21</v>
      </c>
      <c r="AV155" s="12" t="s">
        <v>21</v>
      </c>
      <c r="AW155" s="12" t="s">
        <v>36</v>
      </c>
      <c r="AX155" s="12" t="s">
        <v>80</v>
      </c>
      <c r="AY155" s="157" t="s">
        <v>250</v>
      </c>
    </row>
    <row r="156" spans="2:65" s="12" customFormat="1" ht="11.25">
      <c r="B156" s="155"/>
      <c r="D156" s="156" t="s">
        <v>265</v>
      </c>
      <c r="E156" s="157" t="s">
        <v>1</v>
      </c>
      <c r="F156" s="158" t="s">
        <v>6330</v>
      </c>
      <c r="H156" s="159">
        <v>7.62</v>
      </c>
      <c r="I156" s="160"/>
      <c r="L156" s="155"/>
      <c r="M156" s="161"/>
      <c r="T156" s="162"/>
      <c r="AT156" s="157" t="s">
        <v>265</v>
      </c>
      <c r="AU156" s="157" t="s">
        <v>21</v>
      </c>
      <c r="AV156" s="12" t="s">
        <v>21</v>
      </c>
      <c r="AW156" s="12" t="s">
        <v>36</v>
      </c>
      <c r="AX156" s="12" t="s">
        <v>80</v>
      </c>
      <c r="AY156" s="157" t="s">
        <v>250</v>
      </c>
    </row>
    <row r="157" spans="2:65" s="12" customFormat="1" ht="11.25">
      <c r="B157" s="155"/>
      <c r="D157" s="156" t="s">
        <v>265</v>
      </c>
      <c r="E157" s="157" t="s">
        <v>1</v>
      </c>
      <c r="F157" s="158" t="s">
        <v>6331</v>
      </c>
      <c r="H157" s="159">
        <v>37.299999999999997</v>
      </c>
      <c r="I157" s="160"/>
      <c r="L157" s="155"/>
      <c r="M157" s="161"/>
      <c r="T157" s="162"/>
      <c r="AT157" s="157" t="s">
        <v>265</v>
      </c>
      <c r="AU157" s="157" t="s">
        <v>21</v>
      </c>
      <c r="AV157" s="12" t="s">
        <v>21</v>
      </c>
      <c r="AW157" s="12" t="s">
        <v>36</v>
      </c>
      <c r="AX157" s="12" t="s">
        <v>80</v>
      </c>
      <c r="AY157" s="157" t="s">
        <v>250</v>
      </c>
    </row>
    <row r="158" spans="2:65" s="14" customFormat="1" ht="11.25">
      <c r="B158" s="171"/>
      <c r="D158" s="156" t="s">
        <v>265</v>
      </c>
      <c r="E158" s="172" t="s">
        <v>1</v>
      </c>
      <c r="F158" s="173" t="s">
        <v>317</v>
      </c>
      <c r="H158" s="174">
        <v>79.545000000000002</v>
      </c>
      <c r="I158" s="175"/>
      <c r="L158" s="171"/>
      <c r="M158" s="176"/>
      <c r="T158" s="177"/>
      <c r="AT158" s="172" t="s">
        <v>265</v>
      </c>
      <c r="AU158" s="172" t="s">
        <v>21</v>
      </c>
      <c r="AV158" s="14" t="s">
        <v>267</v>
      </c>
      <c r="AW158" s="14" t="s">
        <v>36</v>
      </c>
      <c r="AX158" s="14" t="s">
        <v>80</v>
      </c>
      <c r="AY158" s="172" t="s">
        <v>250</v>
      </c>
    </row>
    <row r="159" spans="2:65" s="12" customFormat="1" ht="11.25">
      <c r="B159" s="155"/>
      <c r="D159" s="156" t="s">
        <v>265</v>
      </c>
      <c r="E159" s="157" t="s">
        <v>1</v>
      </c>
      <c r="F159" s="158" t="s">
        <v>6329</v>
      </c>
      <c r="H159" s="159">
        <v>23</v>
      </c>
      <c r="I159" s="160"/>
      <c r="L159" s="155"/>
      <c r="M159" s="161"/>
      <c r="T159" s="162"/>
      <c r="AT159" s="157" t="s">
        <v>265</v>
      </c>
      <c r="AU159" s="157" t="s">
        <v>21</v>
      </c>
      <c r="AV159" s="12" t="s">
        <v>21</v>
      </c>
      <c r="AW159" s="12" t="s">
        <v>36</v>
      </c>
      <c r="AX159" s="12" t="s">
        <v>80</v>
      </c>
      <c r="AY159" s="157" t="s">
        <v>250</v>
      </c>
    </row>
    <row r="160" spans="2:65" s="12" customFormat="1" ht="11.25">
      <c r="B160" s="155"/>
      <c r="D160" s="156" t="s">
        <v>265</v>
      </c>
      <c r="E160" s="157" t="s">
        <v>1</v>
      </c>
      <c r="F160" s="158" t="s">
        <v>6332</v>
      </c>
      <c r="H160" s="159">
        <v>11.625</v>
      </c>
      <c r="I160" s="160"/>
      <c r="L160" s="155"/>
      <c r="M160" s="161"/>
      <c r="T160" s="162"/>
      <c r="AT160" s="157" t="s">
        <v>265</v>
      </c>
      <c r="AU160" s="157" t="s">
        <v>21</v>
      </c>
      <c r="AV160" s="12" t="s">
        <v>21</v>
      </c>
      <c r="AW160" s="12" t="s">
        <v>36</v>
      </c>
      <c r="AX160" s="12" t="s">
        <v>80</v>
      </c>
      <c r="AY160" s="157" t="s">
        <v>250</v>
      </c>
    </row>
    <row r="161" spans="2:65" s="12" customFormat="1" ht="11.25">
      <c r="B161" s="155"/>
      <c r="D161" s="156" t="s">
        <v>265</v>
      </c>
      <c r="E161" s="157" t="s">
        <v>1</v>
      </c>
      <c r="F161" s="158" t="s">
        <v>6333</v>
      </c>
      <c r="H161" s="159">
        <v>5.94</v>
      </c>
      <c r="I161" s="160"/>
      <c r="L161" s="155"/>
      <c r="M161" s="161"/>
      <c r="T161" s="162"/>
      <c r="AT161" s="157" t="s">
        <v>265</v>
      </c>
      <c r="AU161" s="157" t="s">
        <v>21</v>
      </c>
      <c r="AV161" s="12" t="s">
        <v>21</v>
      </c>
      <c r="AW161" s="12" t="s">
        <v>36</v>
      </c>
      <c r="AX161" s="12" t="s">
        <v>80</v>
      </c>
      <c r="AY161" s="157" t="s">
        <v>250</v>
      </c>
    </row>
    <row r="162" spans="2:65" s="14" customFormat="1" ht="11.25">
      <c r="B162" s="171"/>
      <c r="D162" s="156" t="s">
        <v>265</v>
      </c>
      <c r="E162" s="172" t="s">
        <v>6308</v>
      </c>
      <c r="F162" s="173" t="s">
        <v>317</v>
      </c>
      <c r="H162" s="174">
        <v>40.564999999999998</v>
      </c>
      <c r="I162" s="175"/>
      <c r="L162" s="171"/>
      <c r="M162" s="176"/>
      <c r="T162" s="177"/>
      <c r="AT162" s="172" t="s">
        <v>265</v>
      </c>
      <c r="AU162" s="172" t="s">
        <v>21</v>
      </c>
      <c r="AV162" s="14" t="s">
        <v>267</v>
      </c>
      <c r="AW162" s="14" t="s">
        <v>36</v>
      </c>
      <c r="AX162" s="14" t="s">
        <v>80</v>
      </c>
      <c r="AY162" s="172" t="s">
        <v>250</v>
      </c>
    </row>
    <row r="163" spans="2:65" s="13" customFormat="1" ht="11.25">
      <c r="B163" s="163"/>
      <c r="D163" s="156" t="s">
        <v>265</v>
      </c>
      <c r="E163" s="164" t="s">
        <v>1</v>
      </c>
      <c r="F163" s="165" t="s">
        <v>273</v>
      </c>
      <c r="H163" s="166">
        <v>120.11</v>
      </c>
      <c r="I163" s="167"/>
      <c r="L163" s="163"/>
      <c r="M163" s="168"/>
      <c r="T163" s="169"/>
      <c r="AT163" s="164" t="s">
        <v>265</v>
      </c>
      <c r="AU163" s="164" t="s">
        <v>21</v>
      </c>
      <c r="AV163" s="13" t="s">
        <v>257</v>
      </c>
      <c r="AW163" s="13" t="s">
        <v>36</v>
      </c>
      <c r="AX163" s="13" t="s">
        <v>88</v>
      </c>
      <c r="AY163" s="164" t="s">
        <v>250</v>
      </c>
    </row>
    <row r="164" spans="2:65" s="1" customFormat="1" ht="37.9" customHeight="1">
      <c r="B164" s="33"/>
      <c r="C164" s="138" t="s">
        <v>293</v>
      </c>
      <c r="D164" s="138" t="s">
        <v>252</v>
      </c>
      <c r="E164" s="139" t="s">
        <v>312</v>
      </c>
      <c r="F164" s="140" t="s">
        <v>313</v>
      </c>
      <c r="G164" s="141" t="s">
        <v>276</v>
      </c>
      <c r="H164" s="142">
        <v>29.4</v>
      </c>
      <c r="I164" s="143"/>
      <c r="J164" s="144">
        <f>ROUND(I164*H164,2)</f>
        <v>0</v>
      </c>
      <c r="K164" s="140" t="s">
        <v>256</v>
      </c>
      <c r="L164" s="33"/>
      <c r="M164" s="145" t="s">
        <v>1</v>
      </c>
      <c r="N164" s="146" t="s">
        <v>45</v>
      </c>
      <c r="P164" s="147">
        <f>O164*H164</f>
        <v>0</v>
      </c>
      <c r="Q164" s="147">
        <v>0</v>
      </c>
      <c r="R164" s="147">
        <f>Q164*H164</f>
        <v>0</v>
      </c>
      <c r="S164" s="147">
        <v>0</v>
      </c>
      <c r="T164" s="148">
        <f>S164*H164</f>
        <v>0</v>
      </c>
      <c r="AR164" s="149" t="s">
        <v>257</v>
      </c>
      <c r="AT164" s="149" t="s">
        <v>252</v>
      </c>
      <c r="AU164" s="149" t="s">
        <v>21</v>
      </c>
      <c r="AY164" s="17" t="s">
        <v>250</v>
      </c>
      <c r="BE164" s="150">
        <f>IF(N164="základní",J164,0)</f>
        <v>0</v>
      </c>
      <c r="BF164" s="150">
        <f>IF(N164="snížená",J164,0)</f>
        <v>0</v>
      </c>
      <c r="BG164" s="150">
        <f>IF(N164="zákl. přenesená",J164,0)</f>
        <v>0</v>
      </c>
      <c r="BH164" s="150">
        <f>IF(N164="sníž. přenesená",J164,0)</f>
        <v>0</v>
      </c>
      <c r="BI164" s="150">
        <f>IF(N164="nulová",J164,0)</f>
        <v>0</v>
      </c>
      <c r="BJ164" s="17" t="s">
        <v>88</v>
      </c>
      <c r="BK164" s="150">
        <f>ROUND(I164*H164,2)</f>
        <v>0</v>
      </c>
      <c r="BL164" s="17" t="s">
        <v>257</v>
      </c>
      <c r="BM164" s="149" t="s">
        <v>6334</v>
      </c>
    </row>
    <row r="165" spans="2:65" s="1" customFormat="1" ht="11.25">
      <c r="B165" s="33"/>
      <c r="D165" s="151" t="s">
        <v>259</v>
      </c>
      <c r="F165" s="152" t="s">
        <v>315</v>
      </c>
      <c r="I165" s="153"/>
      <c r="L165" s="33"/>
      <c r="M165" s="154"/>
      <c r="T165" s="57"/>
      <c r="AT165" s="17" t="s">
        <v>259</v>
      </c>
      <c r="AU165" s="17" t="s">
        <v>21</v>
      </c>
    </row>
    <row r="166" spans="2:65" s="12" customFormat="1" ht="11.25">
      <c r="B166" s="155"/>
      <c r="D166" s="156" t="s">
        <v>265</v>
      </c>
      <c r="E166" s="157" t="s">
        <v>1</v>
      </c>
      <c r="F166" s="158" t="s">
        <v>6335</v>
      </c>
      <c r="H166" s="159">
        <v>22.1</v>
      </c>
      <c r="I166" s="160"/>
      <c r="L166" s="155"/>
      <c r="M166" s="161"/>
      <c r="T166" s="162"/>
      <c r="AT166" s="157" t="s">
        <v>265</v>
      </c>
      <c r="AU166" s="157" t="s">
        <v>21</v>
      </c>
      <c r="AV166" s="12" t="s">
        <v>21</v>
      </c>
      <c r="AW166" s="12" t="s">
        <v>36</v>
      </c>
      <c r="AX166" s="12" t="s">
        <v>80</v>
      </c>
      <c r="AY166" s="157" t="s">
        <v>250</v>
      </c>
    </row>
    <row r="167" spans="2:65" s="12" customFormat="1" ht="11.25">
      <c r="B167" s="155"/>
      <c r="D167" s="156" t="s">
        <v>265</v>
      </c>
      <c r="E167" s="157" t="s">
        <v>1</v>
      </c>
      <c r="F167" s="158" t="s">
        <v>6336</v>
      </c>
      <c r="H167" s="159">
        <v>7.3</v>
      </c>
      <c r="I167" s="160"/>
      <c r="L167" s="155"/>
      <c r="M167" s="161"/>
      <c r="T167" s="162"/>
      <c r="AT167" s="157" t="s">
        <v>265</v>
      </c>
      <c r="AU167" s="157" t="s">
        <v>21</v>
      </c>
      <c r="AV167" s="12" t="s">
        <v>21</v>
      </c>
      <c r="AW167" s="12" t="s">
        <v>36</v>
      </c>
      <c r="AX167" s="12" t="s">
        <v>80</v>
      </c>
      <c r="AY167" s="157" t="s">
        <v>250</v>
      </c>
    </row>
    <row r="168" spans="2:65" s="13" customFormat="1" ht="11.25">
      <c r="B168" s="163"/>
      <c r="D168" s="156" t="s">
        <v>265</v>
      </c>
      <c r="E168" s="164" t="s">
        <v>1</v>
      </c>
      <c r="F168" s="165" t="s">
        <v>273</v>
      </c>
      <c r="H168" s="166">
        <v>29.4</v>
      </c>
      <c r="I168" s="167"/>
      <c r="L168" s="163"/>
      <c r="M168" s="168"/>
      <c r="T168" s="169"/>
      <c r="AT168" s="164" t="s">
        <v>265</v>
      </c>
      <c r="AU168" s="164" t="s">
        <v>21</v>
      </c>
      <c r="AV168" s="13" t="s">
        <v>257</v>
      </c>
      <c r="AW168" s="13" t="s">
        <v>36</v>
      </c>
      <c r="AX168" s="13" t="s">
        <v>88</v>
      </c>
      <c r="AY168" s="164" t="s">
        <v>250</v>
      </c>
    </row>
    <row r="169" spans="2:65" s="1" customFormat="1" ht="37.9" customHeight="1">
      <c r="B169" s="33"/>
      <c r="C169" s="138" t="s">
        <v>299</v>
      </c>
      <c r="D169" s="138" t="s">
        <v>252</v>
      </c>
      <c r="E169" s="139" t="s">
        <v>381</v>
      </c>
      <c r="F169" s="140" t="s">
        <v>382</v>
      </c>
      <c r="G169" s="141" t="s">
        <v>276</v>
      </c>
      <c r="H169" s="142">
        <v>14.8</v>
      </c>
      <c r="I169" s="143"/>
      <c r="J169" s="144">
        <f>ROUND(I169*H169,2)</f>
        <v>0</v>
      </c>
      <c r="K169" s="140" t="s">
        <v>2535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0</v>
      </c>
      <c r="R169" s="147">
        <f>Q169*H169</f>
        <v>0</v>
      </c>
      <c r="S169" s="147">
        <v>0</v>
      </c>
      <c r="T169" s="148">
        <f>S169*H169</f>
        <v>0</v>
      </c>
      <c r="AR169" s="149" t="s">
        <v>257</v>
      </c>
      <c r="AT169" s="149" t="s">
        <v>252</v>
      </c>
      <c r="AU169" s="149" t="s">
        <v>21</v>
      </c>
      <c r="AY169" s="17" t="s">
        <v>250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257</v>
      </c>
      <c r="BM169" s="149" t="s">
        <v>6337</v>
      </c>
    </row>
    <row r="170" spans="2:65" s="1" customFormat="1" ht="11.25">
      <c r="B170" s="33"/>
      <c r="D170" s="151" t="s">
        <v>259</v>
      </c>
      <c r="F170" s="152" t="s">
        <v>2537</v>
      </c>
      <c r="I170" s="153"/>
      <c r="L170" s="33"/>
      <c r="M170" s="154"/>
      <c r="T170" s="57"/>
      <c r="AT170" s="17" t="s">
        <v>259</v>
      </c>
      <c r="AU170" s="17" t="s">
        <v>21</v>
      </c>
    </row>
    <row r="171" spans="2:65" s="12" customFormat="1" ht="11.25">
      <c r="B171" s="155"/>
      <c r="D171" s="156" t="s">
        <v>265</v>
      </c>
      <c r="E171" s="157" t="s">
        <v>1</v>
      </c>
      <c r="F171" s="158" t="s">
        <v>6338</v>
      </c>
      <c r="H171" s="159">
        <v>14.8</v>
      </c>
      <c r="I171" s="160"/>
      <c r="L171" s="155"/>
      <c r="M171" s="161"/>
      <c r="T171" s="162"/>
      <c r="AT171" s="157" t="s">
        <v>265</v>
      </c>
      <c r="AU171" s="157" t="s">
        <v>21</v>
      </c>
      <c r="AV171" s="12" t="s">
        <v>21</v>
      </c>
      <c r="AW171" s="12" t="s">
        <v>36</v>
      </c>
      <c r="AX171" s="12" t="s">
        <v>88</v>
      </c>
      <c r="AY171" s="157" t="s">
        <v>250</v>
      </c>
    </row>
    <row r="172" spans="2:65" s="1" customFormat="1" ht="37.9" customHeight="1">
      <c r="B172" s="33"/>
      <c r="C172" s="138" t="s">
        <v>305</v>
      </c>
      <c r="D172" s="138" t="s">
        <v>252</v>
      </c>
      <c r="E172" s="139" t="s">
        <v>388</v>
      </c>
      <c r="F172" s="140" t="s">
        <v>389</v>
      </c>
      <c r="G172" s="141" t="s">
        <v>276</v>
      </c>
      <c r="H172" s="142">
        <v>148</v>
      </c>
      <c r="I172" s="143"/>
      <c r="J172" s="144">
        <f>ROUND(I172*H172,2)</f>
        <v>0</v>
      </c>
      <c r="K172" s="140" t="s">
        <v>2535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0</v>
      </c>
      <c r="R172" s="147">
        <f>Q172*H172</f>
        <v>0</v>
      </c>
      <c r="S172" s="147">
        <v>0</v>
      </c>
      <c r="T172" s="148">
        <f>S172*H172</f>
        <v>0</v>
      </c>
      <c r="AR172" s="149" t="s">
        <v>257</v>
      </c>
      <c r="AT172" s="149" t="s">
        <v>252</v>
      </c>
      <c r="AU172" s="149" t="s">
        <v>21</v>
      </c>
      <c r="AY172" s="17" t="s">
        <v>250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257</v>
      </c>
      <c r="BM172" s="149" t="s">
        <v>6339</v>
      </c>
    </row>
    <row r="173" spans="2:65" s="1" customFormat="1" ht="11.25">
      <c r="B173" s="33"/>
      <c r="D173" s="151" t="s">
        <v>259</v>
      </c>
      <c r="F173" s="152" t="s">
        <v>2540</v>
      </c>
      <c r="I173" s="153"/>
      <c r="L173" s="33"/>
      <c r="M173" s="154"/>
      <c r="T173" s="57"/>
      <c r="AT173" s="17" t="s">
        <v>259</v>
      </c>
      <c r="AU173" s="17" t="s">
        <v>21</v>
      </c>
    </row>
    <row r="174" spans="2:65" s="12" customFormat="1" ht="11.25">
      <c r="B174" s="155"/>
      <c r="D174" s="156" t="s">
        <v>265</v>
      </c>
      <c r="E174" s="157" t="s">
        <v>1</v>
      </c>
      <c r="F174" s="158" t="s">
        <v>6340</v>
      </c>
      <c r="H174" s="159">
        <v>148</v>
      </c>
      <c r="I174" s="160"/>
      <c r="L174" s="155"/>
      <c r="M174" s="161"/>
      <c r="T174" s="162"/>
      <c r="AT174" s="157" t="s">
        <v>265</v>
      </c>
      <c r="AU174" s="157" t="s">
        <v>21</v>
      </c>
      <c r="AV174" s="12" t="s">
        <v>21</v>
      </c>
      <c r="AW174" s="12" t="s">
        <v>36</v>
      </c>
      <c r="AX174" s="12" t="s">
        <v>88</v>
      </c>
      <c r="AY174" s="157" t="s">
        <v>250</v>
      </c>
    </row>
    <row r="175" spans="2:65" s="1" customFormat="1" ht="24.2" customHeight="1">
      <c r="B175" s="33"/>
      <c r="C175" s="138" t="s">
        <v>311</v>
      </c>
      <c r="D175" s="138" t="s">
        <v>252</v>
      </c>
      <c r="E175" s="139" t="s">
        <v>5206</v>
      </c>
      <c r="F175" s="140" t="s">
        <v>5207</v>
      </c>
      <c r="G175" s="141" t="s">
        <v>276</v>
      </c>
      <c r="H175" s="142">
        <v>47.865000000000002</v>
      </c>
      <c r="I175" s="143"/>
      <c r="J175" s="144">
        <f>ROUND(I175*H175,2)</f>
        <v>0</v>
      </c>
      <c r="K175" s="140" t="s">
        <v>256</v>
      </c>
      <c r="L175" s="33"/>
      <c r="M175" s="145" t="s">
        <v>1</v>
      </c>
      <c r="N175" s="146" t="s">
        <v>45</v>
      </c>
      <c r="P175" s="147">
        <f>O175*H175</f>
        <v>0</v>
      </c>
      <c r="Q175" s="147">
        <v>0</v>
      </c>
      <c r="R175" s="147">
        <f>Q175*H175</f>
        <v>0</v>
      </c>
      <c r="S175" s="147">
        <v>0</v>
      </c>
      <c r="T175" s="148">
        <f>S175*H175</f>
        <v>0</v>
      </c>
      <c r="AR175" s="149" t="s">
        <v>257</v>
      </c>
      <c r="AT175" s="149" t="s">
        <v>252</v>
      </c>
      <c r="AU175" s="149" t="s">
        <v>21</v>
      </c>
      <c r="AY175" s="17" t="s">
        <v>250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257</v>
      </c>
      <c r="BM175" s="149" t="s">
        <v>6341</v>
      </c>
    </row>
    <row r="176" spans="2:65" s="1" customFormat="1" ht="11.25">
      <c r="B176" s="33"/>
      <c r="D176" s="151" t="s">
        <v>259</v>
      </c>
      <c r="F176" s="152" t="s">
        <v>5209</v>
      </c>
      <c r="I176" s="153"/>
      <c r="L176" s="33"/>
      <c r="M176" s="154"/>
      <c r="T176" s="57"/>
      <c r="AT176" s="17" t="s">
        <v>259</v>
      </c>
      <c r="AU176" s="17" t="s">
        <v>21</v>
      </c>
    </row>
    <row r="177" spans="2:65" s="12" customFormat="1" ht="11.25">
      <c r="B177" s="155"/>
      <c r="D177" s="156" t="s">
        <v>265</v>
      </c>
      <c r="E177" s="157" t="s">
        <v>1</v>
      </c>
      <c r="F177" s="158" t="s">
        <v>6308</v>
      </c>
      <c r="H177" s="159">
        <v>40.564999999999998</v>
      </c>
      <c r="I177" s="160"/>
      <c r="L177" s="155"/>
      <c r="M177" s="161"/>
      <c r="T177" s="162"/>
      <c r="AT177" s="157" t="s">
        <v>265</v>
      </c>
      <c r="AU177" s="157" t="s">
        <v>21</v>
      </c>
      <c r="AV177" s="12" t="s">
        <v>21</v>
      </c>
      <c r="AW177" s="12" t="s">
        <v>36</v>
      </c>
      <c r="AX177" s="12" t="s">
        <v>80</v>
      </c>
      <c r="AY177" s="157" t="s">
        <v>250</v>
      </c>
    </row>
    <row r="178" spans="2:65" s="12" customFormat="1" ht="11.25">
      <c r="B178" s="155"/>
      <c r="D178" s="156" t="s">
        <v>265</v>
      </c>
      <c r="E178" s="157" t="s">
        <v>1</v>
      </c>
      <c r="F178" s="158" t="s">
        <v>6336</v>
      </c>
      <c r="H178" s="159">
        <v>7.3</v>
      </c>
      <c r="I178" s="160"/>
      <c r="L178" s="155"/>
      <c r="M178" s="161"/>
      <c r="T178" s="162"/>
      <c r="AT178" s="157" t="s">
        <v>265</v>
      </c>
      <c r="AU178" s="157" t="s">
        <v>21</v>
      </c>
      <c r="AV178" s="12" t="s">
        <v>21</v>
      </c>
      <c r="AW178" s="12" t="s">
        <v>36</v>
      </c>
      <c r="AX178" s="12" t="s">
        <v>80</v>
      </c>
      <c r="AY178" s="157" t="s">
        <v>250</v>
      </c>
    </row>
    <row r="179" spans="2:65" s="13" customFormat="1" ht="11.25">
      <c r="B179" s="163"/>
      <c r="D179" s="156" t="s">
        <v>265</v>
      </c>
      <c r="E179" s="164" t="s">
        <v>1</v>
      </c>
      <c r="F179" s="165" t="s">
        <v>273</v>
      </c>
      <c r="H179" s="166">
        <v>47.865000000000002</v>
      </c>
      <c r="I179" s="167"/>
      <c r="L179" s="163"/>
      <c r="M179" s="168"/>
      <c r="T179" s="169"/>
      <c r="AT179" s="164" t="s">
        <v>265</v>
      </c>
      <c r="AU179" s="164" t="s">
        <v>21</v>
      </c>
      <c r="AV179" s="13" t="s">
        <v>257</v>
      </c>
      <c r="AW179" s="13" t="s">
        <v>36</v>
      </c>
      <c r="AX179" s="13" t="s">
        <v>88</v>
      </c>
      <c r="AY179" s="164" t="s">
        <v>250</v>
      </c>
    </row>
    <row r="180" spans="2:65" s="1" customFormat="1" ht="33" customHeight="1">
      <c r="B180" s="33"/>
      <c r="C180" s="138" t="s">
        <v>320</v>
      </c>
      <c r="D180" s="138" t="s">
        <v>252</v>
      </c>
      <c r="E180" s="139" t="s">
        <v>400</v>
      </c>
      <c r="F180" s="140" t="s">
        <v>401</v>
      </c>
      <c r="G180" s="141" t="s">
        <v>402</v>
      </c>
      <c r="H180" s="142">
        <v>29.6</v>
      </c>
      <c r="I180" s="143"/>
      <c r="J180" s="144">
        <f>ROUND(I180*H180,2)</f>
        <v>0</v>
      </c>
      <c r="K180" s="140" t="s">
        <v>2535</v>
      </c>
      <c r="L180" s="33"/>
      <c r="M180" s="145" t="s">
        <v>1</v>
      </c>
      <c r="N180" s="146" t="s">
        <v>45</v>
      </c>
      <c r="P180" s="147">
        <f>O180*H180</f>
        <v>0</v>
      </c>
      <c r="Q180" s="147">
        <v>0</v>
      </c>
      <c r="R180" s="147">
        <f>Q180*H180</f>
        <v>0</v>
      </c>
      <c r="S180" s="147">
        <v>0</v>
      </c>
      <c r="T180" s="148">
        <f>S180*H180</f>
        <v>0</v>
      </c>
      <c r="AR180" s="149" t="s">
        <v>257</v>
      </c>
      <c r="AT180" s="149" t="s">
        <v>252</v>
      </c>
      <c r="AU180" s="149" t="s">
        <v>21</v>
      </c>
      <c r="AY180" s="17" t="s">
        <v>250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257</v>
      </c>
      <c r="BM180" s="149" t="s">
        <v>6342</v>
      </c>
    </row>
    <row r="181" spans="2:65" s="1" customFormat="1" ht="11.25">
      <c r="B181" s="33"/>
      <c r="D181" s="151" t="s">
        <v>259</v>
      </c>
      <c r="F181" s="152" t="s">
        <v>6343</v>
      </c>
      <c r="I181" s="153"/>
      <c r="L181" s="33"/>
      <c r="M181" s="154"/>
      <c r="T181" s="57"/>
      <c r="AT181" s="17" t="s">
        <v>259</v>
      </c>
      <c r="AU181" s="17" t="s">
        <v>21</v>
      </c>
    </row>
    <row r="182" spans="2:65" s="12" customFormat="1" ht="11.25">
      <c r="B182" s="155"/>
      <c r="D182" s="156" t="s">
        <v>265</v>
      </c>
      <c r="E182" s="157" t="s">
        <v>1</v>
      </c>
      <c r="F182" s="158" t="s">
        <v>6344</v>
      </c>
      <c r="H182" s="159">
        <v>29.6</v>
      </c>
      <c r="I182" s="160"/>
      <c r="L182" s="155"/>
      <c r="M182" s="161"/>
      <c r="T182" s="162"/>
      <c r="AT182" s="157" t="s">
        <v>265</v>
      </c>
      <c r="AU182" s="157" t="s">
        <v>21</v>
      </c>
      <c r="AV182" s="12" t="s">
        <v>21</v>
      </c>
      <c r="AW182" s="12" t="s">
        <v>36</v>
      </c>
      <c r="AX182" s="12" t="s">
        <v>88</v>
      </c>
      <c r="AY182" s="157" t="s">
        <v>250</v>
      </c>
    </row>
    <row r="183" spans="2:65" s="1" customFormat="1" ht="16.5" customHeight="1">
      <c r="B183" s="33"/>
      <c r="C183" s="138" t="s">
        <v>331</v>
      </c>
      <c r="D183" s="138" t="s">
        <v>252</v>
      </c>
      <c r="E183" s="139" t="s">
        <v>412</v>
      </c>
      <c r="F183" s="140" t="s">
        <v>413</v>
      </c>
      <c r="G183" s="141" t="s">
        <v>276</v>
      </c>
      <c r="H183" s="142">
        <v>22.1</v>
      </c>
      <c r="I183" s="143"/>
      <c r="J183" s="144">
        <f>ROUND(I183*H183,2)</f>
        <v>0</v>
      </c>
      <c r="K183" s="140" t="s">
        <v>256</v>
      </c>
      <c r="L183" s="33"/>
      <c r="M183" s="145" t="s">
        <v>1</v>
      </c>
      <c r="N183" s="146" t="s">
        <v>45</v>
      </c>
      <c r="P183" s="147">
        <f>O183*H183</f>
        <v>0</v>
      </c>
      <c r="Q183" s="147">
        <v>0</v>
      </c>
      <c r="R183" s="147">
        <f>Q183*H183</f>
        <v>0</v>
      </c>
      <c r="S183" s="147">
        <v>0</v>
      </c>
      <c r="T183" s="148">
        <f>S183*H183</f>
        <v>0</v>
      </c>
      <c r="AR183" s="149" t="s">
        <v>257</v>
      </c>
      <c r="AT183" s="149" t="s">
        <v>252</v>
      </c>
      <c r="AU183" s="149" t="s">
        <v>21</v>
      </c>
      <c r="AY183" s="17" t="s">
        <v>250</v>
      </c>
      <c r="BE183" s="150">
        <f>IF(N183="základní",J183,0)</f>
        <v>0</v>
      </c>
      <c r="BF183" s="150">
        <f>IF(N183="snížená",J183,0)</f>
        <v>0</v>
      </c>
      <c r="BG183" s="150">
        <f>IF(N183="zákl. přenesená",J183,0)</f>
        <v>0</v>
      </c>
      <c r="BH183" s="150">
        <f>IF(N183="sníž. přenesená",J183,0)</f>
        <v>0</v>
      </c>
      <c r="BI183" s="150">
        <f>IF(N183="nulová",J183,0)</f>
        <v>0</v>
      </c>
      <c r="BJ183" s="17" t="s">
        <v>88</v>
      </c>
      <c r="BK183" s="150">
        <f>ROUND(I183*H183,2)</f>
        <v>0</v>
      </c>
      <c r="BL183" s="17" t="s">
        <v>257</v>
      </c>
      <c r="BM183" s="149" t="s">
        <v>6345</v>
      </c>
    </row>
    <row r="184" spans="2:65" s="1" customFormat="1" ht="11.25">
      <c r="B184" s="33"/>
      <c r="D184" s="151" t="s">
        <v>259</v>
      </c>
      <c r="F184" s="152" t="s">
        <v>415</v>
      </c>
      <c r="I184" s="153"/>
      <c r="L184" s="33"/>
      <c r="M184" s="154"/>
      <c r="T184" s="57"/>
      <c r="AT184" s="17" t="s">
        <v>259</v>
      </c>
      <c r="AU184" s="17" t="s">
        <v>21</v>
      </c>
    </row>
    <row r="185" spans="2:65" s="12" customFormat="1" ht="11.25">
      <c r="B185" s="155"/>
      <c r="D185" s="156" t="s">
        <v>265</v>
      </c>
      <c r="E185" s="157" t="s">
        <v>1</v>
      </c>
      <c r="F185" s="158" t="s">
        <v>6335</v>
      </c>
      <c r="H185" s="159">
        <v>22.1</v>
      </c>
      <c r="I185" s="160"/>
      <c r="L185" s="155"/>
      <c r="M185" s="161"/>
      <c r="T185" s="162"/>
      <c r="AT185" s="157" t="s">
        <v>265</v>
      </c>
      <c r="AU185" s="157" t="s">
        <v>21</v>
      </c>
      <c r="AV185" s="12" t="s">
        <v>21</v>
      </c>
      <c r="AW185" s="12" t="s">
        <v>36</v>
      </c>
      <c r="AX185" s="12" t="s">
        <v>88</v>
      </c>
      <c r="AY185" s="157" t="s">
        <v>250</v>
      </c>
    </row>
    <row r="186" spans="2:65" s="1" customFormat="1" ht="24.2" customHeight="1">
      <c r="B186" s="33"/>
      <c r="C186" s="138" t="s">
        <v>335</v>
      </c>
      <c r="D186" s="138" t="s">
        <v>252</v>
      </c>
      <c r="E186" s="139" t="s">
        <v>346</v>
      </c>
      <c r="F186" s="140" t="s">
        <v>347</v>
      </c>
      <c r="G186" s="141" t="s">
        <v>276</v>
      </c>
      <c r="H186" s="142">
        <v>67.599999999999994</v>
      </c>
      <c r="I186" s="143"/>
      <c r="J186" s="144">
        <f>ROUND(I186*H186,2)</f>
        <v>0</v>
      </c>
      <c r="K186" s="140" t="s">
        <v>256</v>
      </c>
      <c r="L186" s="33"/>
      <c r="M186" s="145" t="s">
        <v>1</v>
      </c>
      <c r="N186" s="146" t="s">
        <v>45</v>
      </c>
      <c r="P186" s="147">
        <f>O186*H186</f>
        <v>0</v>
      </c>
      <c r="Q186" s="147">
        <v>0</v>
      </c>
      <c r="R186" s="147">
        <f>Q186*H186</f>
        <v>0</v>
      </c>
      <c r="S186" s="147">
        <v>0</v>
      </c>
      <c r="T186" s="148">
        <f>S186*H186</f>
        <v>0</v>
      </c>
      <c r="AR186" s="149" t="s">
        <v>257</v>
      </c>
      <c r="AT186" s="149" t="s">
        <v>252</v>
      </c>
      <c r="AU186" s="149" t="s">
        <v>21</v>
      </c>
      <c r="AY186" s="17" t="s">
        <v>250</v>
      </c>
      <c r="BE186" s="150">
        <f>IF(N186="základní",J186,0)</f>
        <v>0</v>
      </c>
      <c r="BF186" s="150">
        <f>IF(N186="snížená",J186,0)</f>
        <v>0</v>
      </c>
      <c r="BG186" s="150">
        <f>IF(N186="zákl. přenesená",J186,0)</f>
        <v>0</v>
      </c>
      <c r="BH186" s="150">
        <f>IF(N186="sníž. přenesená",J186,0)</f>
        <v>0</v>
      </c>
      <c r="BI186" s="150">
        <f>IF(N186="nulová",J186,0)</f>
        <v>0</v>
      </c>
      <c r="BJ186" s="17" t="s">
        <v>88</v>
      </c>
      <c r="BK186" s="150">
        <f>ROUND(I186*H186,2)</f>
        <v>0</v>
      </c>
      <c r="BL186" s="17" t="s">
        <v>257</v>
      </c>
      <c r="BM186" s="149" t="s">
        <v>6346</v>
      </c>
    </row>
    <row r="187" spans="2:65" s="1" customFormat="1" ht="11.25">
      <c r="B187" s="33"/>
      <c r="D187" s="151" t="s">
        <v>259</v>
      </c>
      <c r="F187" s="152" t="s">
        <v>349</v>
      </c>
      <c r="I187" s="153"/>
      <c r="L187" s="33"/>
      <c r="M187" s="154"/>
      <c r="T187" s="57"/>
      <c r="AT187" s="17" t="s">
        <v>259</v>
      </c>
      <c r="AU187" s="17" t="s">
        <v>21</v>
      </c>
    </row>
    <row r="188" spans="2:65" s="1" customFormat="1" ht="19.5">
      <c r="B188" s="33"/>
      <c r="D188" s="156" t="s">
        <v>285</v>
      </c>
      <c r="F188" s="170" t="s">
        <v>4474</v>
      </c>
      <c r="I188" s="153"/>
      <c r="L188" s="33"/>
      <c r="M188" s="154"/>
      <c r="T188" s="57"/>
      <c r="AT188" s="17" t="s">
        <v>285</v>
      </c>
      <c r="AU188" s="17" t="s">
        <v>21</v>
      </c>
    </row>
    <row r="189" spans="2:65" s="12" customFormat="1" ht="11.25">
      <c r="B189" s="155"/>
      <c r="D189" s="156" t="s">
        <v>265</v>
      </c>
      <c r="E189" s="157" t="s">
        <v>1</v>
      </c>
      <c r="F189" s="158" t="s">
        <v>6329</v>
      </c>
      <c r="H189" s="159">
        <v>23</v>
      </c>
      <c r="I189" s="160"/>
      <c r="L189" s="155"/>
      <c r="M189" s="161"/>
      <c r="T189" s="162"/>
      <c r="AT189" s="157" t="s">
        <v>265</v>
      </c>
      <c r="AU189" s="157" t="s">
        <v>21</v>
      </c>
      <c r="AV189" s="12" t="s">
        <v>21</v>
      </c>
      <c r="AW189" s="12" t="s">
        <v>36</v>
      </c>
      <c r="AX189" s="12" t="s">
        <v>80</v>
      </c>
      <c r="AY189" s="157" t="s">
        <v>250</v>
      </c>
    </row>
    <row r="190" spans="2:65" s="12" customFormat="1" ht="11.25">
      <c r="B190" s="155"/>
      <c r="D190" s="156" t="s">
        <v>265</v>
      </c>
      <c r="E190" s="157" t="s">
        <v>1</v>
      </c>
      <c r="F190" s="158" t="s">
        <v>6347</v>
      </c>
      <c r="H190" s="159">
        <v>44.6</v>
      </c>
      <c r="I190" s="160"/>
      <c r="L190" s="155"/>
      <c r="M190" s="161"/>
      <c r="T190" s="162"/>
      <c r="AT190" s="157" t="s">
        <v>265</v>
      </c>
      <c r="AU190" s="157" t="s">
        <v>21</v>
      </c>
      <c r="AV190" s="12" t="s">
        <v>21</v>
      </c>
      <c r="AW190" s="12" t="s">
        <v>36</v>
      </c>
      <c r="AX190" s="12" t="s">
        <v>80</v>
      </c>
      <c r="AY190" s="157" t="s">
        <v>250</v>
      </c>
    </row>
    <row r="191" spans="2:65" s="13" customFormat="1" ht="11.25">
      <c r="B191" s="163"/>
      <c r="D191" s="156" t="s">
        <v>265</v>
      </c>
      <c r="E191" s="164" t="s">
        <v>1</v>
      </c>
      <c r="F191" s="165" t="s">
        <v>273</v>
      </c>
      <c r="H191" s="166">
        <v>67.599999999999994</v>
      </c>
      <c r="I191" s="167"/>
      <c r="L191" s="163"/>
      <c r="M191" s="168"/>
      <c r="T191" s="169"/>
      <c r="AT191" s="164" t="s">
        <v>265</v>
      </c>
      <c r="AU191" s="164" t="s">
        <v>21</v>
      </c>
      <c r="AV191" s="13" t="s">
        <v>257</v>
      </c>
      <c r="AW191" s="13" t="s">
        <v>36</v>
      </c>
      <c r="AX191" s="13" t="s">
        <v>88</v>
      </c>
      <c r="AY191" s="164" t="s">
        <v>250</v>
      </c>
    </row>
    <row r="192" spans="2:65" s="1" customFormat="1" ht="24.2" customHeight="1">
      <c r="B192" s="33"/>
      <c r="C192" s="138" t="s">
        <v>340</v>
      </c>
      <c r="D192" s="138" t="s">
        <v>252</v>
      </c>
      <c r="E192" s="139" t="s">
        <v>1422</v>
      </c>
      <c r="F192" s="140" t="s">
        <v>1423</v>
      </c>
      <c r="G192" s="141" t="s">
        <v>276</v>
      </c>
      <c r="H192" s="142">
        <v>11.8</v>
      </c>
      <c r="I192" s="143"/>
      <c r="J192" s="144">
        <f>ROUND(I192*H192,2)</f>
        <v>0</v>
      </c>
      <c r="K192" s="140" t="s">
        <v>256</v>
      </c>
      <c r="L192" s="33"/>
      <c r="M192" s="145" t="s">
        <v>1</v>
      </c>
      <c r="N192" s="146" t="s">
        <v>45</v>
      </c>
      <c r="P192" s="147">
        <f>O192*H192</f>
        <v>0</v>
      </c>
      <c r="Q192" s="147">
        <v>0</v>
      </c>
      <c r="R192" s="147">
        <f>Q192*H192</f>
        <v>0</v>
      </c>
      <c r="S192" s="147">
        <v>0</v>
      </c>
      <c r="T192" s="148">
        <f>S192*H192</f>
        <v>0</v>
      </c>
      <c r="AR192" s="149" t="s">
        <v>257</v>
      </c>
      <c r="AT192" s="149" t="s">
        <v>252</v>
      </c>
      <c r="AU192" s="149" t="s">
        <v>21</v>
      </c>
      <c r="AY192" s="17" t="s">
        <v>250</v>
      </c>
      <c r="BE192" s="150">
        <f>IF(N192="základní",J192,0)</f>
        <v>0</v>
      </c>
      <c r="BF192" s="150">
        <f>IF(N192="snížená",J192,0)</f>
        <v>0</v>
      </c>
      <c r="BG192" s="150">
        <f>IF(N192="zákl. přenesená",J192,0)</f>
        <v>0</v>
      </c>
      <c r="BH192" s="150">
        <f>IF(N192="sníž. přenesená",J192,0)</f>
        <v>0</v>
      </c>
      <c r="BI192" s="150">
        <f>IF(N192="nulová",J192,0)</f>
        <v>0</v>
      </c>
      <c r="BJ192" s="17" t="s">
        <v>88</v>
      </c>
      <c r="BK192" s="150">
        <f>ROUND(I192*H192,2)</f>
        <v>0</v>
      </c>
      <c r="BL192" s="17" t="s">
        <v>257</v>
      </c>
      <c r="BM192" s="149" t="s">
        <v>6348</v>
      </c>
    </row>
    <row r="193" spans="2:65" s="1" customFormat="1" ht="11.25">
      <c r="B193" s="33"/>
      <c r="D193" s="151" t="s">
        <v>259</v>
      </c>
      <c r="F193" s="152" t="s">
        <v>1425</v>
      </c>
      <c r="I193" s="153"/>
      <c r="L193" s="33"/>
      <c r="M193" s="154"/>
      <c r="T193" s="57"/>
      <c r="AT193" s="17" t="s">
        <v>259</v>
      </c>
      <c r="AU193" s="17" t="s">
        <v>21</v>
      </c>
    </row>
    <row r="194" spans="2:65" s="12" customFormat="1" ht="11.25">
      <c r="B194" s="155"/>
      <c r="D194" s="156" t="s">
        <v>265</v>
      </c>
      <c r="E194" s="157" t="s">
        <v>1</v>
      </c>
      <c r="F194" s="158" t="s">
        <v>6349</v>
      </c>
      <c r="H194" s="159">
        <v>11.5</v>
      </c>
      <c r="I194" s="160"/>
      <c r="L194" s="155"/>
      <c r="M194" s="161"/>
      <c r="T194" s="162"/>
      <c r="AT194" s="157" t="s">
        <v>265</v>
      </c>
      <c r="AU194" s="157" t="s">
        <v>21</v>
      </c>
      <c r="AV194" s="12" t="s">
        <v>21</v>
      </c>
      <c r="AW194" s="12" t="s">
        <v>36</v>
      </c>
      <c r="AX194" s="12" t="s">
        <v>80</v>
      </c>
      <c r="AY194" s="157" t="s">
        <v>250</v>
      </c>
    </row>
    <row r="195" spans="2:65" s="12" customFormat="1" ht="11.25">
      <c r="B195" s="155"/>
      <c r="D195" s="156" t="s">
        <v>265</v>
      </c>
      <c r="E195" s="157" t="s">
        <v>1</v>
      </c>
      <c r="F195" s="158" t="s">
        <v>6350</v>
      </c>
      <c r="H195" s="159">
        <v>0.3</v>
      </c>
      <c r="I195" s="160"/>
      <c r="L195" s="155"/>
      <c r="M195" s="161"/>
      <c r="T195" s="162"/>
      <c r="AT195" s="157" t="s">
        <v>265</v>
      </c>
      <c r="AU195" s="157" t="s">
        <v>21</v>
      </c>
      <c r="AV195" s="12" t="s">
        <v>21</v>
      </c>
      <c r="AW195" s="12" t="s">
        <v>36</v>
      </c>
      <c r="AX195" s="12" t="s">
        <v>80</v>
      </c>
      <c r="AY195" s="157" t="s">
        <v>250</v>
      </c>
    </row>
    <row r="196" spans="2:65" s="13" customFormat="1" ht="11.25">
      <c r="B196" s="163"/>
      <c r="D196" s="156" t="s">
        <v>265</v>
      </c>
      <c r="E196" s="164" t="s">
        <v>1</v>
      </c>
      <c r="F196" s="165" t="s">
        <v>273</v>
      </c>
      <c r="H196" s="166">
        <v>11.8</v>
      </c>
      <c r="I196" s="167"/>
      <c r="L196" s="163"/>
      <c r="M196" s="168"/>
      <c r="T196" s="169"/>
      <c r="AT196" s="164" t="s">
        <v>265</v>
      </c>
      <c r="AU196" s="164" t="s">
        <v>21</v>
      </c>
      <c r="AV196" s="13" t="s">
        <v>257</v>
      </c>
      <c r="AW196" s="13" t="s">
        <v>36</v>
      </c>
      <c r="AX196" s="13" t="s">
        <v>88</v>
      </c>
      <c r="AY196" s="164" t="s">
        <v>250</v>
      </c>
    </row>
    <row r="197" spans="2:65" s="1" customFormat="1" ht="16.5" customHeight="1">
      <c r="B197" s="33"/>
      <c r="C197" s="178" t="s">
        <v>8</v>
      </c>
      <c r="D197" s="178" t="s">
        <v>364</v>
      </c>
      <c r="E197" s="179" t="s">
        <v>6351</v>
      </c>
      <c r="F197" s="180" t="s">
        <v>6352</v>
      </c>
      <c r="G197" s="181" t="s">
        <v>402</v>
      </c>
      <c r="H197" s="182">
        <v>23.6</v>
      </c>
      <c r="I197" s="183"/>
      <c r="J197" s="184">
        <f>ROUND(I197*H197,2)</f>
        <v>0</v>
      </c>
      <c r="K197" s="180" t="s">
        <v>256</v>
      </c>
      <c r="L197" s="185"/>
      <c r="M197" s="186" t="s">
        <v>1</v>
      </c>
      <c r="N197" s="187" t="s">
        <v>45</v>
      </c>
      <c r="P197" s="147">
        <f>O197*H197</f>
        <v>0</v>
      </c>
      <c r="Q197" s="147">
        <v>1</v>
      </c>
      <c r="R197" s="147">
        <f>Q197*H197</f>
        <v>23.6</v>
      </c>
      <c r="S197" s="147">
        <v>0</v>
      </c>
      <c r="T197" s="148">
        <f>S197*H197</f>
        <v>0</v>
      </c>
      <c r="AR197" s="149" t="s">
        <v>299</v>
      </c>
      <c r="AT197" s="149" t="s">
        <v>364</v>
      </c>
      <c r="AU197" s="149" t="s">
        <v>21</v>
      </c>
      <c r="AY197" s="17" t="s">
        <v>250</v>
      </c>
      <c r="BE197" s="150">
        <f>IF(N197="základní",J197,0)</f>
        <v>0</v>
      </c>
      <c r="BF197" s="150">
        <f>IF(N197="snížená",J197,0)</f>
        <v>0</v>
      </c>
      <c r="BG197" s="150">
        <f>IF(N197="zákl. přenesená",J197,0)</f>
        <v>0</v>
      </c>
      <c r="BH197" s="150">
        <f>IF(N197="sníž. přenesená",J197,0)</f>
        <v>0</v>
      </c>
      <c r="BI197" s="150">
        <f>IF(N197="nulová",J197,0)</f>
        <v>0</v>
      </c>
      <c r="BJ197" s="17" t="s">
        <v>88</v>
      </c>
      <c r="BK197" s="150">
        <f>ROUND(I197*H197,2)</f>
        <v>0</v>
      </c>
      <c r="BL197" s="17" t="s">
        <v>257</v>
      </c>
      <c r="BM197" s="149" t="s">
        <v>6353</v>
      </c>
    </row>
    <row r="198" spans="2:65" s="12" customFormat="1" ht="11.25">
      <c r="B198" s="155"/>
      <c r="D198" s="156" t="s">
        <v>265</v>
      </c>
      <c r="F198" s="158" t="s">
        <v>6354</v>
      </c>
      <c r="H198" s="159">
        <v>23.6</v>
      </c>
      <c r="I198" s="160"/>
      <c r="L198" s="155"/>
      <c r="M198" s="161"/>
      <c r="T198" s="162"/>
      <c r="AT198" s="157" t="s">
        <v>265</v>
      </c>
      <c r="AU198" s="157" t="s">
        <v>21</v>
      </c>
      <c r="AV198" s="12" t="s">
        <v>21</v>
      </c>
      <c r="AW198" s="12" t="s">
        <v>4</v>
      </c>
      <c r="AX198" s="12" t="s">
        <v>88</v>
      </c>
      <c r="AY198" s="157" t="s">
        <v>250</v>
      </c>
    </row>
    <row r="199" spans="2:65" s="1" customFormat="1" ht="33" customHeight="1">
      <c r="B199" s="33"/>
      <c r="C199" s="138" t="s">
        <v>351</v>
      </c>
      <c r="D199" s="138" t="s">
        <v>252</v>
      </c>
      <c r="E199" s="139" t="s">
        <v>4577</v>
      </c>
      <c r="F199" s="140" t="s">
        <v>4578</v>
      </c>
      <c r="G199" s="141" t="s">
        <v>255</v>
      </c>
      <c r="H199" s="142">
        <v>117.1</v>
      </c>
      <c r="I199" s="143"/>
      <c r="J199" s="144">
        <f>ROUND(I199*H199,2)</f>
        <v>0</v>
      </c>
      <c r="K199" s="140" t="s">
        <v>256</v>
      </c>
      <c r="L199" s="33"/>
      <c r="M199" s="145" t="s">
        <v>1</v>
      </c>
      <c r="N199" s="146" t="s">
        <v>45</v>
      </c>
      <c r="P199" s="147">
        <f>O199*H199</f>
        <v>0</v>
      </c>
      <c r="Q199" s="147">
        <v>0</v>
      </c>
      <c r="R199" s="147">
        <f>Q199*H199</f>
        <v>0</v>
      </c>
      <c r="S199" s="147">
        <v>0</v>
      </c>
      <c r="T199" s="148">
        <f>S199*H199</f>
        <v>0</v>
      </c>
      <c r="AR199" s="149" t="s">
        <v>257</v>
      </c>
      <c r="AT199" s="149" t="s">
        <v>252</v>
      </c>
      <c r="AU199" s="149" t="s">
        <v>21</v>
      </c>
      <c r="AY199" s="17" t="s">
        <v>250</v>
      </c>
      <c r="BE199" s="150">
        <f>IF(N199="základní",J199,0)</f>
        <v>0</v>
      </c>
      <c r="BF199" s="150">
        <f>IF(N199="snížená",J199,0)</f>
        <v>0</v>
      </c>
      <c r="BG199" s="150">
        <f>IF(N199="zákl. přenesená",J199,0)</f>
        <v>0</v>
      </c>
      <c r="BH199" s="150">
        <f>IF(N199="sníž. přenesená",J199,0)</f>
        <v>0</v>
      </c>
      <c r="BI199" s="150">
        <f>IF(N199="nulová",J199,0)</f>
        <v>0</v>
      </c>
      <c r="BJ199" s="17" t="s">
        <v>88</v>
      </c>
      <c r="BK199" s="150">
        <f>ROUND(I199*H199,2)</f>
        <v>0</v>
      </c>
      <c r="BL199" s="17" t="s">
        <v>257</v>
      </c>
      <c r="BM199" s="149" t="s">
        <v>6355</v>
      </c>
    </row>
    <row r="200" spans="2:65" s="1" customFormat="1" ht="11.25">
      <c r="B200" s="33"/>
      <c r="D200" s="151" t="s">
        <v>259</v>
      </c>
      <c r="F200" s="152" t="s">
        <v>4580</v>
      </c>
      <c r="I200" s="153"/>
      <c r="L200" s="33"/>
      <c r="M200" s="154"/>
      <c r="T200" s="57"/>
      <c r="AT200" s="17" t="s">
        <v>259</v>
      </c>
      <c r="AU200" s="17" t="s">
        <v>21</v>
      </c>
    </row>
    <row r="201" spans="2:65" s="12" customFormat="1" ht="11.25">
      <c r="B201" s="155"/>
      <c r="D201" s="156" t="s">
        <v>265</v>
      </c>
      <c r="E201" s="157" t="s">
        <v>1</v>
      </c>
      <c r="F201" s="158" t="s">
        <v>6356</v>
      </c>
      <c r="H201" s="159">
        <v>77.5</v>
      </c>
      <c r="I201" s="160"/>
      <c r="L201" s="155"/>
      <c r="M201" s="161"/>
      <c r="T201" s="162"/>
      <c r="AT201" s="157" t="s">
        <v>265</v>
      </c>
      <c r="AU201" s="157" t="s">
        <v>21</v>
      </c>
      <c r="AV201" s="12" t="s">
        <v>21</v>
      </c>
      <c r="AW201" s="12" t="s">
        <v>36</v>
      </c>
      <c r="AX201" s="12" t="s">
        <v>80</v>
      </c>
      <c r="AY201" s="157" t="s">
        <v>250</v>
      </c>
    </row>
    <row r="202" spans="2:65" s="12" customFormat="1" ht="11.25">
      <c r="B202" s="155"/>
      <c r="D202" s="156" t="s">
        <v>265</v>
      </c>
      <c r="E202" s="157" t="s">
        <v>1</v>
      </c>
      <c r="F202" s="158" t="s">
        <v>6357</v>
      </c>
      <c r="H202" s="159">
        <v>39.6</v>
      </c>
      <c r="I202" s="160"/>
      <c r="L202" s="155"/>
      <c r="M202" s="161"/>
      <c r="T202" s="162"/>
      <c r="AT202" s="157" t="s">
        <v>265</v>
      </c>
      <c r="AU202" s="157" t="s">
        <v>21</v>
      </c>
      <c r="AV202" s="12" t="s">
        <v>21</v>
      </c>
      <c r="AW202" s="12" t="s">
        <v>36</v>
      </c>
      <c r="AX202" s="12" t="s">
        <v>80</v>
      </c>
      <c r="AY202" s="157" t="s">
        <v>250</v>
      </c>
    </row>
    <row r="203" spans="2:65" s="13" customFormat="1" ht="11.25">
      <c r="B203" s="163"/>
      <c r="D203" s="156" t="s">
        <v>265</v>
      </c>
      <c r="E203" s="164" t="s">
        <v>1</v>
      </c>
      <c r="F203" s="165" t="s">
        <v>273</v>
      </c>
      <c r="H203" s="166">
        <v>117.1</v>
      </c>
      <c r="I203" s="167"/>
      <c r="L203" s="163"/>
      <c r="M203" s="168"/>
      <c r="T203" s="169"/>
      <c r="AT203" s="164" t="s">
        <v>265</v>
      </c>
      <c r="AU203" s="164" t="s">
        <v>21</v>
      </c>
      <c r="AV203" s="13" t="s">
        <v>257</v>
      </c>
      <c r="AW203" s="13" t="s">
        <v>36</v>
      </c>
      <c r="AX203" s="13" t="s">
        <v>88</v>
      </c>
      <c r="AY203" s="164" t="s">
        <v>250</v>
      </c>
    </row>
    <row r="204" spans="2:65" s="1" customFormat="1" ht="24.2" customHeight="1">
      <c r="B204" s="33"/>
      <c r="C204" s="138" t="s">
        <v>357</v>
      </c>
      <c r="D204" s="138" t="s">
        <v>252</v>
      </c>
      <c r="E204" s="139" t="s">
        <v>4332</v>
      </c>
      <c r="F204" s="140" t="s">
        <v>4333</v>
      </c>
      <c r="G204" s="141" t="s">
        <v>255</v>
      </c>
      <c r="H204" s="142">
        <v>117.1</v>
      </c>
      <c r="I204" s="143"/>
      <c r="J204" s="144">
        <f>ROUND(I204*H204,2)</f>
        <v>0</v>
      </c>
      <c r="K204" s="140" t="s">
        <v>256</v>
      </c>
      <c r="L204" s="33"/>
      <c r="M204" s="145" t="s">
        <v>1</v>
      </c>
      <c r="N204" s="146" t="s">
        <v>45</v>
      </c>
      <c r="P204" s="147">
        <f>O204*H204</f>
        <v>0</v>
      </c>
      <c r="Q204" s="147">
        <v>0</v>
      </c>
      <c r="R204" s="147">
        <f>Q204*H204</f>
        <v>0</v>
      </c>
      <c r="S204" s="147">
        <v>0</v>
      </c>
      <c r="T204" s="148">
        <f>S204*H204</f>
        <v>0</v>
      </c>
      <c r="AR204" s="149" t="s">
        <v>257</v>
      </c>
      <c r="AT204" s="149" t="s">
        <v>252</v>
      </c>
      <c r="AU204" s="149" t="s">
        <v>21</v>
      </c>
      <c r="AY204" s="17" t="s">
        <v>250</v>
      </c>
      <c r="BE204" s="150">
        <f>IF(N204="základní",J204,0)</f>
        <v>0</v>
      </c>
      <c r="BF204" s="150">
        <f>IF(N204="snížená",J204,0)</f>
        <v>0</v>
      </c>
      <c r="BG204" s="150">
        <f>IF(N204="zákl. přenesená",J204,0)</f>
        <v>0</v>
      </c>
      <c r="BH204" s="150">
        <f>IF(N204="sníž. přenesená",J204,0)</f>
        <v>0</v>
      </c>
      <c r="BI204" s="150">
        <f>IF(N204="nulová",J204,0)</f>
        <v>0</v>
      </c>
      <c r="BJ204" s="17" t="s">
        <v>88</v>
      </c>
      <c r="BK204" s="150">
        <f>ROUND(I204*H204,2)</f>
        <v>0</v>
      </c>
      <c r="BL204" s="17" t="s">
        <v>257</v>
      </c>
      <c r="BM204" s="149" t="s">
        <v>6358</v>
      </c>
    </row>
    <row r="205" spans="2:65" s="1" customFormat="1" ht="11.25">
      <c r="B205" s="33"/>
      <c r="D205" s="151" t="s">
        <v>259</v>
      </c>
      <c r="F205" s="152" t="s">
        <v>4335</v>
      </c>
      <c r="I205" s="153"/>
      <c r="L205" s="33"/>
      <c r="M205" s="154"/>
      <c r="T205" s="57"/>
      <c r="AT205" s="17" t="s">
        <v>259</v>
      </c>
      <c r="AU205" s="17" t="s">
        <v>21</v>
      </c>
    </row>
    <row r="206" spans="2:65" s="12" customFormat="1" ht="11.25">
      <c r="B206" s="155"/>
      <c r="D206" s="156" t="s">
        <v>265</v>
      </c>
      <c r="E206" s="157" t="s">
        <v>1</v>
      </c>
      <c r="F206" s="158" t="s">
        <v>6356</v>
      </c>
      <c r="H206" s="159">
        <v>77.5</v>
      </c>
      <c r="I206" s="160"/>
      <c r="L206" s="155"/>
      <c r="M206" s="161"/>
      <c r="T206" s="162"/>
      <c r="AT206" s="157" t="s">
        <v>265</v>
      </c>
      <c r="AU206" s="157" t="s">
        <v>21</v>
      </c>
      <c r="AV206" s="12" t="s">
        <v>21</v>
      </c>
      <c r="AW206" s="12" t="s">
        <v>36</v>
      </c>
      <c r="AX206" s="12" t="s">
        <v>80</v>
      </c>
      <c r="AY206" s="157" t="s">
        <v>250</v>
      </c>
    </row>
    <row r="207" spans="2:65" s="12" customFormat="1" ht="11.25">
      <c r="B207" s="155"/>
      <c r="D207" s="156" t="s">
        <v>265</v>
      </c>
      <c r="E207" s="157" t="s">
        <v>1</v>
      </c>
      <c r="F207" s="158" t="s">
        <v>6357</v>
      </c>
      <c r="H207" s="159">
        <v>39.6</v>
      </c>
      <c r="I207" s="160"/>
      <c r="L207" s="155"/>
      <c r="M207" s="161"/>
      <c r="T207" s="162"/>
      <c r="AT207" s="157" t="s">
        <v>265</v>
      </c>
      <c r="AU207" s="157" t="s">
        <v>21</v>
      </c>
      <c r="AV207" s="12" t="s">
        <v>21</v>
      </c>
      <c r="AW207" s="12" t="s">
        <v>36</v>
      </c>
      <c r="AX207" s="12" t="s">
        <v>80</v>
      </c>
      <c r="AY207" s="157" t="s">
        <v>250</v>
      </c>
    </row>
    <row r="208" spans="2:65" s="13" customFormat="1" ht="11.25">
      <c r="B208" s="163"/>
      <c r="D208" s="156" t="s">
        <v>265</v>
      </c>
      <c r="E208" s="164" t="s">
        <v>1</v>
      </c>
      <c r="F208" s="165" t="s">
        <v>273</v>
      </c>
      <c r="H208" s="166">
        <v>117.1</v>
      </c>
      <c r="I208" s="167"/>
      <c r="L208" s="163"/>
      <c r="M208" s="168"/>
      <c r="T208" s="169"/>
      <c r="AT208" s="164" t="s">
        <v>265</v>
      </c>
      <c r="AU208" s="164" t="s">
        <v>21</v>
      </c>
      <c r="AV208" s="13" t="s">
        <v>257</v>
      </c>
      <c r="AW208" s="13" t="s">
        <v>36</v>
      </c>
      <c r="AX208" s="13" t="s">
        <v>88</v>
      </c>
      <c r="AY208" s="164" t="s">
        <v>250</v>
      </c>
    </row>
    <row r="209" spans="2:65" s="1" customFormat="1" ht="16.5" customHeight="1">
      <c r="B209" s="33"/>
      <c r="C209" s="178" t="s">
        <v>363</v>
      </c>
      <c r="D209" s="178" t="s">
        <v>364</v>
      </c>
      <c r="E209" s="179" t="s">
        <v>441</v>
      </c>
      <c r="F209" s="180" t="s">
        <v>442</v>
      </c>
      <c r="G209" s="181" t="s">
        <v>443</v>
      </c>
      <c r="H209" s="182">
        <v>2.3420000000000001</v>
      </c>
      <c r="I209" s="183"/>
      <c r="J209" s="184">
        <f>ROUND(I209*H209,2)</f>
        <v>0</v>
      </c>
      <c r="K209" s="180" t="s">
        <v>256</v>
      </c>
      <c r="L209" s="185"/>
      <c r="M209" s="186" t="s">
        <v>1</v>
      </c>
      <c r="N209" s="187" t="s">
        <v>45</v>
      </c>
      <c r="P209" s="147">
        <f>O209*H209</f>
        <v>0</v>
      </c>
      <c r="Q209" s="147">
        <v>1E-3</v>
      </c>
      <c r="R209" s="147">
        <f>Q209*H209</f>
        <v>2.3420000000000003E-3</v>
      </c>
      <c r="S209" s="147">
        <v>0</v>
      </c>
      <c r="T209" s="148">
        <f>S209*H209</f>
        <v>0</v>
      </c>
      <c r="AR209" s="149" t="s">
        <v>299</v>
      </c>
      <c r="AT209" s="149" t="s">
        <v>364</v>
      </c>
      <c r="AU209" s="149" t="s">
        <v>21</v>
      </c>
      <c r="AY209" s="17" t="s">
        <v>250</v>
      </c>
      <c r="BE209" s="150">
        <f>IF(N209="základní",J209,0)</f>
        <v>0</v>
      </c>
      <c r="BF209" s="150">
        <f>IF(N209="snížená",J209,0)</f>
        <v>0</v>
      </c>
      <c r="BG209" s="150">
        <f>IF(N209="zákl. přenesená",J209,0)</f>
        <v>0</v>
      </c>
      <c r="BH209" s="150">
        <f>IF(N209="sníž. přenesená",J209,0)</f>
        <v>0</v>
      </c>
      <c r="BI209" s="150">
        <f>IF(N209="nulová",J209,0)</f>
        <v>0</v>
      </c>
      <c r="BJ209" s="17" t="s">
        <v>88</v>
      </c>
      <c r="BK209" s="150">
        <f>ROUND(I209*H209,2)</f>
        <v>0</v>
      </c>
      <c r="BL209" s="17" t="s">
        <v>257</v>
      </c>
      <c r="BM209" s="149" t="s">
        <v>6359</v>
      </c>
    </row>
    <row r="210" spans="2:65" s="12" customFormat="1" ht="11.25">
      <c r="B210" s="155"/>
      <c r="D210" s="156" t="s">
        <v>265</v>
      </c>
      <c r="F210" s="158" t="s">
        <v>6360</v>
      </c>
      <c r="H210" s="159">
        <v>2.3420000000000001</v>
      </c>
      <c r="I210" s="160"/>
      <c r="L210" s="155"/>
      <c r="M210" s="161"/>
      <c r="T210" s="162"/>
      <c r="AT210" s="157" t="s">
        <v>265</v>
      </c>
      <c r="AU210" s="157" t="s">
        <v>21</v>
      </c>
      <c r="AV210" s="12" t="s">
        <v>21</v>
      </c>
      <c r="AW210" s="12" t="s">
        <v>4</v>
      </c>
      <c r="AX210" s="12" t="s">
        <v>88</v>
      </c>
      <c r="AY210" s="157" t="s">
        <v>250</v>
      </c>
    </row>
    <row r="211" spans="2:65" s="1" customFormat="1" ht="24.2" customHeight="1">
      <c r="B211" s="33"/>
      <c r="C211" s="138" t="s">
        <v>369</v>
      </c>
      <c r="D211" s="138" t="s">
        <v>252</v>
      </c>
      <c r="E211" s="139" t="s">
        <v>448</v>
      </c>
      <c r="F211" s="140" t="s">
        <v>449</v>
      </c>
      <c r="G211" s="141" t="s">
        <v>255</v>
      </c>
      <c r="H211" s="142">
        <v>117.1</v>
      </c>
      <c r="I211" s="143"/>
      <c r="J211" s="144">
        <f>ROUND(I211*H211,2)</f>
        <v>0</v>
      </c>
      <c r="K211" s="140" t="s">
        <v>256</v>
      </c>
      <c r="L211" s="33"/>
      <c r="M211" s="145" t="s">
        <v>1</v>
      </c>
      <c r="N211" s="146" t="s">
        <v>45</v>
      </c>
      <c r="P211" s="147">
        <f>O211*H211</f>
        <v>0</v>
      </c>
      <c r="Q211" s="147">
        <v>0</v>
      </c>
      <c r="R211" s="147">
        <f>Q211*H211</f>
        <v>0</v>
      </c>
      <c r="S211" s="147">
        <v>0</v>
      </c>
      <c r="T211" s="148">
        <f>S211*H211</f>
        <v>0</v>
      </c>
      <c r="AR211" s="149" t="s">
        <v>257</v>
      </c>
      <c r="AT211" s="149" t="s">
        <v>252</v>
      </c>
      <c r="AU211" s="149" t="s">
        <v>21</v>
      </c>
      <c r="AY211" s="17" t="s">
        <v>250</v>
      </c>
      <c r="BE211" s="150">
        <f>IF(N211="základní",J211,0)</f>
        <v>0</v>
      </c>
      <c r="BF211" s="150">
        <f>IF(N211="snížená",J211,0)</f>
        <v>0</v>
      </c>
      <c r="BG211" s="150">
        <f>IF(N211="zákl. přenesená",J211,0)</f>
        <v>0</v>
      </c>
      <c r="BH211" s="150">
        <f>IF(N211="sníž. přenesená",J211,0)</f>
        <v>0</v>
      </c>
      <c r="BI211" s="150">
        <f>IF(N211="nulová",J211,0)</f>
        <v>0</v>
      </c>
      <c r="BJ211" s="17" t="s">
        <v>88</v>
      </c>
      <c r="BK211" s="150">
        <f>ROUND(I211*H211,2)</f>
        <v>0</v>
      </c>
      <c r="BL211" s="17" t="s">
        <v>257</v>
      </c>
      <c r="BM211" s="149" t="s">
        <v>6361</v>
      </c>
    </row>
    <row r="212" spans="2:65" s="1" customFormat="1" ht="11.25">
      <c r="B212" s="33"/>
      <c r="D212" s="151" t="s">
        <v>259</v>
      </c>
      <c r="F212" s="152" t="s">
        <v>451</v>
      </c>
      <c r="I212" s="153"/>
      <c r="L212" s="33"/>
      <c r="M212" s="154"/>
      <c r="T212" s="57"/>
      <c r="AT212" s="17" t="s">
        <v>259</v>
      </c>
      <c r="AU212" s="17" t="s">
        <v>21</v>
      </c>
    </row>
    <row r="213" spans="2:65" s="1" customFormat="1" ht="16.5" customHeight="1">
      <c r="B213" s="33"/>
      <c r="C213" s="138" t="s">
        <v>375</v>
      </c>
      <c r="D213" s="138" t="s">
        <v>252</v>
      </c>
      <c r="E213" s="139" t="s">
        <v>455</v>
      </c>
      <c r="F213" s="140" t="s">
        <v>456</v>
      </c>
      <c r="G213" s="141" t="s">
        <v>276</v>
      </c>
      <c r="H213" s="142">
        <v>2.3420000000000001</v>
      </c>
      <c r="I213" s="143"/>
      <c r="J213" s="144">
        <f>ROUND(I213*H213,2)</f>
        <v>0</v>
      </c>
      <c r="K213" s="140" t="s">
        <v>256</v>
      </c>
      <c r="L213" s="33"/>
      <c r="M213" s="145" t="s">
        <v>1</v>
      </c>
      <c r="N213" s="146" t="s">
        <v>45</v>
      </c>
      <c r="P213" s="147">
        <f>O213*H213</f>
        <v>0</v>
      </c>
      <c r="Q213" s="147">
        <v>0</v>
      </c>
      <c r="R213" s="147">
        <f>Q213*H213</f>
        <v>0</v>
      </c>
      <c r="S213" s="147">
        <v>0</v>
      </c>
      <c r="T213" s="148">
        <f>S213*H213</f>
        <v>0</v>
      </c>
      <c r="AR213" s="149" t="s">
        <v>257</v>
      </c>
      <c r="AT213" s="149" t="s">
        <v>252</v>
      </c>
      <c r="AU213" s="149" t="s">
        <v>21</v>
      </c>
      <c r="AY213" s="17" t="s">
        <v>250</v>
      </c>
      <c r="BE213" s="150">
        <f>IF(N213="základní",J213,0)</f>
        <v>0</v>
      </c>
      <c r="BF213" s="150">
        <f>IF(N213="snížená",J213,0)</f>
        <v>0</v>
      </c>
      <c r="BG213" s="150">
        <f>IF(N213="zákl. přenesená",J213,0)</f>
        <v>0</v>
      </c>
      <c r="BH213" s="150">
        <f>IF(N213="sníž. přenesená",J213,0)</f>
        <v>0</v>
      </c>
      <c r="BI213" s="150">
        <f>IF(N213="nulová",J213,0)</f>
        <v>0</v>
      </c>
      <c r="BJ213" s="17" t="s">
        <v>88</v>
      </c>
      <c r="BK213" s="150">
        <f>ROUND(I213*H213,2)</f>
        <v>0</v>
      </c>
      <c r="BL213" s="17" t="s">
        <v>257</v>
      </c>
      <c r="BM213" s="149" t="s">
        <v>6362</v>
      </c>
    </row>
    <row r="214" spans="2:65" s="1" customFormat="1" ht="11.25">
      <c r="B214" s="33"/>
      <c r="D214" s="151" t="s">
        <v>259</v>
      </c>
      <c r="F214" s="152" t="s">
        <v>458</v>
      </c>
      <c r="I214" s="153"/>
      <c r="L214" s="33"/>
      <c r="M214" s="154"/>
      <c r="T214" s="57"/>
      <c r="AT214" s="17" t="s">
        <v>259</v>
      </c>
      <c r="AU214" s="17" t="s">
        <v>21</v>
      </c>
    </row>
    <row r="215" spans="2:65" s="11" customFormat="1" ht="22.9" customHeight="1">
      <c r="B215" s="126"/>
      <c r="D215" s="127" t="s">
        <v>79</v>
      </c>
      <c r="E215" s="136" t="s">
        <v>21</v>
      </c>
      <c r="F215" s="136" t="s">
        <v>459</v>
      </c>
      <c r="I215" s="129"/>
      <c r="J215" s="137">
        <f>BK215</f>
        <v>0</v>
      </c>
      <c r="L215" s="126"/>
      <c r="M215" s="131"/>
      <c r="P215" s="132">
        <f>SUM(P216:P219)</f>
        <v>0</v>
      </c>
      <c r="R215" s="132">
        <f>SUM(R216:R219)</f>
        <v>16.842560000000002</v>
      </c>
      <c r="T215" s="133">
        <f>SUM(T216:T219)</f>
        <v>0</v>
      </c>
      <c r="AR215" s="127" t="s">
        <v>88</v>
      </c>
      <c r="AT215" s="134" t="s">
        <v>79</v>
      </c>
      <c r="AU215" s="134" t="s">
        <v>88</v>
      </c>
      <c r="AY215" s="127" t="s">
        <v>250</v>
      </c>
      <c r="BK215" s="135">
        <f>SUM(BK216:BK219)</f>
        <v>0</v>
      </c>
    </row>
    <row r="216" spans="2:65" s="1" customFormat="1" ht="44.25" customHeight="1">
      <c r="B216" s="33"/>
      <c r="C216" s="138" t="s">
        <v>7</v>
      </c>
      <c r="D216" s="138" t="s">
        <v>252</v>
      </c>
      <c r="E216" s="139" t="s">
        <v>6363</v>
      </c>
      <c r="F216" s="140" t="s">
        <v>6364</v>
      </c>
      <c r="G216" s="141" t="s">
        <v>557</v>
      </c>
      <c r="H216" s="142">
        <v>82.4</v>
      </c>
      <c r="I216" s="143"/>
      <c r="J216" s="144">
        <f>ROUND(I216*H216,2)</f>
        <v>0</v>
      </c>
      <c r="K216" s="140" t="s">
        <v>256</v>
      </c>
      <c r="L216" s="33"/>
      <c r="M216" s="145" t="s">
        <v>1</v>
      </c>
      <c r="N216" s="146" t="s">
        <v>45</v>
      </c>
      <c r="P216" s="147">
        <f>O216*H216</f>
        <v>0</v>
      </c>
      <c r="Q216" s="147">
        <v>0.2044</v>
      </c>
      <c r="R216" s="147">
        <f>Q216*H216</f>
        <v>16.842560000000002</v>
      </c>
      <c r="S216" s="147">
        <v>0</v>
      </c>
      <c r="T216" s="148">
        <f>S216*H216</f>
        <v>0</v>
      </c>
      <c r="AR216" s="149" t="s">
        <v>257</v>
      </c>
      <c r="AT216" s="149" t="s">
        <v>252</v>
      </c>
      <c r="AU216" s="149" t="s">
        <v>21</v>
      </c>
      <c r="AY216" s="17" t="s">
        <v>250</v>
      </c>
      <c r="BE216" s="150">
        <f>IF(N216="základní",J216,0)</f>
        <v>0</v>
      </c>
      <c r="BF216" s="150">
        <f>IF(N216="snížená",J216,0)</f>
        <v>0</v>
      </c>
      <c r="BG216" s="150">
        <f>IF(N216="zákl. přenesená",J216,0)</f>
        <v>0</v>
      </c>
      <c r="BH216" s="150">
        <f>IF(N216="sníž. přenesená",J216,0)</f>
        <v>0</v>
      </c>
      <c r="BI216" s="150">
        <f>IF(N216="nulová",J216,0)</f>
        <v>0</v>
      </c>
      <c r="BJ216" s="17" t="s">
        <v>88</v>
      </c>
      <c r="BK216" s="150">
        <f>ROUND(I216*H216,2)</f>
        <v>0</v>
      </c>
      <c r="BL216" s="17" t="s">
        <v>257</v>
      </c>
      <c r="BM216" s="149" t="s">
        <v>6365</v>
      </c>
    </row>
    <row r="217" spans="2:65" s="1" customFormat="1" ht="11.25">
      <c r="B217" s="33"/>
      <c r="D217" s="151" t="s">
        <v>259</v>
      </c>
      <c r="F217" s="152" t="s">
        <v>6366</v>
      </c>
      <c r="I217" s="153"/>
      <c r="L217" s="33"/>
      <c r="M217" s="154"/>
      <c r="T217" s="57"/>
      <c r="AT217" s="17" t="s">
        <v>259</v>
      </c>
      <c r="AU217" s="17" t="s">
        <v>21</v>
      </c>
    </row>
    <row r="218" spans="2:65" s="1" customFormat="1" ht="19.5">
      <c r="B218" s="33"/>
      <c r="D218" s="156" t="s">
        <v>285</v>
      </c>
      <c r="F218" s="170" t="s">
        <v>6367</v>
      </c>
      <c r="I218" s="153"/>
      <c r="L218" s="33"/>
      <c r="M218" s="154"/>
      <c r="T218" s="57"/>
      <c r="AT218" s="17" t="s">
        <v>285</v>
      </c>
      <c r="AU218" s="17" t="s">
        <v>21</v>
      </c>
    </row>
    <row r="219" spans="2:65" s="12" customFormat="1" ht="11.25">
      <c r="B219" s="155"/>
      <c r="D219" s="156" t="s">
        <v>265</v>
      </c>
      <c r="E219" s="157" t="s">
        <v>1</v>
      </c>
      <c r="F219" s="158" t="s">
        <v>6368</v>
      </c>
      <c r="H219" s="159">
        <v>82.4</v>
      </c>
      <c r="I219" s="160"/>
      <c r="L219" s="155"/>
      <c r="M219" s="161"/>
      <c r="T219" s="162"/>
      <c r="AT219" s="157" t="s">
        <v>265</v>
      </c>
      <c r="AU219" s="157" t="s">
        <v>21</v>
      </c>
      <c r="AV219" s="12" t="s">
        <v>21</v>
      </c>
      <c r="AW219" s="12" t="s">
        <v>36</v>
      </c>
      <c r="AX219" s="12" t="s">
        <v>88</v>
      </c>
      <c r="AY219" s="157" t="s">
        <v>250</v>
      </c>
    </row>
    <row r="220" spans="2:65" s="11" customFormat="1" ht="22.9" customHeight="1">
      <c r="B220" s="126"/>
      <c r="D220" s="127" t="s">
        <v>79</v>
      </c>
      <c r="E220" s="136" t="s">
        <v>267</v>
      </c>
      <c r="F220" s="136" t="s">
        <v>484</v>
      </c>
      <c r="I220" s="129"/>
      <c r="J220" s="137">
        <f>BK220</f>
        <v>0</v>
      </c>
      <c r="L220" s="126"/>
      <c r="M220" s="131"/>
      <c r="P220" s="132">
        <f>SUM(P221:P241)</f>
        <v>0</v>
      </c>
      <c r="R220" s="132">
        <f>SUM(R221:R241)</f>
        <v>0.81912241000000008</v>
      </c>
      <c r="T220" s="133">
        <f>SUM(T221:T241)</f>
        <v>0</v>
      </c>
      <c r="AR220" s="127" t="s">
        <v>88</v>
      </c>
      <c r="AT220" s="134" t="s">
        <v>79</v>
      </c>
      <c r="AU220" s="134" t="s">
        <v>88</v>
      </c>
      <c r="AY220" s="127" t="s">
        <v>250</v>
      </c>
      <c r="BK220" s="135">
        <f>SUM(BK221:BK241)</f>
        <v>0</v>
      </c>
    </row>
    <row r="221" spans="2:65" s="1" customFormat="1" ht="24.2" customHeight="1">
      <c r="B221" s="33"/>
      <c r="C221" s="138" t="s">
        <v>387</v>
      </c>
      <c r="D221" s="138" t="s">
        <v>252</v>
      </c>
      <c r="E221" s="139" t="s">
        <v>516</v>
      </c>
      <c r="F221" s="140" t="s">
        <v>517</v>
      </c>
      <c r="G221" s="141" t="s">
        <v>276</v>
      </c>
      <c r="H221" s="142">
        <v>1.1000000000000001</v>
      </c>
      <c r="I221" s="143"/>
      <c r="J221" s="144">
        <f>ROUND(I221*H221,2)</f>
        <v>0</v>
      </c>
      <c r="K221" s="140" t="s">
        <v>256</v>
      </c>
      <c r="L221" s="33"/>
      <c r="M221" s="145" t="s">
        <v>1</v>
      </c>
      <c r="N221" s="146" t="s">
        <v>45</v>
      </c>
      <c r="P221" s="147">
        <f>O221*H221</f>
        <v>0</v>
      </c>
      <c r="Q221" s="147">
        <v>0</v>
      </c>
      <c r="R221" s="147">
        <f>Q221*H221</f>
        <v>0</v>
      </c>
      <c r="S221" s="147">
        <v>0</v>
      </c>
      <c r="T221" s="148">
        <f>S221*H221</f>
        <v>0</v>
      </c>
      <c r="AR221" s="149" t="s">
        <v>257</v>
      </c>
      <c r="AT221" s="149" t="s">
        <v>252</v>
      </c>
      <c r="AU221" s="149" t="s">
        <v>21</v>
      </c>
      <c r="AY221" s="17" t="s">
        <v>250</v>
      </c>
      <c r="BE221" s="150">
        <f>IF(N221="základní",J221,0)</f>
        <v>0</v>
      </c>
      <c r="BF221" s="150">
        <f>IF(N221="snížená",J221,0)</f>
        <v>0</v>
      </c>
      <c r="BG221" s="150">
        <f>IF(N221="zákl. přenesená",J221,0)</f>
        <v>0</v>
      </c>
      <c r="BH221" s="150">
        <f>IF(N221="sníž. přenesená",J221,0)</f>
        <v>0</v>
      </c>
      <c r="BI221" s="150">
        <f>IF(N221="nulová",J221,0)</f>
        <v>0</v>
      </c>
      <c r="BJ221" s="17" t="s">
        <v>88</v>
      </c>
      <c r="BK221" s="150">
        <f>ROUND(I221*H221,2)</f>
        <v>0</v>
      </c>
      <c r="BL221" s="17" t="s">
        <v>257</v>
      </c>
      <c r="BM221" s="149" t="s">
        <v>6369</v>
      </c>
    </row>
    <row r="222" spans="2:65" s="1" customFormat="1" ht="11.25">
      <c r="B222" s="33"/>
      <c r="D222" s="151" t="s">
        <v>259</v>
      </c>
      <c r="F222" s="152" t="s">
        <v>519</v>
      </c>
      <c r="I222" s="153"/>
      <c r="L222" s="33"/>
      <c r="M222" s="154"/>
      <c r="T222" s="57"/>
      <c r="AT222" s="17" t="s">
        <v>259</v>
      </c>
      <c r="AU222" s="17" t="s">
        <v>21</v>
      </c>
    </row>
    <row r="223" spans="2:65" s="1" customFormat="1" ht="19.5">
      <c r="B223" s="33"/>
      <c r="D223" s="156" t="s">
        <v>285</v>
      </c>
      <c r="F223" s="170" t="s">
        <v>4490</v>
      </c>
      <c r="I223" s="153"/>
      <c r="L223" s="33"/>
      <c r="M223" s="154"/>
      <c r="T223" s="57"/>
      <c r="AT223" s="17" t="s">
        <v>285</v>
      </c>
      <c r="AU223" s="17" t="s">
        <v>21</v>
      </c>
    </row>
    <row r="224" spans="2:65" s="12" customFormat="1" ht="11.25">
      <c r="B224" s="155"/>
      <c r="D224" s="156" t="s">
        <v>265</v>
      </c>
      <c r="E224" s="157" t="s">
        <v>1</v>
      </c>
      <c r="F224" s="158" t="s">
        <v>6370</v>
      </c>
      <c r="H224" s="159">
        <v>1.1000000000000001</v>
      </c>
      <c r="I224" s="160"/>
      <c r="L224" s="155"/>
      <c r="M224" s="161"/>
      <c r="T224" s="162"/>
      <c r="AT224" s="157" t="s">
        <v>265</v>
      </c>
      <c r="AU224" s="157" t="s">
        <v>21</v>
      </c>
      <c r="AV224" s="12" t="s">
        <v>21</v>
      </c>
      <c r="AW224" s="12" t="s">
        <v>36</v>
      </c>
      <c r="AX224" s="12" t="s">
        <v>88</v>
      </c>
      <c r="AY224" s="157" t="s">
        <v>250</v>
      </c>
    </row>
    <row r="225" spans="2:65" s="1" customFormat="1" ht="21.75" customHeight="1">
      <c r="B225" s="33"/>
      <c r="C225" s="138" t="s">
        <v>393</v>
      </c>
      <c r="D225" s="138" t="s">
        <v>252</v>
      </c>
      <c r="E225" s="139" t="s">
        <v>522</v>
      </c>
      <c r="F225" s="140" t="s">
        <v>523</v>
      </c>
      <c r="G225" s="141" t="s">
        <v>255</v>
      </c>
      <c r="H225" s="142">
        <v>4</v>
      </c>
      <c r="I225" s="143"/>
      <c r="J225" s="144">
        <f>ROUND(I225*H225,2)</f>
        <v>0</v>
      </c>
      <c r="K225" s="140" t="s">
        <v>256</v>
      </c>
      <c r="L225" s="33"/>
      <c r="M225" s="145" t="s">
        <v>1</v>
      </c>
      <c r="N225" s="146" t="s">
        <v>45</v>
      </c>
      <c r="P225" s="147">
        <f>O225*H225</f>
        <v>0</v>
      </c>
      <c r="Q225" s="147">
        <v>8.6499999999999997E-3</v>
      </c>
      <c r="R225" s="147">
        <f>Q225*H225</f>
        <v>3.4599999999999999E-2</v>
      </c>
      <c r="S225" s="147">
        <v>0</v>
      </c>
      <c r="T225" s="148">
        <f>S225*H225</f>
        <v>0</v>
      </c>
      <c r="AR225" s="149" t="s">
        <v>257</v>
      </c>
      <c r="AT225" s="149" t="s">
        <v>252</v>
      </c>
      <c r="AU225" s="149" t="s">
        <v>21</v>
      </c>
      <c r="AY225" s="17" t="s">
        <v>250</v>
      </c>
      <c r="BE225" s="150">
        <f>IF(N225="základní",J225,0)</f>
        <v>0</v>
      </c>
      <c r="BF225" s="150">
        <f>IF(N225="snížená",J225,0)</f>
        <v>0</v>
      </c>
      <c r="BG225" s="150">
        <f>IF(N225="zákl. přenesená",J225,0)</f>
        <v>0</v>
      </c>
      <c r="BH225" s="150">
        <f>IF(N225="sníž. přenesená",J225,0)</f>
        <v>0</v>
      </c>
      <c r="BI225" s="150">
        <f>IF(N225="nulová",J225,0)</f>
        <v>0</v>
      </c>
      <c r="BJ225" s="17" t="s">
        <v>88</v>
      </c>
      <c r="BK225" s="150">
        <f>ROUND(I225*H225,2)</f>
        <v>0</v>
      </c>
      <c r="BL225" s="17" t="s">
        <v>257</v>
      </c>
      <c r="BM225" s="149" t="s">
        <v>6371</v>
      </c>
    </row>
    <row r="226" spans="2:65" s="1" customFormat="1" ht="11.25">
      <c r="B226" s="33"/>
      <c r="D226" s="151" t="s">
        <v>259</v>
      </c>
      <c r="F226" s="152" t="s">
        <v>525</v>
      </c>
      <c r="I226" s="153"/>
      <c r="L226" s="33"/>
      <c r="M226" s="154"/>
      <c r="T226" s="57"/>
      <c r="AT226" s="17" t="s">
        <v>259</v>
      </c>
      <c r="AU226" s="17" t="s">
        <v>21</v>
      </c>
    </row>
    <row r="227" spans="2:65" s="1" customFormat="1" ht="19.5">
      <c r="B227" s="33"/>
      <c r="D227" s="156" t="s">
        <v>285</v>
      </c>
      <c r="F227" s="170" t="s">
        <v>6372</v>
      </c>
      <c r="I227" s="153"/>
      <c r="L227" s="33"/>
      <c r="M227" s="154"/>
      <c r="T227" s="57"/>
      <c r="AT227" s="17" t="s">
        <v>285</v>
      </c>
      <c r="AU227" s="17" t="s">
        <v>21</v>
      </c>
    </row>
    <row r="228" spans="2:65" s="12" customFormat="1" ht="11.25">
      <c r="B228" s="155"/>
      <c r="D228" s="156" t="s">
        <v>265</v>
      </c>
      <c r="E228" s="157" t="s">
        <v>1</v>
      </c>
      <c r="F228" s="158" t="s">
        <v>6373</v>
      </c>
      <c r="H228" s="159">
        <v>4</v>
      </c>
      <c r="I228" s="160"/>
      <c r="L228" s="155"/>
      <c r="M228" s="161"/>
      <c r="T228" s="162"/>
      <c r="AT228" s="157" t="s">
        <v>265</v>
      </c>
      <c r="AU228" s="157" t="s">
        <v>21</v>
      </c>
      <c r="AV228" s="12" t="s">
        <v>21</v>
      </c>
      <c r="AW228" s="12" t="s">
        <v>36</v>
      </c>
      <c r="AX228" s="12" t="s">
        <v>88</v>
      </c>
      <c r="AY228" s="157" t="s">
        <v>250</v>
      </c>
    </row>
    <row r="229" spans="2:65" s="1" customFormat="1" ht="21.75" customHeight="1">
      <c r="B229" s="33"/>
      <c r="C229" s="138" t="s">
        <v>399</v>
      </c>
      <c r="D229" s="138" t="s">
        <v>252</v>
      </c>
      <c r="E229" s="139" t="s">
        <v>528</v>
      </c>
      <c r="F229" s="140" t="s">
        <v>529</v>
      </c>
      <c r="G229" s="141" t="s">
        <v>255</v>
      </c>
      <c r="H229" s="142">
        <v>4</v>
      </c>
      <c r="I229" s="143"/>
      <c r="J229" s="144">
        <f>ROUND(I229*H229,2)</f>
        <v>0</v>
      </c>
      <c r="K229" s="140" t="s">
        <v>256</v>
      </c>
      <c r="L229" s="33"/>
      <c r="M229" s="145" t="s">
        <v>1</v>
      </c>
      <c r="N229" s="146" t="s">
        <v>45</v>
      </c>
      <c r="P229" s="147">
        <f>O229*H229</f>
        <v>0</v>
      </c>
      <c r="Q229" s="147">
        <v>0</v>
      </c>
      <c r="R229" s="147">
        <f>Q229*H229</f>
        <v>0</v>
      </c>
      <c r="S229" s="147">
        <v>0</v>
      </c>
      <c r="T229" s="148">
        <f>S229*H229</f>
        <v>0</v>
      </c>
      <c r="AR229" s="149" t="s">
        <v>257</v>
      </c>
      <c r="AT229" s="149" t="s">
        <v>252</v>
      </c>
      <c r="AU229" s="149" t="s">
        <v>21</v>
      </c>
      <c r="AY229" s="17" t="s">
        <v>250</v>
      </c>
      <c r="BE229" s="150">
        <f>IF(N229="základní",J229,0)</f>
        <v>0</v>
      </c>
      <c r="BF229" s="150">
        <f>IF(N229="snížená",J229,0)</f>
        <v>0</v>
      </c>
      <c r="BG229" s="150">
        <f>IF(N229="zákl. přenesená",J229,0)</f>
        <v>0</v>
      </c>
      <c r="BH229" s="150">
        <f>IF(N229="sníž. přenesená",J229,0)</f>
        <v>0</v>
      </c>
      <c r="BI229" s="150">
        <f>IF(N229="nulová",J229,0)</f>
        <v>0</v>
      </c>
      <c r="BJ229" s="17" t="s">
        <v>88</v>
      </c>
      <c r="BK229" s="150">
        <f>ROUND(I229*H229,2)</f>
        <v>0</v>
      </c>
      <c r="BL229" s="17" t="s">
        <v>257</v>
      </c>
      <c r="BM229" s="149" t="s">
        <v>6374</v>
      </c>
    </row>
    <row r="230" spans="2:65" s="1" customFormat="1" ht="11.25">
      <c r="B230" s="33"/>
      <c r="D230" s="151" t="s">
        <v>259</v>
      </c>
      <c r="F230" s="152" t="s">
        <v>531</v>
      </c>
      <c r="I230" s="153"/>
      <c r="L230" s="33"/>
      <c r="M230" s="154"/>
      <c r="T230" s="57"/>
      <c r="AT230" s="17" t="s">
        <v>259</v>
      </c>
      <c r="AU230" s="17" t="s">
        <v>21</v>
      </c>
    </row>
    <row r="231" spans="2:65" s="1" customFormat="1" ht="24.2" customHeight="1">
      <c r="B231" s="33"/>
      <c r="C231" s="138" t="s">
        <v>406</v>
      </c>
      <c r="D231" s="138" t="s">
        <v>252</v>
      </c>
      <c r="E231" s="139" t="s">
        <v>533</v>
      </c>
      <c r="F231" s="140" t="s">
        <v>534</v>
      </c>
      <c r="G231" s="141" t="s">
        <v>402</v>
      </c>
      <c r="H231" s="142">
        <v>5.1999999999999998E-2</v>
      </c>
      <c r="I231" s="143"/>
      <c r="J231" s="144">
        <f>ROUND(I231*H231,2)</f>
        <v>0</v>
      </c>
      <c r="K231" s="140" t="s">
        <v>256</v>
      </c>
      <c r="L231" s="33"/>
      <c r="M231" s="145" t="s">
        <v>1</v>
      </c>
      <c r="N231" s="146" t="s">
        <v>45</v>
      </c>
      <c r="P231" s="147">
        <f>O231*H231</f>
        <v>0</v>
      </c>
      <c r="Q231" s="147">
        <v>1.09528</v>
      </c>
      <c r="R231" s="147">
        <f>Q231*H231</f>
        <v>5.6954560000000001E-2</v>
      </c>
      <c r="S231" s="147">
        <v>0</v>
      </c>
      <c r="T231" s="148">
        <f>S231*H231</f>
        <v>0</v>
      </c>
      <c r="AR231" s="149" t="s">
        <v>257</v>
      </c>
      <c r="AT231" s="149" t="s">
        <v>252</v>
      </c>
      <c r="AU231" s="149" t="s">
        <v>21</v>
      </c>
      <c r="AY231" s="17" t="s">
        <v>250</v>
      </c>
      <c r="BE231" s="150">
        <f>IF(N231="základní",J231,0)</f>
        <v>0</v>
      </c>
      <c r="BF231" s="150">
        <f>IF(N231="snížená",J231,0)</f>
        <v>0</v>
      </c>
      <c r="BG231" s="150">
        <f>IF(N231="zákl. přenesená",J231,0)</f>
        <v>0</v>
      </c>
      <c r="BH231" s="150">
        <f>IF(N231="sníž. přenesená",J231,0)</f>
        <v>0</v>
      </c>
      <c r="BI231" s="150">
        <f>IF(N231="nulová",J231,0)</f>
        <v>0</v>
      </c>
      <c r="BJ231" s="17" t="s">
        <v>88</v>
      </c>
      <c r="BK231" s="150">
        <f>ROUND(I231*H231,2)</f>
        <v>0</v>
      </c>
      <c r="BL231" s="17" t="s">
        <v>257</v>
      </c>
      <c r="BM231" s="149" t="s">
        <v>6375</v>
      </c>
    </row>
    <row r="232" spans="2:65" s="1" customFormat="1" ht="11.25">
      <c r="B232" s="33"/>
      <c r="D232" s="151" t="s">
        <v>259</v>
      </c>
      <c r="F232" s="152" t="s">
        <v>536</v>
      </c>
      <c r="I232" s="153"/>
      <c r="L232" s="33"/>
      <c r="M232" s="154"/>
      <c r="T232" s="57"/>
      <c r="AT232" s="17" t="s">
        <v>259</v>
      </c>
      <c r="AU232" s="17" t="s">
        <v>21</v>
      </c>
    </row>
    <row r="233" spans="2:65" s="12" customFormat="1" ht="11.25">
      <c r="B233" s="155"/>
      <c r="D233" s="156" t="s">
        <v>265</v>
      </c>
      <c r="E233" s="157" t="s">
        <v>1</v>
      </c>
      <c r="F233" s="158" t="s">
        <v>6376</v>
      </c>
      <c r="H233" s="159">
        <v>5.1999999999999998E-2</v>
      </c>
      <c r="I233" s="160"/>
      <c r="L233" s="155"/>
      <c r="M233" s="161"/>
      <c r="T233" s="162"/>
      <c r="AT233" s="157" t="s">
        <v>265</v>
      </c>
      <c r="AU233" s="157" t="s">
        <v>21</v>
      </c>
      <c r="AV233" s="12" t="s">
        <v>21</v>
      </c>
      <c r="AW233" s="12" t="s">
        <v>36</v>
      </c>
      <c r="AX233" s="12" t="s">
        <v>88</v>
      </c>
      <c r="AY233" s="157" t="s">
        <v>250</v>
      </c>
    </row>
    <row r="234" spans="2:65" s="1" customFormat="1" ht="24.2" customHeight="1">
      <c r="B234" s="33"/>
      <c r="C234" s="138" t="s">
        <v>411</v>
      </c>
      <c r="D234" s="138" t="s">
        <v>252</v>
      </c>
      <c r="E234" s="139" t="s">
        <v>539</v>
      </c>
      <c r="F234" s="140" t="s">
        <v>540</v>
      </c>
      <c r="G234" s="141" t="s">
        <v>402</v>
      </c>
      <c r="H234" s="142">
        <v>2.7E-2</v>
      </c>
      <c r="I234" s="143"/>
      <c r="J234" s="144">
        <f>ROUND(I234*H234,2)</f>
        <v>0</v>
      </c>
      <c r="K234" s="140" t="s">
        <v>256</v>
      </c>
      <c r="L234" s="33"/>
      <c r="M234" s="145" t="s">
        <v>1</v>
      </c>
      <c r="N234" s="146" t="s">
        <v>45</v>
      </c>
      <c r="P234" s="147">
        <f>O234*H234</f>
        <v>0</v>
      </c>
      <c r="Q234" s="147">
        <v>1.03955</v>
      </c>
      <c r="R234" s="147">
        <f>Q234*H234</f>
        <v>2.8067849999999998E-2</v>
      </c>
      <c r="S234" s="147">
        <v>0</v>
      </c>
      <c r="T234" s="148">
        <f>S234*H234</f>
        <v>0</v>
      </c>
      <c r="AR234" s="149" t="s">
        <v>257</v>
      </c>
      <c r="AT234" s="149" t="s">
        <v>252</v>
      </c>
      <c r="AU234" s="149" t="s">
        <v>21</v>
      </c>
      <c r="AY234" s="17" t="s">
        <v>250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257</v>
      </c>
      <c r="BM234" s="149" t="s">
        <v>6377</v>
      </c>
    </row>
    <row r="235" spans="2:65" s="1" customFormat="1" ht="11.25">
      <c r="B235" s="33"/>
      <c r="D235" s="151" t="s">
        <v>259</v>
      </c>
      <c r="F235" s="152" t="s">
        <v>542</v>
      </c>
      <c r="I235" s="153"/>
      <c r="L235" s="33"/>
      <c r="M235" s="154"/>
      <c r="T235" s="57"/>
      <c r="AT235" s="17" t="s">
        <v>259</v>
      </c>
      <c r="AU235" s="17" t="s">
        <v>21</v>
      </c>
    </row>
    <row r="236" spans="2:65" s="12" customFormat="1" ht="11.25">
      <c r="B236" s="155"/>
      <c r="D236" s="156" t="s">
        <v>265</v>
      </c>
      <c r="E236" s="157" t="s">
        <v>1</v>
      </c>
      <c r="F236" s="158" t="s">
        <v>6378</v>
      </c>
      <c r="H236" s="159">
        <v>2.7E-2</v>
      </c>
      <c r="I236" s="160"/>
      <c r="L236" s="155"/>
      <c r="M236" s="161"/>
      <c r="T236" s="162"/>
      <c r="AT236" s="157" t="s">
        <v>265</v>
      </c>
      <c r="AU236" s="157" t="s">
        <v>21</v>
      </c>
      <c r="AV236" s="12" t="s">
        <v>21</v>
      </c>
      <c r="AW236" s="12" t="s">
        <v>36</v>
      </c>
      <c r="AX236" s="12" t="s">
        <v>88</v>
      </c>
      <c r="AY236" s="157" t="s">
        <v>250</v>
      </c>
    </row>
    <row r="237" spans="2:65" s="1" customFormat="1" ht="24.2" customHeight="1">
      <c r="B237" s="33"/>
      <c r="C237" s="138" t="s">
        <v>417</v>
      </c>
      <c r="D237" s="138" t="s">
        <v>252</v>
      </c>
      <c r="E237" s="139" t="s">
        <v>6379</v>
      </c>
      <c r="F237" s="140" t="s">
        <v>6380</v>
      </c>
      <c r="G237" s="141" t="s">
        <v>481</v>
      </c>
      <c r="H237" s="142">
        <v>1</v>
      </c>
      <c r="I237" s="143"/>
      <c r="J237" s="144">
        <f>ROUND(I237*H237,2)</f>
        <v>0</v>
      </c>
      <c r="K237" s="140" t="s">
        <v>256</v>
      </c>
      <c r="L237" s="33"/>
      <c r="M237" s="145" t="s">
        <v>1</v>
      </c>
      <c r="N237" s="146" t="s">
        <v>45</v>
      </c>
      <c r="P237" s="147">
        <f>O237*H237</f>
        <v>0</v>
      </c>
      <c r="Q237" s="147">
        <v>0.69950000000000001</v>
      </c>
      <c r="R237" s="147">
        <f>Q237*H237</f>
        <v>0.69950000000000001</v>
      </c>
      <c r="S237" s="147">
        <v>0</v>
      </c>
      <c r="T237" s="148">
        <f>S237*H237</f>
        <v>0</v>
      </c>
      <c r="AR237" s="149" t="s">
        <v>257</v>
      </c>
      <c r="AT237" s="149" t="s">
        <v>252</v>
      </c>
      <c r="AU237" s="149" t="s">
        <v>21</v>
      </c>
      <c r="AY237" s="17" t="s">
        <v>250</v>
      </c>
      <c r="BE237" s="150">
        <f>IF(N237="základní",J237,0)</f>
        <v>0</v>
      </c>
      <c r="BF237" s="150">
        <f>IF(N237="snížená",J237,0)</f>
        <v>0</v>
      </c>
      <c r="BG237" s="150">
        <f>IF(N237="zákl. přenesená",J237,0)</f>
        <v>0</v>
      </c>
      <c r="BH237" s="150">
        <f>IF(N237="sníž. přenesená",J237,0)</f>
        <v>0</v>
      </c>
      <c r="BI237" s="150">
        <f>IF(N237="nulová",J237,0)</f>
        <v>0</v>
      </c>
      <c r="BJ237" s="17" t="s">
        <v>88</v>
      </c>
      <c r="BK237" s="150">
        <f>ROUND(I237*H237,2)</f>
        <v>0</v>
      </c>
      <c r="BL237" s="17" t="s">
        <v>257</v>
      </c>
      <c r="BM237" s="149" t="s">
        <v>6381</v>
      </c>
    </row>
    <row r="238" spans="2:65" s="1" customFormat="1" ht="11.25">
      <c r="B238" s="33"/>
      <c r="D238" s="151" t="s">
        <v>259</v>
      </c>
      <c r="F238" s="152" t="s">
        <v>6382</v>
      </c>
      <c r="I238" s="153"/>
      <c r="L238" s="33"/>
      <c r="M238" s="154"/>
      <c r="T238" s="57"/>
      <c r="AT238" s="17" t="s">
        <v>259</v>
      </c>
      <c r="AU238" s="17" t="s">
        <v>21</v>
      </c>
    </row>
    <row r="239" spans="2:65" s="1" customFormat="1" ht="19.5">
      <c r="B239" s="33"/>
      <c r="D239" s="156" t="s">
        <v>285</v>
      </c>
      <c r="F239" s="170" t="s">
        <v>6383</v>
      </c>
      <c r="I239" s="153"/>
      <c r="L239" s="33"/>
      <c r="M239" s="154"/>
      <c r="T239" s="57"/>
      <c r="AT239" s="17" t="s">
        <v>285</v>
      </c>
      <c r="AU239" s="17" t="s">
        <v>21</v>
      </c>
    </row>
    <row r="240" spans="2:65" s="1" customFormat="1" ht="16.5" customHeight="1">
      <c r="B240" s="33"/>
      <c r="C240" s="138" t="s">
        <v>423</v>
      </c>
      <c r="D240" s="138" t="s">
        <v>252</v>
      </c>
      <c r="E240" s="139" t="s">
        <v>6384</v>
      </c>
      <c r="F240" s="140" t="s">
        <v>6385</v>
      </c>
      <c r="G240" s="141" t="s">
        <v>283</v>
      </c>
      <c r="H240" s="142">
        <v>1</v>
      </c>
      <c r="I240" s="143"/>
      <c r="J240" s="144">
        <f>ROUND(I240*H240,2)</f>
        <v>0</v>
      </c>
      <c r="K240" s="140" t="s">
        <v>1</v>
      </c>
      <c r="L240" s="33"/>
      <c r="M240" s="145" t="s">
        <v>1</v>
      </c>
      <c r="N240" s="146" t="s">
        <v>45</v>
      </c>
      <c r="P240" s="147">
        <f>O240*H240</f>
        <v>0</v>
      </c>
      <c r="Q240" s="147">
        <v>0</v>
      </c>
      <c r="R240" s="147">
        <f>Q240*H240</f>
        <v>0</v>
      </c>
      <c r="S240" s="147">
        <v>0</v>
      </c>
      <c r="T240" s="148">
        <f>S240*H240</f>
        <v>0</v>
      </c>
      <c r="AR240" s="149" t="s">
        <v>257</v>
      </c>
      <c r="AT240" s="149" t="s">
        <v>252</v>
      </c>
      <c r="AU240" s="149" t="s">
        <v>21</v>
      </c>
      <c r="AY240" s="17" t="s">
        <v>250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257</v>
      </c>
      <c r="BM240" s="149" t="s">
        <v>6386</v>
      </c>
    </row>
    <row r="241" spans="2:65" s="1" customFormat="1" ht="29.25">
      <c r="B241" s="33"/>
      <c r="D241" s="156" t="s">
        <v>285</v>
      </c>
      <c r="F241" s="170" t="s">
        <v>6387</v>
      </c>
      <c r="I241" s="153"/>
      <c r="L241" s="33"/>
      <c r="M241" s="154"/>
      <c r="T241" s="57"/>
      <c r="AT241" s="17" t="s">
        <v>285</v>
      </c>
      <c r="AU241" s="17" t="s">
        <v>21</v>
      </c>
    </row>
    <row r="242" spans="2:65" s="11" customFormat="1" ht="22.9" customHeight="1">
      <c r="B242" s="126"/>
      <c r="D242" s="127" t="s">
        <v>79</v>
      </c>
      <c r="E242" s="136" t="s">
        <v>257</v>
      </c>
      <c r="F242" s="136" t="s">
        <v>553</v>
      </c>
      <c r="I242" s="129"/>
      <c r="J242" s="137">
        <f>BK242</f>
        <v>0</v>
      </c>
      <c r="L242" s="126"/>
      <c r="M242" s="131"/>
      <c r="P242" s="132">
        <f>SUM(P243:P248)</f>
        <v>0</v>
      </c>
      <c r="R242" s="132">
        <f>SUM(R243:R248)</f>
        <v>0.99839999999999995</v>
      </c>
      <c r="T242" s="133">
        <f>SUM(T243:T248)</f>
        <v>0</v>
      </c>
      <c r="AR242" s="127" t="s">
        <v>88</v>
      </c>
      <c r="AT242" s="134" t="s">
        <v>79</v>
      </c>
      <c r="AU242" s="134" t="s">
        <v>88</v>
      </c>
      <c r="AY242" s="127" t="s">
        <v>250</v>
      </c>
      <c r="BK242" s="135">
        <f>SUM(BK243:BK248)</f>
        <v>0</v>
      </c>
    </row>
    <row r="243" spans="2:65" s="1" customFormat="1" ht="24.2" customHeight="1">
      <c r="B243" s="33"/>
      <c r="C243" s="138" t="s">
        <v>429</v>
      </c>
      <c r="D243" s="138" t="s">
        <v>252</v>
      </c>
      <c r="E243" s="139" t="s">
        <v>6388</v>
      </c>
      <c r="F243" s="140" t="s">
        <v>6389</v>
      </c>
      <c r="G243" s="141" t="s">
        <v>276</v>
      </c>
      <c r="H243" s="142">
        <v>0.5</v>
      </c>
      <c r="I243" s="143"/>
      <c r="J243" s="144">
        <f>ROUND(I243*H243,2)</f>
        <v>0</v>
      </c>
      <c r="K243" s="140" t="s">
        <v>256</v>
      </c>
      <c r="L243" s="33"/>
      <c r="M243" s="145" t="s">
        <v>1</v>
      </c>
      <c r="N243" s="146" t="s">
        <v>45</v>
      </c>
      <c r="P243" s="147">
        <f>O243*H243</f>
        <v>0</v>
      </c>
      <c r="Q243" s="147">
        <v>1.9967999999999999</v>
      </c>
      <c r="R243" s="147">
        <f>Q243*H243</f>
        <v>0.99839999999999995</v>
      </c>
      <c r="S243" s="147">
        <v>0</v>
      </c>
      <c r="T243" s="148">
        <f>S243*H243</f>
        <v>0</v>
      </c>
      <c r="AR243" s="149" t="s">
        <v>257</v>
      </c>
      <c r="AT243" s="149" t="s">
        <v>252</v>
      </c>
      <c r="AU243" s="149" t="s">
        <v>21</v>
      </c>
      <c r="AY243" s="17" t="s">
        <v>250</v>
      </c>
      <c r="BE243" s="150">
        <f>IF(N243="základní",J243,0)</f>
        <v>0</v>
      </c>
      <c r="BF243" s="150">
        <f>IF(N243="snížená",J243,0)</f>
        <v>0</v>
      </c>
      <c r="BG243" s="150">
        <f>IF(N243="zákl. přenesená",J243,0)</f>
        <v>0</v>
      </c>
      <c r="BH243" s="150">
        <f>IF(N243="sníž. přenesená",J243,0)</f>
        <v>0</v>
      </c>
      <c r="BI243" s="150">
        <f>IF(N243="nulová",J243,0)</f>
        <v>0</v>
      </c>
      <c r="BJ243" s="17" t="s">
        <v>88</v>
      </c>
      <c r="BK243" s="150">
        <f>ROUND(I243*H243,2)</f>
        <v>0</v>
      </c>
      <c r="BL243" s="17" t="s">
        <v>257</v>
      </c>
      <c r="BM243" s="149" t="s">
        <v>6390</v>
      </c>
    </row>
    <row r="244" spans="2:65" s="1" customFormat="1" ht="11.25">
      <c r="B244" s="33"/>
      <c r="D244" s="151" t="s">
        <v>259</v>
      </c>
      <c r="F244" s="152" t="s">
        <v>6391</v>
      </c>
      <c r="I244" s="153"/>
      <c r="L244" s="33"/>
      <c r="M244" s="154"/>
      <c r="T244" s="57"/>
      <c r="AT244" s="17" t="s">
        <v>259</v>
      </c>
      <c r="AU244" s="17" t="s">
        <v>21</v>
      </c>
    </row>
    <row r="245" spans="2:65" s="12" customFormat="1" ht="11.25">
      <c r="B245" s="155"/>
      <c r="D245" s="156" t="s">
        <v>265</v>
      </c>
      <c r="E245" s="157" t="s">
        <v>1</v>
      </c>
      <c r="F245" s="158" t="s">
        <v>6392</v>
      </c>
      <c r="H245" s="159">
        <v>0.5</v>
      </c>
      <c r="I245" s="160"/>
      <c r="L245" s="155"/>
      <c r="M245" s="161"/>
      <c r="T245" s="162"/>
      <c r="AT245" s="157" t="s">
        <v>265</v>
      </c>
      <c r="AU245" s="157" t="s">
        <v>21</v>
      </c>
      <c r="AV245" s="12" t="s">
        <v>21</v>
      </c>
      <c r="AW245" s="12" t="s">
        <v>36</v>
      </c>
      <c r="AX245" s="12" t="s">
        <v>88</v>
      </c>
      <c r="AY245" s="157" t="s">
        <v>250</v>
      </c>
    </row>
    <row r="246" spans="2:65" s="1" customFormat="1" ht="16.5" customHeight="1">
      <c r="B246" s="33"/>
      <c r="C246" s="138" t="s">
        <v>435</v>
      </c>
      <c r="D246" s="138" t="s">
        <v>252</v>
      </c>
      <c r="E246" s="139" t="s">
        <v>608</v>
      </c>
      <c r="F246" s="140" t="s">
        <v>609</v>
      </c>
      <c r="G246" s="141" t="s">
        <v>255</v>
      </c>
      <c r="H246" s="142">
        <v>2.1</v>
      </c>
      <c r="I246" s="143"/>
      <c r="J246" s="144">
        <f>ROUND(I246*H246,2)</f>
        <v>0</v>
      </c>
      <c r="K246" s="140" t="s">
        <v>256</v>
      </c>
      <c r="L246" s="33"/>
      <c r="M246" s="145" t="s">
        <v>1</v>
      </c>
      <c r="N246" s="146" t="s">
        <v>45</v>
      </c>
      <c r="P246" s="147">
        <f>O246*H246</f>
        <v>0</v>
      </c>
      <c r="Q246" s="147">
        <v>0</v>
      </c>
      <c r="R246" s="147">
        <f>Q246*H246</f>
        <v>0</v>
      </c>
      <c r="S246" s="147">
        <v>0</v>
      </c>
      <c r="T246" s="148">
        <f>S246*H246</f>
        <v>0</v>
      </c>
      <c r="AR246" s="149" t="s">
        <v>257</v>
      </c>
      <c r="AT246" s="149" t="s">
        <v>252</v>
      </c>
      <c r="AU246" s="149" t="s">
        <v>21</v>
      </c>
      <c r="AY246" s="17" t="s">
        <v>250</v>
      </c>
      <c r="BE246" s="150">
        <f>IF(N246="základní",J246,0)</f>
        <v>0</v>
      </c>
      <c r="BF246" s="150">
        <f>IF(N246="snížená",J246,0)</f>
        <v>0</v>
      </c>
      <c r="BG246" s="150">
        <f>IF(N246="zákl. přenesená",J246,0)</f>
        <v>0</v>
      </c>
      <c r="BH246" s="150">
        <f>IF(N246="sníž. přenesená",J246,0)</f>
        <v>0</v>
      </c>
      <c r="BI246" s="150">
        <f>IF(N246="nulová",J246,0)</f>
        <v>0</v>
      </c>
      <c r="BJ246" s="17" t="s">
        <v>88</v>
      </c>
      <c r="BK246" s="150">
        <f>ROUND(I246*H246,2)</f>
        <v>0</v>
      </c>
      <c r="BL246" s="17" t="s">
        <v>257</v>
      </c>
      <c r="BM246" s="149" t="s">
        <v>6393</v>
      </c>
    </row>
    <row r="247" spans="2:65" s="1" customFormat="1" ht="11.25">
      <c r="B247" s="33"/>
      <c r="D247" s="151" t="s">
        <v>259</v>
      </c>
      <c r="F247" s="152" t="s">
        <v>611</v>
      </c>
      <c r="I247" s="153"/>
      <c r="L247" s="33"/>
      <c r="M247" s="154"/>
      <c r="T247" s="57"/>
      <c r="AT247" s="17" t="s">
        <v>259</v>
      </c>
      <c r="AU247" s="17" t="s">
        <v>21</v>
      </c>
    </row>
    <row r="248" spans="2:65" s="12" customFormat="1" ht="11.25">
      <c r="B248" s="155"/>
      <c r="D248" s="156" t="s">
        <v>265</v>
      </c>
      <c r="E248" s="157" t="s">
        <v>1</v>
      </c>
      <c r="F248" s="158" t="s">
        <v>6394</v>
      </c>
      <c r="H248" s="159">
        <v>2.1</v>
      </c>
      <c r="I248" s="160"/>
      <c r="L248" s="155"/>
      <c r="M248" s="161"/>
      <c r="T248" s="162"/>
      <c r="AT248" s="157" t="s">
        <v>265</v>
      </c>
      <c r="AU248" s="157" t="s">
        <v>21</v>
      </c>
      <c r="AV248" s="12" t="s">
        <v>21</v>
      </c>
      <c r="AW248" s="12" t="s">
        <v>36</v>
      </c>
      <c r="AX248" s="12" t="s">
        <v>88</v>
      </c>
      <c r="AY248" s="157" t="s">
        <v>250</v>
      </c>
    </row>
    <row r="249" spans="2:65" s="11" customFormat="1" ht="22.9" customHeight="1">
      <c r="B249" s="126"/>
      <c r="D249" s="127" t="s">
        <v>79</v>
      </c>
      <c r="E249" s="136" t="s">
        <v>299</v>
      </c>
      <c r="F249" s="136" t="s">
        <v>1560</v>
      </c>
      <c r="I249" s="129"/>
      <c r="J249" s="137">
        <f>BK249</f>
        <v>0</v>
      </c>
      <c r="L249" s="126"/>
      <c r="M249" s="131"/>
      <c r="P249" s="132">
        <f>SUM(P250:P291)</f>
        <v>0</v>
      </c>
      <c r="R249" s="132">
        <f>SUM(R250:R291)</f>
        <v>0.20448</v>
      </c>
      <c r="T249" s="133">
        <f>SUM(T250:T291)</f>
        <v>0.40750000000000003</v>
      </c>
      <c r="AR249" s="127" t="s">
        <v>88</v>
      </c>
      <c r="AT249" s="134" t="s">
        <v>79</v>
      </c>
      <c r="AU249" s="134" t="s">
        <v>88</v>
      </c>
      <c r="AY249" s="127" t="s">
        <v>250</v>
      </c>
      <c r="BK249" s="135">
        <f>SUM(BK250:BK291)</f>
        <v>0</v>
      </c>
    </row>
    <row r="250" spans="2:65" s="1" customFormat="1" ht="21.75" customHeight="1">
      <c r="B250" s="33"/>
      <c r="C250" s="138" t="s">
        <v>440</v>
      </c>
      <c r="D250" s="138" t="s">
        <v>252</v>
      </c>
      <c r="E250" s="139" t="s">
        <v>6395</v>
      </c>
      <c r="F250" s="140" t="s">
        <v>6396</v>
      </c>
      <c r="G250" s="141" t="s">
        <v>557</v>
      </c>
      <c r="H250" s="142">
        <v>27.5</v>
      </c>
      <c r="I250" s="143"/>
      <c r="J250" s="144">
        <f>ROUND(I250*H250,2)</f>
        <v>0</v>
      </c>
      <c r="K250" s="140" t="s">
        <v>256</v>
      </c>
      <c r="L250" s="33"/>
      <c r="M250" s="145" t="s">
        <v>1</v>
      </c>
      <c r="N250" s="146" t="s">
        <v>45</v>
      </c>
      <c r="P250" s="147">
        <f>O250*H250</f>
        <v>0</v>
      </c>
      <c r="Q250" s="147">
        <v>0</v>
      </c>
      <c r="R250" s="147">
        <f>Q250*H250</f>
        <v>0</v>
      </c>
      <c r="S250" s="147">
        <v>5.0000000000000001E-3</v>
      </c>
      <c r="T250" s="148">
        <f>S250*H250</f>
        <v>0.13750000000000001</v>
      </c>
      <c r="AR250" s="149" t="s">
        <v>257</v>
      </c>
      <c r="AT250" s="149" t="s">
        <v>252</v>
      </c>
      <c r="AU250" s="149" t="s">
        <v>21</v>
      </c>
      <c r="AY250" s="17" t="s">
        <v>250</v>
      </c>
      <c r="BE250" s="150">
        <f>IF(N250="základní",J250,0)</f>
        <v>0</v>
      </c>
      <c r="BF250" s="150">
        <f>IF(N250="snížená",J250,0)</f>
        <v>0</v>
      </c>
      <c r="BG250" s="150">
        <f>IF(N250="zákl. přenesená",J250,0)</f>
        <v>0</v>
      </c>
      <c r="BH250" s="150">
        <f>IF(N250="sníž. přenesená",J250,0)</f>
        <v>0</v>
      </c>
      <c r="BI250" s="150">
        <f>IF(N250="nulová",J250,0)</f>
        <v>0</v>
      </c>
      <c r="BJ250" s="17" t="s">
        <v>88</v>
      </c>
      <c r="BK250" s="150">
        <f>ROUND(I250*H250,2)</f>
        <v>0</v>
      </c>
      <c r="BL250" s="17" t="s">
        <v>257</v>
      </c>
      <c r="BM250" s="149" t="s">
        <v>6397</v>
      </c>
    </row>
    <row r="251" spans="2:65" s="1" customFormat="1" ht="11.25">
      <c r="B251" s="33"/>
      <c r="D251" s="151" t="s">
        <v>259</v>
      </c>
      <c r="F251" s="152" t="s">
        <v>6398</v>
      </c>
      <c r="I251" s="153"/>
      <c r="L251" s="33"/>
      <c r="M251" s="154"/>
      <c r="T251" s="57"/>
      <c r="AT251" s="17" t="s">
        <v>259</v>
      </c>
      <c r="AU251" s="17" t="s">
        <v>21</v>
      </c>
    </row>
    <row r="252" spans="2:65" s="12" customFormat="1" ht="11.25">
      <c r="B252" s="155"/>
      <c r="D252" s="156" t="s">
        <v>265</v>
      </c>
      <c r="E252" s="157" t="s">
        <v>1</v>
      </c>
      <c r="F252" s="158" t="s">
        <v>6399</v>
      </c>
      <c r="H252" s="159">
        <v>27.5</v>
      </c>
      <c r="I252" s="160"/>
      <c r="L252" s="155"/>
      <c r="M252" s="161"/>
      <c r="T252" s="162"/>
      <c r="AT252" s="157" t="s">
        <v>265</v>
      </c>
      <c r="AU252" s="157" t="s">
        <v>21</v>
      </c>
      <c r="AV252" s="12" t="s">
        <v>21</v>
      </c>
      <c r="AW252" s="12" t="s">
        <v>36</v>
      </c>
      <c r="AX252" s="12" t="s">
        <v>88</v>
      </c>
      <c r="AY252" s="157" t="s">
        <v>250</v>
      </c>
    </row>
    <row r="253" spans="2:65" s="1" customFormat="1" ht="24.2" customHeight="1">
      <c r="B253" s="33"/>
      <c r="C253" s="138" t="s">
        <v>447</v>
      </c>
      <c r="D253" s="138" t="s">
        <v>252</v>
      </c>
      <c r="E253" s="139" t="s">
        <v>6400</v>
      </c>
      <c r="F253" s="140" t="s">
        <v>6401</v>
      </c>
      <c r="G253" s="141" t="s">
        <v>557</v>
      </c>
      <c r="H253" s="142">
        <v>32</v>
      </c>
      <c r="I253" s="143"/>
      <c r="J253" s="144">
        <f>ROUND(I253*H253,2)</f>
        <v>0</v>
      </c>
      <c r="K253" s="140" t="s">
        <v>4514</v>
      </c>
      <c r="L253" s="33"/>
      <c r="M253" s="145" t="s">
        <v>1</v>
      </c>
      <c r="N253" s="146" t="s">
        <v>45</v>
      </c>
      <c r="P253" s="147">
        <f>O253*H253</f>
        <v>0</v>
      </c>
      <c r="Q253" s="147">
        <v>2.7599999999999999E-3</v>
      </c>
      <c r="R253" s="147">
        <f>Q253*H253</f>
        <v>8.8319999999999996E-2</v>
      </c>
      <c r="S253" s="147">
        <v>0</v>
      </c>
      <c r="T253" s="148">
        <f>S253*H253</f>
        <v>0</v>
      </c>
      <c r="AR253" s="149" t="s">
        <v>257</v>
      </c>
      <c r="AT253" s="149" t="s">
        <v>252</v>
      </c>
      <c r="AU253" s="149" t="s">
        <v>21</v>
      </c>
      <c r="AY253" s="17" t="s">
        <v>250</v>
      </c>
      <c r="BE253" s="150">
        <f>IF(N253="základní",J253,0)</f>
        <v>0</v>
      </c>
      <c r="BF253" s="150">
        <f>IF(N253="snížená",J253,0)</f>
        <v>0</v>
      </c>
      <c r="BG253" s="150">
        <f>IF(N253="zákl. přenesená",J253,0)</f>
        <v>0</v>
      </c>
      <c r="BH253" s="150">
        <f>IF(N253="sníž. přenesená",J253,0)</f>
        <v>0</v>
      </c>
      <c r="BI253" s="150">
        <f>IF(N253="nulová",J253,0)</f>
        <v>0</v>
      </c>
      <c r="BJ253" s="17" t="s">
        <v>88</v>
      </c>
      <c r="BK253" s="150">
        <f>ROUND(I253*H253,2)</f>
        <v>0</v>
      </c>
      <c r="BL253" s="17" t="s">
        <v>257</v>
      </c>
      <c r="BM253" s="149" t="s">
        <v>6402</v>
      </c>
    </row>
    <row r="254" spans="2:65" s="1" customFormat="1" ht="11.25">
      <c r="B254" s="33"/>
      <c r="D254" s="151" t="s">
        <v>259</v>
      </c>
      <c r="F254" s="152" t="s">
        <v>6403</v>
      </c>
      <c r="I254" s="153"/>
      <c r="L254" s="33"/>
      <c r="M254" s="154"/>
      <c r="T254" s="57"/>
      <c r="AT254" s="17" t="s">
        <v>259</v>
      </c>
      <c r="AU254" s="17" t="s">
        <v>21</v>
      </c>
    </row>
    <row r="255" spans="2:65" s="1" customFormat="1" ht="19.5">
      <c r="B255" s="33"/>
      <c r="D255" s="156" t="s">
        <v>285</v>
      </c>
      <c r="F255" s="170" t="s">
        <v>6404</v>
      </c>
      <c r="I255" s="153"/>
      <c r="L255" s="33"/>
      <c r="M255" s="154"/>
      <c r="T255" s="57"/>
      <c r="AT255" s="17" t="s">
        <v>285</v>
      </c>
      <c r="AU255" s="17" t="s">
        <v>21</v>
      </c>
    </row>
    <row r="256" spans="2:65" s="1" customFormat="1" ht="33" customHeight="1">
      <c r="B256" s="33"/>
      <c r="C256" s="138" t="s">
        <v>454</v>
      </c>
      <c r="D256" s="138" t="s">
        <v>252</v>
      </c>
      <c r="E256" s="139" t="s">
        <v>6405</v>
      </c>
      <c r="F256" s="140" t="s">
        <v>6406</v>
      </c>
      <c r="G256" s="141" t="s">
        <v>481</v>
      </c>
      <c r="H256" s="142">
        <v>4</v>
      </c>
      <c r="I256" s="143"/>
      <c r="J256" s="144">
        <f>ROUND(I256*H256,2)</f>
        <v>0</v>
      </c>
      <c r="K256" s="140" t="s">
        <v>256</v>
      </c>
      <c r="L256" s="33"/>
      <c r="M256" s="145" t="s">
        <v>1</v>
      </c>
      <c r="N256" s="146" t="s">
        <v>45</v>
      </c>
      <c r="P256" s="147">
        <f>O256*H256</f>
        <v>0</v>
      </c>
      <c r="Q256" s="147">
        <v>0</v>
      </c>
      <c r="R256" s="147">
        <f>Q256*H256</f>
        <v>0</v>
      </c>
      <c r="S256" s="147">
        <v>0</v>
      </c>
      <c r="T256" s="148">
        <f>S256*H256</f>
        <v>0</v>
      </c>
      <c r="AR256" s="149" t="s">
        <v>257</v>
      </c>
      <c r="AT256" s="149" t="s">
        <v>252</v>
      </c>
      <c r="AU256" s="149" t="s">
        <v>21</v>
      </c>
      <c r="AY256" s="17" t="s">
        <v>250</v>
      </c>
      <c r="BE256" s="150">
        <f>IF(N256="základní",J256,0)</f>
        <v>0</v>
      </c>
      <c r="BF256" s="150">
        <f>IF(N256="snížená",J256,0)</f>
        <v>0</v>
      </c>
      <c r="BG256" s="150">
        <f>IF(N256="zákl. přenesená",J256,0)</f>
        <v>0</v>
      </c>
      <c r="BH256" s="150">
        <f>IF(N256="sníž. přenesená",J256,0)</f>
        <v>0</v>
      </c>
      <c r="BI256" s="150">
        <f>IF(N256="nulová",J256,0)</f>
        <v>0</v>
      </c>
      <c r="BJ256" s="17" t="s">
        <v>88</v>
      </c>
      <c r="BK256" s="150">
        <f>ROUND(I256*H256,2)</f>
        <v>0</v>
      </c>
      <c r="BL256" s="17" t="s">
        <v>257</v>
      </c>
      <c r="BM256" s="149" t="s">
        <v>6407</v>
      </c>
    </row>
    <row r="257" spans="2:65" s="1" customFormat="1" ht="11.25">
      <c r="B257" s="33"/>
      <c r="D257" s="151" t="s">
        <v>259</v>
      </c>
      <c r="F257" s="152" t="s">
        <v>6408</v>
      </c>
      <c r="I257" s="153"/>
      <c r="L257" s="33"/>
      <c r="M257" s="154"/>
      <c r="T257" s="57"/>
      <c r="AT257" s="17" t="s">
        <v>259</v>
      </c>
      <c r="AU257" s="17" t="s">
        <v>21</v>
      </c>
    </row>
    <row r="258" spans="2:65" s="1" customFormat="1" ht="19.5">
      <c r="B258" s="33"/>
      <c r="D258" s="156" t="s">
        <v>285</v>
      </c>
      <c r="F258" s="170" t="s">
        <v>6404</v>
      </c>
      <c r="I258" s="153"/>
      <c r="L258" s="33"/>
      <c r="M258" s="154"/>
      <c r="T258" s="57"/>
      <c r="AT258" s="17" t="s">
        <v>285</v>
      </c>
      <c r="AU258" s="17" t="s">
        <v>21</v>
      </c>
    </row>
    <row r="259" spans="2:65" s="1" customFormat="1" ht="16.5" customHeight="1">
      <c r="B259" s="33"/>
      <c r="C259" s="178" t="s">
        <v>460</v>
      </c>
      <c r="D259" s="178" t="s">
        <v>364</v>
      </c>
      <c r="E259" s="179" t="s">
        <v>6409</v>
      </c>
      <c r="F259" s="180" t="s">
        <v>6410</v>
      </c>
      <c r="G259" s="181" t="s">
        <v>481</v>
      </c>
      <c r="H259" s="182">
        <v>4</v>
      </c>
      <c r="I259" s="183"/>
      <c r="J259" s="184">
        <f>ROUND(I259*H259,2)</f>
        <v>0</v>
      </c>
      <c r="K259" s="180" t="s">
        <v>256</v>
      </c>
      <c r="L259" s="185"/>
      <c r="M259" s="186" t="s">
        <v>1</v>
      </c>
      <c r="N259" s="187" t="s">
        <v>45</v>
      </c>
      <c r="P259" s="147">
        <f>O259*H259</f>
        <v>0</v>
      </c>
      <c r="Q259" s="147">
        <v>8.0000000000000004E-4</v>
      </c>
      <c r="R259" s="147">
        <f>Q259*H259</f>
        <v>3.2000000000000002E-3</v>
      </c>
      <c r="S259" s="147">
        <v>0</v>
      </c>
      <c r="T259" s="148">
        <f>S259*H259</f>
        <v>0</v>
      </c>
      <c r="AR259" s="149" t="s">
        <v>299</v>
      </c>
      <c r="AT259" s="149" t="s">
        <v>364</v>
      </c>
      <c r="AU259" s="149" t="s">
        <v>21</v>
      </c>
      <c r="AY259" s="17" t="s">
        <v>250</v>
      </c>
      <c r="BE259" s="150">
        <f>IF(N259="základní",J259,0)</f>
        <v>0</v>
      </c>
      <c r="BF259" s="150">
        <f>IF(N259="snížená",J259,0)</f>
        <v>0</v>
      </c>
      <c r="BG259" s="150">
        <f>IF(N259="zákl. přenesená",J259,0)</f>
        <v>0</v>
      </c>
      <c r="BH259" s="150">
        <f>IF(N259="sníž. přenesená",J259,0)</f>
        <v>0</v>
      </c>
      <c r="BI259" s="150">
        <f>IF(N259="nulová",J259,0)</f>
        <v>0</v>
      </c>
      <c r="BJ259" s="17" t="s">
        <v>88</v>
      </c>
      <c r="BK259" s="150">
        <f>ROUND(I259*H259,2)</f>
        <v>0</v>
      </c>
      <c r="BL259" s="17" t="s">
        <v>257</v>
      </c>
      <c r="BM259" s="149" t="s">
        <v>6411</v>
      </c>
    </row>
    <row r="260" spans="2:65" s="1" customFormat="1" ht="24.2" customHeight="1">
      <c r="B260" s="33"/>
      <c r="C260" s="138" t="s">
        <v>466</v>
      </c>
      <c r="D260" s="138" t="s">
        <v>252</v>
      </c>
      <c r="E260" s="139" t="s">
        <v>6412</v>
      </c>
      <c r="F260" s="140" t="s">
        <v>6413</v>
      </c>
      <c r="G260" s="141" t="s">
        <v>481</v>
      </c>
      <c r="H260" s="142">
        <v>1</v>
      </c>
      <c r="I260" s="143"/>
      <c r="J260" s="144">
        <f>ROUND(I260*H260,2)</f>
        <v>0</v>
      </c>
      <c r="K260" s="140" t="s">
        <v>256</v>
      </c>
      <c r="L260" s="33"/>
      <c r="M260" s="145" t="s">
        <v>1</v>
      </c>
      <c r="N260" s="146" t="s">
        <v>45</v>
      </c>
      <c r="P260" s="147">
        <f>O260*H260</f>
        <v>0</v>
      </c>
      <c r="Q260" s="147">
        <v>8.0000000000000007E-5</v>
      </c>
      <c r="R260" s="147">
        <f>Q260*H260</f>
        <v>8.0000000000000007E-5</v>
      </c>
      <c r="S260" s="147">
        <v>0</v>
      </c>
      <c r="T260" s="148">
        <f>S260*H260</f>
        <v>0</v>
      </c>
      <c r="AR260" s="149" t="s">
        <v>257</v>
      </c>
      <c r="AT260" s="149" t="s">
        <v>252</v>
      </c>
      <c r="AU260" s="149" t="s">
        <v>21</v>
      </c>
      <c r="AY260" s="17" t="s">
        <v>250</v>
      </c>
      <c r="BE260" s="150">
        <f>IF(N260="základní",J260,0)</f>
        <v>0</v>
      </c>
      <c r="BF260" s="150">
        <f>IF(N260="snížená",J260,0)</f>
        <v>0</v>
      </c>
      <c r="BG260" s="150">
        <f>IF(N260="zákl. přenesená",J260,0)</f>
        <v>0</v>
      </c>
      <c r="BH260" s="150">
        <f>IF(N260="sníž. přenesená",J260,0)</f>
        <v>0</v>
      </c>
      <c r="BI260" s="150">
        <f>IF(N260="nulová",J260,0)</f>
        <v>0</v>
      </c>
      <c r="BJ260" s="17" t="s">
        <v>88</v>
      </c>
      <c r="BK260" s="150">
        <f>ROUND(I260*H260,2)</f>
        <v>0</v>
      </c>
      <c r="BL260" s="17" t="s">
        <v>257</v>
      </c>
      <c r="BM260" s="149" t="s">
        <v>6414</v>
      </c>
    </row>
    <row r="261" spans="2:65" s="1" customFormat="1" ht="11.25">
      <c r="B261" s="33"/>
      <c r="D261" s="151" t="s">
        <v>259</v>
      </c>
      <c r="F261" s="152" t="s">
        <v>6415</v>
      </c>
      <c r="I261" s="153"/>
      <c r="L261" s="33"/>
      <c r="M261" s="154"/>
      <c r="T261" s="57"/>
      <c r="AT261" s="17" t="s">
        <v>259</v>
      </c>
      <c r="AU261" s="17" t="s">
        <v>21</v>
      </c>
    </row>
    <row r="262" spans="2:65" s="1" customFormat="1" ht="19.5">
      <c r="B262" s="33"/>
      <c r="D262" s="156" t="s">
        <v>285</v>
      </c>
      <c r="F262" s="170" t="s">
        <v>6416</v>
      </c>
      <c r="I262" s="153"/>
      <c r="L262" s="33"/>
      <c r="M262" s="154"/>
      <c r="T262" s="57"/>
      <c r="AT262" s="17" t="s">
        <v>285</v>
      </c>
      <c r="AU262" s="17" t="s">
        <v>21</v>
      </c>
    </row>
    <row r="263" spans="2:65" s="1" customFormat="1" ht="21.75" customHeight="1">
      <c r="B263" s="33"/>
      <c r="C263" s="178" t="s">
        <v>472</v>
      </c>
      <c r="D263" s="178" t="s">
        <v>364</v>
      </c>
      <c r="E263" s="179" t="s">
        <v>6417</v>
      </c>
      <c r="F263" s="180" t="s">
        <v>6418</v>
      </c>
      <c r="G263" s="181" t="s">
        <v>481</v>
      </c>
      <c r="H263" s="182">
        <v>1</v>
      </c>
      <c r="I263" s="183"/>
      <c r="J263" s="184">
        <f>ROUND(I263*H263,2)</f>
        <v>0</v>
      </c>
      <c r="K263" s="180" t="s">
        <v>256</v>
      </c>
      <c r="L263" s="185"/>
      <c r="M263" s="186" t="s">
        <v>1</v>
      </c>
      <c r="N263" s="187" t="s">
        <v>45</v>
      </c>
      <c r="P263" s="147">
        <f>O263*H263</f>
        <v>0</v>
      </c>
      <c r="Q263" s="147">
        <v>8.9999999999999998E-4</v>
      </c>
      <c r="R263" s="147">
        <f>Q263*H263</f>
        <v>8.9999999999999998E-4</v>
      </c>
      <c r="S263" s="147">
        <v>0</v>
      </c>
      <c r="T263" s="148">
        <f>S263*H263</f>
        <v>0</v>
      </c>
      <c r="AR263" s="149" t="s">
        <v>299</v>
      </c>
      <c r="AT263" s="149" t="s">
        <v>364</v>
      </c>
      <c r="AU263" s="149" t="s">
        <v>21</v>
      </c>
      <c r="AY263" s="17" t="s">
        <v>250</v>
      </c>
      <c r="BE263" s="150">
        <f>IF(N263="základní",J263,0)</f>
        <v>0</v>
      </c>
      <c r="BF263" s="150">
        <f>IF(N263="snížená",J263,0)</f>
        <v>0</v>
      </c>
      <c r="BG263" s="150">
        <f>IF(N263="zákl. přenesená",J263,0)</f>
        <v>0</v>
      </c>
      <c r="BH263" s="150">
        <f>IF(N263="sníž. přenesená",J263,0)</f>
        <v>0</v>
      </c>
      <c r="BI263" s="150">
        <f>IF(N263="nulová",J263,0)</f>
        <v>0</v>
      </c>
      <c r="BJ263" s="17" t="s">
        <v>88</v>
      </c>
      <c r="BK263" s="150">
        <f>ROUND(I263*H263,2)</f>
        <v>0</v>
      </c>
      <c r="BL263" s="17" t="s">
        <v>257</v>
      </c>
      <c r="BM263" s="149" t="s">
        <v>6419</v>
      </c>
    </row>
    <row r="264" spans="2:65" s="1" customFormat="1" ht="24.2" customHeight="1">
      <c r="B264" s="33"/>
      <c r="C264" s="138" t="s">
        <v>478</v>
      </c>
      <c r="D264" s="138" t="s">
        <v>252</v>
      </c>
      <c r="E264" s="139" t="s">
        <v>6420</v>
      </c>
      <c r="F264" s="140" t="s">
        <v>6421</v>
      </c>
      <c r="G264" s="141" t="s">
        <v>276</v>
      </c>
      <c r="H264" s="142">
        <v>2.5</v>
      </c>
      <c r="I264" s="143"/>
      <c r="J264" s="144">
        <f>ROUND(I264*H264,2)</f>
        <v>0</v>
      </c>
      <c r="K264" s="140" t="s">
        <v>256</v>
      </c>
      <c r="L264" s="33"/>
      <c r="M264" s="145" t="s">
        <v>1</v>
      </c>
      <c r="N264" s="146" t="s">
        <v>45</v>
      </c>
      <c r="P264" s="147">
        <f>O264*H264</f>
        <v>0</v>
      </c>
      <c r="Q264" s="147">
        <v>0</v>
      </c>
      <c r="R264" s="147">
        <f>Q264*H264</f>
        <v>0</v>
      </c>
      <c r="S264" s="147">
        <v>0.1</v>
      </c>
      <c r="T264" s="148">
        <f>S264*H264</f>
        <v>0.25</v>
      </c>
      <c r="AR264" s="149" t="s">
        <v>257</v>
      </c>
      <c r="AT264" s="149" t="s">
        <v>252</v>
      </c>
      <c r="AU264" s="149" t="s">
        <v>21</v>
      </c>
      <c r="AY264" s="17" t="s">
        <v>250</v>
      </c>
      <c r="BE264" s="150">
        <f>IF(N264="základní",J264,0)</f>
        <v>0</v>
      </c>
      <c r="BF264" s="150">
        <f>IF(N264="snížená",J264,0)</f>
        <v>0</v>
      </c>
      <c r="BG264" s="150">
        <f>IF(N264="zákl. přenesená",J264,0)</f>
        <v>0</v>
      </c>
      <c r="BH264" s="150">
        <f>IF(N264="sníž. přenesená",J264,0)</f>
        <v>0</v>
      </c>
      <c r="BI264" s="150">
        <f>IF(N264="nulová",J264,0)</f>
        <v>0</v>
      </c>
      <c r="BJ264" s="17" t="s">
        <v>88</v>
      </c>
      <c r="BK264" s="150">
        <f>ROUND(I264*H264,2)</f>
        <v>0</v>
      </c>
      <c r="BL264" s="17" t="s">
        <v>257</v>
      </c>
      <c r="BM264" s="149" t="s">
        <v>6422</v>
      </c>
    </row>
    <row r="265" spans="2:65" s="1" customFormat="1" ht="11.25">
      <c r="B265" s="33"/>
      <c r="D265" s="151" t="s">
        <v>259</v>
      </c>
      <c r="F265" s="152" t="s">
        <v>6423</v>
      </c>
      <c r="I265" s="153"/>
      <c r="L265" s="33"/>
      <c r="M265" s="154"/>
      <c r="T265" s="57"/>
      <c r="AT265" s="17" t="s">
        <v>259</v>
      </c>
      <c r="AU265" s="17" t="s">
        <v>21</v>
      </c>
    </row>
    <row r="266" spans="2:65" s="1" customFormat="1" ht="19.5">
      <c r="B266" s="33"/>
      <c r="D266" s="156" t="s">
        <v>285</v>
      </c>
      <c r="F266" s="170" t="s">
        <v>4050</v>
      </c>
      <c r="I266" s="153"/>
      <c r="L266" s="33"/>
      <c r="M266" s="154"/>
      <c r="T266" s="57"/>
      <c r="AT266" s="17" t="s">
        <v>285</v>
      </c>
      <c r="AU266" s="17" t="s">
        <v>21</v>
      </c>
    </row>
    <row r="267" spans="2:65" s="1" customFormat="1" ht="24.2" customHeight="1">
      <c r="B267" s="33"/>
      <c r="C267" s="138" t="s">
        <v>485</v>
      </c>
      <c r="D267" s="138" t="s">
        <v>252</v>
      </c>
      <c r="E267" s="139" t="s">
        <v>6424</v>
      </c>
      <c r="F267" s="140" t="s">
        <v>6425</v>
      </c>
      <c r="G267" s="141" t="s">
        <v>481</v>
      </c>
      <c r="H267" s="142">
        <v>1</v>
      </c>
      <c r="I267" s="143"/>
      <c r="J267" s="144">
        <f>ROUND(I267*H267,2)</f>
        <v>0</v>
      </c>
      <c r="K267" s="140" t="s">
        <v>256</v>
      </c>
      <c r="L267" s="33"/>
      <c r="M267" s="145" t="s">
        <v>1</v>
      </c>
      <c r="N267" s="146" t="s">
        <v>45</v>
      </c>
      <c r="P267" s="147">
        <f>O267*H267</f>
        <v>0</v>
      </c>
      <c r="Q267" s="147">
        <v>0</v>
      </c>
      <c r="R267" s="147">
        <f>Q267*H267</f>
        <v>0</v>
      </c>
      <c r="S267" s="147">
        <v>0</v>
      </c>
      <c r="T267" s="148">
        <f>S267*H267</f>
        <v>0</v>
      </c>
      <c r="AR267" s="149" t="s">
        <v>257</v>
      </c>
      <c r="AT267" s="149" t="s">
        <v>252</v>
      </c>
      <c r="AU267" s="149" t="s">
        <v>21</v>
      </c>
      <c r="AY267" s="17" t="s">
        <v>250</v>
      </c>
      <c r="BE267" s="150">
        <f>IF(N267="základní",J267,0)</f>
        <v>0</v>
      </c>
      <c r="BF267" s="150">
        <f>IF(N267="snížená",J267,0)</f>
        <v>0</v>
      </c>
      <c r="BG267" s="150">
        <f>IF(N267="zákl. přenesená",J267,0)</f>
        <v>0</v>
      </c>
      <c r="BH267" s="150">
        <f>IF(N267="sníž. přenesená",J267,0)</f>
        <v>0</v>
      </c>
      <c r="BI267" s="150">
        <f>IF(N267="nulová",J267,0)</f>
        <v>0</v>
      </c>
      <c r="BJ267" s="17" t="s">
        <v>88</v>
      </c>
      <c r="BK267" s="150">
        <f>ROUND(I267*H267,2)</f>
        <v>0</v>
      </c>
      <c r="BL267" s="17" t="s">
        <v>257</v>
      </c>
      <c r="BM267" s="149" t="s">
        <v>6426</v>
      </c>
    </row>
    <row r="268" spans="2:65" s="1" customFormat="1" ht="11.25">
      <c r="B268" s="33"/>
      <c r="D268" s="151" t="s">
        <v>259</v>
      </c>
      <c r="F268" s="152" t="s">
        <v>6427</v>
      </c>
      <c r="I268" s="153"/>
      <c r="L268" s="33"/>
      <c r="M268" s="154"/>
      <c r="T268" s="57"/>
      <c r="AT268" s="17" t="s">
        <v>259</v>
      </c>
      <c r="AU268" s="17" t="s">
        <v>21</v>
      </c>
    </row>
    <row r="269" spans="2:65" s="1" customFormat="1" ht="19.5">
      <c r="B269" s="33"/>
      <c r="D269" s="156" t="s">
        <v>285</v>
      </c>
      <c r="F269" s="170" t="s">
        <v>6428</v>
      </c>
      <c r="I269" s="153"/>
      <c r="L269" s="33"/>
      <c r="M269" s="154"/>
      <c r="T269" s="57"/>
      <c r="AT269" s="17" t="s">
        <v>285</v>
      </c>
      <c r="AU269" s="17" t="s">
        <v>21</v>
      </c>
    </row>
    <row r="270" spans="2:65" s="1" customFormat="1" ht="24.2" customHeight="1">
      <c r="B270" s="33"/>
      <c r="C270" s="178" t="s">
        <v>491</v>
      </c>
      <c r="D270" s="178" t="s">
        <v>364</v>
      </c>
      <c r="E270" s="179" t="s">
        <v>6429</v>
      </c>
      <c r="F270" s="180" t="s">
        <v>6430</v>
      </c>
      <c r="G270" s="181" t="s">
        <v>481</v>
      </c>
      <c r="H270" s="182">
        <v>1</v>
      </c>
      <c r="I270" s="183"/>
      <c r="J270" s="184">
        <f>ROUND(I270*H270,2)</f>
        <v>0</v>
      </c>
      <c r="K270" s="180" t="s">
        <v>256</v>
      </c>
      <c r="L270" s="185"/>
      <c r="M270" s="186" t="s">
        <v>1</v>
      </c>
      <c r="N270" s="187" t="s">
        <v>45</v>
      </c>
      <c r="P270" s="147">
        <f>O270*H270</f>
        <v>0</v>
      </c>
      <c r="Q270" s="147">
        <v>4.0000000000000001E-3</v>
      </c>
      <c r="R270" s="147">
        <f>Q270*H270</f>
        <v>4.0000000000000001E-3</v>
      </c>
      <c r="S270" s="147">
        <v>0</v>
      </c>
      <c r="T270" s="148">
        <f>S270*H270</f>
        <v>0</v>
      </c>
      <c r="AR270" s="149" t="s">
        <v>299</v>
      </c>
      <c r="AT270" s="149" t="s">
        <v>364</v>
      </c>
      <c r="AU270" s="149" t="s">
        <v>21</v>
      </c>
      <c r="AY270" s="17" t="s">
        <v>250</v>
      </c>
      <c r="BE270" s="150">
        <f>IF(N270="základní",J270,0)</f>
        <v>0</v>
      </c>
      <c r="BF270" s="150">
        <f>IF(N270="snížená",J270,0)</f>
        <v>0</v>
      </c>
      <c r="BG270" s="150">
        <f>IF(N270="zákl. přenesená",J270,0)</f>
        <v>0</v>
      </c>
      <c r="BH270" s="150">
        <f>IF(N270="sníž. přenesená",J270,0)</f>
        <v>0</v>
      </c>
      <c r="BI270" s="150">
        <f>IF(N270="nulová",J270,0)</f>
        <v>0</v>
      </c>
      <c r="BJ270" s="17" t="s">
        <v>88</v>
      </c>
      <c r="BK270" s="150">
        <f>ROUND(I270*H270,2)</f>
        <v>0</v>
      </c>
      <c r="BL270" s="17" t="s">
        <v>257</v>
      </c>
      <c r="BM270" s="149" t="s">
        <v>6431</v>
      </c>
    </row>
    <row r="271" spans="2:65" s="1" customFormat="1" ht="24.2" customHeight="1">
      <c r="B271" s="33"/>
      <c r="C271" s="138" t="s">
        <v>495</v>
      </c>
      <c r="D271" s="138" t="s">
        <v>252</v>
      </c>
      <c r="E271" s="139" t="s">
        <v>6432</v>
      </c>
      <c r="F271" s="140" t="s">
        <v>6433</v>
      </c>
      <c r="G271" s="141" t="s">
        <v>481</v>
      </c>
      <c r="H271" s="142">
        <v>1</v>
      </c>
      <c r="I271" s="143"/>
      <c r="J271" s="144">
        <f>ROUND(I271*H271,2)</f>
        <v>0</v>
      </c>
      <c r="K271" s="140" t="s">
        <v>256</v>
      </c>
      <c r="L271" s="33"/>
      <c r="M271" s="145" t="s">
        <v>1</v>
      </c>
      <c r="N271" s="146" t="s">
        <v>45</v>
      </c>
      <c r="P271" s="147">
        <f>O271*H271</f>
        <v>0</v>
      </c>
      <c r="Q271" s="147">
        <v>6.8959999999999994E-2</v>
      </c>
      <c r="R271" s="147">
        <f>Q271*H271</f>
        <v>6.8959999999999994E-2</v>
      </c>
      <c r="S271" s="147">
        <v>0</v>
      </c>
      <c r="T271" s="148">
        <f>S271*H271</f>
        <v>0</v>
      </c>
      <c r="AR271" s="149" t="s">
        <v>257</v>
      </c>
      <c r="AT271" s="149" t="s">
        <v>252</v>
      </c>
      <c r="AU271" s="149" t="s">
        <v>21</v>
      </c>
      <c r="AY271" s="17" t="s">
        <v>250</v>
      </c>
      <c r="BE271" s="150">
        <f>IF(N271="základní",J271,0)</f>
        <v>0</v>
      </c>
      <c r="BF271" s="150">
        <f>IF(N271="snížená",J271,0)</f>
        <v>0</v>
      </c>
      <c r="BG271" s="150">
        <f>IF(N271="zákl. přenesená",J271,0)</f>
        <v>0</v>
      </c>
      <c r="BH271" s="150">
        <f>IF(N271="sníž. přenesená",J271,0)</f>
        <v>0</v>
      </c>
      <c r="BI271" s="150">
        <f>IF(N271="nulová",J271,0)</f>
        <v>0</v>
      </c>
      <c r="BJ271" s="17" t="s">
        <v>88</v>
      </c>
      <c r="BK271" s="150">
        <f>ROUND(I271*H271,2)</f>
        <v>0</v>
      </c>
      <c r="BL271" s="17" t="s">
        <v>257</v>
      </c>
      <c r="BM271" s="149" t="s">
        <v>6434</v>
      </c>
    </row>
    <row r="272" spans="2:65" s="1" customFormat="1" ht="11.25">
      <c r="B272" s="33"/>
      <c r="D272" s="151" t="s">
        <v>259</v>
      </c>
      <c r="F272" s="152" t="s">
        <v>6435</v>
      </c>
      <c r="I272" s="153"/>
      <c r="L272" s="33"/>
      <c r="M272" s="154"/>
      <c r="T272" s="57"/>
      <c r="AT272" s="17" t="s">
        <v>259</v>
      </c>
      <c r="AU272" s="17" t="s">
        <v>21</v>
      </c>
    </row>
    <row r="273" spans="2:65" s="1" customFormat="1" ht="19.5">
      <c r="B273" s="33"/>
      <c r="D273" s="156" t="s">
        <v>285</v>
      </c>
      <c r="F273" s="170" t="s">
        <v>6436</v>
      </c>
      <c r="I273" s="153"/>
      <c r="L273" s="33"/>
      <c r="M273" s="154"/>
      <c r="T273" s="57"/>
      <c r="AT273" s="17" t="s">
        <v>285</v>
      </c>
      <c r="AU273" s="17" t="s">
        <v>21</v>
      </c>
    </row>
    <row r="274" spans="2:65" s="1" customFormat="1" ht="33" customHeight="1">
      <c r="B274" s="33"/>
      <c r="C274" s="138" t="s">
        <v>503</v>
      </c>
      <c r="D274" s="138" t="s">
        <v>252</v>
      </c>
      <c r="E274" s="139" t="s">
        <v>6437</v>
      </c>
      <c r="F274" s="140" t="s">
        <v>6438</v>
      </c>
      <c r="G274" s="141" t="s">
        <v>481</v>
      </c>
      <c r="H274" s="142">
        <v>1</v>
      </c>
      <c r="I274" s="143"/>
      <c r="J274" s="144">
        <f>ROUND(I274*H274,2)</f>
        <v>0</v>
      </c>
      <c r="K274" s="140" t="s">
        <v>256</v>
      </c>
      <c r="L274" s="33"/>
      <c r="M274" s="145" t="s">
        <v>1</v>
      </c>
      <c r="N274" s="146" t="s">
        <v>45</v>
      </c>
      <c r="P274" s="147">
        <f>O274*H274</f>
        <v>0</v>
      </c>
      <c r="Q274" s="147">
        <v>1.136E-2</v>
      </c>
      <c r="R274" s="147">
        <f>Q274*H274</f>
        <v>1.136E-2</v>
      </c>
      <c r="S274" s="147">
        <v>0</v>
      </c>
      <c r="T274" s="148">
        <f>S274*H274</f>
        <v>0</v>
      </c>
      <c r="AR274" s="149" t="s">
        <v>257</v>
      </c>
      <c r="AT274" s="149" t="s">
        <v>252</v>
      </c>
      <c r="AU274" s="149" t="s">
        <v>21</v>
      </c>
      <c r="AY274" s="17" t="s">
        <v>250</v>
      </c>
      <c r="BE274" s="150">
        <f>IF(N274="základní",J274,0)</f>
        <v>0</v>
      </c>
      <c r="BF274" s="150">
        <f>IF(N274="snížená",J274,0)</f>
        <v>0</v>
      </c>
      <c r="BG274" s="150">
        <f>IF(N274="zákl. přenesená",J274,0)</f>
        <v>0</v>
      </c>
      <c r="BH274" s="150">
        <f>IF(N274="sníž. přenesená",J274,0)</f>
        <v>0</v>
      </c>
      <c r="BI274" s="150">
        <f>IF(N274="nulová",J274,0)</f>
        <v>0</v>
      </c>
      <c r="BJ274" s="17" t="s">
        <v>88</v>
      </c>
      <c r="BK274" s="150">
        <f>ROUND(I274*H274,2)</f>
        <v>0</v>
      </c>
      <c r="BL274" s="17" t="s">
        <v>257</v>
      </c>
      <c r="BM274" s="149" t="s">
        <v>6439</v>
      </c>
    </row>
    <row r="275" spans="2:65" s="1" customFormat="1" ht="11.25">
      <c r="B275" s="33"/>
      <c r="D275" s="151" t="s">
        <v>259</v>
      </c>
      <c r="F275" s="152" t="s">
        <v>6440</v>
      </c>
      <c r="I275" s="153"/>
      <c r="L275" s="33"/>
      <c r="M275" s="154"/>
      <c r="T275" s="57"/>
      <c r="AT275" s="17" t="s">
        <v>259</v>
      </c>
      <c r="AU275" s="17" t="s">
        <v>21</v>
      </c>
    </row>
    <row r="276" spans="2:65" s="1" customFormat="1" ht="19.5">
      <c r="B276" s="33"/>
      <c r="D276" s="156" t="s">
        <v>285</v>
      </c>
      <c r="F276" s="170" t="s">
        <v>6436</v>
      </c>
      <c r="I276" s="153"/>
      <c r="L276" s="33"/>
      <c r="M276" s="154"/>
      <c r="T276" s="57"/>
      <c r="AT276" s="17" t="s">
        <v>285</v>
      </c>
      <c r="AU276" s="17" t="s">
        <v>21</v>
      </c>
    </row>
    <row r="277" spans="2:65" s="1" customFormat="1" ht="24.2" customHeight="1">
      <c r="B277" s="33"/>
      <c r="C277" s="138" t="s">
        <v>507</v>
      </c>
      <c r="D277" s="138" t="s">
        <v>252</v>
      </c>
      <c r="E277" s="139" t="s">
        <v>6441</v>
      </c>
      <c r="F277" s="140" t="s">
        <v>6442</v>
      </c>
      <c r="G277" s="141" t="s">
        <v>481</v>
      </c>
      <c r="H277" s="142">
        <v>1</v>
      </c>
      <c r="I277" s="143"/>
      <c r="J277" s="144">
        <f>ROUND(I277*H277,2)</f>
        <v>0</v>
      </c>
      <c r="K277" s="140" t="s">
        <v>256</v>
      </c>
      <c r="L277" s="33"/>
      <c r="M277" s="145" t="s">
        <v>1</v>
      </c>
      <c r="N277" s="146" t="s">
        <v>45</v>
      </c>
      <c r="P277" s="147">
        <f>O277*H277</f>
        <v>0</v>
      </c>
      <c r="Q277" s="147">
        <v>6.2199999999999998E-3</v>
      </c>
      <c r="R277" s="147">
        <f>Q277*H277</f>
        <v>6.2199999999999998E-3</v>
      </c>
      <c r="S277" s="147">
        <v>0</v>
      </c>
      <c r="T277" s="148">
        <f>S277*H277</f>
        <v>0</v>
      </c>
      <c r="AR277" s="149" t="s">
        <v>257</v>
      </c>
      <c r="AT277" s="149" t="s">
        <v>252</v>
      </c>
      <c r="AU277" s="149" t="s">
        <v>21</v>
      </c>
      <c r="AY277" s="17" t="s">
        <v>250</v>
      </c>
      <c r="BE277" s="150">
        <f>IF(N277="základní",J277,0)</f>
        <v>0</v>
      </c>
      <c r="BF277" s="150">
        <f>IF(N277="snížená",J277,0)</f>
        <v>0</v>
      </c>
      <c r="BG277" s="150">
        <f>IF(N277="zákl. přenesená",J277,0)</f>
        <v>0</v>
      </c>
      <c r="BH277" s="150">
        <f>IF(N277="sníž. přenesená",J277,0)</f>
        <v>0</v>
      </c>
      <c r="BI277" s="150">
        <f>IF(N277="nulová",J277,0)</f>
        <v>0</v>
      </c>
      <c r="BJ277" s="17" t="s">
        <v>88</v>
      </c>
      <c r="BK277" s="150">
        <f>ROUND(I277*H277,2)</f>
        <v>0</v>
      </c>
      <c r="BL277" s="17" t="s">
        <v>257</v>
      </c>
      <c r="BM277" s="149" t="s">
        <v>6443</v>
      </c>
    </row>
    <row r="278" spans="2:65" s="1" customFormat="1" ht="11.25">
      <c r="B278" s="33"/>
      <c r="D278" s="151" t="s">
        <v>259</v>
      </c>
      <c r="F278" s="152" t="s">
        <v>6444</v>
      </c>
      <c r="I278" s="153"/>
      <c r="L278" s="33"/>
      <c r="M278" s="154"/>
      <c r="T278" s="57"/>
      <c r="AT278" s="17" t="s">
        <v>259</v>
      </c>
      <c r="AU278" s="17" t="s">
        <v>21</v>
      </c>
    </row>
    <row r="279" spans="2:65" s="1" customFormat="1" ht="19.5">
      <c r="B279" s="33"/>
      <c r="D279" s="156" t="s">
        <v>285</v>
      </c>
      <c r="F279" s="170" t="s">
        <v>6436</v>
      </c>
      <c r="I279" s="153"/>
      <c r="L279" s="33"/>
      <c r="M279" s="154"/>
      <c r="T279" s="57"/>
      <c r="AT279" s="17" t="s">
        <v>285</v>
      </c>
      <c r="AU279" s="17" t="s">
        <v>21</v>
      </c>
    </row>
    <row r="280" spans="2:65" s="1" customFormat="1" ht="24.2" customHeight="1">
      <c r="B280" s="33"/>
      <c r="C280" s="138" t="s">
        <v>511</v>
      </c>
      <c r="D280" s="138" t="s">
        <v>252</v>
      </c>
      <c r="E280" s="139" t="s">
        <v>6445</v>
      </c>
      <c r="F280" s="140" t="s">
        <v>6446</v>
      </c>
      <c r="G280" s="141" t="s">
        <v>481</v>
      </c>
      <c r="H280" s="142">
        <v>1</v>
      </c>
      <c r="I280" s="143"/>
      <c r="J280" s="144">
        <f>ROUND(I280*H280,2)</f>
        <v>0</v>
      </c>
      <c r="K280" s="140" t="s">
        <v>256</v>
      </c>
      <c r="L280" s="33"/>
      <c r="M280" s="145" t="s">
        <v>1</v>
      </c>
      <c r="N280" s="146" t="s">
        <v>45</v>
      </c>
      <c r="P280" s="147">
        <f>O280*H280</f>
        <v>0</v>
      </c>
      <c r="Q280" s="147">
        <v>0</v>
      </c>
      <c r="R280" s="147">
        <f>Q280*H280</f>
        <v>0</v>
      </c>
      <c r="S280" s="147">
        <v>0</v>
      </c>
      <c r="T280" s="148">
        <f>S280*H280</f>
        <v>0</v>
      </c>
      <c r="AR280" s="149" t="s">
        <v>257</v>
      </c>
      <c r="AT280" s="149" t="s">
        <v>252</v>
      </c>
      <c r="AU280" s="149" t="s">
        <v>21</v>
      </c>
      <c r="AY280" s="17" t="s">
        <v>250</v>
      </c>
      <c r="BE280" s="150">
        <f>IF(N280="základní",J280,0)</f>
        <v>0</v>
      </c>
      <c r="BF280" s="150">
        <f>IF(N280="snížená",J280,0)</f>
        <v>0</v>
      </c>
      <c r="BG280" s="150">
        <f>IF(N280="zákl. přenesená",J280,0)</f>
        <v>0</v>
      </c>
      <c r="BH280" s="150">
        <f>IF(N280="sníž. přenesená",J280,0)</f>
        <v>0</v>
      </c>
      <c r="BI280" s="150">
        <f>IF(N280="nulová",J280,0)</f>
        <v>0</v>
      </c>
      <c r="BJ280" s="17" t="s">
        <v>88</v>
      </c>
      <c r="BK280" s="150">
        <f>ROUND(I280*H280,2)</f>
        <v>0</v>
      </c>
      <c r="BL280" s="17" t="s">
        <v>257</v>
      </c>
      <c r="BM280" s="149" t="s">
        <v>6447</v>
      </c>
    </row>
    <row r="281" spans="2:65" s="1" customFormat="1" ht="11.25">
      <c r="B281" s="33"/>
      <c r="D281" s="151" t="s">
        <v>259</v>
      </c>
      <c r="F281" s="152" t="s">
        <v>6448</v>
      </c>
      <c r="I281" s="153"/>
      <c r="L281" s="33"/>
      <c r="M281" s="154"/>
      <c r="T281" s="57"/>
      <c r="AT281" s="17" t="s">
        <v>259</v>
      </c>
      <c r="AU281" s="17" t="s">
        <v>21</v>
      </c>
    </row>
    <row r="282" spans="2:65" s="1" customFormat="1" ht="19.5">
      <c r="B282" s="33"/>
      <c r="D282" s="156" t="s">
        <v>285</v>
      </c>
      <c r="F282" s="170" t="s">
        <v>6436</v>
      </c>
      <c r="I282" s="153"/>
      <c r="L282" s="33"/>
      <c r="M282" s="154"/>
      <c r="T282" s="57"/>
      <c r="AT282" s="17" t="s">
        <v>285</v>
      </c>
      <c r="AU282" s="17" t="s">
        <v>21</v>
      </c>
    </row>
    <row r="283" spans="2:65" s="1" customFormat="1" ht="24.2" customHeight="1">
      <c r="B283" s="33"/>
      <c r="C283" s="138" t="s">
        <v>515</v>
      </c>
      <c r="D283" s="138" t="s">
        <v>252</v>
      </c>
      <c r="E283" s="139" t="s">
        <v>6449</v>
      </c>
      <c r="F283" s="140" t="s">
        <v>6450</v>
      </c>
      <c r="G283" s="141" t="s">
        <v>481</v>
      </c>
      <c r="H283" s="142">
        <v>1</v>
      </c>
      <c r="I283" s="143"/>
      <c r="J283" s="144">
        <f>ROUND(I283*H283,2)</f>
        <v>0</v>
      </c>
      <c r="K283" s="140" t="s">
        <v>256</v>
      </c>
      <c r="L283" s="33"/>
      <c r="M283" s="145" t="s">
        <v>1</v>
      </c>
      <c r="N283" s="146" t="s">
        <v>45</v>
      </c>
      <c r="P283" s="147">
        <f>O283*H283</f>
        <v>0</v>
      </c>
      <c r="Q283" s="147">
        <v>2.1440000000000001E-2</v>
      </c>
      <c r="R283" s="147">
        <f>Q283*H283</f>
        <v>2.1440000000000001E-2</v>
      </c>
      <c r="S283" s="147">
        <v>0</v>
      </c>
      <c r="T283" s="148">
        <f>S283*H283</f>
        <v>0</v>
      </c>
      <c r="AR283" s="149" t="s">
        <v>257</v>
      </c>
      <c r="AT283" s="149" t="s">
        <v>252</v>
      </c>
      <c r="AU283" s="149" t="s">
        <v>21</v>
      </c>
      <c r="AY283" s="17" t="s">
        <v>250</v>
      </c>
      <c r="BE283" s="150">
        <f>IF(N283="základní",J283,0)</f>
        <v>0</v>
      </c>
      <c r="BF283" s="150">
        <f>IF(N283="snížená",J283,0)</f>
        <v>0</v>
      </c>
      <c r="BG283" s="150">
        <f>IF(N283="zákl. přenesená",J283,0)</f>
        <v>0</v>
      </c>
      <c r="BH283" s="150">
        <f>IF(N283="sníž. přenesená",J283,0)</f>
        <v>0</v>
      </c>
      <c r="BI283" s="150">
        <f>IF(N283="nulová",J283,0)</f>
        <v>0</v>
      </c>
      <c r="BJ283" s="17" t="s">
        <v>88</v>
      </c>
      <c r="BK283" s="150">
        <f>ROUND(I283*H283,2)</f>
        <v>0</v>
      </c>
      <c r="BL283" s="17" t="s">
        <v>257</v>
      </c>
      <c r="BM283" s="149" t="s">
        <v>6451</v>
      </c>
    </row>
    <row r="284" spans="2:65" s="1" customFormat="1" ht="11.25">
      <c r="B284" s="33"/>
      <c r="D284" s="151" t="s">
        <v>259</v>
      </c>
      <c r="F284" s="152" t="s">
        <v>6452</v>
      </c>
      <c r="I284" s="153"/>
      <c r="L284" s="33"/>
      <c r="M284" s="154"/>
      <c r="T284" s="57"/>
      <c r="AT284" s="17" t="s">
        <v>259</v>
      </c>
      <c r="AU284" s="17" t="s">
        <v>21</v>
      </c>
    </row>
    <row r="285" spans="2:65" s="1" customFormat="1" ht="19.5">
      <c r="B285" s="33"/>
      <c r="D285" s="156" t="s">
        <v>285</v>
      </c>
      <c r="F285" s="170" t="s">
        <v>6436</v>
      </c>
      <c r="I285" s="153"/>
      <c r="L285" s="33"/>
      <c r="M285" s="154"/>
      <c r="T285" s="57"/>
      <c r="AT285" s="17" t="s">
        <v>285</v>
      </c>
      <c r="AU285" s="17" t="s">
        <v>21</v>
      </c>
    </row>
    <row r="286" spans="2:65" s="1" customFormat="1" ht="24.2" customHeight="1">
      <c r="B286" s="33"/>
      <c r="C286" s="138" t="s">
        <v>521</v>
      </c>
      <c r="D286" s="138" t="s">
        <v>252</v>
      </c>
      <c r="E286" s="139" t="s">
        <v>6453</v>
      </c>
      <c r="F286" s="140" t="s">
        <v>6454</v>
      </c>
      <c r="G286" s="141" t="s">
        <v>481</v>
      </c>
      <c r="H286" s="142">
        <v>1</v>
      </c>
      <c r="I286" s="143"/>
      <c r="J286" s="144">
        <f>ROUND(I286*H286,2)</f>
        <v>0</v>
      </c>
      <c r="K286" s="140" t="s">
        <v>256</v>
      </c>
      <c r="L286" s="33"/>
      <c r="M286" s="145" t="s">
        <v>1</v>
      </c>
      <c r="N286" s="146" t="s">
        <v>45</v>
      </c>
      <c r="P286" s="147">
        <f>O286*H286</f>
        <v>0</v>
      </c>
      <c r="Q286" s="147">
        <v>0</v>
      </c>
      <c r="R286" s="147">
        <f>Q286*H286</f>
        <v>0</v>
      </c>
      <c r="S286" s="147">
        <v>0.02</v>
      </c>
      <c r="T286" s="148">
        <f>S286*H286</f>
        <v>0.02</v>
      </c>
      <c r="AR286" s="149" t="s">
        <v>257</v>
      </c>
      <c r="AT286" s="149" t="s">
        <v>252</v>
      </c>
      <c r="AU286" s="149" t="s">
        <v>21</v>
      </c>
      <c r="AY286" s="17" t="s">
        <v>250</v>
      </c>
      <c r="BE286" s="150">
        <f>IF(N286="základní",J286,0)</f>
        <v>0</v>
      </c>
      <c r="BF286" s="150">
        <f>IF(N286="snížená",J286,0)</f>
        <v>0</v>
      </c>
      <c r="BG286" s="150">
        <f>IF(N286="zákl. přenesená",J286,0)</f>
        <v>0</v>
      </c>
      <c r="BH286" s="150">
        <f>IF(N286="sníž. přenesená",J286,0)</f>
        <v>0</v>
      </c>
      <c r="BI286" s="150">
        <f>IF(N286="nulová",J286,0)</f>
        <v>0</v>
      </c>
      <c r="BJ286" s="17" t="s">
        <v>88</v>
      </c>
      <c r="BK286" s="150">
        <f>ROUND(I286*H286,2)</f>
        <v>0</v>
      </c>
      <c r="BL286" s="17" t="s">
        <v>257</v>
      </c>
      <c r="BM286" s="149" t="s">
        <v>6455</v>
      </c>
    </row>
    <row r="287" spans="2:65" s="1" customFormat="1" ht="11.25">
      <c r="B287" s="33"/>
      <c r="D287" s="151" t="s">
        <v>259</v>
      </c>
      <c r="F287" s="152" t="s">
        <v>6456</v>
      </c>
      <c r="I287" s="153"/>
      <c r="L287" s="33"/>
      <c r="M287" s="154"/>
      <c r="T287" s="57"/>
      <c r="AT287" s="17" t="s">
        <v>259</v>
      </c>
      <c r="AU287" s="17" t="s">
        <v>21</v>
      </c>
    </row>
    <row r="288" spans="2:65" s="12" customFormat="1" ht="11.25">
      <c r="B288" s="155"/>
      <c r="D288" s="156" t="s">
        <v>265</v>
      </c>
      <c r="E288" s="157" t="s">
        <v>1</v>
      </c>
      <c r="F288" s="158" t="s">
        <v>6457</v>
      </c>
      <c r="H288" s="159">
        <v>1</v>
      </c>
      <c r="I288" s="160"/>
      <c r="L288" s="155"/>
      <c r="M288" s="161"/>
      <c r="T288" s="162"/>
      <c r="AT288" s="157" t="s">
        <v>265</v>
      </c>
      <c r="AU288" s="157" t="s">
        <v>21</v>
      </c>
      <c r="AV288" s="12" t="s">
        <v>21</v>
      </c>
      <c r="AW288" s="12" t="s">
        <v>36</v>
      </c>
      <c r="AX288" s="12" t="s">
        <v>88</v>
      </c>
      <c r="AY288" s="157" t="s">
        <v>250</v>
      </c>
    </row>
    <row r="289" spans="2:65" s="1" customFormat="1" ht="24.2" customHeight="1">
      <c r="B289" s="33"/>
      <c r="C289" s="138" t="s">
        <v>527</v>
      </c>
      <c r="D289" s="138" t="s">
        <v>252</v>
      </c>
      <c r="E289" s="139" t="s">
        <v>4536</v>
      </c>
      <c r="F289" s="140" t="s">
        <v>4537</v>
      </c>
      <c r="G289" s="141" t="s">
        <v>276</v>
      </c>
      <c r="H289" s="142">
        <v>3.4</v>
      </c>
      <c r="I289" s="143"/>
      <c r="J289" s="144">
        <f>ROUND(I289*H289,2)</f>
        <v>0</v>
      </c>
      <c r="K289" s="140" t="s">
        <v>256</v>
      </c>
      <c r="L289" s="33"/>
      <c r="M289" s="145" t="s">
        <v>1</v>
      </c>
      <c r="N289" s="146" t="s">
        <v>45</v>
      </c>
      <c r="P289" s="147">
        <f>O289*H289</f>
        <v>0</v>
      </c>
      <c r="Q289" s="147">
        <v>0</v>
      </c>
      <c r="R289" s="147">
        <f>Q289*H289</f>
        <v>0</v>
      </c>
      <c r="S289" s="147">
        <v>0</v>
      </c>
      <c r="T289" s="148">
        <f>S289*H289</f>
        <v>0</v>
      </c>
      <c r="AR289" s="149" t="s">
        <v>257</v>
      </c>
      <c r="AT289" s="149" t="s">
        <v>252</v>
      </c>
      <c r="AU289" s="149" t="s">
        <v>21</v>
      </c>
      <c r="AY289" s="17" t="s">
        <v>250</v>
      </c>
      <c r="BE289" s="150">
        <f>IF(N289="základní",J289,0)</f>
        <v>0</v>
      </c>
      <c r="BF289" s="150">
        <f>IF(N289="snížená",J289,0)</f>
        <v>0</v>
      </c>
      <c r="BG289" s="150">
        <f>IF(N289="zákl. přenesená",J289,0)</f>
        <v>0</v>
      </c>
      <c r="BH289" s="150">
        <f>IF(N289="sníž. přenesená",J289,0)</f>
        <v>0</v>
      </c>
      <c r="BI289" s="150">
        <f>IF(N289="nulová",J289,0)</f>
        <v>0</v>
      </c>
      <c r="BJ289" s="17" t="s">
        <v>88</v>
      </c>
      <c r="BK289" s="150">
        <f>ROUND(I289*H289,2)</f>
        <v>0</v>
      </c>
      <c r="BL289" s="17" t="s">
        <v>257</v>
      </c>
      <c r="BM289" s="149" t="s">
        <v>6458</v>
      </c>
    </row>
    <row r="290" spans="2:65" s="1" customFormat="1" ht="11.25">
      <c r="B290" s="33"/>
      <c r="D290" s="151" t="s">
        <v>259</v>
      </c>
      <c r="F290" s="152" t="s">
        <v>4539</v>
      </c>
      <c r="I290" s="153"/>
      <c r="L290" s="33"/>
      <c r="M290" s="154"/>
      <c r="T290" s="57"/>
      <c r="AT290" s="17" t="s">
        <v>259</v>
      </c>
      <c r="AU290" s="17" t="s">
        <v>21</v>
      </c>
    </row>
    <row r="291" spans="2:65" s="12" customFormat="1" ht="11.25">
      <c r="B291" s="155"/>
      <c r="D291" s="156" t="s">
        <v>265</v>
      </c>
      <c r="E291" s="157" t="s">
        <v>1</v>
      </c>
      <c r="F291" s="158" t="s">
        <v>6459</v>
      </c>
      <c r="H291" s="159">
        <v>3.4</v>
      </c>
      <c r="I291" s="160"/>
      <c r="L291" s="155"/>
      <c r="M291" s="161"/>
      <c r="T291" s="162"/>
      <c r="AT291" s="157" t="s">
        <v>265</v>
      </c>
      <c r="AU291" s="157" t="s">
        <v>21</v>
      </c>
      <c r="AV291" s="12" t="s">
        <v>21</v>
      </c>
      <c r="AW291" s="12" t="s">
        <v>36</v>
      </c>
      <c r="AX291" s="12" t="s">
        <v>88</v>
      </c>
      <c r="AY291" s="157" t="s">
        <v>250</v>
      </c>
    </row>
    <row r="292" spans="2:65" s="11" customFormat="1" ht="22.9" customHeight="1">
      <c r="B292" s="126"/>
      <c r="D292" s="127" t="s">
        <v>79</v>
      </c>
      <c r="E292" s="136" t="s">
        <v>305</v>
      </c>
      <c r="F292" s="136" t="s">
        <v>629</v>
      </c>
      <c r="I292" s="129"/>
      <c r="J292" s="137">
        <f>BK292</f>
        <v>0</v>
      </c>
      <c r="L292" s="126"/>
      <c r="M292" s="131"/>
      <c r="P292" s="132">
        <f>SUM(P293:P306)</f>
        <v>0</v>
      </c>
      <c r="R292" s="132">
        <f>SUM(R293:R306)</f>
        <v>0</v>
      </c>
      <c r="T292" s="133">
        <f>SUM(T293:T306)</f>
        <v>5.6</v>
      </c>
      <c r="AR292" s="127" t="s">
        <v>88</v>
      </c>
      <c r="AT292" s="134" t="s">
        <v>79</v>
      </c>
      <c r="AU292" s="134" t="s">
        <v>88</v>
      </c>
      <c r="AY292" s="127" t="s">
        <v>250</v>
      </c>
      <c r="BK292" s="135">
        <f>SUM(BK293:BK306)</f>
        <v>0</v>
      </c>
    </row>
    <row r="293" spans="2:65" s="1" customFormat="1" ht="16.5" customHeight="1">
      <c r="B293" s="33"/>
      <c r="C293" s="138" t="s">
        <v>532</v>
      </c>
      <c r="D293" s="138" t="s">
        <v>252</v>
      </c>
      <c r="E293" s="139" t="s">
        <v>4382</v>
      </c>
      <c r="F293" s="140" t="s">
        <v>4383</v>
      </c>
      <c r="G293" s="141" t="s">
        <v>276</v>
      </c>
      <c r="H293" s="142">
        <v>2.8</v>
      </c>
      <c r="I293" s="143"/>
      <c r="J293" s="144">
        <f>ROUND(I293*H293,2)</f>
        <v>0</v>
      </c>
      <c r="K293" s="140" t="s">
        <v>256</v>
      </c>
      <c r="L293" s="33"/>
      <c r="M293" s="145" t="s">
        <v>1</v>
      </c>
      <c r="N293" s="146" t="s">
        <v>45</v>
      </c>
      <c r="P293" s="147">
        <f>O293*H293</f>
        <v>0</v>
      </c>
      <c r="Q293" s="147">
        <v>0</v>
      </c>
      <c r="R293" s="147">
        <f>Q293*H293</f>
        <v>0</v>
      </c>
      <c r="S293" s="147">
        <v>2</v>
      </c>
      <c r="T293" s="148">
        <f>S293*H293</f>
        <v>5.6</v>
      </c>
      <c r="AR293" s="149" t="s">
        <v>257</v>
      </c>
      <c r="AT293" s="149" t="s">
        <v>252</v>
      </c>
      <c r="AU293" s="149" t="s">
        <v>21</v>
      </c>
      <c r="AY293" s="17" t="s">
        <v>250</v>
      </c>
      <c r="BE293" s="150">
        <f>IF(N293="základní",J293,0)</f>
        <v>0</v>
      </c>
      <c r="BF293" s="150">
        <f>IF(N293="snížená",J293,0)</f>
        <v>0</v>
      </c>
      <c r="BG293" s="150">
        <f>IF(N293="zákl. přenesená",J293,0)</f>
        <v>0</v>
      </c>
      <c r="BH293" s="150">
        <f>IF(N293="sníž. přenesená",J293,0)</f>
        <v>0</v>
      </c>
      <c r="BI293" s="150">
        <f>IF(N293="nulová",J293,0)</f>
        <v>0</v>
      </c>
      <c r="BJ293" s="17" t="s">
        <v>88</v>
      </c>
      <c r="BK293" s="150">
        <f>ROUND(I293*H293,2)</f>
        <v>0</v>
      </c>
      <c r="BL293" s="17" t="s">
        <v>257</v>
      </c>
      <c r="BM293" s="149" t="s">
        <v>6460</v>
      </c>
    </row>
    <row r="294" spans="2:65" s="1" customFormat="1" ht="11.25">
      <c r="B294" s="33"/>
      <c r="D294" s="151" t="s">
        <v>259</v>
      </c>
      <c r="F294" s="152" t="s">
        <v>4385</v>
      </c>
      <c r="I294" s="153"/>
      <c r="L294" s="33"/>
      <c r="M294" s="154"/>
      <c r="T294" s="57"/>
      <c r="AT294" s="17" t="s">
        <v>259</v>
      </c>
      <c r="AU294" s="17" t="s">
        <v>21</v>
      </c>
    </row>
    <row r="295" spans="2:65" s="12" customFormat="1" ht="11.25">
      <c r="B295" s="155"/>
      <c r="D295" s="156" t="s">
        <v>265</v>
      </c>
      <c r="E295" s="157" t="s">
        <v>1</v>
      </c>
      <c r="F295" s="158" t="s">
        <v>6461</v>
      </c>
      <c r="H295" s="159">
        <v>2.2999999999999998</v>
      </c>
      <c r="I295" s="160"/>
      <c r="L295" s="155"/>
      <c r="M295" s="161"/>
      <c r="T295" s="162"/>
      <c r="AT295" s="157" t="s">
        <v>265</v>
      </c>
      <c r="AU295" s="157" t="s">
        <v>21</v>
      </c>
      <c r="AV295" s="12" t="s">
        <v>21</v>
      </c>
      <c r="AW295" s="12" t="s">
        <v>36</v>
      </c>
      <c r="AX295" s="12" t="s">
        <v>80</v>
      </c>
      <c r="AY295" s="157" t="s">
        <v>250</v>
      </c>
    </row>
    <row r="296" spans="2:65" s="12" customFormat="1" ht="11.25">
      <c r="B296" s="155"/>
      <c r="D296" s="156" t="s">
        <v>265</v>
      </c>
      <c r="E296" s="157" t="s">
        <v>1</v>
      </c>
      <c r="F296" s="158" t="s">
        <v>6462</v>
      </c>
      <c r="H296" s="159">
        <v>0.4</v>
      </c>
      <c r="I296" s="160"/>
      <c r="L296" s="155"/>
      <c r="M296" s="161"/>
      <c r="T296" s="162"/>
      <c r="AT296" s="157" t="s">
        <v>265</v>
      </c>
      <c r="AU296" s="157" t="s">
        <v>21</v>
      </c>
      <c r="AV296" s="12" t="s">
        <v>21</v>
      </c>
      <c r="AW296" s="12" t="s">
        <v>36</v>
      </c>
      <c r="AX296" s="12" t="s">
        <v>80</v>
      </c>
      <c r="AY296" s="157" t="s">
        <v>250</v>
      </c>
    </row>
    <row r="297" spans="2:65" s="12" customFormat="1" ht="11.25">
      <c r="B297" s="155"/>
      <c r="D297" s="156" t="s">
        <v>265</v>
      </c>
      <c r="E297" s="157" t="s">
        <v>1</v>
      </c>
      <c r="F297" s="158" t="s">
        <v>6463</v>
      </c>
      <c r="H297" s="159">
        <v>0.1</v>
      </c>
      <c r="I297" s="160"/>
      <c r="L297" s="155"/>
      <c r="M297" s="161"/>
      <c r="T297" s="162"/>
      <c r="AT297" s="157" t="s">
        <v>265</v>
      </c>
      <c r="AU297" s="157" t="s">
        <v>21</v>
      </c>
      <c r="AV297" s="12" t="s">
        <v>21</v>
      </c>
      <c r="AW297" s="12" t="s">
        <v>36</v>
      </c>
      <c r="AX297" s="12" t="s">
        <v>80</v>
      </c>
      <c r="AY297" s="157" t="s">
        <v>250</v>
      </c>
    </row>
    <row r="298" spans="2:65" s="13" customFormat="1" ht="11.25">
      <c r="B298" s="163"/>
      <c r="D298" s="156" t="s">
        <v>265</v>
      </c>
      <c r="E298" s="164" t="s">
        <v>1</v>
      </c>
      <c r="F298" s="165" t="s">
        <v>273</v>
      </c>
      <c r="H298" s="166">
        <v>2.8</v>
      </c>
      <c r="I298" s="167"/>
      <c r="L298" s="163"/>
      <c r="M298" s="168"/>
      <c r="T298" s="169"/>
      <c r="AT298" s="164" t="s">
        <v>265</v>
      </c>
      <c r="AU298" s="164" t="s">
        <v>21</v>
      </c>
      <c r="AV298" s="13" t="s">
        <v>257</v>
      </c>
      <c r="AW298" s="13" t="s">
        <v>36</v>
      </c>
      <c r="AX298" s="13" t="s">
        <v>88</v>
      </c>
      <c r="AY298" s="164" t="s">
        <v>250</v>
      </c>
    </row>
    <row r="299" spans="2:65" s="1" customFormat="1" ht="16.5" customHeight="1">
      <c r="B299" s="33"/>
      <c r="C299" s="138" t="s">
        <v>538</v>
      </c>
      <c r="D299" s="138" t="s">
        <v>252</v>
      </c>
      <c r="E299" s="139" t="s">
        <v>6464</v>
      </c>
      <c r="F299" s="140" t="s">
        <v>6465</v>
      </c>
      <c r="G299" s="141" t="s">
        <v>283</v>
      </c>
      <c r="H299" s="142">
        <v>1</v>
      </c>
      <c r="I299" s="143"/>
      <c r="J299" s="144">
        <f>ROUND(I299*H299,2)</f>
        <v>0</v>
      </c>
      <c r="K299" s="140" t="s">
        <v>1</v>
      </c>
      <c r="L299" s="33"/>
      <c r="M299" s="145" t="s">
        <v>1</v>
      </c>
      <c r="N299" s="146" t="s">
        <v>45</v>
      </c>
      <c r="P299" s="147">
        <f>O299*H299</f>
        <v>0</v>
      </c>
      <c r="Q299" s="147">
        <v>0</v>
      </c>
      <c r="R299" s="147">
        <f>Q299*H299</f>
        <v>0</v>
      </c>
      <c r="S299" s="147">
        <v>0</v>
      </c>
      <c r="T299" s="148">
        <f>S299*H299</f>
        <v>0</v>
      </c>
      <c r="AR299" s="149" t="s">
        <v>257</v>
      </c>
      <c r="AT299" s="149" t="s">
        <v>252</v>
      </c>
      <c r="AU299" s="149" t="s">
        <v>21</v>
      </c>
      <c r="AY299" s="17" t="s">
        <v>250</v>
      </c>
      <c r="BE299" s="150">
        <f>IF(N299="základní",J299,0)</f>
        <v>0</v>
      </c>
      <c r="BF299" s="150">
        <f>IF(N299="snížená",J299,0)</f>
        <v>0</v>
      </c>
      <c r="BG299" s="150">
        <f>IF(N299="zákl. přenesená",J299,0)</f>
        <v>0</v>
      </c>
      <c r="BH299" s="150">
        <f>IF(N299="sníž. přenesená",J299,0)</f>
        <v>0</v>
      </c>
      <c r="BI299" s="150">
        <f>IF(N299="nulová",J299,0)</f>
        <v>0</v>
      </c>
      <c r="BJ299" s="17" t="s">
        <v>88</v>
      </c>
      <c r="BK299" s="150">
        <f>ROUND(I299*H299,2)</f>
        <v>0</v>
      </c>
      <c r="BL299" s="17" t="s">
        <v>257</v>
      </c>
      <c r="BM299" s="149" t="s">
        <v>6466</v>
      </c>
    </row>
    <row r="300" spans="2:65" s="1" customFormat="1" ht="19.5">
      <c r="B300" s="33"/>
      <c r="D300" s="156" t="s">
        <v>285</v>
      </c>
      <c r="F300" s="170" t="s">
        <v>3969</v>
      </c>
      <c r="I300" s="153"/>
      <c r="L300" s="33"/>
      <c r="M300" s="154"/>
      <c r="T300" s="57"/>
      <c r="AT300" s="17" t="s">
        <v>285</v>
      </c>
      <c r="AU300" s="17" t="s">
        <v>21</v>
      </c>
    </row>
    <row r="301" spans="2:65" s="1" customFormat="1" ht="16.5" customHeight="1">
      <c r="B301" s="33"/>
      <c r="C301" s="138" t="s">
        <v>544</v>
      </c>
      <c r="D301" s="138" t="s">
        <v>252</v>
      </c>
      <c r="E301" s="139" t="s">
        <v>6467</v>
      </c>
      <c r="F301" s="140" t="s">
        <v>6468</v>
      </c>
      <c r="G301" s="141" t="s">
        <v>283</v>
      </c>
      <c r="H301" s="142">
        <v>1</v>
      </c>
      <c r="I301" s="143"/>
      <c r="J301" s="144">
        <f>ROUND(I301*H301,2)</f>
        <v>0</v>
      </c>
      <c r="K301" s="140" t="s">
        <v>1</v>
      </c>
      <c r="L301" s="33"/>
      <c r="M301" s="145" t="s">
        <v>1</v>
      </c>
      <c r="N301" s="146" t="s">
        <v>45</v>
      </c>
      <c r="P301" s="147">
        <f>O301*H301</f>
        <v>0</v>
      </c>
      <c r="Q301" s="147">
        <v>0</v>
      </c>
      <c r="R301" s="147">
        <f>Q301*H301</f>
        <v>0</v>
      </c>
      <c r="S301" s="147">
        <v>0</v>
      </c>
      <c r="T301" s="148">
        <f>S301*H301</f>
        <v>0</v>
      </c>
      <c r="AR301" s="149" t="s">
        <v>257</v>
      </c>
      <c r="AT301" s="149" t="s">
        <v>252</v>
      </c>
      <c r="AU301" s="149" t="s">
        <v>21</v>
      </c>
      <c r="AY301" s="17" t="s">
        <v>250</v>
      </c>
      <c r="BE301" s="150">
        <f>IF(N301="základní",J301,0)</f>
        <v>0</v>
      </c>
      <c r="BF301" s="150">
        <f>IF(N301="snížená",J301,0)</f>
        <v>0</v>
      </c>
      <c r="BG301" s="150">
        <f>IF(N301="zákl. přenesená",J301,0)</f>
        <v>0</v>
      </c>
      <c r="BH301" s="150">
        <f>IF(N301="sníž. přenesená",J301,0)</f>
        <v>0</v>
      </c>
      <c r="BI301" s="150">
        <f>IF(N301="nulová",J301,0)</f>
        <v>0</v>
      </c>
      <c r="BJ301" s="17" t="s">
        <v>88</v>
      </c>
      <c r="BK301" s="150">
        <f>ROUND(I301*H301,2)</f>
        <v>0</v>
      </c>
      <c r="BL301" s="17" t="s">
        <v>257</v>
      </c>
      <c r="BM301" s="149" t="s">
        <v>6469</v>
      </c>
    </row>
    <row r="302" spans="2:65" s="1" customFormat="1" ht="19.5">
      <c r="B302" s="33"/>
      <c r="D302" s="156" t="s">
        <v>285</v>
      </c>
      <c r="F302" s="170" t="s">
        <v>6470</v>
      </c>
      <c r="I302" s="153"/>
      <c r="L302" s="33"/>
      <c r="M302" s="154"/>
      <c r="T302" s="57"/>
      <c r="AT302" s="17" t="s">
        <v>285</v>
      </c>
      <c r="AU302" s="17" t="s">
        <v>21</v>
      </c>
    </row>
    <row r="303" spans="2:65" s="1" customFormat="1" ht="16.5" customHeight="1">
      <c r="B303" s="33"/>
      <c r="C303" s="138" t="s">
        <v>549</v>
      </c>
      <c r="D303" s="138" t="s">
        <v>252</v>
      </c>
      <c r="E303" s="139" t="s">
        <v>6471</v>
      </c>
      <c r="F303" s="140" t="s">
        <v>6472</v>
      </c>
      <c r="G303" s="141" t="s">
        <v>481</v>
      </c>
      <c r="H303" s="142">
        <v>1</v>
      </c>
      <c r="I303" s="143"/>
      <c r="J303" s="144">
        <f>ROUND(I303*H303,2)</f>
        <v>0</v>
      </c>
      <c r="K303" s="140" t="s">
        <v>1</v>
      </c>
      <c r="L303" s="33"/>
      <c r="M303" s="145" t="s">
        <v>1</v>
      </c>
      <c r="N303" s="146" t="s">
        <v>45</v>
      </c>
      <c r="P303" s="147">
        <f>O303*H303</f>
        <v>0</v>
      </c>
      <c r="Q303" s="147">
        <v>0</v>
      </c>
      <c r="R303" s="147">
        <f>Q303*H303</f>
        <v>0</v>
      </c>
      <c r="S303" s="147">
        <v>0</v>
      </c>
      <c r="T303" s="148">
        <f>S303*H303</f>
        <v>0</v>
      </c>
      <c r="AR303" s="149" t="s">
        <v>257</v>
      </c>
      <c r="AT303" s="149" t="s">
        <v>252</v>
      </c>
      <c r="AU303" s="149" t="s">
        <v>21</v>
      </c>
      <c r="AY303" s="17" t="s">
        <v>250</v>
      </c>
      <c r="BE303" s="150">
        <f>IF(N303="základní",J303,0)</f>
        <v>0</v>
      </c>
      <c r="BF303" s="150">
        <f>IF(N303="snížená",J303,0)</f>
        <v>0</v>
      </c>
      <c r="BG303" s="150">
        <f>IF(N303="zákl. přenesená",J303,0)</f>
        <v>0</v>
      </c>
      <c r="BH303" s="150">
        <f>IF(N303="sníž. přenesená",J303,0)</f>
        <v>0</v>
      </c>
      <c r="BI303" s="150">
        <f>IF(N303="nulová",J303,0)</f>
        <v>0</v>
      </c>
      <c r="BJ303" s="17" t="s">
        <v>88</v>
      </c>
      <c r="BK303" s="150">
        <f>ROUND(I303*H303,2)</f>
        <v>0</v>
      </c>
      <c r="BL303" s="17" t="s">
        <v>257</v>
      </c>
      <c r="BM303" s="149" t="s">
        <v>6473</v>
      </c>
    </row>
    <row r="304" spans="2:65" s="1" customFormat="1" ht="19.5">
      <c r="B304" s="33"/>
      <c r="D304" s="156" t="s">
        <v>285</v>
      </c>
      <c r="F304" s="170" t="s">
        <v>4172</v>
      </c>
      <c r="I304" s="153"/>
      <c r="L304" s="33"/>
      <c r="M304" s="154"/>
      <c r="T304" s="57"/>
      <c r="AT304" s="17" t="s">
        <v>285</v>
      </c>
      <c r="AU304" s="17" t="s">
        <v>21</v>
      </c>
    </row>
    <row r="305" spans="2:65" s="1" customFormat="1" ht="16.5" customHeight="1">
      <c r="B305" s="33"/>
      <c r="C305" s="138" t="s">
        <v>554</v>
      </c>
      <c r="D305" s="138" t="s">
        <v>252</v>
      </c>
      <c r="E305" s="139" t="s">
        <v>6474</v>
      </c>
      <c r="F305" s="140" t="s">
        <v>6475</v>
      </c>
      <c r="G305" s="141" t="s">
        <v>481</v>
      </c>
      <c r="H305" s="142">
        <v>1</v>
      </c>
      <c r="I305" s="143"/>
      <c r="J305" s="144">
        <f>ROUND(I305*H305,2)</f>
        <v>0</v>
      </c>
      <c r="K305" s="140" t="s">
        <v>1</v>
      </c>
      <c r="L305" s="33"/>
      <c r="M305" s="145" t="s">
        <v>1</v>
      </c>
      <c r="N305" s="146" t="s">
        <v>45</v>
      </c>
      <c r="P305" s="147">
        <f>O305*H305</f>
        <v>0</v>
      </c>
      <c r="Q305" s="147">
        <v>0</v>
      </c>
      <c r="R305" s="147">
        <f>Q305*H305</f>
        <v>0</v>
      </c>
      <c r="S305" s="147">
        <v>0</v>
      </c>
      <c r="T305" s="148">
        <f>S305*H305</f>
        <v>0</v>
      </c>
      <c r="AR305" s="149" t="s">
        <v>257</v>
      </c>
      <c r="AT305" s="149" t="s">
        <v>252</v>
      </c>
      <c r="AU305" s="149" t="s">
        <v>21</v>
      </c>
      <c r="AY305" s="17" t="s">
        <v>250</v>
      </c>
      <c r="BE305" s="150">
        <f>IF(N305="základní",J305,0)</f>
        <v>0</v>
      </c>
      <c r="BF305" s="150">
        <f>IF(N305="snížená",J305,0)</f>
        <v>0</v>
      </c>
      <c r="BG305" s="150">
        <f>IF(N305="zákl. přenesená",J305,0)</f>
        <v>0</v>
      </c>
      <c r="BH305" s="150">
        <f>IF(N305="sníž. přenesená",J305,0)</f>
        <v>0</v>
      </c>
      <c r="BI305" s="150">
        <f>IF(N305="nulová",J305,0)</f>
        <v>0</v>
      </c>
      <c r="BJ305" s="17" t="s">
        <v>88</v>
      </c>
      <c r="BK305" s="150">
        <f>ROUND(I305*H305,2)</f>
        <v>0</v>
      </c>
      <c r="BL305" s="17" t="s">
        <v>257</v>
      </c>
      <c r="BM305" s="149" t="s">
        <v>6476</v>
      </c>
    </row>
    <row r="306" spans="2:65" s="1" customFormat="1" ht="19.5">
      <c r="B306" s="33"/>
      <c r="D306" s="156" t="s">
        <v>285</v>
      </c>
      <c r="F306" s="170" t="s">
        <v>4062</v>
      </c>
      <c r="I306" s="153"/>
      <c r="L306" s="33"/>
      <c r="M306" s="154"/>
      <c r="T306" s="57"/>
      <c r="AT306" s="17" t="s">
        <v>285</v>
      </c>
      <c r="AU306" s="17" t="s">
        <v>21</v>
      </c>
    </row>
    <row r="307" spans="2:65" s="11" customFormat="1" ht="22.9" customHeight="1">
      <c r="B307" s="126"/>
      <c r="D307" s="127" t="s">
        <v>79</v>
      </c>
      <c r="E307" s="136" t="s">
        <v>720</v>
      </c>
      <c r="F307" s="136" t="s">
        <v>721</v>
      </c>
      <c r="I307" s="129"/>
      <c r="J307" s="137">
        <f>BK307</f>
        <v>0</v>
      </c>
      <c r="L307" s="126"/>
      <c r="M307" s="131"/>
      <c r="P307" s="132">
        <f>SUM(P308:P309)</f>
        <v>0</v>
      </c>
      <c r="R307" s="132">
        <f>SUM(R308:R309)</f>
        <v>0</v>
      </c>
      <c r="T307" s="133">
        <f>SUM(T308:T309)</f>
        <v>0</v>
      </c>
      <c r="AR307" s="127" t="s">
        <v>88</v>
      </c>
      <c r="AT307" s="134" t="s">
        <v>79</v>
      </c>
      <c r="AU307" s="134" t="s">
        <v>88</v>
      </c>
      <c r="AY307" s="127" t="s">
        <v>250</v>
      </c>
      <c r="BK307" s="135">
        <f>SUM(BK308:BK309)</f>
        <v>0</v>
      </c>
    </row>
    <row r="308" spans="2:65" s="1" customFormat="1" ht="24.2" customHeight="1">
      <c r="B308" s="33"/>
      <c r="C308" s="138" t="s">
        <v>561</v>
      </c>
      <c r="D308" s="138" t="s">
        <v>252</v>
      </c>
      <c r="E308" s="139" t="s">
        <v>5411</v>
      </c>
      <c r="F308" s="140" t="s">
        <v>5412</v>
      </c>
      <c r="G308" s="141" t="s">
        <v>402</v>
      </c>
      <c r="H308" s="142">
        <v>42.533999999999999</v>
      </c>
      <c r="I308" s="143"/>
      <c r="J308" s="144">
        <f>ROUND(I308*H308,2)</f>
        <v>0</v>
      </c>
      <c r="K308" s="140" t="s">
        <v>256</v>
      </c>
      <c r="L308" s="33"/>
      <c r="M308" s="145" t="s">
        <v>1</v>
      </c>
      <c r="N308" s="146" t="s">
        <v>45</v>
      </c>
      <c r="P308" s="147">
        <f>O308*H308</f>
        <v>0</v>
      </c>
      <c r="Q308" s="147">
        <v>0</v>
      </c>
      <c r="R308" s="147">
        <f>Q308*H308</f>
        <v>0</v>
      </c>
      <c r="S308" s="147">
        <v>0</v>
      </c>
      <c r="T308" s="148">
        <f>S308*H308</f>
        <v>0</v>
      </c>
      <c r="AR308" s="149" t="s">
        <v>257</v>
      </c>
      <c r="AT308" s="149" t="s">
        <v>252</v>
      </c>
      <c r="AU308" s="149" t="s">
        <v>21</v>
      </c>
      <c r="AY308" s="17" t="s">
        <v>250</v>
      </c>
      <c r="BE308" s="150">
        <f>IF(N308="základní",J308,0)</f>
        <v>0</v>
      </c>
      <c r="BF308" s="150">
        <f>IF(N308="snížená",J308,0)</f>
        <v>0</v>
      </c>
      <c r="BG308" s="150">
        <f>IF(N308="zákl. přenesená",J308,0)</f>
        <v>0</v>
      </c>
      <c r="BH308" s="150">
        <f>IF(N308="sníž. přenesená",J308,0)</f>
        <v>0</v>
      </c>
      <c r="BI308" s="150">
        <f>IF(N308="nulová",J308,0)</f>
        <v>0</v>
      </c>
      <c r="BJ308" s="17" t="s">
        <v>88</v>
      </c>
      <c r="BK308" s="150">
        <f>ROUND(I308*H308,2)</f>
        <v>0</v>
      </c>
      <c r="BL308" s="17" t="s">
        <v>257</v>
      </c>
      <c r="BM308" s="149" t="s">
        <v>6477</v>
      </c>
    </row>
    <row r="309" spans="2:65" s="1" customFormat="1" ht="11.25">
      <c r="B309" s="33"/>
      <c r="D309" s="151" t="s">
        <v>259</v>
      </c>
      <c r="F309" s="152" t="s">
        <v>5414</v>
      </c>
      <c r="I309" s="153"/>
      <c r="L309" s="33"/>
      <c r="M309" s="154"/>
      <c r="T309" s="57"/>
      <c r="AT309" s="17" t="s">
        <v>259</v>
      </c>
      <c r="AU309" s="17" t="s">
        <v>21</v>
      </c>
    </row>
    <row r="310" spans="2:65" s="11" customFormat="1" ht="25.9" customHeight="1">
      <c r="B310" s="126"/>
      <c r="D310" s="127" t="s">
        <v>79</v>
      </c>
      <c r="E310" s="128" t="s">
        <v>364</v>
      </c>
      <c r="F310" s="128" t="s">
        <v>748</v>
      </c>
      <c r="I310" s="129"/>
      <c r="J310" s="130">
        <f>BK310</f>
        <v>0</v>
      </c>
      <c r="L310" s="126"/>
      <c r="M310" s="131"/>
      <c r="P310" s="132">
        <f>P311+P322</f>
        <v>0</v>
      </c>
      <c r="R310" s="132">
        <f>R311+R322</f>
        <v>1.19075E-2</v>
      </c>
      <c r="T310" s="133">
        <f>T311+T322</f>
        <v>0</v>
      </c>
      <c r="AR310" s="127" t="s">
        <v>267</v>
      </c>
      <c r="AT310" s="134" t="s">
        <v>79</v>
      </c>
      <c r="AU310" s="134" t="s">
        <v>80</v>
      </c>
      <c r="AY310" s="127" t="s">
        <v>250</v>
      </c>
      <c r="BK310" s="135">
        <f>BK311+BK322</f>
        <v>0</v>
      </c>
    </row>
    <row r="311" spans="2:65" s="11" customFormat="1" ht="22.9" customHeight="1">
      <c r="B311" s="126"/>
      <c r="D311" s="127" t="s">
        <v>79</v>
      </c>
      <c r="E311" s="136" t="s">
        <v>749</v>
      </c>
      <c r="F311" s="136" t="s">
        <v>750</v>
      </c>
      <c r="I311" s="129"/>
      <c r="J311" s="137">
        <f>BK311</f>
        <v>0</v>
      </c>
      <c r="L311" s="126"/>
      <c r="M311" s="131"/>
      <c r="P311" s="132">
        <f>SUM(P312:P321)</f>
        <v>0</v>
      </c>
      <c r="R311" s="132">
        <f>SUM(R312:R321)</f>
        <v>0</v>
      </c>
      <c r="T311" s="133">
        <f>SUM(T312:T321)</f>
        <v>0</v>
      </c>
      <c r="AR311" s="127" t="s">
        <v>267</v>
      </c>
      <c r="AT311" s="134" t="s">
        <v>79</v>
      </c>
      <c r="AU311" s="134" t="s">
        <v>88</v>
      </c>
      <c r="AY311" s="127" t="s">
        <v>250</v>
      </c>
      <c r="BK311" s="135">
        <f>SUM(BK312:BK321)</f>
        <v>0</v>
      </c>
    </row>
    <row r="312" spans="2:65" s="1" customFormat="1" ht="16.5" customHeight="1">
      <c r="B312" s="33"/>
      <c r="C312" s="138" t="s">
        <v>566</v>
      </c>
      <c r="D312" s="138" t="s">
        <v>252</v>
      </c>
      <c r="E312" s="139" t="s">
        <v>6478</v>
      </c>
      <c r="F312" s="140" t="s">
        <v>6479</v>
      </c>
      <c r="G312" s="141" t="s">
        <v>6480</v>
      </c>
      <c r="H312" s="142">
        <v>1</v>
      </c>
      <c r="I312" s="143"/>
      <c r="J312" s="144">
        <f>ROUND(I312*H312,2)</f>
        <v>0</v>
      </c>
      <c r="K312" s="140" t="s">
        <v>1</v>
      </c>
      <c r="L312" s="33"/>
      <c r="M312" s="145" t="s">
        <v>1</v>
      </c>
      <c r="N312" s="146" t="s">
        <v>45</v>
      </c>
      <c r="P312" s="147">
        <f>O312*H312</f>
        <v>0</v>
      </c>
      <c r="Q312" s="147">
        <v>0</v>
      </c>
      <c r="R312" s="147">
        <f>Q312*H312</f>
        <v>0</v>
      </c>
      <c r="S312" s="147">
        <v>0</v>
      </c>
      <c r="T312" s="148">
        <f>S312*H312</f>
        <v>0</v>
      </c>
      <c r="AR312" s="149" t="s">
        <v>630</v>
      </c>
      <c r="AT312" s="149" t="s">
        <v>252</v>
      </c>
      <c r="AU312" s="149" t="s">
        <v>21</v>
      </c>
      <c r="AY312" s="17" t="s">
        <v>250</v>
      </c>
      <c r="BE312" s="150">
        <f>IF(N312="základní",J312,0)</f>
        <v>0</v>
      </c>
      <c r="BF312" s="150">
        <f>IF(N312="snížená",J312,0)</f>
        <v>0</v>
      </c>
      <c r="BG312" s="150">
        <f>IF(N312="zákl. přenesená",J312,0)</f>
        <v>0</v>
      </c>
      <c r="BH312" s="150">
        <f>IF(N312="sníž. přenesená",J312,0)</f>
        <v>0</v>
      </c>
      <c r="BI312" s="150">
        <f>IF(N312="nulová",J312,0)</f>
        <v>0</v>
      </c>
      <c r="BJ312" s="17" t="s">
        <v>88</v>
      </c>
      <c r="BK312" s="150">
        <f>ROUND(I312*H312,2)</f>
        <v>0</v>
      </c>
      <c r="BL312" s="17" t="s">
        <v>630</v>
      </c>
      <c r="BM312" s="149" t="s">
        <v>6481</v>
      </c>
    </row>
    <row r="313" spans="2:65" s="1" customFormat="1" ht="48.75">
      <c r="B313" s="33"/>
      <c r="D313" s="156" t="s">
        <v>285</v>
      </c>
      <c r="F313" s="170" t="s">
        <v>6482</v>
      </c>
      <c r="I313" s="153"/>
      <c r="L313" s="33"/>
      <c r="M313" s="154"/>
      <c r="T313" s="57"/>
      <c r="AT313" s="17" t="s">
        <v>285</v>
      </c>
      <c r="AU313" s="17" t="s">
        <v>21</v>
      </c>
    </row>
    <row r="314" spans="2:65" s="1" customFormat="1" ht="16.5" customHeight="1">
      <c r="B314" s="33"/>
      <c r="C314" s="138" t="s">
        <v>572</v>
      </c>
      <c r="D314" s="138" t="s">
        <v>252</v>
      </c>
      <c r="E314" s="139" t="s">
        <v>6483</v>
      </c>
      <c r="F314" s="140" t="s">
        <v>6484</v>
      </c>
      <c r="G314" s="141" t="s">
        <v>6480</v>
      </c>
      <c r="H314" s="142">
        <v>1</v>
      </c>
      <c r="I314" s="143"/>
      <c r="J314" s="144">
        <f>ROUND(I314*H314,2)</f>
        <v>0</v>
      </c>
      <c r="K314" s="140" t="s">
        <v>1</v>
      </c>
      <c r="L314" s="33"/>
      <c r="M314" s="145" t="s">
        <v>1</v>
      </c>
      <c r="N314" s="146" t="s">
        <v>45</v>
      </c>
      <c r="P314" s="147">
        <f>O314*H314</f>
        <v>0</v>
      </c>
      <c r="Q314" s="147">
        <v>0</v>
      </c>
      <c r="R314" s="147">
        <f>Q314*H314</f>
        <v>0</v>
      </c>
      <c r="S314" s="147">
        <v>0</v>
      </c>
      <c r="T314" s="148">
        <f>S314*H314</f>
        <v>0</v>
      </c>
      <c r="AR314" s="149" t="s">
        <v>630</v>
      </c>
      <c r="AT314" s="149" t="s">
        <v>252</v>
      </c>
      <c r="AU314" s="149" t="s">
        <v>21</v>
      </c>
      <c r="AY314" s="17" t="s">
        <v>250</v>
      </c>
      <c r="BE314" s="150">
        <f>IF(N314="základní",J314,0)</f>
        <v>0</v>
      </c>
      <c r="BF314" s="150">
        <f>IF(N314="snížená",J314,0)</f>
        <v>0</v>
      </c>
      <c r="BG314" s="150">
        <f>IF(N314="zákl. přenesená",J314,0)</f>
        <v>0</v>
      </c>
      <c r="BH314" s="150">
        <f>IF(N314="sníž. přenesená",J314,0)</f>
        <v>0</v>
      </c>
      <c r="BI314" s="150">
        <f>IF(N314="nulová",J314,0)</f>
        <v>0</v>
      </c>
      <c r="BJ314" s="17" t="s">
        <v>88</v>
      </c>
      <c r="BK314" s="150">
        <f>ROUND(I314*H314,2)</f>
        <v>0</v>
      </c>
      <c r="BL314" s="17" t="s">
        <v>630</v>
      </c>
      <c r="BM314" s="149" t="s">
        <v>6485</v>
      </c>
    </row>
    <row r="315" spans="2:65" s="1" customFormat="1" ht="19.5">
      <c r="B315" s="33"/>
      <c r="D315" s="156" t="s">
        <v>285</v>
      </c>
      <c r="F315" s="170" t="s">
        <v>6486</v>
      </c>
      <c r="I315" s="153"/>
      <c r="L315" s="33"/>
      <c r="M315" s="154"/>
      <c r="T315" s="57"/>
      <c r="AT315" s="17" t="s">
        <v>285</v>
      </c>
      <c r="AU315" s="17" t="s">
        <v>21</v>
      </c>
    </row>
    <row r="316" spans="2:65" s="1" customFormat="1" ht="37.9" customHeight="1">
      <c r="B316" s="33"/>
      <c r="C316" s="138" t="s">
        <v>577</v>
      </c>
      <c r="D316" s="138" t="s">
        <v>252</v>
      </c>
      <c r="E316" s="139" t="s">
        <v>6487</v>
      </c>
      <c r="F316" s="140" t="s">
        <v>6488</v>
      </c>
      <c r="G316" s="141" t="s">
        <v>557</v>
      </c>
      <c r="H316" s="142">
        <v>30</v>
      </c>
      <c r="I316" s="143"/>
      <c r="J316" s="144">
        <f>ROUND(I316*H316,2)</f>
        <v>0</v>
      </c>
      <c r="K316" s="140" t="s">
        <v>1</v>
      </c>
      <c r="L316" s="33"/>
      <c r="M316" s="145" t="s">
        <v>1</v>
      </c>
      <c r="N316" s="146" t="s">
        <v>45</v>
      </c>
      <c r="P316" s="147">
        <f>O316*H316</f>
        <v>0</v>
      </c>
      <c r="Q316" s="147">
        <v>0</v>
      </c>
      <c r="R316" s="147">
        <f>Q316*H316</f>
        <v>0</v>
      </c>
      <c r="S316" s="147">
        <v>0</v>
      </c>
      <c r="T316" s="148">
        <f>S316*H316</f>
        <v>0</v>
      </c>
      <c r="AR316" s="149" t="s">
        <v>630</v>
      </c>
      <c r="AT316" s="149" t="s">
        <v>252</v>
      </c>
      <c r="AU316" s="149" t="s">
        <v>21</v>
      </c>
      <c r="AY316" s="17" t="s">
        <v>250</v>
      </c>
      <c r="BE316" s="150">
        <f>IF(N316="základní",J316,0)</f>
        <v>0</v>
      </c>
      <c r="BF316" s="150">
        <f>IF(N316="snížená",J316,0)</f>
        <v>0</v>
      </c>
      <c r="BG316" s="150">
        <f>IF(N316="zákl. přenesená",J316,0)</f>
        <v>0</v>
      </c>
      <c r="BH316" s="150">
        <f>IF(N316="sníž. přenesená",J316,0)</f>
        <v>0</v>
      </c>
      <c r="BI316" s="150">
        <f>IF(N316="nulová",J316,0)</f>
        <v>0</v>
      </c>
      <c r="BJ316" s="17" t="s">
        <v>88</v>
      </c>
      <c r="BK316" s="150">
        <f>ROUND(I316*H316,2)</f>
        <v>0</v>
      </c>
      <c r="BL316" s="17" t="s">
        <v>630</v>
      </c>
      <c r="BM316" s="149" t="s">
        <v>6489</v>
      </c>
    </row>
    <row r="317" spans="2:65" s="1" customFormat="1" ht="19.5">
      <c r="B317" s="33"/>
      <c r="D317" s="156" t="s">
        <v>285</v>
      </c>
      <c r="F317" s="170" t="s">
        <v>6486</v>
      </c>
      <c r="I317" s="153"/>
      <c r="L317" s="33"/>
      <c r="M317" s="154"/>
      <c r="T317" s="57"/>
      <c r="AT317" s="17" t="s">
        <v>285</v>
      </c>
      <c r="AU317" s="17" t="s">
        <v>21</v>
      </c>
    </row>
    <row r="318" spans="2:65" s="1" customFormat="1" ht="16.5" customHeight="1">
      <c r="B318" s="33"/>
      <c r="C318" s="138" t="s">
        <v>583</v>
      </c>
      <c r="D318" s="138" t="s">
        <v>252</v>
      </c>
      <c r="E318" s="139" t="s">
        <v>6490</v>
      </c>
      <c r="F318" s="140" t="s">
        <v>6491</v>
      </c>
      <c r="G318" s="141" t="s">
        <v>557</v>
      </c>
      <c r="H318" s="142">
        <v>2</v>
      </c>
      <c r="I318" s="143"/>
      <c r="J318" s="144">
        <f>ROUND(I318*H318,2)</f>
        <v>0</v>
      </c>
      <c r="K318" s="140" t="s">
        <v>1</v>
      </c>
      <c r="L318" s="33"/>
      <c r="M318" s="145" t="s">
        <v>1</v>
      </c>
      <c r="N318" s="146" t="s">
        <v>45</v>
      </c>
      <c r="P318" s="147">
        <f>O318*H318</f>
        <v>0</v>
      </c>
      <c r="Q318" s="147">
        <v>0</v>
      </c>
      <c r="R318" s="147">
        <f>Q318*H318</f>
        <v>0</v>
      </c>
      <c r="S318" s="147">
        <v>0</v>
      </c>
      <c r="T318" s="148">
        <f>S318*H318</f>
        <v>0</v>
      </c>
      <c r="AR318" s="149" t="s">
        <v>630</v>
      </c>
      <c r="AT318" s="149" t="s">
        <v>252</v>
      </c>
      <c r="AU318" s="149" t="s">
        <v>21</v>
      </c>
      <c r="AY318" s="17" t="s">
        <v>250</v>
      </c>
      <c r="BE318" s="150">
        <f>IF(N318="základní",J318,0)</f>
        <v>0</v>
      </c>
      <c r="BF318" s="150">
        <f>IF(N318="snížená",J318,0)</f>
        <v>0</v>
      </c>
      <c r="BG318" s="150">
        <f>IF(N318="zákl. přenesená",J318,0)</f>
        <v>0</v>
      </c>
      <c r="BH318" s="150">
        <f>IF(N318="sníž. přenesená",J318,0)</f>
        <v>0</v>
      </c>
      <c r="BI318" s="150">
        <f>IF(N318="nulová",J318,0)</f>
        <v>0</v>
      </c>
      <c r="BJ318" s="17" t="s">
        <v>88</v>
      </c>
      <c r="BK318" s="150">
        <f>ROUND(I318*H318,2)</f>
        <v>0</v>
      </c>
      <c r="BL318" s="17" t="s">
        <v>630</v>
      </c>
      <c r="BM318" s="149" t="s">
        <v>6492</v>
      </c>
    </row>
    <row r="319" spans="2:65" s="1" customFormat="1" ht="39">
      <c r="B319" s="33"/>
      <c r="D319" s="156" t="s">
        <v>285</v>
      </c>
      <c r="F319" s="170" t="s">
        <v>6493</v>
      </c>
      <c r="I319" s="153"/>
      <c r="L319" s="33"/>
      <c r="M319" s="154"/>
      <c r="T319" s="57"/>
      <c r="AT319" s="17" t="s">
        <v>285</v>
      </c>
      <c r="AU319" s="17" t="s">
        <v>21</v>
      </c>
    </row>
    <row r="320" spans="2:65" s="1" customFormat="1" ht="21.75" customHeight="1">
      <c r="B320" s="33"/>
      <c r="C320" s="138" t="s">
        <v>588</v>
      </c>
      <c r="D320" s="138" t="s">
        <v>252</v>
      </c>
      <c r="E320" s="139" t="s">
        <v>6494</v>
      </c>
      <c r="F320" s="140" t="s">
        <v>6495</v>
      </c>
      <c r="G320" s="141" t="s">
        <v>2361</v>
      </c>
      <c r="H320" s="142">
        <v>1</v>
      </c>
      <c r="I320" s="143"/>
      <c r="J320" s="144">
        <f>ROUND(I320*H320,2)</f>
        <v>0</v>
      </c>
      <c r="K320" s="140" t="s">
        <v>1</v>
      </c>
      <c r="L320" s="33"/>
      <c r="M320" s="145" t="s">
        <v>1</v>
      </c>
      <c r="N320" s="146" t="s">
        <v>45</v>
      </c>
      <c r="P320" s="147">
        <f>O320*H320</f>
        <v>0</v>
      </c>
      <c r="Q320" s="147">
        <v>0</v>
      </c>
      <c r="R320" s="147">
        <f>Q320*H320</f>
        <v>0</v>
      </c>
      <c r="S320" s="147">
        <v>0</v>
      </c>
      <c r="T320" s="148">
        <f>S320*H320</f>
        <v>0</v>
      </c>
      <c r="AR320" s="149" t="s">
        <v>630</v>
      </c>
      <c r="AT320" s="149" t="s">
        <v>252</v>
      </c>
      <c r="AU320" s="149" t="s">
        <v>21</v>
      </c>
      <c r="AY320" s="17" t="s">
        <v>250</v>
      </c>
      <c r="BE320" s="150">
        <f>IF(N320="základní",J320,0)</f>
        <v>0</v>
      </c>
      <c r="BF320" s="150">
        <f>IF(N320="snížená",J320,0)</f>
        <v>0</v>
      </c>
      <c r="BG320" s="150">
        <f>IF(N320="zákl. přenesená",J320,0)</f>
        <v>0</v>
      </c>
      <c r="BH320" s="150">
        <f>IF(N320="sníž. přenesená",J320,0)</f>
        <v>0</v>
      </c>
      <c r="BI320" s="150">
        <f>IF(N320="nulová",J320,0)</f>
        <v>0</v>
      </c>
      <c r="BJ320" s="17" t="s">
        <v>88</v>
      </c>
      <c r="BK320" s="150">
        <f>ROUND(I320*H320,2)</f>
        <v>0</v>
      </c>
      <c r="BL320" s="17" t="s">
        <v>630</v>
      </c>
      <c r="BM320" s="149" t="s">
        <v>6496</v>
      </c>
    </row>
    <row r="321" spans="2:65" s="1" customFormat="1" ht="19.5">
      <c r="B321" s="33"/>
      <c r="D321" s="156" t="s">
        <v>285</v>
      </c>
      <c r="F321" s="170" t="s">
        <v>6497</v>
      </c>
      <c r="I321" s="153"/>
      <c r="L321" s="33"/>
      <c r="M321" s="154"/>
      <c r="T321" s="57"/>
      <c r="AT321" s="17" t="s">
        <v>285</v>
      </c>
      <c r="AU321" s="17" t="s">
        <v>21</v>
      </c>
    </row>
    <row r="322" spans="2:65" s="11" customFormat="1" ht="22.9" customHeight="1">
      <c r="B322" s="126"/>
      <c r="D322" s="127" t="s">
        <v>79</v>
      </c>
      <c r="E322" s="136" t="s">
        <v>2384</v>
      </c>
      <c r="F322" s="136" t="s">
        <v>2385</v>
      </c>
      <c r="I322" s="129"/>
      <c r="J322" s="137">
        <f>BK322</f>
        <v>0</v>
      </c>
      <c r="L322" s="126"/>
      <c r="M322" s="131"/>
      <c r="P322" s="132">
        <f>SUM(P323:P339)</f>
        <v>0</v>
      </c>
      <c r="R322" s="132">
        <f>SUM(R323:R339)</f>
        <v>1.19075E-2</v>
      </c>
      <c r="T322" s="133">
        <f>SUM(T323:T339)</f>
        <v>0</v>
      </c>
      <c r="AR322" s="127" t="s">
        <v>267</v>
      </c>
      <c r="AT322" s="134" t="s">
        <v>79</v>
      </c>
      <c r="AU322" s="134" t="s">
        <v>88</v>
      </c>
      <c r="AY322" s="127" t="s">
        <v>250</v>
      </c>
      <c r="BK322" s="135">
        <f>SUM(BK323:BK339)</f>
        <v>0</v>
      </c>
    </row>
    <row r="323" spans="2:65" s="1" customFormat="1" ht="24.2" customHeight="1">
      <c r="B323" s="33"/>
      <c r="C323" s="138" t="s">
        <v>594</v>
      </c>
      <c r="D323" s="138" t="s">
        <v>252</v>
      </c>
      <c r="E323" s="139" t="s">
        <v>6498</v>
      </c>
      <c r="F323" s="140" t="s">
        <v>6499</v>
      </c>
      <c r="G323" s="141" t="s">
        <v>2333</v>
      </c>
      <c r="H323" s="142">
        <v>2.5000000000000001E-2</v>
      </c>
      <c r="I323" s="143"/>
      <c r="J323" s="144">
        <f>ROUND(I323*H323,2)</f>
        <v>0</v>
      </c>
      <c r="K323" s="140" t="s">
        <v>256</v>
      </c>
      <c r="L323" s="33"/>
      <c r="M323" s="145" t="s">
        <v>1</v>
      </c>
      <c r="N323" s="146" t="s">
        <v>45</v>
      </c>
      <c r="P323" s="147">
        <f>O323*H323</f>
        <v>0</v>
      </c>
      <c r="Q323" s="147">
        <v>8.8000000000000005E-3</v>
      </c>
      <c r="R323" s="147">
        <f>Q323*H323</f>
        <v>2.2000000000000003E-4</v>
      </c>
      <c r="S323" s="147">
        <v>0</v>
      </c>
      <c r="T323" s="148">
        <f>S323*H323</f>
        <v>0</v>
      </c>
      <c r="AR323" s="149" t="s">
        <v>630</v>
      </c>
      <c r="AT323" s="149" t="s">
        <v>252</v>
      </c>
      <c r="AU323" s="149" t="s">
        <v>21</v>
      </c>
      <c r="AY323" s="17" t="s">
        <v>250</v>
      </c>
      <c r="BE323" s="150">
        <f>IF(N323="základní",J323,0)</f>
        <v>0</v>
      </c>
      <c r="BF323" s="150">
        <f>IF(N323="snížená",J323,0)</f>
        <v>0</v>
      </c>
      <c r="BG323" s="150">
        <f>IF(N323="zákl. přenesená",J323,0)</f>
        <v>0</v>
      </c>
      <c r="BH323" s="150">
        <f>IF(N323="sníž. přenesená",J323,0)</f>
        <v>0</v>
      </c>
      <c r="BI323" s="150">
        <f>IF(N323="nulová",J323,0)</f>
        <v>0</v>
      </c>
      <c r="BJ323" s="17" t="s">
        <v>88</v>
      </c>
      <c r="BK323" s="150">
        <f>ROUND(I323*H323,2)</f>
        <v>0</v>
      </c>
      <c r="BL323" s="17" t="s">
        <v>630</v>
      </c>
      <c r="BM323" s="149" t="s">
        <v>6500</v>
      </c>
    </row>
    <row r="324" spans="2:65" s="1" customFormat="1" ht="11.25">
      <c r="B324" s="33"/>
      <c r="D324" s="151" t="s">
        <v>259</v>
      </c>
      <c r="F324" s="152" t="s">
        <v>6501</v>
      </c>
      <c r="I324" s="153"/>
      <c r="L324" s="33"/>
      <c r="M324" s="154"/>
      <c r="T324" s="57"/>
      <c r="AT324" s="17" t="s">
        <v>259</v>
      </c>
      <c r="AU324" s="17" t="s">
        <v>21</v>
      </c>
    </row>
    <row r="325" spans="2:65" s="12" customFormat="1" ht="11.25">
      <c r="B325" s="155"/>
      <c r="D325" s="156" t="s">
        <v>265</v>
      </c>
      <c r="E325" s="157" t="s">
        <v>1</v>
      </c>
      <c r="F325" s="158" t="s">
        <v>6502</v>
      </c>
      <c r="H325" s="159">
        <v>2.5000000000000001E-2</v>
      </c>
      <c r="I325" s="160"/>
      <c r="L325" s="155"/>
      <c r="M325" s="161"/>
      <c r="T325" s="162"/>
      <c r="AT325" s="157" t="s">
        <v>265</v>
      </c>
      <c r="AU325" s="157" t="s">
        <v>21</v>
      </c>
      <c r="AV325" s="12" t="s">
        <v>21</v>
      </c>
      <c r="AW325" s="12" t="s">
        <v>36</v>
      </c>
      <c r="AX325" s="12" t="s">
        <v>88</v>
      </c>
      <c r="AY325" s="157" t="s">
        <v>250</v>
      </c>
    </row>
    <row r="326" spans="2:65" s="1" customFormat="1" ht="24.2" customHeight="1">
      <c r="B326" s="33"/>
      <c r="C326" s="138" t="s">
        <v>601</v>
      </c>
      <c r="D326" s="138" t="s">
        <v>252</v>
      </c>
      <c r="E326" s="139" t="s">
        <v>6503</v>
      </c>
      <c r="F326" s="140" t="s">
        <v>6504</v>
      </c>
      <c r="G326" s="141" t="s">
        <v>557</v>
      </c>
      <c r="H326" s="142">
        <v>25</v>
      </c>
      <c r="I326" s="143"/>
      <c r="J326" s="144">
        <f>ROUND(I326*H326,2)</f>
        <v>0</v>
      </c>
      <c r="K326" s="140" t="s">
        <v>256</v>
      </c>
      <c r="L326" s="33"/>
      <c r="M326" s="145" t="s">
        <v>1</v>
      </c>
      <c r="N326" s="146" t="s">
        <v>45</v>
      </c>
      <c r="P326" s="147">
        <f>O326*H326</f>
        <v>0</v>
      </c>
      <c r="Q326" s="147">
        <v>0</v>
      </c>
      <c r="R326" s="147">
        <f>Q326*H326</f>
        <v>0</v>
      </c>
      <c r="S326" s="147">
        <v>0</v>
      </c>
      <c r="T326" s="148">
        <f>S326*H326</f>
        <v>0</v>
      </c>
      <c r="AR326" s="149" t="s">
        <v>630</v>
      </c>
      <c r="AT326" s="149" t="s">
        <v>252</v>
      </c>
      <c r="AU326" s="149" t="s">
        <v>21</v>
      </c>
      <c r="AY326" s="17" t="s">
        <v>250</v>
      </c>
      <c r="BE326" s="150">
        <f>IF(N326="základní",J326,0)</f>
        <v>0</v>
      </c>
      <c r="BF326" s="150">
        <f>IF(N326="snížená",J326,0)</f>
        <v>0</v>
      </c>
      <c r="BG326" s="150">
        <f>IF(N326="zákl. přenesená",J326,0)</f>
        <v>0</v>
      </c>
      <c r="BH326" s="150">
        <f>IF(N326="sníž. přenesená",J326,0)</f>
        <v>0</v>
      </c>
      <c r="BI326" s="150">
        <f>IF(N326="nulová",J326,0)</f>
        <v>0</v>
      </c>
      <c r="BJ326" s="17" t="s">
        <v>88</v>
      </c>
      <c r="BK326" s="150">
        <f>ROUND(I326*H326,2)</f>
        <v>0</v>
      </c>
      <c r="BL326" s="17" t="s">
        <v>630</v>
      </c>
      <c r="BM326" s="149" t="s">
        <v>6505</v>
      </c>
    </row>
    <row r="327" spans="2:65" s="1" customFormat="1" ht="11.25">
      <c r="B327" s="33"/>
      <c r="D327" s="151" t="s">
        <v>259</v>
      </c>
      <c r="F327" s="152" t="s">
        <v>6506</v>
      </c>
      <c r="I327" s="153"/>
      <c r="L327" s="33"/>
      <c r="M327" s="154"/>
      <c r="T327" s="57"/>
      <c r="AT327" s="17" t="s">
        <v>259</v>
      </c>
      <c r="AU327" s="17" t="s">
        <v>21</v>
      </c>
    </row>
    <row r="328" spans="2:65" s="1" customFormat="1" ht="24.2" customHeight="1">
      <c r="B328" s="33"/>
      <c r="C328" s="138" t="s">
        <v>607</v>
      </c>
      <c r="D328" s="138" t="s">
        <v>252</v>
      </c>
      <c r="E328" s="139" t="s">
        <v>6507</v>
      </c>
      <c r="F328" s="140" t="s">
        <v>6508</v>
      </c>
      <c r="G328" s="141" t="s">
        <v>557</v>
      </c>
      <c r="H328" s="142">
        <v>25</v>
      </c>
      <c r="I328" s="143"/>
      <c r="J328" s="144">
        <f>ROUND(I328*H328,2)</f>
        <v>0</v>
      </c>
      <c r="K328" s="140" t="s">
        <v>256</v>
      </c>
      <c r="L328" s="33"/>
      <c r="M328" s="145" t="s">
        <v>1</v>
      </c>
      <c r="N328" s="146" t="s">
        <v>45</v>
      </c>
      <c r="P328" s="147">
        <f>O328*H328</f>
        <v>0</v>
      </c>
      <c r="Q328" s="147">
        <v>0</v>
      </c>
      <c r="R328" s="147">
        <f>Q328*H328</f>
        <v>0</v>
      </c>
      <c r="S328" s="147">
        <v>0</v>
      </c>
      <c r="T328" s="148">
        <f>S328*H328</f>
        <v>0</v>
      </c>
      <c r="AR328" s="149" t="s">
        <v>630</v>
      </c>
      <c r="AT328" s="149" t="s">
        <v>252</v>
      </c>
      <c r="AU328" s="149" t="s">
        <v>21</v>
      </c>
      <c r="AY328" s="17" t="s">
        <v>250</v>
      </c>
      <c r="BE328" s="150">
        <f>IF(N328="základní",J328,0)</f>
        <v>0</v>
      </c>
      <c r="BF328" s="150">
        <f>IF(N328="snížená",J328,0)</f>
        <v>0</v>
      </c>
      <c r="BG328" s="150">
        <f>IF(N328="zákl. přenesená",J328,0)</f>
        <v>0</v>
      </c>
      <c r="BH328" s="150">
        <f>IF(N328="sníž. přenesená",J328,0)</f>
        <v>0</v>
      </c>
      <c r="BI328" s="150">
        <f>IF(N328="nulová",J328,0)</f>
        <v>0</v>
      </c>
      <c r="BJ328" s="17" t="s">
        <v>88</v>
      </c>
      <c r="BK328" s="150">
        <f>ROUND(I328*H328,2)</f>
        <v>0</v>
      </c>
      <c r="BL328" s="17" t="s">
        <v>630</v>
      </c>
      <c r="BM328" s="149" t="s">
        <v>6509</v>
      </c>
    </row>
    <row r="329" spans="2:65" s="1" customFormat="1" ht="11.25">
      <c r="B329" s="33"/>
      <c r="D329" s="151" t="s">
        <v>259</v>
      </c>
      <c r="F329" s="152" t="s">
        <v>6510</v>
      </c>
      <c r="I329" s="153"/>
      <c r="L329" s="33"/>
      <c r="M329" s="154"/>
      <c r="T329" s="57"/>
      <c r="AT329" s="17" t="s">
        <v>259</v>
      </c>
      <c r="AU329" s="17" t="s">
        <v>21</v>
      </c>
    </row>
    <row r="330" spans="2:65" s="1" customFormat="1" ht="16.5" customHeight="1">
      <c r="B330" s="33"/>
      <c r="C330" s="138" t="s">
        <v>612</v>
      </c>
      <c r="D330" s="138" t="s">
        <v>252</v>
      </c>
      <c r="E330" s="139" t="s">
        <v>6511</v>
      </c>
      <c r="F330" s="140" t="s">
        <v>6512</v>
      </c>
      <c r="G330" s="141" t="s">
        <v>255</v>
      </c>
      <c r="H330" s="142">
        <v>25</v>
      </c>
      <c r="I330" s="143"/>
      <c r="J330" s="144">
        <f>ROUND(I330*H330,2)</f>
        <v>0</v>
      </c>
      <c r="K330" s="140" t="s">
        <v>256</v>
      </c>
      <c r="L330" s="33"/>
      <c r="M330" s="145" t="s">
        <v>1</v>
      </c>
      <c r="N330" s="146" t="s">
        <v>45</v>
      </c>
      <c r="P330" s="147">
        <f>O330*H330</f>
        <v>0</v>
      </c>
      <c r="Q330" s="147">
        <v>3.0000000000000001E-5</v>
      </c>
      <c r="R330" s="147">
        <f>Q330*H330</f>
        <v>7.5000000000000002E-4</v>
      </c>
      <c r="S330" s="147">
        <v>0</v>
      </c>
      <c r="T330" s="148">
        <f>S330*H330</f>
        <v>0</v>
      </c>
      <c r="AR330" s="149" t="s">
        <v>630</v>
      </c>
      <c r="AT330" s="149" t="s">
        <v>252</v>
      </c>
      <c r="AU330" s="149" t="s">
        <v>21</v>
      </c>
      <c r="AY330" s="17" t="s">
        <v>250</v>
      </c>
      <c r="BE330" s="150">
        <f>IF(N330="základní",J330,0)</f>
        <v>0</v>
      </c>
      <c r="BF330" s="150">
        <f>IF(N330="snížená",J330,0)</f>
        <v>0</v>
      </c>
      <c r="BG330" s="150">
        <f>IF(N330="zákl. přenesená",J330,0)</f>
        <v>0</v>
      </c>
      <c r="BH330" s="150">
        <f>IF(N330="sníž. přenesená",J330,0)</f>
        <v>0</v>
      </c>
      <c r="BI330" s="150">
        <f>IF(N330="nulová",J330,0)</f>
        <v>0</v>
      </c>
      <c r="BJ330" s="17" t="s">
        <v>88</v>
      </c>
      <c r="BK330" s="150">
        <f>ROUND(I330*H330,2)</f>
        <v>0</v>
      </c>
      <c r="BL330" s="17" t="s">
        <v>630</v>
      </c>
      <c r="BM330" s="149" t="s">
        <v>6513</v>
      </c>
    </row>
    <row r="331" spans="2:65" s="1" customFormat="1" ht="11.25">
      <c r="B331" s="33"/>
      <c r="D331" s="151" t="s">
        <v>259</v>
      </c>
      <c r="F331" s="152" t="s">
        <v>6514</v>
      </c>
      <c r="I331" s="153"/>
      <c r="L331" s="33"/>
      <c r="M331" s="154"/>
      <c r="T331" s="57"/>
      <c r="AT331" s="17" t="s">
        <v>259</v>
      </c>
      <c r="AU331" s="17" t="s">
        <v>21</v>
      </c>
    </row>
    <row r="332" spans="2:65" s="1" customFormat="1" ht="24.2" customHeight="1">
      <c r="B332" s="33"/>
      <c r="C332" s="138" t="s">
        <v>617</v>
      </c>
      <c r="D332" s="138" t="s">
        <v>252</v>
      </c>
      <c r="E332" s="139" t="s">
        <v>6515</v>
      </c>
      <c r="F332" s="140" t="s">
        <v>6516</v>
      </c>
      <c r="G332" s="141" t="s">
        <v>557</v>
      </c>
      <c r="H332" s="142">
        <v>25</v>
      </c>
      <c r="I332" s="143"/>
      <c r="J332" s="144">
        <f>ROUND(I332*H332,2)</f>
        <v>0</v>
      </c>
      <c r="K332" s="140" t="s">
        <v>256</v>
      </c>
      <c r="L332" s="33"/>
      <c r="M332" s="145" t="s">
        <v>1</v>
      </c>
      <c r="N332" s="146" t="s">
        <v>45</v>
      </c>
      <c r="P332" s="147">
        <f>O332*H332</f>
        <v>0</v>
      </c>
      <c r="Q332" s="147">
        <v>0</v>
      </c>
      <c r="R332" s="147">
        <f>Q332*H332</f>
        <v>0</v>
      </c>
      <c r="S332" s="147">
        <v>0</v>
      </c>
      <c r="T332" s="148">
        <f>S332*H332</f>
        <v>0</v>
      </c>
      <c r="AR332" s="149" t="s">
        <v>630</v>
      </c>
      <c r="AT332" s="149" t="s">
        <v>252</v>
      </c>
      <c r="AU332" s="149" t="s">
        <v>21</v>
      </c>
      <c r="AY332" s="17" t="s">
        <v>250</v>
      </c>
      <c r="BE332" s="150">
        <f>IF(N332="základní",J332,0)</f>
        <v>0</v>
      </c>
      <c r="BF332" s="150">
        <f>IF(N332="snížená",J332,0)</f>
        <v>0</v>
      </c>
      <c r="BG332" s="150">
        <f>IF(N332="zákl. přenesená",J332,0)</f>
        <v>0</v>
      </c>
      <c r="BH332" s="150">
        <f>IF(N332="sníž. přenesená",J332,0)</f>
        <v>0</v>
      </c>
      <c r="BI332" s="150">
        <f>IF(N332="nulová",J332,0)</f>
        <v>0</v>
      </c>
      <c r="BJ332" s="17" t="s">
        <v>88</v>
      </c>
      <c r="BK332" s="150">
        <f>ROUND(I332*H332,2)</f>
        <v>0</v>
      </c>
      <c r="BL332" s="17" t="s">
        <v>630</v>
      </c>
      <c r="BM332" s="149" t="s">
        <v>6517</v>
      </c>
    </row>
    <row r="333" spans="2:65" s="1" customFormat="1" ht="11.25">
      <c r="B333" s="33"/>
      <c r="D333" s="151" t="s">
        <v>259</v>
      </c>
      <c r="F333" s="152" t="s">
        <v>6518</v>
      </c>
      <c r="I333" s="153"/>
      <c r="L333" s="33"/>
      <c r="M333" s="154"/>
      <c r="T333" s="57"/>
      <c r="AT333" s="17" t="s">
        <v>259</v>
      </c>
      <c r="AU333" s="17" t="s">
        <v>21</v>
      </c>
    </row>
    <row r="334" spans="2:65" s="1" customFormat="1" ht="21.75" customHeight="1">
      <c r="B334" s="33"/>
      <c r="C334" s="138" t="s">
        <v>623</v>
      </c>
      <c r="D334" s="138" t="s">
        <v>252</v>
      </c>
      <c r="E334" s="139" t="s">
        <v>6519</v>
      </c>
      <c r="F334" s="140" t="s">
        <v>6520</v>
      </c>
      <c r="G334" s="141" t="s">
        <v>557</v>
      </c>
      <c r="H334" s="142">
        <v>25</v>
      </c>
      <c r="I334" s="143"/>
      <c r="J334" s="144">
        <f>ROUND(I334*H334,2)</f>
        <v>0</v>
      </c>
      <c r="K334" s="140" t="s">
        <v>256</v>
      </c>
      <c r="L334" s="33"/>
      <c r="M334" s="145" t="s">
        <v>1</v>
      </c>
      <c r="N334" s="146" t="s">
        <v>45</v>
      </c>
      <c r="P334" s="147">
        <f>O334*H334</f>
        <v>0</v>
      </c>
      <c r="Q334" s="147">
        <v>6.9999999999999994E-5</v>
      </c>
      <c r="R334" s="147">
        <f>Q334*H334</f>
        <v>1.7499999999999998E-3</v>
      </c>
      <c r="S334" s="147">
        <v>0</v>
      </c>
      <c r="T334" s="148">
        <f>S334*H334</f>
        <v>0</v>
      </c>
      <c r="AR334" s="149" t="s">
        <v>630</v>
      </c>
      <c r="AT334" s="149" t="s">
        <v>252</v>
      </c>
      <c r="AU334" s="149" t="s">
        <v>21</v>
      </c>
      <c r="AY334" s="17" t="s">
        <v>250</v>
      </c>
      <c r="BE334" s="150">
        <f>IF(N334="základní",J334,0)</f>
        <v>0</v>
      </c>
      <c r="BF334" s="150">
        <f>IF(N334="snížená",J334,0)</f>
        <v>0</v>
      </c>
      <c r="BG334" s="150">
        <f>IF(N334="zákl. přenesená",J334,0)</f>
        <v>0</v>
      </c>
      <c r="BH334" s="150">
        <f>IF(N334="sníž. přenesená",J334,0)</f>
        <v>0</v>
      </c>
      <c r="BI334" s="150">
        <f>IF(N334="nulová",J334,0)</f>
        <v>0</v>
      </c>
      <c r="BJ334" s="17" t="s">
        <v>88</v>
      </c>
      <c r="BK334" s="150">
        <f>ROUND(I334*H334,2)</f>
        <v>0</v>
      </c>
      <c r="BL334" s="17" t="s">
        <v>630</v>
      </c>
      <c r="BM334" s="149" t="s">
        <v>6521</v>
      </c>
    </row>
    <row r="335" spans="2:65" s="1" customFormat="1" ht="11.25">
      <c r="B335" s="33"/>
      <c r="D335" s="151" t="s">
        <v>259</v>
      </c>
      <c r="F335" s="152" t="s">
        <v>6522</v>
      </c>
      <c r="I335" s="153"/>
      <c r="L335" s="33"/>
      <c r="M335" s="154"/>
      <c r="T335" s="57"/>
      <c r="AT335" s="17" t="s">
        <v>259</v>
      </c>
      <c r="AU335" s="17" t="s">
        <v>21</v>
      </c>
    </row>
    <row r="336" spans="2:65" s="1" customFormat="1" ht="24.2" customHeight="1">
      <c r="B336" s="33"/>
      <c r="C336" s="138" t="s">
        <v>630</v>
      </c>
      <c r="D336" s="138" t="s">
        <v>252</v>
      </c>
      <c r="E336" s="139" t="s">
        <v>6523</v>
      </c>
      <c r="F336" s="140" t="s">
        <v>6524</v>
      </c>
      <c r="G336" s="141" t="s">
        <v>557</v>
      </c>
      <c r="H336" s="142">
        <v>25</v>
      </c>
      <c r="I336" s="143"/>
      <c r="J336" s="144">
        <f>ROUND(I336*H336,2)</f>
        <v>0</v>
      </c>
      <c r="K336" s="140" t="s">
        <v>256</v>
      </c>
      <c r="L336" s="33"/>
      <c r="M336" s="145" t="s">
        <v>1</v>
      </c>
      <c r="N336" s="146" t="s">
        <v>45</v>
      </c>
      <c r="P336" s="147">
        <f>O336*H336</f>
        <v>0</v>
      </c>
      <c r="Q336" s="147">
        <v>0</v>
      </c>
      <c r="R336" s="147">
        <f>Q336*H336</f>
        <v>0</v>
      </c>
      <c r="S336" s="147">
        <v>0</v>
      </c>
      <c r="T336" s="148">
        <f>S336*H336</f>
        <v>0</v>
      </c>
      <c r="AR336" s="149" t="s">
        <v>630</v>
      </c>
      <c r="AT336" s="149" t="s">
        <v>252</v>
      </c>
      <c r="AU336" s="149" t="s">
        <v>21</v>
      </c>
      <c r="AY336" s="17" t="s">
        <v>250</v>
      </c>
      <c r="BE336" s="150">
        <f>IF(N336="základní",J336,0)</f>
        <v>0</v>
      </c>
      <c r="BF336" s="150">
        <f>IF(N336="snížená",J336,0)</f>
        <v>0</v>
      </c>
      <c r="BG336" s="150">
        <f>IF(N336="zákl. přenesená",J336,0)</f>
        <v>0</v>
      </c>
      <c r="BH336" s="150">
        <f>IF(N336="sníž. přenesená",J336,0)</f>
        <v>0</v>
      </c>
      <c r="BI336" s="150">
        <f>IF(N336="nulová",J336,0)</f>
        <v>0</v>
      </c>
      <c r="BJ336" s="17" t="s">
        <v>88</v>
      </c>
      <c r="BK336" s="150">
        <f>ROUND(I336*H336,2)</f>
        <v>0</v>
      </c>
      <c r="BL336" s="17" t="s">
        <v>630</v>
      </c>
      <c r="BM336" s="149" t="s">
        <v>6525</v>
      </c>
    </row>
    <row r="337" spans="2:65" s="1" customFormat="1" ht="11.25">
      <c r="B337" s="33"/>
      <c r="D337" s="151" t="s">
        <v>259</v>
      </c>
      <c r="F337" s="152" t="s">
        <v>6526</v>
      </c>
      <c r="I337" s="153"/>
      <c r="L337" s="33"/>
      <c r="M337" s="154"/>
      <c r="T337" s="57"/>
      <c r="AT337" s="17" t="s">
        <v>259</v>
      </c>
      <c r="AU337" s="17" t="s">
        <v>21</v>
      </c>
    </row>
    <row r="338" spans="2:65" s="1" customFormat="1" ht="24.2" customHeight="1">
      <c r="B338" s="33"/>
      <c r="C338" s="178" t="s">
        <v>636</v>
      </c>
      <c r="D338" s="178" t="s">
        <v>364</v>
      </c>
      <c r="E338" s="179" t="s">
        <v>6527</v>
      </c>
      <c r="F338" s="180" t="s">
        <v>6528</v>
      </c>
      <c r="G338" s="181" t="s">
        <v>557</v>
      </c>
      <c r="H338" s="182">
        <v>26.25</v>
      </c>
      <c r="I338" s="183"/>
      <c r="J338" s="184">
        <f>ROUND(I338*H338,2)</f>
        <v>0</v>
      </c>
      <c r="K338" s="180" t="s">
        <v>256</v>
      </c>
      <c r="L338" s="185"/>
      <c r="M338" s="186" t="s">
        <v>1</v>
      </c>
      <c r="N338" s="187" t="s">
        <v>45</v>
      </c>
      <c r="P338" s="147">
        <f>O338*H338</f>
        <v>0</v>
      </c>
      <c r="Q338" s="147">
        <v>3.5E-4</v>
      </c>
      <c r="R338" s="147">
        <f>Q338*H338</f>
        <v>9.1874999999999995E-3</v>
      </c>
      <c r="S338" s="147">
        <v>0</v>
      </c>
      <c r="T338" s="148">
        <f>S338*H338</f>
        <v>0</v>
      </c>
      <c r="AR338" s="149" t="s">
        <v>760</v>
      </c>
      <c r="AT338" s="149" t="s">
        <v>364</v>
      </c>
      <c r="AU338" s="149" t="s">
        <v>21</v>
      </c>
      <c r="AY338" s="17" t="s">
        <v>250</v>
      </c>
      <c r="BE338" s="150">
        <f>IF(N338="základní",J338,0)</f>
        <v>0</v>
      </c>
      <c r="BF338" s="150">
        <f>IF(N338="snížená",J338,0)</f>
        <v>0</v>
      </c>
      <c r="BG338" s="150">
        <f>IF(N338="zákl. přenesená",J338,0)</f>
        <v>0</v>
      </c>
      <c r="BH338" s="150">
        <f>IF(N338="sníž. přenesená",J338,0)</f>
        <v>0</v>
      </c>
      <c r="BI338" s="150">
        <f>IF(N338="nulová",J338,0)</f>
        <v>0</v>
      </c>
      <c r="BJ338" s="17" t="s">
        <v>88</v>
      </c>
      <c r="BK338" s="150">
        <f>ROUND(I338*H338,2)</f>
        <v>0</v>
      </c>
      <c r="BL338" s="17" t="s">
        <v>760</v>
      </c>
      <c r="BM338" s="149" t="s">
        <v>6529</v>
      </c>
    </row>
    <row r="339" spans="2:65" s="12" customFormat="1" ht="11.25">
      <c r="B339" s="155"/>
      <c r="D339" s="156" t="s">
        <v>265</v>
      </c>
      <c r="F339" s="158" t="s">
        <v>6530</v>
      </c>
      <c r="H339" s="159">
        <v>26.25</v>
      </c>
      <c r="I339" s="160"/>
      <c r="L339" s="155"/>
      <c r="M339" s="203"/>
      <c r="N339" s="204"/>
      <c r="O339" s="204"/>
      <c r="P339" s="204"/>
      <c r="Q339" s="204"/>
      <c r="R339" s="204"/>
      <c r="S339" s="204"/>
      <c r="T339" s="205"/>
      <c r="AT339" s="157" t="s">
        <v>265</v>
      </c>
      <c r="AU339" s="157" t="s">
        <v>21</v>
      </c>
      <c r="AV339" s="12" t="s">
        <v>21</v>
      </c>
      <c r="AW339" s="12" t="s">
        <v>4</v>
      </c>
      <c r="AX339" s="12" t="s">
        <v>88</v>
      </c>
      <c r="AY339" s="157" t="s">
        <v>250</v>
      </c>
    </row>
    <row r="340" spans="2:65" s="1" customFormat="1" ht="6.95" customHeight="1">
      <c r="B340" s="45"/>
      <c r="C340" s="46"/>
      <c r="D340" s="46"/>
      <c r="E340" s="46"/>
      <c r="F340" s="46"/>
      <c r="G340" s="46"/>
      <c r="H340" s="46"/>
      <c r="I340" s="46"/>
      <c r="J340" s="46"/>
      <c r="K340" s="46"/>
      <c r="L340" s="33"/>
    </row>
  </sheetData>
  <sheetProtection algorithmName="SHA-512" hashValue="Iy3YDst5hnl9Cye5Iv6CaL1za/ydLnytWTDekKoRrcqR0omnx6XSE8mQjmyzmYhbiVrNXDyE1TNWhXR6F+cH8g==" saltValue="FQbLCn7VgqNBCIEehVKtNYEj0eINnvi/BPLQgt9rN2buHboBiuTcs8ok+ho2suSleqpOZZInkMYh8MhFaY8Jcg==" spinCount="100000" sheet="1" objects="1" scenarios="1" formatColumns="0" formatRows="0" autoFilter="0"/>
  <autoFilter ref="C126:K339" xr:uid="{00000000-0009-0000-0000-000022000000}"/>
  <mergeCells count="9">
    <mergeCell ref="E87:H87"/>
    <mergeCell ref="E117:H117"/>
    <mergeCell ref="E119:H119"/>
    <mergeCell ref="L2:V2"/>
    <mergeCell ref="E7:H7"/>
    <mergeCell ref="E9:H9"/>
    <mergeCell ref="E18:H18"/>
    <mergeCell ref="E27:H27"/>
    <mergeCell ref="E85:H85"/>
  </mergeCells>
  <hyperlinks>
    <hyperlink ref="F131" r:id="rId1" xr:uid="{00000000-0004-0000-2200-000000000000}"/>
    <hyperlink ref="F136" r:id="rId2" xr:uid="{00000000-0004-0000-2200-000001000000}"/>
    <hyperlink ref="F141" r:id="rId3" xr:uid="{00000000-0004-0000-2200-000002000000}"/>
    <hyperlink ref="F146" r:id="rId4" xr:uid="{00000000-0004-0000-2200-000003000000}"/>
    <hyperlink ref="F151" r:id="rId5" xr:uid="{00000000-0004-0000-2200-000004000000}"/>
    <hyperlink ref="F153" r:id="rId6" xr:uid="{00000000-0004-0000-2200-000005000000}"/>
    <hyperlink ref="F165" r:id="rId7" xr:uid="{00000000-0004-0000-2200-000006000000}"/>
    <hyperlink ref="F170" r:id="rId8" xr:uid="{00000000-0004-0000-2200-000007000000}"/>
    <hyperlink ref="F173" r:id="rId9" xr:uid="{00000000-0004-0000-2200-000008000000}"/>
    <hyperlink ref="F176" r:id="rId10" xr:uid="{00000000-0004-0000-2200-000009000000}"/>
    <hyperlink ref="F181" r:id="rId11" xr:uid="{00000000-0004-0000-2200-00000A000000}"/>
    <hyperlink ref="F184" r:id="rId12" xr:uid="{00000000-0004-0000-2200-00000B000000}"/>
    <hyperlink ref="F187" r:id="rId13" xr:uid="{00000000-0004-0000-2200-00000C000000}"/>
    <hyperlink ref="F193" r:id="rId14" xr:uid="{00000000-0004-0000-2200-00000D000000}"/>
    <hyperlink ref="F200" r:id="rId15" xr:uid="{00000000-0004-0000-2200-00000E000000}"/>
    <hyperlink ref="F205" r:id="rId16" xr:uid="{00000000-0004-0000-2200-00000F000000}"/>
    <hyperlink ref="F212" r:id="rId17" xr:uid="{00000000-0004-0000-2200-000010000000}"/>
    <hyperlink ref="F214" r:id="rId18" xr:uid="{00000000-0004-0000-2200-000011000000}"/>
    <hyperlink ref="F217" r:id="rId19" xr:uid="{00000000-0004-0000-2200-000012000000}"/>
    <hyperlink ref="F222" r:id="rId20" xr:uid="{00000000-0004-0000-2200-000013000000}"/>
    <hyperlink ref="F226" r:id="rId21" xr:uid="{00000000-0004-0000-2200-000014000000}"/>
    <hyperlink ref="F230" r:id="rId22" xr:uid="{00000000-0004-0000-2200-000015000000}"/>
    <hyperlink ref="F232" r:id="rId23" xr:uid="{00000000-0004-0000-2200-000016000000}"/>
    <hyperlink ref="F235" r:id="rId24" xr:uid="{00000000-0004-0000-2200-000017000000}"/>
    <hyperlink ref="F238" r:id="rId25" xr:uid="{00000000-0004-0000-2200-000018000000}"/>
    <hyperlink ref="F244" r:id="rId26" xr:uid="{00000000-0004-0000-2200-000019000000}"/>
    <hyperlink ref="F247" r:id="rId27" xr:uid="{00000000-0004-0000-2200-00001A000000}"/>
    <hyperlink ref="F251" r:id="rId28" xr:uid="{00000000-0004-0000-2200-00001B000000}"/>
    <hyperlink ref="F254" r:id="rId29" xr:uid="{00000000-0004-0000-2200-00001C000000}"/>
    <hyperlink ref="F257" r:id="rId30" xr:uid="{00000000-0004-0000-2200-00001D000000}"/>
    <hyperlink ref="F261" r:id="rId31" xr:uid="{00000000-0004-0000-2200-00001E000000}"/>
    <hyperlink ref="F265" r:id="rId32" xr:uid="{00000000-0004-0000-2200-00001F000000}"/>
    <hyperlink ref="F268" r:id="rId33" xr:uid="{00000000-0004-0000-2200-000020000000}"/>
    <hyperlink ref="F272" r:id="rId34" xr:uid="{00000000-0004-0000-2200-000021000000}"/>
    <hyperlink ref="F275" r:id="rId35" xr:uid="{00000000-0004-0000-2200-000022000000}"/>
    <hyperlink ref="F278" r:id="rId36" xr:uid="{00000000-0004-0000-2200-000023000000}"/>
    <hyperlink ref="F281" r:id="rId37" xr:uid="{00000000-0004-0000-2200-000024000000}"/>
    <hyperlink ref="F284" r:id="rId38" xr:uid="{00000000-0004-0000-2200-000025000000}"/>
    <hyperlink ref="F287" r:id="rId39" xr:uid="{00000000-0004-0000-2200-000026000000}"/>
    <hyperlink ref="F290" r:id="rId40" xr:uid="{00000000-0004-0000-2200-000027000000}"/>
    <hyperlink ref="F294" r:id="rId41" xr:uid="{00000000-0004-0000-2200-000028000000}"/>
    <hyperlink ref="F309" r:id="rId42" xr:uid="{00000000-0004-0000-2200-000029000000}"/>
    <hyperlink ref="F324" r:id="rId43" xr:uid="{00000000-0004-0000-2200-00002A000000}"/>
    <hyperlink ref="F327" r:id="rId44" xr:uid="{00000000-0004-0000-2200-00002B000000}"/>
    <hyperlink ref="F329" r:id="rId45" xr:uid="{00000000-0004-0000-2200-00002C000000}"/>
    <hyperlink ref="F331" r:id="rId46" xr:uid="{00000000-0004-0000-2200-00002D000000}"/>
    <hyperlink ref="F333" r:id="rId47" xr:uid="{00000000-0004-0000-2200-00002E000000}"/>
    <hyperlink ref="F335" r:id="rId48" xr:uid="{00000000-0004-0000-2200-00002F000000}"/>
    <hyperlink ref="F337" r:id="rId49" xr:uid="{00000000-0004-0000-2200-000030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50"/>
  <headerFooter>
    <oddHeader>&amp;R02_040</oddHeader>
    <oddFooter>&amp;CStrana &amp;P z &amp;N&amp;R&amp;A</oddFooter>
  </headerFooter>
  <drawing r:id="rId5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B2:BM24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197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4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46" ht="6.95" customHeight="1">
      <c r="B5" s="20"/>
      <c r="L5" s="20"/>
    </row>
    <row r="6" spans="2:46" ht="12" customHeight="1">
      <c r="B6" s="20"/>
      <c r="D6" s="27" t="s">
        <v>16</v>
      </c>
      <c r="L6" s="20"/>
    </row>
    <row r="7" spans="2:4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46" ht="12" customHeight="1">
      <c r="B8" s="20"/>
      <c r="D8" s="27" t="s">
        <v>215</v>
      </c>
      <c r="L8" s="20"/>
    </row>
    <row r="9" spans="2:46" s="1" customFormat="1" ht="16.5" customHeight="1">
      <c r="B9" s="33"/>
      <c r="E9" s="259" t="s">
        <v>6531</v>
      </c>
      <c r="F9" s="261"/>
      <c r="G9" s="261"/>
      <c r="H9" s="261"/>
      <c r="L9" s="33"/>
    </row>
    <row r="10" spans="2:46" s="1" customFormat="1" ht="12" customHeight="1">
      <c r="B10" s="33"/>
      <c r="D10" s="27" t="s">
        <v>2252</v>
      </c>
      <c r="L10" s="33"/>
    </row>
    <row r="11" spans="2:46" s="1" customFormat="1" ht="16.5" customHeight="1">
      <c r="B11" s="33"/>
      <c r="E11" s="241" t="s">
        <v>6532</v>
      </c>
      <c r="F11" s="261"/>
      <c r="G11" s="261"/>
      <c r="H11" s="261"/>
      <c r="L11" s="33"/>
    </row>
    <row r="12" spans="2:46" s="1" customFormat="1" ht="11.25">
      <c r="B12" s="33"/>
      <c r="L12" s="33"/>
    </row>
    <row r="13" spans="2:46" s="1" customFormat="1" ht="12" customHeight="1">
      <c r="B13" s="33"/>
      <c r="D13" s="27" t="s">
        <v>18</v>
      </c>
      <c r="F13" s="25" t="s">
        <v>19</v>
      </c>
      <c r="I13" s="27" t="s">
        <v>20</v>
      </c>
      <c r="J13" s="25" t="s">
        <v>1</v>
      </c>
      <c r="L13" s="33"/>
    </row>
    <row r="14" spans="2:46" s="1" customFormat="1" ht="12" customHeight="1">
      <c r="B14" s="33"/>
      <c r="D14" s="27" t="s">
        <v>22</v>
      </c>
      <c r="F14" s="25" t="s">
        <v>23</v>
      </c>
      <c r="I14" s="27" t="s">
        <v>24</v>
      </c>
      <c r="J14" s="53" t="str">
        <f>'Rekapitulace stavby'!AN8</f>
        <v>15. 11. 2024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7" t="s">
        <v>28</v>
      </c>
      <c r="I16" s="27" t="s">
        <v>29</v>
      </c>
      <c r="J16" s="25" t="s">
        <v>1</v>
      </c>
      <c r="L16" s="33"/>
    </row>
    <row r="17" spans="2:12" s="1" customFormat="1" ht="18" customHeight="1">
      <c r="B17" s="33"/>
      <c r="E17" s="25" t="s">
        <v>30</v>
      </c>
      <c r="I17" s="27" t="s">
        <v>31</v>
      </c>
      <c r="J17" s="25" t="s">
        <v>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7" t="s">
        <v>32</v>
      </c>
      <c r="I19" s="27" t="s">
        <v>29</v>
      </c>
      <c r="J19" s="28" t="str">
        <f>'Rekapitulace stavby'!AN13</f>
        <v>Vyplň údaj</v>
      </c>
      <c r="L19" s="33"/>
    </row>
    <row r="20" spans="2:12" s="1" customFormat="1" ht="18" customHeight="1">
      <c r="B20" s="33"/>
      <c r="E20" s="262" t="str">
        <f>'Rekapitulace stavby'!E14</f>
        <v>Vyplň údaj</v>
      </c>
      <c r="F20" s="220"/>
      <c r="G20" s="220"/>
      <c r="H20" s="220"/>
      <c r="I20" s="27" t="s">
        <v>31</v>
      </c>
      <c r="J20" s="28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7" t="s">
        <v>34</v>
      </c>
      <c r="I22" s="27" t="s">
        <v>29</v>
      </c>
      <c r="J22" s="25" t="s">
        <v>1</v>
      </c>
      <c r="L22" s="33"/>
    </row>
    <row r="23" spans="2:12" s="1" customFormat="1" ht="18" customHeight="1">
      <c r="B23" s="33"/>
      <c r="E23" s="25" t="s">
        <v>35</v>
      </c>
      <c r="I23" s="27" t="s">
        <v>31</v>
      </c>
      <c r="J23" s="25" t="s">
        <v>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7" t="s">
        <v>37</v>
      </c>
      <c r="I25" s="27" t="s">
        <v>29</v>
      </c>
      <c r="J25" s="25" t="s">
        <v>1</v>
      </c>
      <c r="L25" s="33"/>
    </row>
    <row r="26" spans="2:12" s="1" customFormat="1" ht="18" customHeight="1">
      <c r="B26" s="33"/>
      <c r="E26" s="25" t="s">
        <v>38</v>
      </c>
      <c r="I26" s="27" t="s">
        <v>31</v>
      </c>
      <c r="J26" s="25" t="s">
        <v>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7" t="s">
        <v>39</v>
      </c>
      <c r="L28" s="33"/>
    </row>
    <row r="29" spans="2:12" s="7" customFormat="1" ht="16.5" customHeight="1">
      <c r="B29" s="96"/>
      <c r="E29" s="225" t="s">
        <v>1</v>
      </c>
      <c r="F29" s="225"/>
      <c r="G29" s="225"/>
      <c r="H29" s="225"/>
      <c r="L29" s="96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25.35" customHeight="1">
      <c r="B32" s="33"/>
      <c r="D32" s="97" t="s">
        <v>40</v>
      </c>
      <c r="J32" s="67">
        <f>ROUND(J123, 2)</f>
        <v>0</v>
      </c>
      <c r="L32" s="33"/>
    </row>
    <row r="33" spans="2:12" s="1" customFormat="1" ht="6.95" customHeight="1">
      <c r="B33" s="33"/>
      <c r="D33" s="54"/>
      <c r="E33" s="54"/>
      <c r="F33" s="54"/>
      <c r="G33" s="54"/>
      <c r="H33" s="54"/>
      <c r="I33" s="54"/>
      <c r="J33" s="54"/>
      <c r="K33" s="54"/>
      <c r="L33" s="33"/>
    </row>
    <row r="34" spans="2:12" s="1" customFormat="1" ht="14.45" customHeight="1">
      <c r="B34" s="33"/>
      <c r="F34" s="36" t="s">
        <v>42</v>
      </c>
      <c r="I34" s="36" t="s">
        <v>41</v>
      </c>
      <c r="J34" s="36" t="s">
        <v>43</v>
      </c>
      <c r="L34" s="33"/>
    </row>
    <row r="35" spans="2:12" s="1" customFormat="1" ht="14.45" customHeight="1">
      <c r="B35" s="33"/>
      <c r="D35" s="56" t="s">
        <v>44</v>
      </c>
      <c r="E35" s="27" t="s">
        <v>45</v>
      </c>
      <c r="F35" s="87">
        <f>ROUND((SUM(BE123:BE240)),  2)</f>
        <v>0</v>
      </c>
      <c r="I35" s="98">
        <v>0.21</v>
      </c>
      <c r="J35" s="87">
        <f>ROUND(((SUM(BE123:BE240))*I35),  2)</f>
        <v>0</v>
      </c>
      <c r="L35" s="33"/>
    </row>
    <row r="36" spans="2:12" s="1" customFormat="1" ht="14.45" customHeight="1">
      <c r="B36" s="33"/>
      <c r="E36" s="27" t="s">
        <v>46</v>
      </c>
      <c r="F36" s="87">
        <f>ROUND((SUM(BF123:BF240)),  2)</f>
        <v>0</v>
      </c>
      <c r="I36" s="98">
        <v>0.15</v>
      </c>
      <c r="J36" s="87">
        <f>ROUND(((SUM(BF123:BF240))*I36),  2)</f>
        <v>0</v>
      </c>
      <c r="L36" s="33"/>
    </row>
    <row r="37" spans="2:12" s="1" customFormat="1" ht="14.45" hidden="1" customHeight="1">
      <c r="B37" s="33"/>
      <c r="E37" s="27" t="s">
        <v>47</v>
      </c>
      <c r="F37" s="87">
        <f>ROUND((SUM(BG123:BG240)),  2)</f>
        <v>0</v>
      </c>
      <c r="I37" s="98">
        <v>0.21</v>
      </c>
      <c r="J37" s="87">
        <f>0</f>
        <v>0</v>
      </c>
      <c r="L37" s="33"/>
    </row>
    <row r="38" spans="2:12" s="1" customFormat="1" ht="14.45" hidden="1" customHeight="1">
      <c r="B38" s="33"/>
      <c r="E38" s="27" t="s">
        <v>48</v>
      </c>
      <c r="F38" s="87">
        <f>ROUND((SUM(BH123:BH240)),  2)</f>
        <v>0</v>
      </c>
      <c r="I38" s="98">
        <v>0.15</v>
      </c>
      <c r="J38" s="87">
        <f>0</f>
        <v>0</v>
      </c>
      <c r="L38" s="33"/>
    </row>
    <row r="39" spans="2:12" s="1" customFormat="1" ht="14.45" hidden="1" customHeight="1">
      <c r="B39" s="33"/>
      <c r="E39" s="27" t="s">
        <v>49</v>
      </c>
      <c r="F39" s="87">
        <f>ROUND((SUM(BI123:BI240)),  2)</f>
        <v>0</v>
      </c>
      <c r="I39" s="98">
        <v>0</v>
      </c>
      <c r="J39" s="87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9"/>
      <c r="D41" s="100" t="s">
        <v>50</v>
      </c>
      <c r="E41" s="58"/>
      <c r="F41" s="58"/>
      <c r="G41" s="101" t="s">
        <v>51</v>
      </c>
      <c r="H41" s="102" t="s">
        <v>52</v>
      </c>
      <c r="I41" s="58"/>
      <c r="J41" s="103">
        <f>SUM(J32:J39)</f>
        <v>0</v>
      </c>
      <c r="K41" s="104"/>
      <c r="L41" s="33"/>
    </row>
    <row r="42" spans="2:12" s="1" customFormat="1" ht="14.45" customHeight="1">
      <c r="B42" s="33"/>
      <c r="L42" s="33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12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12" s="1" customFormat="1" ht="24.95" customHeight="1">
      <c r="B82" s="33"/>
      <c r="C82" s="21" t="s">
        <v>217</v>
      </c>
      <c r="L82" s="33"/>
    </row>
    <row r="83" spans="2:12" s="1" customFormat="1" ht="6.95" customHeight="1">
      <c r="B83" s="33"/>
      <c r="L83" s="33"/>
    </row>
    <row r="84" spans="2:12" s="1" customFormat="1" ht="12" customHeight="1">
      <c r="B84" s="33"/>
      <c r="C84" s="27" t="s">
        <v>16</v>
      </c>
      <c r="L84" s="33"/>
    </row>
    <row r="85" spans="2:12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12" ht="12" customHeight="1">
      <c r="B86" s="20"/>
      <c r="C86" s="27" t="s">
        <v>215</v>
      </c>
      <c r="L86" s="20"/>
    </row>
    <row r="87" spans="2:12" s="1" customFormat="1" ht="16.5" customHeight="1">
      <c r="B87" s="33"/>
      <c r="E87" s="259" t="s">
        <v>6531</v>
      </c>
      <c r="F87" s="261"/>
      <c r="G87" s="261"/>
      <c r="H87" s="261"/>
      <c r="L87" s="33"/>
    </row>
    <row r="88" spans="2:12" s="1" customFormat="1" ht="12" customHeight="1">
      <c r="B88" s="33"/>
      <c r="C88" s="27" t="s">
        <v>2252</v>
      </c>
      <c r="L88" s="33"/>
    </row>
    <row r="89" spans="2:12" s="1" customFormat="1" ht="16.5" customHeight="1">
      <c r="B89" s="33"/>
      <c r="E89" s="241" t="str">
        <f>E11</f>
        <v>040.61.1.1 - Výsadba náhradních porostů</v>
      </c>
      <c r="F89" s="261"/>
      <c r="G89" s="261"/>
      <c r="H89" s="261"/>
      <c r="L89" s="33"/>
    </row>
    <row r="90" spans="2:12" s="1" customFormat="1" ht="6.95" customHeight="1">
      <c r="B90" s="33"/>
      <c r="L90" s="33"/>
    </row>
    <row r="91" spans="2:12" s="1" customFormat="1" ht="12" customHeight="1">
      <c r="B91" s="33"/>
      <c r="C91" s="27" t="s">
        <v>22</v>
      </c>
      <c r="F91" s="25" t="str">
        <f>F14</f>
        <v>Zátor</v>
      </c>
      <c r="I91" s="27" t="s">
        <v>24</v>
      </c>
      <c r="J91" s="53" t="str">
        <f>IF(J14="","",J14)</f>
        <v>15. 11. 2024</v>
      </c>
      <c r="L91" s="33"/>
    </row>
    <row r="92" spans="2:12" s="1" customFormat="1" ht="6.95" customHeight="1">
      <c r="B92" s="33"/>
      <c r="L92" s="33"/>
    </row>
    <row r="93" spans="2:12" s="1" customFormat="1" ht="15.2" customHeight="1">
      <c r="B93" s="33"/>
      <c r="C93" s="27" t="s">
        <v>28</v>
      </c>
      <c r="F93" s="25" t="str">
        <f>E17</f>
        <v>Povodí Odry, státní podnik</v>
      </c>
      <c r="I93" s="27" t="s">
        <v>34</v>
      </c>
      <c r="J93" s="31" t="str">
        <f>E23</f>
        <v>AQUATIS, a.s.</v>
      </c>
      <c r="L93" s="33"/>
    </row>
    <row r="94" spans="2:12" s="1" customFormat="1" ht="25.7" customHeight="1">
      <c r="B94" s="33"/>
      <c r="C94" s="27" t="s">
        <v>32</v>
      </c>
      <c r="F94" s="25" t="str">
        <f>IF(E20="","",E20)</f>
        <v>Vyplň údaj</v>
      </c>
      <c r="I94" s="27" t="s">
        <v>37</v>
      </c>
      <c r="J94" s="31" t="str">
        <f>E26</f>
        <v>Ing. Michal Jendruščák</v>
      </c>
      <c r="L94" s="33"/>
    </row>
    <row r="95" spans="2:12" s="1" customFormat="1" ht="10.35" customHeight="1">
      <c r="B95" s="33"/>
      <c r="L95" s="33"/>
    </row>
    <row r="96" spans="2:12" s="1" customFormat="1" ht="29.25" customHeight="1">
      <c r="B96" s="33"/>
      <c r="C96" s="107" t="s">
        <v>218</v>
      </c>
      <c r="D96" s="99"/>
      <c r="E96" s="99"/>
      <c r="F96" s="99"/>
      <c r="G96" s="99"/>
      <c r="H96" s="99"/>
      <c r="I96" s="99"/>
      <c r="J96" s="108" t="s">
        <v>219</v>
      </c>
      <c r="K96" s="99"/>
      <c r="L96" s="33"/>
    </row>
    <row r="97" spans="2:47" s="1" customFormat="1" ht="10.35" customHeight="1">
      <c r="B97" s="33"/>
      <c r="L97" s="33"/>
    </row>
    <row r="98" spans="2:47" s="1" customFormat="1" ht="22.9" customHeight="1">
      <c r="B98" s="33"/>
      <c r="C98" s="109" t="s">
        <v>220</v>
      </c>
      <c r="J98" s="67">
        <f>J123</f>
        <v>0</v>
      </c>
      <c r="L98" s="33"/>
      <c r="AU98" s="17" t="s">
        <v>221</v>
      </c>
    </row>
    <row r="99" spans="2:47" s="8" customFormat="1" ht="24.95" customHeight="1">
      <c r="B99" s="110"/>
      <c r="D99" s="111" t="s">
        <v>222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899999999999999" customHeight="1">
      <c r="B100" s="114"/>
      <c r="D100" s="115" t="s">
        <v>223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4.85" customHeight="1">
      <c r="B101" s="114"/>
      <c r="D101" s="115" t="s">
        <v>6533</v>
      </c>
      <c r="E101" s="116"/>
      <c r="F101" s="116"/>
      <c r="G101" s="116"/>
      <c r="H101" s="116"/>
      <c r="I101" s="116"/>
      <c r="J101" s="117">
        <f>J126</f>
        <v>0</v>
      </c>
      <c r="L101" s="114"/>
    </row>
    <row r="102" spans="2:47" s="1" customFormat="1" ht="21.75" customHeight="1">
      <c r="B102" s="33"/>
      <c r="L102" s="33"/>
    </row>
    <row r="103" spans="2:47" s="1" customFormat="1" ht="6.95" customHeight="1">
      <c r="B103" s="45"/>
      <c r="C103" s="46"/>
      <c r="D103" s="46"/>
      <c r="E103" s="46"/>
      <c r="F103" s="46"/>
      <c r="G103" s="46"/>
      <c r="H103" s="46"/>
      <c r="I103" s="46"/>
      <c r="J103" s="46"/>
      <c r="K103" s="46"/>
      <c r="L103" s="33"/>
    </row>
    <row r="107" spans="2:47" s="1" customFormat="1" ht="6.95" customHeight="1"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33"/>
    </row>
    <row r="108" spans="2:47" s="1" customFormat="1" ht="24.95" customHeight="1">
      <c r="B108" s="33"/>
      <c r="C108" s="21" t="s">
        <v>235</v>
      </c>
      <c r="L108" s="33"/>
    </row>
    <row r="109" spans="2:47" s="1" customFormat="1" ht="6.95" customHeight="1">
      <c r="B109" s="33"/>
      <c r="L109" s="33"/>
    </row>
    <row r="110" spans="2:47" s="1" customFormat="1" ht="12" customHeight="1">
      <c r="B110" s="33"/>
      <c r="C110" s="27" t="s">
        <v>16</v>
      </c>
      <c r="L110" s="33"/>
    </row>
    <row r="111" spans="2:47" s="1" customFormat="1" ht="26.25" customHeight="1">
      <c r="B111" s="33"/>
      <c r="E111" s="259" t="str">
        <f>E7</f>
        <v>Opatření Zátor-Loučky, OHO, Dílčí stavba 02.040 Opatření v úseku Zátor - Loučky</v>
      </c>
      <c r="F111" s="260"/>
      <c r="G111" s="260"/>
      <c r="H111" s="260"/>
      <c r="L111" s="33"/>
    </row>
    <row r="112" spans="2:47" ht="12" customHeight="1">
      <c r="B112" s="20"/>
      <c r="C112" s="27" t="s">
        <v>215</v>
      </c>
      <c r="L112" s="20"/>
    </row>
    <row r="113" spans="2:65" s="1" customFormat="1" ht="16.5" customHeight="1">
      <c r="B113" s="33"/>
      <c r="E113" s="259" t="s">
        <v>6531</v>
      </c>
      <c r="F113" s="261"/>
      <c r="G113" s="261"/>
      <c r="H113" s="261"/>
      <c r="L113" s="33"/>
    </row>
    <row r="114" spans="2:65" s="1" customFormat="1" ht="12" customHeight="1">
      <c r="B114" s="33"/>
      <c r="C114" s="27" t="s">
        <v>2252</v>
      </c>
      <c r="L114" s="33"/>
    </row>
    <row r="115" spans="2:65" s="1" customFormat="1" ht="16.5" customHeight="1">
      <c r="B115" s="33"/>
      <c r="E115" s="241" t="str">
        <f>E11</f>
        <v>040.61.1.1 - Výsadba náhradních porostů</v>
      </c>
      <c r="F115" s="261"/>
      <c r="G115" s="261"/>
      <c r="H115" s="261"/>
      <c r="L115" s="33"/>
    </row>
    <row r="116" spans="2:65" s="1" customFormat="1" ht="6.95" customHeight="1">
      <c r="B116" s="33"/>
      <c r="L116" s="33"/>
    </row>
    <row r="117" spans="2:65" s="1" customFormat="1" ht="12" customHeight="1">
      <c r="B117" s="33"/>
      <c r="C117" s="27" t="s">
        <v>22</v>
      </c>
      <c r="F117" s="25" t="str">
        <f>F14</f>
        <v>Zátor</v>
      </c>
      <c r="I117" s="27" t="s">
        <v>24</v>
      </c>
      <c r="J117" s="53" t="str">
        <f>IF(J14="","",J14)</f>
        <v>15. 11. 2024</v>
      </c>
      <c r="L117" s="33"/>
    </row>
    <row r="118" spans="2:65" s="1" customFormat="1" ht="6.95" customHeight="1">
      <c r="B118" s="33"/>
      <c r="L118" s="33"/>
    </row>
    <row r="119" spans="2:65" s="1" customFormat="1" ht="15.2" customHeight="1">
      <c r="B119" s="33"/>
      <c r="C119" s="27" t="s">
        <v>28</v>
      </c>
      <c r="F119" s="25" t="str">
        <f>E17</f>
        <v>Povodí Odry, státní podnik</v>
      </c>
      <c r="I119" s="27" t="s">
        <v>34</v>
      </c>
      <c r="J119" s="31" t="str">
        <f>E23</f>
        <v>AQUATIS, a.s.</v>
      </c>
      <c r="L119" s="33"/>
    </row>
    <row r="120" spans="2:65" s="1" customFormat="1" ht="25.7" customHeight="1">
      <c r="B120" s="33"/>
      <c r="C120" s="27" t="s">
        <v>32</v>
      </c>
      <c r="F120" s="25" t="str">
        <f>IF(E20="","",E20)</f>
        <v>Vyplň údaj</v>
      </c>
      <c r="I120" s="27" t="s">
        <v>37</v>
      </c>
      <c r="J120" s="31" t="str">
        <f>E26</f>
        <v>Ing. Michal Jendruščák</v>
      </c>
      <c r="L120" s="33"/>
    </row>
    <row r="121" spans="2:65" s="1" customFormat="1" ht="10.35" customHeight="1">
      <c r="B121" s="33"/>
      <c r="L121" s="33"/>
    </row>
    <row r="122" spans="2:65" s="10" customFormat="1" ht="29.25" customHeight="1">
      <c r="B122" s="118"/>
      <c r="C122" s="119" t="s">
        <v>236</v>
      </c>
      <c r="D122" s="120" t="s">
        <v>65</v>
      </c>
      <c r="E122" s="120" t="s">
        <v>61</v>
      </c>
      <c r="F122" s="120" t="s">
        <v>62</v>
      </c>
      <c r="G122" s="120" t="s">
        <v>237</v>
      </c>
      <c r="H122" s="120" t="s">
        <v>238</v>
      </c>
      <c r="I122" s="120" t="s">
        <v>239</v>
      </c>
      <c r="J122" s="120" t="s">
        <v>219</v>
      </c>
      <c r="K122" s="121" t="s">
        <v>240</v>
      </c>
      <c r="L122" s="118"/>
      <c r="M122" s="60" t="s">
        <v>1</v>
      </c>
      <c r="N122" s="61" t="s">
        <v>44</v>
      </c>
      <c r="O122" s="61" t="s">
        <v>241</v>
      </c>
      <c r="P122" s="61" t="s">
        <v>242</v>
      </c>
      <c r="Q122" s="61" t="s">
        <v>243</v>
      </c>
      <c r="R122" s="61" t="s">
        <v>244</v>
      </c>
      <c r="S122" s="61" t="s">
        <v>245</v>
      </c>
      <c r="T122" s="62" t="s">
        <v>246</v>
      </c>
    </row>
    <row r="123" spans="2:65" s="1" customFormat="1" ht="22.9" customHeight="1">
      <c r="B123" s="33"/>
      <c r="C123" s="65" t="s">
        <v>247</v>
      </c>
      <c r="J123" s="122">
        <f>BK123</f>
        <v>0</v>
      </c>
      <c r="L123" s="33"/>
      <c r="M123" s="63"/>
      <c r="N123" s="54"/>
      <c r="O123" s="54"/>
      <c r="P123" s="123">
        <f>P124</f>
        <v>0</v>
      </c>
      <c r="Q123" s="54"/>
      <c r="R123" s="123">
        <f>R124</f>
        <v>15.9173828</v>
      </c>
      <c r="S123" s="54"/>
      <c r="T123" s="124">
        <f>T124</f>
        <v>0</v>
      </c>
      <c r="AT123" s="17" t="s">
        <v>79</v>
      </c>
      <c r="AU123" s="17" t="s">
        <v>221</v>
      </c>
      <c r="BK123" s="125">
        <f>BK124</f>
        <v>0</v>
      </c>
    </row>
    <row r="124" spans="2:65" s="11" customFormat="1" ht="25.9" customHeight="1">
      <c r="B124" s="126"/>
      <c r="D124" s="127" t="s">
        <v>79</v>
      </c>
      <c r="E124" s="128" t="s">
        <v>248</v>
      </c>
      <c r="F124" s="128" t="s">
        <v>249</v>
      </c>
      <c r="I124" s="129"/>
      <c r="J124" s="130">
        <f>BK124</f>
        <v>0</v>
      </c>
      <c r="L124" s="126"/>
      <c r="M124" s="131"/>
      <c r="P124" s="132">
        <f>P125</f>
        <v>0</v>
      </c>
      <c r="R124" s="132">
        <f>R125</f>
        <v>15.9173828</v>
      </c>
      <c r="T124" s="133">
        <f>T125</f>
        <v>0</v>
      </c>
      <c r="AR124" s="127" t="s">
        <v>88</v>
      </c>
      <c r="AT124" s="134" t="s">
        <v>79</v>
      </c>
      <c r="AU124" s="134" t="s">
        <v>80</v>
      </c>
      <c r="AY124" s="127" t="s">
        <v>250</v>
      </c>
      <c r="BK124" s="135">
        <f>BK125</f>
        <v>0</v>
      </c>
    </row>
    <row r="125" spans="2:65" s="11" customFormat="1" ht="22.9" customHeight="1">
      <c r="B125" s="126"/>
      <c r="D125" s="127" t="s">
        <v>79</v>
      </c>
      <c r="E125" s="136" t="s">
        <v>88</v>
      </c>
      <c r="F125" s="136" t="s">
        <v>251</v>
      </c>
      <c r="I125" s="129"/>
      <c r="J125" s="137">
        <f>BK125</f>
        <v>0</v>
      </c>
      <c r="L125" s="126"/>
      <c r="M125" s="131"/>
      <c r="P125" s="132">
        <f>P126</f>
        <v>0</v>
      </c>
      <c r="R125" s="132">
        <f>R126</f>
        <v>15.9173828</v>
      </c>
      <c r="T125" s="133">
        <f>T126</f>
        <v>0</v>
      </c>
      <c r="AR125" s="127" t="s">
        <v>88</v>
      </c>
      <c r="AT125" s="134" t="s">
        <v>79</v>
      </c>
      <c r="AU125" s="134" t="s">
        <v>88</v>
      </c>
      <c r="AY125" s="127" t="s">
        <v>250</v>
      </c>
      <c r="BK125" s="135">
        <f>BK126</f>
        <v>0</v>
      </c>
    </row>
    <row r="126" spans="2:65" s="11" customFormat="1" ht="20.85" customHeight="1">
      <c r="B126" s="126"/>
      <c r="D126" s="127" t="s">
        <v>79</v>
      </c>
      <c r="E126" s="136" t="s">
        <v>363</v>
      </c>
      <c r="F126" s="136" t="s">
        <v>6534</v>
      </c>
      <c r="I126" s="129"/>
      <c r="J126" s="137">
        <f>BK126</f>
        <v>0</v>
      </c>
      <c r="L126" s="126"/>
      <c r="M126" s="131"/>
      <c r="P126" s="132">
        <f>SUM(P127:P240)</f>
        <v>0</v>
      </c>
      <c r="R126" s="132">
        <f>SUM(R127:R240)</f>
        <v>15.9173828</v>
      </c>
      <c r="T126" s="133">
        <f>SUM(T127:T240)</f>
        <v>0</v>
      </c>
      <c r="AR126" s="127" t="s">
        <v>88</v>
      </c>
      <c r="AT126" s="134" t="s">
        <v>79</v>
      </c>
      <c r="AU126" s="134" t="s">
        <v>21</v>
      </c>
      <c r="AY126" s="127" t="s">
        <v>250</v>
      </c>
      <c r="BK126" s="135">
        <f>SUM(BK127:BK240)</f>
        <v>0</v>
      </c>
    </row>
    <row r="127" spans="2:65" s="1" customFormat="1" ht="24.2" customHeight="1">
      <c r="B127" s="33"/>
      <c r="C127" s="138" t="s">
        <v>280</v>
      </c>
      <c r="D127" s="138" t="s">
        <v>252</v>
      </c>
      <c r="E127" s="139" t="s">
        <v>6535</v>
      </c>
      <c r="F127" s="140" t="s">
        <v>6536</v>
      </c>
      <c r="G127" s="141" t="s">
        <v>255</v>
      </c>
      <c r="H127" s="142">
        <v>12146</v>
      </c>
      <c r="I127" s="143"/>
      <c r="J127" s="144">
        <f>ROUND(I127*H127,2)</f>
        <v>0</v>
      </c>
      <c r="K127" s="140" t="s">
        <v>256</v>
      </c>
      <c r="L127" s="33"/>
      <c r="M127" s="145" t="s">
        <v>1</v>
      </c>
      <c r="N127" s="146" t="s">
        <v>45</v>
      </c>
      <c r="P127" s="147">
        <f>O127*H127</f>
        <v>0</v>
      </c>
      <c r="Q127" s="147">
        <v>0</v>
      </c>
      <c r="R127" s="147">
        <f>Q127*H127</f>
        <v>0</v>
      </c>
      <c r="S127" s="147">
        <v>0</v>
      </c>
      <c r="T127" s="148">
        <f>S127*H127</f>
        <v>0</v>
      </c>
      <c r="AR127" s="149" t="s">
        <v>257</v>
      </c>
      <c r="AT127" s="149" t="s">
        <v>252</v>
      </c>
      <c r="AU127" s="149" t="s">
        <v>267</v>
      </c>
      <c r="AY127" s="17" t="s">
        <v>250</v>
      </c>
      <c r="BE127" s="150">
        <f>IF(N127="základní",J127,0)</f>
        <v>0</v>
      </c>
      <c r="BF127" s="150">
        <f>IF(N127="snížená",J127,0)</f>
        <v>0</v>
      </c>
      <c r="BG127" s="150">
        <f>IF(N127="zákl. přenesená",J127,0)</f>
        <v>0</v>
      </c>
      <c r="BH127" s="150">
        <f>IF(N127="sníž. přenesená",J127,0)</f>
        <v>0</v>
      </c>
      <c r="BI127" s="150">
        <f>IF(N127="nulová",J127,0)</f>
        <v>0</v>
      </c>
      <c r="BJ127" s="17" t="s">
        <v>88</v>
      </c>
      <c r="BK127" s="150">
        <f>ROUND(I127*H127,2)</f>
        <v>0</v>
      </c>
      <c r="BL127" s="17" t="s">
        <v>257</v>
      </c>
      <c r="BM127" s="149" t="s">
        <v>6537</v>
      </c>
    </row>
    <row r="128" spans="2:65" s="1" customFormat="1" ht="11.25">
      <c r="B128" s="33"/>
      <c r="D128" s="151" t="s">
        <v>259</v>
      </c>
      <c r="F128" s="152" t="s">
        <v>6538</v>
      </c>
      <c r="I128" s="153"/>
      <c r="L128" s="33"/>
      <c r="M128" s="154"/>
      <c r="T128" s="57"/>
      <c r="AT128" s="17" t="s">
        <v>259</v>
      </c>
      <c r="AU128" s="17" t="s">
        <v>267</v>
      </c>
    </row>
    <row r="129" spans="2:65" s="15" customFormat="1" ht="11.25">
      <c r="B129" s="195"/>
      <c r="D129" s="156" t="s">
        <v>265</v>
      </c>
      <c r="E129" s="196" t="s">
        <v>1</v>
      </c>
      <c r="F129" s="197" t="s">
        <v>6539</v>
      </c>
      <c r="H129" s="196" t="s">
        <v>1</v>
      </c>
      <c r="I129" s="198"/>
      <c r="L129" s="195"/>
      <c r="M129" s="199"/>
      <c r="T129" s="200"/>
      <c r="AT129" s="196" t="s">
        <v>265</v>
      </c>
      <c r="AU129" s="196" t="s">
        <v>267</v>
      </c>
      <c r="AV129" s="15" t="s">
        <v>88</v>
      </c>
      <c r="AW129" s="15" t="s">
        <v>36</v>
      </c>
      <c r="AX129" s="15" t="s">
        <v>80</v>
      </c>
      <c r="AY129" s="196" t="s">
        <v>250</v>
      </c>
    </row>
    <row r="130" spans="2:65" s="12" customFormat="1" ht="22.5">
      <c r="B130" s="155"/>
      <c r="D130" s="156" t="s">
        <v>265</v>
      </c>
      <c r="E130" s="157" t="s">
        <v>1</v>
      </c>
      <c r="F130" s="158" t="s">
        <v>6540</v>
      </c>
      <c r="H130" s="159">
        <v>1069</v>
      </c>
      <c r="I130" s="160"/>
      <c r="L130" s="155"/>
      <c r="M130" s="161"/>
      <c r="T130" s="162"/>
      <c r="AT130" s="157" t="s">
        <v>265</v>
      </c>
      <c r="AU130" s="157" t="s">
        <v>267</v>
      </c>
      <c r="AV130" s="12" t="s">
        <v>21</v>
      </c>
      <c r="AW130" s="12" t="s">
        <v>36</v>
      </c>
      <c r="AX130" s="12" t="s">
        <v>80</v>
      </c>
      <c r="AY130" s="157" t="s">
        <v>250</v>
      </c>
    </row>
    <row r="131" spans="2:65" s="12" customFormat="1" ht="11.25">
      <c r="B131" s="155"/>
      <c r="D131" s="156" t="s">
        <v>265</v>
      </c>
      <c r="E131" s="157" t="s">
        <v>1</v>
      </c>
      <c r="F131" s="158" t="s">
        <v>6541</v>
      </c>
      <c r="H131" s="159">
        <v>7809</v>
      </c>
      <c r="I131" s="160"/>
      <c r="L131" s="155"/>
      <c r="M131" s="161"/>
      <c r="T131" s="162"/>
      <c r="AT131" s="157" t="s">
        <v>265</v>
      </c>
      <c r="AU131" s="157" t="s">
        <v>267</v>
      </c>
      <c r="AV131" s="12" t="s">
        <v>21</v>
      </c>
      <c r="AW131" s="12" t="s">
        <v>36</v>
      </c>
      <c r="AX131" s="12" t="s">
        <v>80</v>
      </c>
      <c r="AY131" s="157" t="s">
        <v>250</v>
      </c>
    </row>
    <row r="132" spans="2:65" s="12" customFormat="1" ht="11.25">
      <c r="B132" s="155"/>
      <c r="D132" s="156" t="s">
        <v>265</v>
      </c>
      <c r="E132" s="157" t="s">
        <v>1</v>
      </c>
      <c r="F132" s="158" t="s">
        <v>6542</v>
      </c>
      <c r="H132" s="159">
        <v>3268</v>
      </c>
      <c r="I132" s="160"/>
      <c r="L132" s="155"/>
      <c r="M132" s="161"/>
      <c r="T132" s="162"/>
      <c r="AT132" s="157" t="s">
        <v>265</v>
      </c>
      <c r="AU132" s="157" t="s">
        <v>267</v>
      </c>
      <c r="AV132" s="12" t="s">
        <v>21</v>
      </c>
      <c r="AW132" s="12" t="s">
        <v>36</v>
      </c>
      <c r="AX132" s="12" t="s">
        <v>80</v>
      </c>
      <c r="AY132" s="157" t="s">
        <v>250</v>
      </c>
    </row>
    <row r="133" spans="2:65" s="13" customFormat="1" ht="11.25">
      <c r="B133" s="163"/>
      <c r="D133" s="156" t="s">
        <v>265</v>
      </c>
      <c r="E133" s="164" t="s">
        <v>1</v>
      </c>
      <c r="F133" s="165" t="s">
        <v>273</v>
      </c>
      <c r="H133" s="166">
        <v>12146</v>
      </c>
      <c r="I133" s="167"/>
      <c r="L133" s="163"/>
      <c r="M133" s="168"/>
      <c r="T133" s="169"/>
      <c r="AT133" s="164" t="s">
        <v>265</v>
      </c>
      <c r="AU133" s="164" t="s">
        <v>267</v>
      </c>
      <c r="AV133" s="13" t="s">
        <v>257</v>
      </c>
      <c r="AW133" s="13" t="s">
        <v>36</v>
      </c>
      <c r="AX133" s="13" t="s">
        <v>88</v>
      </c>
      <c r="AY133" s="164" t="s">
        <v>250</v>
      </c>
    </row>
    <row r="134" spans="2:65" s="1" customFormat="1" ht="24.2" customHeight="1">
      <c r="B134" s="33"/>
      <c r="C134" s="138" t="s">
        <v>267</v>
      </c>
      <c r="D134" s="138" t="s">
        <v>252</v>
      </c>
      <c r="E134" s="139" t="s">
        <v>6543</v>
      </c>
      <c r="F134" s="140" t="s">
        <v>6544</v>
      </c>
      <c r="G134" s="141" t="s">
        <v>255</v>
      </c>
      <c r="H134" s="142">
        <v>8097.3339999999998</v>
      </c>
      <c r="I134" s="143"/>
      <c r="J134" s="144">
        <f>ROUND(I134*H134,2)</f>
        <v>0</v>
      </c>
      <c r="K134" s="140" t="s">
        <v>256</v>
      </c>
      <c r="L134" s="33"/>
      <c r="M134" s="145" t="s">
        <v>1</v>
      </c>
      <c r="N134" s="146" t="s">
        <v>45</v>
      </c>
      <c r="P134" s="147">
        <f>O134*H134</f>
        <v>0</v>
      </c>
      <c r="Q134" s="147">
        <v>0</v>
      </c>
      <c r="R134" s="147">
        <f>Q134*H134</f>
        <v>0</v>
      </c>
      <c r="S134" s="147">
        <v>0</v>
      </c>
      <c r="T134" s="148">
        <f>S134*H134</f>
        <v>0</v>
      </c>
      <c r="AR134" s="149" t="s">
        <v>257</v>
      </c>
      <c r="AT134" s="149" t="s">
        <v>252</v>
      </c>
      <c r="AU134" s="149" t="s">
        <v>267</v>
      </c>
      <c r="AY134" s="17" t="s">
        <v>250</v>
      </c>
      <c r="BE134" s="150">
        <f>IF(N134="základní",J134,0)</f>
        <v>0</v>
      </c>
      <c r="BF134" s="150">
        <f>IF(N134="snížená",J134,0)</f>
        <v>0</v>
      </c>
      <c r="BG134" s="150">
        <f>IF(N134="zákl. přenesená",J134,0)</f>
        <v>0</v>
      </c>
      <c r="BH134" s="150">
        <f>IF(N134="sníž. přenesená",J134,0)</f>
        <v>0</v>
      </c>
      <c r="BI134" s="150">
        <f>IF(N134="nulová",J134,0)</f>
        <v>0</v>
      </c>
      <c r="BJ134" s="17" t="s">
        <v>88</v>
      </c>
      <c r="BK134" s="150">
        <f>ROUND(I134*H134,2)</f>
        <v>0</v>
      </c>
      <c r="BL134" s="17" t="s">
        <v>257</v>
      </c>
      <c r="BM134" s="149" t="s">
        <v>6545</v>
      </c>
    </row>
    <row r="135" spans="2:65" s="1" customFormat="1" ht="11.25">
      <c r="B135" s="33"/>
      <c r="D135" s="151" t="s">
        <v>259</v>
      </c>
      <c r="F135" s="152" t="s">
        <v>6546</v>
      </c>
      <c r="I135" s="153"/>
      <c r="L135" s="33"/>
      <c r="M135" s="154"/>
      <c r="T135" s="57"/>
      <c r="AT135" s="17" t="s">
        <v>259</v>
      </c>
      <c r="AU135" s="17" t="s">
        <v>267</v>
      </c>
    </row>
    <row r="136" spans="2:65" s="15" customFormat="1" ht="22.5">
      <c r="B136" s="195"/>
      <c r="D136" s="156" t="s">
        <v>265</v>
      </c>
      <c r="E136" s="196" t="s">
        <v>1</v>
      </c>
      <c r="F136" s="197" t="s">
        <v>6547</v>
      </c>
      <c r="H136" s="196" t="s">
        <v>1</v>
      </c>
      <c r="I136" s="198"/>
      <c r="L136" s="195"/>
      <c r="M136" s="199"/>
      <c r="T136" s="200"/>
      <c r="AT136" s="196" t="s">
        <v>265</v>
      </c>
      <c r="AU136" s="196" t="s">
        <v>267</v>
      </c>
      <c r="AV136" s="15" t="s">
        <v>88</v>
      </c>
      <c r="AW136" s="15" t="s">
        <v>36</v>
      </c>
      <c r="AX136" s="15" t="s">
        <v>80</v>
      </c>
      <c r="AY136" s="196" t="s">
        <v>250</v>
      </c>
    </row>
    <row r="137" spans="2:65" s="12" customFormat="1" ht="22.5">
      <c r="B137" s="155"/>
      <c r="D137" s="156" t="s">
        <v>265</v>
      </c>
      <c r="E137" s="157" t="s">
        <v>1</v>
      </c>
      <c r="F137" s="158" t="s">
        <v>6548</v>
      </c>
      <c r="H137" s="159">
        <v>712.66700000000003</v>
      </c>
      <c r="I137" s="160"/>
      <c r="L137" s="155"/>
      <c r="M137" s="161"/>
      <c r="T137" s="162"/>
      <c r="AT137" s="157" t="s">
        <v>265</v>
      </c>
      <c r="AU137" s="157" t="s">
        <v>267</v>
      </c>
      <c r="AV137" s="12" t="s">
        <v>21</v>
      </c>
      <c r="AW137" s="12" t="s">
        <v>36</v>
      </c>
      <c r="AX137" s="12" t="s">
        <v>80</v>
      </c>
      <c r="AY137" s="157" t="s">
        <v>250</v>
      </c>
    </row>
    <row r="138" spans="2:65" s="12" customFormat="1" ht="11.25">
      <c r="B138" s="155"/>
      <c r="D138" s="156" t="s">
        <v>265</v>
      </c>
      <c r="E138" s="157" t="s">
        <v>1</v>
      </c>
      <c r="F138" s="158" t="s">
        <v>6549</v>
      </c>
      <c r="H138" s="159">
        <v>5206</v>
      </c>
      <c r="I138" s="160"/>
      <c r="L138" s="155"/>
      <c r="M138" s="161"/>
      <c r="T138" s="162"/>
      <c r="AT138" s="157" t="s">
        <v>265</v>
      </c>
      <c r="AU138" s="157" t="s">
        <v>267</v>
      </c>
      <c r="AV138" s="12" t="s">
        <v>21</v>
      </c>
      <c r="AW138" s="12" t="s">
        <v>36</v>
      </c>
      <c r="AX138" s="12" t="s">
        <v>80</v>
      </c>
      <c r="AY138" s="157" t="s">
        <v>250</v>
      </c>
    </row>
    <row r="139" spans="2:65" s="12" customFormat="1" ht="11.25">
      <c r="B139" s="155"/>
      <c r="D139" s="156" t="s">
        <v>265</v>
      </c>
      <c r="E139" s="157" t="s">
        <v>1</v>
      </c>
      <c r="F139" s="158" t="s">
        <v>6550</v>
      </c>
      <c r="H139" s="159">
        <v>2178.6669999999999</v>
      </c>
      <c r="I139" s="160"/>
      <c r="L139" s="155"/>
      <c r="M139" s="161"/>
      <c r="T139" s="162"/>
      <c r="AT139" s="157" t="s">
        <v>265</v>
      </c>
      <c r="AU139" s="157" t="s">
        <v>267</v>
      </c>
      <c r="AV139" s="12" t="s">
        <v>21</v>
      </c>
      <c r="AW139" s="12" t="s">
        <v>36</v>
      </c>
      <c r="AX139" s="12" t="s">
        <v>80</v>
      </c>
      <c r="AY139" s="157" t="s">
        <v>250</v>
      </c>
    </row>
    <row r="140" spans="2:65" s="13" customFormat="1" ht="11.25">
      <c r="B140" s="163"/>
      <c r="D140" s="156" t="s">
        <v>265</v>
      </c>
      <c r="E140" s="164" t="s">
        <v>1</v>
      </c>
      <c r="F140" s="165" t="s">
        <v>273</v>
      </c>
      <c r="H140" s="166">
        <v>8097.3339999999998</v>
      </c>
      <c r="I140" s="167"/>
      <c r="L140" s="163"/>
      <c r="M140" s="168"/>
      <c r="T140" s="169"/>
      <c r="AT140" s="164" t="s">
        <v>265</v>
      </c>
      <c r="AU140" s="164" t="s">
        <v>267</v>
      </c>
      <c r="AV140" s="13" t="s">
        <v>257</v>
      </c>
      <c r="AW140" s="13" t="s">
        <v>36</v>
      </c>
      <c r="AX140" s="13" t="s">
        <v>88</v>
      </c>
      <c r="AY140" s="164" t="s">
        <v>250</v>
      </c>
    </row>
    <row r="141" spans="2:65" s="1" customFormat="1" ht="16.5" customHeight="1">
      <c r="B141" s="33"/>
      <c r="C141" s="178" t="s">
        <v>257</v>
      </c>
      <c r="D141" s="178" t="s">
        <v>364</v>
      </c>
      <c r="E141" s="179" t="s">
        <v>5222</v>
      </c>
      <c r="F141" s="180" t="s">
        <v>5223</v>
      </c>
      <c r="G141" s="181" t="s">
        <v>443</v>
      </c>
      <c r="H141" s="182">
        <v>134.95599999999999</v>
      </c>
      <c r="I141" s="183"/>
      <c r="J141" s="184">
        <f>ROUND(I141*H141,2)</f>
        <v>0</v>
      </c>
      <c r="K141" s="180" t="s">
        <v>256</v>
      </c>
      <c r="L141" s="185"/>
      <c r="M141" s="186" t="s">
        <v>1</v>
      </c>
      <c r="N141" s="187" t="s">
        <v>45</v>
      </c>
      <c r="P141" s="147">
        <f>O141*H141</f>
        <v>0</v>
      </c>
      <c r="Q141" s="147">
        <v>1E-3</v>
      </c>
      <c r="R141" s="147">
        <f>Q141*H141</f>
        <v>0.13495599999999999</v>
      </c>
      <c r="S141" s="147">
        <v>0</v>
      </c>
      <c r="T141" s="148">
        <f>S141*H141</f>
        <v>0</v>
      </c>
      <c r="AR141" s="149" t="s">
        <v>299</v>
      </c>
      <c r="AT141" s="149" t="s">
        <v>364</v>
      </c>
      <c r="AU141" s="149" t="s">
        <v>267</v>
      </c>
      <c r="AY141" s="17" t="s">
        <v>250</v>
      </c>
      <c r="BE141" s="150">
        <f>IF(N141="základní",J141,0)</f>
        <v>0</v>
      </c>
      <c r="BF141" s="150">
        <f>IF(N141="snížená",J141,0)</f>
        <v>0</v>
      </c>
      <c r="BG141" s="150">
        <f>IF(N141="zákl. přenesená",J141,0)</f>
        <v>0</v>
      </c>
      <c r="BH141" s="150">
        <f>IF(N141="sníž. přenesená",J141,0)</f>
        <v>0</v>
      </c>
      <c r="BI141" s="150">
        <f>IF(N141="nulová",J141,0)</f>
        <v>0</v>
      </c>
      <c r="BJ141" s="17" t="s">
        <v>88</v>
      </c>
      <c r="BK141" s="150">
        <f>ROUND(I141*H141,2)</f>
        <v>0</v>
      </c>
      <c r="BL141" s="17" t="s">
        <v>257</v>
      </c>
      <c r="BM141" s="149" t="s">
        <v>6551</v>
      </c>
    </row>
    <row r="142" spans="2:65" s="12" customFormat="1" ht="11.25">
      <c r="B142" s="155"/>
      <c r="D142" s="156" t="s">
        <v>265</v>
      </c>
      <c r="E142" s="157" t="s">
        <v>1</v>
      </c>
      <c r="F142" s="158" t="s">
        <v>6552</v>
      </c>
      <c r="H142" s="159">
        <v>134.95599999999999</v>
      </c>
      <c r="I142" s="160"/>
      <c r="L142" s="155"/>
      <c r="M142" s="161"/>
      <c r="T142" s="162"/>
      <c r="AT142" s="157" t="s">
        <v>265</v>
      </c>
      <c r="AU142" s="157" t="s">
        <v>267</v>
      </c>
      <c r="AV142" s="12" t="s">
        <v>21</v>
      </c>
      <c r="AW142" s="12" t="s">
        <v>36</v>
      </c>
      <c r="AX142" s="12" t="s">
        <v>88</v>
      </c>
      <c r="AY142" s="157" t="s">
        <v>250</v>
      </c>
    </row>
    <row r="143" spans="2:65" s="1" customFormat="1" ht="33" customHeight="1">
      <c r="B143" s="33"/>
      <c r="C143" s="138" t="s">
        <v>305</v>
      </c>
      <c r="D143" s="138" t="s">
        <v>252</v>
      </c>
      <c r="E143" s="139" t="s">
        <v>6553</v>
      </c>
      <c r="F143" s="140" t="s">
        <v>6554</v>
      </c>
      <c r="G143" s="141" t="s">
        <v>481</v>
      </c>
      <c r="H143" s="142">
        <v>1591</v>
      </c>
      <c r="I143" s="143"/>
      <c r="J143" s="144">
        <f>ROUND(I143*H143,2)</f>
        <v>0</v>
      </c>
      <c r="K143" s="140" t="s">
        <v>256</v>
      </c>
      <c r="L143" s="33"/>
      <c r="M143" s="145" t="s">
        <v>1</v>
      </c>
      <c r="N143" s="146" t="s">
        <v>45</v>
      </c>
      <c r="P143" s="147">
        <f>O143*H143</f>
        <v>0</v>
      </c>
      <c r="Q143" s="147">
        <v>0</v>
      </c>
      <c r="R143" s="147">
        <f>Q143*H143</f>
        <v>0</v>
      </c>
      <c r="S143" s="147">
        <v>0</v>
      </c>
      <c r="T143" s="148">
        <f>S143*H143</f>
        <v>0</v>
      </c>
      <c r="AR143" s="149" t="s">
        <v>257</v>
      </c>
      <c r="AT143" s="149" t="s">
        <v>252</v>
      </c>
      <c r="AU143" s="149" t="s">
        <v>267</v>
      </c>
      <c r="AY143" s="17" t="s">
        <v>250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257</v>
      </c>
      <c r="BM143" s="149" t="s">
        <v>6555</v>
      </c>
    </row>
    <row r="144" spans="2:65" s="1" customFormat="1" ht="11.25">
      <c r="B144" s="33"/>
      <c r="D144" s="151" t="s">
        <v>259</v>
      </c>
      <c r="F144" s="152" t="s">
        <v>6556</v>
      </c>
      <c r="I144" s="153"/>
      <c r="L144" s="33"/>
      <c r="M144" s="154"/>
      <c r="T144" s="57"/>
      <c r="AT144" s="17" t="s">
        <v>259</v>
      </c>
      <c r="AU144" s="17" t="s">
        <v>267</v>
      </c>
    </row>
    <row r="145" spans="2:65" s="12" customFormat="1" ht="11.25">
      <c r="B145" s="155"/>
      <c r="D145" s="156" t="s">
        <v>265</v>
      </c>
      <c r="E145" s="157" t="s">
        <v>1</v>
      </c>
      <c r="F145" s="158" t="s">
        <v>6557</v>
      </c>
      <c r="H145" s="159">
        <v>1591</v>
      </c>
      <c r="I145" s="160"/>
      <c r="L145" s="155"/>
      <c r="M145" s="161"/>
      <c r="T145" s="162"/>
      <c r="AT145" s="157" t="s">
        <v>265</v>
      </c>
      <c r="AU145" s="157" t="s">
        <v>267</v>
      </c>
      <c r="AV145" s="12" t="s">
        <v>21</v>
      </c>
      <c r="AW145" s="12" t="s">
        <v>36</v>
      </c>
      <c r="AX145" s="12" t="s">
        <v>88</v>
      </c>
      <c r="AY145" s="157" t="s">
        <v>250</v>
      </c>
    </row>
    <row r="146" spans="2:65" s="1" customFormat="1" ht="33" customHeight="1">
      <c r="B146" s="33"/>
      <c r="C146" s="138" t="s">
        <v>299</v>
      </c>
      <c r="D146" s="138" t="s">
        <v>252</v>
      </c>
      <c r="E146" s="139" t="s">
        <v>6558</v>
      </c>
      <c r="F146" s="140" t="s">
        <v>6559</v>
      </c>
      <c r="G146" s="141" t="s">
        <v>481</v>
      </c>
      <c r="H146" s="142">
        <v>67</v>
      </c>
      <c r="I146" s="143"/>
      <c r="J146" s="144">
        <f>ROUND(I146*H146,2)</f>
        <v>0</v>
      </c>
      <c r="K146" s="140" t="s">
        <v>256</v>
      </c>
      <c r="L146" s="33"/>
      <c r="M146" s="145" t="s">
        <v>1</v>
      </c>
      <c r="N146" s="146" t="s">
        <v>45</v>
      </c>
      <c r="P146" s="147">
        <f>O146*H146</f>
        <v>0</v>
      </c>
      <c r="Q146" s="147">
        <v>0</v>
      </c>
      <c r="R146" s="147">
        <f>Q146*H146</f>
        <v>0</v>
      </c>
      <c r="S146" s="147">
        <v>0</v>
      </c>
      <c r="T146" s="148">
        <f>S146*H146</f>
        <v>0</v>
      </c>
      <c r="AR146" s="149" t="s">
        <v>257</v>
      </c>
      <c r="AT146" s="149" t="s">
        <v>252</v>
      </c>
      <c r="AU146" s="149" t="s">
        <v>267</v>
      </c>
      <c r="AY146" s="17" t="s">
        <v>250</v>
      </c>
      <c r="BE146" s="150">
        <f>IF(N146="základní",J146,0)</f>
        <v>0</v>
      </c>
      <c r="BF146" s="150">
        <f>IF(N146="snížená",J146,0)</f>
        <v>0</v>
      </c>
      <c r="BG146" s="150">
        <f>IF(N146="zákl. přenesená",J146,0)</f>
        <v>0</v>
      </c>
      <c r="BH146" s="150">
        <f>IF(N146="sníž. přenesená",J146,0)</f>
        <v>0</v>
      </c>
      <c r="BI146" s="150">
        <f>IF(N146="nulová",J146,0)</f>
        <v>0</v>
      </c>
      <c r="BJ146" s="17" t="s">
        <v>88</v>
      </c>
      <c r="BK146" s="150">
        <f>ROUND(I146*H146,2)</f>
        <v>0</v>
      </c>
      <c r="BL146" s="17" t="s">
        <v>257</v>
      </c>
      <c r="BM146" s="149" t="s">
        <v>6560</v>
      </c>
    </row>
    <row r="147" spans="2:65" s="1" customFormat="1" ht="11.25">
      <c r="B147" s="33"/>
      <c r="D147" s="151" t="s">
        <v>259</v>
      </c>
      <c r="F147" s="152" t="s">
        <v>6561</v>
      </c>
      <c r="I147" s="153"/>
      <c r="L147" s="33"/>
      <c r="M147" s="154"/>
      <c r="T147" s="57"/>
      <c r="AT147" s="17" t="s">
        <v>259</v>
      </c>
      <c r="AU147" s="17" t="s">
        <v>267</v>
      </c>
    </row>
    <row r="148" spans="2:65" s="12" customFormat="1" ht="11.25">
      <c r="B148" s="155"/>
      <c r="D148" s="156" t="s">
        <v>265</v>
      </c>
      <c r="E148" s="157" t="s">
        <v>1</v>
      </c>
      <c r="F148" s="158" t="s">
        <v>6562</v>
      </c>
      <c r="H148" s="159">
        <v>67</v>
      </c>
      <c r="I148" s="160"/>
      <c r="L148" s="155"/>
      <c r="M148" s="161"/>
      <c r="T148" s="162"/>
      <c r="AT148" s="157" t="s">
        <v>265</v>
      </c>
      <c r="AU148" s="157" t="s">
        <v>267</v>
      </c>
      <c r="AV148" s="12" t="s">
        <v>21</v>
      </c>
      <c r="AW148" s="12" t="s">
        <v>36</v>
      </c>
      <c r="AX148" s="12" t="s">
        <v>88</v>
      </c>
      <c r="AY148" s="157" t="s">
        <v>250</v>
      </c>
    </row>
    <row r="149" spans="2:65" s="1" customFormat="1" ht="21.75" customHeight="1">
      <c r="B149" s="33"/>
      <c r="C149" s="138" t="s">
        <v>21</v>
      </c>
      <c r="D149" s="138" t="s">
        <v>252</v>
      </c>
      <c r="E149" s="139" t="s">
        <v>6563</v>
      </c>
      <c r="F149" s="140" t="s">
        <v>6564</v>
      </c>
      <c r="G149" s="141" t="s">
        <v>255</v>
      </c>
      <c r="H149" s="142">
        <v>8097.3339999999998</v>
      </c>
      <c r="I149" s="143"/>
      <c r="J149" s="144">
        <f>ROUND(I149*H149,2)</f>
        <v>0</v>
      </c>
      <c r="K149" s="140" t="s">
        <v>256</v>
      </c>
      <c r="L149" s="33"/>
      <c r="M149" s="145" t="s">
        <v>1</v>
      </c>
      <c r="N149" s="146" t="s">
        <v>45</v>
      </c>
      <c r="P149" s="147">
        <f>O149*H149</f>
        <v>0</v>
      </c>
      <c r="Q149" s="147">
        <v>0</v>
      </c>
      <c r="R149" s="147">
        <f>Q149*H149</f>
        <v>0</v>
      </c>
      <c r="S149" s="147">
        <v>0</v>
      </c>
      <c r="T149" s="148">
        <f>S149*H149</f>
        <v>0</v>
      </c>
      <c r="AR149" s="149" t="s">
        <v>257</v>
      </c>
      <c r="AT149" s="149" t="s">
        <v>252</v>
      </c>
      <c r="AU149" s="149" t="s">
        <v>267</v>
      </c>
      <c r="AY149" s="17" t="s">
        <v>250</v>
      </c>
      <c r="BE149" s="150">
        <f>IF(N149="základní",J149,0)</f>
        <v>0</v>
      </c>
      <c r="BF149" s="150">
        <f>IF(N149="snížená",J149,0)</f>
        <v>0</v>
      </c>
      <c r="BG149" s="150">
        <f>IF(N149="zákl. přenesená",J149,0)</f>
        <v>0</v>
      </c>
      <c r="BH149" s="150">
        <f>IF(N149="sníž. přenesená",J149,0)</f>
        <v>0</v>
      </c>
      <c r="BI149" s="150">
        <f>IF(N149="nulová",J149,0)</f>
        <v>0</v>
      </c>
      <c r="BJ149" s="17" t="s">
        <v>88</v>
      </c>
      <c r="BK149" s="150">
        <f>ROUND(I149*H149,2)</f>
        <v>0</v>
      </c>
      <c r="BL149" s="17" t="s">
        <v>257</v>
      </c>
      <c r="BM149" s="149" t="s">
        <v>6565</v>
      </c>
    </row>
    <row r="150" spans="2:65" s="1" customFormat="1" ht="11.25">
      <c r="B150" s="33"/>
      <c r="D150" s="151" t="s">
        <v>259</v>
      </c>
      <c r="F150" s="152" t="s">
        <v>6566</v>
      </c>
      <c r="I150" s="153"/>
      <c r="L150" s="33"/>
      <c r="M150" s="154"/>
      <c r="T150" s="57"/>
      <c r="AT150" s="17" t="s">
        <v>259</v>
      </c>
      <c r="AU150" s="17" t="s">
        <v>267</v>
      </c>
    </row>
    <row r="151" spans="2:65" s="15" customFormat="1" ht="22.5">
      <c r="B151" s="195"/>
      <c r="D151" s="156" t="s">
        <v>265</v>
      </c>
      <c r="E151" s="196" t="s">
        <v>1</v>
      </c>
      <c r="F151" s="197" t="s">
        <v>6547</v>
      </c>
      <c r="H151" s="196" t="s">
        <v>1</v>
      </c>
      <c r="I151" s="198"/>
      <c r="L151" s="195"/>
      <c r="M151" s="199"/>
      <c r="T151" s="200"/>
      <c r="AT151" s="196" t="s">
        <v>265</v>
      </c>
      <c r="AU151" s="196" t="s">
        <v>267</v>
      </c>
      <c r="AV151" s="15" t="s">
        <v>88</v>
      </c>
      <c r="AW151" s="15" t="s">
        <v>36</v>
      </c>
      <c r="AX151" s="15" t="s">
        <v>80</v>
      </c>
      <c r="AY151" s="196" t="s">
        <v>250</v>
      </c>
    </row>
    <row r="152" spans="2:65" s="12" customFormat="1" ht="22.5">
      <c r="B152" s="155"/>
      <c r="D152" s="156" t="s">
        <v>265</v>
      </c>
      <c r="E152" s="157" t="s">
        <v>1</v>
      </c>
      <c r="F152" s="158" t="s">
        <v>6548</v>
      </c>
      <c r="H152" s="159">
        <v>712.66700000000003</v>
      </c>
      <c r="I152" s="160"/>
      <c r="L152" s="155"/>
      <c r="M152" s="161"/>
      <c r="T152" s="162"/>
      <c r="AT152" s="157" t="s">
        <v>265</v>
      </c>
      <c r="AU152" s="157" t="s">
        <v>267</v>
      </c>
      <c r="AV152" s="12" t="s">
        <v>21</v>
      </c>
      <c r="AW152" s="12" t="s">
        <v>36</v>
      </c>
      <c r="AX152" s="12" t="s">
        <v>80</v>
      </c>
      <c r="AY152" s="157" t="s">
        <v>250</v>
      </c>
    </row>
    <row r="153" spans="2:65" s="12" customFormat="1" ht="11.25">
      <c r="B153" s="155"/>
      <c r="D153" s="156" t="s">
        <v>265</v>
      </c>
      <c r="E153" s="157" t="s">
        <v>1</v>
      </c>
      <c r="F153" s="158" t="s">
        <v>6549</v>
      </c>
      <c r="H153" s="159">
        <v>5206</v>
      </c>
      <c r="I153" s="160"/>
      <c r="L153" s="155"/>
      <c r="M153" s="161"/>
      <c r="T153" s="162"/>
      <c r="AT153" s="157" t="s">
        <v>265</v>
      </c>
      <c r="AU153" s="157" t="s">
        <v>267</v>
      </c>
      <c r="AV153" s="12" t="s">
        <v>21</v>
      </c>
      <c r="AW153" s="12" t="s">
        <v>36</v>
      </c>
      <c r="AX153" s="12" t="s">
        <v>80</v>
      </c>
      <c r="AY153" s="157" t="s">
        <v>250</v>
      </c>
    </row>
    <row r="154" spans="2:65" s="12" customFormat="1" ht="11.25">
      <c r="B154" s="155"/>
      <c r="D154" s="156" t="s">
        <v>265</v>
      </c>
      <c r="E154" s="157" t="s">
        <v>1</v>
      </c>
      <c r="F154" s="158" t="s">
        <v>6550</v>
      </c>
      <c r="H154" s="159">
        <v>2178.6669999999999</v>
      </c>
      <c r="I154" s="160"/>
      <c r="L154" s="155"/>
      <c r="M154" s="161"/>
      <c r="T154" s="162"/>
      <c r="AT154" s="157" t="s">
        <v>265</v>
      </c>
      <c r="AU154" s="157" t="s">
        <v>267</v>
      </c>
      <c r="AV154" s="12" t="s">
        <v>21</v>
      </c>
      <c r="AW154" s="12" t="s">
        <v>36</v>
      </c>
      <c r="AX154" s="12" t="s">
        <v>80</v>
      </c>
      <c r="AY154" s="157" t="s">
        <v>250</v>
      </c>
    </row>
    <row r="155" spans="2:65" s="13" customFormat="1" ht="11.25">
      <c r="B155" s="163"/>
      <c r="D155" s="156" t="s">
        <v>265</v>
      </c>
      <c r="E155" s="164" t="s">
        <v>1</v>
      </c>
      <c r="F155" s="165" t="s">
        <v>273</v>
      </c>
      <c r="H155" s="166">
        <v>8097.3339999999998</v>
      </c>
      <c r="I155" s="167"/>
      <c r="L155" s="163"/>
      <c r="M155" s="168"/>
      <c r="T155" s="169"/>
      <c r="AT155" s="164" t="s">
        <v>265</v>
      </c>
      <c r="AU155" s="164" t="s">
        <v>267</v>
      </c>
      <c r="AV155" s="13" t="s">
        <v>257</v>
      </c>
      <c r="AW155" s="13" t="s">
        <v>36</v>
      </c>
      <c r="AX155" s="13" t="s">
        <v>88</v>
      </c>
      <c r="AY155" s="164" t="s">
        <v>250</v>
      </c>
    </row>
    <row r="156" spans="2:65" s="1" customFormat="1" ht="24.2" customHeight="1">
      <c r="B156" s="33"/>
      <c r="C156" s="138" t="s">
        <v>340</v>
      </c>
      <c r="D156" s="138" t="s">
        <v>252</v>
      </c>
      <c r="E156" s="139" t="s">
        <v>6567</v>
      </c>
      <c r="F156" s="140" t="s">
        <v>6568</v>
      </c>
      <c r="G156" s="141" t="s">
        <v>481</v>
      </c>
      <c r="H156" s="142">
        <v>1081</v>
      </c>
      <c r="I156" s="143"/>
      <c r="J156" s="144">
        <f>ROUND(I156*H156,2)</f>
        <v>0</v>
      </c>
      <c r="K156" s="140" t="s">
        <v>256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257</v>
      </c>
      <c r="AT156" s="149" t="s">
        <v>252</v>
      </c>
      <c r="AU156" s="149" t="s">
        <v>267</v>
      </c>
      <c r="AY156" s="17" t="s">
        <v>250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257</v>
      </c>
      <c r="BM156" s="149" t="s">
        <v>6569</v>
      </c>
    </row>
    <row r="157" spans="2:65" s="1" customFormat="1" ht="11.25">
      <c r="B157" s="33"/>
      <c r="D157" s="151" t="s">
        <v>259</v>
      </c>
      <c r="F157" s="152" t="s">
        <v>6570</v>
      </c>
      <c r="I157" s="153"/>
      <c r="L157" s="33"/>
      <c r="M157" s="154"/>
      <c r="T157" s="57"/>
      <c r="AT157" s="17" t="s">
        <v>259</v>
      </c>
      <c r="AU157" s="17" t="s">
        <v>267</v>
      </c>
    </row>
    <row r="158" spans="2:65" s="12" customFormat="1" ht="11.25">
      <c r="B158" s="155"/>
      <c r="D158" s="156" t="s">
        <v>265</v>
      </c>
      <c r="E158" s="157" t="s">
        <v>1</v>
      </c>
      <c r="F158" s="158" t="s">
        <v>6571</v>
      </c>
      <c r="H158" s="159">
        <v>1081</v>
      </c>
      <c r="I158" s="160"/>
      <c r="L158" s="155"/>
      <c r="M158" s="161"/>
      <c r="T158" s="162"/>
      <c r="AT158" s="157" t="s">
        <v>265</v>
      </c>
      <c r="AU158" s="157" t="s">
        <v>267</v>
      </c>
      <c r="AV158" s="12" t="s">
        <v>21</v>
      </c>
      <c r="AW158" s="12" t="s">
        <v>36</v>
      </c>
      <c r="AX158" s="12" t="s">
        <v>88</v>
      </c>
      <c r="AY158" s="157" t="s">
        <v>250</v>
      </c>
    </row>
    <row r="159" spans="2:65" s="1" customFormat="1" ht="16.5" customHeight="1">
      <c r="B159" s="33"/>
      <c r="C159" s="178" t="s">
        <v>8</v>
      </c>
      <c r="D159" s="178" t="s">
        <v>364</v>
      </c>
      <c r="E159" s="179" t="s">
        <v>6572</v>
      </c>
      <c r="F159" s="180" t="s">
        <v>6573</v>
      </c>
      <c r="G159" s="181" t="s">
        <v>481</v>
      </c>
      <c r="H159" s="182">
        <v>17</v>
      </c>
      <c r="I159" s="183"/>
      <c r="J159" s="184">
        <f t="shared" ref="J159:J164" si="0">ROUND(I159*H159,2)</f>
        <v>0</v>
      </c>
      <c r="K159" s="180" t="s">
        <v>1</v>
      </c>
      <c r="L159" s="185"/>
      <c r="M159" s="186" t="s">
        <v>1</v>
      </c>
      <c r="N159" s="187" t="s">
        <v>45</v>
      </c>
      <c r="P159" s="147">
        <f t="shared" ref="P159:P164" si="1">O159*H159</f>
        <v>0</v>
      </c>
      <c r="Q159" s="147">
        <v>4.0000000000000001E-3</v>
      </c>
      <c r="R159" s="147">
        <f t="shared" ref="R159:R164" si="2">Q159*H159</f>
        <v>6.8000000000000005E-2</v>
      </c>
      <c r="S159" s="147">
        <v>0</v>
      </c>
      <c r="T159" s="148">
        <f t="shared" ref="T159:T164" si="3">S159*H159</f>
        <v>0</v>
      </c>
      <c r="AR159" s="149" t="s">
        <v>299</v>
      </c>
      <c r="AT159" s="149" t="s">
        <v>364</v>
      </c>
      <c r="AU159" s="149" t="s">
        <v>267</v>
      </c>
      <c r="AY159" s="17" t="s">
        <v>250</v>
      </c>
      <c r="BE159" s="150">
        <f t="shared" ref="BE159:BE164" si="4">IF(N159="základní",J159,0)</f>
        <v>0</v>
      </c>
      <c r="BF159" s="150">
        <f t="shared" ref="BF159:BF164" si="5">IF(N159="snížená",J159,0)</f>
        <v>0</v>
      </c>
      <c r="BG159" s="150">
        <f t="shared" ref="BG159:BG164" si="6">IF(N159="zákl. přenesená",J159,0)</f>
        <v>0</v>
      </c>
      <c r="BH159" s="150">
        <f t="shared" ref="BH159:BH164" si="7">IF(N159="sníž. přenesená",J159,0)</f>
        <v>0</v>
      </c>
      <c r="BI159" s="150">
        <f t="shared" ref="BI159:BI164" si="8">IF(N159="nulová",J159,0)</f>
        <v>0</v>
      </c>
      <c r="BJ159" s="17" t="s">
        <v>88</v>
      </c>
      <c r="BK159" s="150">
        <f t="shared" ref="BK159:BK164" si="9">ROUND(I159*H159,2)</f>
        <v>0</v>
      </c>
      <c r="BL159" s="17" t="s">
        <v>257</v>
      </c>
      <c r="BM159" s="149" t="s">
        <v>6574</v>
      </c>
    </row>
    <row r="160" spans="2:65" s="1" customFormat="1" ht="16.5" customHeight="1">
      <c r="B160" s="33"/>
      <c r="C160" s="178" t="s">
        <v>351</v>
      </c>
      <c r="D160" s="178" t="s">
        <v>364</v>
      </c>
      <c r="E160" s="179" t="s">
        <v>6575</v>
      </c>
      <c r="F160" s="180" t="s">
        <v>6576</v>
      </c>
      <c r="G160" s="181" t="s">
        <v>481</v>
      </c>
      <c r="H160" s="182">
        <v>7</v>
      </c>
      <c r="I160" s="183"/>
      <c r="J160" s="184">
        <f t="shared" si="0"/>
        <v>0</v>
      </c>
      <c r="K160" s="180" t="s">
        <v>1</v>
      </c>
      <c r="L160" s="185"/>
      <c r="M160" s="186" t="s">
        <v>1</v>
      </c>
      <c r="N160" s="187" t="s">
        <v>45</v>
      </c>
      <c r="P160" s="147">
        <f t="shared" si="1"/>
        <v>0</v>
      </c>
      <c r="Q160" s="147">
        <v>4.0000000000000001E-3</v>
      </c>
      <c r="R160" s="147">
        <f t="shared" si="2"/>
        <v>2.8000000000000001E-2</v>
      </c>
      <c r="S160" s="147">
        <v>0</v>
      </c>
      <c r="T160" s="148">
        <f t="shared" si="3"/>
        <v>0</v>
      </c>
      <c r="AR160" s="149" t="s">
        <v>299</v>
      </c>
      <c r="AT160" s="149" t="s">
        <v>364</v>
      </c>
      <c r="AU160" s="149" t="s">
        <v>267</v>
      </c>
      <c r="AY160" s="17" t="s">
        <v>250</v>
      </c>
      <c r="BE160" s="150">
        <f t="shared" si="4"/>
        <v>0</v>
      </c>
      <c r="BF160" s="150">
        <f t="shared" si="5"/>
        <v>0</v>
      </c>
      <c r="BG160" s="150">
        <f t="shared" si="6"/>
        <v>0</v>
      </c>
      <c r="BH160" s="150">
        <f t="shared" si="7"/>
        <v>0</v>
      </c>
      <c r="BI160" s="150">
        <f t="shared" si="8"/>
        <v>0</v>
      </c>
      <c r="BJ160" s="17" t="s">
        <v>88</v>
      </c>
      <c r="BK160" s="150">
        <f t="shared" si="9"/>
        <v>0</v>
      </c>
      <c r="BL160" s="17" t="s">
        <v>257</v>
      </c>
      <c r="BM160" s="149" t="s">
        <v>6577</v>
      </c>
    </row>
    <row r="161" spans="2:65" s="1" customFormat="1" ht="16.5" customHeight="1">
      <c r="B161" s="33"/>
      <c r="C161" s="178" t="s">
        <v>357</v>
      </c>
      <c r="D161" s="178" t="s">
        <v>364</v>
      </c>
      <c r="E161" s="179" t="s">
        <v>6578</v>
      </c>
      <c r="F161" s="180" t="s">
        <v>6579</v>
      </c>
      <c r="G161" s="181" t="s">
        <v>481</v>
      </c>
      <c r="H161" s="182">
        <v>12</v>
      </c>
      <c r="I161" s="183"/>
      <c r="J161" s="184">
        <f t="shared" si="0"/>
        <v>0</v>
      </c>
      <c r="K161" s="180" t="s">
        <v>1</v>
      </c>
      <c r="L161" s="185"/>
      <c r="M161" s="186" t="s">
        <v>1</v>
      </c>
      <c r="N161" s="187" t="s">
        <v>45</v>
      </c>
      <c r="P161" s="147">
        <f t="shared" si="1"/>
        <v>0</v>
      </c>
      <c r="Q161" s="147">
        <v>4.0000000000000001E-3</v>
      </c>
      <c r="R161" s="147">
        <f t="shared" si="2"/>
        <v>4.8000000000000001E-2</v>
      </c>
      <c r="S161" s="147">
        <v>0</v>
      </c>
      <c r="T161" s="148">
        <f t="shared" si="3"/>
        <v>0</v>
      </c>
      <c r="AR161" s="149" t="s">
        <v>299</v>
      </c>
      <c r="AT161" s="149" t="s">
        <v>364</v>
      </c>
      <c r="AU161" s="149" t="s">
        <v>267</v>
      </c>
      <c r="AY161" s="17" t="s">
        <v>250</v>
      </c>
      <c r="BE161" s="150">
        <f t="shared" si="4"/>
        <v>0</v>
      </c>
      <c r="BF161" s="150">
        <f t="shared" si="5"/>
        <v>0</v>
      </c>
      <c r="BG161" s="150">
        <f t="shared" si="6"/>
        <v>0</v>
      </c>
      <c r="BH161" s="150">
        <f t="shared" si="7"/>
        <v>0</v>
      </c>
      <c r="BI161" s="150">
        <f t="shared" si="8"/>
        <v>0</v>
      </c>
      <c r="BJ161" s="17" t="s">
        <v>88</v>
      </c>
      <c r="BK161" s="150">
        <f t="shared" si="9"/>
        <v>0</v>
      </c>
      <c r="BL161" s="17" t="s">
        <v>257</v>
      </c>
      <c r="BM161" s="149" t="s">
        <v>6580</v>
      </c>
    </row>
    <row r="162" spans="2:65" s="1" customFormat="1" ht="16.5" customHeight="1">
      <c r="B162" s="33"/>
      <c r="C162" s="178" t="s">
        <v>363</v>
      </c>
      <c r="D162" s="178" t="s">
        <v>364</v>
      </c>
      <c r="E162" s="179" t="s">
        <v>6581</v>
      </c>
      <c r="F162" s="180" t="s">
        <v>6582</v>
      </c>
      <c r="G162" s="181" t="s">
        <v>481</v>
      </c>
      <c r="H162" s="182">
        <v>17</v>
      </c>
      <c r="I162" s="183"/>
      <c r="J162" s="184">
        <f t="shared" si="0"/>
        <v>0</v>
      </c>
      <c r="K162" s="180" t="s">
        <v>1</v>
      </c>
      <c r="L162" s="185"/>
      <c r="M162" s="186" t="s">
        <v>1</v>
      </c>
      <c r="N162" s="187" t="s">
        <v>45</v>
      </c>
      <c r="P162" s="147">
        <f t="shared" si="1"/>
        <v>0</v>
      </c>
      <c r="Q162" s="147">
        <v>4.0000000000000001E-3</v>
      </c>
      <c r="R162" s="147">
        <f t="shared" si="2"/>
        <v>6.8000000000000005E-2</v>
      </c>
      <c r="S162" s="147">
        <v>0</v>
      </c>
      <c r="T162" s="148">
        <f t="shared" si="3"/>
        <v>0</v>
      </c>
      <c r="AR162" s="149" t="s">
        <v>299</v>
      </c>
      <c r="AT162" s="149" t="s">
        <v>364</v>
      </c>
      <c r="AU162" s="149" t="s">
        <v>267</v>
      </c>
      <c r="AY162" s="17" t="s">
        <v>250</v>
      </c>
      <c r="BE162" s="150">
        <f t="shared" si="4"/>
        <v>0</v>
      </c>
      <c r="BF162" s="150">
        <f t="shared" si="5"/>
        <v>0</v>
      </c>
      <c r="BG162" s="150">
        <f t="shared" si="6"/>
        <v>0</v>
      </c>
      <c r="BH162" s="150">
        <f t="shared" si="7"/>
        <v>0</v>
      </c>
      <c r="BI162" s="150">
        <f t="shared" si="8"/>
        <v>0</v>
      </c>
      <c r="BJ162" s="17" t="s">
        <v>88</v>
      </c>
      <c r="BK162" s="150">
        <f t="shared" si="9"/>
        <v>0</v>
      </c>
      <c r="BL162" s="17" t="s">
        <v>257</v>
      </c>
      <c r="BM162" s="149" t="s">
        <v>6583</v>
      </c>
    </row>
    <row r="163" spans="2:65" s="1" customFormat="1" ht="16.5" customHeight="1">
      <c r="B163" s="33"/>
      <c r="C163" s="178" t="s">
        <v>369</v>
      </c>
      <c r="D163" s="178" t="s">
        <v>364</v>
      </c>
      <c r="E163" s="179" t="s">
        <v>6584</v>
      </c>
      <c r="F163" s="180" t="s">
        <v>6585</v>
      </c>
      <c r="G163" s="181" t="s">
        <v>481</v>
      </c>
      <c r="H163" s="182">
        <v>14</v>
      </c>
      <c r="I163" s="183"/>
      <c r="J163" s="184">
        <f t="shared" si="0"/>
        <v>0</v>
      </c>
      <c r="K163" s="180" t="s">
        <v>1</v>
      </c>
      <c r="L163" s="185"/>
      <c r="M163" s="186" t="s">
        <v>1</v>
      </c>
      <c r="N163" s="187" t="s">
        <v>45</v>
      </c>
      <c r="P163" s="147">
        <f t="shared" si="1"/>
        <v>0</v>
      </c>
      <c r="Q163" s="147">
        <v>4.0000000000000001E-3</v>
      </c>
      <c r="R163" s="147">
        <f t="shared" si="2"/>
        <v>5.6000000000000001E-2</v>
      </c>
      <c r="S163" s="147">
        <v>0</v>
      </c>
      <c r="T163" s="148">
        <f t="shared" si="3"/>
        <v>0</v>
      </c>
      <c r="AR163" s="149" t="s">
        <v>299</v>
      </c>
      <c r="AT163" s="149" t="s">
        <v>364</v>
      </c>
      <c r="AU163" s="149" t="s">
        <v>267</v>
      </c>
      <c r="AY163" s="17" t="s">
        <v>250</v>
      </c>
      <c r="BE163" s="150">
        <f t="shared" si="4"/>
        <v>0</v>
      </c>
      <c r="BF163" s="150">
        <f t="shared" si="5"/>
        <v>0</v>
      </c>
      <c r="BG163" s="150">
        <f t="shared" si="6"/>
        <v>0</v>
      </c>
      <c r="BH163" s="150">
        <f t="shared" si="7"/>
        <v>0</v>
      </c>
      <c r="BI163" s="150">
        <f t="shared" si="8"/>
        <v>0</v>
      </c>
      <c r="BJ163" s="17" t="s">
        <v>88</v>
      </c>
      <c r="BK163" s="150">
        <f t="shared" si="9"/>
        <v>0</v>
      </c>
      <c r="BL163" s="17" t="s">
        <v>257</v>
      </c>
      <c r="BM163" s="149" t="s">
        <v>6586</v>
      </c>
    </row>
    <row r="164" spans="2:65" s="1" customFormat="1" ht="24.2" customHeight="1">
      <c r="B164" s="33"/>
      <c r="C164" s="138" t="s">
        <v>335</v>
      </c>
      <c r="D164" s="138" t="s">
        <v>252</v>
      </c>
      <c r="E164" s="139" t="s">
        <v>6587</v>
      </c>
      <c r="F164" s="140" t="s">
        <v>6588</v>
      </c>
      <c r="G164" s="141" t="s">
        <v>481</v>
      </c>
      <c r="H164" s="142">
        <v>510</v>
      </c>
      <c r="I164" s="143"/>
      <c r="J164" s="144">
        <f t="shared" si="0"/>
        <v>0</v>
      </c>
      <c r="K164" s="140" t="s">
        <v>256</v>
      </c>
      <c r="L164" s="33"/>
      <c r="M164" s="145" t="s">
        <v>1</v>
      </c>
      <c r="N164" s="146" t="s">
        <v>45</v>
      </c>
      <c r="P164" s="147">
        <f t="shared" si="1"/>
        <v>0</v>
      </c>
      <c r="Q164" s="147">
        <v>0</v>
      </c>
      <c r="R164" s="147">
        <f t="shared" si="2"/>
        <v>0</v>
      </c>
      <c r="S164" s="147">
        <v>0</v>
      </c>
      <c r="T164" s="148">
        <f t="shared" si="3"/>
        <v>0</v>
      </c>
      <c r="AR164" s="149" t="s">
        <v>257</v>
      </c>
      <c r="AT164" s="149" t="s">
        <v>252</v>
      </c>
      <c r="AU164" s="149" t="s">
        <v>267</v>
      </c>
      <c r="AY164" s="17" t="s">
        <v>250</v>
      </c>
      <c r="BE164" s="150">
        <f t="shared" si="4"/>
        <v>0</v>
      </c>
      <c r="BF164" s="150">
        <f t="shared" si="5"/>
        <v>0</v>
      </c>
      <c r="BG164" s="150">
        <f t="shared" si="6"/>
        <v>0</v>
      </c>
      <c r="BH164" s="150">
        <f t="shared" si="7"/>
        <v>0</v>
      </c>
      <c r="BI164" s="150">
        <f t="shared" si="8"/>
        <v>0</v>
      </c>
      <c r="BJ164" s="17" t="s">
        <v>88</v>
      </c>
      <c r="BK164" s="150">
        <f t="shared" si="9"/>
        <v>0</v>
      </c>
      <c r="BL164" s="17" t="s">
        <v>257</v>
      </c>
      <c r="BM164" s="149" t="s">
        <v>6589</v>
      </c>
    </row>
    <row r="165" spans="2:65" s="1" customFormat="1" ht="11.25">
      <c r="B165" s="33"/>
      <c r="D165" s="151" t="s">
        <v>259</v>
      </c>
      <c r="F165" s="152" t="s">
        <v>6590</v>
      </c>
      <c r="I165" s="153"/>
      <c r="L165" s="33"/>
      <c r="M165" s="154"/>
      <c r="T165" s="57"/>
      <c r="AT165" s="17" t="s">
        <v>259</v>
      </c>
      <c r="AU165" s="17" t="s">
        <v>267</v>
      </c>
    </row>
    <row r="166" spans="2:65" s="12" customFormat="1" ht="11.25">
      <c r="B166" s="155"/>
      <c r="D166" s="156" t="s">
        <v>265</v>
      </c>
      <c r="E166" s="157" t="s">
        <v>1</v>
      </c>
      <c r="F166" s="158" t="s">
        <v>6591</v>
      </c>
      <c r="H166" s="159">
        <v>510</v>
      </c>
      <c r="I166" s="160"/>
      <c r="L166" s="155"/>
      <c r="M166" s="161"/>
      <c r="T166" s="162"/>
      <c r="AT166" s="157" t="s">
        <v>265</v>
      </c>
      <c r="AU166" s="157" t="s">
        <v>267</v>
      </c>
      <c r="AV166" s="12" t="s">
        <v>21</v>
      </c>
      <c r="AW166" s="12" t="s">
        <v>36</v>
      </c>
      <c r="AX166" s="12" t="s">
        <v>88</v>
      </c>
      <c r="AY166" s="157" t="s">
        <v>250</v>
      </c>
    </row>
    <row r="167" spans="2:65" s="1" customFormat="1" ht="24.2" customHeight="1">
      <c r="B167" s="33"/>
      <c r="C167" s="138" t="s">
        <v>331</v>
      </c>
      <c r="D167" s="138" t="s">
        <v>252</v>
      </c>
      <c r="E167" s="139" t="s">
        <v>6592</v>
      </c>
      <c r="F167" s="140" t="s">
        <v>6593</v>
      </c>
      <c r="G167" s="141" t="s">
        <v>481</v>
      </c>
      <c r="H167" s="142">
        <v>67</v>
      </c>
      <c r="I167" s="143"/>
      <c r="J167" s="144">
        <f>ROUND(I167*H167,2)</f>
        <v>0</v>
      </c>
      <c r="K167" s="140" t="s">
        <v>256</v>
      </c>
      <c r="L167" s="33"/>
      <c r="M167" s="145" t="s">
        <v>1</v>
      </c>
      <c r="N167" s="146" t="s">
        <v>45</v>
      </c>
      <c r="P167" s="147">
        <f>O167*H167</f>
        <v>0</v>
      </c>
      <c r="Q167" s="147">
        <v>0</v>
      </c>
      <c r="R167" s="147">
        <f>Q167*H167</f>
        <v>0</v>
      </c>
      <c r="S167" s="147">
        <v>0</v>
      </c>
      <c r="T167" s="148">
        <f>S167*H167</f>
        <v>0</v>
      </c>
      <c r="AR167" s="149" t="s">
        <v>257</v>
      </c>
      <c r="AT167" s="149" t="s">
        <v>252</v>
      </c>
      <c r="AU167" s="149" t="s">
        <v>267</v>
      </c>
      <c r="AY167" s="17" t="s">
        <v>250</v>
      </c>
      <c r="BE167" s="150">
        <f>IF(N167="základní",J167,0)</f>
        <v>0</v>
      </c>
      <c r="BF167" s="150">
        <f>IF(N167="snížená",J167,0)</f>
        <v>0</v>
      </c>
      <c r="BG167" s="150">
        <f>IF(N167="zákl. přenesená",J167,0)</f>
        <v>0</v>
      </c>
      <c r="BH167" s="150">
        <f>IF(N167="sníž. přenesená",J167,0)</f>
        <v>0</v>
      </c>
      <c r="BI167" s="150">
        <f>IF(N167="nulová",J167,0)</f>
        <v>0</v>
      </c>
      <c r="BJ167" s="17" t="s">
        <v>88</v>
      </c>
      <c r="BK167" s="150">
        <f>ROUND(I167*H167,2)</f>
        <v>0</v>
      </c>
      <c r="BL167" s="17" t="s">
        <v>257</v>
      </c>
      <c r="BM167" s="149" t="s">
        <v>6594</v>
      </c>
    </row>
    <row r="168" spans="2:65" s="1" customFormat="1" ht="11.25">
      <c r="B168" s="33"/>
      <c r="D168" s="151" t="s">
        <v>259</v>
      </c>
      <c r="F168" s="152" t="s">
        <v>6595</v>
      </c>
      <c r="I168" s="153"/>
      <c r="L168" s="33"/>
      <c r="M168" s="154"/>
      <c r="T168" s="57"/>
      <c r="AT168" s="17" t="s">
        <v>259</v>
      </c>
      <c r="AU168" s="17" t="s">
        <v>267</v>
      </c>
    </row>
    <row r="169" spans="2:65" s="12" customFormat="1" ht="11.25">
      <c r="B169" s="155"/>
      <c r="D169" s="156" t="s">
        <v>265</v>
      </c>
      <c r="E169" s="157" t="s">
        <v>1</v>
      </c>
      <c r="F169" s="158" t="s">
        <v>6562</v>
      </c>
      <c r="H169" s="159">
        <v>67</v>
      </c>
      <c r="I169" s="160"/>
      <c r="L169" s="155"/>
      <c r="M169" s="161"/>
      <c r="T169" s="162"/>
      <c r="AT169" s="157" t="s">
        <v>265</v>
      </c>
      <c r="AU169" s="157" t="s">
        <v>267</v>
      </c>
      <c r="AV169" s="12" t="s">
        <v>21</v>
      </c>
      <c r="AW169" s="12" t="s">
        <v>36</v>
      </c>
      <c r="AX169" s="12" t="s">
        <v>88</v>
      </c>
      <c r="AY169" s="157" t="s">
        <v>250</v>
      </c>
    </row>
    <row r="170" spans="2:65" s="1" customFormat="1" ht="33" customHeight="1">
      <c r="B170" s="33"/>
      <c r="C170" s="138" t="s">
        <v>7</v>
      </c>
      <c r="D170" s="138" t="s">
        <v>252</v>
      </c>
      <c r="E170" s="139" t="s">
        <v>6596</v>
      </c>
      <c r="F170" s="140" t="s">
        <v>6597</v>
      </c>
      <c r="G170" s="141" t="s">
        <v>481</v>
      </c>
      <c r="H170" s="142">
        <v>67</v>
      </c>
      <c r="I170" s="143"/>
      <c r="J170" s="144">
        <f>ROUND(I170*H170,2)</f>
        <v>0</v>
      </c>
      <c r="K170" s="140" t="s">
        <v>256</v>
      </c>
      <c r="L170" s="33"/>
      <c r="M170" s="145" t="s">
        <v>1</v>
      </c>
      <c r="N170" s="146" t="s">
        <v>45</v>
      </c>
      <c r="P170" s="147">
        <f>O170*H170</f>
        <v>0</v>
      </c>
      <c r="Q170" s="147">
        <v>5.8E-5</v>
      </c>
      <c r="R170" s="147">
        <f>Q170*H170</f>
        <v>3.8860000000000001E-3</v>
      </c>
      <c r="S170" s="147">
        <v>0</v>
      </c>
      <c r="T170" s="148">
        <f>S170*H170</f>
        <v>0</v>
      </c>
      <c r="AR170" s="149" t="s">
        <v>257</v>
      </c>
      <c r="AT170" s="149" t="s">
        <v>252</v>
      </c>
      <c r="AU170" s="149" t="s">
        <v>267</v>
      </c>
      <c r="AY170" s="17" t="s">
        <v>250</v>
      </c>
      <c r="BE170" s="150">
        <f>IF(N170="základní",J170,0)</f>
        <v>0</v>
      </c>
      <c r="BF170" s="150">
        <f>IF(N170="snížená",J170,0)</f>
        <v>0</v>
      </c>
      <c r="BG170" s="150">
        <f>IF(N170="zákl. přenesená",J170,0)</f>
        <v>0</v>
      </c>
      <c r="BH170" s="150">
        <f>IF(N170="sníž. přenesená",J170,0)</f>
        <v>0</v>
      </c>
      <c r="BI170" s="150">
        <f>IF(N170="nulová",J170,0)</f>
        <v>0</v>
      </c>
      <c r="BJ170" s="17" t="s">
        <v>88</v>
      </c>
      <c r="BK170" s="150">
        <f>ROUND(I170*H170,2)</f>
        <v>0</v>
      </c>
      <c r="BL170" s="17" t="s">
        <v>257</v>
      </c>
      <c r="BM170" s="149" t="s">
        <v>6598</v>
      </c>
    </row>
    <row r="171" spans="2:65" s="1" customFormat="1" ht="11.25">
      <c r="B171" s="33"/>
      <c r="D171" s="151" t="s">
        <v>259</v>
      </c>
      <c r="F171" s="152" t="s">
        <v>6599</v>
      </c>
      <c r="I171" s="153"/>
      <c r="L171" s="33"/>
      <c r="M171" s="154"/>
      <c r="T171" s="57"/>
      <c r="AT171" s="17" t="s">
        <v>259</v>
      </c>
      <c r="AU171" s="17" t="s">
        <v>267</v>
      </c>
    </row>
    <row r="172" spans="2:65" s="12" customFormat="1" ht="22.5">
      <c r="B172" s="155"/>
      <c r="D172" s="156" t="s">
        <v>265</v>
      </c>
      <c r="E172" s="157" t="s">
        <v>1</v>
      </c>
      <c r="F172" s="158" t="s">
        <v>6600</v>
      </c>
      <c r="H172" s="159">
        <v>67</v>
      </c>
      <c r="I172" s="160"/>
      <c r="L172" s="155"/>
      <c r="M172" s="161"/>
      <c r="T172" s="162"/>
      <c r="AT172" s="157" t="s">
        <v>265</v>
      </c>
      <c r="AU172" s="157" t="s">
        <v>267</v>
      </c>
      <c r="AV172" s="12" t="s">
        <v>21</v>
      </c>
      <c r="AW172" s="12" t="s">
        <v>36</v>
      </c>
      <c r="AX172" s="12" t="s">
        <v>88</v>
      </c>
      <c r="AY172" s="157" t="s">
        <v>250</v>
      </c>
    </row>
    <row r="173" spans="2:65" s="1" customFormat="1" ht="21.75" customHeight="1">
      <c r="B173" s="33"/>
      <c r="C173" s="178" t="s">
        <v>387</v>
      </c>
      <c r="D173" s="178" t="s">
        <v>364</v>
      </c>
      <c r="E173" s="179" t="s">
        <v>6601</v>
      </c>
      <c r="F173" s="180" t="s">
        <v>6602</v>
      </c>
      <c r="G173" s="181" t="s">
        <v>481</v>
      </c>
      <c r="H173" s="182">
        <v>201</v>
      </c>
      <c r="I173" s="183"/>
      <c r="J173" s="184">
        <f>ROUND(I173*H173,2)</f>
        <v>0</v>
      </c>
      <c r="K173" s="180" t="s">
        <v>256</v>
      </c>
      <c r="L173" s="185"/>
      <c r="M173" s="186" t="s">
        <v>1</v>
      </c>
      <c r="N173" s="187" t="s">
        <v>45</v>
      </c>
      <c r="P173" s="147">
        <f>O173*H173</f>
        <v>0</v>
      </c>
      <c r="Q173" s="147">
        <v>4.7200000000000002E-3</v>
      </c>
      <c r="R173" s="147">
        <f>Q173*H173</f>
        <v>0.94872000000000001</v>
      </c>
      <c r="S173" s="147">
        <v>0</v>
      </c>
      <c r="T173" s="148">
        <f>S173*H173</f>
        <v>0</v>
      </c>
      <c r="AR173" s="149" t="s">
        <v>299</v>
      </c>
      <c r="AT173" s="149" t="s">
        <v>364</v>
      </c>
      <c r="AU173" s="149" t="s">
        <v>267</v>
      </c>
      <c r="AY173" s="17" t="s">
        <v>250</v>
      </c>
      <c r="BE173" s="150">
        <f>IF(N173="základní",J173,0)</f>
        <v>0</v>
      </c>
      <c r="BF173" s="150">
        <f>IF(N173="snížená",J173,0)</f>
        <v>0</v>
      </c>
      <c r="BG173" s="150">
        <f>IF(N173="zákl. přenesená",J173,0)</f>
        <v>0</v>
      </c>
      <c r="BH173" s="150">
        <f>IF(N173="sníž. přenesená",J173,0)</f>
        <v>0</v>
      </c>
      <c r="BI173" s="150">
        <f>IF(N173="nulová",J173,0)</f>
        <v>0</v>
      </c>
      <c r="BJ173" s="17" t="s">
        <v>88</v>
      </c>
      <c r="BK173" s="150">
        <f>ROUND(I173*H173,2)</f>
        <v>0</v>
      </c>
      <c r="BL173" s="17" t="s">
        <v>257</v>
      </c>
      <c r="BM173" s="149" t="s">
        <v>6603</v>
      </c>
    </row>
    <row r="174" spans="2:65" s="12" customFormat="1" ht="11.25">
      <c r="B174" s="155"/>
      <c r="D174" s="156" t="s">
        <v>265</v>
      </c>
      <c r="E174" s="157" t="s">
        <v>1</v>
      </c>
      <c r="F174" s="158" t="s">
        <v>6604</v>
      </c>
      <c r="H174" s="159">
        <v>201</v>
      </c>
      <c r="I174" s="160"/>
      <c r="L174" s="155"/>
      <c r="M174" s="161"/>
      <c r="T174" s="162"/>
      <c r="AT174" s="157" t="s">
        <v>265</v>
      </c>
      <c r="AU174" s="157" t="s">
        <v>267</v>
      </c>
      <c r="AV174" s="12" t="s">
        <v>21</v>
      </c>
      <c r="AW174" s="12" t="s">
        <v>36</v>
      </c>
      <c r="AX174" s="12" t="s">
        <v>88</v>
      </c>
      <c r="AY174" s="157" t="s">
        <v>250</v>
      </c>
    </row>
    <row r="175" spans="2:65" s="1" customFormat="1" ht="24.2" customHeight="1">
      <c r="B175" s="33"/>
      <c r="C175" s="138" t="s">
        <v>375</v>
      </c>
      <c r="D175" s="138" t="s">
        <v>252</v>
      </c>
      <c r="E175" s="139" t="s">
        <v>6605</v>
      </c>
      <c r="F175" s="140" t="s">
        <v>6606</v>
      </c>
      <c r="G175" s="141" t="s">
        <v>481</v>
      </c>
      <c r="H175" s="142">
        <v>67</v>
      </c>
      <c r="I175" s="143"/>
      <c r="J175" s="144">
        <f>ROUND(I175*H175,2)</f>
        <v>0</v>
      </c>
      <c r="K175" s="140" t="s">
        <v>256</v>
      </c>
      <c r="L175" s="33"/>
      <c r="M175" s="145" t="s">
        <v>1</v>
      </c>
      <c r="N175" s="146" t="s">
        <v>45</v>
      </c>
      <c r="P175" s="147">
        <f>O175*H175</f>
        <v>0</v>
      </c>
      <c r="Q175" s="147">
        <v>0</v>
      </c>
      <c r="R175" s="147">
        <f>Q175*H175</f>
        <v>0</v>
      </c>
      <c r="S175" s="147">
        <v>0</v>
      </c>
      <c r="T175" s="148">
        <f>S175*H175</f>
        <v>0</v>
      </c>
      <c r="AR175" s="149" t="s">
        <v>257</v>
      </c>
      <c r="AT175" s="149" t="s">
        <v>252</v>
      </c>
      <c r="AU175" s="149" t="s">
        <v>267</v>
      </c>
      <c r="AY175" s="17" t="s">
        <v>250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257</v>
      </c>
      <c r="BM175" s="149" t="s">
        <v>6607</v>
      </c>
    </row>
    <row r="176" spans="2:65" s="1" customFormat="1" ht="11.25">
      <c r="B176" s="33"/>
      <c r="D176" s="151" t="s">
        <v>259</v>
      </c>
      <c r="F176" s="152" t="s">
        <v>6608</v>
      </c>
      <c r="I176" s="153"/>
      <c r="L176" s="33"/>
      <c r="M176" s="154"/>
      <c r="T176" s="57"/>
      <c r="AT176" s="17" t="s">
        <v>259</v>
      </c>
      <c r="AU176" s="17" t="s">
        <v>267</v>
      </c>
    </row>
    <row r="177" spans="2:65" s="12" customFormat="1" ht="11.25">
      <c r="B177" s="155"/>
      <c r="D177" s="156" t="s">
        <v>265</v>
      </c>
      <c r="E177" s="157" t="s">
        <v>1</v>
      </c>
      <c r="F177" s="158" t="s">
        <v>6609</v>
      </c>
      <c r="H177" s="159">
        <v>67</v>
      </c>
      <c r="I177" s="160"/>
      <c r="L177" s="155"/>
      <c r="M177" s="161"/>
      <c r="T177" s="162"/>
      <c r="AT177" s="157" t="s">
        <v>265</v>
      </c>
      <c r="AU177" s="157" t="s">
        <v>267</v>
      </c>
      <c r="AV177" s="12" t="s">
        <v>21</v>
      </c>
      <c r="AW177" s="12" t="s">
        <v>36</v>
      </c>
      <c r="AX177" s="12" t="s">
        <v>88</v>
      </c>
      <c r="AY177" s="157" t="s">
        <v>250</v>
      </c>
    </row>
    <row r="178" spans="2:65" s="1" customFormat="1" ht="21.75" customHeight="1">
      <c r="B178" s="33"/>
      <c r="C178" s="138" t="s">
        <v>507</v>
      </c>
      <c r="D178" s="138" t="s">
        <v>252</v>
      </c>
      <c r="E178" s="139" t="s">
        <v>6610</v>
      </c>
      <c r="F178" s="140" t="s">
        <v>6611</v>
      </c>
      <c r="G178" s="141" t="s">
        <v>481</v>
      </c>
      <c r="H178" s="142">
        <v>510</v>
      </c>
      <c r="I178" s="143"/>
      <c r="J178" s="144">
        <f>ROUND(I178*H178,2)</f>
        <v>0</v>
      </c>
      <c r="K178" s="140" t="s">
        <v>1</v>
      </c>
      <c r="L178" s="33"/>
      <c r="M178" s="145" t="s">
        <v>1</v>
      </c>
      <c r="N178" s="146" t="s">
        <v>45</v>
      </c>
      <c r="P178" s="147">
        <f>O178*H178</f>
        <v>0</v>
      </c>
      <c r="Q178" s="147">
        <v>2.5999999999999999E-3</v>
      </c>
      <c r="R178" s="147">
        <f>Q178*H178</f>
        <v>1.3259999999999998</v>
      </c>
      <c r="S178" s="147">
        <v>0</v>
      </c>
      <c r="T178" s="148">
        <f>S178*H178</f>
        <v>0</v>
      </c>
      <c r="AR178" s="149" t="s">
        <v>257</v>
      </c>
      <c r="AT178" s="149" t="s">
        <v>252</v>
      </c>
      <c r="AU178" s="149" t="s">
        <v>267</v>
      </c>
      <c r="AY178" s="17" t="s">
        <v>250</v>
      </c>
      <c r="BE178" s="150">
        <f>IF(N178="základní",J178,0)</f>
        <v>0</v>
      </c>
      <c r="BF178" s="150">
        <f>IF(N178="snížená",J178,0)</f>
        <v>0</v>
      </c>
      <c r="BG178" s="150">
        <f>IF(N178="zákl. přenesená",J178,0)</f>
        <v>0</v>
      </c>
      <c r="BH178" s="150">
        <f>IF(N178="sníž. přenesená",J178,0)</f>
        <v>0</v>
      </c>
      <c r="BI178" s="150">
        <f>IF(N178="nulová",J178,0)</f>
        <v>0</v>
      </c>
      <c r="BJ178" s="17" t="s">
        <v>88</v>
      </c>
      <c r="BK178" s="150">
        <f>ROUND(I178*H178,2)</f>
        <v>0</v>
      </c>
      <c r="BL178" s="17" t="s">
        <v>257</v>
      </c>
      <c r="BM178" s="149" t="s">
        <v>6612</v>
      </c>
    </row>
    <row r="179" spans="2:65" s="12" customFormat="1" ht="11.25">
      <c r="B179" s="155"/>
      <c r="D179" s="156" t="s">
        <v>265</v>
      </c>
      <c r="E179" s="157" t="s">
        <v>1</v>
      </c>
      <c r="F179" s="158" t="s">
        <v>6613</v>
      </c>
      <c r="H179" s="159">
        <v>510</v>
      </c>
      <c r="I179" s="160"/>
      <c r="L179" s="155"/>
      <c r="M179" s="161"/>
      <c r="T179" s="162"/>
      <c r="AT179" s="157" t="s">
        <v>265</v>
      </c>
      <c r="AU179" s="157" t="s">
        <v>267</v>
      </c>
      <c r="AV179" s="12" t="s">
        <v>21</v>
      </c>
      <c r="AW179" s="12" t="s">
        <v>36</v>
      </c>
      <c r="AX179" s="12" t="s">
        <v>88</v>
      </c>
      <c r="AY179" s="157" t="s">
        <v>250</v>
      </c>
    </row>
    <row r="180" spans="2:65" s="1" customFormat="1" ht="24.2" customHeight="1">
      <c r="B180" s="33"/>
      <c r="C180" s="138" t="s">
        <v>511</v>
      </c>
      <c r="D180" s="138" t="s">
        <v>252</v>
      </c>
      <c r="E180" s="139" t="s">
        <v>6614</v>
      </c>
      <c r="F180" s="140" t="s">
        <v>6615</v>
      </c>
      <c r="G180" s="141" t="s">
        <v>481</v>
      </c>
      <c r="H180" s="142">
        <v>510</v>
      </c>
      <c r="I180" s="143"/>
      <c r="J180" s="144">
        <f>ROUND(I180*H180,2)</f>
        <v>0</v>
      </c>
      <c r="K180" s="140" t="s">
        <v>256</v>
      </c>
      <c r="L180" s="33"/>
      <c r="M180" s="145" t="s">
        <v>1</v>
      </c>
      <c r="N180" s="146" t="s">
        <v>45</v>
      </c>
      <c r="P180" s="147">
        <f>O180*H180</f>
        <v>0</v>
      </c>
      <c r="Q180" s="147">
        <v>2.0799999999999998E-3</v>
      </c>
      <c r="R180" s="147">
        <f>Q180*H180</f>
        <v>1.0608</v>
      </c>
      <c r="S180" s="147">
        <v>0</v>
      </c>
      <c r="T180" s="148">
        <f>S180*H180</f>
        <v>0</v>
      </c>
      <c r="AR180" s="149" t="s">
        <v>257</v>
      </c>
      <c r="AT180" s="149" t="s">
        <v>252</v>
      </c>
      <c r="AU180" s="149" t="s">
        <v>267</v>
      </c>
      <c r="AY180" s="17" t="s">
        <v>250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257</v>
      </c>
      <c r="BM180" s="149" t="s">
        <v>6616</v>
      </c>
    </row>
    <row r="181" spans="2:65" s="1" customFormat="1" ht="11.25">
      <c r="B181" s="33"/>
      <c r="D181" s="151" t="s">
        <v>259</v>
      </c>
      <c r="F181" s="152" t="s">
        <v>6617</v>
      </c>
      <c r="I181" s="153"/>
      <c r="L181" s="33"/>
      <c r="M181" s="154"/>
      <c r="T181" s="57"/>
      <c r="AT181" s="17" t="s">
        <v>259</v>
      </c>
      <c r="AU181" s="17" t="s">
        <v>267</v>
      </c>
    </row>
    <row r="182" spans="2:65" s="12" customFormat="1" ht="11.25">
      <c r="B182" s="155"/>
      <c r="D182" s="156" t="s">
        <v>265</v>
      </c>
      <c r="E182" s="157" t="s">
        <v>1</v>
      </c>
      <c r="F182" s="158" t="s">
        <v>6618</v>
      </c>
      <c r="H182" s="159">
        <v>510</v>
      </c>
      <c r="I182" s="160"/>
      <c r="L182" s="155"/>
      <c r="M182" s="161"/>
      <c r="T182" s="162"/>
      <c r="AT182" s="157" t="s">
        <v>265</v>
      </c>
      <c r="AU182" s="157" t="s">
        <v>267</v>
      </c>
      <c r="AV182" s="12" t="s">
        <v>21</v>
      </c>
      <c r="AW182" s="12" t="s">
        <v>36</v>
      </c>
      <c r="AX182" s="12" t="s">
        <v>88</v>
      </c>
      <c r="AY182" s="157" t="s">
        <v>250</v>
      </c>
    </row>
    <row r="183" spans="2:65" s="1" customFormat="1" ht="24.2" customHeight="1">
      <c r="B183" s="33"/>
      <c r="C183" s="138" t="s">
        <v>393</v>
      </c>
      <c r="D183" s="138" t="s">
        <v>252</v>
      </c>
      <c r="E183" s="139" t="s">
        <v>6619</v>
      </c>
      <c r="F183" s="140" t="s">
        <v>6620</v>
      </c>
      <c r="G183" s="141" t="s">
        <v>481</v>
      </c>
      <c r="H183" s="142">
        <v>67</v>
      </c>
      <c r="I183" s="143"/>
      <c r="J183" s="144">
        <f>ROUND(I183*H183,2)</f>
        <v>0</v>
      </c>
      <c r="K183" s="140" t="s">
        <v>1</v>
      </c>
      <c r="L183" s="33"/>
      <c r="M183" s="145" t="s">
        <v>1</v>
      </c>
      <c r="N183" s="146" t="s">
        <v>45</v>
      </c>
      <c r="P183" s="147">
        <f>O183*H183</f>
        <v>0</v>
      </c>
      <c r="Q183" s="147">
        <v>2.0823999999999999E-3</v>
      </c>
      <c r="R183" s="147">
        <f>Q183*H183</f>
        <v>0.1395208</v>
      </c>
      <c r="S183" s="147">
        <v>0</v>
      </c>
      <c r="T183" s="148">
        <f>S183*H183</f>
        <v>0</v>
      </c>
      <c r="AR183" s="149" t="s">
        <v>257</v>
      </c>
      <c r="AT183" s="149" t="s">
        <v>252</v>
      </c>
      <c r="AU183" s="149" t="s">
        <v>267</v>
      </c>
      <c r="AY183" s="17" t="s">
        <v>250</v>
      </c>
      <c r="BE183" s="150">
        <f>IF(N183="základní",J183,0)</f>
        <v>0</v>
      </c>
      <c r="BF183" s="150">
        <f>IF(N183="snížená",J183,0)</f>
        <v>0</v>
      </c>
      <c r="BG183" s="150">
        <f>IF(N183="zákl. přenesená",J183,0)</f>
        <v>0</v>
      </c>
      <c r="BH183" s="150">
        <f>IF(N183="sníž. přenesená",J183,0)</f>
        <v>0</v>
      </c>
      <c r="BI183" s="150">
        <f>IF(N183="nulová",J183,0)</f>
        <v>0</v>
      </c>
      <c r="BJ183" s="17" t="s">
        <v>88</v>
      </c>
      <c r="BK183" s="150">
        <f>ROUND(I183*H183,2)</f>
        <v>0</v>
      </c>
      <c r="BL183" s="17" t="s">
        <v>257</v>
      </c>
      <c r="BM183" s="149" t="s">
        <v>6621</v>
      </c>
    </row>
    <row r="184" spans="2:65" s="12" customFormat="1" ht="33.75">
      <c r="B184" s="155"/>
      <c r="D184" s="156" t="s">
        <v>265</v>
      </c>
      <c r="E184" s="157" t="s">
        <v>1</v>
      </c>
      <c r="F184" s="158" t="s">
        <v>6622</v>
      </c>
      <c r="H184" s="159">
        <v>67</v>
      </c>
      <c r="I184" s="160"/>
      <c r="L184" s="155"/>
      <c r="M184" s="161"/>
      <c r="T184" s="162"/>
      <c r="AT184" s="157" t="s">
        <v>265</v>
      </c>
      <c r="AU184" s="157" t="s">
        <v>267</v>
      </c>
      <c r="AV184" s="12" t="s">
        <v>21</v>
      </c>
      <c r="AW184" s="12" t="s">
        <v>36</v>
      </c>
      <c r="AX184" s="12" t="s">
        <v>88</v>
      </c>
      <c r="AY184" s="157" t="s">
        <v>250</v>
      </c>
    </row>
    <row r="185" spans="2:65" s="1" customFormat="1" ht="16.5" customHeight="1">
      <c r="B185" s="33"/>
      <c r="C185" s="178" t="s">
        <v>399</v>
      </c>
      <c r="D185" s="178" t="s">
        <v>364</v>
      </c>
      <c r="E185" s="179" t="s">
        <v>6623</v>
      </c>
      <c r="F185" s="180" t="s">
        <v>6624</v>
      </c>
      <c r="G185" s="181" t="s">
        <v>481</v>
      </c>
      <c r="H185" s="182">
        <v>125</v>
      </c>
      <c r="I185" s="183"/>
      <c r="J185" s="184">
        <f t="shared" ref="J185:J203" si="10">ROUND(I185*H185,2)</f>
        <v>0</v>
      </c>
      <c r="K185" s="180" t="s">
        <v>1</v>
      </c>
      <c r="L185" s="185"/>
      <c r="M185" s="186" t="s">
        <v>1</v>
      </c>
      <c r="N185" s="187" t="s">
        <v>45</v>
      </c>
      <c r="P185" s="147">
        <f t="shared" ref="P185:P203" si="11">O185*H185</f>
        <v>0</v>
      </c>
      <c r="Q185" s="147">
        <v>1.5E-3</v>
      </c>
      <c r="R185" s="147">
        <f t="shared" ref="R185:R203" si="12">Q185*H185</f>
        <v>0.1875</v>
      </c>
      <c r="S185" s="147">
        <v>0</v>
      </c>
      <c r="T185" s="148">
        <f t="shared" ref="T185:T203" si="13">S185*H185</f>
        <v>0</v>
      </c>
      <c r="AR185" s="149" t="s">
        <v>299</v>
      </c>
      <c r="AT185" s="149" t="s">
        <v>364</v>
      </c>
      <c r="AU185" s="149" t="s">
        <v>267</v>
      </c>
      <c r="AY185" s="17" t="s">
        <v>250</v>
      </c>
      <c r="BE185" s="150">
        <f t="shared" ref="BE185:BE203" si="14">IF(N185="základní",J185,0)</f>
        <v>0</v>
      </c>
      <c r="BF185" s="150">
        <f t="shared" ref="BF185:BF203" si="15">IF(N185="snížená",J185,0)</f>
        <v>0</v>
      </c>
      <c r="BG185" s="150">
        <f t="shared" ref="BG185:BG203" si="16">IF(N185="zákl. přenesená",J185,0)</f>
        <v>0</v>
      </c>
      <c r="BH185" s="150">
        <f t="shared" ref="BH185:BH203" si="17">IF(N185="sníž. přenesená",J185,0)</f>
        <v>0</v>
      </c>
      <c r="BI185" s="150">
        <f t="shared" ref="BI185:BI203" si="18">IF(N185="nulová",J185,0)</f>
        <v>0</v>
      </c>
      <c r="BJ185" s="17" t="s">
        <v>88</v>
      </c>
      <c r="BK185" s="150">
        <f t="shared" ref="BK185:BK203" si="19">ROUND(I185*H185,2)</f>
        <v>0</v>
      </c>
      <c r="BL185" s="17" t="s">
        <v>257</v>
      </c>
      <c r="BM185" s="149" t="s">
        <v>6625</v>
      </c>
    </row>
    <row r="186" spans="2:65" s="1" customFormat="1" ht="16.5" customHeight="1">
      <c r="B186" s="33"/>
      <c r="C186" s="178" t="s">
        <v>406</v>
      </c>
      <c r="D186" s="178" t="s">
        <v>364</v>
      </c>
      <c r="E186" s="179" t="s">
        <v>6626</v>
      </c>
      <c r="F186" s="180" t="s">
        <v>6627</v>
      </c>
      <c r="G186" s="181" t="s">
        <v>481</v>
      </c>
      <c r="H186" s="182">
        <v>80</v>
      </c>
      <c r="I186" s="183"/>
      <c r="J186" s="184">
        <f t="shared" si="10"/>
        <v>0</v>
      </c>
      <c r="K186" s="180" t="s">
        <v>1</v>
      </c>
      <c r="L186" s="185"/>
      <c r="M186" s="186" t="s">
        <v>1</v>
      </c>
      <c r="N186" s="187" t="s">
        <v>45</v>
      </c>
      <c r="P186" s="147">
        <f t="shared" si="11"/>
        <v>0</v>
      </c>
      <c r="Q186" s="147">
        <v>1.5E-3</v>
      </c>
      <c r="R186" s="147">
        <f t="shared" si="12"/>
        <v>0.12</v>
      </c>
      <c r="S186" s="147">
        <v>0</v>
      </c>
      <c r="T186" s="148">
        <f t="shared" si="13"/>
        <v>0</v>
      </c>
      <c r="AR186" s="149" t="s">
        <v>760</v>
      </c>
      <c r="AT186" s="149" t="s">
        <v>364</v>
      </c>
      <c r="AU186" s="149" t="s">
        <v>267</v>
      </c>
      <c r="AY186" s="17" t="s">
        <v>250</v>
      </c>
      <c r="BE186" s="150">
        <f t="shared" si="14"/>
        <v>0</v>
      </c>
      <c r="BF186" s="150">
        <f t="shared" si="15"/>
        <v>0</v>
      </c>
      <c r="BG186" s="150">
        <f t="shared" si="16"/>
        <v>0</v>
      </c>
      <c r="BH186" s="150">
        <f t="shared" si="17"/>
        <v>0</v>
      </c>
      <c r="BI186" s="150">
        <f t="shared" si="18"/>
        <v>0</v>
      </c>
      <c r="BJ186" s="17" t="s">
        <v>88</v>
      </c>
      <c r="BK186" s="150">
        <f t="shared" si="19"/>
        <v>0</v>
      </c>
      <c r="BL186" s="17" t="s">
        <v>760</v>
      </c>
      <c r="BM186" s="149" t="s">
        <v>6628</v>
      </c>
    </row>
    <row r="187" spans="2:65" s="1" customFormat="1" ht="21.75" customHeight="1">
      <c r="B187" s="33"/>
      <c r="C187" s="178" t="s">
        <v>411</v>
      </c>
      <c r="D187" s="178" t="s">
        <v>364</v>
      </c>
      <c r="E187" s="179" t="s">
        <v>6629</v>
      </c>
      <c r="F187" s="180" t="s">
        <v>6630</v>
      </c>
      <c r="G187" s="181" t="s">
        <v>481</v>
      </c>
      <c r="H187" s="182">
        <v>30</v>
      </c>
      <c r="I187" s="183"/>
      <c r="J187" s="184">
        <f t="shared" si="10"/>
        <v>0</v>
      </c>
      <c r="K187" s="180" t="s">
        <v>1</v>
      </c>
      <c r="L187" s="185"/>
      <c r="M187" s="186" t="s">
        <v>1</v>
      </c>
      <c r="N187" s="187" t="s">
        <v>45</v>
      </c>
      <c r="P187" s="147">
        <f t="shared" si="11"/>
        <v>0</v>
      </c>
      <c r="Q187" s="147">
        <v>1.5E-3</v>
      </c>
      <c r="R187" s="147">
        <f t="shared" si="12"/>
        <v>4.4999999999999998E-2</v>
      </c>
      <c r="S187" s="147">
        <v>0</v>
      </c>
      <c r="T187" s="148">
        <f t="shared" si="13"/>
        <v>0</v>
      </c>
      <c r="AR187" s="149" t="s">
        <v>299</v>
      </c>
      <c r="AT187" s="149" t="s">
        <v>364</v>
      </c>
      <c r="AU187" s="149" t="s">
        <v>267</v>
      </c>
      <c r="AY187" s="17" t="s">
        <v>250</v>
      </c>
      <c r="BE187" s="150">
        <f t="shared" si="14"/>
        <v>0</v>
      </c>
      <c r="BF187" s="150">
        <f t="shared" si="15"/>
        <v>0</v>
      </c>
      <c r="BG187" s="150">
        <f t="shared" si="16"/>
        <v>0</v>
      </c>
      <c r="BH187" s="150">
        <f t="shared" si="17"/>
        <v>0</v>
      </c>
      <c r="BI187" s="150">
        <f t="shared" si="18"/>
        <v>0</v>
      </c>
      <c r="BJ187" s="17" t="s">
        <v>88</v>
      </c>
      <c r="BK187" s="150">
        <f t="shared" si="19"/>
        <v>0</v>
      </c>
      <c r="BL187" s="17" t="s">
        <v>257</v>
      </c>
      <c r="BM187" s="149" t="s">
        <v>6631</v>
      </c>
    </row>
    <row r="188" spans="2:65" s="1" customFormat="1" ht="16.5" customHeight="1">
      <c r="B188" s="33"/>
      <c r="C188" s="178" t="s">
        <v>417</v>
      </c>
      <c r="D188" s="178" t="s">
        <v>364</v>
      </c>
      <c r="E188" s="179" t="s">
        <v>6632</v>
      </c>
      <c r="F188" s="180" t="s">
        <v>6633</v>
      </c>
      <c r="G188" s="181" t="s">
        <v>481</v>
      </c>
      <c r="H188" s="182">
        <v>20</v>
      </c>
      <c r="I188" s="183"/>
      <c r="J188" s="184">
        <f t="shared" si="10"/>
        <v>0</v>
      </c>
      <c r="K188" s="180" t="s">
        <v>1</v>
      </c>
      <c r="L188" s="185"/>
      <c r="M188" s="186" t="s">
        <v>1</v>
      </c>
      <c r="N188" s="187" t="s">
        <v>45</v>
      </c>
      <c r="P188" s="147">
        <f t="shared" si="11"/>
        <v>0</v>
      </c>
      <c r="Q188" s="147">
        <v>1.5E-3</v>
      </c>
      <c r="R188" s="147">
        <f t="shared" si="12"/>
        <v>0.03</v>
      </c>
      <c r="S188" s="147">
        <v>0</v>
      </c>
      <c r="T188" s="148">
        <f t="shared" si="13"/>
        <v>0</v>
      </c>
      <c r="AR188" s="149" t="s">
        <v>299</v>
      </c>
      <c r="AT188" s="149" t="s">
        <v>364</v>
      </c>
      <c r="AU188" s="149" t="s">
        <v>267</v>
      </c>
      <c r="AY188" s="17" t="s">
        <v>250</v>
      </c>
      <c r="BE188" s="150">
        <f t="shared" si="14"/>
        <v>0</v>
      </c>
      <c r="BF188" s="150">
        <f t="shared" si="15"/>
        <v>0</v>
      </c>
      <c r="BG188" s="150">
        <f t="shared" si="16"/>
        <v>0</v>
      </c>
      <c r="BH188" s="150">
        <f t="shared" si="17"/>
        <v>0</v>
      </c>
      <c r="BI188" s="150">
        <f t="shared" si="18"/>
        <v>0</v>
      </c>
      <c r="BJ188" s="17" t="s">
        <v>88</v>
      </c>
      <c r="BK188" s="150">
        <f t="shared" si="19"/>
        <v>0</v>
      </c>
      <c r="BL188" s="17" t="s">
        <v>257</v>
      </c>
      <c r="BM188" s="149" t="s">
        <v>6634</v>
      </c>
    </row>
    <row r="189" spans="2:65" s="1" customFormat="1" ht="21.75" customHeight="1">
      <c r="B189" s="33"/>
      <c r="C189" s="178" t="s">
        <v>423</v>
      </c>
      <c r="D189" s="178" t="s">
        <v>364</v>
      </c>
      <c r="E189" s="179" t="s">
        <v>6635</v>
      </c>
      <c r="F189" s="180" t="s">
        <v>6636</v>
      </c>
      <c r="G189" s="181" t="s">
        <v>481</v>
      </c>
      <c r="H189" s="182">
        <v>70</v>
      </c>
      <c r="I189" s="183"/>
      <c r="J189" s="184">
        <f t="shared" si="10"/>
        <v>0</v>
      </c>
      <c r="K189" s="180" t="s">
        <v>1</v>
      </c>
      <c r="L189" s="185"/>
      <c r="M189" s="186" t="s">
        <v>1</v>
      </c>
      <c r="N189" s="187" t="s">
        <v>45</v>
      </c>
      <c r="P189" s="147">
        <f t="shared" si="11"/>
        <v>0</v>
      </c>
      <c r="Q189" s="147">
        <v>1.5E-3</v>
      </c>
      <c r="R189" s="147">
        <f t="shared" si="12"/>
        <v>0.105</v>
      </c>
      <c r="S189" s="147">
        <v>0</v>
      </c>
      <c r="T189" s="148">
        <f t="shared" si="13"/>
        <v>0</v>
      </c>
      <c r="AR189" s="149" t="s">
        <v>299</v>
      </c>
      <c r="AT189" s="149" t="s">
        <v>364</v>
      </c>
      <c r="AU189" s="149" t="s">
        <v>267</v>
      </c>
      <c r="AY189" s="17" t="s">
        <v>250</v>
      </c>
      <c r="BE189" s="150">
        <f t="shared" si="14"/>
        <v>0</v>
      </c>
      <c r="BF189" s="150">
        <f t="shared" si="15"/>
        <v>0</v>
      </c>
      <c r="BG189" s="150">
        <f t="shared" si="16"/>
        <v>0</v>
      </c>
      <c r="BH189" s="150">
        <f t="shared" si="17"/>
        <v>0</v>
      </c>
      <c r="BI189" s="150">
        <f t="shared" si="18"/>
        <v>0</v>
      </c>
      <c r="BJ189" s="17" t="s">
        <v>88</v>
      </c>
      <c r="BK189" s="150">
        <f t="shared" si="19"/>
        <v>0</v>
      </c>
      <c r="BL189" s="17" t="s">
        <v>257</v>
      </c>
      <c r="BM189" s="149" t="s">
        <v>6637</v>
      </c>
    </row>
    <row r="190" spans="2:65" s="1" customFormat="1" ht="16.5" customHeight="1">
      <c r="B190" s="33"/>
      <c r="C190" s="178" t="s">
        <v>429</v>
      </c>
      <c r="D190" s="178" t="s">
        <v>364</v>
      </c>
      <c r="E190" s="179" t="s">
        <v>6638</v>
      </c>
      <c r="F190" s="180" t="s">
        <v>6639</v>
      </c>
      <c r="G190" s="181" t="s">
        <v>481</v>
      </c>
      <c r="H190" s="182">
        <v>105</v>
      </c>
      <c r="I190" s="183"/>
      <c r="J190" s="184">
        <f t="shared" si="10"/>
        <v>0</v>
      </c>
      <c r="K190" s="180" t="s">
        <v>1</v>
      </c>
      <c r="L190" s="185"/>
      <c r="M190" s="186" t="s">
        <v>1</v>
      </c>
      <c r="N190" s="187" t="s">
        <v>45</v>
      </c>
      <c r="P190" s="147">
        <f t="shared" si="11"/>
        <v>0</v>
      </c>
      <c r="Q190" s="147">
        <v>1.5E-3</v>
      </c>
      <c r="R190" s="147">
        <f t="shared" si="12"/>
        <v>0.1575</v>
      </c>
      <c r="S190" s="147">
        <v>0</v>
      </c>
      <c r="T190" s="148">
        <f t="shared" si="13"/>
        <v>0</v>
      </c>
      <c r="AR190" s="149" t="s">
        <v>299</v>
      </c>
      <c r="AT190" s="149" t="s">
        <v>364</v>
      </c>
      <c r="AU190" s="149" t="s">
        <v>267</v>
      </c>
      <c r="AY190" s="17" t="s">
        <v>250</v>
      </c>
      <c r="BE190" s="150">
        <f t="shared" si="14"/>
        <v>0</v>
      </c>
      <c r="BF190" s="150">
        <f t="shared" si="15"/>
        <v>0</v>
      </c>
      <c r="BG190" s="150">
        <f t="shared" si="16"/>
        <v>0</v>
      </c>
      <c r="BH190" s="150">
        <f t="shared" si="17"/>
        <v>0</v>
      </c>
      <c r="BI190" s="150">
        <f t="shared" si="18"/>
        <v>0</v>
      </c>
      <c r="BJ190" s="17" t="s">
        <v>88</v>
      </c>
      <c r="BK190" s="150">
        <f t="shared" si="19"/>
        <v>0</v>
      </c>
      <c r="BL190" s="17" t="s">
        <v>257</v>
      </c>
      <c r="BM190" s="149" t="s">
        <v>6640</v>
      </c>
    </row>
    <row r="191" spans="2:65" s="1" customFormat="1" ht="16.5" customHeight="1">
      <c r="B191" s="33"/>
      <c r="C191" s="178" t="s">
        <v>435</v>
      </c>
      <c r="D191" s="178" t="s">
        <v>364</v>
      </c>
      <c r="E191" s="179" t="s">
        <v>6641</v>
      </c>
      <c r="F191" s="180" t="s">
        <v>6642</v>
      </c>
      <c r="G191" s="181" t="s">
        <v>481</v>
      </c>
      <c r="H191" s="182">
        <v>20</v>
      </c>
      <c r="I191" s="183"/>
      <c r="J191" s="184">
        <f t="shared" si="10"/>
        <v>0</v>
      </c>
      <c r="K191" s="180" t="s">
        <v>1</v>
      </c>
      <c r="L191" s="185"/>
      <c r="M191" s="186" t="s">
        <v>1</v>
      </c>
      <c r="N191" s="187" t="s">
        <v>45</v>
      </c>
      <c r="P191" s="147">
        <f t="shared" si="11"/>
        <v>0</v>
      </c>
      <c r="Q191" s="147">
        <v>1.5E-3</v>
      </c>
      <c r="R191" s="147">
        <f t="shared" si="12"/>
        <v>0.03</v>
      </c>
      <c r="S191" s="147">
        <v>0</v>
      </c>
      <c r="T191" s="148">
        <f t="shared" si="13"/>
        <v>0</v>
      </c>
      <c r="AR191" s="149" t="s">
        <v>299</v>
      </c>
      <c r="AT191" s="149" t="s">
        <v>364</v>
      </c>
      <c r="AU191" s="149" t="s">
        <v>267</v>
      </c>
      <c r="AY191" s="17" t="s">
        <v>250</v>
      </c>
      <c r="BE191" s="150">
        <f t="shared" si="14"/>
        <v>0</v>
      </c>
      <c r="BF191" s="150">
        <f t="shared" si="15"/>
        <v>0</v>
      </c>
      <c r="BG191" s="150">
        <f t="shared" si="16"/>
        <v>0</v>
      </c>
      <c r="BH191" s="150">
        <f t="shared" si="17"/>
        <v>0</v>
      </c>
      <c r="BI191" s="150">
        <f t="shared" si="18"/>
        <v>0</v>
      </c>
      <c r="BJ191" s="17" t="s">
        <v>88</v>
      </c>
      <c r="BK191" s="150">
        <f t="shared" si="19"/>
        <v>0</v>
      </c>
      <c r="BL191" s="17" t="s">
        <v>257</v>
      </c>
      <c r="BM191" s="149" t="s">
        <v>6643</v>
      </c>
    </row>
    <row r="192" spans="2:65" s="1" customFormat="1" ht="16.5" customHeight="1">
      <c r="B192" s="33"/>
      <c r="C192" s="178" t="s">
        <v>440</v>
      </c>
      <c r="D192" s="178" t="s">
        <v>364</v>
      </c>
      <c r="E192" s="179" t="s">
        <v>6644</v>
      </c>
      <c r="F192" s="180" t="s">
        <v>6645</v>
      </c>
      <c r="G192" s="181" t="s">
        <v>481</v>
      </c>
      <c r="H192" s="182">
        <v>25</v>
      </c>
      <c r="I192" s="183"/>
      <c r="J192" s="184">
        <f t="shared" si="10"/>
        <v>0</v>
      </c>
      <c r="K192" s="180" t="s">
        <v>1</v>
      </c>
      <c r="L192" s="185"/>
      <c r="M192" s="186" t="s">
        <v>1</v>
      </c>
      <c r="N192" s="187" t="s">
        <v>45</v>
      </c>
      <c r="P192" s="147">
        <f t="shared" si="11"/>
        <v>0</v>
      </c>
      <c r="Q192" s="147">
        <v>1.5E-3</v>
      </c>
      <c r="R192" s="147">
        <f t="shared" si="12"/>
        <v>3.7499999999999999E-2</v>
      </c>
      <c r="S192" s="147">
        <v>0</v>
      </c>
      <c r="T192" s="148">
        <f t="shared" si="13"/>
        <v>0</v>
      </c>
      <c r="AR192" s="149" t="s">
        <v>299</v>
      </c>
      <c r="AT192" s="149" t="s">
        <v>364</v>
      </c>
      <c r="AU192" s="149" t="s">
        <v>267</v>
      </c>
      <c r="AY192" s="17" t="s">
        <v>250</v>
      </c>
      <c r="BE192" s="150">
        <f t="shared" si="14"/>
        <v>0</v>
      </c>
      <c r="BF192" s="150">
        <f t="shared" si="15"/>
        <v>0</v>
      </c>
      <c r="BG192" s="150">
        <f t="shared" si="16"/>
        <v>0</v>
      </c>
      <c r="BH192" s="150">
        <f t="shared" si="17"/>
        <v>0</v>
      </c>
      <c r="BI192" s="150">
        <f t="shared" si="18"/>
        <v>0</v>
      </c>
      <c r="BJ192" s="17" t="s">
        <v>88</v>
      </c>
      <c r="BK192" s="150">
        <f t="shared" si="19"/>
        <v>0</v>
      </c>
      <c r="BL192" s="17" t="s">
        <v>257</v>
      </c>
      <c r="BM192" s="149" t="s">
        <v>6646</v>
      </c>
    </row>
    <row r="193" spans="2:65" s="1" customFormat="1" ht="16.5" customHeight="1">
      <c r="B193" s="33"/>
      <c r="C193" s="178" t="s">
        <v>447</v>
      </c>
      <c r="D193" s="178" t="s">
        <v>364</v>
      </c>
      <c r="E193" s="179" t="s">
        <v>6647</v>
      </c>
      <c r="F193" s="180" t="s">
        <v>6648</v>
      </c>
      <c r="G193" s="181" t="s">
        <v>481</v>
      </c>
      <c r="H193" s="182">
        <v>35</v>
      </c>
      <c r="I193" s="183"/>
      <c r="J193" s="184">
        <f t="shared" si="10"/>
        <v>0</v>
      </c>
      <c r="K193" s="180" t="s">
        <v>1</v>
      </c>
      <c r="L193" s="185"/>
      <c r="M193" s="186" t="s">
        <v>1</v>
      </c>
      <c r="N193" s="187" t="s">
        <v>45</v>
      </c>
      <c r="P193" s="147">
        <f t="shared" si="11"/>
        <v>0</v>
      </c>
      <c r="Q193" s="147">
        <v>1.5E-3</v>
      </c>
      <c r="R193" s="147">
        <f t="shared" si="12"/>
        <v>5.2499999999999998E-2</v>
      </c>
      <c r="S193" s="147">
        <v>0</v>
      </c>
      <c r="T193" s="148">
        <f t="shared" si="13"/>
        <v>0</v>
      </c>
      <c r="AR193" s="149" t="s">
        <v>760</v>
      </c>
      <c r="AT193" s="149" t="s">
        <v>364</v>
      </c>
      <c r="AU193" s="149" t="s">
        <v>267</v>
      </c>
      <c r="AY193" s="17" t="s">
        <v>250</v>
      </c>
      <c r="BE193" s="150">
        <f t="shared" si="14"/>
        <v>0</v>
      </c>
      <c r="BF193" s="150">
        <f t="shared" si="15"/>
        <v>0</v>
      </c>
      <c r="BG193" s="150">
        <f t="shared" si="16"/>
        <v>0</v>
      </c>
      <c r="BH193" s="150">
        <f t="shared" si="17"/>
        <v>0</v>
      </c>
      <c r="BI193" s="150">
        <f t="shared" si="18"/>
        <v>0</v>
      </c>
      <c r="BJ193" s="17" t="s">
        <v>88</v>
      </c>
      <c r="BK193" s="150">
        <f t="shared" si="19"/>
        <v>0</v>
      </c>
      <c r="BL193" s="17" t="s">
        <v>760</v>
      </c>
      <c r="BM193" s="149" t="s">
        <v>6649</v>
      </c>
    </row>
    <row r="194" spans="2:65" s="1" customFormat="1" ht="16.5" customHeight="1">
      <c r="B194" s="33"/>
      <c r="C194" s="178" t="s">
        <v>454</v>
      </c>
      <c r="D194" s="178" t="s">
        <v>364</v>
      </c>
      <c r="E194" s="179" t="s">
        <v>6650</v>
      </c>
      <c r="F194" s="180" t="s">
        <v>6651</v>
      </c>
      <c r="G194" s="181" t="s">
        <v>481</v>
      </c>
      <c r="H194" s="182">
        <v>27</v>
      </c>
      <c r="I194" s="183"/>
      <c r="J194" s="184">
        <f t="shared" si="10"/>
        <v>0</v>
      </c>
      <c r="K194" s="180" t="s">
        <v>1</v>
      </c>
      <c r="L194" s="185"/>
      <c r="M194" s="186" t="s">
        <v>1</v>
      </c>
      <c r="N194" s="187" t="s">
        <v>45</v>
      </c>
      <c r="P194" s="147">
        <f t="shared" si="11"/>
        <v>0</v>
      </c>
      <c r="Q194" s="147">
        <v>1.1999999999999999E-3</v>
      </c>
      <c r="R194" s="147">
        <f t="shared" si="12"/>
        <v>3.2399999999999998E-2</v>
      </c>
      <c r="S194" s="147">
        <v>0</v>
      </c>
      <c r="T194" s="148">
        <f t="shared" si="13"/>
        <v>0</v>
      </c>
      <c r="AR194" s="149" t="s">
        <v>299</v>
      </c>
      <c r="AT194" s="149" t="s">
        <v>364</v>
      </c>
      <c r="AU194" s="149" t="s">
        <v>267</v>
      </c>
      <c r="AY194" s="17" t="s">
        <v>250</v>
      </c>
      <c r="BE194" s="150">
        <f t="shared" si="14"/>
        <v>0</v>
      </c>
      <c r="BF194" s="150">
        <f t="shared" si="15"/>
        <v>0</v>
      </c>
      <c r="BG194" s="150">
        <f t="shared" si="16"/>
        <v>0</v>
      </c>
      <c r="BH194" s="150">
        <f t="shared" si="17"/>
        <v>0</v>
      </c>
      <c r="BI194" s="150">
        <f t="shared" si="18"/>
        <v>0</v>
      </c>
      <c r="BJ194" s="17" t="s">
        <v>88</v>
      </c>
      <c r="BK194" s="150">
        <f t="shared" si="19"/>
        <v>0</v>
      </c>
      <c r="BL194" s="17" t="s">
        <v>257</v>
      </c>
      <c r="BM194" s="149" t="s">
        <v>6652</v>
      </c>
    </row>
    <row r="195" spans="2:65" s="1" customFormat="1" ht="21.75" customHeight="1">
      <c r="B195" s="33"/>
      <c r="C195" s="178" t="s">
        <v>460</v>
      </c>
      <c r="D195" s="178" t="s">
        <v>364</v>
      </c>
      <c r="E195" s="179" t="s">
        <v>6653</v>
      </c>
      <c r="F195" s="180" t="s">
        <v>6654</v>
      </c>
      <c r="G195" s="181" t="s">
        <v>481</v>
      </c>
      <c r="H195" s="182">
        <v>193</v>
      </c>
      <c r="I195" s="183"/>
      <c r="J195" s="184">
        <f t="shared" si="10"/>
        <v>0</v>
      </c>
      <c r="K195" s="180" t="s">
        <v>1</v>
      </c>
      <c r="L195" s="185"/>
      <c r="M195" s="186" t="s">
        <v>1</v>
      </c>
      <c r="N195" s="187" t="s">
        <v>45</v>
      </c>
      <c r="P195" s="147">
        <f t="shared" si="11"/>
        <v>0</v>
      </c>
      <c r="Q195" s="147">
        <v>1.1999999999999999E-3</v>
      </c>
      <c r="R195" s="147">
        <f t="shared" si="12"/>
        <v>0.23159999999999997</v>
      </c>
      <c r="S195" s="147">
        <v>0</v>
      </c>
      <c r="T195" s="148">
        <f t="shared" si="13"/>
        <v>0</v>
      </c>
      <c r="AR195" s="149" t="s">
        <v>299</v>
      </c>
      <c r="AT195" s="149" t="s">
        <v>364</v>
      </c>
      <c r="AU195" s="149" t="s">
        <v>267</v>
      </c>
      <c r="AY195" s="17" t="s">
        <v>250</v>
      </c>
      <c r="BE195" s="150">
        <f t="shared" si="14"/>
        <v>0</v>
      </c>
      <c r="BF195" s="150">
        <f t="shared" si="15"/>
        <v>0</v>
      </c>
      <c r="BG195" s="150">
        <f t="shared" si="16"/>
        <v>0</v>
      </c>
      <c r="BH195" s="150">
        <f t="shared" si="17"/>
        <v>0</v>
      </c>
      <c r="BI195" s="150">
        <f t="shared" si="18"/>
        <v>0</v>
      </c>
      <c r="BJ195" s="17" t="s">
        <v>88</v>
      </c>
      <c r="BK195" s="150">
        <f t="shared" si="19"/>
        <v>0</v>
      </c>
      <c r="BL195" s="17" t="s">
        <v>257</v>
      </c>
      <c r="BM195" s="149" t="s">
        <v>6655</v>
      </c>
    </row>
    <row r="196" spans="2:65" s="1" customFormat="1" ht="21.75" customHeight="1">
      <c r="B196" s="33"/>
      <c r="C196" s="178" t="s">
        <v>466</v>
      </c>
      <c r="D196" s="178" t="s">
        <v>364</v>
      </c>
      <c r="E196" s="179" t="s">
        <v>6656</v>
      </c>
      <c r="F196" s="180" t="s">
        <v>6657</v>
      </c>
      <c r="G196" s="181" t="s">
        <v>481</v>
      </c>
      <c r="H196" s="182">
        <v>60</v>
      </c>
      <c r="I196" s="183"/>
      <c r="J196" s="184">
        <f t="shared" si="10"/>
        <v>0</v>
      </c>
      <c r="K196" s="180" t="s">
        <v>1</v>
      </c>
      <c r="L196" s="185"/>
      <c r="M196" s="186" t="s">
        <v>1</v>
      </c>
      <c r="N196" s="187" t="s">
        <v>45</v>
      </c>
      <c r="P196" s="147">
        <f t="shared" si="11"/>
        <v>0</v>
      </c>
      <c r="Q196" s="147">
        <v>1.5E-3</v>
      </c>
      <c r="R196" s="147">
        <f t="shared" si="12"/>
        <v>0.09</v>
      </c>
      <c r="S196" s="147">
        <v>0</v>
      </c>
      <c r="T196" s="148">
        <f t="shared" si="13"/>
        <v>0</v>
      </c>
      <c r="AR196" s="149" t="s">
        <v>299</v>
      </c>
      <c r="AT196" s="149" t="s">
        <v>364</v>
      </c>
      <c r="AU196" s="149" t="s">
        <v>267</v>
      </c>
      <c r="AY196" s="17" t="s">
        <v>250</v>
      </c>
      <c r="BE196" s="150">
        <f t="shared" si="14"/>
        <v>0</v>
      </c>
      <c r="BF196" s="150">
        <f t="shared" si="15"/>
        <v>0</v>
      </c>
      <c r="BG196" s="150">
        <f t="shared" si="16"/>
        <v>0</v>
      </c>
      <c r="BH196" s="150">
        <f t="shared" si="17"/>
        <v>0</v>
      </c>
      <c r="BI196" s="150">
        <f t="shared" si="18"/>
        <v>0</v>
      </c>
      <c r="BJ196" s="17" t="s">
        <v>88</v>
      </c>
      <c r="BK196" s="150">
        <f t="shared" si="19"/>
        <v>0</v>
      </c>
      <c r="BL196" s="17" t="s">
        <v>257</v>
      </c>
      <c r="BM196" s="149" t="s">
        <v>6658</v>
      </c>
    </row>
    <row r="197" spans="2:65" s="1" customFormat="1" ht="16.5" customHeight="1">
      <c r="B197" s="33"/>
      <c r="C197" s="178" t="s">
        <v>472</v>
      </c>
      <c r="D197" s="178" t="s">
        <v>364</v>
      </c>
      <c r="E197" s="179" t="s">
        <v>6659</v>
      </c>
      <c r="F197" s="180" t="s">
        <v>6660</v>
      </c>
      <c r="G197" s="181" t="s">
        <v>481</v>
      </c>
      <c r="H197" s="182">
        <v>30</v>
      </c>
      <c r="I197" s="183"/>
      <c r="J197" s="184">
        <f t="shared" si="10"/>
        <v>0</v>
      </c>
      <c r="K197" s="180" t="s">
        <v>1</v>
      </c>
      <c r="L197" s="185"/>
      <c r="M197" s="186" t="s">
        <v>1</v>
      </c>
      <c r="N197" s="187" t="s">
        <v>45</v>
      </c>
      <c r="P197" s="147">
        <f t="shared" si="11"/>
        <v>0</v>
      </c>
      <c r="Q197" s="147">
        <v>1.5E-3</v>
      </c>
      <c r="R197" s="147">
        <f t="shared" si="12"/>
        <v>4.4999999999999998E-2</v>
      </c>
      <c r="S197" s="147">
        <v>0</v>
      </c>
      <c r="T197" s="148">
        <f t="shared" si="13"/>
        <v>0</v>
      </c>
      <c r="AR197" s="149" t="s">
        <v>299</v>
      </c>
      <c r="AT197" s="149" t="s">
        <v>364</v>
      </c>
      <c r="AU197" s="149" t="s">
        <v>267</v>
      </c>
      <c r="AY197" s="17" t="s">
        <v>250</v>
      </c>
      <c r="BE197" s="150">
        <f t="shared" si="14"/>
        <v>0</v>
      </c>
      <c r="BF197" s="150">
        <f t="shared" si="15"/>
        <v>0</v>
      </c>
      <c r="BG197" s="150">
        <f t="shared" si="16"/>
        <v>0</v>
      </c>
      <c r="BH197" s="150">
        <f t="shared" si="17"/>
        <v>0</v>
      </c>
      <c r="BI197" s="150">
        <f t="shared" si="18"/>
        <v>0</v>
      </c>
      <c r="BJ197" s="17" t="s">
        <v>88</v>
      </c>
      <c r="BK197" s="150">
        <f t="shared" si="19"/>
        <v>0</v>
      </c>
      <c r="BL197" s="17" t="s">
        <v>257</v>
      </c>
      <c r="BM197" s="149" t="s">
        <v>6661</v>
      </c>
    </row>
    <row r="198" spans="2:65" s="1" customFormat="1" ht="16.5" customHeight="1">
      <c r="B198" s="33"/>
      <c r="C198" s="178" t="s">
        <v>478</v>
      </c>
      <c r="D198" s="178" t="s">
        <v>364</v>
      </c>
      <c r="E198" s="179" t="s">
        <v>6662</v>
      </c>
      <c r="F198" s="180" t="s">
        <v>6663</v>
      </c>
      <c r="G198" s="181" t="s">
        <v>481</v>
      </c>
      <c r="H198" s="182">
        <v>202</v>
      </c>
      <c r="I198" s="183"/>
      <c r="J198" s="184">
        <f t="shared" si="10"/>
        <v>0</v>
      </c>
      <c r="K198" s="180" t="s">
        <v>1</v>
      </c>
      <c r="L198" s="185"/>
      <c r="M198" s="186" t="s">
        <v>1</v>
      </c>
      <c r="N198" s="187" t="s">
        <v>45</v>
      </c>
      <c r="P198" s="147">
        <f t="shared" si="11"/>
        <v>0</v>
      </c>
      <c r="Q198" s="147">
        <v>1.1999999999999999E-3</v>
      </c>
      <c r="R198" s="147">
        <f t="shared" si="12"/>
        <v>0.24239999999999998</v>
      </c>
      <c r="S198" s="147">
        <v>0</v>
      </c>
      <c r="T198" s="148">
        <f t="shared" si="13"/>
        <v>0</v>
      </c>
      <c r="AR198" s="149" t="s">
        <v>299</v>
      </c>
      <c r="AT198" s="149" t="s">
        <v>364</v>
      </c>
      <c r="AU198" s="149" t="s">
        <v>267</v>
      </c>
      <c r="AY198" s="17" t="s">
        <v>250</v>
      </c>
      <c r="BE198" s="150">
        <f t="shared" si="14"/>
        <v>0</v>
      </c>
      <c r="BF198" s="150">
        <f t="shared" si="15"/>
        <v>0</v>
      </c>
      <c r="BG198" s="150">
        <f t="shared" si="16"/>
        <v>0</v>
      </c>
      <c r="BH198" s="150">
        <f t="shared" si="17"/>
        <v>0</v>
      </c>
      <c r="BI198" s="150">
        <f t="shared" si="18"/>
        <v>0</v>
      </c>
      <c r="BJ198" s="17" t="s">
        <v>88</v>
      </c>
      <c r="BK198" s="150">
        <f t="shared" si="19"/>
        <v>0</v>
      </c>
      <c r="BL198" s="17" t="s">
        <v>257</v>
      </c>
      <c r="BM198" s="149" t="s">
        <v>6664</v>
      </c>
    </row>
    <row r="199" spans="2:65" s="1" customFormat="1" ht="16.5" customHeight="1">
      <c r="B199" s="33"/>
      <c r="C199" s="178" t="s">
        <v>485</v>
      </c>
      <c r="D199" s="178" t="s">
        <v>364</v>
      </c>
      <c r="E199" s="179" t="s">
        <v>6665</v>
      </c>
      <c r="F199" s="180" t="s">
        <v>6666</v>
      </c>
      <c r="G199" s="181" t="s">
        <v>481</v>
      </c>
      <c r="H199" s="182">
        <v>90</v>
      </c>
      <c r="I199" s="183"/>
      <c r="J199" s="184">
        <f t="shared" si="10"/>
        <v>0</v>
      </c>
      <c r="K199" s="180" t="s">
        <v>1</v>
      </c>
      <c r="L199" s="185"/>
      <c r="M199" s="186" t="s">
        <v>1</v>
      </c>
      <c r="N199" s="187" t="s">
        <v>45</v>
      </c>
      <c r="P199" s="147">
        <f t="shared" si="11"/>
        <v>0</v>
      </c>
      <c r="Q199" s="147">
        <v>1.1999999999999999E-3</v>
      </c>
      <c r="R199" s="147">
        <f t="shared" si="12"/>
        <v>0.10799999999999998</v>
      </c>
      <c r="S199" s="147">
        <v>0</v>
      </c>
      <c r="T199" s="148">
        <f t="shared" si="13"/>
        <v>0</v>
      </c>
      <c r="AR199" s="149" t="s">
        <v>299</v>
      </c>
      <c r="AT199" s="149" t="s">
        <v>364</v>
      </c>
      <c r="AU199" s="149" t="s">
        <v>267</v>
      </c>
      <c r="AY199" s="17" t="s">
        <v>250</v>
      </c>
      <c r="BE199" s="150">
        <f t="shared" si="14"/>
        <v>0</v>
      </c>
      <c r="BF199" s="150">
        <f t="shared" si="15"/>
        <v>0</v>
      </c>
      <c r="BG199" s="150">
        <f t="shared" si="16"/>
        <v>0</v>
      </c>
      <c r="BH199" s="150">
        <f t="shared" si="17"/>
        <v>0</v>
      </c>
      <c r="BI199" s="150">
        <f t="shared" si="18"/>
        <v>0</v>
      </c>
      <c r="BJ199" s="17" t="s">
        <v>88</v>
      </c>
      <c r="BK199" s="150">
        <f t="shared" si="19"/>
        <v>0</v>
      </c>
      <c r="BL199" s="17" t="s">
        <v>257</v>
      </c>
      <c r="BM199" s="149" t="s">
        <v>6667</v>
      </c>
    </row>
    <row r="200" spans="2:65" s="1" customFormat="1" ht="16.5" customHeight="1">
      <c r="B200" s="33"/>
      <c r="C200" s="178" t="s">
        <v>491</v>
      </c>
      <c r="D200" s="178" t="s">
        <v>364</v>
      </c>
      <c r="E200" s="179" t="s">
        <v>6668</v>
      </c>
      <c r="F200" s="180" t="s">
        <v>6669</v>
      </c>
      <c r="G200" s="181" t="s">
        <v>481</v>
      </c>
      <c r="H200" s="182">
        <v>20</v>
      </c>
      <c r="I200" s="183"/>
      <c r="J200" s="184">
        <f t="shared" si="10"/>
        <v>0</v>
      </c>
      <c r="K200" s="180" t="s">
        <v>1</v>
      </c>
      <c r="L200" s="185"/>
      <c r="M200" s="186" t="s">
        <v>1</v>
      </c>
      <c r="N200" s="187" t="s">
        <v>45</v>
      </c>
      <c r="P200" s="147">
        <f t="shared" si="11"/>
        <v>0</v>
      </c>
      <c r="Q200" s="147">
        <v>1.1999999999999999E-3</v>
      </c>
      <c r="R200" s="147">
        <f t="shared" si="12"/>
        <v>2.3999999999999997E-2</v>
      </c>
      <c r="S200" s="147">
        <v>0</v>
      </c>
      <c r="T200" s="148">
        <f t="shared" si="13"/>
        <v>0</v>
      </c>
      <c r="AR200" s="149" t="s">
        <v>299</v>
      </c>
      <c r="AT200" s="149" t="s">
        <v>364</v>
      </c>
      <c r="AU200" s="149" t="s">
        <v>267</v>
      </c>
      <c r="AY200" s="17" t="s">
        <v>250</v>
      </c>
      <c r="BE200" s="150">
        <f t="shared" si="14"/>
        <v>0</v>
      </c>
      <c r="BF200" s="150">
        <f t="shared" si="15"/>
        <v>0</v>
      </c>
      <c r="BG200" s="150">
        <f t="shared" si="16"/>
        <v>0</v>
      </c>
      <c r="BH200" s="150">
        <f t="shared" si="17"/>
        <v>0</v>
      </c>
      <c r="BI200" s="150">
        <f t="shared" si="18"/>
        <v>0</v>
      </c>
      <c r="BJ200" s="17" t="s">
        <v>88</v>
      </c>
      <c r="BK200" s="150">
        <f t="shared" si="19"/>
        <v>0</v>
      </c>
      <c r="BL200" s="17" t="s">
        <v>257</v>
      </c>
      <c r="BM200" s="149" t="s">
        <v>6670</v>
      </c>
    </row>
    <row r="201" spans="2:65" s="1" customFormat="1" ht="16.5" customHeight="1">
      <c r="B201" s="33"/>
      <c r="C201" s="178" t="s">
        <v>495</v>
      </c>
      <c r="D201" s="178" t="s">
        <v>364</v>
      </c>
      <c r="E201" s="179" t="s">
        <v>6671</v>
      </c>
      <c r="F201" s="180" t="s">
        <v>6672</v>
      </c>
      <c r="G201" s="181" t="s">
        <v>481</v>
      </c>
      <c r="H201" s="182">
        <v>206</v>
      </c>
      <c r="I201" s="183"/>
      <c r="J201" s="184">
        <f t="shared" si="10"/>
        <v>0</v>
      </c>
      <c r="K201" s="180" t="s">
        <v>1</v>
      </c>
      <c r="L201" s="185"/>
      <c r="M201" s="186" t="s">
        <v>1</v>
      </c>
      <c r="N201" s="187" t="s">
        <v>45</v>
      </c>
      <c r="P201" s="147">
        <f t="shared" si="11"/>
        <v>0</v>
      </c>
      <c r="Q201" s="147">
        <v>1.1999999999999999E-3</v>
      </c>
      <c r="R201" s="147">
        <f t="shared" si="12"/>
        <v>0.24719999999999998</v>
      </c>
      <c r="S201" s="147">
        <v>0</v>
      </c>
      <c r="T201" s="148">
        <f t="shared" si="13"/>
        <v>0</v>
      </c>
      <c r="AR201" s="149" t="s">
        <v>299</v>
      </c>
      <c r="AT201" s="149" t="s">
        <v>364</v>
      </c>
      <c r="AU201" s="149" t="s">
        <v>267</v>
      </c>
      <c r="AY201" s="17" t="s">
        <v>250</v>
      </c>
      <c r="BE201" s="150">
        <f t="shared" si="14"/>
        <v>0</v>
      </c>
      <c r="BF201" s="150">
        <f t="shared" si="15"/>
        <v>0</v>
      </c>
      <c r="BG201" s="150">
        <f t="shared" si="16"/>
        <v>0</v>
      </c>
      <c r="BH201" s="150">
        <f t="shared" si="17"/>
        <v>0</v>
      </c>
      <c r="BI201" s="150">
        <f t="shared" si="18"/>
        <v>0</v>
      </c>
      <c r="BJ201" s="17" t="s">
        <v>88</v>
      </c>
      <c r="BK201" s="150">
        <f t="shared" si="19"/>
        <v>0</v>
      </c>
      <c r="BL201" s="17" t="s">
        <v>257</v>
      </c>
      <c r="BM201" s="149" t="s">
        <v>6673</v>
      </c>
    </row>
    <row r="202" spans="2:65" s="1" customFormat="1" ht="16.5" customHeight="1">
      <c r="B202" s="33"/>
      <c r="C202" s="178" t="s">
        <v>503</v>
      </c>
      <c r="D202" s="178" t="s">
        <v>364</v>
      </c>
      <c r="E202" s="179" t="s">
        <v>6674</v>
      </c>
      <c r="F202" s="180" t="s">
        <v>6675</v>
      </c>
      <c r="G202" s="181" t="s">
        <v>481</v>
      </c>
      <c r="H202" s="182">
        <v>253</v>
      </c>
      <c r="I202" s="183"/>
      <c r="J202" s="184">
        <f t="shared" si="10"/>
        <v>0</v>
      </c>
      <c r="K202" s="180" t="s">
        <v>1</v>
      </c>
      <c r="L202" s="185"/>
      <c r="M202" s="186" t="s">
        <v>1</v>
      </c>
      <c r="N202" s="187" t="s">
        <v>45</v>
      </c>
      <c r="P202" s="147">
        <f t="shared" si="11"/>
        <v>0</v>
      </c>
      <c r="Q202" s="147">
        <v>1.1999999999999999E-3</v>
      </c>
      <c r="R202" s="147">
        <f t="shared" si="12"/>
        <v>0.30359999999999998</v>
      </c>
      <c r="S202" s="147">
        <v>0</v>
      </c>
      <c r="T202" s="148">
        <f t="shared" si="13"/>
        <v>0</v>
      </c>
      <c r="AR202" s="149" t="s">
        <v>299</v>
      </c>
      <c r="AT202" s="149" t="s">
        <v>364</v>
      </c>
      <c r="AU202" s="149" t="s">
        <v>267</v>
      </c>
      <c r="AY202" s="17" t="s">
        <v>250</v>
      </c>
      <c r="BE202" s="150">
        <f t="shared" si="14"/>
        <v>0</v>
      </c>
      <c r="BF202" s="150">
        <f t="shared" si="15"/>
        <v>0</v>
      </c>
      <c r="BG202" s="150">
        <f t="shared" si="16"/>
        <v>0</v>
      </c>
      <c r="BH202" s="150">
        <f t="shared" si="17"/>
        <v>0</v>
      </c>
      <c r="BI202" s="150">
        <f t="shared" si="18"/>
        <v>0</v>
      </c>
      <c r="BJ202" s="17" t="s">
        <v>88</v>
      </c>
      <c r="BK202" s="150">
        <f t="shared" si="19"/>
        <v>0</v>
      </c>
      <c r="BL202" s="17" t="s">
        <v>257</v>
      </c>
      <c r="BM202" s="149" t="s">
        <v>6676</v>
      </c>
    </row>
    <row r="203" spans="2:65" s="1" customFormat="1" ht="33" customHeight="1">
      <c r="B203" s="33"/>
      <c r="C203" s="138" t="s">
        <v>521</v>
      </c>
      <c r="D203" s="138" t="s">
        <v>252</v>
      </c>
      <c r="E203" s="139" t="s">
        <v>6677</v>
      </c>
      <c r="F203" s="140" t="s">
        <v>6678</v>
      </c>
      <c r="G203" s="141" t="s">
        <v>6679</v>
      </c>
      <c r="H203" s="142">
        <v>10.81</v>
      </c>
      <c r="I203" s="143"/>
      <c r="J203" s="144">
        <f t="shared" si="10"/>
        <v>0</v>
      </c>
      <c r="K203" s="140" t="s">
        <v>256</v>
      </c>
      <c r="L203" s="33"/>
      <c r="M203" s="145" t="s">
        <v>1</v>
      </c>
      <c r="N203" s="146" t="s">
        <v>45</v>
      </c>
      <c r="P203" s="147">
        <f t="shared" si="11"/>
        <v>0</v>
      </c>
      <c r="Q203" s="147">
        <v>0</v>
      </c>
      <c r="R203" s="147">
        <f t="shared" si="12"/>
        <v>0</v>
      </c>
      <c r="S203" s="147">
        <v>0</v>
      </c>
      <c r="T203" s="148">
        <f t="shared" si="13"/>
        <v>0</v>
      </c>
      <c r="AR203" s="149" t="s">
        <v>257</v>
      </c>
      <c r="AT203" s="149" t="s">
        <v>252</v>
      </c>
      <c r="AU203" s="149" t="s">
        <v>267</v>
      </c>
      <c r="AY203" s="17" t="s">
        <v>250</v>
      </c>
      <c r="BE203" s="150">
        <f t="shared" si="14"/>
        <v>0</v>
      </c>
      <c r="BF203" s="150">
        <f t="shared" si="15"/>
        <v>0</v>
      </c>
      <c r="BG203" s="150">
        <f t="shared" si="16"/>
        <v>0</v>
      </c>
      <c r="BH203" s="150">
        <f t="shared" si="17"/>
        <v>0</v>
      </c>
      <c r="BI203" s="150">
        <f t="shared" si="18"/>
        <v>0</v>
      </c>
      <c r="BJ203" s="17" t="s">
        <v>88</v>
      </c>
      <c r="BK203" s="150">
        <f t="shared" si="19"/>
        <v>0</v>
      </c>
      <c r="BL203" s="17" t="s">
        <v>257</v>
      </c>
      <c r="BM203" s="149" t="s">
        <v>6680</v>
      </c>
    </row>
    <row r="204" spans="2:65" s="1" customFormat="1" ht="11.25">
      <c r="B204" s="33"/>
      <c r="D204" s="151" t="s">
        <v>259</v>
      </c>
      <c r="F204" s="152" t="s">
        <v>6681</v>
      </c>
      <c r="I204" s="153"/>
      <c r="L204" s="33"/>
      <c r="M204" s="154"/>
      <c r="T204" s="57"/>
      <c r="AT204" s="17" t="s">
        <v>259</v>
      </c>
      <c r="AU204" s="17" t="s">
        <v>267</v>
      </c>
    </row>
    <row r="205" spans="2:65" s="12" customFormat="1" ht="11.25">
      <c r="B205" s="155"/>
      <c r="D205" s="156" t="s">
        <v>265</v>
      </c>
      <c r="E205" s="157" t="s">
        <v>1</v>
      </c>
      <c r="F205" s="158" t="s">
        <v>6682</v>
      </c>
      <c r="H205" s="159">
        <v>10.81</v>
      </c>
      <c r="I205" s="160"/>
      <c r="L205" s="155"/>
      <c r="M205" s="161"/>
      <c r="T205" s="162"/>
      <c r="AT205" s="157" t="s">
        <v>265</v>
      </c>
      <c r="AU205" s="157" t="s">
        <v>267</v>
      </c>
      <c r="AV205" s="12" t="s">
        <v>21</v>
      </c>
      <c r="AW205" s="12" t="s">
        <v>36</v>
      </c>
      <c r="AX205" s="12" t="s">
        <v>88</v>
      </c>
      <c r="AY205" s="157" t="s">
        <v>250</v>
      </c>
    </row>
    <row r="206" spans="2:65" s="1" customFormat="1" ht="33" customHeight="1">
      <c r="B206" s="33"/>
      <c r="C206" s="138" t="s">
        <v>515</v>
      </c>
      <c r="D206" s="138" t="s">
        <v>252</v>
      </c>
      <c r="E206" s="139" t="s">
        <v>6683</v>
      </c>
      <c r="F206" s="140" t="s">
        <v>6684</v>
      </c>
      <c r="G206" s="141" t="s">
        <v>6679</v>
      </c>
      <c r="H206" s="142">
        <v>5.0999999999999996</v>
      </c>
      <c r="I206" s="143"/>
      <c r="J206" s="144">
        <f>ROUND(I206*H206,2)</f>
        <v>0</v>
      </c>
      <c r="K206" s="140" t="s">
        <v>256</v>
      </c>
      <c r="L206" s="33"/>
      <c r="M206" s="145" t="s">
        <v>1</v>
      </c>
      <c r="N206" s="146" t="s">
        <v>45</v>
      </c>
      <c r="P206" s="147">
        <f>O206*H206</f>
        <v>0</v>
      </c>
      <c r="Q206" s="147">
        <v>0</v>
      </c>
      <c r="R206" s="147">
        <f>Q206*H206</f>
        <v>0</v>
      </c>
      <c r="S206" s="147">
        <v>0</v>
      </c>
      <c r="T206" s="148">
        <f>S206*H206</f>
        <v>0</v>
      </c>
      <c r="AR206" s="149" t="s">
        <v>257</v>
      </c>
      <c r="AT206" s="149" t="s">
        <v>252</v>
      </c>
      <c r="AU206" s="149" t="s">
        <v>267</v>
      </c>
      <c r="AY206" s="17" t="s">
        <v>250</v>
      </c>
      <c r="BE206" s="150">
        <f>IF(N206="základní",J206,0)</f>
        <v>0</v>
      </c>
      <c r="BF206" s="150">
        <f>IF(N206="snížená",J206,0)</f>
        <v>0</v>
      </c>
      <c r="BG206" s="150">
        <f>IF(N206="zákl. přenesená",J206,0)</f>
        <v>0</v>
      </c>
      <c r="BH206" s="150">
        <f>IF(N206="sníž. přenesená",J206,0)</f>
        <v>0</v>
      </c>
      <c r="BI206" s="150">
        <f>IF(N206="nulová",J206,0)</f>
        <v>0</v>
      </c>
      <c r="BJ206" s="17" t="s">
        <v>88</v>
      </c>
      <c r="BK206" s="150">
        <f>ROUND(I206*H206,2)</f>
        <v>0</v>
      </c>
      <c r="BL206" s="17" t="s">
        <v>257</v>
      </c>
      <c r="BM206" s="149" t="s">
        <v>6685</v>
      </c>
    </row>
    <row r="207" spans="2:65" s="1" customFormat="1" ht="11.25">
      <c r="B207" s="33"/>
      <c r="D207" s="151" t="s">
        <v>259</v>
      </c>
      <c r="F207" s="152" t="s">
        <v>6686</v>
      </c>
      <c r="I207" s="153"/>
      <c r="L207" s="33"/>
      <c r="M207" s="154"/>
      <c r="T207" s="57"/>
      <c r="AT207" s="17" t="s">
        <v>259</v>
      </c>
      <c r="AU207" s="17" t="s">
        <v>267</v>
      </c>
    </row>
    <row r="208" spans="2:65" s="12" customFormat="1" ht="11.25">
      <c r="B208" s="155"/>
      <c r="D208" s="156" t="s">
        <v>265</v>
      </c>
      <c r="E208" s="157" t="s">
        <v>1</v>
      </c>
      <c r="F208" s="158" t="s">
        <v>6687</v>
      </c>
      <c r="H208" s="159">
        <v>5.0999999999999996</v>
      </c>
      <c r="I208" s="160"/>
      <c r="L208" s="155"/>
      <c r="M208" s="161"/>
      <c r="T208" s="162"/>
      <c r="AT208" s="157" t="s">
        <v>265</v>
      </c>
      <c r="AU208" s="157" t="s">
        <v>267</v>
      </c>
      <c r="AV208" s="12" t="s">
        <v>21</v>
      </c>
      <c r="AW208" s="12" t="s">
        <v>36</v>
      </c>
      <c r="AX208" s="12" t="s">
        <v>88</v>
      </c>
      <c r="AY208" s="157" t="s">
        <v>250</v>
      </c>
    </row>
    <row r="209" spans="2:65" s="1" customFormat="1" ht="33" customHeight="1">
      <c r="B209" s="33"/>
      <c r="C209" s="138" t="s">
        <v>88</v>
      </c>
      <c r="D209" s="138" t="s">
        <v>252</v>
      </c>
      <c r="E209" s="139" t="s">
        <v>6688</v>
      </c>
      <c r="F209" s="140" t="s">
        <v>6689</v>
      </c>
      <c r="G209" s="141" t="s">
        <v>255</v>
      </c>
      <c r="H209" s="142">
        <v>8097.3339999999998</v>
      </c>
      <c r="I209" s="143"/>
      <c r="J209" s="144">
        <f>ROUND(I209*H209,2)</f>
        <v>0</v>
      </c>
      <c r="K209" s="140" t="s">
        <v>256</v>
      </c>
      <c r="L209" s="33"/>
      <c r="M209" s="145" t="s">
        <v>1</v>
      </c>
      <c r="N209" s="146" t="s">
        <v>45</v>
      </c>
      <c r="P209" s="147">
        <f>O209*H209</f>
        <v>0</v>
      </c>
      <c r="Q209" s="147">
        <v>0</v>
      </c>
      <c r="R209" s="147">
        <f>Q209*H209</f>
        <v>0</v>
      </c>
      <c r="S209" s="147">
        <v>0</v>
      </c>
      <c r="T209" s="148">
        <f>S209*H209</f>
        <v>0</v>
      </c>
      <c r="AR209" s="149" t="s">
        <v>257</v>
      </c>
      <c r="AT209" s="149" t="s">
        <v>252</v>
      </c>
      <c r="AU209" s="149" t="s">
        <v>267</v>
      </c>
      <c r="AY209" s="17" t="s">
        <v>250</v>
      </c>
      <c r="BE209" s="150">
        <f>IF(N209="základní",J209,0)</f>
        <v>0</v>
      </c>
      <c r="BF209" s="150">
        <f>IF(N209="snížená",J209,0)</f>
        <v>0</v>
      </c>
      <c r="BG209" s="150">
        <f>IF(N209="zákl. přenesená",J209,0)</f>
        <v>0</v>
      </c>
      <c r="BH209" s="150">
        <f>IF(N209="sníž. přenesená",J209,0)</f>
        <v>0</v>
      </c>
      <c r="BI209" s="150">
        <f>IF(N209="nulová",J209,0)</f>
        <v>0</v>
      </c>
      <c r="BJ209" s="17" t="s">
        <v>88</v>
      </c>
      <c r="BK209" s="150">
        <f>ROUND(I209*H209,2)</f>
        <v>0</v>
      </c>
      <c r="BL209" s="17" t="s">
        <v>257</v>
      </c>
      <c r="BM209" s="149" t="s">
        <v>6690</v>
      </c>
    </row>
    <row r="210" spans="2:65" s="1" customFormat="1" ht="11.25">
      <c r="B210" s="33"/>
      <c r="D210" s="151" t="s">
        <v>259</v>
      </c>
      <c r="F210" s="152" t="s">
        <v>6691</v>
      </c>
      <c r="I210" s="153"/>
      <c r="L210" s="33"/>
      <c r="M210" s="154"/>
      <c r="T210" s="57"/>
      <c r="AT210" s="17" t="s">
        <v>259</v>
      </c>
      <c r="AU210" s="17" t="s">
        <v>267</v>
      </c>
    </row>
    <row r="211" spans="2:65" s="15" customFormat="1" ht="22.5">
      <c r="B211" s="195"/>
      <c r="D211" s="156" t="s">
        <v>265</v>
      </c>
      <c r="E211" s="196" t="s">
        <v>1</v>
      </c>
      <c r="F211" s="197" t="s">
        <v>6692</v>
      </c>
      <c r="H211" s="196" t="s">
        <v>1</v>
      </c>
      <c r="I211" s="198"/>
      <c r="L211" s="195"/>
      <c r="M211" s="199"/>
      <c r="T211" s="200"/>
      <c r="AT211" s="196" t="s">
        <v>265</v>
      </c>
      <c r="AU211" s="196" t="s">
        <v>267</v>
      </c>
      <c r="AV211" s="15" t="s">
        <v>88</v>
      </c>
      <c r="AW211" s="15" t="s">
        <v>36</v>
      </c>
      <c r="AX211" s="15" t="s">
        <v>80</v>
      </c>
      <c r="AY211" s="196" t="s">
        <v>250</v>
      </c>
    </row>
    <row r="212" spans="2:65" s="12" customFormat="1" ht="22.5">
      <c r="B212" s="155"/>
      <c r="D212" s="156" t="s">
        <v>265</v>
      </c>
      <c r="E212" s="157" t="s">
        <v>1</v>
      </c>
      <c r="F212" s="158" t="s">
        <v>6548</v>
      </c>
      <c r="H212" s="159">
        <v>712.66700000000003</v>
      </c>
      <c r="I212" s="160"/>
      <c r="L212" s="155"/>
      <c r="M212" s="161"/>
      <c r="T212" s="162"/>
      <c r="AT212" s="157" t="s">
        <v>265</v>
      </c>
      <c r="AU212" s="157" t="s">
        <v>267</v>
      </c>
      <c r="AV212" s="12" t="s">
        <v>21</v>
      </c>
      <c r="AW212" s="12" t="s">
        <v>36</v>
      </c>
      <c r="AX212" s="12" t="s">
        <v>80</v>
      </c>
      <c r="AY212" s="157" t="s">
        <v>250</v>
      </c>
    </row>
    <row r="213" spans="2:65" s="12" customFormat="1" ht="11.25">
      <c r="B213" s="155"/>
      <c r="D213" s="156" t="s">
        <v>265</v>
      </c>
      <c r="E213" s="157" t="s">
        <v>1</v>
      </c>
      <c r="F213" s="158" t="s">
        <v>6549</v>
      </c>
      <c r="H213" s="159">
        <v>5206</v>
      </c>
      <c r="I213" s="160"/>
      <c r="L213" s="155"/>
      <c r="M213" s="161"/>
      <c r="T213" s="162"/>
      <c r="AT213" s="157" t="s">
        <v>265</v>
      </c>
      <c r="AU213" s="157" t="s">
        <v>267</v>
      </c>
      <c r="AV213" s="12" t="s">
        <v>21</v>
      </c>
      <c r="AW213" s="12" t="s">
        <v>36</v>
      </c>
      <c r="AX213" s="12" t="s">
        <v>80</v>
      </c>
      <c r="AY213" s="157" t="s">
        <v>250</v>
      </c>
    </row>
    <row r="214" spans="2:65" s="12" customFormat="1" ht="11.25">
      <c r="B214" s="155"/>
      <c r="D214" s="156" t="s">
        <v>265</v>
      </c>
      <c r="E214" s="157" t="s">
        <v>1</v>
      </c>
      <c r="F214" s="158" t="s">
        <v>6550</v>
      </c>
      <c r="H214" s="159">
        <v>2178.6669999999999</v>
      </c>
      <c r="I214" s="160"/>
      <c r="L214" s="155"/>
      <c r="M214" s="161"/>
      <c r="T214" s="162"/>
      <c r="AT214" s="157" t="s">
        <v>265</v>
      </c>
      <c r="AU214" s="157" t="s">
        <v>267</v>
      </c>
      <c r="AV214" s="12" t="s">
        <v>21</v>
      </c>
      <c r="AW214" s="12" t="s">
        <v>36</v>
      </c>
      <c r="AX214" s="12" t="s">
        <v>80</v>
      </c>
      <c r="AY214" s="157" t="s">
        <v>250</v>
      </c>
    </row>
    <row r="215" spans="2:65" s="13" customFormat="1" ht="11.25">
      <c r="B215" s="163"/>
      <c r="D215" s="156" t="s">
        <v>265</v>
      </c>
      <c r="E215" s="164" t="s">
        <v>1</v>
      </c>
      <c r="F215" s="165" t="s">
        <v>273</v>
      </c>
      <c r="H215" s="166">
        <v>8097.3339999999998</v>
      </c>
      <c r="I215" s="167"/>
      <c r="L215" s="163"/>
      <c r="M215" s="168"/>
      <c r="T215" s="169"/>
      <c r="AT215" s="164" t="s">
        <v>265</v>
      </c>
      <c r="AU215" s="164" t="s">
        <v>267</v>
      </c>
      <c r="AV215" s="13" t="s">
        <v>257</v>
      </c>
      <c r="AW215" s="13" t="s">
        <v>36</v>
      </c>
      <c r="AX215" s="13" t="s">
        <v>88</v>
      </c>
      <c r="AY215" s="164" t="s">
        <v>250</v>
      </c>
    </row>
    <row r="216" spans="2:65" s="1" customFormat="1" ht="24.2" customHeight="1">
      <c r="B216" s="33"/>
      <c r="C216" s="138" t="s">
        <v>527</v>
      </c>
      <c r="D216" s="138" t="s">
        <v>252</v>
      </c>
      <c r="E216" s="139" t="s">
        <v>6693</v>
      </c>
      <c r="F216" s="140" t="s">
        <v>6694</v>
      </c>
      <c r="G216" s="141" t="s">
        <v>255</v>
      </c>
      <c r="H216" s="142">
        <v>432.44</v>
      </c>
      <c r="I216" s="143"/>
      <c r="J216" s="144">
        <f>ROUND(I216*H216,2)</f>
        <v>0</v>
      </c>
      <c r="K216" s="140" t="s">
        <v>256</v>
      </c>
      <c r="L216" s="33"/>
      <c r="M216" s="145" t="s">
        <v>1</v>
      </c>
      <c r="N216" s="146" t="s">
        <v>45</v>
      </c>
      <c r="P216" s="147">
        <f>O216*H216</f>
        <v>0</v>
      </c>
      <c r="Q216" s="147">
        <v>0</v>
      </c>
      <c r="R216" s="147">
        <f>Q216*H216</f>
        <v>0</v>
      </c>
      <c r="S216" s="147">
        <v>0</v>
      </c>
      <c r="T216" s="148">
        <f>S216*H216</f>
        <v>0</v>
      </c>
      <c r="AR216" s="149" t="s">
        <v>257</v>
      </c>
      <c r="AT216" s="149" t="s">
        <v>252</v>
      </c>
      <c r="AU216" s="149" t="s">
        <v>267</v>
      </c>
      <c r="AY216" s="17" t="s">
        <v>250</v>
      </c>
      <c r="BE216" s="150">
        <f>IF(N216="základní",J216,0)</f>
        <v>0</v>
      </c>
      <c r="BF216" s="150">
        <f>IF(N216="snížená",J216,0)</f>
        <v>0</v>
      </c>
      <c r="BG216" s="150">
        <f>IF(N216="zákl. přenesená",J216,0)</f>
        <v>0</v>
      </c>
      <c r="BH216" s="150">
        <f>IF(N216="sníž. přenesená",J216,0)</f>
        <v>0</v>
      </c>
      <c r="BI216" s="150">
        <f>IF(N216="nulová",J216,0)</f>
        <v>0</v>
      </c>
      <c r="BJ216" s="17" t="s">
        <v>88</v>
      </c>
      <c r="BK216" s="150">
        <f>ROUND(I216*H216,2)</f>
        <v>0</v>
      </c>
      <c r="BL216" s="17" t="s">
        <v>257</v>
      </c>
      <c r="BM216" s="149" t="s">
        <v>6695</v>
      </c>
    </row>
    <row r="217" spans="2:65" s="1" customFormat="1" ht="11.25">
      <c r="B217" s="33"/>
      <c r="D217" s="151" t="s">
        <v>259</v>
      </c>
      <c r="F217" s="152" t="s">
        <v>6696</v>
      </c>
      <c r="I217" s="153"/>
      <c r="L217" s="33"/>
      <c r="M217" s="154"/>
      <c r="T217" s="57"/>
      <c r="AT217" s="17" t="s">
        <v>259</v>
      </c>
      <c r="AU217" s="17" t="s">
        <v>267</v>
      </c>
    </row>
    <row r="218" spans="2:65" s="12" customFormat="1" ht="22.5">
      <c r="B218" s="155"/>
      <c r="D218" s="156" t="s">
        <v>265</v>
      </c>
      <c r="E218" s="157" t="s">
        <v>1</v>
      </c>
      <c r="F218" s="158" t="s">
        <v>6697</v>
      </c>
      <c r="H218" s="159">
        <v>432.44</v>
      </c>
      <c r="I218" s="160"/>
      <c r="L218" s="155"/>
      <c r="M218" s="161"/>
      <c r="T218" s="162"/>
      <c r="AT218" s="157" t="s">
        <v>265</v>
      </c>
      <c r="AU218" s="157" t="s">
        <v>267</v>
      </c>
      <c r="AV218" s="12" t="s">
        <v>21</v>
      </c>
      <c r="AW218" s="12" t="s">
        <v>36</v>
      </c>
      <c r="AX218" s="12" t="s">
        <v>88</v>
      </c>
      <c r="AY218" s="157" t="s">
        <v>250</v>
      </c>
    </row>
    <row r="219" spans="2:65" s="1" customFormat="1" ht="16.5" customHeight="1">
      <c r="B219" s="33"/>
      <c r="C219" s="178" t="s">
        <v>532</v>
      </c>
      <c r="D219" s="178" t="s">
        <v>364</v>
      </c>
      <c r="E219" s="179" t="s">
        <v>6698</v>
      </c>
      <c r="F219" s="180" t="s">
        <v>6699</v>
      </c>
      <c r="G219" s="181" t="s">
        <v>276</v>
      </c>
      <c r="H219" s="182">
        <v>43.244</v>
      </c>
      <c r="I219" s="183"/>
      <c r="J219" s="184">
        <f>ROUND(I219*H219,2)</f>
        <v>0</v>
      </c>
      <c r="K219" s="180" t="s">
        <v>1</v>
      </c>
      <c r="L219" s="185"/>
      <c r="M219" s="186" t="s">
        <v>1</v>
      </c>
      <c r="N219" s="187" t="s">
        <v>45</v>
      </c>
      <c r="P219" s="147">
        <f>O219*H219</f>
        <v>0</v>
      </c>
      <c r="Q219" s="147">
        <v>0.2</v>
      </c>
      <c r="R219" s="147">
        <f>Q219*H219</f>
        <v>8.6487999999999996</v>
      </c>
      <c r="S219" s="147">
        <v>0</v>
      </c>
      <c r="T219" s="148">
        <f>S219*H219</f>
        <v>0</v>
      </c>
      <c r="AR219" s="149" t="s">
        <v>299</v>
      </c>
      <c r="AT219" s="149" t="s">
        <v>364</v>
      </c>
      <c r="AU219" s="149" t="s">
        <v>267</v>
      </c>
      <c r="AY219" s="17" t="s">
        <v>250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257</v>
      </c>
      <c r="BM219" s="149" t="s">
        <v>6700</v>
      </c>
    </row>
    <row r="220" spans="2:65" s="12" customFormat="1" ht="11.25">
      <c r="B220" s="155"/>
      <c r="D220" s="156" t="s">
        <v>265</v>
      </c>
      <c r="E220" s="157" t="s">
        <v>1</v>
      </c>
      <c r="F220" s="158" t="s">
        <v>6701</v>
      </c>
      <c r="H220" s="159">
        <v>43.244</v>
      </c>
      <c r="I220" s="160"/>
      <c r="L220" s="155"/>
      <c r="M220" s="161"/>
      <c r="T220" s="162"/>
      <c r="AT220" s="157" t="s">
        <v>265</v>
      </c>
      <c r="AU220" s="157" t="s">
        <v>267</v>
      </c>
      <c r="AV220" s="12" t="s">
        <v>21</v>
      </c>
      <c r="AW220" s="12" t="s">
        <v>36</v>
      </c>
      <c r="AX220" s="12" t="s">
        <v>88</v>
      </c>
      <c r="AY220" s="157" t="s">
        <v>250</v>
      </c>
    </row>
    <row r="221" spans="2:65" s="1" customFormat="1" ht="24.2" customHeight="1">
      <c r="B221" s="33"/>
      <c r="C221" s="138" t="s">
        <v>287</v>
      </c>
      <c r="D221" s="138" t="s">
        <v>252</v>
      </c>
      <c r="E221" s="139" t="s">
        <v>6702</v>
      </c>
      <c r="F221" s="140" t="s">
        <v>6703</v>
      </c>
      <c r="G221" s="141" t="s">
        <v>402</v>
      </c>
      <c r="H221" s="142">
        <v>1.2150000000000001</v>
      </c>
      <c r="I221" s="143"/>
      <c r="J221" s="144">
        <f>ROUND(I221*H221,2)</f>
        <v>0</v>
      </c>
      <c r="K221" s="140" t="s">
        <v>256</v>
      </c>
      <c r="L221" s="33"/>
      <c r="M221" s="145" t="s">
        <v>1</v>
      </c>
      <c r="N221" s="146" t="s">
        <v>45</v>
      </c>
      <c r="P221" s="147">
        <f>O221*H221</f>
        <v>0</v>
      </c>
      <c r="Q221" s="147">
        <v>0</v>
      </c>
      <c r="R221" s="147">
        <f>Q221*H221</f>
        <v>0</v>
      </c>
      <c r="S221" s="147">
        <v>0</v>
      </c>
      <c r="T221" s="148">
        <f>S221*H221</f>
        <v>0</v>
      </c>
      <c r="AR221" s="149" t="s">
        <v>257</v>
      </c>
      <c r="AT221" s="149" t="s">
        <v>252</v>
      </c>
      <c r="AU221" s="149" t="s">
        <v>267</v>
      </c>
      <c r="AY221" s="17" t="s">
        <v>250</v>
      </c>
      <c r="BE221" s="150">
        <f>IF(N221="základní",J221,0)</f>
        <v>0</v>
      </c>
      <c r="BF221" s="150">
        <f>IF(N221="snížená",J221,0)</f>
        <v>0</v>
      </c>
      <c r="BG221" s="150">
        <f>IF(N221="zákl. přenesená",J221,0)</f>
        <v>0</v>
      </c>
      <c r="BH221" s="150">
        <f>IF(N221="sníž. přenesená",J221,0)</f>
        <v>0</v>
      </c>
      <c r="BI221" s="150">
        <f>IF(N221="nulová",J221,0)</f>
        <v>0</v>
      </c>
      <c r="BJ221" s="17" t="s">
        <v>88</v>
      </c>
      <c r="BK221" s="150">
        <f>ROUND(I221*H221,2)</f>
        <v>0</v>
      </c>
      <c r="BL221" s="17" t="s">
        <v>257</v>
      </c>
      <c r="BM221" s="149" t="s">
        <v>6704</v>
      </c>
    </row>
    <row r="222" spans="2:65" s="1" customFormat="1" ht="11.25">
      <c r="B222" s="33"/>
      <c r="D222" s="151" t="s">
        <v>259</v>
      </c>
      <c r="F222" s="152" t="s">
        <v>6705</v>
      </c>
      <c r="I222" s="153"/>
      <c r="L222" s="33"/>
      <c r="M222" s="154"/>
      <c r="T222" s="57"/>
      <c r="AT222" s="17" t="s">
        <v>259</v>
      </c>
      <c r="AU222" s="17" t="s">
        <v>267</v>
      </c>
    </row>
    <row r="223" spans="2:65" s="12" customFormat="1" ht="11.25">
      <c r="B223" s="155"/>
      <c r="D223" s="156" t="s">
        <v>265</v>
      </c>
      <c r="E223" s="157" t="s">
        <v>1</v>
      </c>
      <c r="F223" s="158" t="s">
        <v>6706</v>
      </c>
      <c r="H223" s="159">
        <v>1.2150000000000001</v>
      </c>
      <c r="I223" s="160"/>
      <c r="L223" s="155"/>
      <c r="M223" s="161"/>
      <c r="T223" s="162"/>
      <c r="AT223" s="157" t="s">
        <v>265</v>
      </c>
      <c r="AU223" s="157" t="s">
        <v>267</v>
      </c>
      <c r="AV223" s="12" t="s">
        <v>21</v>
      </c>
      <c r="AW223" s="12" t="s">
        <v>36</v>
      </c>
      <c r="AX223" s="12" t="s">
        <v>88</v>
      </c>
      <c r="AY223" s="157" t="s">
        <v>250</v>
      </c>
    </row>
    <row r="224" spans="2:65" s="1" customFormat="1" ht="24.2" customHeight="1">
      <c r="B224" s="33"/>
      <c r="C224" s="178" t="s">
        <v>293</v>
      </c>
      <c r="D224" s="178" t="s">
        <v>364</v>
      </c>
      <c r="E224" s="179" t="s">
        <v>6707</v>
      </c>
      <c r="F224" s="180" t="s">
        <v>6708</v>
      </c>
      <c r="G224" s="181" t="s">
        <v>443</v>
      </c>
      <c r="H224" s="182">
        <v>1214.5999999999999</v>
      </c>
      <c r="I224" s="183"/>
      <c r="J224" s="184">
        <f>ROUND(I224*H224,2)</f>
        <v>0</v>
      </c>
      <c r="K224" s="180" t="s">
        <v>1</v>
      </c>
      <c r="L224" s="185"/>
      <c r="M224" s="186" t="s">
        <v>1</v>
      </c>
      <c r="N224" s="187" t="s">
        <v>45</v>
      </c>
      <c r="P224" s="147">
        <f>O224*H224</f>
        <v>0</v>
      </c>
      <c r="Q224" s="147">
        <v>1E-3</v>
      </c>
      <c r="R224" s="147">
        <f>Q224*H224</f>
        <v>1.2145999999999999</v>
      </c>
      <c r="S224" s="147">
        <v>0</v>
      </c>
      <c r="T224" s="148">
        <f>S224*H224</f>
        <v>0</v>
      </c>
      <c r="AR224" s="149" t="s">
        <v>299</v>
      </c>
      <c r="AT224" s="149" t="s">
        <v>364</v>
      </c>
      <c r="AU224" s="149" t="s">
        <v>267</v>
      </c>
      <c r="AY224" s="17" t="s">
        <v>250</v>
      </c>
      <c r="BE224" s="150">
        <f>IF(N224="základní",J224,0)</f>
        <v>0</v>
      </c>
      <c r="BF224" s="150">
        <f>IF(N224="snížená",J224,0)</f>
        <v>0</v>
      </c>
      <c r="BG224" s="150">
        <f>IF(N224="zákl. přenesená",J224,0)</f>
        <v>0</v>
      </c>
      <c r="BH224" s="150">
        <f>IF(N224="sníž. přenesená",J224,0)</f>
        <v>0</v>
      </c>
      <c r="BI224" s="150">
        <f>IF(N224="nulová",J224,0)</f>
        <v>0</v>
      </c>
      <c r="BJ224" s="17" t="s">
        <v>88</v>
      </c>
      <c r="BK224" s="150">
        <f>ROUND(I224*H224,2)</f>
        <v>0</v>
      </c>
      <c r="BL224" s="17" t="s">
        <v>257</v>
      </c>
      <c r="BM224" s="149" t="s">
        <v>6709</v>
      </c>
    </row>
    <row r="225" spans="2:65" s="12" customFormat="1" ht="11.25">
      <c r="B225" s="155"/>
      <c r="D225" s="156" t="s">
        <v>265</v>
      </c>
      <c r="E225" s="157" t="s">
        <v>1</v>
      </c>
      <c r="F225" s="158" t="s">
        <v>6710</v>
      </c>
      <c r="H225" s="159">
        <v>1214.5999999999999</v>
      </c>
      <c r="I225" s="160"/>
      <c r="L225" s="155"/>
      <c r="M225" s="161"/>
      <c r="T225" s="162"/>
      <c r="AT225" s="157" t="s">
        <v>265</v>
      </c>
      <c r="AU225" s="157" t="s">
        <v>267</v>
      </c>
      <c r="AV225" s="12" t="s">
        <v>21</v>
      </c>
      <c r="AW225" s="12" t="s">
        <v>36</v>
      </c>
      <c r="AX225" s="12" t="s">
        <v>88</v>
      </c>
      <c r="AY225" s="157" t="s">
        <v>250</v>
      </c>
    </row>
    <row r="226" spans="2:65" s="1" customFormat="1" ht="24.2" customHeight="1">
      <c r="B226" s="33"/>
      <c r="C226" s="138" t="s">
        <v>311</v>
      </c>
      <c r="D226" s="138" t="s">
        <v>252</v>
      </c>
      <c r="E226" s="139" t="s">
        <v>6711</v>
      </c>
      <c r="F226" s="140" t="s">
        <v>6712</v>
      </c>
      <c r="G226" s="141" t="s">
        <v>402</v>
      </c>
      <c r="H226" s="142">
        <v>8.3000000000000004E-2</v>
      </c>
      <c r="I226" s="143"/>
      <c r="J226" s="144">
        <f>ROUND(I226*H226,2)</f>
        <v>0</v>
      </c>
      <c r="K226" s="140" t="s">
        <v>256</v>
      </c>
      <c r="L226" s="33"/>
      <c r="M226" s="145" t="s">
        <v>1</v>
      </c>
      <c r="N226" s="146" t="s">
        <v>45</v>
      </c>
      <c r="P226" s="147">
        <f>O226*H226</f>
        <v>0</v>
      </c>
      <c r="Q226" s="147">
        <v>0</v>
      </c>
      <c r="R226" s="147">
        <f>Q226*H226</f>
        <v>0</v>
      </c>
      <c r="S226" s="147">
        <v>0</v>
      </c>
      <c r="T226" s="148">
        <f>S226*H226</f>
        <v>0</v>
      </c>
      <c r="AR226" s="149" t="s">
        <v>257</v>
      </c>
      <c r="AT226" s="149" t="s">
        <v>252</v>
      </c>
      <c r="AU226" s="149" t="s">
        <v>267</v>
      </c>
      <c r="AY226" s="17" t="s">
        <v>250</v>
      </c>
      <c r="BE226" s="150">
        <f>IF(N226="základní",J226,0)</f>
        <v>0</v>
      </c>
      <c r="BF226" s="150">
        <f>IF(N226="snížená",J226,0)</f>
        <v>0</v>
      </c>
      <c r="BG226" s="150">
        <f>IF(N226="zákl. přenesená",J226,0)</f>
        <v>0</v>
      </c>
      <c r="BH226" s="150">
        <f>IF(N226="sníž. přenesená",J226,0)</f>
        <v>0</v>
      </c>
      <c r="BI226" s="150">
        <f>IF(N226="nulová",J226,0)</f>
        <v>0</v>
      </c>
      <c r="BJ226" s="17" t="s">
        <v>88</v>
      </c>
      <c r="BK226" s="150">
        <f>ROUND(I226*H226,2)</f>
        <v>0</v>
      </c>
      <c r="BL226" s="17" t="s">
        <v>257</v>
      </c>
      <c r="BM226" s="149" t="s">
        <v>6713</v>
      </c>
    </row>
    <row r="227" spans="2:65" s="1" customFormat="1" ht="11.25">
      <c r="B227" s="33"/>
      <c r="D227" s="151" t="s">
        <v>259</v>
      </c>
      <c r="F227" s="152" t="s">
        <v>6714</v>
      </c>
      <c r="I227" s="153"/>
      <c r="L227" s="33"/>
      <c r="M227" s="154"/>
      <c r="T227" s="57"/>
      <c r="AT227" s="17" t="s">
        <v>259</v>
      </c>
      <c r="AU227" s="17" t="s">
        <v>267</v>
      </c>
    </row>
    <row r="228" spans="2:65" s="12" customFormat="1" ht="11.25">
      <c r="B228" s="155"/>
      <c r="D228" s="156" t="s">
        <v>265</v>
      </c>
      <c r="E228" s="157" t="s">
        <v>1</v>
      </c>
      <c r="F228" s="158" t="s">
        <v>6715</v>
      </c>
      <c r="H228" s="159">
        <v>8.3000000000000004E-2</v>
      </c>
      <c r="I228" s="160"/>
      <c r="L228" s="155"/>
      <c r="M228" s="161"/>
      <c r="T228" s="162"/>
      <c r="AT228" s="157" t="s">
        <v>265</v>
      </c>
      <c r="AU228" s="157" t="s">
        <v>267</v>
      </c>
      <c r="AV228" s="12" t="s">
        <v>21</v>
      </c>
      <c r="AW228" s="12" t="s">
        <v>36</v>
      </c>
      <c r="AX228" s="12" t="s">
        <v>88</v>
      </c>
      <c r="AY228" s="157" t="s">
        <v>250</v>
      </c>
    </row>
    <row r="229" spans="2:65" s="1" customFormat="1" ht="16.5" customHeight="1">
      <c r="B229" s="33"/>
      <c r="C229" s="178" t="s">
        <v>320</v>
      </c>
      <c r="D229" s="178" t="s">
        <v>364</v>
      </c>
      <c r="E229" s="179" t="s">
        <v>6716</v>
      </c>
      <c r="F229" s="180" t="s">
        <v>6717</v>
      </c>
      <c r="G229" s="181" t="s">
        <v>443</v>
      </c>
      <c r="H229" s="182">
        <v>82.9</v>
      </c>
      <c r="I229" s="183"/>
      <c r="J229" s="184">
        <f>ROUND(I229*H229,2)</f>
        <v>0</v>
      </c>
      <c r="K229" s="180" t="s">
        <v>256</v>
      </c>
      <c r="L229" s="185"/>
      <c r="M229" s="186" t="s">
        <v>1</v>
      </c>
      <c r="N229" s="187" t="s">
        <v>45</v>
      </c>
      <c r="P229" s="147">
        <f>O229*H229</f>
        <v>0</v>
      </c>
      <c r="Q229" s="147">
        <v>1E-3</v>
      </c>
      <c r="R229" s="147">
        <f>Q229*H229</f>
        <v>8.2900000000000001E-2</v>
      </c>
      <c r="S229" s="147">
        <v>0</v>
      </c>
      <c r="T229" s="148">
        <f>S229*H229</f>
        <v>0</v>
      </c>
      <c r="AR229" s="149" t="s">
        <v>299</v>
      </c>
      <c r="AT229" s="149" t="s">
        <v>364</v>
      </c>
      <c r="AU229" s="149" t="s">
        <v>267</v>
      </c>
      <c r="AY229" s="17" t="s">
        <v>250</v>
      </c>
      <c r="BE229" s="150">
        <f>IF(N229="základní",J229,0)</f>
        <v>0</v>
      </c>
      <c r="BF229" s="150">
        <f>IF(N229="snížená",J229,0)</f>
        <v>0</v>
      </c>
      <c r="BG229" s="150">
        <f>IF(N229="zákl. přenesená",J229,0)</f>
        <v>0</v>
      </c>
      <c r="BH229" s="150">
        <f>IF(N229="sníž. přenesená",J229,0)</f>
        <v>0</v>
      </c>
      <c r="BI229" s="150">
        <f>IF(N229="nulová",J229,0)</f>
        <v>0</v>
      </c>
      <c r="BJ229" s="17" t="s">
        <v>88</v>
      </c>
      <c r="BK229" s="150">
        <f>ROUND(I229*H229,2)</f>
        <v>0</v>
      </c>
      <c r="BL229" s="17" t="s">
        <v>257</v>
      </c>
      <c r="BM229" s="149" t="s">
        <v>6718</v>
      </c>
    </row>
    <row r="230" spans="2:65" s="12" customFormat="1" ht="11.25">
      <c r="B230" s="155"/>
      <c r="D230" s="156" t="s">
        <v>265</v>
      </c>
      <c r="E230" s="157" t="s">
        <v>1</v>
      </c>
      <c r="F230" s="158" t="s">
        <v>6719</v>
      </c>
      <c r="H230" s="159">
        <v>82.9</v>
      </c>
      <c r="I230" s="160"/>
      <c r="L230" s="155"/>
      <c r="M230" s="161"/>
      <c r="T230" s="162"/>
      <c r="AT230" s="157" t="s">
        <v>265</v>
      </c>
      <c r="AU230" s="157" t="s">
        <v>267</v>
      </c>
      <c r="AV230" s="12" t="s">
        <v>21</v>
      </c>
      <c r="AW230" s="12" t="s">
        <v>36</v>
      </c>
      <c r="AX230" s="12" t="s">
        <v>88</v>
      </c>
      <c r="AY230" s="157" t="s">
        <v>250</v>
      </c>
    </row>
    <row r="231" spans="2:65" s="1" customFormat="1" ht="16.5" customHeight="1">
      <c r="B231" s="33"/>
      <c r="C231" s="138" t="s">
        <v>538</v>
      </c>
      <c r="D231" s="138" t="s">
        <v>252</v>
      </c>
      <c r="E231" s="139" t="s">
        <v>455</v>
      </c>
      <c r="F231" s="140" t="s">
        <v>456</v>
      </c>
      <c r="G231" s="141" t="s">
        <v>276</v>
      </c>
      <c r="H231" s="142">
        <v>30.13</v>
      </c>
      <c r="I231" s="143"/>
      <c r="J231" s="144">
        <f>ROUND(I231*H231,2)</f>
        <v>0</v>
      </c>
      <c r="K231" s="140" t="s">
        <v>256</v>
      </c>
      <c r="L231" s="33"/>
      <c r="M231" s="145" t="s">
        <v>1</v>
      </c>
      <c r="N231" s="146" t="s">
        <v>45</v>
      </c>
      <c r="P231" s="147">
        <f>O231*H231</f>
        <v>0</v>
      </c>
      <c r="Q231" s="147">
        <v>0</v>
      </c>
      <c r="R231" s="147">
        <f>Q231*H231</f>
        <v>0</v>
      </c>
      <c r="S231" s="147">
        <v>0</v>
      </c>
      <c r="T231" s="148">
        <f>S231*H231</f>
        <v>0</v>
      </c>
      <c r="AR231" s="149" t="s">
        <v>257</v>
      </c>
      <c r="AT231" s="149" t="s">
        <v>252</v>
      </c>
      <c r="AU231" s="149" t="s">
        <v>267</v>
      </c>
      <c r="AY231" s="17" t="s">
        <v>250</v>
      </c>
      <c r="BE231" s="150">
        <f>IF(N231="základní",J231,0)</f>
        <v>0</v>
      </c>
      <c r="BF231" s="150">
        <f>IF(N231="snížená",J231,0)</f>
        <v>0</v>
      </c>
      <c r="BG231" s="150">
        <f>IF(N231="zákl. přenesená",J231,0)</f>
        <v>0</v>
      </c>
      <c r="BH231" s="150">
        <f>IF(N231="sníž. přenesená",J231,0)</f>
        <v>0</v>
      </c>
      <c r="BI231" s="150">
        <f>IF(N231="nulová",J231,0)</f>
        <v>0</v>
      </c>
      <c r="BJ231" s="17" t="s">
        <v>88</v>
      </c>
      <c r="BK231" s="150">
        <f>ROUND(I231*H231,2)</f>
        <v>0</v>
      </c>
      <c r="BL231" s="17" t="s">
        <v>257</v>
      </c>
      <c r="BM231" s="149" t="s">
        <v>6720</v>
      </c>
    </row>
    <row r="232" spans="2:65" s="1" customFormat="1" ht="11.25">
      <c r="B232" s="33"/>
      <c r="D232" s="151" t="s">
        <v>259</v>
      </c>
      <c r="F232" s="152" t="s">
        <v>458</v>
      </c>
      <c r="I232" s="153"/>
      <c r="L232" s="33"/>
      <c r="M232" s="154"/>
      <c r="T232" s="57"/>
      <c r="AT232" s="17" t="s">
        <v>259</v>
      </c>
      <c r="AU232" s="17" t="s">
        <v>267</v>
      </c>
    </row>
    <row r="233" spans="2:65" s="12" customFormat="1" ht="22.5">
      <c r="B233" s="155"/>
      <c r="D233" s="156" t="s">
        <v>265</v>
      </c>
      <c r="E233" s="157" t="s">
        <v>1</v>
      </c>
      <c r="F233" s="158" t="s">
        <v>6721</v>
      </c>
      <c r="H233" s="159">
        <v>30.13</v>
      </c>
      <c r="I233" s="160"/>
      <c r="L233" s="155"/>
      <c r="M233" s="161"/>
      <c r="T233" s="162"/>
      <c r="AT233" s="157" t="s">
        <v>265</v>
      </c>
      <c r="AU233" s="157" t="s">
        <v>267</v>
      </c>
      <c r="AV233" s="12" t="s">
        <v>21</v>
      </c>
      <c r="AW233" s="12" t="s">
        <v>36</v>
      </c>
      <c r="AX233" s="12" t="s">
        <v>88</v>
      </c>
      <c r="AY233" s="157" t="s">
        <v>250</v>
      </c>
    </row>
    <row r="234" spans="2:65" s="1" customFormat="1" ht="21.75" customHeight="1">
      <c r="B234" s="33"/>
      <c r="C234" s="138" t="s">
        <v>544</v>
      </c>
      <c r="D234" s="138" t="s">
        <v>252</v>
      </c>
      <c r="E234" s="139" t="s">
        <v>6722</v>
      </c>
      <c r="F234" s="140" t="s">
        <v>6723</v>
      </c>
      <c r="G234" s="141" t="s">
        <v>276</v>
      </c>
      <c r="H234" s="142">
        <v>30.13</v>
      </c>
      <c r="I234" s="143"/>
      <c r="J234" s="144">
        <f>ROUND(I234*H234,2)</f>
        <v>0</v>
      </c>
      <c r="K234" s="140" t="s">
        <v>256</v>
      </c>
      <c r="L234" s="33"/>
      <c r="M234" s="145" t="s">
        <v>1</v>
      </c>
      <c r="N234" s="146" t="s">
        <v>45</v>
      </c>
      <c r="P234" s="147">
        <f>O234*H234</f>
        <v>0</v>
      </c>
      <c r="Q234" s="147">
        <v>0</v>
      </c>
      <c r="R234" s="147">
        <f>Q234*H234</f>
        <v>0</v>
      </c>
      <c r="S234" s="147">
        <v>0</v>
      </c>
      <c r="T234" s="148">
        <f>S234*H234</f>
        <v>0</v>
      </c>
      <c r="AR234" s="149" t="s">
        <v>257</v>
      </c>
      <c r="AT234" s="149" t="s">
        <v>252</v>
      </c>
      <c r="AU234" s="149" t="s">
        <v>267</v>
      </c>
      <c r="AY234" s="17" t="s">
        <v>250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257</v>
      </c>
      <c r="BM234" s="149" t="s">
        <v>6724</v>
      </c>
    </row>
    <row r="235" spans="2:65" s="1" customFormat="1" ht="11.25">
      <c r="B235" s="33"/>
      <c r="D235" s="151" t="s">
        <v>259</v>
      </c>
      <c r="F235" s="152" t="s">
        <v>6725</v>
      </c>
      <c r="I235" s="153"/>
      <c r="L235" s="33"/>
      <c r="M235" s="154"/>
      <c r="T235" s="57"/>
      <c r="AT235" s="17" t="s">
        <v>259</v>
      </c>
      <c r="AU235" s="17" t="s">
        <v>267</v>
      </c>
    </row>
    <row r="236" spans="2:65" s="1" customFormat="1" ht="24.2" customHeight="1">
      <c r="B236" s="33"/>
      <c r="C236" s="138" t="s">
        <v>549</v>
      </c>
      <c r="D236" s="138" t="s">
        <v>252</v>
      </c>
      <c r="E236" s="139" t="s">
        <v>6726</v>
      </c>
      <c r="F236" s="140" t="s">
        <v>6727</v>
      </c>
      <c r="G236" s="141" t="s">
        <v>276</v>
      </c>
      <c r="H236" s="142">
        <v>60.26</v>
      </c>
      <c r="I236" s="143"/>
      <c r="J236" s="144">
        <f>ROUND(I236*H236,2)</f>
        <v>0</v>
      </c>
      <c r="K236" s="140" t="s">
        <v>256</v>
      </c>
      <c r="L236" s="33"/>
      <c r="M236" s="145" t="s">
        <v>1</v>
      </c>
      <c r="N236" s="146" t="s">
        <v>45</v>
      </c>
      <c r="P236" s="147">
        <f>O236*H236</f>
        <v>0</v>
      </c>
      <c r="Q236" s="147">
        <v>0</v>
      </c>
      <c r="R236" s="147">
        <f>Q236*H236</f>
        <v>0</v>
      </c>
      <c r="S236" s="147">
        <v>0</v>
      </c>
      <c r="T236" s="148">
        <f>S236*H236</f>
        <v>0</v>
      </c>
      <c r="AR236" s="149" t="s">
        <v>257</v>
      </c>
      <c r="AT236" s="149" t="s">
        <v>252</v>
      </c>
      <c r="AU236" s="149" t="s">
        <v>267</v>
      </c>
      <c r="AY236" s="17" t="s">
        <v>250</v>
      </c>
      <c r="BE236" s="150">
        <f>IF(N236="základní",J236,0)</f>
        <v>0</v>
      </c>
      <c r="BF236" s="150">
        <f>IF(N236="snížená",J236,0)</f>
        <v>0</v>
      </c>
      <c r="BG236" s="150">
        <f>IF(N236="zákl. přenesená",J236,0)</f>
        <v>0</v>
      </c>
      <c r="BH236" s="150">
        <f>IF(N236="sníž. přenesená",J236,0)</f>
        <v>0</v>
      </c>
      <c r="BI236" s="150">
        <f>IF(N236="nulová",J236,0)</f>
        <v>0</v>
      </c>
      <c r="BJ236" s="17" t="s">
        <v>88</v>
      </c>
      <c r="BK236" s="150">
        <f>ROUND(I236*H236,2)</f>
        <v>0</v>
      </c>
      <c r="BL236" s="17" t="s">
        <v>257</v>
      </c>
      <c r="BM236" s="149" t="s">
        <v>6728</v>
      </c>
    </row>
    <row r="237" spans="2:65" s="1" customFormat="1" ht="11.25">
      <c r="B237" s="33"/>
      <c r="D237" s="151" t="s">
        <v>259</v>
      </c>
      <c r="F237" s="152" t="s">
        <v>6729</v>
      </c>
      <c r="I237" s="153"/>
      <c r="L237" s="33"/>
      <c r="M237" s="154"/>
      <c r="T237" s="57"/>
      <c r="AT237" s="17" t="s">
        <v>259</v>
      </c>
      <c r="AU237" s="17" t="s">
        <v>267</v>
      </c>
    </row>
    <row r="238" spans="2:65" s="12" customFormat="1" ht="11.25">
      <c r="B238" s="155"/>
      <c r="D238" s="156" t="s">
        <v>265</v>
      </c>
      <c r="E238" s="157" t="s">
        <v>1</v>
      </c>
      <c r="F238" s="158" t="s">
        <v>6730</v>
      </c>
      <c r="H238" s="159">
        <v>60.26</v>
      </c>
      <c r="I238" s="160"/>
      <c r="L238" s="155"/>
      <c r="M238" s="161"/>
      <c r="T238" s="162"/>
      <c r="AT238" s="157" t="s">
        <v>265</v>
      </c>
      <c r="AU238" s="157" t="s">
        <v>267</v>
      </c>
      <c r="AV238" s="12" t="s">
        <v>21</v>
      </c>
      <c r="AW238" s="12" t="s">
        <v>36</v>
      </c>
      <c r="AX238" s="12" t="s">
        <v>88</v>
      </c>
      <c r="AY238" s="157" t="s">
        <v>250</v>
      </c>
    </row>
    <row r="239" spans="2:65" s="1" customFormat="1" ht="24.2" customHeight="1">
      <c r="B239" s="33"/>
      <c r="C239" s="138" t="s">
        <v>554</v>
      </c>
      <c r="D239" s="138" t="s">
        <v>252</v>
      </c>
      <c r="E239" s="139" t="s">
        <v>6731</v>
      </c>
      <c r="F239" s="140" t="s">
        <v>6732</v>
      </c>
      <c r="G239" s="141" t="s">
        <v>402</v>
      </c>
      <c r="H239" s="142">
        <v>15.744999999999999</v>
      </c>
      <c r="I239" s="143"/>
      <c r="J239" s="144">
        <f>ROUND(I239*H239,2)</f>
        <v>0</v>
      </c>
      <c r="K239" s="140" t="s">
        <v>256</v>
      </c>
      <c r="L239" s="33"/>
      <c r="M239" s="145" t="s">
        <v>1</v>
      </c>
      <c r="N239" s="146" t="s">
        <v>45</v>
      </c>
      <c r="P239" s="147">
        <f>O239*H239</f>
        <v>0</v>
      </c>
      <c r="Q239" s="147">
        <v>0</v>
      </c>
      <c r="R239" s="147">
        <f>Q239*H239</f>
        <v>0</v>
      </c>
      <c r="S239" s="147">
        <v>0</v>
      </c>
      <c r="T239" s="148">
        <f>S239*H239</f>
        <v>0</v>
      </c>
      <c r="AR239" s="149" t="s">
        <v>257</v>
      </c>
      <c r="AT239" s="149" t="s">
        <v>252</v>
      </c>
      <c r="AU239" s="149" t="s">
        <v>267</v>
      </c>
      <c r="AY239" s="17" t="s">
        <v>250</v>
      </c>
      <c r="BE239" s="150">
        <f>IF(N239="základní",J239,0)</f>
        <v>0</v>
      </c>
      <c r="BF239" s="150">
        <f>IF(N239="snížená",J239,0)</f>
        <v>0</v>
      </c>
      <c r="BG239" s="150">
        <f>IF(N239="zákl. přenesená",J239,0)</f>
        <v>0</v>
      </c>
      <c r="BH239" s="150">
        <f>IF(N239="sníž. přenesená",J239,0)</f>
        <v>0</v>
      </c>
      <c r="BI239" s="150">
        <f>IF(N239="nulová",J239,0)</f>
        <v>0</v>
      </c>
      <c r="BJ239" s="17" t="s">
        <v>88</v>
      </c>
      <c r="BK239" s="150">
        <f>ROUND(I239*H239,2)</f>
        <v>0</v>
      </c>
      <c r="BL239" s="17" t="s">
        <v>257</v>
      </c>
      <c r="BM239" s="149" t="s">
        <v>6733</v>
      </c>
    </row>
    <row r="240" spans="2:65" s="1" customFormat="1" ht="11.25">
      <c r="B240" s="33"/>
      <c r="D240" s="151" t="s">
        <v>259</v>
      </c>
      <c r="F240" s="152" t="s">
        <v>6734</v>
      </c>
      <c r="I240" s="153"/>
      <c r="L240" s="33"/>
      <c r="M240" s="193"/>
      <c r="N240" s="190"/>
      <c r="O240" s="190"/>
      <c r="P240" s="190"/>
      <c r="Q240" s="190"/>
      <c r="R240" s="190"/>
      <c r="S240" s="190"/>
      <c r="T240" s="194"/>
      <c r="AT240" s="17" t="s">
        <v>259</v>
      </c>
      <c r="AU240" s="17" t="s">
        <v>267</v>
      </c>
    </row>
    <row r="241" spans="2:12" s="1" customFormat="1" ht="6.95" customHeight="1">
      <c r="B241" s="45"/>
      <c r="C241" s="46"/>
      <c r="D241" s="46"/>
      <c r="E241" s="46"/>
      <c r="F241" s="46"/>
      <c r="G241" s="46"/>
      <c r="H241" s="46"/>
      <c r="I241" s="46"/>
      <c r="J241" s="46"/>
      <c r="K241" s="46"/>
      <c r="L241" s="33"/>
    </row>
  </sheetData>
  <sheetProtection algorithmName="SHA-512" hashValue="UyAx7cjXMkgsQDDpNmtfD6MWQbewtNQ2bDRMO8U1sguVBxjMXVPq9H3Z2H6PHCbnVMOXtt/yreR/2YDfh07wFw==" saltValue="NdzqysIittgHy7u9v1cEr5SOLvZVU8EpTwGX5F25om0HD1NJdBMZ96KMMWUd5kYG9AtFSzzBoEPAuatRKuZyKw==" spinCount="100000" sheet="1" objects="1" scenarios="1" formatColumns="0" formatRows="0" autoFilter="0"/>
  <autoFilter ref="C122:K240" xr:uid="{00000000-0009-0000-0000-000023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hyperlinks>
    <hyperlink ref="F128" r:id="rId1" xr:uid="{00000000-0004-0000-2300-000000000000}"/>
    <hyperlink ref="F135" r:id="rId2" xr:uid="{00000000-0004-0000-2300-000001000000}"/>
    <hyperlink ref="F144" r:id="rId3" xr:uid="{00000000-0004-0000-2300-000002000000}"/>
    <hyperlink ref="F147" r:id="rId4" xr:uid="{00000000-0004-0000-2300-000003000000}"/>
    <hyperlink ref="F150" r:id="rId5" xr:uid="{00000000-0004-0000-2300-000004000000}"/>
    <hyperlink ref="F157" r:id="rId6" xr:uid="{00000000-0004-0000-2300-000005000000}"/>
    <hyperlink ref="F165" r:id="rId7" xr:uid="{00000000-0004-0000-2300-000006000000}"/>
    <hyperlink ref="F168" r:id="rId8" xr:uid="{00000000-0004-0000-2300-000007000000}"/>
    <hyperlink ref="F171" r:id="rId9" xr:uid="{00000000-0004-0000-2300-000008000000}"/>
    <hyperlink ref="F176" r:id="rId10" xr:uid="{00000000-0004-0000-2300-000009000000}"/>
    <hyperlink ref="F181" r:id="rId11" xr:uid="{00000000-0004-0000-2300-00000A000000}"/>
    <hyperlink ref="F204" r:id="rId12" xr:uid="{00000000-0004-0000-2300-00000B000000}"/>
    <hyperlink ref="F207" r:id="rId13" xr:uid="{00000000-0004-0000-2300-00000C000000}"/>
    <hyperlink ref="F210" r:id="rId14" xr:uid="{00000000-0004-0000-2300-00000D000000}"/>
    <hyperlink ref="F217" r:id="rId15" xr:uid="{00000000-0004-0000-2300-00000E000000}"/>
    <hyperlink ref="F222" r:id="rId16" xr:uid="{00000000-0004-0000-2300-00000F000000}"/>
    <hyperlink ref="F227" r:id="rId17" xr:uid="{00000000-0004-0000-2300-000010000000}"/>
    <hyperlink ref="F232" r:id="rId18" xr:uid="{00000000-0004-0000-2300-000011000000}"/>
    <hyperlink ref="F235" r:id="rId19" xr:uid="{00000000-0004-0000-2300-000012000000}"/>
    <hyperlink ref="F237" r:id="rId20" xr:uid="{00000000-0004-0000-2300-000013000000}"/>
    <hyperlink ref="F240" r:id="rId21" xr:uid="{00000000-0004-0000-2300-000014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22"/>
  <headerFooter>
    <oddHeader>&amp;R02_040</oddHeader>
    <oddFooter>&amp;CStrana &amp;P z &amp;N&amp;R&amp;A</oddFooter>
  </headerFooter>
  <drawing r:id="rId2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B2:BM16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200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4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46" ht="6.95" customHeight="1">
      <c r="B5" s="20"/>
      <c r="L5" s="20"/>
    </row>
    <row r="6" spans="2:46" ht="12" customHeight="1">
      <c r="B6" s="20"/>
      <c r="D6" s="27" t="s">
        <v>16</v>
      </c>
      <c r="L6" s="20"/>
    </row>
    <row r="7" spans="2:4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46" ht="12" customHeight="1">
      <c r="B8" s="20"/>
      <c r="D8" s="27" t="s">
        <v>215</v>
      </c>
      <c r="L8" s="20"/>
    </row>
    <row r="9" spans="2:46" s="1" customFormat="1" ht="16.5" customHeight="1">
      <c r="B9" s="33"/>
      <c r="E9" s="259" t="s">
        <v>6531</v>
      </c>
      <c r="F9" s="261"/>
      <c r="G9" s="261"/>
      <c r="H9" s="261"/>
      <c r="L9" s="33"/>
    </row>
    <row r="10" spans="2:46" s="1" customFormat="1" ht="12" customHeight="1">
      <c r="B10" s="33"/>
      <c r="D10" s="27" t="s">
        <v>2252</v>
      </c>
      <c r="L10" s="33"/>
    </row>
    <row r="11" spans="2:46" s="1" customFormat="1" ht="16.5" customHeight="1">
      <c r="B11" s="33"/>
      <c r="E11" s="241" t="s">
        <v>6735</v>
      </c>
      <c r="F11" s="261"/>
      <c r="G11" s="261"/>
      <c r="H11" s="261"/>
      <c r="L11" s="33"/>
    </row>
    <row r="12" spans="2:46" s="1" customFormat="1" ht="11.25">
      <c r="B12" s="33"/>
      <c r="L12" s="33"/>
    </row>
    <row r="13" spans="2:46" s="1" customFormat="1" ht="12" customHeight="1">
      <c r="B13" s="33"/>
      <c r="D13" s="27" t="s">
        <v>18</v>
      </c>
      <c r="F13" s="25" t="s">
        <v>19</v>
      </c>
      <c r="I13" s="27" t="s">
        <v>20</v>
      </c>
      <c r="J13" s="25" t="s">
        <v>1</v>
      </c>
      <c r="L13" s="33"/>
    </row>
    <row r="14" spans="2:46" s="1" customFormat="1" ht="12" customHeight="1">
      <c r="B14" s="33"/>
      <c r="D14" s="27" t="s">
        <v>22</v>
      </c>
      <c r="F14" s="25" t="s">
        <v>23</v>
      </c>
      <c r="I14" s="27" t="s">
        <v>24</v>
      </c>
      <c r="J14" s="53" t="str">
        <f>'Rekapitulace stavby'!AN8</f>
        <v>15. 11. 2024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7" t="s">
        <v>28</v>
      </c>
      <c r="I16" s="27" t="s">
        <v>29</v>
      </c>
      <c r="J16" s="25" t="s">
        <v>1</v>
      </c>
      <c r="L16" s="33"/>
    </row>
    <row r="17" spans="2:12" s="1" customFormat="1" ht="18" customHeight="1">
      <c r="B17" s="33"/>
      <c r="E17" s="25" t="s">
        <v>30</v>
      </c>
      <c r="I17" s="27" t="s">
        <v>31</v>
      </c>
      <c r="J17" s="25" t="s">
        <v>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7" t="s">
        <v>32</v>
      </c>
      <c r="I19" s="27" t="s">
        <v>29</v>
      </c>
      <c r="J19" s="28" t="str">
        <f>'Rekapitulace stavby'!AN13</f>
        <v>Vyplň údaj</v>
      </c>
      <c r="L19" s="33"/>
    </row>
    <row r="20" spans="2:12" s="1" customFormat="1" ht="18" customHeight="1">
      <c r="B20" s="33"/>
      <c r="E20" s="262" t="str">
        <f>'Rekapitulace stavby'!E14</f>
        <v>Vyplň údaj</v>
      </c>
      <c r="F20" s="220"/>
      <c r="G20" s="220"/>
      <c r="H20" s="220"/>
      <c r="I20" s="27" t="s">
        <v>31</v>
      </c>
      <c r="J20" s="28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7" t="s">
        <v>34</v>
      </c>
      <c r="I22" s="27" t="s">
        <v>29</v>
      </c>
      <c r="J22" s="25" t="s">
        <v>1</v>
      </c>
      <c r="L22" s="33"/>
    </row>
    <row r="23" spans="2:12" s="1" customFormat="1" ht="18" customHeight="1">
      <c r="B23" s="33"/>
      <c r="E23" s="25" t="s">
        <v>35</v>
      </c>
      <c r="I23" s="27" t="s">
        <v>31</v>
      </c>
      <c r="J23" s="25" t="s">
        <v>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7" t="s">
        <v>37</v>
      </c>
      <c r="I25" s="27" t="s">
        <v>29</v>
      </c>
      <c r="J25" s="25" t="s">
        <v>1</v>
      </c>
      <c r="L25" s="33"/>
    </row>
    <row r="26" spans="2:12" s="1" customFormat="1" ht="18" customHeight="1">
      <c r="B26" s="33"/>
      <c r="E26" s="25" t="s">
        <v>38</v>
      </c>
      <c r="I26" s="27" t="s">
        <v>31</v>
      </c>
      <c r="J26" s="25" t="s">
        <v>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7" t="s">
        <v>39</v>
      </c>
      <c r="L28" s="33"/>
    </row>
    <row r="29" spans="2:12" s="7" customFormat="1" ht="16.5" customHeight="1">
      <c r="B29" s="96"/>
      <c r="E29" s="225" t="s">
        <v>1</v>
      </c>
      <c r="F29" s="225"/>
      <c r="G29" s="225"/>
      <c r="H29" s="225"/>
      <c r="L29" s="96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25.35" customHeight="1">
      <c r="B32" s="33"/>
      <c r="D32" s="97" t="s">
        <v>40</v>
      </c>
      <c r="J32" s="67">
        <f>ROUND(J122, 2)</f>
        <v>0</v>
      </c>
      <c r="L32" s="33"/>
    </row>
    <row r="33" spans="2:12" s="1" customFormat="1" ht="6.95" customHeight="1">
      <c r="B33" s="33"/>
      <c r="D33" s="54"/>
      <c r="E33" s="54"/>
      <c r="F33" s="54"/>
      <c r="G33" s="54"/>
      <c r="H33" s="54"/>
      <c r="I33" s="54"/>
      <c r="J33" s="54"/>
      <c r="K33" s="54"/>
      <c r="L33" s="33"/>
    </row>
    <row r="34" spans="2:12" s="1" customFormat="1" ht="14.45" customHeight="1">
      <c r="B34" s="33"/>
      <c r="F34" s="36" t="s">
        <v>42</v>
      </c>
      <c r="I34" s="36" t="s">
        <v>41</v>
      </c>
      <c r="J34" s="36" t="s">
        <v>43</v>
      </c>
      <c r="L34" s="33"/>
    </row>
    <row r="35" spans="2:12" s="1" customFormat="1" ht="14.45" customHeight="1">
      <c r="B35" s="33"/>
      <c r="D35" s="56" t="s">
        <v>44</v>
      </c>
      <c r="E35" s="27" t="s">
        <v>45</v>
      </c>
      <c r="F35" s="87">
        <f>ROUND((SUM(BE122:BE167)),  2)</f>
        <v>0</v>
      </c>
      <c r="I35" s="98">
        <v>0.21</v>
      </c>
      <c r="J35" s="87">
        <f>ROUND(((SUM(BE122:BE167))*I35),  2)</f>
        <v>0</v>
      </c>
      <c r="L35" s="33"/>
    </row>
    <row r="36" spans="2:12" s="1" customFormat="1" ht="14.45" customHeight="1">
      <c r="B36" s="33"/>
      <c r="E36" s="27" t="s">
        <v>46</v>
      </c>
      <c r="F36" s="87">
        <f>ROUND((SUM(BF122:BF167)),  2)</f>
        <v>0</v>
      </c>
      <c r="I36" s="98">
        <v>0.15</v>
      </c>
      <c r="J36" s="87">
        <f>ROUND(((SUM(BF122:BF167))*I36),  2)</f>
        <v>0</v>
      </c>
      <c r="L36" s="33"/>
    </row>
    <row r="37" spans="2:12" s="1" customFormat="1" ht="14.45" hidden="1" customHeight="1">
      <c r="B37" s="33"/>
      <c r="E37" s="27" t="s">
        <v>47</v>
      </c>
      <c r="F37" s="87">
        <f>ROUND((SUM(BG122:BG167)),  2)</f>
        <v>0</v>
      </c>
      <c r="I37" s="98">
        <v>0.21</v>
      </c>
      <c r="J37" s="87">
        <f>0</f>
        <v>0</v>
      </c>
      <c r="L37" s="33"/>
    </row>
    <row r="38" spans="2:12" s="1" customFormat="1" ht="14.45" hidden="1" customHeight="1">
      <c r="B38" s="33"/>
      <c r="E38" s="27" t="s">
        <v>48</v>
      </c>
      <c r="F38" s="87">
        <f>ROUND((SUM(BH122:BH167)),  2)</f>
        <v>0</v>
      </c>
      <c r="I38" s="98">
        <v>0.15</v>
      </c>
      <c r="J38" s="87">
        <f>0</f>
        <v>0</v>
      </c>
      <c r="L38" s="33"/>
    </row>
    <row r="39" spans="2:12" s="1" customFormat="1" ht="14.45" hidden="1" customHeight="1">
      <c r="B39" s="33"/>
      <c r="E39" s="27" t="s">
        <v>49</v>
      </c>
      <c r="F39" s="87">
        <f>ROUND((SUM(BI122:BI167)),  2)</f>
        <v>0</v>
      </c>
      <c r="I39" s="98">
        <v>0</v>
      </c>
      <c r="J39" s="87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9"/>
      <c r="D41" s="100" t="s">
        <v>50</v>
      </c>
      <c r="E41" s="58"/>
      <c r="F41" s="58"/>
      <c r="G41" s="101" t="s">
        <v>51</v>
      </c>
      <c r="H41" s="102" t="s">
        <v>52</v>
      </c>
      <c r="I41" s="58"/>
      <c r="J41" s="103">
        <f>SUM(J32:J39)</f>
        <v>0</v>
      </c>
      <c r="K41" s="104"/>
      <c r="L41" s="33"/>
    </row>
    <row r="42" spans="2:12" s="1" customFormat="1" ht="14.45" customHeight="1">
      <c r="B42" s="33"/>
      <c r="L42" s="33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12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12" s="1" customFormat="1" ht="24.95" customHeight="1">
      <c r="B82" s="33"/>
      <c r="C82" s="21" t="s">
        <v>217</v>
      </c>
      <c r="L82" s="33"/>
    </row>
    <row r="83" spans="2:12" s="1" customFormat="1" ht="6.95" customHeight="1">
      <c r="B83" s="33"/>
      <c r="L83" s="33"/>
    </row>
    <row r="84" spans="2:12" s="1" customFormat="1" ht="12" customHeight="1">
      <c r="B84" s="33"/>
      <c r="C84" s="27" t="s">
        <v>16</v>
      </c>
      <c r="L84" s="33"/>
    </row>
    <row r="85" spans="2:12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12" ht="12" customHeight="1">
      <c r="B86" s="20"/>
      <c r="C86" s="27" t="s">
        <v>215</v>
      </c>
      <c r="L86" s="20"/>
    </row>
    <row r="87" spans="2:12" s="1" customFormat="1" ht="16.5" customHeight="1">
      <c r="B87" s="33"/>
      <c r="E87" s="259" t="s">
        <v>6531</v>
      </c>
      <c r="F87" s="261"/>
      <c r="G87" s="261"/>
      <c r="H87" s="261"/>
      <c r="L87" s="33"/>
    </row>
    <row r="88" spans="2:12" s="1" customFormat="1" ht="12" customHeight="1">
      <c r="B88" s="33"/>
      <c r="C88" s="27" t="s">
        <v>2252</v>
      </c>
      <c r="L88" s="33"/>
    </row>
    <row r="89" spans="2:12" s="1" customFormat="1" ht="16.5" customHeight="1">
      <c r="B89" s="33"/>
      <c r="E89" s="241" t="str">
        <f>E11</f>
        <v>040.61.1.2 - Výsadba mimo pozemky stavby</v>
      </c>
      <c r="F89" s="261"/>
      <c r="G89" s="261"/>
      <c r="H89" s="261"/>
      <c r="L89" s="33"/>
    </row>
    <row r="90" spans="2:12" s="1" customFormat="1" ht="6.95" customHeight="1">
      <c r="B90" s="33"/>
      <c r="L90" s="33"/>
    </row>
    <row r="91" spans="2:12" s="1" customFormat="1" ht="12" customHeight="1">
      <c r="B91" s="33"/>
      <c r="C91" s="27" t="s">
        <v>22</v>
      </c>
      <c r="F91" s="25" t="str">
        <f>F14</f>
        <v>Zátor</v>
      </c>
      <c r="I91" s="27" t="s">
        <v>24</v>
      </c>
      <c r="J91" s="53" t="str">
        <f>IF(J14="","",J14)</f>
        <v>15. 11. 2024</v>
      </c>
      <c r="L91" s="33"/>
    </row>
    <row r="92" spans="2:12" s="1" customFormat="1" ht="6.95" customHeight="1">
      <c r="B92" s="33"/>
      <c r="L92" s="33"/>
    </row>
    <row r="93" spans="2:12" s="1" customFormat="1" ht="15.2" customHeight="1">
      <c r="B93" s="33"/>
      <c r="C93" s="27" t="s">
        <v>28</v>
      </c>
      <c r="F93" s="25" t="str">
        <f>E17</f>
        <v>Povodí Odry, státní podnik</v>
      </c>
      <c r="I93" s="27" t="s">
        <v>34</v>
      </c>
      <c r="J93" s="31" t="str">
        <f>E23</f>
        <v>AQUATIS, a.s.</v>
      </c>
      <c r="L93" s="33"/>
    </row>
    <row r="94" spans="2:12" s="1" customFormat="1" ht="25.7" customHeight="1">
      <c r="B94" s="33"/>
      <c r="C94" s="27" t="s">
        <v>32</v>
      </c>
      <c r="F94" s="25" t="str">
        <f>IF(E20="","",E20)</f>
        <v>Vyplň údaj</v>
      </c>
      <c r="I94" s="27" t="s">
        <v>37</v>
      </c>
      <c r="J94" s="31" t="str">
        <f>E26</f>
        <v>Ing. Michal Jendruščák</v>
      </c>
      <c r="L94" s="33"/>
    </row>
    <row r="95" spans="2:12" s="1" customFormat="1" ht="10.35" customHeight="1">
      <c r="B95" s="33"/>
      <c r="L95" s="33"/>
    </row>
    <row r="96" spans="2:12" s="1" customFormat="1" ht="29.25" customHeight="1">
      <c r="B96" s="33"/>
      <c r="C96" s="107" t="s">
        <v>218</v>
      </c>
      <c r="D96" s="99"/>
      <c r="E96" s="99"/>
      <c r="F96" s="99"/>
      <c r="G96" s="99"/>
      <c r="H96" s="99"/>
      <c r="I96" s="99"/>
      <c r="J96" s="108" t="s">
        <v>219</v>
      </c>
      <c r="K96" s="99"/>
      <c r="L96" s="33"/>
    </row>
    <row r="97" spans="2:47" s="1" customFormat="1" ht="10.35" customHeight="1">
      <c r="B97" s="33"/>
      <c r="L97" s="33"/>
    </row>
    <row r="98" spans="2:47" s="1" customFormat="1" ht="22.9" customHeight="1">
      <c r="B98" s="33"/>
      <c r="C98" s="109" t="s">
        <v>220</v>
      </c>
      <c r="J98" s="67">
        <f>J122</f>
        <v>0</v>
      </c>
      <c r="L98" s="33"/>
      <c r="AU98" s="17" t="s">
        <v>221</v>
      </c>
    </row>
    <row r="99" spans="2:47" s="8" customFormat="1" ht="24.95" customHeight="1">
      <c r="B99" s="110"/>
      <c r="D99" s="111" t="s">
        <v>222</v>
      </c>
      <c r="E99" s="112"/>
      <c r="F99" s="112"/>
      <c r="G99" s="112"/>
      <c r="H99" s="112"/>
      <c r="I99" s="112"/>
      <c r="J99" s="113">
        <f>J123</f>
        <v>0</v>
      </c>
      <c r="L99" s="110"/>
    </row>
    <row r="100" spans="2:47" s="9" customFormat="1" ht="19.899999999999999" customHeight="1">
      <c r="B100" s="114"/>
      <c r="D100" s="115" t="s">
        <v>223</v>
      </c>
      <c r="E100" s="116"/>
      <c r="F100" s="116"/>
      <c r="G100" s="116"/>
      <c r="H100" s="116"/>
      <c r="I100" s="116"/>
      <c r="J100" s="117">
        <f>J124</f>
        <v>0</v>
      </c>
      <c r="L100" s="114"/>
    </row>
    <row r="101" spans="2:47" s="1" customFormat="1" ht="21.75" customHeight="1">
      <c r="B101" s="33"/>
      <c r="L101" s="33"/>
    </row>
    <row r="102" spans="2:47" s="1" customFormat="1" ht="6.95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6" spans="2:47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47" s="1" customFormat="1" ht="24.95" customHeight="1">
      <c r="B107" s="33"/>
      <c r="C107" s="21" t="s">
        <v>235</v>
      </c>
      <c r="L107" s="33"/>
    </row>
    <row r="108" spans="2:47" s="1" customFormat="1" ht="6.95" customHeight="1">
      <c r="B108" s="33"/>
      <c r="L108" s="33"/>
    </row>
    <row r="109" spans="2:47" s="1" customFormat="1" ht="12" customHeight="1">
      <c r="B109" s="33"/>
      <c r="C109" s="27" t="s">
        <v>16</v>
      </c>
      <c r="L109" s="33"/>
    </row>
    <row r="110" spans="2:47" s="1" customFormat="1" ht="26.25" customHeight="1">
      <c r="B110" s="33"/>
      <c r="E110" s="259" t="str">
        <f>E7</f>
        <v>Opatření Zátor-Loučky, OHO, Dílčí stavba 02.040 Opatření v úseku Zátor - Loučky</v>
      </c>
      <c r="F110" s="260"/>
      <c r="G110" s="260"/>
      <c r="H110" s="260"/>
      <c r="L110" s="33"/>
    </row>
    <row r="111" spans="2:47" ht="12" customHeight="1">
      <c r="B111" s="20"/>
      <c r="C111" s="27" t="s">
        <v>215</v>
      </c>
      <c r="L111" s="20"/>
    </row>
    <row r="112" spans="2:47" s="1" customFormat="1" ht="16.5" customHeight="1">
      <c r="B112" s="33"/>
      <c r="E112" s="259" t="s">
        <v>6531</v>
      </c>
      <c r="F112" s="261"/>
      <c r="G112" s="261"/>
      <c r="H112" s="261"/>
      <c r="L112" s="33"/>
    </row>
    <row r="113" spans="2:65" s="1" customFormat="1" ht="12" customHeight="1">
      <c r="B113" s="33"/>
      <c r="C113" s="27" t="s">
        <v>2252</v>
      </c>
      <c r="L113" s="33"/>
    </row>
    <row r="114" spans="2:65" s="1" customFormat="1" ht="16.5" customHeight="1">
      <c r="B114" s="33"/>
      <c r="E114" s="241" t="str">
        <f>E11</f>
        <v>040.61.1.2 - Výsadba mimo pozemky stavby</v>
      </c>
      <c r="F114" s="261"/>
      <c r="G114" s="261"/>
      <c r="H114" s="261"/>
      <c r="L114" s="33"/>
    </row>
    <row r="115" spans="2:65" s="1" customFormat="1" ht="6.95" customHeight="1">
      <c r="B115" s="33"/>
      <c r="L115" s="33"/>
    </row>
    <row r="116" spans="2:65" s="1" customFormat="1" ht="12" customHeight="1">
      <c r="B116" s="33"/>
      <c r="C116" s="27" t="s">
        <v>22</v>
      </c>
      <c r="F116" s="25" t="str">
        <f>F14</f>
        <v>Zátor</v>
      </c>
      <c r="I116" s="27" t="s">
        <v>24</v>
      </c>
      <c r="J116" s="53" t="str">
        <f>IF(J14="","",J14)</f>
        <v>15. 11. 2024</v>
      </c>
      <c r="L116" s="33"/>
    </row>
    <row r="117" spans="2:65" s="1" customFormat="1" ht="6.95" customHeight="1">
      <c r="B117" s="33"/>
      <c r="L117" s="33"/>
    </row>
    <row r="118" spans="2:65" s="1" customFormat="1" ht="15.2" customHeight="1">
      <c r="B118" s="33"/>
      <c r="C118" s="27" t="s">
        <v>28</v>
      </c>
      <c r="F118" s="25" t="str">
        <f>E17</f>
        <v>Povodí Odry, státní podnik</v>
      </c>
      <c r="I118" s="27" t="s">
        <v>34</v>
      </c>
      <c r="J118" s="31" t="str">
        <f>E23</f>
        <v>AQUATIS, a.s.</v>
      </c>
      <c r="L118" s="33"/>
    </row>
    <row r="119" spans="2:65" s="1" customFormat="1" ht="25.7" customHeight="1">
      <c r="B119" s="33"/>
      <c r="C119" s="27" t="s">
        <v>32</v>
      </c>
      <c r="F119" s="25" t="str">
        <f>IF(E20="","",E20)</f>
        <v>Vyplň údaj</v>
      </c>
      <c r="I119" s="27" t="s">
        <v>37</v>
      </c>
      <c r="J119" s="31" t="str">
        <f>E26</f>
        <v>Ing. Michal Jendruščák</v>
      </c>
      <c r="L119" s="33"/>
    </row>
    <row r="120" spans="2:65" s="1" customFormat="1" ht="10.35" customHeight="1">
      <c r="B120" s="33"/>
      <c r="L120" s="33"/>
    </row>
    <row r="121" spans="2:65" s="10" customFormat="1" ht="29.25" customHeight="1">
      <c r="B121" s="118"/>
      <c r="C121" s="119" t="s">
        <v>236</v>
      </c>
      <c r="D121" s="120" t="s">
        <v>65</v>
      </c>
      <c r="E121" s="120" t="s">
        <v>61</v>
      </c>
      <c r="F121" s="120" t="s">
        <v>62</v>
      </c>
      <c r="G121" s="120" t="s">
        <v>237</v>
      </c>
      <c r="H121" s="120" t="s">
        <v>238</v>
      </c>
      <c r="I121" s="120" t="s">
        <v>239</v>
      </c>
      <c r="J121" s="120" t="s">
        <v>219</v>
      </c>
      <c r="K121" s="121" t="s">
        <v>240</v>
      </c>
      <c r="L121" s="118"/>
      <c r="M121" s="60" t="s">
        <v>1</v>
      </c>
      <c r="N121" s="61" t="s">
        <v>44</v>
      </c>
      <c r="O121" s="61" t="s">
        <v>241</v>
      </c>
      <c r="P121" s="61" t="s">
        <v>242</v>
      </c>
      <c r="Q121" s="61" t="s">
        <v>243</v>
      </c>
      <c r="R121" s="61" t="s">
        <v>244</v>
      </c>
      <c r="S121" s="61" t="s">
        <v>245</v>
      </c>
      <c r="T121" s="62" t="s">
        <v>246</v>
      </c>
    </row>
    <row r="122" spans="2:65" s="1" customFormat="1" ht="22.9" customHeight="1">
      <c r="B122" s="33"/>
      <c r="C122" s="65" t="s">
        <v>247</v>
      </c>
      <c r="J122" s="122">
        <f>BK122</f>
        <v>0</v>
      </c>
      <c r="L122" s="33"/>
      <c r="M122" s="63"/>
      <c r="N122" s="54"/>
      <c r="O122" s="54"/>
      <c r="P122" s="123">
        <f>P123</f>
        <v>0</v>
      </c>
      <c r="Q122" s="54"/>
      <c r="R122" s="123">
        <f>R123</f>
        <v>5.9983300000000002</v>
      </c>
      <c r="S122" s="54"/>
      <c r="T122" s="124">
        <f>T123</f>
        <v>0</v>
      </c>
      <c r="AT122" s="17" t="s">
        <v>79</v>
      </c>
      <c r="AU122" s="17" t="s">
        <v>221</v>
      </c>
      <c r="BK122" s="125">
        <f>BK123</f>
        <v>0</v>
      </c>
    </row>
    <row r="123" spans="2:65" s="11" customFormat="1" ht="25.9" customHeight="1">
      <c r="B123" s="126"/>
      <c r="D123" s="127" t="s">
        <v>79</v>
      </c>
      <c r="E123" s="128" t="s">
        <v>248</v>
      </c>
      <c r="F123" s="128" t="s">
        <v>249</v>
      </c>
      <c r="I123" s="129"/>
      <c r="J123" s="130">
        <f>BK123</f>
        <v>0</v>
      </c>
      <c r="L123" s="126"/>
      <c r="M123" s="131"/>
      <c r="P123" s="132">
        <f>P124</f>
        <v>0</v>
      </c>
      <c r="R123" s="132">
        <f>R124</f>
        <v>5.9983300000000002</v>
      </c>
      <c r="T123" s="133">
        <f>T124</f>
        <v>0</v>
      </c>
      <c r="AR123" s="127" t="s">
        <v>88</v>
      </c>
      <c r="AT123" s="134" t="s">
        <v>79</v>
      </c>
      <c r="AU123" s="134" t="s">
        <v>80</v>
      </c>
      <c r="AY123" s="127" t="s">
        <v>250</v>
      </c>
      <c r="BK123" s="135">
        <f>BK124</f>
        <v>0</v>
      </c>
    </row>
    <row r="124" spans="2:65" s="11" customFormat="1" ht="22.9" customHeight="1">
      <c r="B124" s="126"/>
      <c r="D124" s="127" t="s">
        <v>79</v>
      </c>
      <c r="E124" s="136" t="s">
        <v>88</v>
      </c>
      <c r="F124" s="136" t="s">
        <v>251</v>
      </c>
      <c r="I124" s="129"/>
      <c r="J124" s="137">
        <f>BK124</f>
        <v>0</v>
      </c>
      <c r="L124" s="126"/>
      <c r="M124" s="131"/>
      <c r="P124" s="132">
        <f>SUM(P125:P167)</f>
        <v>0</v>
      </c>
      <c r="R124" s="132">
        <f>SUM(R125:R167)</f>
        <v>5.9983300000000002</v>
      </c>
      <c r="T124" s="133">
        <f>SUM(T125:T167)</f>
        <v>0</v>
      </c>
      <c r="AR124" s="127" t="s">
        <v>88</v>
      </c>
      <c r="AT124" s="134" t="s">
        <v>79</v>
      </c>
      <c r="AU124" s="134" t="s">
        <v>88</v>
      </c>
      <c r="AY124" s="127" t="s">
        <v>250</v>
      </c>
      <c r="BK124" s="135">
        <f>SUM(BK125:BK167)</f>
        <v>0</v>
      </c>
    </row>
    <row r="125" spans="2:65" s="1" customFormat="1" ht="33" customHeight="1">
      <c r="B125" s="33"/>
      <c r="C125" s="138" t="s">
        <v>88</v>
      </c>
      <c r="D125" s="138" t="s">
        <v>252</v>
      </c>
      <c r="E125" s="139" t="s">
        <v>6553</v>
      </c>
      <c r="F125" s="140" t="s">
        <v>6554</v>
      </c>
      <c r="G125" s="141" t="s">
        <v>481</v>
      </c>
      <c r="H125" s="142">
        <v>251</v>
      </c>
      <c r="I125" s="143"/>
      <c r="J125" s="144">
        <f>ROUND(I125*H125,2)</f>
        <v>0</v>
      </c>
      <c r="K125" s="140" t="s">
        <v>256</v>
      </c>
      <c r="L125" s="33"/>
      <c r="M125" s="145" t="s">
        <v>1</v>
      </c>
      <c r="N125" s="146" t="s">
        <v>45</v>
      </c>
      <c r="P125" s="147">
        <f>O125*H125</f>
        <v>0</v>
      </c>
      <c r="Q125" s="147">
        <v>0</v>
      </c>
      <c r="R125" s="147">
        <f>Q125*H125</f>
        <v>0</v>
      </c>
      <c r="S125" s="147">
        <v>0</v>
      </c>
      <c r="T125" s="148">
        <f>S125*H125</f>
        <v>0</v>
      </c>
      <c r="AR125" s="149" t="s">
        <v>257</v>
      </c>
      <c r="AT125" s="149" t="s">
        <v>252</v>
      </c>
      <c r="AU125" s="149" t="s">
        <v>21</v>
      </c>
      <c r="AY125" s="17" t="s">
        <v>250</v>
      </c>
      <c r="BE125" s="150">
        <f>IF(N125="základní",J125,0)</f>
        <v>0</v>
      </c>
      <c r="BF125" s="150">
        <f>IF(N125="snížená",J125,0)</f>
        <v>0</v>
      </c>
      <c r="BG125" s="150">
        <f>IF(N125="zákl. přenesená",J125,0)</f>
        <v>0</v>
      </c>
      <c r="BH125" s="150">
        <f>IF(N125="sníž. přenesená",J125,0)</f>
        <v>0</v>
      </c>
      <c r="BI125" s="150">
        <f>IF(N125="nulová",J125,0)</f>
        <v>0</v>
      </c>
      <c r="BJ125" s="17" t="s">
        <v>88</v>
      </c>
      <c r="BK125" s="150">
        <f>ROUND(I125*H125,2)</f>
        <v>0</v>
      </c>
      <c r="BL125" s="17" t="s">
        <v>257</v>
      </c>
      <c r="BM125" s="149" t="s">
        <v>6736</v>
      </c>
    </row>
    <row r="126" spans="2:65" s="1" customFormat="1" ht="11.25">
      <c r="B126" s="33"/>
      <c r="D126" s="151" t="s">
        <v>259</v>
      </c>
      <c r="F126" s="152" t="s">
        <v>6556</v>
      </c>
      <c r="I126" s="153"/>
      <c r="L126" s="33"/>
      <c r="M126" s="154"/>
      <c r="T126" s="57"/>
      <c r="AT126" s="17" t="s">
        <v>259</v>
      </c>
      <c r="AU126" s="17" t="s">
        <v>21</v>
      </c>
    </row>
    <row r="127" spans="2:65" s="12" customFormat="1" ht="11.25">
      <c r="B127" s="155"/>
      <c r="D127" s="156" t="s">
        <v>265</v>
      </c>
      <c r="E127" s="157" t="s">
        <v>1</v>
      </c>
      <c r="F127" s="158" t="s">
        <v>6737</v>
      </c>
      <c r="H127" s="159">
        <v>251</v>
      </c>
      <c r="I127" s="160"/>
      <c r="L127" s="155"/>
      <c r="M127" s="161"/>
      <c r="T127" s="162"/>
      <c r="AT127" s="157" t="s">
        <v>265</v>
      </c>
      <c r="AU127" s="157" t="s">
        <v>21</v>
      </c>
      <c r="AV127" s="12" t="s">
        <v>21</v>
      </c>
      <c r="AW127" s="12" t="s">
        <v>36</v>
      </c>
      <c r="AX127" s="12" t="s">
        <v>88</v>
      </c>
      <c r="AY127" s="157" t="s">
        <v>250</v>
      </c>
    </row>
    <row r="128" spans="2:65" s="1" customFormat="1" ht="24.2" customHeight="1">
      <c r="B128" s="33"/>
      <c r="C128" s="138" t="s">
        <v>21</v>
      </c>
      <c r="D128" s="138" t="s">
        <v>252</v>
      </c>
      <c r="E128" s="139" t="s">
        <v>6587</v>
      </c>
      <c r="F128" s="140" t="s">
        <v>6588</v>
      </c>
      <c r="G128" s="141" t="s">
        <v>481</v>
      </c>
      <c r="H128" s="142">
        <v>251</v>
      </c>
      <c r="I128" s="143"/>
      <c r="J128" s="144">
        <f>ROUND(I128*H128,2)</f>
        <v>0</v>
      </c>
      <c r="K128" s="140" t="s">
        <v>256</v>
      </c>
      <c r="L128" s="33"/>
      <c r="M128" s="145" t="s">
        <v>1</v>
      </c>
      <c r="N128" s="146" t="s">
        <v>45</v>
      </c>
      <c r="P128" s="147">
        <f>O128*H128</f>
        <v>0</v>
      </c>
      <c r="Q128" s="147">
        <v>0</v>
      </c>
      <c r="R128" s="147">
        <f>Q128*H128</f>
        <v>0</v>
      </c>
      <c r="S128" s="147">
        <v>0</v>
      </c>
      <c r="T128" s="148">
        <f>S128*H128</f>
        <v>0</v>
      </c>
      <c r="AR128" s="149" t="s">
        <v>257</v>
      </c>
      <c r="AT128" s="149" t="s">
        <v>252</v>
      </c>
      <c r="AU128" s="149" t="s">
        <v>21</v>
      </c>
      <c r="AY128" s="17" t="s">
        <v>250</v>
      </c>
      <c r="BE128" s="150">
        <f>IF(N128="základní",J128,0)</f>
        <v>0</v>
      </c>
      <c r="BF128" s="150">
        <f>IF(N128="snížená",J128,0)</f>
        <v>0</v>
      </c>
      <c r="BG128" s="150">
        <f>IF(N128="zákl. přenesená",J128,0)</f>
        <v>0</v>
      </c>
      <c r="BH128" s="150">
        <f>IF(N128="sníž. přenesená",J128,0)</f>
        <v>0</v>
      </c>
      <c r="BI128" s="150">
        <f>IF(N128="nulová",J128,0)</f>
        <v>0</v>
      </c>
      <c r="BJ128" s="17" t="s">
        <v>88</v>
      </c>
      <c r="BK128" s="150">
        <f>ROUND(I128*H128,2)</f>
        <v>0</v>
      </c>
      <c r="BL128" s="17" t="s">
        <v>257</v>
      </c>
      <c r="BM128" s="149" t="s">
        <v>6738</v>
      </c>
    </row>
    <row r="129" spans="2:65" s="1" customFormat="1" ht="11.25">
      <c r="B129" s="33"/>
      <c r="D129" s="151" t="s">
        <v>259</v>
      </c>
      <c r="F129" s="152" t="s">
        <v>6590</v>
      </c>
      <c r="I129" s="153"/>
      <c r="L129" s="33"/>
      <c r="M129" s="154"/>
      <c r="T129" s="57"/>
      <c r="AT129" s="17" t="s">
        <v>259</v>
      </c>
      <c r="AU129" s="17" t="s">
        <v>21</v>
      </c>
    </row>
    <row r="130" spans="2:65" s="12" customFormat="1" ht="11.25">
      <c r="B130" s="155"/>
      <c r="D130" s="156" t="s">
        <v>265</v>
      </c>
      <c r="E130" s="157" t="s">
        <v>1</v>
      </c>
      <c r="F130" s="158" t="s">
        <v>6739</v>
      </c>
      <c r="H130" s="159">
        <v>251</v>
      </c>
      <c r="I130" s="160"/>
      <c r="L130" s="155"/>
      <c r="M130" s="161"/>
      <c r="T130" s="162"/>
      <c r="AT130" s="157" t="s">
        <v>265</v>
      </c>
      <c r="AU130" s="157" t="s">
        <v>21</v>
      </c>
      <c r="AV130" s="12" t="s">
        <v>21</v>
      </c>
      <c r="AW130" s="12" t="s">
        <v>36</v>
      </c>
      <c r="AX130" s="12" t="s">
        <v>88</v>
      </c>
      <c r="AY130" s="157" t="s">
        <v>250</v>
      </c>
    </row>
    <row r="131" spans="2:65" s="1" customFormat="1" ht="24.95" customHeight="1">
      <c r="B131" s="33"/>
      <c r="C131" s="178" t="s">
        <v>267</v>
      </c>
      <c r="D131" s="178" t="s">
        <v>364</v>
      </c>
      <c r="E131" s="179" t="s">
        <v>6740</v>
      </c>
      <c r="F131" s="180" t="s">
        <v>6741</v>
      </c>
      <c r="G131" s="181" t="s">
        <v>481</v>
      </c>
      <c r="H131" s="182">
        <v>11</v>
      </c>
      <c r="I131" s="183"/>
      <c r="J131" s="184">
        <f t="shared" ref="J131:J138" si="0">ROUND(I131*H131,2)</f>
        <v>0</v>
      </c>
      <c r="K131" s="180" t="s">
        <v>1</v>
      </c>
      <c r="L131" s="185"/>
      <c r="M131" s="186" t="s">
        <v>1</v>
      </c>
      <c r="N131" s="187" t="s">
        <v>45</v>
      </c>
      <c r="P131" s="147">
        <f t="shared" ref="P131:P138" si="1">O131*H131</f>
        <v>0</v>
      </c>
      <c r="Q131" s="147">
        <v>0</v>
      </c>
      <c r="R131" s="147">
        <f t="shared" ref="R131:R138" si="2">Q131*H131</f>
        <v>0</v>
      </c>
      <c r="S131" s="147">
        <v>0</v>
      </c>
      <c r="T131" s="148">
        <f t="shared" ref="T131:T138" si="3">S131*H131</f>
        <v>0</v>
      </c>
      <c r="AR131" s="149" t="s">
        <v>299</v>
      </c>
      <c r="AT131" s="149" t="s">
        <v>364</v>
      </c>
      <c r="AU131" s="149" t="s">
        <v>21</v>
      </c>
      <c r="AY131" s="17" t="s">
        <v>250</v>
      </c>
      <c r="BE131" s="150">
        <f t="shared" ref="BE131:BE138" si="4">IF(N131="základní",J131,0)</f>
        <v>0</v>
      </c>
      <c r="BF131" s="150">
        <f t="shared" ref="BF131:BF138" si="5">IF(N131="snížená",J131,0)</f>
        <v>0</v>
      </c>
      <c r="BG131" s="150">
        <f t="shared" ref="BG131:BG138" si="6">IF(N131="zákl. přenesená",J131,0)</f>
        <v>0</v>
      </c>
      <c r="BH131" s="150">
        <f t="shared" ref="BH131:BH138" si="7">IF(N131="sníž. přenesená",J131,0)</f>
        <v>0</v>
      </c>
      <c r="BI131" s="150">
        <f t="shared" ref="BI131:BI138" si="8">IF(N131="nulová",J131,0)</f>
        <v>0</v>
      </c>
      <c r="BJ131" s="17" t="s">
        <v>88</v>
      </c>
      <c r="BK131" s="150">
        <f t="shared" ref="BK131:BK138" si="9">ROUND(I131*H131,2)</f>
        <v>0</v>
      </c>
      <c r="BL131" s="17" t="s">
        <v>257</v>
      </c>
      <c r="BM131" s="149" t="s">
        <v>6742</v>
      </c>
    </row>
    <row r="132" spans="2:65" s="1" customFormat="1" ht="24.95" customHeight="1">
      <c r="B132" s="33"/>
      <c r="C132" s="178" t="s">
        <v>257</v>
      </c>
      <c r="D132" s="178" t="s">
        <v>364</v>
      </c>
      <c r="E132" s="179" t="s">
        <v>6743</v>
      </c>
      <c r="F132" s="180" t="s">
        <v>6744</v>
      </c>
      <c r="G132" s="181" t="s">
        <v>481</v>
      </c>
      <c r="H132" s="182">
        <v>110</v>
      </c>
      <c r="I132" s="183"/>
      <c r="J132" s="184">
        <f t="shared" si="0"/>
        <v>0</v>
      </c>
      <c r="K132" s="180" t="s">
        <v>1</v>
      </c>
      <c r="L132" s="185"/>
      <c r="M132" s="186" t="s">
        <v>1</v>
      </c>
      <c r="N132" s="187" t="s">
        <v>45</v>
      </c>
      <c r="P132" s="147">
        <f t="shared" si="1"/>
        <v>0</v>
      </c>
      <c r="Q132" s="147">
        <v>0</v>
      </c>
      <c r="R132" s="147">
        <f t="shared" si="2"/>
        <v>0</v>
      </c>
      <c r="S132" s="147">
        <v>0</v>
      </c>
      <c r="T132" s="148">
        <f t="shared" si="3"/>
        <v>0</v>
      </c>
      <c r="AR132" s="149" t="s">
        <v>299</v>
      </c>
      <c r="AT132" s="149" t="s">
        <v>364</v>
      </c>
      <c r="AU132" s="149" t="s">
        <v>21</v>
      </c>
      <c r="AY132" s="17" t="s">
        <v>250</v>
      </c>
      <c r="BE132" s="150">
        <f t="shared" si="4"/>
        <v>0</v>
      </c>
      <c r="BF132" s="150">
        <f t="shared" si="5"/>
        <v>0</v>
      </c>
      <c r="BG132" s="150">
        <f t="shared" si="6"/>
        <v>0</v>
      </c>
      <c r="BH132" s="150">
        <f t="shared" si="7"/>
        <v>0</v>
      </c>
      <c r="BI132" s="150">
        <f t="shared" si="8"/>
        <v>0</v>
      </c>
      <c r="BJ132" s="17" t="s">
        <v>88</v>
      </c>
      <c r="BK132" s="150">
        <f t="shared" si="9"/>
        <v>0</v>
      </c>
      <c r="BL132" s="17" t="s">
        <v>257</v>
      </c>
      <c r="BM132" s="149" t="s">
        <v>6745</v>
      </c>
    </row>
    <row r="133" spans="2:65" s="1" customFormat="1" ht="24.95" customHeight="1">
      <c r="B133" s="33"/>
      <c r="C133" s="178" t="s">
        <v>280</v>
      </c>
      <c r="D133" s="178" t="s">
        <v>364</v>
      </c>
      <c r="E133" s="179" t="s">
        <v>6746</v>
      </c>
      <c r="F133" s="180" t="s">
        <v>6747</v>
      </c>
      <c r="G133" s="181" t="s">
        <v>481</v>
      </c>
      <c r="H133" s="182">
        <v>5</v>
      </c>
      <c r="I133" s="183"/>
      <c r="J133" s="184">
        <f t="shared" si="0"/>
        <v>0</v>
      </c>
      <c r="K133" s="180" t="s">
        <v>1</v>
      </c>
      <c r="L133" s="185"/>
      <c r="M133" s="186" t="s">
        <v>1</v>
      </c>
      <c r="N133" s="187" t="s">
        <v>45</v>
      </c>
      <c r="P133" s="147">
        <f t="shared" si="1"/>
        <v>0</v>
      </c>
      <c r="Q133" s="147">
        <v>0</v>
      </c>
      <c r="R133" s="147">
        <f t="shared" si="2"/>
        <v>0</v>
      </c>
      <c r="S133" s="147">
        <v>0</v>
      </c>
      <c r="T133" s="148">
        <f t="shared" si="3"/>
        <v>0</v>
      </c>
      <c r="AR133" s="149" t="s">
        <v>299</v>
      </c>
      <c r="AT133" s="149" t="s">
        <v>364</v>
      </c>
      <c r="AU133" s="149" t="s">
        <v>21</v>
      </c>
      <c r="AY133" s="17" t="s">
        <v>250</v>
      </c>
      <c r="BE133" s="150">
        <f t="shared" si="4"/>
        <v>0</v>
      </c>
      <c r="BF133" s="150">
        <f t="shared" si="5"/>
        <v>0</v>
      </c>
      <c r="BG133" s="150">
        <f t="shared" si="6"/>
        <v>0</v>
      </c>
      <c r="BH133" s="150">
        <f t="shared" si="7"/>
        <v>0</v>
      </c>
      <c r="BI133" s="150">
        <f t="shared" si="8"/>
        <v>0</v>
      </c>
      <c r="BJ133" s="17" t="s">
        <v>88</v>
      </c>
      <c r="BK133" s="150">
        <f t="shared" si="9"/>
        <v>0</v>
      </c>
      <c r="BL133" s="17" t="s">
        <v>257</v>
      </c>
      <c r="BM133" s="149" t="s">
        <v>6748</v>
      </c>
    </row>
    <row r="134" spans="2:65" s="1" customFormat="1" ht="24.95" customHeight="1">
      <c r="B134" s="33"/>
      <c r="C134" s="178" t="s">
        <v>287</v>
      </c>
      <c r="D134" s="178" t="s">
        <v>364</v>
      </c>
      <c r="E134" s="179" t="s">
        <v>6749</v>
      </c>
      <c r="F134" s="180" t="s">
        <v>6750</v>
      </c>
      <c r="G134" s="181" t="s">
        <v>481</v>
      </c>
      <c r="H134" s="182">
        <v>10</v>
      </c>
      <c r="I134" s="183"/>
      <c r="J134" s="184">
        <f t="shared" si="0"/>
        <v>0</v>
      </c>
      <c r="K134" s="180" t="s">
        <v>1</v>
      </c>
      <c r="L134" s="185"/>
      <c r="M134" s="186" t="s">
        <v>1</v>
      </c>
      <c r="N134" s="187" t="s">
        <v>45</v>
      </c>
      <c r="P134" s="147">
        <f t="shared" si="1"/>
        <v>0</v>
      </c>
      <c r="Q134" s="147">
        <v>0</v>
      </c>
      <c r="R134" s="147">
        <f t="shared" si="2"/>
        <v>0</v>
      </c>
      <c r="S134" s="147">
        <v>0</v>
      </c>
      <c r="T134" s="148">
        <f t="shared" si="3"/>
        <v>0</v>
      </c>
      <c r="AR134" s="149" t="s">
        <v>299</v>
      </c>
      <c r="AT134" s="149" t="s">
        <v>364</v>
      </c>
      <c r="AU134" s="149" t="s">
        <v>21</v>
      </c>
      <c r="AY134" s="17" t="s">
        <v>250</v>
      </c>
      <c r="BE134" s="150">
        <f t="shared" si="4"/>
        <v>0</v>
      </c>
      <c r="BF134" s="150">
        <f t="shared" si="5"/>
        <v>0</v>
      </c>
      <c r="BG134" s="150">
        <f t="shared" si="6"/>
        <v>0</v>
      </c>
      <c r="BH134" s="150">
        <f t="shared" si="7"/>
        <v>0</v>
      </c>
      <c r="BI134" s="150">
        <f t="shared" si="8"/>
        <v>0</v>
      </c>
      <c r="BJ134" s="17" t="s">
        <v>88</v>
      </c>
      <c r="BK134" s="150">
        <f t="shared" si="9"/>
        <v>0</v>
      </c>
      <c r="BL134" s="17" t="s">
        <v>257</v>
      </c>
      <c r="BM134" s="149" t="s">
        <v>6751</v>
      </c>
    </row>
    <row r="135" spans="2:65" s="1" customFormat="1" ht="24.95" customHeight="1">
      <c r="B135" s="33"/>
      <c r="C135" s="178" t="s">
        <v>293</v>
      </c>
      <c r="D135" s="178" t="s">
        <v>364</v>
      </c>
      <c r="E135" s="179" t="s">
        <v>6752</v>
      </c>
      <c r="F135" s="180" t="s">
        <v>6753</v>
      </c>
      <c r="G135" s="181" t="s">
        <v>481</v>
      </c>
      <c r="H135" s="182">
        <v>10</v>
      </c>
      <c r="I135" s="183"/>
      <c r="J135" s="184">
        <f t="shared" si="0"/>
        <v>0</v>
      </c>
      <c r="K135" s="180" t="s">
        <v>1</v>
      </c>
      <c r="L135" s="185"/>
      <c r="M135" s="186" t="s">
        <v>1</v>
      </c>
      <c r="N135" s="187" t="s">
        <v>45</v>
      </c>
      <c r="P135" s="147">
        <f t="shared" si="1"/>
        <v>0</v>
      </c>
      <c r="Q135" s="147">
        <v>0</v>
      </c>
      <c r="R135" s="147">
        <f t="shared" si="2"/>
        <v>0</v>
      </c>
      <c r="S135" s="147">
        <v>0</v>
      </c>
      <c r="T135" s="148">
        <f t="shared" si="3"/>
        <v>0</v>
      </c>
      <c r="AR135" s="149" t="s">
        <v>299</v>
      </c>
      <c r="AT135" s="149" t="s">
        <v>364</v>
      </c>
      <c r="AU135" s="149" t="s">
        <v>21</v>
      </c>
      <c r="AY135" s="17" t="s">
        <v>250</v>
      </c>
      <c r="BE135" s="150">
        <f t="shared" si="4"/>
        <v>0</v>
      </c>
      <c r="BF135" s="150">
        <f t="shared" si="5"/>
        <v>0</v>
      </c>
      <c r="BG135" s="150">
        <f t="shared" si="6"/>
        <v>0</v>
      </c>
      <c r="BH135" s="150">
        <f t="shared" si="7"/>
        <v>0</v>
      </c>
      <c r="BI135" s="150">
        <f t="shared" si="8"/>
        <v>0</v>
      </c>
      <c r="BJ135" s="17" t="s">
        <v>88</v>
      </c>
      <c r="BK135" s="150">
        <f t="shared" si="9"/>
        <v>0</v>
      </c>
      <c r="BL135" s="17" t="s">
        <v>257</v>
      </c>
      <c r="BM135" s="149" t="s">
        <v>6754</v>
      </c>
    </row>
    <row r="136" spans="2:65" s="1" customFormat="1" ht="24.95" customHeight="1">
      <c r="B136" s="33"/>
      <c r="C136" s="178" t="s">
        <v>299</v>
      </c>
      <c r="D136" s="178" t="s">
        <v>364</v>
      </c>
      <c r="E136" s="179" t="s">
        <v>6755</v>
      </c>
      <c r="F136" s="180" t="s">
        <v>6756</v>
      </c>
      <c r="G136" s="181" t="s">
        <v>481</v>
      </c>
      <c r="H136" s="182">
        <v>25</v>
      </c>
      <c r="I136" s="183"/>
      <c r="J136" s="184">
        <f t="shared" si="0"/>
        <v>0</v>
      </c>
      <c r="K136" s="180" t="s">
        <v>1</v>
      </c>
      <c r="L136" s="185"/>
      <c r="M136" s="186" t="s">
        <v>1</v>
      </c>
      <c r="N136" s="187" t="s">
        <v>45</v>
      </c>
      <c r="P136" s="147">
        <f t="shared" si="1"/>
        <v>0</v>
      </c>
      <c r="Q136" s="147">
        <v>0</v>
      </c>
      <c r="R136" s="147">
        <f t="shared" si="2"/>
        <v>0</v>
      </c>
      <c r="S136" s="147">
        <v>0</v>
      </c>
      <c r="T136" s="148">
        <f t="shared" si="3"/>
        <v>0</v>
      </c>
      <c r="AR136" s="149" t="s">
        <v>299</v>
      </c>
      <c r="AT136" s="149" t="s">
        <v>364</v>
      </c>
      <c r="AU136" s="149" t="s">
        <v>21</v>
      </c>
      <c r="AY136" s="17" t="s">
        <v>250</v>
      </c>
      <c r="BE136" s="150">
        <f t="shared" si="4"/>
        <v>0</v>
      </c>
      <c r="BF136" s="150">
        <f t="shared" si="5"/>
        <v>0</v>
      </c>
      <c r="BG136" s="150">
        <f t="shared" si="6"/>
        <v>0</v>
      </c>
      <c r="BH136" s="150">
        <f t="shared" si="7"/>
        <v>0</v>
      </c>
      <c r="BI136" s="150">
        <f t="shared" si="8"/>
        <v>0</v>
      </c>
      <c r="BJ136" s="17" t="s">
        <v>88</v>
      </c>
      <c r="BK136" s="150">
        <f t="shared" si="9"/>
        <v>0</v>
      </c>
      <c r="BL136" s="17" t="s">
        <v>257</v>
      </c>
      <c r="BM136" s="149" t="s">
        <v>6757</v>
      </c>
    </row>
    <row r="137" spans="2:65" s="1" customFormat="1" ht="24.95" customHeight="1">
      <c r="B137" s="33"/>
      <c r="C137" s="178" t="s">
        <v>305</v>
      </c>
      <c r="D137" s="178" t="s">
        <v>364</v>
      </c>
      <c r="E137" s="179" t="s">
        <v>6758</v>
      </c>
      <c r="F137" s="180" t="s">
        <v>6759</v>
      </c>
      <c r="G137" s="181" t="s">
        <v>481</v>
      </c>
      <c r="H137" s="182">
        <v>25</v>
      </c>
      <c r="I137" s="183"/>
      <c r="J137" s="184">
        <f t="shared" si="0"/>
        <v>0</v>
      </c>
      <c r="K137" s="180" t="s">
        <v>1</v>
      </c>
      <c r="L137" s="185"/>
      <c r="M137" s="186" t="s">
        <v>1</v>
      </c>
      <c r="N137" s="187" t="s">
        <v>45</v>
      </c>
      <c r="P137" s="147">
        <f t="shared" si="1"/>
        <v>0</v>
      </c>
      <c r="Q137" s="147">
        <v>0</v>
      </c>
      <c r="R137" s="147">
        <f t="shared" si="2"/>
        <v>0</v>
      </c>
      <c r="S137" s="147">
        <v>0</v>
      </c>
      <c r="T137" s="148">
        <f t="shared" si="3"/>
        <v>0</v>
      </c>
      <c r="AR137" s="149" t="s">
        <v>299</v>
      </c>
      <c r="AT137" s="149" t="s">
        <v>364</v>
      </c>
      <c r="AU137" s="149" t="s">
        <v>21</v>
      </c>
      <c r="AY137" s="17" t="s">
        <v>250</v>
      </c>
      <c r="BE137" s="150">
        <f t="shared" si="4"/>
        <v>0</v>
      </c>
      <c r="BF137" s="150">
        <f t="shared" si="5"/>
        <v>0</v>
      </c>
      <c r="BG137" s="150">
        <f t="shared" si="6"/>
        <v>0</v>
      </c>
      <c r="BH137" s="150">
        <f t="shared" si="7"/>
        <v>0</v>
      </c>
      <c r="BI137" s="150">
        <f t="shared" si="8"/>
        <v>0</v>
      </c>
      <c r="BJ137" s="17" t="s">
        <v>88</v>
      </c>
      <c r="BK137" s="150">
        <f t="shared" si="9"/>
        <v>0</v>
      </c>
      <c r="BL137" s="17" t="s">
        <v>257</v>
      </c>
      <c r="BM137" s="149" t="s">
        <v>6760</v>
      </c>
    </row>
    <row r="138" spans="2:65" s="1" customFormat="1" ht="21.75" customHeight="1">
      <c r="B138" s="33"/>
      <c r="C138" s="138" t="s">
        <v>311</v>
      </c>
      <c r="D138" s="138" t="s">
        <v>252</v>
      </c>
      <c r="E138" s="139" t="s">
        <v>6610</v>
      </c>
      <c r="F138" s="140" t="s">
        <v>6611</v>
      </c>
      <c r="G138" s="141" t="s">
        <v>481</v>
      </c>
      <c r="H138" s="142">
        <v>201</v>
      </c>
      <c r="I138" s="143"/>
      <c r="J138" s="144">
        <f t="shared" si="0"/>
        <v>0</v>
      </c>
      <c r="K138" s="140" t="s">
        <v>1</v>
      </c>
      <c r="L138" s="33"/>
      <c r="M138" s="145" t="s">
        <v>1</v>
      </c>
      <c r="N138" s="146" t="s">
        <v>45</v>
      </c>
      <c r="P138" s="147">
        <f t="shared" si="1"/>
        <v>0</v>
      </c>
      <c r="Q138" s="147">
        <v>2.5999999999999999E-3</v>
      </c>
      <c r="R138" s="147">
        <f t="shared" si="2"/>
        <v>0.52259999999999995</v>
      </c>
      <c r="S138" s="147">
        <v>0</v>
      </c>
      <c r="T138" s="148">
        <f t="shared" si="3"/>
        <v>0</v>
      </c>
      <c r="AR138" s="149" t="s">
        <v>257</v>
      </c>
      <c r="AT138" s="149" t="s">
        <v>252</v>
      </c>
      <c r="AU138" s="149" t="s">
        <v>21</v>
      </c>
      <c r="AY138" s="17" t="s">
        <v>250</v>
      </c>
      <c r="BE138" s="150">
        <f t="shared" si="4"/>
        <v>0</v>
      </c>
      <c r="BF138" s="150">
        <f t="shared" si="5"/>
        <v>0</v>
      </c>
      <c r="BG138" s="150">
        <f t="shared" si="6"/>
        <v>0</v>
      </c>
      <c r="BH138" s="150">
        <f t="shared" si="7"/>
        <v>0</v>
      </c>
      <c r="BI138" s="150">
        <f t="shared" si="8"/>
        <v>0</v>
      </c>
      <c r="BJ138" s="17" t="s">
        <v>88</v>
      </c>
      <c r="BK138" s="150">
        <f t="shared" si="9"/>
        <v>0</v>
      </c>
      <c r="BL138" s="17" t="s">
        <v>257</v>
      </c>
      <c r="BM138" s="149" t="s">
        <v>6761</v>
      </c>
    </row>
    <row r="139" spans="2:65" s="12" customFormat="1" ht="11.25">
      <c r="B139" s="155"/>
      <c r="D139" s="156" t="s">
        <v>265</v>
      </c>
      <c r="E139" s="157" t="s">
        <v>1</v>
      </c>
      <c r="F139" s="158" t="s">
        <v>6762</v>
      </c>
      <c r="H139" s="159">
        <v>201</v>
      </c>
      <c r="I139" s="160"/>
      <c r="L139" s="155"/>
      <c r="M139" s="161"/>
      <c r="T139" s="162"/>
      <c r="AT139" s="157" t="s">
        <v>265</v>
      </c>
      <c r="AU139" s="157" t="s">
        <v>21</v>
      </c>
      <c r="AV139" s="12" t="s">
        <v>21</v>
      </c>
      <c r="AW139" s="12" t="s">
        <v>36</v>
      </c>
      <c r="AX139" s="12" t="s">
        <v>88</v>
      </c>
      <c r="AY139" s="157" t="s">
        <v>250</v>
      </c>
    </row>
    <row r="140" spans="2:65" s="1" customFormat="1" ht="24.2" customHeight="1">
      <c r="B140" s="33"/>
      <c r="C140" s="138" t="s">
        <v>320</v>
      </c>
      <c r="D140" s="138" t="s">
        <v>252</v>
      </c>
      <c r="E140" s="139" t="s">
        <v>6614</v>
      </c>
      <c r="F140" s="140" t="s">
        <v>6615</v>
      </c>
      <c r="G140" s="141" t="s">
        <v>481</v>
      </c>
      <c r="H140" s="142">
        <v>201</v>
      </c>
      <c r="I140" s="143"/>
      <c r="J140" s="144">
        <f>ROUND(I140*H140,2)</f>
        <v>0</v>
      </c>
      <c r="K140" s="140" t="s">
        <v>256</v>
      </c>
      <c r="L140" s="33"/>
      <c r="M140" s="145" t="s">
        <v>1</v>
      </c>
      <c r="N140" s="146" t="s">
        <v>45</v>
      </c>
      <c r="P140" s="147">
        <f>O140*H140</f>
        <v>0</v>
      </c>
      <c r="Q140" s="147">
        <v>2.0799999999999998E-3</v>
      </c>
      <c r="R140" s="147">
        <f>Q140*H140</f>
        <v>0.41807999999999995</v>
      </c>
      <c r="S140" s="147">
        <v>0</v>
      </c>
      <c r="T140" s="148">
        <f>S140*H140</f>
        <v>0</v>
      </c>
      <c r="AR140" s="149" t="s">
        <v>257</v>
      </c>
      <c r="AT140" s="149" t="s">
        <v>252</v>
      </c>
      <c r="AU140" s="149" t="s">
        <v>21</v>
      </c>
      <c r="AY140" s="17" t="s">
        <v>250</v>
      </c>
      <c r="BE140" s="150">
        <f>IF(N140="základní",J140,0)</f>
        <v>0</v>
      </c>
      <c r="BF140" s="150">
        <f>IF(N140="snížená",J140,0)</f>
        <v>0</v>
      </c>
      <c r="BG140" s="150">
        <f>IF(N140="zákl. přenesená",J140,0)</f>
        <v>0</v>
      </c>
      <c r="BH140" s="150">
        <f>IF(N140="sníž. přenesená",J140,0)</f>
        <v>0</v>
      </c>
      <c r="BI140" s="150">
        <f>IF(N140="nulová",J140,0)</f>
        <v>0</v>
      </c>
      <c r="BJ140" s="17" t="s">
        <v>88</v>
      </c>
      <c r="BK140" s="150">
        <f>ROUND(I140*H140,2)</f>
        <v>0</v>
      </c>
      <c r="BL140" s="17" t="s">
        <v>257</v>
      </c>
      <c r="BM140" s="149" t="s">
        <v>6763</v>
      </c>
    </row>
    <row r="141" spans="2:65" s="1" customFormat="1" ht="11.25">
      <c r="B141" s="33"/>
      <c r="D141" s="151" t="s">
        <v>259</v>
      </c>
      <c r="F141" s="152" t="s">
        <v>6617</v>
      </c>
      <c r="I141" s="153"/>
      <c r="L141" s="33"/>
      <c r="M141" s="154"/>
      <c r="T141" s="57"/>
      <c r="AT141" s="17" t="s">
        <v>259</v>
      </c>
      <c r="AU141" s="17" t="s">
        <v>21</v>
      </c>
    </row>
    <row r="142" spans="2:65" s="12" customFormat="1" ht="11.25">
      <c r="B142" s="155"/>
      <c r="D142" s="156" t="s">
        <v>265</v>
      </c>
      <c r="E142" s="157" t="s">
        <v>1</v>
      </c>
      <c r="F142" s="158" t="s">
        <v>6764</v>
      </c>
      <c r="H142" s="159">
        <v>201</v>
      </c>
      <c r="I142" s="160"/>
      <c r="L142" s="155"/>
      <c r="M142" s="161"/>
      <c r="T142" s="162"/>
      <c r="AT142" s="157" t="s">
        <v>265</v>
      </c>
      <c r="AU142" s="157" t="s">
        <v>21</v>
      </c>
      <c r="AV142" s="12" t="s">
        <v>21</v>
      </c>
      <c r="AW142" s="12" t="s">
        <v>36</v>
      </c>
      <c r="AX142" s="12" t="s">
        <v>88</v>
      </c>
      <c r="AY142" s="157" t="s">
        <v>250</v>
      </c>
    </row>
    <row r="143" spans="2:65" s="1" customFormat="1" ht="24.2" customHeight="1">
      <c r="B143" s="33"/>
      <c r="C143" s="138" t="s">
        <v>331</v>
      </c>
      <c r="D143" s="138" t="s">
        <v>252</v>
      </c>
      <c r="E143" s="139" t="s">
        <v>6693</v>
      </c>
      <c r="F143" s="140" t="s">
        <v>6694</v>
      </c>
      <c r="G143" s="141" t="s">
        <v>255</v>
      </c>
      <c r="H143" s="142">
        <v>251</v>
      </c>
      <c r="I143" s="143"/>
      <c r="J143" s="144">
        <f>ROUND(I143*H143,2)</f>
        <v>0</v>
      </c>
      <c r="K143" s="140" t="s">
        <v>256</v>
      </c>
      <c r="L143" s="33"/>
      <c r="M143" s="145" t="s">
        <v>1</v>
      </c>
      <c r="N143" s="146" t="s">
        <v>45</v>
      </c>
      <c r="P143" s="147">
        <f>O143*H143</f>
        <v>0</v>
      </c>
      <c r="Q143" s="147">
        <v>0</v>
      </c>
      <c r="R143" s="147">
        <f>Q143*H143</f>
        <v>0</v>
      </c>
      <c r="S143" s="147">
        <v>0</v>
      </c>
      <c r="T143" s="148">
        <f>S143*H143</f>
        <v>0</v>
      </c>
      <c r="AR143" s="149" t="s">
        <v>257</v>
      </c>
      <c r="AT143" s="149" t="s">
        <v>252</v>
      </c>
      <c r="AU143" s="149" t="s">
        <v>21</v>
      </c>
      <c r="AY143" s="17" t="s">
        <v>250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257</v>
      </c>
      <c r="BM143" s="149" t="s">
        <v>6765</v>
      </c>
    </row>
    <row r="144" spans="2:65" s="1" customFormat="1" ht="11.25">
      <c r="B144" s="33"/>
      <c r="D144" s="151" t="s">
        <v>259</v>
      </c>
      <c r="F144" s="152" t="s">
        <v>6696</v>
      </c>
      <c r="I144" s="153"/>
      <c r="L144" s="33"/>
      <c r="M144" s="154"/>
      <c r="T144" s="57"/>
      <c r="AT144" s="17" t="s">
        <v>259</v>
      </c>
      <c r="AU144" s="17" t="s">
        <v>21</v>
      </c>
    </row>
    <row r="145" spans="2:65" s="12" customFormat="1" ht="11.25">
      <c r="B145" s="155"/>
      <c r="D145" s="156" t="s">
        <v>265</v>
      </c>
      <c r="E145" s="157" t="s">
        <v>1</v>
      </c>
      <c r="F145" s="158" t="s">
        <v>6766</v>
      </c>
      <c r="H145" s="159">
        <v>251</v>
      </c>
      <c r="I145" s="160"/>
      <c r="L145" s="155"/>
      <c r="M145" s="161"/>
      <c r="T145" s="162"/>
      <c r="AT145" s="157" t="s">
        <v>265</v>
      </c>
      <c r="AU145" s="157" t="s">
        <v>21</v>
      </c>
      <c r="AV145" s="12" t="s">
        <v>21</v>
      </c>
      <c r="AW145" s="12" t="s">
        <v>36</v>
      </c>
      <c r="AX145" s="12" t="s">
        <v>88</v>
      </c>
      <c r="AY145" s="157" t="s">
        <v>250</v>
      </c>
    </row>
    <row r="146" spans="2:65" s="1" customFormat="1" ht="16.5" customHeight="1">
      <c r="B146" s="33"/>
      <c r="C146" s="178" t="s">
        <v>335</v>
      </c>
      <c r="D146" s="178" t="s">
        <v>364</v>
      </c>
      <c r="E146" s="179" t="s">
        <v>6698</v>
      </c>
      <c r="F146" s="180" t="s">
        <v>6699</v>
      </c>
      <c r="G146" s="181" t="s">
        <v>276</v>
      </c>
      <c r="H146" s="182">
        <v>25.1</v>
      </c>
      <c r="I146" s="183"/>
      <c r="J146" s="184">
        <f>ROUND(I146*H146,2)</f>
        <v>0</v>
      </c>
      <c r="K146" s="180" t="s">
        <v>1</v>
      </c>
      <c r="L146" s="185"/>
      <c r="M146" s="186" t="s">
        <v>1</v>
      </c>
      <c r="N146" s="187" t="s">
        <v>45</v>
      </c>
      <c r="P146" s="147">
        <f>O146*H146</f>
        <v>0</v>
      </c>
      <c r="Q146" s="147">
        <v>0.2</v>
      </c>
      <c r="R146" s="147">
        <f>Q146*H146</f>
        <v>5.0200000000000005</v>
      </c>
      <c r="S146" s="147">
        <v>0</v>
      </c>
      <c r="T146" s="148">
        <f>S146*H146</f>
        <v>0</v>
      </c>
      <c r="AR146" s="149" t="s">
        <v>299</v>
      </c>
      <c r="AT146" s="149" t="s">
        <v>364</v>
      </c>
      <c r="AU146" s="149" t="s">
        <v>21</v>
      </c>
      <c r="AY146" s="17" t="s">
        <v>250</v>
      </c>
      <c r="BE146" s="150">
        <f>IF(N146="základní",J146,0)</f>
        <v>0</v>
      </c>
      <c r="BF146" s="150">
        <f>IF(N146="snížená",J146,0)</f>
        <v>0</v>
      </c>
      <c r="BG146" s="150">
        <f>IF(N146="zákl. přenesená",J146,0)</f>
        <v>0</v>
      </c>
      <c r="BH146" s="150">
        <f>IF(N146="sníž. přenesená",J146,0)</f>
        <v>0</v>
      </c>
      <c r="BI146" s="150">
        <f>IF(N146="nulová",J146,0)</f>
        <v>0</v>
      </c>
      <c r="BJ146" s="17" t="s">
        <v>88</v>
      </c>
      <c r="BK146" s="150">
        <f>ROUND(I146*H146,2)</f>
        <v>0</v>
      </c>
      <c r="BL146" s="17" t="s">
        <v>257</v>
      </c>
      <c r="BM146" s="149" t="s">
        <v>6767</v>
      </c>
    </row>
    <row r="147" spans="2:65" s="12" customFormat="1" ht="11.25">
      <c r="B147" s="155"/>
      <c r="D147" s="156" t="s">
        <v>265</v>
      </c>
      <c r="E147" s="157" t="s">
        <v>1</v>
      </c>
      <c r="F147" s="158" t="s">
        <v>6768</v>
      </c>
      <c r="H147" s="159">
        <v>25.1</v>
      </c>
      <c r="I147" s="160"/>
      <c r="L147" s="155"/>
      <c r="M147" s="161"/>
      <c r="T147" s="162"/>
      <c r="AT147" s="157" t="s">
        <v>265</v>
      </c>
      <c r="AU147" s="157" t="s">
        <v>21</v>
      </c>
      <c r="AV147" s="12" t="s">
        <v>21</v>
      </c>
      <c r="AW147" s="12" t="s">
        <v>36</v>
      </c>
      <c r="AX147" s="12" t="s">
        <v>88</v>
      </c>
      <c r="AY147" s="157" t="s">
        <v>250</v>
      </c>
    </row>
    <row r="148" spans="2:65" s="1" customFormat="1" ht="24.2" customHeight="1">
      <c r="B148" s="33"/>
      <c r="C148" s="138" t="s">
        <v>340</v>
      </c>
      <c r="D148" s="138" t="s">
        <v>252</v>
      </c>
      <c r="E148" s="139" t="s">
        <v>6702</v>
      </c>
      <c r="F148" s="140" t="s">
        <v>6703</v>
      </c>
      <c r="G148" s="141" t="s">
        <v>402</v>
      </c>
      <c r="H148" s="142">
        <v>2.5000000000000001E-2</v>
      </c>
      <c r="I148" s="143"/>
      <c r="J148" s="144">
        <f>ROUND(I148*H148,2)</f>
        <v>0</v>
      </c>
      <c r="K148" s="140" t="s">
        <v>256</v>
      </c>
      <c r="L148" s="33"/>
      <c r="M148" s="145" t="s">
        <v>1</v>
      </c>
      <c r="N148" s="146" t="s">
        <v>45</v>
      </c>
      <c r="P148" s="147">
        <f>O148*H148</f>
        <v>0</v>
      </c>
      <c r="Q148" s="147">
        <v>0</v>
      </c>
      <c r="R148" s="147">
        <f>Q148*H148</f>
        <v>0</v>
      </c>
      <c r="S148" s="147">
        <v>0</v>
      </c>
      <c r="T148" s="148">
        <f>S148*H148</f>
        <v>0</v>
      </c>
      <c r="AR148" s="149" t="s">
        <v>257</v>
      </c>
      <c r="AT148" s="149" t="s">
        <v>252</v>
      </c>
      <c r="AU148" s="149" t="s">
        <v>21</v>
      </c>
      <c r="AY148" s="17" t="s">
        <v>250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257</v>
      </c>
      <c r="BM148" s="149" t="s">
        <v>6769</v>
      </c>
    </row>
    <row r="149" spans="2:65" s="1" customFormat="1" ht="11.25">
      <c r="B149" s="33"/>
      <c r="D149" s="151" t="s">
        <v>259</v>
      </c>
      <c r="F149" s="152" t="s">
        <v>6705</v>
      </c>
      <c r="I149" s="153"/>
      <c r="L149" s="33"/>
      <c r="M149" s="154"/>
      <c r="T149" s="57"/>
      <c r="AT149" s="17" t="s">
        <v>259</v>
      </c>
      <c r="AU149" s="17" t="s">
        <v>21</v>
      </c>
    </row>
    <row r="150" spans="2:65" s="12" customFormat="1" ht="11.25">
      <c r="B150" s="155"/>
      <c r="D150" s="156" t="s">
        <v>265</v>
      </c>
      <c r="E150" s="157" t="s">
        <v>1</v>
      </c>
      <c r="F150" s="158" t="s">
        <v>6770</v>
      </c>
      <c r="H150" s="159">
        <v>2.5000000000000001E-2</v>
      </c>
      <c r="I150" s="160"/>
      <c r="L150" s="155"/>
      <c r="M150" s="161"/>
      <c r="T150" s="162"/>
      <c r="AT150" s="157" t="s">
        <v>265</v>
      </c>
      <c r="AU150" s="157" t="s">
        <v>21</v>
      </c>
      <c r="AV150" s="12" t="s">
        <v>21</v>
      </c>
      <c r="AW150" s="12" t="s">
        <v>36</v>
      </c>
      <c r="AX150" s="12" t="s">
        <v>88</v>
      </c>
      <c r="AY150" s="157" t="s">
        <v>250</v>
      </c>
    </row>
    <row r="151" spans="2:65" s="1" customFormat="1" ht="24.2" customHeight="1">
      <c r="B151" s="33"/>
      <c r="C151" s="178" t="s">
        <v>8</v>
      </c>
      <c r="D151" s="178" t="s">
        <v>364</v>
      </c>
      <c r="E151" s="179" t="s">
        <v>6707</v>
      </c>
      <c r="F151" s="180" t="s">
        <v>6708</v>
      </c>
      <c r="G151" s="181" t="s">
        <v>443</v>
      </c>
      <c r="H151" s="182">
        <v>25.1</v>
      </c>
      <c r="I151" s="183"/>
      <c r="J151" s="184">
        <f>ROUND(I151*H151,2)</f>
        <v>0</v>
      </c>
      <c r="K151" s="180" t="s">
        <v>1</v>
      </c>
      <c r="L151" s="185"/>
      <c r="M151" s="186" t="s">
        <v>1</v>
      </c>
      <c r="N151" s="187" t="s">
        <v>45</v>
      </c>
      <c r="P151" s="147">
        <f>O151*H151</f>
        <v>0</v>
      </c>
      <c r="Q151" s="147">
        <v>1E-3</v>
      </c>
      <c r="R151" s="147">
        <f>Q151*H151</f>
        <v>2.5100000000000001E-2</v>
      </c>
      <c r="S151" s="147">
        <v>0</v>
      </c>
      <c r="T151" s="148">
        <f>S151*H151</f>
        <v>0</v>
      </c>
      <c r="AR151" s="149" t="s">
        <v>299</v>
      </c>
      <c r="AT151" s="149" t="s">
        <v>364</v>
      </c>
      <c r="AU151" s="149" t="s">
        <v>21</v>
      </c>
      <c r="AY151" s="17" t="s">
        <v>250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257</v>
      </c>
      <c r="BM151" s="149" t="s">
        <v>6771</v>
      </c>
    </row>
    <row r="152" spans="2:65" s="12" customFormat="1" ht="11.25">
      <c r="B152" s="155"/>
      <c r="D152" s="156" t="s">
        <v>265</v>
      </c>
      <c r="E152" s="157" t="s">
        <v>1</v>
      </c>
      <c r="F152" s="158" t="s">
        <v>6772</v>
      </c>
      <c r="H152" s="159">
        <v>25.1</v>
      </c>
      <c r="I152" s="160"/>
      <c r="L152" s="155"/>
      <c r="M152" s="161"/>
      <c r="T152" s="162"/>
      <c r="AT152" s="157" t="s">
        <v>265</v>
      </c>
      <c r="AU152" s="157" t="s">
        <v>21</v>
      </c>
      <c r="AV152" s="12" t="s">
        <v>21</v>
      </c>
      <c r="AW152" s="12" t="s">
        <v>36</v>
      </c>
      <c r="AX152" s="12" t="s">
        <v>88</v>
      </c>
      <c r="AY152" s="157" t="s">
        <v>250</v>
      </c>
    </row>
    <row r="153" spans="2:65" s="1" customFormat="1" ht="24.2" customHeight="1">
      <c r="B153" s="33"/>
      <c r="C153" s="138" t="s">
        <v>351</v>
      </c>
      <c r="D153" s="138" t="s">
        <v>252</v>
      </c>
      <c r="E153" s="139" t="s">
        <v>6711</v>
      </c>
      <c r="F153" s="140" t="s">
        <v>6712</v>
      </c>
      <c r="G153" s="141" t="s">
        <v>402</v>
      </c>
      <c r="H153" s="142">
        <v>1.2999999999999999E-2</v>
      </c>
      <c r="I153" s="143"/>
      <c r="J153" s="144">
        <f>ROUND(I153*H153,2)</f>
        <v>0</v>
      </c>
      <c r="K153" s="140" t="s">
        <v>256</v>
      </c>
      <c r="L153" s="33"/>
      <c r="M153" s="145" t="s">
        <v>1</v>
      </c>
      <c r="N153" s="146" t="s">
        <v>45</v>
      </c>
      <c r="P153" s="147">
        <f>O153*H153</f>
        <v>0</v>
      </c>
      <c r="Q153" s="147">
        <v>0</v>
      </c>
      <c r="R153" s="147">
        <f>Q153*H153</f>
        <v>0</v>
      </c>
      <c r="S153" s="147">
        <v>0</v>
      </c>
      <c r="T153" s="148">
        <f>S153*H153</f>
        <v>0</v>
      </c>
      <c r="AR153" s="149" t="s">
        <v>257</v>
      </c>
      <c r="AT153" s="149" t="s">
        <v>252</v>
      </c>
      <c r="AU153" s="149" t="s">
        <v>21</v>
      </c>
      <c r="AY153" s="17" t="s">
        <v>250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257</v>
      </c>
      <c r="BM153" s="149" t="s">
        <v>6773</v>
      </c>
    </row>
    <row r="154" spans="2:65" s="1" customFormat="1" ht="11.25">
      <c r="B154" s="33"/>
      <c r="D154" s="151" t="s">
        <v>259</v>
      </c>
      <c r="F154" s="152" t="s">
        <v>6714</v>
      </c>
      <c r="I154" s="153"/>
      <c r="L154" s="33"/>
      <c r="M154" s="154"/>
      <c r="T154" s="57"/>
      <c r="AT154" s="17" t="s">
        <v>259</v>
      </c>
      <c r="AU154" s="17" t="s">
        <v>21</v>
      </c>
    </row>
    <row r="155" spans="2:65" s="12" customFormat="1" ht="11.25">
      <c r="B155" s="155"/>
      <c r="D155" s="156" t="s">
        <v>265</v>
      </c>
      <c r="E155" s="157" t="s">
        <v>1</v>
      </c>
      <c r="F155" s="158" t="s">
        <v>6774</v>
      </c>
      <c r="H155" s="159">
        <v>1.2999999999999999E-2</v>
      </c>
      <c r="I155" s="160"/>
      <c r="L155" s="155"/>
      <c r="M155" s="161"/>
      <c r="T155" s="162"/>
      <c r="AT155" s="157" t="s">
        <v>265</v>
      </c>
      <c r="AU155" s="157" t="s">
        <v>21</v>
      </c>
      <c r="AV155" s="12" t="s">
        <v>21</v>
      </c>
      <c r="AW155" s="12" t="s">
        <v>36</v>
      </c>
      <c r="AX155" s="12" t="s">
        <v>88</v>
      </c>
      <c r="AY155" s="157" t="s">
        <v>250</v>
      </c>
    </row>
    <row r="156" spans="2:65" s="1" customFormat="1" ht="16.5" customHeight="1">
      <c r="B156" s="33"/>
      <c r="C156" s="178" t="s">
        <v>357</v>
      </c>
      <c r="D156" s="178" t="s">
        <v>364</v>
      </c>
      <c r="E156" s="179" t="s">
        <v>6716</v>
      </c>
      <c r="F156" s="180" t="s">
        <v>6717</v>
      </c>
      <c r="G156" s="181" t="s">
        <v>443</v>
      </c>
      <c r="H156" s="182">
        <v>12.55</v>
      </c>
      <c r="I156" s="183"/>
      <c r="J156" s="184">
        <f>ROUND(I156*H156,2)</f>
        <v>0</v>
      </c>
      <c r="K156" s="180" t="s">
        <v>256</v>
      </c>
      <c r="L156" s="185"/>
      <c r="M156" s="186" t="s">
        <v>1</v>
      </c>
      <c r="N156" s="187" t="s">
        <v>45</v>
      </c>
      <c r="P156" s="147">
        <f>O156*H156</f>
        <v>0</v>
      </c>
      <c r="Q156" s="147">
        <v>1E-3</v>
      </c>
      <c r="R156" s="147">
        <f>Q156*H156</f>
        <v>1.255E-2</v>
      </c>
      <c r="S156" s="147">
        <v>0</v>
      </c>
      <c r="T156" s="148">
        <f>S156*H156</f>
        <v>0</v>
      </c>
      <c r="AR156" s="149" t="s">
        <v>299</v>
      </c>
      <c r="AT156" s="149" t="s">
        <v>364</v>
      </c>
      <c r="AU156" s="149" t="s">
        <v>21</v>
      </c>
      <c r="AY156" s="17" t="s">
        <v>250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257</v>
      </c>
      <c r="BM156" s="149" t="s">
        <v>6775</v>
      </c>
    </row>
    <row r="157" spans="2:65" s="12" customFormat="1" ht="11.25">
      <c r="B157" s="155"/>
      <c r="D157" s="156" t="s">
        <v>265</v>
      </c>
      <c r="E157" s="157" t="s">
        <v>1</v>
      </c>
      <c r="F157" s="158" t="s">
        <v>6776</v>
      </c>
      <c r="H157" s="159">
        <v>12.55</v>
      </c>
      <c r="I157" s="160"/>
      <c r="L157" s="155"/>
      <c r="M157" s="161"/>
      <c r="T157" s="162"/>
      <c r="AT157" s="157" t="s">
        <v>265</v>
      </c>
      <c r="AU157" s="157" t="s">
        <v>21</v>
      </c>
      <c r="AV157" s="12" t="s">
        <v>21</v>
      </c>
      <c r="AW157" s="12" t="s">
        <v>36</v>
      </c>
      <c r="AX157" s="12" t="s">
        <v>88</v>
      </c>
      <c r="AY157" s="157" t="s">
        <v>250</v>
      </c>
    </row>
    <row r="158" spans="2:65" s="1" customFormat="1" ht="16.5" customHeight="1">
      <c r="B158" s="33"/>
      <c r="C158" s="138" t="s">
        <v>363</v>
      </c>
      <c r="D158" s="138" t="s">
        <v>252</v>
      </c>
      <c r="E158" s="139" t="s">
        <v>455</v>
      </c>
      <c r="F158" s="140" t="s">
        <v>456</v>
      </c>
      <c r="G158" s="141" t="s">
        <v>276</v>
      </c>
      <c r="H158" s="142">
        <v>7.53</v>
      </c>
      <c r="I158" s="143"/>
      <c r="J158" s="144">
        <f>ROUND(I158*H158,2)</f>
        <v>0</v>
      </c>
      <c r="K158" s="140" t="s">
        <v>256</v>
      </c>
      <c r="L158" s="33"/>
      <c r="M158" s="145" t="s">
        <v>1</v>
      </c>
      <c r="N158" s="146" t="s">
        <v>45</v>
      </c>
      <c r="P158" s="147">
        <f>O158*H158</f>
        <v>0</v>
      </c>
      <c r="Q158" s="147">
        <v>0</v>
      </c>
      <c r="R158" s="147">
        <f>Q158*H158</f>
        <v>0</v>
      </c>
      <c r="S158" s="147">
        <v>0</v>
      </c>
      <c r="T158" s="148">
        <f>S158*H158</f>
        <v>0</v>
      </c>
      <c r="AR158" s="149" t="s">
        <v>257</v>
      </c>
      <c r="AT158" s="149" t="s">
        <v>252</v>
      </c>
      <c r="AU158" s="149" t="s">
        <v>21</v>
      </c>
      <c r="AY158" s="17" t="s">
        <v>250</v>
      </c>
      <c r="BE158" s="150">
        <f>IF(N158="základní",J158,0)</f>
        <v>0</v>
      </c>
      <c r="BF158" s="150">
        <f>IF(N158="snížená",J158,0)</f>
        <v>0</v>
      </c>
      <c r="BG158" s="150">
        <f>IF(N158="zákl. přenesená",J158,0)</f>
        <v>0</v>
      </c>
      <c r="BH158" s="150">
        <f>IF(N158="sníž. přenesená",J158,0)</f>
        <v>0</v>
      </c>
      <c r="BI158" s="150">
        <f>IF(N158="nulová",J158,0)</f>
        <v>0</v>
      </c>
      <c r="BJ158" s="17" t="s">
        <v>88</v>
      </c>
      <c r="BK158" s="150">
        <f>ROUND(I158*H158,2)</f>
        <v>0</v>
      </c>
      <c r="BL158" s="17" t="s">
        <v>257</v>
      </c>
      <c r="BM158" s="149" t="s">
        <v>6777</v>
      </c>
    </row>
    <row r="159" spans="2:65" s="1" customFormat="1" ht="11.25">
      <c r="B159" s="33"/>
      <c r="D159" s="151" t="s">
        <v>259</v>
      </c>
      <c r="F159" s="152" t="s">
        <v>458</v>
      </c>
      <c r="I159" s="153"/>
      <c r="L159" s="33"/>
      <c r="M159" s="154"/>
      <c r="T159" s="57"/>
      <c r="AT159" s="17" t="s">
        <v>259</v>
      </c>
      <c r="AU159" s="17" t="s">
        <v>21</v>
      </c>
    </row>
    <row r="160" spans="2:65" s="12" customFormat="1" ht="11.25">
      <c r="B160" s="155"/>
      <c r="D160" s="156" t="s">
        <v>265</v>
      </c>
      <c r="E160" s="157" t="s">
        <v>1</v>
      </c>
      <c r="F160" s="158" t="s">
        <v>6778</v>
      </c>
      <c r="H160" s="159">
        <v>7.53</v>
      </c>
      <c r="I160" s="160"/>
      <c r="L160" s="155"/>
      <c r="M160" s="161"/>
      <c r="T160" s="162"/>
      <c r="AT160" s="157" t="s">
        <v>265</v>
      </c>
      <c r="AU160" s="157" t="s">
        <v>21</v>
      </c>
      <c r="AV160" s="12" t="s">
        <v>21</v>
      </c>
      <c r="AW160" s="12" t="s">
        <v>36</v>
      </c>
      <c r="AX160" s="12" t="s">
        <v>88</v>
      </c>
      <c r="AY160" s="157" t="s">
        <v>250</v>
      </c>
    </row>
    <row r="161" spans="2:65" s="1" customFormat="1" ht="21.75" customHeight="1">
      <c r="B161" s="33"/>
      <c r="C161" s="138" t="s">
        <v>369</v>
      </c>
      <c r="D161" s="138" t="s">
        <v>252</v>
      </c>
      <c r="E161" s="139" t="s">
        <v>6722</v>
      </c>
      <c r="F161" s="140" t="s">
        <v>6723</v>
      </c>
      <c r="G161" s="141" t="s">
        <v>276</v>
      </c>
      <c r="H161" s="142">
        <v>7.53</v>
      </c>
      <c r="I161" s="143"/>
      <c r="J161" s="144">
        <f>ROUND(I161*H161,2)</f>
        <v>0</v>
      </c>
      <c r="K161" s="140" t="s">
        <v>256</v>
      </c>
      <c r="L161" s="33"/>
      <c r="M161" s="145" t="s">
        <v>1</v>
      </c>
      <c r="N161" s="146" t="s">
        <v>45</v>
      </c>
      <c r="P161" s="147">
        <f>O161*H161</f>
        <v>0</v>
      </c>
      <c r="Q161" s="147">
        <v>0</v>
      </c>
      <c r="R161" s="147">
        <f>Q161*H161</f>
        <v>0</v>
      </c>
      <c r="S161" s="147">
        <v>0</v>
      </c>
      <c r="T161" s="148">
        <f>S161*H161</f>
        <v>0</v>
      </c>
      <c r="AR161" s="149" t="s">
        <v>257</v>
      </c>
      <c r="AT161" s="149" t="s">
        <v>252</v>
      </c>
      <c r="AU161" s="149" t="s">
        <v>21</v>
      </c>
      <c r="AY161" s="17" t="s">
        <v>250</v>
      </c>
      <c r="BE161" s="150">
        <f>IF(N161="základní",J161,0)</f>
        <v>0</v>
      </c>
      <c r="BF161" s="150">
        <f>IF(N161="snížená",J161,0)</f>
        <v>0</v>
      </c>
      <c r="BG161" s="150">
        <f>IF(N161="zákl. přenesená",J161,0)</f>
        <v>0</v>
      </c>
      <c r="BH161" s="150">
        <f>IF(N161="sníž. přenesená",J161,0)</f>
        <v>0</v>
      </c>
      <c r="BI161" s="150">
        <f>IF(N161="nulová",J161,0)</f>
        <v>0</v>
      </c>
      <c r="BJ161" s="17" t="s">
        <v>88</v>
      </c>
      <c r="BK161" s="150">
        <f>ROUND(I161*H161,2)</f>
        <v>0</v>
      </c>
      <c r="BL161" s="17" t="s">
        <v>257</v>
      </c>
      <c r="BM161" s="149" t="s">
        <v>6779</v>
      </c>
    </row>
    <row r="162" spans="2:65" s="1" customFormat="1" ht="11.25">
      <c r="B162" s="33"/>
      <c r="D162" s="151" t="s">
        <v>259</v>
      </c>
      <c r="F162" s="152" t="s">
        <v>6725</v>
      </c>
      <c r="I162" s="153"/>
      <c r="L162" s="33"/>
      <c r="M162" s="154"/>
      <c r="T162" s="57"/>
      <c r="AT162" s="17" t="s">
        <v>259</v>
      </c>
      <c r="AU162" s="17" t="s">
        <v>21</v>
      </c>
    </row>
    <row r="163" spans="2:65" s="1" customFormat="1" ht="24.2" customHeight="1">
      <c r="B163" s="33"/>
      <c r="C163" s="138" t="s">
        <v>375</v>
      </c>
      <c r="D163" s="138" t="s">
        <v>252</v>
      </c>
      <c r="E163" s="139" t="s">
        <v>6726</v>
      </c>
      <c r="F163" s="140" t="s">
        <v>6727</v>
      </c>
      <c r="G163" s="141" t="s">
        <v>276</v>
      </c>
      <c r="H163" s="142">
        <v>15.06</v>
      </c>
      <c r="I163" s="143"/>
      <c r="J163" s="144">
        <f>ROUND(I163*H163,2)</f>
        <v>0</v>
      </c>
      <c r="K163" s="140" t="s">
        <v>256</v>
      </c>
      <c r="L163" s="33"/>
      <c r="M163" s="145" t="s">
        <v>1</v>
      </c>
      <c r="N163" s="146" t="s">
        <v>45</v>
      </c>
      <c r="P163" s="147">
        <f>O163*H163</f>
        <v>0</v>
      </c>
      <c r="Q163" s="147">
        <v>0</v>
      </c>
      <c r="R163" s="147">
        <f>Q163*H163</f>
        <v>0</v>
      </c>
      <c r="S163" s="147">
        <v>0</v>
      </c>
      <c r="T163" s="148">
        <f>S163*H163</f>
        <v>0</v>
      </c>
      <c r="AR163" s="149" t="s">
        <v>257</v>
      </c>
      <c r="AT163" s="149" t="s">
        <v>252</v>
      </c>
      <c r="AU163" s="149" t="s">
        <v>21</v>
      </c>
      <c r="AY163" s="17" t="s">
        <v>250</v>
      </c>
      <c r="BE163" s="150">
        <f>IF(N163="základní",J163,0)</f>
        <v>0</v>
      </c>
      <c r="BF163" s="150">
        <f>IF(N163="snížená",J163,0)</f>
        <v>0</v>
      </c>
      <c r="BG163" s="150">
        <f>IF(N163="zákl. přenesená",J163,0)</f>
        <v>0</v>
      </c>
      <c r="BH163" s="150">
        <f>IF(N163="sníž. přenesená",J163,0)</f>
        <v>0</v>
      </c>
      <c r="BI163" s="150">
        <f>IF(N163="nulová",J163,0)</f>
        <v>0</v>
      </c>
      <c r="BJ163" s="17" t="s">
        <v>88</v>
      </c>
      <c r="BK163" s="150">
        <f>ROUND(I163*H163,2)</f>
        <v>0</v>
      </c>
      <c r="BL163" s="17" t="s">
        <v>257</v>
      </c>
      <c r="BM163" s="149" t="s">
        <v>6780</v>
      </c>
    </row>
    <row r="164" spans="2:65" s="1" customFormat="1" ht="11.25">
      <c r="B164" s="33"/>
      <c r="D164" s="151" t="s">
        <v>259</v>
      </c>
      <c r="F164" s="152" t="s">
        <v>6729</v>
      </c>
      <c r="I164" s="153"/>
      <c r="L164" s="33"/>
      <c r="M164" s="154"/>
      <c r="T164" s="57"/>
      <c r="AT164" s="17" t="s">
        <v>259</v>
      </c>
      <c r="AU164" s="17" t="s">
        <v>21</v>
      </c>
    </row>
    <row r="165" spans="2:65" s="12" customFormat="1" ht="11.25">
      <c r="B165" s="155"/>
      <c r="D165" s="156" t="s">
        <v>265</v>
      </c>
      <c r="E165" s="157" t="s">
        <v>1</v>
      </c>
      <c r="F165" s="158" t="s">
        <v>6781</v>
      </c>
      <c r="H165" s="159">
        <v>15.06</v>
      </c>
      <c r="I165" s="160"/>
      <c r="L165" s="155"/>
      <c r="M165" s="161"/>
      <c r="T165" s="162"/>
      <c r="AT165" s="157" t="s">
        <v>265</v>
      </c>
      <c r="AU165" s="157" t="s">
        <v>21</v>
      </c>
      <c r="AV165" s="12" t="s">
        <v>21</v>
      </c>
      <c r="AW165" s="12" t="s">
        <v>36</v>
      </c>
      <c r="AX165" s="12" t="s">
        <v>88</v>
      </c>
      <c r="AY165" s="157" t="s">
        <v>250</v>
      </c>
    </row>
    <row r="166" spans="2:65" s="1" customFormat="1" ht="24.2" customHeight="1">
      <c r="B166" s="33"/>
      <c r="C166" s="138" t="s">
        <v>7</v>
      </c>
      <c r="D166" s="138" t="s">
        <v>252</v>
      </c>
      <c r="E166" s="139" t="s">
        <v>6731</v>
      </c>
      <c r="F166" s="140" t="s">
        <v>6732</v>
      </c>
      <c r="G166" s="141" t="s">
        <v>402</v>
      </c>
      <c r="H166" s="142">
        <v>5.9980000000000002</v>
      </c>
      <c r="I166" s="143"/>
      <c r="J166" s="144">
        <f>ROUND(I166*H166,2)</f>
        <v>0</v>
      </c>
      <c r="K166" s="140" t="s">
        <v>256</v>
      </c>
      <c r="L166" s="33"/>
      <c r="M166" s="145" t="s">
        <v>1</v>
      </c>
      <c r="N166" s="146" t="s">
        <v>45</v>
      </c>
      <c r="P166" s="147">
        <f>O166*H166</f>
        <v>0</v>
      </c>
      <c r="Q166" s="147">
        <v>0</v>
      </c>
      <c r="R166" s="147">
        <f>Q166*H166</f>
        <v>0</v>
      </c>
      <c r="S166" s="147">
        <v>0</v>
      </c>
      <c r="T166" s="148">
        <f>S166*H166</f>
        <v>0</v>
      </c>
      <c r="AR166" s="149" t="s">
        <v>257</v>
      </c>
      <c r="AT166" s="149" t="s">
        <v>252</v>
      </c>
      <c r="AU166" s="149" t="s">
        <v>21</v>
      </c>
      <c r="AY166" s="17" t="s">
        <v>250</v>
      </c>
      <c r="BE166" s="150">
        <f>IF(N166="základní",J166,0)</f>
        <v>0</v>
      </c>
      <c r="BF166" s="150">
        <f>IF(N166="snížená",J166,0)</f>
        <v>0</v>
      </c>
      <c r="BG166" s="150">
        <f>IF(N166="zákl. přenesená",J166,0)</f>
        <v>0</v>
      </c>
      <c r="BH166" s="150">
        <f>IF(N166="sníž. přenesená",J166,0)</f>
        <v>0</v>
      </c>
      <c r="BI166" s="150">
        <f>IF(N166="nulová",J166,0)</f>
        <v>0</v>
      </c>
      <c r="BJ166" s="17" t="s">
        <v>88</v>
      </c>
      <c r="BK166" s="150">
        <f>ROUND(I166*H166,2)</f>
        <v>0</v>
      </c>
      <c r="BL166" s="17" t="s">
        <v>257</v>
      </c>
      <c r="BM166" s="149" t="s">
        <v>6782</v>
      </c>
    </row>
    <row r="167" spans="2:65" s="1" customFormat="1" ht="11.25">
      <c r="B167" s="33"/>
      <c r="D167" s="151" t="s">
        <v>259</v>
      </c>
      <c r="F167" s="152" t="s">
        <v>6734</v>
      </c>
      <c r="I167" s="153"/>
      <c r="L167" s="33"/>
      <c r="M167" s="193"/>
      <c r="N167" s="190"/>
      <c r="O167" s="190"/>
      <c r="P167" s="190"/>
      <c r="Q167" s="190"/>
      <c r="R167" s="190"/>
      <c r="S167" s="190"/>
      <c r="T167" s="194"/>
      <c r="AT167" s="17" t="s">
        <v>259</v>
      </c>
      <c r="AU167" s="17" t="s">
        <v>21</v>
      </c>
    </row>
    <row r="168" spans="2:65" s="1" customFormat="1" ht="6.95" customHeight="1">
      <c r="B168" s="45"/>
      <c r="C168" s="46"/>
      <c r="D168" s="46"/>
      <c r="E168" s="46"/>
      <c r="F168" s="46"/>
      <c r="G168" s="46"/>
      <c r="H168" s="46"/>
      <c r="I168" s="46"/>
      <c r="J168" s="46"/>
      <c r="K168" s="46"/>
      <c r="L168" s="33"/>
    </row>
  </sheetData>
  <sheetProtection algorithmName="SHA-512" hashValue="K52bTdy/z/LUUnm6Cc37Zou5MbVjMbYqAVxKD1BC6Z4lSECSc8g6M2V12Gb3lRxyAL7N6SR0sA7JilQUePMK7Q==" saltValue="LCKTmcOAYYLoRAWDaHHEGJ6wYuO6aNY+HeDO06S8FrrHW9mM6vIMiYNHUl5C6Y54J/EdXMCXV88yQfQERT15MQ==" spinCount="100000" sheet="1" objects="1" scenarios="1" formatColumns="0" formatRows="0" autoFilter="0"/>
  <autoFilter ref="C121:K167" xr:uid="{00000000-0009-0000-0000-000024000000}"/>
  <mergeCells count="12">
    <mergeCell ref="E114:H114"/>
    <mergeCell ref="L2:V2"/>
    <mergeCell ref="E85:H85"/>
    <mergeCell ref="E87:H87"/>
    <mergeCell ref="E89:H89"/>
    <mergeCell ref="E110:H110"/>
    <mergeCell ref="E112:H112"/>
    <mergeCell ref="E7:H7"/>
    <mergeCell ref="E9:H9"/>
    <mergeCell ref="E11:H11"/>
    <mergeCell ref="E20:H20"/>
    <mergeCell ref="E29:H29"/>
  </mergeCells>
  <hyperlinks>
    <hyperlink ref="F126" r:id="rId1" xr:uid="{00000000-0004-0000-2400-000000000000}"/>
    <hyperlink ref="F129" r:id="rId2" xr:uid="{00000000-0004-0000-2400-000001000000}"/>
    <hyperlink ref="F141" r:id="rId3" xr:uid="{00000000-0004-0000-2400-000002000000}"/>
    <hyperlink ref="F144" r:id="rId4" xr:uid="{00000000-0004-0000-2400-000003000000}"/>
    <hyperlink ref="F149" r:id="rId5" xr:uid="{00000000-0004-0000-2400-000004000000}"/>
    <hyperlink ref="F154" r:id="rId6" xr:uid="{00000000-0004-0000-2400-000005000000}"/>
    <hyperlink ref="F159" r:id="rId7" xr:uid="{00000000-0004-0000-2400-000006000000}"/>
    <hyperlink ref="F162" r:id="rId8" xr:uid="{00000000-0004-0000-2400-000007000000}"/>
    <hyperlink ref="F164" r:id="rId9" xr:uid="{00000000-0004-0000-2400-000008000000}"/>
    <hyperlink ref="F167" r:id="rId10" xr:uid="{00000000-0004-0000-2400-000009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11"/>
  <headerFooter>
    <oddHeader>&amp;R02_040</oddHeader>
    <oddFooter>&amp;CStrana &amp;P z &amp;N&amp;R&amp;A</oddFooter>
  </headerFooter>
  <drawing r:id="rId1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B2:BM37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203</v>
      </c>
      <c r="AZ2" s="94" t="s">
        <v>6783</v>
      </c>
      <c r="BA2" s="94" t="s">
        <v>1</v>
      </c>
      <c r="BB2" s="94" t="s">
        <v>1</v>
      </c>
      <c r="BC2" s="94" t="s">
        <v>6784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6785</v>
      </c>
      <c r="BA3" s="94" t="s">
        <v>1</v>
      </c>
      <c r="BB3" s="94" t="s">
        <v>1</v>
      </c>
      <c r="BC3" s="94" t="s">
        <v>561</v>
      </c>
      <c r="BD3" s="94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  <c r="AZ4" s="94" t="s">
        <v>6786</v>
      </c>
      <c r="BA4" s="94" t="s">
        <v>1</v>
      </c>
      <c r="BB4" s="94" t="s">
        <v>1</v>
      </c>
      <c r="BC4" s="94" t="s">
        <v>293</v>
      </c>
      <c r="BD4" s="94" t="s">
        <v>21</v>
      </c>
    </row>
    <row r="5" spans="2:56" ht="6.95" customHeight="1">
      <c r="B5" s="20"/>
      <c r="L5" s="20"/>
      <c r="AZ5" s="94" t="s">
        <v>6787</v>
      </c>
      <c r="BA5" s="94" t="s">
        <v>1</v>
      </c>
      <c r="BB5" s="94" t="s">
        <v>1</v>
      </c>
      <c r="BC5" s="94" t="s">
        <v>267</v>
      </c>
      <c r="BD5" s="94" t="s">
        <v>21</v>
      </c>
    </row>
    <row r="6" spans="2:56" ht="12" customHeight="1">
      <c r="B6" s="20"/>
      <c r="D6" s="27" t="s">
        <v>16</v>
      </c>
      <c r="L6" s="20"/>
      <c r="AZ6" s="94" t="s">
        <v>6788</v>
      </c>
      <c r="BA6" s="94" t="s">
        <v>1</v>
      </c>
      <c r="BB6" s="94" t="s">
        <v>1</v>
      </c>
      <c r="BC6" s="94" t="s">
        <v>88</v>
      </c>
      <c r="BD6" s="94" t="s">
        <v>21</v>
      </c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  <c r="AZ7" s="94" t="s">
        <v>6789</v>
      </c>
      <c r="BA7" s="94" t="s">
        <v>1</v>
      </c>
      <c r="BB7" s="94" t="s">
        <v>1</v>
      </c>
      <c r="BC7" s="94" t="s">
        <v>351</v>
      </c>
      <c r="BD7" s="94" t="s">
        <v>21</v>
      </c>
    </row>
    <row r="8" spans="2:56" s="1" customFormat="1" ht="12" customHeight="1">
      <c r="B8" s="33"/>
      <c r="D8" s="27" t="s">
        <v>215</v>
      </c>
      <c r="L8" s="33"/>
      <c r="AZ8" s="94" t="s">
        <v>6790</v>
      </c>
      <c r="BA8" s="94" t="s">
        <v>1</v>
      </c>
      <c r="BB8" s="94" t="s">
        <v>1</v>
      </c>
      <c r="BC8" s="94" t="s">
        <v>6791</v>
      </c>
      <c r="BD8" s="94" t="s">
        <v>21</v>
      </c>
    </row>
    <row r="9" spans="2:56" s="1" customFormat="1" ht="16.5" customHeight="1">
      <c r="B9" s="33"/>
      <c r="E9" s="241" t="s">
        <v>6792</v>
      </c>
      <c r="F9" s="261"/>
      <c r="G9" s="261"/>
      <c r="H9" s="261"/>
      <c r="L9" s="33"/>
      <c r="AZ9" s="94" t="s">
        <v>6793</v>
      </c>
      <c r="BA9" s="94" t="s">
        <v>1</v>
      </c>
      <c r="BB9" s="94" t="s">
        <v>1</v>
      </c>
      <c r="BC9" s="94" t="s">
        <v>1710</v>
      </c>
      <c r="BD9" s="94" t="s">
        <v>21</v>
      </c>
    </row>
    <row r="10" spans="2:56" s="1" customFormat="1" ht="11.25">
      <c r="B10" s="33"/>
      <c r="L10" s="33"/>
      <c r="AZ10" s="94" t="s">
        <v>6794</v>
      </c>
      <c r="BA10" s="94" t="s">
        <v>1</v>
      </c>
      <c r="BB10" s="94" t="s">
        <v>1</v>
      </c>
      <c r="BC10" s="94" t="s">
        <v>532</v>
      </c>
      <c r="BD10" s="94" t="s">
        <v>21</v>
      </c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  <c r="AZ11" s="94" t="s">
        <v>6795</v>
      </c>
      <c r="BA11" s="94" t="s">
        <v>1</v>
      </c>
      <c r="BB11" s="94" t="s">
        <v>1</v>
      </c>
      <c r="BC11" s="94" t="s">
        <v>267</v>
      </c>
      <c r="BD11" s="94" t="s">
        <v>21</v>
      </c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  <c r="AZ12" s="94" t="s">
        <v>6796</v>
      </c>
      <c r="BA12" s="94" t="s">
        <v>1</v>
      </c>
      <c r="BB12" s="94" t="s">
        <v>1</v>
      </c>
      <c r="BC12" s="94" t="s">
        <v>6797</v>
      </c>
      <c r="BD12" s="94" t="s">
        <v>21</v>
      </c>
    </row>
    <row r="13" spans="2:56" s="1" customFormat="1" ht="10.9" customHeight="1">
      <c r="B13" s="33"/>
      <c r="L13" s="33"/>
      <c r="AZ13" s="94" t="s">
        <v>6798</v>
      </c>
      <c r="BA13" s="94" t="s">
        <v>1</v>
      </c>
      <c r="BB13" s="94" t="s">
        <v>1</v>
      </c>
      <c r="BC13" s="94" t="s">
        <v>6799</v>
      </c>
      <c r="BD13" s="94" t="s">
        <v>21</v>
      </c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  <c r="AZ14" s="94" t="s">
        <v>6800</v>
      </c>
      <c r="BA14" s="94" t="s">
        <v>1</v>
      </c>
      <c r="BB14" s="94" t="s">
        <v>1</v>
      </c>
      <c r="BC14" s="94" t="s">
        <v>6801</v>
      </c>
      <c r="BD14" s="94" t="s">
        <v>21</v>
      </c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  <c r="AZ15" s="94" t="s">
        <v>6802</v>
      </c>
      <c r="BA15" s="94" t="s">
        <v>1</v>
      </c>
      <c r="BB15" s="94" t="s">
        <v>1</v>
      </c>
      <c r="BC15" s="94" t="s">
        <v>6015</v>
      </c>
      <c r="BD15" s="94" t="s">
        <v>21</v>
      </c>
    </row>
    <row r="16" spans="2:56" s="1" customFormat="1" ht="6.95" customHeight="1">
      <c r="B16" s="33"/>
      <c r="L16" s="33"/>
      <c r="AZ16" s="94" t="s">
        <v>6803</v>
      </c>
      <c r="BA16" s="94" t="s">
        <v>1</v>
      </c>
      <c r="BB16" s="94" t="s">
        <v>1</v>
      </c>
      <c r="BC16" s="94" t="s">
        <v>668</v>
      </c>
      <c r="BD16" s="94" t="s">
        <v>21</v>
      </c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ROUND(J118,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ROUND((SUM(BE118:BE375)),  2)</f>
        <v>0</v>
      </c>
      <c r="I33" s="98">
        <v>0.21</v>
      </c>
      <c r="J33" s="87">
        <f>ROUND(((SUM(BE118:BE375))*I33),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ROUND((SUM(BF118:BF375)),  2)</f>
        <v>0</v>
      </c>
      <c r="I34" s="98">
        <v>0.15</v>
      </c>
      <c r="J34" s="87">
        <f>ROUND(((SUM(BF118:BF375))*I34),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ROUND((SUM(BG118:BG375)),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ROUND((SUM(BH118:BH375)),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ROUND((SUM(BI118:BI375)),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16.5" customHeight="1">
      <c r="B87" s="33"/>
      <c r="E87" s="241" t="str">
        <f>E9</f>
        <v>040.75 - Kácení porostů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J118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J119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J120</f>
        <v>0</v>
      </c>
      <c r="L98" s="114"/>
    </row>
    <row r="99" spans="2:12" s="1" customFormat="1" ht="21.75" customHeight="1">
      <c r="B99" s="33"/>
      <c r="L99" s="33"/>
    </row>
    <row r="100" spans="2:12" s="1" customFormat="1" ht="6.95" customHeight="1">
      <c r="B100" s="45"/>
      <c r="C100" s="46"/>
      <c r="D100" s="46"/>
      <c r="E100" s="46"/>
      <c r="F100" s="46"/>
      <c r="G100" s="46"/>
      <c r="H100" s="46"/>
      <c r="I100" s="46"/>
      <c r="J100" s="46"/>
      <c r="K100" s="46"/>
      <c r="L100" s="33"/>
    </row>
    <row r="104" spans="2:12" s="1" customFormat="1" ht="6.95" customHeight="1">
      <c r="B104" s="47"/>
      <c r="C104" s="48"/>
      <c r="D104" s="48"/>
      <c r="E104" s="48"/>
      <c r="F104" s="48"/>
      <c r="G104" s="48"/>
      <c r="H104" s="48"/>
      <c r="I104" s="48"/>
      <c r="J104" s="48"/>
      <c r="K104" s="48"/>
      <c r="L104" s="33"/>
    </row>
    <row r="105" spans="2:12" s="1" customFormat="1" ht="24.95" customHeight="1">
      <c r="B105" s="33"/>
      <c r="C105" s="21" t="s">
        <v>235</v>
      </c>
      <c r="L105" s="33"/>
    </row>
    <row r="106" spans="2:12" s="1" customFormat="1" ht="6.95" customHeight="1">
      <c r="B106" s="33"/>
      <c r="L106" s="33"/>
    </row>
    <row r="107" spans="2:12" s="1" customFormat="1" ht="12" customHeight="1">
      <c r="B107" s="33"/>
      <c r="C107" s="27" t="s">
        <v>16</v>
      </c>
      <c r="L107" s="33"/>
    </row>
    <row r="108" spans="2:12" s="1" customFormat="1" ht="26.25" customHeight="1">
      <c r="B108" s="33"/>
      <c r="E108" s="259" t="str">
        <f>E7</f>
        <v>Opatření Zátor-Loučky, OHO, Dílčí stavba 02.040 Opatření v úseku Zátor - Loučky</v>
      </c>
      <c r="F108" s="260"/>
      <c r="G108" s="260"/>
      <c r="H108" s="260"/>
      <c r="L108" s="33"/>
    </row>
    <row r="109" spans="2:12" s="1" customFormat="1" ht="12" customHeight="1">
      <c r="B109" s="33"/>
      <c r="C109" s="27" t="s">
        <v>215</v>
      </c>
      <c r="L109" s="33"/>
    </row>
    <row r="110" spans="2:12" s="1" customFormat="1" ht="16.5" customHeight="1">
      <c r="B110" s="33"/>
      <c r="E110" s="241" t="str">
        <f>E9</f>
        <v>040.75 - Kácení porostů</v>
      </c>
      <c r="F110" s="261"/>
      <c r="G110" s="261"/>
      <c r="H110" s="261"/>
      <c r="L110" s="33"/>
    </row>
    <row r="111" spans="2:12" s="1" customFormat="1" ht="6.95" customHeight="1">
      <c r="B111" s="33"/>
      <c r="L111" s="33"/>
    </row>
    <row r="112" spans="2:12" s="1" customFormat="1" ht="12" customHeight="1">
      <c r="B112" s="33"/>
      <c r="C112" s="27" t="s">
        <v>22</v>
      </c>
      <c r="F112" s="25" t="str">
        <f>F12</f>
        <v>Zátor</v>
      </c>
      <c r="I112" s="27" t="s">
        <v>24</v>
      </c>
      <c r="J112" s="53" t="str">
        <f>IF(J12="","",J12)</f>
        <v>15. 11. 2024</v>
      </c>
      <c r="L112" s="33"/>
    </row>
    <row r="113" spans="2:65" s="1" customFormat="1" ht="6.95" customHeight="1">
      <c r="B113" s="33"/>
      <c r="L113" s="33"/>
    </row>
    <row r="114" spans="2:65" s="1" customFormat="1" ht="15.2" customHeight="1">
      <c r="B114" s="33"/>
      <c r="C114" s="27" t="s">
        <v>28</v>
      </c>
      <c r="F114" s="25" t="str">
        <f>E15</f>
        <v>Povodí Odry, státní podnik</v>
      </c>
      <c r="I114" s="27" t="s">
        <v>34</v>
      </c>
      <c r="J114" s="31" t="str">
        <f>E21</f>
        <v>AQUATIS, a.s.</v>
      </c>
      <c r="L114" s="33"/>
    </row>
    <row r="115" spans="2:65" s="1" customFormat="1" ht="25.7" customHeight="1">
      <c r="B115" s="33"/>
      <c r="C115" s="27" t="s">
        <v>32</v>
      </c>
      <c r="F115" s="25" t="str">
        <f>IF(E18="","",E18)</f>
        <v>Vyplň údaj</v>
      </c>
      <c r="I115" s="27" t="s">
        <v>37</v>
      </c>
      <c r="J115" s="31" t="str">
        <f>E24</f>
        <v>Ing. Michal Jendruščák</v>
      </c>
      <c r="L115" s="33"/>
    </row>
    <row r="116" spans="2:65" s="1" customFormat="1" ht="10.35" customHeight="1">
      <c r="B116" s="33"/>
      <c r="L116" s="33"/>
    </row>
    <row r="117" spans="2:65" s="10" customFormat="1" ht="29.25" customHeight="1">
      <c r="B117" s="118"/>
      <c r="C117" s="119" t="s">
        <v>236</v>
      </c>
      <c r="D117" s="120" t="s">
        <v>65</v>
      </c>
      <c r="E117" s="120" t="s">
        <v>61</v>
      </c>
      <c r="F117" s="120" t="s">
        <v>62</v>
      </c>
      <c r="G117" s="120" t="s">
        <v>237</v>
      </c>
      <c r="H117" s="120" t="s">
        <v>238</v>
      </c>
      <c r="I117" s="120" t="s">
        <v>239</v>
      </c>
      <c r="J117" s="120" t="s">
        <v>219</v>
      </c>
      <c r="K117" s="121" t="s">
        <v>240</v>
      </c>
      <c r="L117" s="118"/>
      <c r="M117" s="60" t="s">
        <v>1</v>
      </c>
      <c r="N117" s="61" t="s">
        <v>44</v>
      </c>
      <c r="O117" s="61" t="s">
        <v>241</v>
      </c>
      <c r="P117" s="61" t="s">
        <v>242</v>
      </c>
      <c r="Q117" s="61" t="s">
        <v>243</v>
      </c>
      <c r="R117" s="61" t="s">
        <v>244</v>
      </c>
      <c r="S117" s="61" t="s">
        <v>245</v>
      </c>
      <c r="T117" s="62" t="s">
        <v>246</v>
      </c>
    </row>
    <row r="118" spans="2:65" s="1" customFormat="1" ht="22.9" customHeight="1">
      <c r="B118" s="33"/>
      <c r="C118" s="65" t="s">
        <v>247</v>
      </c>
      <c r="J118" s="122">
        <f>BK118</f>
        <v>0</v>
      </c>
      <c r="L118" s="33"/>
      <c r="M118" s="63"/>
      <c r="N118" s="54"/>
      <c r="O118" s="54"/>
      <c r="P118" s="123">
        <f>P119</f>
        <v>0</v>
      </c>
      <c r="Q118" s="54"/>
      <c r="R118" s="123">
        <f>R119</f>
        <v>1.77599</v>
      </c>
      <c r="S118" s="54"/>
      <c r="T118" s="124">
        <f>T119</f>
        <v>0</v>
      </c>
      <c r="AT118" s="17" t="s">
        <v>79</v>
      </c>
      <c r="AU118" s="17" t="s">
        <v>221</v>
      </c>
      <c r="BK118" s="125">
        <f>BK119</f>
        <v>0</v>
      </c>
    </row>
    <row r="119" spans="2:65" s="11" customFormat="1" ht="25.9" customHeight="1">
      <c r="B119" s="126"/>
      <c r="D119" s="127" t="s">
        <v>79</v>
      </c>
      <c r="E119" s="128" t="s">
        <v>248</v>
      </c>
      <c r="F119" s="128" t="s">
        <v>249</v>
      </c>
      <c r="I119" s="129"/>
      <c r="J119" s="130">
        <f>BK119</f>
        <v>0</v>
      </c>
      <c r="L119" s="126"/>
      <c r="M119" s="131"/>
      <c r="P119" s="132">
        <f>P120</f>
        <v>0</v>
      </c>
      <c r="R119" s="132">
        <f>R120</f>
        <v>1.77599</v>
      </c>
      <c r="T119" s="133">
        <f>T120</f>
        <v>0</v>
      </c>
      <c r="AR119" s="127" t="s">
        <v>88</v>
      </c>
      <c r="AT119" s="134" t="s">
        <v>79</v>
      </c>
      <c r="AU119" s="134" t="s">
        <v>80</v>
      </c>
      <c r="AY119" s="127" t="s">
        <v>250</v>
      </c>
      <c r="BK119" s="135">
        <f>BK120</f>
        <v>0</v>
      </c>
    </row>
    <row r="120" spans="2:65" s="11" customFormat="1" ht="22.9" customHeight="1">
      <c r="B120" s="126"/>
      <c r="D120" s="127" t="s">
        <v>79</v>
      </c>
      <c r="E120" s="136" t="s">
        <v>88</v>
      </c>
      <c r="F120" s="136" t="s">
        <v>251</v>
      </c>
      <c r="I120" s="129"/>
      <c r="J120" s="137">
        <f>BK120</f>
        <v>0</v>
      </c>
      <c r="L120" s="126"/>
      <c r="M120" s="131"/>
      <c r="P120" s="132">
        <f>SUM(P121:P375)</f>
        <v>0</v>
      </c>
      <c r="R120" s="132">
        <f>SUM(R121:R375)</f>
        <v>1.77599</v>
      </c>
      <c r="T120" s="133">
        <f>SUM(T121:T375)</f>
        <v>0</v>
      </c>
      <c r="AR120" s="127" t="s">
        <v>88</v>
      </c>
      <c r="AT120" s="134" t="s">
        <v>79</v>
      </c>
      <c r="AU120" s="134" t="s">
        <v>88</v>
      </c>
      <c r="AY120" s="127" t="s">
        <v>250</v>
      </c>
      <c r="BK120" s="135">
        <f>SUM(BK121:BK375)</f>
        <v>0</v>
      </c>
    </row>
    <row r="121" spans="2:65" s="1" customFormat="1" ht="16.5" customHeight="1">
      <c r="B121" s="33"/>
      <c r="C121" s="138" t="s">
        <v>88</v>
      </c>
      <c r="D121" s="138" t="s">
        <v>252</v>
      </c>
      <c r="E121" s="139" t="s">
        <v>6804</v>
      </c>
      <c r="F121" s="140" t="s">
        <v>6805</v>
      </c>
      <c r="G121" s="141" t="s">
        <v>255</v>
      </c>
      <c r="H121" s="142">
        <v>9383</v>
      </c>
      <c r="I121" s="143"/>
      <c r="J121" s="144">
        <f>ROUND(I121*H121,2)</f>
        <v>0</v>
      </c>
      <c r="K121" s="140" t="s">
        <v>256</v>
      </c>
      <c r="L121" s="33"/>
      <c r="M121" s="145" t="s">
        <v>1</v>
      </c>
      <c r="N121" s="146" t="s">
        <v>45</v>
      </c>
      <c r="P121" s="147">
        <f>O121*H121</f>
        <v>0</v>
      </c>
      <c r="Q121" s="147">
        <v>3.0000000000000001E-5</v>
      </c>
      <c r="R121" s="147">
        <f>Q121*H121</f>
        <v>0.28149000000000002</v>
      </c>
      <c r="S121" s="147">
        <v>0</v>
      </c>
      <c r="T121" s="148">
        <f>S121*H121</f>
        <v>0</v>
      </c>
      <c r="AR121" s="149" t="s">
        <v>257</v>
      </c>
      <c r="AT121" s="149" t="s">
        <v>252</v>
      </c>
      <c r="AU121" s="149" t="s">
        <v>21</v>
      </c>
      <c r="AY121" s="17" t="s">
        <v>250</v>
      </c>
      <c r="BE121" s="150">
        <f>IF(N121="základní",J121,0)</f>
        <v>0</v>
      </c>
      <c r="BF121" s="150">
        <f>IF(N121="snížená",J121,0)</f>
        <v>0</v>
      </c>
      <c r="BG121" s="150">
        <f>IF(N121="zákl. přenesená",J121,0)</f>
        <v>0</v>
      </c>
      <c r="BH121" s="150">
        <f>IF(N121="sníž. přenesená",J121,0)</f>
        <v>0</v>
      </c>
      <c r="BI121" s="150">
        <f>IF(N121="nulová",J121,0)</f>
        <v>0</v>
      </c>
      <c r="BJ121" s="17" t="s">
        <v>88</v>
      </c>
      <c r="BK121" s="150">
        <f>ROUND(I121*H121,2)</f>
        <v>0</v>
      </c>
      <c r="BL121" s="17" t="s">
        <v>257</v>
      </c>
      <c r="BM121" s="149" t="s">
        <v>6806</v>
      </c>
    </row>
    <row r="122" spans="2:65" s="1" customFormat="1" ht="11.25">
      <c r="B122" s="33"/>
      <c r="D122" s="151" t="s">
        <v>259</v>
      </c>
      <c r="F122" s="152" t="s">
        <v>6807</v>
      </c>
      <c r="I122" s="153"/>
      <c r="L122" s="33"/>
      <c r="M122" s="154"/>
      <c r="T122" s="57"/>
      <c r="AT122" s="17" t="s">
        <v>259</v>
      </c>
      <c r="AU122" s="17" t="s">
        <v>21</v>
      </c>
    </row>
    <row r="123" spans="2:65" s="1" customFormat="1" ht="37.9" customHeight="1">
      <c r="B123" s="33"/>
      <c r="C123" s="138" t="s">
        <v>21</v>
      </c>
      <c r="D123" s="138" t="s">
        <v>252</v>
      </c>
      <c r="E123" s="139" t="s">
        <v>6808</v>
      </c>
      <c r="F123" s="140" t="s">
        <v>6809</v>
      </c>
      <c r="G123" s="141" t="s">
        <v>255</v>
      </c>
      <c r="H123" s="142">
        <v>9383</v>
      </c>
      <c r="I123" s="143"/>
      <c r="J123" s="144">
        <f>ROUND(I123*H123,2)</f>
        <v>0</v>
      </c>
      <c r="K123" s="140" t="s">
        <v>256</v>
      </c>
      <c r="L123" s="33"/>
      <c r="M123" s="145" t="s">
        <v>1</v>
      </c>
      <c r="N123" s="146" t="s">
        <v>45</v>
      </c>
      <c r="P123" s="147">
        <f>O123*H123</f>
        <v>0</v>
      </c>
      <c r="Q123" s="147">
        <v>0</v>
      </c>
      <c r="R123" s="147">
        <f>Q123*H123</f>
        <v>0</v>
      </c>
      <c r="S123" s="147">
        <v>0</v>
      </c>
      <c r="T123" s="148">
        <f>S123*H123</f>
        <v>0</v>
      </c>
      <c r="AR123" s="149" t="s">
        <v>257</v>
      </c>
      <c r="AT123" s="149" t="s">
        <v>252</v>
      </c>
      <c r="AU123" s="149" t="s">
        <v>21</v>
      </c>
      <c r="AY123" s="17" t="s">
        <v>250</v>
      </c>
      <c r="BE123" s="150">
        <f>IF(N123="základní",J123,0)</f>
        <v>0</v>
      </c>
      <c r="BF123" s="150">
        <f>IF(N123="snížená",J123,0)</f>
        <v>0</v>
      </c>
      <c r="BG123" s="150">
        <f>IF(N123="zákl. přenesená",J123,0)</f>
        <v>0</v>
      </c>
      <c r="BH123" s="150">
        <f>IF(N123="sníž. přenesená",J123,0)</f>
        <v>0</v>
      </c>
      <c r="BI123" s="150">
        <f>IF(N123="nulová",J123,0)</f>
        <v>0</v>
      </c>
      <c r="BJ123" s="17" t="s">
        <v>88</v>
      </c>
      <c r="BK123" s="150">
        <f>ROUND(I123*H123,2)</f>
        <v>0</v>
      </c>
      <c r="BL123" s="17" t="s">
        <v>257</v>
      </c>
      <c r="BM123" s="149" t="s">
        <v>6810</v>
      </c>
    </row>
    <row r="124" spans="2:65" s="1" customFormat="1" ht="11.25">
      <c r="B124" s="33"/>
      <c r="D124" s="151" t="s">
        <v>259</v>
      </c>
      <c r="F124" s="152" t="s">
        <v>6811</v>
      </c>
      <c r="I124" s="153"/>
      <c r="L124" s="33"/>
      <c r="M124" s="154"/>
      <c r="T124" s="57"/>
      <c r="AT124" s="17" t="s">
        <v>259</v>
      </c>
      <c r="AU124" s="17" t="s">
        <v>21</v>
      </c>
    </row>
    <row r="125" spans="2:65" s="12" customFormat="1" ht="11.25">
      <c r="B125" s="155"/>
      <c r="D125" s="156" t="s">
        <v>265</v>
      </c>
      <c r="E125" s="157" t="s">
        <v>1</v>
      </c>
      <c r="F125" s="158" t="s">
        <v>6812</v>
      </c>
      <c r="H125" s="159">
        <v>9383</v>
      </c>
      <c r="I125" s="160"/>
      <c r="L125" s="155"/>
      <c r="M125" s="161"/>
      <c r="T125" s="162"/>
      <c r="AT125" s="157" t="s">
        <v>265</v>
      </c>
      <c r="AU125" s="157" t="s">
        <v>21</v>
      </c>
      <c r="AV125" s="12" t="s">
        <v>21</v>
      </c>
      <c r="AW125" s="12" t="s">
        <v>36</v>
      </c>
      <c r="AX125" s="12" t="s">
        <v>88</v>
      </c>
      <c r="AY125" s="157" t="s">
        <v>250</v>
      </c>
    </row>
    <row r="126" spans="2:65" s="1" customFormat="1" ht="24.2" customHeight="1">
      <c r="B126" s="33"/>
      <c r="C126" s="138" t="s">
        <v>267</v>
      </c>
      <c r="D126" s="138" t="s">
        <v>252</v>
      </c>
      <c r="E126" s="139" t="s">
        <v>6813</v>
      </c>
      <c r="F126" s="140" t="s">
        <v>6814</v>
      </c>
      <c r="G126" s="141" t="s">
        <v>481</v>
      </c>
      <c r="H126" s="142">
        <v>939</v>
      </c>
      <c r="I126" s="143"/>
      <c r="J126" s="144">
        <f>ROUND(I126*H126,2)</f>
        <v>0</v>
      </c>
      <c r="K126" s="140" t="s">
        <v>256</v>
      </c>
      <c r="L126" s="33"/>
      <c r="M126" s="145" t="s">
        <v>1</v>
      </c>
      <c r="N126" s="146" t="s">
        <v>45</v>
      </c>
      <c r="P126" s="147">
        <f>O126*H126</f>
        <v>0</v>
      </c>
      <c r="Q126" s="147">
        <v>0</v>
      </c>
      <c r="R126" s="147">
        <f>Q126*H126</f>
        <v>0</v>
      </c>
      <c r="S126" s="147">
        <v>0</v>
      </c>
      <c r="T126" s="148">
        <f>S126*H126</f>
        <v>0</v>
      </c>
      <c r="AR126" s="149" t="s">
        <v>257</v>
      </c>
      <c r="AT126" s="149" t="s">
        <v>252</v>
      </c>
      <c r="AU126" s="149" t="s">
        <v>21</v>
      </c>
      <c r="AY126" s="17" t="s">
        <v>250</v>
      </c>
      <c r="BE126" s="150">
        <f>IF(N126="základní",J126,0)</f>
        <v>0</v>
      </c>
      <c r="BF126" s="150">
        <f>IF(N126="snížená",J126,0)</f>
        <v>0</v>
      </c>
      <c r="BG126" s="150">
        <f>IF(N126="zákl. přenesená",J126,0)</f>
        <v>0</v>
      </c>
      <c r="BH126" s="150">
        <f>IF(N126="sníž. přenesená",J126,0)</f>
        <v>0</v>
      </c>
      <c r="BI126" s="150">
        <f>IF(N126="nulová",J126,0)</f>
        <v>0</v>
      </c>
      <c r="BJ126" s="17" t="s">
        <v>88</v>
      </c>
      <c r="BK126" s="150">
        <f>ROUND(I126*H126,2)</f>
        <v>0</v>
      </c>
      <c r="BL126" s="17" t="s">
        <v>257</v>
      </c>
      <c r="BM126" s="149" t="s">
        <v>6815</v>
      </c>
    </row>
    <row r="127" spans="2:65" s="1" customFormat="1" ht="11.25">
      <c r="B127" s="33"/>
      <c r="D127" s="151" t="s">
        <v>259</v>
      </c>
      <c r="F127" s="152" t="s">
        <v>6816</v>
      </c>
      <c r="I127" s="153"/>
      <c r="L127" s="33"/>
      <c r="M127" s="154"/>
      <c r="T127" s="57"/>
      <c r="AT127" s="17" t="s">
        <v>259</v>
      </c>
      <c r="AU127" s="17" t="s">
        <v>21</v>
      </c>
    </row>
    <row r="128" spans="2:65" s="12" customFormat="1" ht="11.25">
      <c r="B128" s="155"/>
      <c r="D128" s="156" t="s">
        <v>265</v>
      </c>
      <c r="E128" s="157" t="s">
        <v>6796</v>
      </c>
      <c r="F128" s="158" t="s">
        <v>6817</v>
      </c>
      <c r="H128" s="159">
        <v>939</v>
      </c>
      <c r="I128" s="160"/>
      <c r="L128" s="155"/>
      <c r="M128" s="161"/>
      <c r="T128" s="162"/>
      <c r="AT128" s="157" t="s">
        <v>265</v>
      </c>
      <c r="AU128" s="157" t="s">
        <v>21</v>
      </c>
      <c r="AV128" s="12" t="s">
        <v>21</v>
      </c>
      <c r="AW128" s="12" t="s">
        <v>36</v>
      </c>
      <c r="AX128" s="12" t="s">
        <v>88</v>
      </c>
      <c r="AY128" s="157" t="s">
        <v>250</v>
      </c>
    </row>
    <row r="129" spans="2:65" s="1" customFormat="1" ht="24.2" customHeight="1">
      <c r="B129" s="33"/>
      <c r="C129" s="138" t="s">
        <v>257</v>
      </c>
      <c r="D129" s="138" t="s">
        <v>252</v>
      </c>
      <c r="E129" s="139" t="s">
        <v>6818</v>
      </c>
      <c r="F129" s="140" t="s">
        <v>6819</v>
      </c>
      <c r="G129" s="141" t="s">
        <v>481</v>
      </c>
      <c r="H129" s="142">
        <v>349</v>
      </c>
      <c r="I129" s="143"/>
      <c r="J129" s="144">
        <f>ROUND(I129*H129,2)</f>
        <v>0</v>
      </c>
      <c r="K129" s="140" t="s">
        <v>256</v>
      </c>
      <c r="L129" s="33"/>
      <c r="M129" s="145" t="s">
        <v>1</v>
      </c>
      <c r="N129" s="146" t="s">
        <v>45</v>
      </c>
      <c r="P129" s="147">
        <f>O129*H129</f>
        <v>0</v>
      </c>
      <c r="Q129" s="147">
        <v>0</v>
      </c>
      <c r="R129" s="147">
        <f>Q129*H129</f>
        <v>0</v>
      </c>
      <c r="S129" s="147">
        <v>0</v>
      </c>
      <c r="T129" s="148">
        <f>S129*H129</f>
        <v>0</v>
      </c>
      <c r="AR129" s="149" t="s">
        <v>257</v>
      </c>
      <c r="AT129" s="149" t="s">
        <v>252</v>
      </c>
      <c r="AU129" s="149" t="s">
        <v>21</v>
      </c>
      <c r="AY129" s="17" t="s">
        <v>250</v>
      </c>
      <c r="BE129" s="150">
        <f>IF(N129="základní",J129,0)</f>
        <v>0</v>
      </c>
      <c r="BF129" s="150">
        <f>IF(N129="snížená",J129,0)</f>
        <v>0</v>
      </c>
      <c r="BG129" s="150">
        <f>IF(N129="zákl. přenesená",J129,0)</f>
        <v>0</v>
      </c>
      <c r="BH129" s="150">
        <f>IF(N129="sníž. přenesená",J129,0)</f>
        <v>0</v>
      </c>
      <c r="BI129" s="150">
        <f>IF(N129="nulová",J129,0)</f>
        <v>0</v>
      </c>
      <c r="BJ129" s="17" t="s">
        <v>88</v>
      </c>
      <c r="BK129" s="150">
        <f>ROUND(I129*H129,2)</f>
        <v>0</v>
      </c>
      <c r="BL129" s="17" t="s">
        <v>257</v>
      </c>
      <c r="BM129" s="149" t="s">
        <v>6820</v>
      </c>
    </row>
    <row r="130" spans="2:65" s="1" customFormat="1" ht="11.25">
      <c r="B130" s="33"/>
      <c r="D130" s="151" t="s">
        <v>259</v>
      </c>
      <c r="F130" s="152" t="s">
        <v>6821</v>
      </c>
      <c r="I130" s="153"/>
      <c r="L130" s="33"/>
      <c r="M130" s="154"/>
      <c r="T130" s="57"/>
      <c r="AT130" s="17" t="s">
        <v>259</v>
      </c>
      <c r="AU130" s="17" t="s">
        <v>21</v>
      </c>
    </row>
    <row r="131" spans="2:65" s="12" customFormat="1" ht="11.25">
      <c r="B131" s="155"/>
      <c r="D131" s="156" t="s">
        <v>265</v>
      </c>
      <c r="E131" s="157" t="s">
        <v>6790</v>
      </c>
      <c r="F131" s="158" t="s">
        <v>6822</v>
      </c>
      <c r="H131" s="159">
        <v>349</v>
      </c>
      <c r="I131" s="160"/>
      <c r="L131" s="155"/>
      <c r="M131" s="161"/>
      <c r="T131" s="162"/>
      <c r="AT131" s="157" t="s">
        <v>265</v>
      </c>
      <c r="AU131" s="157" t="s">
        <v>21</v>
      </c>
      <c r="AV131" s="12" t="s">
        <v>21</v>
      </c>
      <c r="AW131" s="12" t="s">
        <v>36</v>
      </c>
      <c r="AX131" s="12" t="s">
        <v>88</v>
      </c>
      <c r="AY131" s="157" t="s">
        <v>250</v>
      </c>
    </row>
    <row r="132" spans="2:65" s="1" customFormat="1" ht="24.2" customHeight="1">
      <c r="B132" s="33"/>
      <c r="C132" s="138" t="s">
        <v>280</v>
      </c>
      <c r="D132" s="138" t="s">
        <v>252</v>
      </c>
      <c r="E132" s="139" t="s">
        <v>6823</v>
      </c>
      <c r="F132" s="140" t="s">
        <v>6824</v>
      </c>
      <c r="G132" s="141" t="s">
        <v>481</v>
      </c>
      <c r="H132" s="142">
        <v>108</v>
      </c>
      <c r="I132" s="143"/>
      <c r="J132" s="144">
        <f>ROUND(I132*H132,2)</f>
        <v>0</v>
      </c>
      <c r="K132" s="140" t="s">
        <v>256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0</v>
      </c>
      <c r="R132" s="147">
        <f>Q132*H132</f>
        <v>0</v>
      </c>
      <c r="S132" s="147">
        <v>0</v>
      </c>
      <c r="T132" s="148">
        <f>S132*H132</f>
        <v>0</v>
      </c>
      <c r="AR132" s="149" t="s">
        <v>257</v>
      </c>
      <c r="AT132" s="149" t="s">
        <v>252</v>
      </c>
      <c r="AU132" s="149" t="s">
        <v>21</v>
      </c>
      <c r="AY132" s="17" t="s">
        <v>250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257</v>
      </c>
      <c r="BM132" s="149" t="s">
        <v>6825</v>
      </c>
    </row>
    <row r="133" spans="2:65" s="1" customFormat="1" ht="11.25">
      <c r="B133" s="33"/>
      <c r="D133" s="151" t="s">
        <v>259</v>
      </c>
      <c r="F133" s="152" t="s">
        <v>6826</v>
      </c>
      <c r="I133" s="153"/>
      <c r="L133" s="33"/>
      <c r="M133" s="154"/>
      <c r="T133" s="57"/>
      <c r="AT133" s="17" t="s">
        <v>259</v>
      </c>
      <c r="AU133" s="17" t="s">
        <v>21</v>
      </c>
    </row>
    <row r="134" spans="2:65" s="12" customFormat="1" ht="11.25">
      <c r="B134" s="155"/>
      <c r="D134" s="156" t="s">
        <v>265</v>
      </c>
      <c r="E134" s="157" t="s">
        <v>6793</v>
      </c>
      <c r="F134" s="158" t="s">
        <v>6827</v>
      </c>
      <c r="H134" s="159">
        <v>108</v>
      </c>
      <c r="I134" s="160"/>
      <c r="L134" s="155"/>
      <c r="M134" s="161"/>
      <c r="T134" s="162"/>
      <c r="AT134" s="157" t="s">
        <v>265</v>
      </c>
      <c r="AU134" s="157" t="s">
        <v>21</v>
      </c>
      <c r="AV134" s="12" t="s">
        <v>21</v>
      </c>
      <c r="AW134" s="12" t="s">
        <v>36</v>
      </c>
      <c r="AX134" s="12" t="s">
        <v>88</v>
      </c>
      <c r="AY134" s="157" t="s">
        <v>250</v>
      </c>
    </row>
    <row r="135" spans="2:65" s="1" customFormat="1" ht="24.2" customHeight="1">
      <c r="B135" s="33"/>
      <c r="C135" s="138" t="s">
        <v>287</v>
      </c>
      <c r="D135" s="138" t="s">
        <v>252</v>
      </c>
      <c r="E135" s="139" t="s">
        <v>6828</v>
      </c>
      <c r="F135" s="140" t="s">
        <v>6829</v>
      </c>
      <c r="G135" s="141" t="s">
        <v>481</v>
      </c>
      <c r="H135" s="142">
        <v>47</v>
      </c>
      <c r="I135" s="143"/>
      <c r="J135" s="144">
        <f>ROUND(I135*H135,2)</f>
        <v>0</v>
      </c>
      <c r="K135" s="140" t="s">
        <v>256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257</v>
      </c>
      <c r="AT135" s="149" t="s">
        <v>252</v>
      </c>
      <c r="AU135" s="149" t="s">
        <v>21</v>
      </c>
      <c r="AY135" s="17" t="s">
        <v>250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257</v>
      </c>
      <c r="BM135" s="149" t="s">
        <v>6830</v>
      </c>
    </row>
    <row r="136" spans="2:65" s="1" customFormat="1" ht="11.25">
      <c r="B136" s="33"/>
      <c r="D136" s="151" t="s">
        <v>259</v>
      </c>
      <c r="F136" s="152" t="s">
        <v>6831</v>
      </c>
      <c r="I136" s="153"/>
      <c r="L136" s="33"/>
      <c r="M136" s="154"/>
      <c r="T136" s="57"/>
      <c r="AT136" s="17" t="s">
        <v>259</v>
      </c>
      <c r="AU136" s="17" t="s">
        <v>21</v>
      </c>
    </row>
    <row r="137" spans="2:65" s="12" customFormat="1" ht="11.25">
      <c r="B137" s="155"/>
      <c r="D137" s="156" t="s">
        <v>265</v>
      </c>
      <c r="E137" s="157" t="s">
        <v>6794</v>
      </c>
      <c r="F137" s="158" t="s">
        <v>6832</v>
      </c>
      <c r="H137" s="159">
        <v>47</v>
      </c>
      <c r="I137" s="160"/>
      <c r="L137" s="155"/>
      <c r="M137" s="161"/>
      <c r="T137" s="162"/>
      <c r="AT137" s="157" t="s">
        <v>265</v>
      </c>
      <c r="AU137" s="157" t="s">
        <v>21</v>
      </c>
      <c r="AV137" s="12" t="s">
        <v>21</v>
      </c>
      <c r="AW137" s="12" t="s">
        <v>36</v>
      </c>
      <c r="AX137" s="12" t="s">
        <v>88</v>
      </c>
      <c r="AY137" s="157" t="s">
        <v>250</v>
      </c>
    </row>
    <row r="138" spans="2:65" s="1" customFormat="1" ht="24.2" customHeight="1">
      <c r="B138" s="33"/>
      <c r="C138" s="138" t="s">
        <v>293</v>
      </c>
      <c r="D138" s="138" t="s">
        <v>252</v>
      </c>
      <c r="E138" s="139" t="s">
        <v>6833</v>
      </c>
      <c r="F138" s="140" t="s">
        <v>6834</v>
      </c>
      <c r="G138" s="141" t="s">
        <v>481</v>
      </c>
      <c r="H138" s="142">
        <v>16</v>
      </c>
      <c r="I138" s="143"/>
      <c r="J138" s="144">
        <f>ROUND(I138*H138,2)</f>
        <v>0</v>
      </c>
      <c r="K138" s="140" t="s">
        <v>256</v>
      </c>
      <c r="L138" s="33"/>
      <c r="M138" s="145" t="s">
        <v>1</v>
      </c>
      <c r="N138" s="146" t="s">
        <v>45</v>
      </c>
      <c r="P138" s="147">
        <f>O138*H138</f>
        <v>0</v>
      </c>
      <c r="Q138" s="147">
        <v>0</v>
      </c>
      <c r="R138" s="147">
        <f>Q138*H138</f>
        <v>0</v>
      </c>
      <c r="S138" s="147">
        <v>0</v>
      </c>
      <c r="T138" s="148">
        <f>S138*H138</f>
        <v>0</v>
      </c>
      <c r="AR138" s="149" t="s">
        <v>257</v>
      </c>
      <c r="AT138" s="149" t="s">
        <v>252</v>
      </c>
      <c r="AU138" s="149" t="s">
        <v>21</v>
      </c>
      <c r="AY138" s="17" t="s">
        <v>250</v>
      </c>
      <c r="BE138" s="150">
        <f>IF(N138="základní",J138,0)</f>
        <v>0</v>
      </c>
      <c r="BF138" s="150">
        <f>IF(N138="snížená",J138,0)</f>
        <v>0</v>
      </c>
      <c r="BG138" s="150">
        <f>IF(N138="zákl. přenesená",J138,0)</f>
        <v>0</v>
      </c>
      <c r="BH138" s="150">
        <f>IF(N138="sníž. přenesená",J138,0)</f>
        <v>0</v>
      </c>
      <c r="BI138" s="150">
        <f>IF(N138="nulová",J138,0)</f>
        <v>0</v>
      </c>
      <c r="BJ138" s="17" t="s">
        <v>88</v>
      </c>
      <c r="BK138" s="150">
        <f>ROUND(I138*H138,2)</f>
        <v>0</v>
      </c>
      <c r="BL138" s="17" t="s">
        <v>257</v>
      </c>
      <c r="BM138" s="149" t="s">
        <v>6835</v>
      </c>
    </row>
    <row r="139" spans="2:65" s="1" customFormat="1" ht="11.25">
      <c r="B139" s="33"/>
      <c r="D139" s="151" t="s">
        <v>259</v>
      </c>
      <c r="F139" s="152" t="s">
        <v>6836</v>
      </c>
      <c r="I139" s="153"/>
      <c r="L139" s="33"/>
      <c r="M139" s="154"/>
      <c r="T139" s="57"/>
      <c r="AT139" s="17" t="s">
        <v>259</v>
      </c>
      <c r="AU139" s="17" t="s">
        <v>21</v>
      </c>
    </row>
    <row r="140" spans="2:65" s="12" customFormat="1" ht="11.25">
      <c r="B140" s="155"/>
      <c r="D140" s="156" t="s">
        <v>265</v>
      </c>
      <c r="E140" s="157" t="s">
        <v>6789</v>
      </c>
      <c r="F140" s="158" t="s">
        <v>6837</v>
      </c>
      <c r="H140" s="159">
        <v>16</v>
      </c>
      <c r="I140" s="160"/>
      <c r="L140" s="155"/>
      <c r="M140" s="161"/>
      <c r="T140" s="162"/>
      <c r="AT140" s="157" t="s">
        <v>265</v>
      </c>
      <c r="AU140" s="157" t="s">
        <v>21</v>
      </c>
      <c r="AV140" s="12" t="s">
        <v>21</v>
      </c>
      <c r="AW140" s="12" t="s">
        <v>36</v>
      </c>
      <c r="AX140" s="12" t="s">
        <v>88</v>
      </c>
      <c r="AY140" s="157" t="s">
        <v>250</v>
      </c>
    </row>
    <row r="141" spans="2:65" s="1" customFormat="1" ht="24.2" customHeight="1">
      <c r="B141" s="33"/>
      <c r="C141" s="138" t="s">
        <v>299</v>
      </c>
      <c r="D141" s="138" t="s">
        <v>252</v>
      </c>
      <c r="E141" s="139" t="s">
        <v>6838</v>
      </c>
      <c r="F141" s="140" t="s">
        <v>6839</v>
      </c>
      <c r="G141" s="141" t="s">
        <v>481</v>
      </c>
      <c r="H141" s="142">
        <v>3</v>
      </c>
      <c r="I141" s="143"/>
      <c r="J141" s="144">
        <f>ROUND(I141*H141,2)</f>
        <v>0</v>
      </c>
      <c r="K141" s="140" t="s">
        <v>256</v>
      </c>
      <c r="L141" s="33"/>
      <c r="M141" s="145" t="s">
        <v>1</v>
      </c>
      <c r="N141" s="146" t="s">
        <v>45</v>
      </c>
      <c r="P141" s="147">
        <f>O141*H141</f>
        <v>0</v>
      </c>
      <c r="Q141" s="147">
        <v>0</v>
      </c>
      <c r="R141" s="147">
        <f>Q141*H141</f>
        <v>0</v>
      </c>
      <c r="S141" s="147">
        <v>0</v>
      </c>
      <c r="T141" s="148">
        <f>S141*H141</f>
        <v>0</v>
      </c>
      <c r="AR141" s="149" t="s">
        <v>257</v>
      </c>
      <c r="AT141" s="149" t="s">
        <v>252</v>
      </c>
      <c r="AU141" s="149" t="s">
        <v>21</v>
      </c>
      <c r="AY141" s="17" t="s">
        <v>250</v>
      </c>
      <c r="BE141" s="150">
        <f>IF(N141="základní",J141,0)</f>
        <v>0</v>
      </c>
      <c r="BF141" s="150">
        <f>IF(N141="snížená",J141,0)</f>
        <v>0</v>
      </c>
      <c r="BG141" s="150">
        <f>IF(N141="zákl. přenesená",J141,0)</f>
        <v>0</v>
      </c>
      <c r="BH141" s="150">
        <f>IF(N141="sníž. přenesená",J141,0)</f>
        <v>0</v>
      </c>
      <c r="BI141" s="150">
        <f>IF(N141="nulová",J141,0)</f>
        <v>0</v>
      </c>
      <c r="BJ141" s="17" t="s">
        <v>88</v>
      </c>
      <c r="BK141" s="150">
        <f>ROUND(I141*H141,2)</f>
        <v>0</v>
      </c>
      <c r="BL141" s="17" t="s">
        <v>257</v>
      </c>
      <c r="BM141" s="149" t="s">
        <v>6840</v>
      </c>
    </row>
    <row r="142" spans="2:65" s="1" customFormat="1" ht="11.25">
      <c r="B142" s="33"/>
      <c r="D142" s="151" t="s">
        <v>259</v>
      </c>
      <c r="F142" s="152" t="s">
        <v>6841</v>
      </c>
      <c r="I142" s="153"/>
      <c r="L142" s="33"/>
      <c r="M142" s="154"/>
      <c r="T142" s="57"/>
      <c r="AT142" s="17" t="s">
        <v>259</v>
      </c>
      <c r="AU142" s="17" t="s">
        <v>21</v>
      </c>
    </row>
    <row r="143" spans="2:65" s="12" customFormat="1" ht="11.25">
      <c r="B143" s="155"/>
      <c r="D143" s="156" t="s">
        <v>265</v>
      </c>
      <c r="E143" s="157" t="s">
        <v>6795</v>
      </c>
      <c r="F143" s="158" t="s">
        <v>6842</v>
      </c>
      <c r="H143" s="159">
        <v>3</v>
      </c>
      <c r="I143" s="160"/>
      <c r="L143" s="155"/>
      <c r="M143" s="161"/>
      <c r="T143" s="162"/>
      <c r="AT143" s="157" t="s">
        <v>265</v>
      </c>
      <c r="AU143" s="157" t="s">
        <v>21</v>
      </c>
      <c r="AV143" s="12" t="s">
        <v>21</v>
      </c>
      <c r="AW143" s="12" t="s">
        <v>36</v>
      </c>
      <c r="AX143" s="12" t="s">
        <v>88</v>
      </c>
      <c r="AY143" s="157" t="s">
        <v>250</v>
      </c>
    </row>
    <row r="144" spans="2:65" s="1" customFormat="1" ht="24.2" customHeight="1">
      <c r="B144" s="33"/>
      <c r="C144" s="138" t="s">
        <v>305</v>
      </c>
      <c r="D144" s="138" t="s">
        <v>252</v>
      </c>
      <c r="E144" s="139" t="s">
        <v>6843</v>
      </c>
      <c r="F144" s="140" t="s">
        <v>6844</v>
      </c>
      <c r="G144" s="141" t="s">
        <v>481</v>
      </c>
      <c r="H144" s="142">
        <v>167</v>
      </c>
      <c r="I144" s="143"/>
      <c r="J144" s="144">
        <f>ROUND(I144*H144,2)</f>
        <v>0</v>
      </c>
      <c r="K144" s="140" t="s">
        <v>256</v>
      </c>
      <c r="L144" s="33"/>
      <c r="M144" s="145" t="s">
        <v>1</v>
      </c>
      <c r="N144" s="146" t="s">
        <v>45</v>
      </c>
      <c r="P144" s="147">
        <f>O144*H144</f>
        <v>0</v>
      </c>
      <c r="Q144" s="147">
        <v>0</v>
      </c>
      <c r="R144" s="147">
        <f>Q144*H144</f>
        <v>0</v>
      </c>
      <c r="S144" s="147">
        <v>0</v>
      </c>
      <c r="T144" s="148">
        <f>S144*H144</f>
        <v>0</v>
      </c>
      <c r="AR144" s="149" t="s">
        <v>257</v>
      </c>
      <c r="AT144" s="149" t="s">
        <v>252</v>
      </c>
      <c r="AU144" s="149" t="s">
        <v>21</v>
      </c>
      <c r="AY144" s="17" t="s">
        <v>250</v>
      </c>
      <c r="BE144" s="150">
        <f>IF(N144="základní",J144,0)</f>
        <v>0</v>
      </c>
      <c r="BF144" s="150">
        <f>IF(N144="snížená",J144,0)</f>
        <v>0</v>
      </c>
      <c r="BG144" s="150">
        <f>IF(N144="zákl. přenesená",J144,0)</f>
        <v>0</v>
      </c>
      <c r="BH144" s="150">
        <f>IF(N144="sníž. přenesená",J144,0)</f>
        <v>0</v>
      </c>
      <c r="BI144" s="150">
        <f>IF(N144="nulová",J144,0)</f>
        <v>0</v>
      </c>
      <c r="BJ144" s="17" t="s">
        <v>88</v>
      </c>
      <c r="BK144" s="150">
        <f>ROUND(I144*H144,2)</f>
        <v>0</v>
      </c>
      <c r="BL144" s="17" t="s">
        <v>257</v>
      </c>
      <c r="BM144" s="149" t="s">
        <v>6845</v>
      </c>
    </row>
    <row r="145" spans="2:65" s="1" customFormat="1" ht="11.25">
      <c r="B145" s="33"/>
      <c r="D145" s="151" t="s">
        <v>259</v>
      </c>
      <c r="F145" s="152" t="s">
        <v>6846</v>
      </c>
      <c r="I145" s="153"/>
      <c r="L145" s="33"/>
      <c r="M145" s="154"/>
      <c r="T145" s="57"/>
      <c r="AT145" s="17" t="s">
        <v>259</v>
      </c>
      <c r="AU145" s="17" t="s">
        <v>21</v>
      </c>
    </row>
    <row r="146" spans="2:65" s="12" customFormat="1" ht="11.25">
      <c r="B146" s="155"/>
      <c r="D146" s="156" t="s">
        <v>265</v>
      </c>
      <c r="E146" s="157" t="s">
        <v>6783</v>
      </c>
      <c r="F146" s="158" t="s">
        <v>6847</v>
      </c>
      <c r="H146" s="159">
        <v>167</v>
      </c>
      <c r="I146" s="160"/>
      <c r="L146" s="155"/>
      <c r="M146" s="161"/>
      <c r="T146" s="162"/>
      <c r="AT146" s="157" t="s">
        <v>265</v>
      </c>
      <c r="AU146" s="157" t="s">
        <v>21</v>
      </c>
      <c r="AV146" s="12" t="s">
        <v>21</v>
      </c>
      <c r="AW146" s="12" t="s">
        <v>36</v>
      </c>
      <c r="AX146" s="12" t="s">
        <v>88</v>
      </c>
      <c r="AY146" s="157" t="s">
        <v>250</v>
      </c>
    </row>
    <row r="147" spans="2:65" s="1" customFormat="1" ht="24.2" customHeight="1">
      <c r="B147" s="33"/>
      <c r="C147" s="138" t="s">
        <v>311</v>
      </c>
      <c r="D147" s="138" t="s">
        <v>252</v>
      </c>
      <c r="E147" s="139" t="s">
        <v>6848</v>
      </c>
      <c r="F147" s="140" t="s">
        <v>6849</v>
      </c>
      <c r="G147" s="141" t="s">
        <v>481</v>
      </c>
      <c r="H147" s="142">
        <v>52</v>
      </c>
      <c r="I147" s="143"/>
      <c r="J147" s="144">
        <f>ROUND(I147*H147,2)</f>
        <v>0</v>
      </c>
      <c r="K147" s="140" t="s">
        <v>256</v>
      </c>
      <c r="L147" s="33"/>
      <c r="M147" s="145" t="s">
        <v>1</v>
      </c>
      <c r="N147" s="146" t="s">
        <v>45</v>
      </c>
      <c r="P147" s="147">
        <f>O147*H147</f>
        <v>0</v>
      </c>
      <c r="Q147" s="147">
        <v>0</v>
      </c>
      <c r="R147" s="147">
        <f>Q147*H147</f>
        <v>0</v>
      </c>
      <c r="S147" s="147">
        <v>0</v>
      </c>
      <c r="T147" s="148">
        <f>S147*H147</f>
        <v>0</v>
      </c>
      <c r="AR147" s="149" t="s">
        <v>257</v>
      </c>
      <c r="AT147" s="149" t="s">
        <v>252</v>
      </c>
      <c r="AU147" s="149" t="s">
        <v>21</v>
      </c>
      <c r="AY147" s="17" t="s">
        <v>250</v>
      </c>
      <c r="BE147" s="150">
        <f>IF(N147="základní",J147,0)</f>
        <v>0</v>
      </c>
      <c r="BF147" s="150">
        <f>IF(N147="snížená",J147,0)</f>
        <v>0</v>
      </c>
      <c r="BG147" s="150">
        <f>IF(N147="zákl. přenesená",J147,0)</f>
        <v>0</v>
      </c>
      <c r="BH147" s="150">
        <f>IF(N147="sníž. přenesená",J147,0)</f>
        <v>0</v>
      </c>
      <c r="BI147" s="150">
        <f>IF(N147="nulová",J147,0)</f>
        <v>0</v>
      </c>
      <c r="BJ147" s="17" t="s">
        <v>88</v>
      </c>
      <c r="BK147" s="150">
        <f>ROUND(I147*H147,2)</f>
        <v>0</v>
      </c>
      <c r="BL147" s="17" t="s">
        <v>257</v>
      </c>
      <c r="BM147" s="149" t="s">
        <v>6850</v>
      </c>
    </row>
    <row r="148" spans="2:65" s="1" customFormat="1" ht="11.25">
      <c r="B148" s="33"/>
      <c r="D148" s="151" t="s">
        <v>259</v>
      </c>
      <c r="F148" s="152" t="s">
        <v>6851</v>
      </c>
      <c r="I148" s="153"/>
      <c r="L148" s="33"/>
      <c r="M148" s="154"/>
      <c r="T148" s="57"/>
      <c r="AT148" s="17" t="s">
        <v>259</v>
      </c>
      <c r="AU148" s="17" t="s">
        <v>21</v>
      </c>
    </row>
    <row r="149" spans="2:65" s="12" customFormat="1" ht="11.25">
      <c r="B149" s="155"/>
      <c r="D149" s="156" t="s">
        <v>265</v>
      </c>
      <c r="E149" s="157" t="s">
        <v>6785</v>
      </c>
      <c r="F149" s="158" t="s">
        <v>6852</v>
      </c>
      <c r="H149" s="159">
        <v>52</v>
      </c>
      <c r="I149" s="160"/>
      <c r="L149" s="155"/>
      <c r="M149" s="161"/>
      <c r="T149" s="162"/>
      <c r="AT149" s="157" t="s">
        <v>265</v>
      </c>
      <c r="AU149" s="157" t="s">
        <v>21</v>
      </c>
      <c r="AV149" s="12" t="s">
        <v>21</v>
      </c>
      <c r="AW149" s="12" t="s">
        <v>36</v>
      </c>
      <c r="AX149" s="12" t="s">
        <v>88</v>
      </c>
      <c r="AY149" s="157" t="s">
        <v>250</v>
      </c>
    </row>
    <row r="150" spans="2:65" s="1" customFormat="1" ht="24.2" customHeight="1">
      <c r="B150" s="33"/>
      <c r="C150" s="138" t="s">
        <v>320</v>
      </c>
      <c r="D150" s="138" t="s">
        <v>252</v>
      </c>
      <c r="E150" s="139" t="s">
        <v>6853</v>
      </c>
      <c r="F150" s="140" t="s">
        <v>6854</v>
      </c>
      <c r="G150" s="141" t="s">
        <v>481</v>
      </c>
      <c r="H150" s="142">
        <v>7</v>
      </c>
      <c r="I150" s="143"/>
      <c r="J150" s="144">
        <f>ROUND(I150*H150,2)</f>
        <v>0</v>
      </c>
      <c r="K150" s="140" t="s">
        <v>256</v>
      </c>
      <c r="L150" s="33"/>
      <c r="M150" s="145" t="s">
        <v>1</v>
      </c>
      <c r="N150" s="146" t="s">
        <v>45</v>
      </c>
      <c r="P150" s="147">
        <f>O150*H150</f>
        <v>0</v>
      </c>
      <c r="Q150" s="147">
        <v>0</v>
      </c>
      <c r="R150" s="147">
        <f>Q150*H150</f>
        <v>0</v>
      </c>
      <c r="S150" s="147">
        <v>0</v>
      </c>
      <c r="T150" s="148">
        <f>S150*H150</f>
        <v>0</v>
      </c>
      <c r="AR150" s="149" t="s">
        <v>257</v>
      </c>
      <c r="AT150" s="149" t="s">
        <v>252</v>
      </c>
      <c r="AU150" s="149" t="s">
        <v>21</v>
      </c>
      <c r="AY150" s="17" t="s">
        <v>250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257</v>
      </c>
      <c r="BM150" s="149" t="s">
        <v>6855</v>
      </c>
    </row>
    <row r="151" spans="2:65" s="1" customFormat="1" ht="11.25">
      <c r="B151" s="33"/>
      <c r="D151" s="151" t="s">
        <v>259</v>
      </c>
      <c r="F151" s="152" t="s">
        <v>6856</v>
      </c>
      <c r="I151" s="153"/>
      <c r="L151" s="33"/>
      <c r="M151" s="154"/>
      <c r="T151" s="57"/>
      <c r="AT151" s="17" t="s">
        <v>259</v>
      </c>
      <c r="AU151" s="17" t="s">
        <v>21</v>
      </c>
    </row>
    <row r="152" spans="2:65" s="12" customFormat="1" ht="11.25">
      <c r="B152" s="155"/>
      <c r="D152" s="156" t="s">
        <v>265</v>
      </c>
      <c r="E152" s="157" t="s">
        <v>6786</v>
      </c>
      <c r="F152" s="158" t="s">
        <v>6857</v>
      </c>
      <c r="H152" s="159">
        <v>7</v>
      </c>
      <c r="I152" s="160"/>
      <c r="L152" s="155"/>
      <c r="M152" s="161"/>
      <c r="T152" s="162"/>
      <c r="AT152" s="157" t="s">
        <v>265</v>
      </c>
      <c r="AU152" s="157" t="s">
        <v>21</v>
      </c>
      <c r="AV152" s="12" t="s">
        <v>21</v>
      </c>
      <c r="AW152" s="12" t="s">
        <v>36</v>
      </c>
      <c r="AX152" s="12" t="s">
        <v>88</v>
      </c>
      <c r="AY152" s="157" t="s">
        <v>250</v>
      </c>
    </row>
    <row r="153" spans="2:65" s="1" customFormat="1" ht="24.2" customHeight="1">
      <c r="B153" s="33"/>
      <c r="C153" s="138" t="s">
        <v>331</v>
      </c>
      <c r="D153" s="138" t="s">
        <v>252</v>
      </c>
      <c r="E153" s="139" t="s">
        <v>6858</v>
      </c>
      <c r="F153" s="140" t="s">
        <v>6859</v>
      </c>
      <c r="G153" s="141" t="s">
        <v>481</v>
      </c>
      <c r="H153" s="142">
        <v>3</v>
      </c>
      <c r="I153" s="143"/>
      <c r="J153" s="144">
        <f>ROUND(I153*H153,2)</f>
        <v>0</v>
      </c>
      <c r="K153" s="140" t="s">
        <v>256</v>
      </c>
      <c r="L153" s="33"/>
      <c r="M153" s="145" t="s">
        <v>1</v>
      </c>
      <c r="N153" s="146" t="s">
        <v>45</v>
      </c>
      <c r="P153" s="147">
        <f>O153*H153</f>
        <v>0</v>
      </c>
      <c r="Q153" s="147">
        <v>0</v>
      </c>
      <c r="R153" s="147">
        <f>Q153*H153</f>
        <v>0</v>
      </c>
      <c r="S153" s="147">
        <v>0</v>
      </c>
      <c r="T153" s="148">
        <f>S153*H153</f>
        <v>0</v>
      </c>
      <c r="AR153" s="149" t="s">
        <v>257</v>
      </c>
      <c r="AT153" s="149" t="s">
        <v>252</v>
      </c>
      <c r="AU153" s="149" t="s">
        <v>21</v>
      </c>
      <c r="AY153" s="17" t="s">
        <v>250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257</v>
      </c>
      <c r="BM153" s="149" t="s">
        <v>6860</v>
      </c>
    </row>
    <row r="154" spans="2:65" s="1" customFormat="1" ht="11.25">
      <c r="B154" s="33"/>
      <c r="D154" s="151" t="s">
        <v>259</v>
      </c>
      <c r="F154" s="152" t="s">
        <v>6861</v>
      </c>
      <c r="I154" s="153"/>
      <c r="L154" s="33"/>
      <c r="M154" s="154"/>
      <c r="T154" s="57"/>
      <c r="AT154" s="17" t="s">
        <v>259</v>
      </c>
      <c r="AU154" s="17" t="s">
        <v>21</v>
      </c>
    </row>
    <row r="155" spans="2:65" s="12" customFormat="1" ht="11.25">
      <c r="B155" s="155"/>
      <c r="D155" s="156" t="s">
        <v>265</v>
      </c>
      <c r="E155" s="157" t="s">
        <v>6787</v>
      </c>
      <c r="F155" s="158" t="s">
        <v>6862</v>
      </c>
      <c r="H155" s="159">
        <v>3</v>
      </c>
      <c r="I155" s="160"/>
      <c r="L155" s="155"/>
      <c r="M155" s="161"/>
      <c r="T155" s="162"/>
      <c r="AT155" s="157" t="s">
        <v>265</v>
      </c>
      <c r="AU155" s="157" t="s">
        <v>21</v>
      </c>
      <c r="AV155" s="12" t="s">
        <v>21</v>
      </c>
      <c r="AW155" s="12" t="s">
        <v>36</v>
      </c>
      <c r="AX155" s="12" t="s">
        <v>88</v>
      </c>
      <c r="AY155" s="157" t="s">
        <v>250</v>
      </c>
    </row>
    <row r="156" spans="2:65" s="1" customFormat="1" ht="24.2" customHeight="1">
      <c r="B156" s="33"/>
      <c r="C156" s="138" t="s">
        <v>335</v>
      </c>
      <c r="D156" s="138" t="s">
        <v>252</v>
      </c>
      <c r="E156" s="139" t="s">
        <v>6863</v>
      </c>
      <c r="F156" s="140" t="s">
        <v>6864</v>
      </c>
      <c r="G156" s="141" t="s">
        <v>481</v>
      </c>
      <c r="H156" s="142">
        <v>1</v>
      </c>
      <c r="I156" s="143"/>
      <c r="J156" s="144">
        <f>ROUND(I156*H156,2)</f>
        <v>0</v>
      </c>
      <c r="K156" s="140" t="s">
        <v>256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257</v>
      </c>
      <c r="AT156" s="149" t="s">
        <v>252</v>
      </c>
      <c r="AU156" s="149" t="s">
        <v>21</v>
      </c>
      <c r="AY156" s="17" t="s">
        <v>250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257</v>
      </c>
      <c r="BM156" s="149" t="s">
        <v>6865</v>
      </c>
    </row>
    <row r="157" spans="2:65" s="1" customFormat="1" ht="11.25">
      <c r="B157" s="33"/>
      <c r="D157" s="151" t="s">
        <v>259</v>
      </c>
      <c r="F157" s="152" t="s">
        <v>6866</v>
      </c>
      <c r="I157" s="153"/>
      <c r="L157" s="33"/>
      <c r="M157" s="154"/>
      <c r="T157" s="57"/>
      <c r="AT157" s="17" t="s">
        <v>259</v>
      </c>
      <c r="AU157" s="17" t="s">
        <v>21</v>
      </c>
    </row>
    <row r="158" spans="2:65" s="12" customFormat="1" ht="11.25">
      <c r="B158" s="155"/>
      <c r="D158" s="156" t="s">
        <v>265</v>
      </c>
      <c r="E158" s="157" t="s">
        <v>6788</v>
      </c>
      <c r="F158" s="158" t="s">
        <v>6867</v>
      </c>
      <c r="H158" s="159">
        <v>1</v>
      </c>
      <c r="I158" s="160"/>
      <c r="L158" s="155"/>
      <c r="M158" s="161"/>
      <c r="T158" s="162"/>
      <c r="AT158" s="157" t="s">
        <v>265</v>
      </c>
      <c r="AU158" s="157" t="s">
        <v>21</v>
      </c>
      <c r="AV158" s="12" t="s">
        <v>21</v>
      </c>
      <c r="AW158" s="12" t="s">
        <v>36</v>
      </c>
      <c r="AX158" s="12" t="s">
        <v>88</v>
      </c>
      <c r="AY158" s="157" t="s">
        <v>250</v>
      </c>
    </row>
    <row r="159" spans="2:65" s="1" customFormat="1" ht="21.75" customHeight="1">
      <c r="B159" s="33"/>
      <c r="C159" s="138" t="s">
        <v>340</v>
      </c>
      <c r="D159" s="138" t="s">
        <v>252</v>
      </c>
      <c r="E159" s="139" t="s">
        <v>6868</v>
      </c>
      <c r="F159" s="140" t="s">
        <v>6869</v>
      </c>
      <c r="G159" s="141" t="s">
        <v>481</v>
      </c>
      <c r="H159" s="142">
        <v>624</v>
      </c>
      <c r="I159" s="143"/>
      <c r="J159" s="144">
        <f>ROUND(I159*H159,2)</f>
        <v>0</v>
      </c>
      <c r="K159" s="140" t="s">
        <v>256</v>
      </c>
      <c r="L159" s="33"/>
      <c r="M159" s="145" t="s">
        <v>1</v>
      </c>
      <c r="N159" s="146" t="s">
        <v>45</v>
      </c>
      <c r="P159" s="147">
        <f>O159*H159</f>
        <v>0</v>
      </c>
      <c r="Q159" s="147">
        <v>0</v>
      </c>
      <c r="R159" s="147">
        <f>Q159*H159</f>
        <v>0</v>
      </c>
      <c r="S159" s="147">
        <v>0</v>
      </c>
      <c r="T159" s="148">
        <f>S159*H159</f>
        <v>0</v>
      </c>
      <c r="AR159" s="149" t="s">
        <v>257</v>
      </c>
      <c r="AT159" s="149" t="s">
        <v>252</v>
      </c>
      <c r="AU159" s="149" t="s">
        <v>21</v>
      </c>
      <c r="AY159" s="17" t="s">
        <v>250</v>
      </c>
      <c r="BE159" s="150">
        <f>IF(N159="základní",J159,0)</f>
        <v>0</v>
      </c>
      <c r="BF159" s="150">
        <f>IF(N159="snížená",J159,0)</f>
        <v>0</v>
      </c>
      <c r="BG159" s="150">
        <f>IF(N159="zákl. přenesená",J159,0)</f>
        <v>0</v>
      </c>
      <c r="BH159" s="150">
        <f>IF(N159="sníž. přenesená",J159,0)</f>
        <v>0</v>
      </c>
      <c r="BI159" s="150">
        <f>IF(N159="nulová",J159,0)</f>
        <v>0</v>
      </c>
      <c r="BJ159" s="17" t="s">
        <v>88</v>
      </c>
      <c r="BK159" s="150">
        <f>ROUND(I159*H159,2)</f>
        <v>0</v>
      </c>
      <c r="BL159" s="17" t="s">
        <v>257</v>
      </c>
      <c r="BM159" s="149" t="s">
        <v>6870</v>
      </c>
    </row>
    <row r="160" spans="2:65" s="1" customFormat="1" ht="11.25">
      <c r="B160" s="33"/>
      <c r="D160" s="151" t="s">
        <v>259</v>
      </c>
      <c r="F160" s="152" t="s">
        <v>6871</v>
      </c>
      <c r="I160" s="153"/>
      <c r="L160" s="33"/>
      <c r="M160" s="154"/>
      <c r="T160" s="57"/>
      <c r="AT160" s="17" t="s">
        <v>259</v>
      </c>
      <c r="AU160" s="17" t="s">
        <v>21</v>
      </c>
    </row>
    <row r="161" spans="2:65" s="12" customFormat="1" ht="11.25">
      <c r="B161" s="155"/>
      <c r="D161" s="156" t="s">
        <v>265</v>
      </c>
      <c r="E161" s="157" t="s">
        <v>6798</v>
      </c>
      <c r="F161" s="158" t="s">
        <v>6872</v>
      </c>
      <c r="H161" s="159">
        <v>624</v>
      </c>
      <c r="I161" s="160"/>
      <c r="L161" s="155"/>
      <c r="M161" s="161"/>
      <c r="T161" s="162"/>
      <c r="AT161" s="157" t="s">
        <v>265</v>
      </c>
      <c r="AU161" s="157" t="s">
        <v>21</v>
      </c>
      <c r="AV161" s="12" t="s">
        <v>21</v>
      </c>
      <c r="AW161" s="12" t="s">
        <v>36</v>
      </c>
      <c r="AX161" s="12" t="s">
        <v>88</v>
      </c>
      <c r="AY161" s="157" t="s">
        <v>250</v>
      </c>
    </row>
    <row r="162" spans="2:65" s="1" customFormat="1" ht="21.75" customHeight="1">
      <c r="B162" s="33"/>
      <c r="C162" s="138" t="s">
        <v>8</v>
      </c>
      <c r="D162" s="138" t="s">
        <v>252</v>
      </c>
      <c r="E162" s="139" t="s">
        <v>6873</v>
      </c>
      <c r="F162" s="140" t="s">
        <v>6874</v>
      </c>
      <c r="G162" s="141" t="s">
        <v>481</v>
      </c>
      <c r="H162" s="142">
        <v>392</v>
      </c>
      <c r="I162" s="143"/>
      <c r="J162" s="144">
        <f>ROUND(I162*H162,2)</f>
        <v>0</v>
      </c>
      <c r="K162" s="140" t="s">
        <v>256</v>
      </c>
      <c r="L162" s="33"/>
      <c r="M162" s="145" t="s">
        <v>1</v>
      </c>
      <c r="N162" s="146" t="s">
        <v>45</v>
      </c>
      <c r="P162" s="147">
        <f>O162*H162</f>
        <v>0</v>
      </c>
      <c r="Q162" s="147">
        <v>0</v>
      </c>
      <c r="R162" s="147">
        <f>Q162*H162</f>
        <v>0</v>
      </c>
      <c r="S162" s="147">
        <v>0</v>
      </c>
      <c r="T162" s="148">
        <f>S162*H162</f>
        <v>0</v>
      </c>
      <c r="AR162" s="149" t="s">
        <v>257</v>
      </c>
      <c r="AT162" s="149" t="s">
        <v>252</v>
      </c>
      <c r="AU162" s="149" t="s">
        <v>21</v>
      </c>
      <c r="AY162" s="17" t="s">
        <v>250</v>
      </c>
      <c r="BE162" s="150">
        <f>IF(N162="základní",J162,0)</f>
        <v>0</v>
      </c>
      <c r="BF162" s="150">
        <f>IF(N162="snížená",J162,0)</f>
        <v>0</v>
      </c>
      <c r="BG162" s="150">
        <f>IF(N162="zákl. přenesená",J162,0)</f>
        <v>0</v>
      </c>
      <c r="BH162" s="150">
        <f>IF(N162="sníž. přenesená",J162,0)</f>
        <v>0</v>
      </c>
      <c r="BI162" s="150">
        <f>IF(N162="nulová",J162,0)</f>
        <v>0</v>
      </c>
      <c r="BJ162" s="17" t="s">
        <v>88</v>
      </c>
      <c r="BK162" s="150">
        <f>ROUND(I162*H162,2)</f>
        <v>0</v>
      </c>
      <c r="BL162" s="17" t="s">
        <v>257</v>
      </c>
      <c r="BM162" s="149" t="s">
        <v>6875</v>
      </c>
    </row>
    <row r="163" spans="2:65" s="1" customFormat="1" ht="11.25">
      <c r="B163" s="33"/>
      <c r="D163" s="151" t="s">
        <v>259</v>
      </c>
      <c r="F163" s="152" t="s">
        <v>6876</v>
      </c>
      <c r="I163" s="153"/>
      <c r="L163" s="33"/>
      <c r="M163" s="154"/>
      <c r="T163" s="57"/>
      <c r="AT163" s="17" t="s">
        <v>259</v>
      </c>
      <c r="AU163" s="17" t="s">
        <v>21</v>
      </c>
    </row>
    <row r="164" spans="2:65" s="12" customFormat="1" ht="11.25">
      <c r="B164" s="155"/>
      <c r="D164" s="156" t="s">
        <v>265</v>
      </c>
      <c r="E164" s="157" t="s">
        <v>6800</v>
      </c>
      <c r="F164" s="158" t="s">
        <v>6801</v>
      </c>
      <c r="H164" s="159">
        <v>392</v>
      </c>
      <c r="I164" s="160"/>
      <c r="L164" s="155"/>
      <c r="M164" s="161"/>
      <c r="T164" s="162"/>
      <c r="AT164" s="157" t="s">
        <v>265</v>
      </c>
      <c r="AU164" s="157" t="s">
        <v>21</v>
      </c>
      <c r="AV164" s="12" t="s">
        <v>21</v>
      </c>
      <c r="AW164" s="12" t="s">
        <v>36</v>
      </c>
      <c r="AX164" s="12" t="s">
        <v>88</v>
      </c>
      <c r="AY164" s="157" t="s">
        <v>250</v>
      </c>
    </row>
    <row r="165" spans="2:65" s="1" customFormat="1" ht="21.75" customHeight="1">
      <c r="B165" s="33"/>
      <c r="C165" s="138" t="s">
        <v>351</v>
      </c>
      <c r="D165" s="138" t="s">
        <v>252</v>
      </c>
      <c r="E165" s="139" t="s">
        <v>6877</v>
      </c>
      <c r="F165" s="140" t="s">
        <v>6878</v>
      </c>
      <c r="G165" s="141" t="s">
        <v>481</v>
      </c>
      <c r="H165" s="142">
        <v>142</v>
      </c>
      <c r="I165" s="143"/>
      <c r="J165" s="144">
        <f>ROUND(I165*H165,2)</f>
        <v>0</v>
      </c>
      <c r="K165" s="140" t="s">
        <v>256</v>
      </c>
      <c r="L165" s="33"/>
      <c r="M165" s="145" t="s">
        <v>1</v>
      </c>
      <c r="N165" s="146" t="s">
        <v>45</v>
      </c>
      <c r="P165" s="147">
        <f>O165*H165</f>
        <v>0</v>
      </c>
      <c r="Q165" s="147">
        <v>0</v>
      </c>
      <c r="R165" s="147">
        <f>Q165*H165</f>
        <v>0</v>
      </c>
      <c r="S165" s="147">
        <v>0</v>
      </c>
      <c r="T165" s="148">
        <f>S165*H165</f>
        <v>0</v>
      </c>
      <c r="AR165" s="149" t="s">
        <v>257</v>
      </c>
      <c r="AT165" s="149" t="s">
        <v>252</v>
      </c>
      <c r="AU165" s="149" t="s">
        <v>21</v>
      </c>
      <c r="AY165" s="17" t="s">
        <v>250</v>
      </c>
      <c r="BE165" s="150">
        <f>IF(N165="základní",J165,0)</f>
        <v>0</v>
      </c>
      <c r="BF165" s="150">
        <f>IF(N165="snížená",J165,0)</f>
        <v>0</v>
      </c>
      <c r="BG165" s="150">
        <f>IF(N165="zákl. přenesená",J165,0)</f>
        <v>0</v>
      </c>
      <c r="BH165" s="150">
        <f>IF(N165="sníž. přenesená",J165,0)</f>
        <v>0</v>
      </c>
      <c r="BI165" s="150">
        <f>IF(N165="nulová",J165,0)</f>
        <v>0</v>
      </c>
      <c r="BJ165" s="17" t="s">
        <v>88</v>
      </c>
      <c r="BK165" s="150">
        <f>ROUND(I165*H165,2)</f>
        <v>0</v>
      </c>
      <c r="BL165" s="17" t="s">
        <v>257</v>
      </c>
      <c r="BM165" s="149" t="s">
        <v>6879</v>
      </c>
    </row>
    <row r="166" spans="2:65" s="1" customFormat="1" ht="11.25">
      <c r="B166" s="33"/>
      <c r="D166" s="151" t="s">
        <v>259</v>
      </c>
      <c r="F166" s="152" t="s">
        <v>6880</v>
      </c>
      <c r="I166" s="153"/>
      <c r="L166" s="33"/>
      <c r="M166" s="154"/>
      <c r="T166" s="57"/>
      <c r="AT166" s="17" t="s">
        <v>259</v>
      </c>
      <c r="AU166" s="17" t="s">
        <v>21</v>
      </c>
    </row>
    <row r="167" spans="2:65" s="12" customFormat="1" ht="11.25">
      <c r="B167" s="155"/>
      <c r="D167" s="156" t="s">
        <v>265</v>
      </c>
      <c r="E167" s="157" t="s">
        <v>6802</v>
      </c>
      <c r="F167" s="158" t="s">
        <v>6881</v>
      </c>
      <c r="H167" s="159">
        <v>142</v>
      </c>
      <c r="I167" s="160"/>
      <c r="L167" s="155"/>
      <c r="M167" s="161"/>
      <c r="T167" s="162"/>
      <c r="AT167" s="157" t="s">
        <v>265</v>
      </c>
      <c r="AU167" s="157" t="s">
        <v>21</v>
      </c>
      <c r="AV167" s="12" t="s">
        <v>21</v>
      </c>
      <c r="AW167" s="12" t="s">
        <v>36</v>
      </c>
      <c r="AX167" s="12" t="s">
        <v>88</v>
      </c>
      <c r="AY167" s="157" t="s">
        <v>250</v>
      </c>
    </row>
    <row r="168" spans="2:65" s="1" customFormat="1" ht="21.75" customHeight="1">
      <c r="B168" s="33"/>
      <c r="C168" s="138" t="s">
        <v>357</v>
      </c>
      <c r="D168" s="138" t="s">
        <v>252</v>
      </c>
      <c r="E168" s="139" t="s">
        <v>6882</v>
      </c>
      <c r="F168" s="140" t="s">
        <v>6883</v>
      </c>
      <c r="G168" s="141" t="s">
        <v>481</v>
      </c>
      <c r="H168" s="142">
        <v>71</v>
      </c>
      <c r="I168" s="143"/>
      <c r="J168" s="144">
        <f>ROUND(I168*H168,2)</f>
        <v>0</v>
      </c>
      <c r="K168" s="140" t="s">
        <v>256</v>
      </c>
      <c r="L168" s="33"/>
      <c r="M168" s="145" t="s">
        <v>1</v>
      </c>
      <c r="N168" s="146" t="s">
        <v>45</v>
      </c>
      <c r="P168" s="147">
        <f>O168*H168</f>
        <v>0</v>
      </c>
      <c r="Q168" s="147">
        <v>0</v>
      </c>
      <c r="R168" s="147">
        <f>Q168*H168</f>
        <v>0</v>
      </c>
      <c r="S168" s="147">
        <v>0</v>
      </c>
      <c r="T168" s="148">
        <f>S168*H168</f>
        <v>0</v>
      </c>
      <c r="AR168" s="149" t="s">
        <v>257</v>
      </c>
      <c r="AT168" s="149" t="s">
        <v>252</v>
      </c>
      <c r="AU168" s="149" t="s">
        <v>21</v>
      </c>
      <c r="AY168" s="17" t="s">
        <v>250</v>
      </c>
      <c r="BE168" s="150">
        <f>IF(N168="základní",J168,0)</f>
        <v>0</v>
      </c>
      <c r="BF168" s="150">
        <f>IF(N168="snížená",J168,0)</f>
        <v>0</v>
      </c>
      <c r="BG168" s="150">
        <f>IF(N168="zákl. přenesená",J168,0)</f>
        <v>0</v>
      </c>
      <c r="BH168" s="150">
        <f>IF(N168="sníž. přenesená",J168,0)</f>
        <v>0</v>
      </c>
      <c r="BI168" s="150">
        <f>IF(N168="nulová",J168,0)</f>
        <v>0</v>
      </c>
      <c r="BJ168" s="17" t="s">
        <v>88</v>
      </c>
      <c r="BK168" s="150">
        <f>ROUND(I168*H168,2)</f>
        <v>0</v>
      </c>
      <c r="BL168" s="17" t="s">
        <v>257</v>
      </c>
      <c r="BM168" s="149" t="s">
        <v>6884</v>
      </c>
    </row>
    <row r="169" spans="2:65" s="1" customFormat="1" ht="11.25">
      <c r="B169" s="33"/>
      <c r="D169" s="151" t="s">
        <v>259</v>
      </c>
      <c r="F169" s="152" t="s">
        <v>6885</v>
      </c>
      <c r="I169" s="153"/>
      <c r="L169" s="33"/>
      <c r="M169" s="154"/>
      <c r="T169" s="57"/>
      <c r="AT169" s="17" t="s">
        <v>259</v>
      </c>
      <c r="AU169" s="17" t="s">
        <v>21</v>
      </c>
    </row>
    <row r="170" spans="2:65" s="12" customFormat="1" ht="11.25">
      <c r="B170" s="155"/>
      <c r="D170" s="156" t="s">
        <v>265</v>
      </c>
      <c r="E170" s="157" t="s">
        <v>6803</v>
      </c>
      <c r="F170" s="158" t="s">
        <v>6886</v>
      </c>
      <c r="H170" s="159">
        <v>71</v>
      </c>
      <c r="I170" s="160"/>
      <c r="L170" s="155"/>
      <c r="M170" s="161"/>
      <c r="T170" s="162"/>
      <c r="AT170" s="157" t="s">
        <v>265</v>
      </c>
      <c r="AU170" s="157" t="s">
        <v>21</v>
      </c>
      <c r="AV170" s="12" t="s">
        <v>21</v>
      </c>
      <c r="AW170" s="12" t="s">
        <v>36</v>
      </c>
      <c r="AX170" s="12" t="s">
        <v>88</v>
      </c>
      <c r="AY170" s="157" t="s">
        <v>250</v>
      </c>
    </row>
    <row r="171" spans="2:65" s="1" customFormat="1" ht="21.75" customHeight="1">
      <c r="B171" s="33"/>
      <c r="C171" s="138" t="s">
        <v>363</v>
      </c>
      <c r="D171" s="138" t="s">
        <v>252</v>
      </c>
      <c r="E171" s="139" t="s">
        <v>6887</v>
      </c>
      <c r="F171" s="140" t="s">
        <v>6888</v>
      </c>
      <c r="G171" s="141" t="s">
        <v>481</v>
      </c>
      <c r="H171" s="142">
        <v>25</v>
      </c>
      <c r="I171" s="143"/>
      <c r="J171" s="144">
        <f>ROUND(I171*H171,2)</f>
        <v>0</v>
      </c>
      <c r="K171" s="140" t="s">
        <v>256</v>
      </c>
      <c r="L171" s="33"/>
      <c r="M171" s="145" t="s">
        <v>1</v>
      </c>
      <c r="N171" s="146" t="s">
        <v>45</v>
      </c>
      <c r="P171" s="147">
        <f>O171*H171</f>
        <v>0</v>
      </c>
      <c r="Q171" s="147">
        <v>0</v>
      </c>
      <c r="R171" s="147">
        <f>Q171*H171</f>
        <v>0</v>
      </c>
      <c r="S171" s="147">
        <v>0</v>
      </c>
      <c r="T171" s="148">
        <f>S171*H171</f>
        <v>0</v>
      </c>
      <c r="AR171" s="149" t="s">
        <v>257</v>
      </c>
      <c r="AT171" s="149" t="s">
        <v>252</v>
      </c>
      <c r="AU171" s="149" t="s">
        <v>21</v>
      </c>
      <c r="AY171" s="17" t="s">
        <v>250</v>
      </c>
      <c r="BE171" s="150">
        <f>IF(N171="základní",J171,0)</f>
        <v>0</v>
      </c>
      <c r="BF171" s="150">
        <f>IF(N171="snížená",J171,0)</f>
        <v>0</v>
      </c>
      <c r="BG171" s="150">
        <f>IF(N171="zákl. přenesená",J171,0)</f>
        <v>0</v>
      </c>
      <c r="BH171" s="150">
        <f>IF(N171="sníž. přenesená",J171,0)</f>
        <v>0</v>
      </c>
      <c r="BI171" s="150">
        <f>IF(N171="nulová",J171,0)</f>
        <v>0</v>
      </c>
      <c r="BJ171" s="17" t="s">
        <v>88</v>
      </c>
      <c r="BK171" s="150">
        <f>ROUND(I171*H171,2)</f>
        <v>0</v>
      </c>
      <c r="BL171" s="17" t="s">
        <v>257</v>
      </c>
      <c r="BM171" s="149" t="s">
        <v>6889</v>
      </c>
    </row>
    <row r="172" spans="2:65" s="1" customFormat="1" ht="11.25">
      <c r="B172" s="33"/>
      <c r="D172" s="151" t="s">
        <v>259</v>
      </c>
      <c r="F172" s="152" t="s">
        <v>6890</v>
      </c>
      <c r="I172" s="153"/>
      <c r="L172" s="33"/>
      <c r="M172" s="154"/>
      <c r="T172" s="57"/>
      <c r="AT172" s="17" t="s">
        <v>259</v>
      </c>
      <c r="AU172" s="17" t="s">
        <v>21</v>
      </c>
    </row>
    <row r="173" spans="2:65" s="12" customFormat="1" ht="11.25">
      <c r="B173" s="155"/>
      <c r="D173" s="156" t="s">
        <v>265</v>
      </c>
      <c r="E173" s="157" t="s">
        <v>1</v>
      </c>
      <c r="F173" s="158" t="s">
        <v>6891</v>
      </c>
      <c r="H173" s="159">
        <v>25</v>
      </c>
      <c r="I173" s="160"/>
      <c r="L173" s="155"/>
      <c r="M173" s="161"/>
      <c r="T173" s="162"/>
      <c r="AT173" s="157" t="s">
        <v>265</v>
      </c>
      <c r="AU173" s="157" t="s">
        <v>21</v>
      </c>
      <c r="AV173" s="12" t="s">
        <v>21</v>
      </c>
      <c r="AW173" s="12" t="s">
        <v>36</v>
      </c>
      <c r="AX173" s="12" t="s">
        <v>88</v>
      </c>
      <c r="AY173" s="157" t="s">
        <v>250</v>
      </c>
    </row>
    <row r="174" spans="2:65" s="1" customFormat="1" ht="21.75" customHeight="1">
      <c r="B174" s="33"/>
      <c r="C174" s="138" t="s">
        <v>369</v>
      </c>
      <c r="D174" s="138" t="s">
        <v>252</v>
      </c>
      <c r="E174" s="139" t="s">
        <v>6892</v>
      </c>
      <c r="F174" s="140" t="s">
        <v>6893</v>
      </c>
      <c r="G174" s="141" t="s">
        <v>481</v>
      </c>
      <c r="H174" s="142">
        <v>4</v>
      </c>
      <c r="I174" s="143"/>
      <c r="J174" s="144">
        <f>ROUND(I174*H174,2)</f>
        <v>0</v>
      </c>
      <c r="K174" s="140" t="s">
        <v>256</v>
      </c>
      <c r="L174" s="33"/>
      <c r="M174" s="145" t="s">
        <v>1</v>
      </c>
      <c r="N174" s="146" t="s">
        <v>45</v>
      </c>
      <c r="P174" s="147">
        <f>O174*H174</f>
        <v>0</v>
      </c>
      <c r="Q174" s="147">
        <v>0</v>
      </c>
      <c r="R174" s="147">
        <f>Q174*H174</f>
        <v>0</v>
      </c>
      <c r="S174" s="147">
        <v>0</v>
      </c>
      <c r="T174" s="148">
        <f>S174*H174</f>
        <v>0</v>
      </c>
      <c r="AR174" s="149" t="s">
        <v>257</v>
      </c>
      <c r="AT174" s="149" t="s">
        <v>252</v>
      </c>
      <c r="AU174" s="149" t="s">
        <v>21</v>
      </c>
      <c r="AY174" s="17" t="s">
        <v>250</v>
      </c>
      <c r="BE174" s="150">
        <f>IF(N174="základní",J174,0)</f>
        <v>0</v>
      </c>
      <c r="BF174" s="150">
        <f>IF(N174="snížená",J174,0)</f>
        <v>0</v>
      </c>
      <c r="BG174" s="150">
        <f>IF(N174="zákl. přenesená",J174,0)</f>
        <v>0</v>
      </c>
      <c r="BH174" s="150">
        <f>IF(N174="sníž. přenesená",J174,0)</f>
        <v>0</v>
      </c>
      <c r="BI174" s="150">
        <f>IF(N174="nulová",J174,0)</f>
        <v>0</v>
      </c>
      <c r="BJ174" s="17" t="s">
        <v>88</v>
      </c>
      <c r="BK174" s="150">
        <f>ROUND(I174*H174,2)</f>
        <v>0</v>
      </c>
      <c r="BL174" s="17" t="s">
        <v>257</v>
      </c>
      <c r="BM174" s="149" t="s">
        <v>6894</v>
      </c>
    </row>
    <row r="175" spans="2:65" s="1" customFormat="1" ht="11.25">
      <c r="B175" s="33"/>
      <c r="D175" s="151" t="s">
        <v>259</v>
      </c>
      <c r="F175" s="152" t="s">
        <v>6895</v>
      </c>
      <c r="I175" s="153"/>
      <c r="L175" s="33"/>
      <c r="M175" s="154"/>
      <c r="T175" s="57"/>
      <c r="AT175" s="17" t="s">
        <v>259</v>
      </c>
      <c r="AU175" s="17" t="s">
        <v>21</v>
      </c>
    </row>
    <row r="176" spans="2:65" s="12" customFormat="1" ht="11.25">
      <c r="B176" s="155"/>
      <c r="D176" s="156" t="s">
        <v>265</v>
      </c>
      <c r="E176" s="157" t="s">
        <v>1</v>
      </c>
      <c r="F176" s="158" t="s">
        <v>6896</v>
      </c>
      <c r="H176" s="159">
        <v>4</v>
      </c>
      <c r="I176" s="160"/>
      <c r="L176" s="155"/>
      <c r="M176" s="161"/>
      <c r="T176" s="162"/>
      <c r="AT176" s="157" t="s">
        <v>265</v>
      </c>
      <c r="AU176" s="157" t="s">
        <v>21</v>
      </c>
      <c r="AV176" s="12" t="s">
        <v>21</v>
      </c>
      <c r="AW176" s="12" t="s">
        <v>36</v>
      </c>
      <c r="AX176" s="12" t="s">
        <v>88</v>
      </c>
      <c r="AY176" s="157" t="s">
        <v>250</v>
      </c>
    </row>
    <row r="177" spans="2:65" s="1" customFormat="1" ht="24.2" customHeight="1">
      <c r="B177" s="33"/>
      <c r="C177" s="138" t="s">
        <v>375</v>
      </c>
      <c r="D177" s="138" t="s">
        <v>252</v>
      </c>
      <c r="E177" s="139" t="s">
        <v>6897</v>
      </c>
      <c r="F177" s="140" t="s">
        <v>6898</v>
      </c>
      <c r="G177" s="141" t="s">
        <v>481</v>
      </c>
      <c r="H177" s="142">
        <v>939</v>
      </c>
      <c r="I177" s="143"/>
      <c r="J177" s="144">
        <f>ROUND(I177*H177,2)</f>
        <v>0</v>
      </c>
      <c r="K177" s="140" t="s">
        <v>256</v>
      </c>
      <c r="L177" s="33"/>
      <c r="M177" s="145" t="s">
        <v>1</v>
      </c>
      <c r="N177" s="146" t="s">
        <v>45</v>
      </c>
      <c r="P177" s="147">
        <f>O177*H177</f>
        <v>0</v>
      </c>
      <c r="Q177" s="147">
        <v>0</v>
      </c>
      <c r="R177" s="147">
        <f>Q177*H177</f>
        <v>0</v>
      </c>
      <c r="S177" s="147">
        <v>0</v>
      </c>
      <c r="T177" s="148">
        <f>S177*H177</f>
        <v>0</v>
      </c>
      <c r="AR177" s="149" t="s">
        <v>257</v>
      </c>
      <c r="AT177" s="149" t="s">
        <v>252</v>
      </c>
      <c r="AU177" s="149" t="s">
        <v>21</v>
      </c>
      <c r="AY177" s="17" t="s">
        <v>250</v>
      </c>
      <c r="BE177" s="150">
        <f>IF(N177="základní",J177,0)</f>
        <v>0</v>
      </c>
      <c r="BF177" s="150">
        <f>IF(N177="snížená",J177,0)</f>
        <v>0</v>
      </c>
      <c r="BG177" s="150">
        <f>IF(N177="zákl. přenesená",J177,0)</f>
        <v>0</v>
      </c>
      <c r="BH177" s="150">
        <f>IF(N177="sníž. přenesená",J177,0)</f>
        <v>0</v>
      </c>
      <c r="BI177" s="150">
        <f>IF(N177="nulová",J177,0)</f>
        <v>0</v>
      </c>
      <c r="BJ177" s="17" t="s">
        <v>88</v>
      </c>
      <c r="BK177" s="150">
        <f>ROUND(I177*H177,2)</f>
        <v>0</v>
      </c>
      <c r="BL177" s="17" t="s">
        <v>257</v>
      </c>
      <c r="BM177" s="149" t="s">
        <v>6899</v>
      </c>
    </row>
    <row r="178" spans="2:65" s="1" customFormat="1" ht="11.25">
      <c r="B178" s="33"/>
      <c r="D178" s="151" t="s">
        <v>259</v>
      </c>
      <c r="F178" s="152" t="s">
        <v>6900</v>
      </c>
      <c r="I178" s="153"/>
      <c r="L178" s="33"/>
      <c r="M178" s="154"/>
      <c r="T178" s="57"/>
      <c r="AT178" s="17" t="s">
        <v>259</v>
      </c>
      <c r="AU178" s="17" t="s">
        <v>21</v>
      </c>
    </row>
    <row r="179" spans="2:65" s="12" customFormat="1" ht="11.25">
      <c r="B179" s="155"/>
      <c r="D179" s="156" t="s">
        <v>265</v>
      </c>
      <c r="E179" s="157" t="s">
        <v>1</v>
      </c>
      <c r="F179" s="158" t="s">
        <v>6796</v>
      </c>
      <c r="H179" s="159">
        <v>939</v>
      </c>
      <c r="I179" s="160"/>
      <c r="L179" s="155"/>
      <c r="M179" s="161"/>
      <c r="T179" s="162"/>
      <c r="AT179" s="157" t="s">
        <v>265</v>
      </c>
      <c r="AU179" s="157" t="s">
        <v>21</v>
      </c>
      <c r="AV179" s="12" t="s">
        <v>21</v>
      </c>
      <c r="AW179" s="12" t="s">
        <v>36</v>
      </c>
      <c r="AX179" s="12" t="s">
        <v>88</v>
      </c>
      <c r="AY179" s="157" t="s">
        <v>250</v>
      </c>
    </row>
    <row r="180" spans="2:65" s="1" customFormat="1" ht="24.2" customHeight="1">
      <c r="B180" s="33"/>
      <c r="C180" s="138" t="s">
        <v>7</v>
      </c>
      <c r="D180" s="138" t="s">
        <v>252</v>
      </c>
      <c r="E180" s="139" t="s">
        <v>6901</v>
      </c>
      <c r="F180" s="140" t="s">
        <v>6902</v>
      </c>
      <c r="G180" s="141" t="s">
        <v>481</v>
      </c>
      <c r="H180" s="142">
        <v>349</v>
      </c>
      <c r="I180" s="143"/>
      <c r="J180" s="144">
        <f>ROUND(I180*H180,2)</f>
        <v>0</v>
      </c>
      <c r="K180" s="140" t="s">
        <v>256</v>
      </c>
      <c r="L180" s="33"/>
      <c r="M180" s="145" t="s">
        <v>1</v>
      </c>
      <c r="N180" s="146" t="s">
        <v>45</v>
      </c>
      <c r="P180" s="147">
        <f>O180*H180</f>
        <v>0</v>
      </c>
      <c r="Q180" s="147">
        <v>0</v>
      </c>
      <c r="R180" s="147">
        <f>Q180*H180</f>
        <v>0</v>
      </c>
      <c r="S180" s="147">
        <v>0</v>
      </c>
      <c r="T180" s="148">
        <f>S180*H180</f>
        <v>0</v>
      </c>
      <c r="AR180" s="149" t="s">
        <v>257</v>
      </c>
      <c r="AT180" s="149" t="s">
        <v>252</v>
      </c>
      <c r="AU180" s="149" t="s">
        <v>21</v>
      </c>
      <c r="AY180" s="17" t="s">
        <v>250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257</v>
      </c>
      <c r="BM180" s="149" t="s">
        <v>6903</v>
      </c>
    </row>
    <row r="181" spans="2:65" s="1" customFormat="1" ht="11.25">
      <c r="B181" s="33"/>
      <c r="D181" s="151" t="s">
        <v>259</v>
      </c>
      <c r="F181" s="152" t="s">
        <v>6904</v>
      </c>
      <c r="I181" s="153"/>
      <c r="L181" s="33"/>
      <c r="M181" s="154"/>
      <c r="T181" s="57"/>
      <c r="AT181" s="17" t="s">
        <v>259</v>
      </c>
      <c r="AU181" s="17" t="s">
        <v>21</v>
      </c>
    </row>
    <row r="182" spans="2:65" s="12" customFormat="1" ht="11.25">
      <c r="B182" s="155"/>
      <c r="D182" s="156" t="s">
        <v>265</v>
      </c>
      <c r="E182" s="157" t="s">
        <v>1</v>
      </c>
      <c r="F182" s="158" t="s">
        <v>6790</v>
      </c>
      <c r="H182" s="159">
        <v>349</v>
      </c>
      <c r="I182" s="160"/>
      <c r="L182" s="155"/>
      <c r="M182" s="161"/>
      <c r="T182" s="162"/>
      <c r="AT182" s="157" t="s">
        <v>265</v>
      </c>
      <c r="AU182" s="157" t="s">
        <v>21</v>
      </c>
      <c r="AV182" s="12" t="s">
        <v>21</v>
      </c>
      <c r="AW182" s="12" t="s">
        <v>36</v>
      </c>
      <c r="AX182" s="12" t="s">
        <v>88</v>
      </c>
      <c r="AY182" s="157" t="s">
        <v>250</v>
      </c>
    </row>
    <row r="183" spans="2:65" s="1" customFormat="1" ht="24.2" customHeight="1">
      <c r="B183" s="33"/>
      <c r="C183" s="138" t="s">
        <v>387</v>
      </c>
      <c r="D183" s="138" t="s">
        <v>252</v>
      </c>
      <c r="E183" s="139" t="s">
        <v>6905</v>
      </c>
      <c r="F183" s="140" t="s">
        <v>6906</v>
      </c>
      <c r="G183" s="141" t="s">
        <v>481</v>
      </c>
      <c r="H183" s="142">
        <v>108</v>
      </c>
      <c r="I183" s="143"/>
      <c r="J183" s="144">
        <f>ROUND(I183*H183,2)</f>
        <v>0</v>
      </c>
      <c r="K183" s="140" t="s">
        <v>256</v>
      </c>
      <c r="L183" s="33"/>
      <c r="M183" s="145" t="s">
        <v>1</v>
      </c>
      <c r="N183" s="146" t="s">
        <v>45</v>
      </c>
      <c r="P183" s="147">
        <f>O183*H183</f>
        <v>0</v>
      </c>
      <c r="Q183" s="147">
        <v>0</v>
      </c>
      <c r="R183" s="147">
        <f>Q183*H183</f>
        <v>0</v>
      </c>
      <c r="S183" s="147">
        <v>0</v>
      </c>
      <c r="T183" s="148">
        <f>S183*H183</f>
        <v>0</v>
      </c>
      <c r="AR183" s="149" t="s">
        <v>257</v>
      </c>
      <c r="AT183" s="149" t="s">
        <v>252</v>
      </c>
      <c r="AU183" s="149" t="s">
        <v>21</v>
      </c>
      <c r="AY183" s="17" t="s">
        <v>250</v>
      </c>
      <c r="BE183" s="150">
        <f>IF(N183="základní",J183,0)</f>
        <v>0</v>
      </c>
      <c r="BF183" s="150">
        <f>IF(N183="snížená",J183,0)</f>
        <v>0</v>
      </c>
      <c r="BG183" s="150">
        <f>IF(N183="zákl. přenesená",J183,0)</f>
        <v>0</v>
      </c>
      <c r="BH183" s="150">
        <f>IF(N183="sníž. přenesená",J183,0)</f>
        <v>0</v>
      </c>
      <c r="BI183" s="150">
        <f>IF(N183="nulová",J183,0)</f>
        <v>0</v>
      </c>
      <c r="BJ183" s="17" t="s">
        <v>88</v>
      </c>
      <c r="BK183" s="150">
        <f>ROUND(I183*H183,2)</f>
        <v>0</v>
      </c>
      <c r="BL183" s="17" t="s">
        <v>257</v>
      </c>
      <c r="BM183" s="149" t="s">
        <v>6907</v>
      </c>
    </row>
    <row r="184" spans="2:65" s="1" customFormat="1" ht="11.25">
      <c r="B184" s="33"/>
      <c r="D184" s="151" t="s">
        <v>259</v>
      </c>
      <c r="F184" s="152" t="s">
        <v>6908</v>
      </c>
      <c r="I184" s="153"/>
      <c r="L184" s="33"/>
      <c r="M184" s="154"/>
      <c r="T184" s="57"/>
      <c r="AT184" s="17" t="s">
        <v>259</v>
      </c>
      <c r="AU184" s="17" t="s">
        <v>21</v>
      </c>
    </row>
    <row r="185" spans="2:65" s="12" customFormat="1" ht="11.25">
      <c r="B185" s="155"/>
      <c r="D185" s="156" t="s">
        <v>265</v>
      </c>
      <c r="E185" s="157" t="s">
        <v>1</v>
      </c>
      <c r="F185" s="158" t="s">
        <v>6793</v>
      </c>
      <c r="H185" s="159">
        <v>108</v>
      </c>
      <c r="I185" s="160"/>
      <c r="L185" s="155"/>
      <c r="M185" s="161"/>
      <c r="T185" s="162"/>
      <c r="AT185" s="157" t="s">
        <v>265</v>
      </c>
      <c r="AU185" s="157" t="s">
        <v>21</v>
      </c>
      <c r="AV185" s="12" t="s">
        <v>21</v>
      </c>
      <c r="AW185" s="12" t="s">
        <v>36</v>
      </c>
      <c r="AX185" s="12" t="s">
        <v>88</v>
      </c>
      <c r="AY185" s="157" t="s">
        <v>250</v>
      </c>
    </row>
    <row r="186" spans="2:65" s="1" customFormat="1" ht="24.2" customHeight="1">
      <c r="B186" s="33"/>
      <c r="C186" s="138" t="s">
        <v>393</v>
      </c>
      <c r="D186" s="138" t="s">
        <v>252</v>
      </c>
      <c r="E186" s="139" t="s">
        <v>6909</v>
      </c>
      <c r="F186" s="140" t="s">
        <v>6910</v>
      </c>
      <c r="G186" s="141" t="s">
        <v>481</v>
      </c>
      <c r="H186" s="142">
        <v>47</v>
      </c>
      <c r="I186" s="143"/>
      <c r="J186" s="144">
        <f>ROUND(I186*H186,2)</f>
        <v>0</v>
      </c>
      <c r="K186" s="140" t="s">
        <v>256</v>
      </c>
      <c r="L186" s="33"/>
      <c r="M186" s="145" t="s">
        <v>1</v>
      </c>
      <c r="N186" s="146" t="s">
        <v>45</v>
      </c>
      <c r="P186" s="147">
        <f>O186*H186</f>
        <v>0</v>
      </c>
      <c r="Q186" s="147">
        <v>0</v>
      </c>
      <c r="R186" s="147">
        <f>Q186*H186</f>
        <v>0</v>
      </c>
      <c r="S186" s="147">
        <v>0</v>
      </c>
      <c r="T186" s="148">
        <f>S186*H186</f>
        <v>0</v>
      </c>
      <c r="AR186" s="149" t="s">
        <v>257</v>
      </c>
      <c r="AT186" s="149" t="s">
        <v>252</v>
      </c>
      <c r="AU186" s="149" t="s">
        <v>21</v>
      </c>
      <c r="AY186" s="17" t="s">
        <v>250</v>
      </c>
      <c r="BE186" s="150">
        <f>IF(N186="základní",J186,0)</f>
        <v>0</v>
      </c>
      <c r="BF186" s="150">
        <f>IF(N186="snížená",J186,0)</f>
        <v>0</v>
      </c>
      <c r="BG186" s="150">
        <f>IF(N186="zákl. přenesená",J186,0)</f>
        <v>0</v>
      </c>
      <c r="BH186" s="150">
        <f>IF(N186="sníž. přenesená",J186,0)</f>
        <v>0</v>
      </c>
      <c r="BI186" s="150">
        <f>IF(N186="nulová",J186,0)</f>
        <v>0</v>
      </c>
      <c r="BJ186" s="17" t="s">
        <v>88</v>
      </c>
      <c r="BK186" s="150">
        <f>ROUND(I186*H186,2)</f>
        <v>0</v>
      </c>
      <c r="BL186" s="17" t="s">
        <v>257</v>
      </c>
      <c r="BM186" s="149" t="s">
        <v>6911</v>
      </c>
    </row>
    <row r="187" spans="2:65" s="1" customFormat="1" ht="11.25">
      <c r="B187" s="33"/>
      <c r="D187" s="151" t="s">
        <v>259</v>
      </c>
      <c r="F187" s="152" t="s">
        <v>6912</v>
      </c>
      <c r="I187" s="153"/>
      <c r="L187" s="33"/>
      <c r="M187" s="154"/>
      <c r="T187" s="57"/>
      <c r="AT187" s="17" t="s">
        <v>259</v>
      </c>
      <c r="AU187" s="17" t="s">
        <v>21</v>
      </c>
    </row>
    <row r="188" spans="2:65" s="12" customFormat="1" ht="11.25">
      <c r="B188" s="155"/>
      <c r="D188" s="156" t="s">
        <v>265</v>
      </c>
      <c r="E188" s="157" t="s">
        <v>1</v>
      </c>
      <c r="F188" s="158" t="s">
        <v>6794</v>
      </c>
      <c r="H188" s="159">
        <v>47</v>
      </c>
      <c r="I188" s="160"/>
      <c r="L188" s="155"/>
      <c r="M188" s="161"/>
      <c r="T188" s="162"/>
      <c r="AT188" s="157" t="s">
        <v>265</v>
      </c>
      <c r="AU188" s="157" t="s">
        <v>21</v>
      </c>
      <c r="AV188" s="12" t="s">
        <v>21</v>
      </c>
      <c r="AW188" s="12" t="s">
        <v>36</v>
      </c>
      <c r="AX188" s="12" t="s">
        <v>88</v>
      </c>
      <c r="AY188" s="157" t="s">
        <v>250</v>
      </c>
    </row>
    <row r="189" spans="2:65" s="1" customFormat="1" ht="24.2" customHeight="1">
      <c r="B189" s="33"/>
      <c r="C189" s="138" t="s">
        <v>399</v>
      </c>
      <c r="D189" s="138" t="s">
        <v>252</v>
      </c>
      <c r="E189" s="139" t="s">
        <v>6913</v>
      </c>
      <c r="F189" s="140" t="s">
        <v>6914</v>
      </c>
      <c r="G189" s="141" t="s">
        <v>481</v>
      </c>
      <c r="H189" s="142">
        <v>16</v>
      </c>
      <c r="I189" s="143"/>
      <c r="J189" s="144">
        <f>ROUND(I189*H189,2)</f>
        <v>0</v>
      </c>
      <c r="K189" s="140" t="s">
        <v>256</v>
      </c>
      <c r="L189" s="33"/>
      <c r="M189" s="145" t="s">
        <v>1</v>
      </c>
      <c r="N189" s="146" t="s">
        <v>45</v>
      </c>
      <c r="P189" s="147">
        <f>O189*H189</f>
        <v>0</v>
      </c>
      <c r="Q189" s="147">
        <v>0</v>
      </c>
      <c r="R189" s="147">
        <f>Q189*H189</f>
        <v>0</v>
      </c>
      <c r="S189" s="147">
        <v>0</v>
      </c>
      <c r="T189" s="148">
        <f>S189*H189</f>
        <v>0</v>
      </c>
      <c r="AR189" s="149" t="s">
        <v>257</v>
      </c>
      <c r="AT189" s="149" t="s">
        <v>252</v>
      </c>
      <c r="AU189" s="149" t="s">
        <v>21</v>
      </c>
      <c r="AY189" s="17" t="s">
        <v>250</v>
      </c>
      <c r="BE189" s="150">
        <f>IF(N189="základní",J189,0)</f>
        <v>0</v>
      </c>
      <c r="BF189" s="150">
        <f>IF(N189="snížená",J189,0)</f>
        <v>0</v>
      </c>
      <c r="BG189" s="150">
        <f>IF(N189="zákl. přenesená",J189,0)</f>
        <v>0</v>
      </c>
      <c r="BH189" s="150">
        <f>IF(N189="sníž. přenesená",J189,0)</f>
        <v>0</v>
      </c>
      <c r="BI189" s="150">
        <f>IF(N189="nulová",J189,0)</f>
        <v>0</v>
      </c>
      <c r="BJ189" s="17" t="s">
        <v>88</v>
      </c>
      <c r="BK189" s="150">
        <f>ROUND(I189*H189,2)</f>
        <v>0</v>
      </c>
      <c r="BL189" s="17" t="s">
        <v>257</v>
      </c>
      <c r="BM189" s="149" t="s">
        <v>6915</v>
      </c>
    </row>
    <row r="190" spans="2:65" s="1" customFormat="1" ht="11.25">
      <c r="B190" s="33"/>
      <c r="D190" s="151" t="s">
        <v>259</v>
      </c>
      <c r="F190" s="152" t="s">
        <v>6916</v>
      </c>
      <c r="I190" s="153"/>
      <c r="L190" s="33"/>
      <c r="M190" s="154"/>
      <c r="T190" s="57"/>
      <c r="AT190" s="17" t="s">
        <v>259</v>
      </c>
      <c r="AU190" s="17" t="s">
        <v>21</v>
      </c>
    </row>
    <row r="191" spans="2:65" s="12" customFormat="1" ht="11.25">
      <c r="B191" s="155"/>
      <c r="D191" s="156" t="s">
        <v>265</v>
      </c>
      <c r="E191" s="157" t="s">
        <v>1</v>
      </c>
      <c r="F191" s="158" t="s">
        <v>6789</v>
      </c>
      <c r="H191" s="159">
        <v>16</v>
      </c>
      <c r="I191" s="160"/>
      <c r="L191" s="155"/>
      <c r="M191" s="161"/>
      <c r="T191" s="162"/>
      <c r="AT191" s="157" t="s">
        <v>265</v>
      </c>
      <c r="AU191" s="157" t="s">
        <v>21</v>
      </c>
      <c r="AV191" s="12" t="s">
        <v>21</v>
      </c>
      <c r="AW191" s="12" t="s">
        <v>36</v>
      </c>
      <c r="AX191" s="12" t="s">
        <v>88</v>
      </c>
      <c r="AY191" s="157" t="s">
        <v>250</v>
      </c>
    </row>
    <row r="192" spans="2:65" s="1" customFormat="1" ht="24.2" customHeight="1">
      <c r="B192" s="33"/>
      <c r="C192" s="138" t="s">
        <v>406</v>
      </c>
      <c r="D192" s="138" t="s">
        <v>252</v>
      </c>
      <c r="E192" s="139" t="s">
        <v>6917</v>
      </c>
      <c r="F192" s="140" t="s">
        <v>6918</v>
      </c>
      <c r="G192" s="141" t="s">
        <v>481</v>
      </c>
      <c r="H192" s="142">
        <v>3</v>
      </c>
      <c r="I192" s="143"/>
      <c r="J192" s="144">
        <f>ROUND(I192*H192,2)</f>
        <v>0</v>
      </c>
      <c r="K192" s="140" t="s">
        <v>256</v>
      </c>
      <c r="L192" s="33"/>
      <c r="M192" s="145" t="s">
        <v>1</v>
      </c>
      <c r="N192" s="146" t="s">
        <v>45</v>
      </c>
      <c r="P192" s="147">
        <f>O192*H192</f>
        <v>0</v>
      </c>
      <c r="Q192" s="147">
        <v>0</v>
      </c>
      <c r="R192" s="147">
        <f>Q192*H192</f>
        <v>0</v>
      </c>
      <c r="S192" s="147">
        <v>0</v>
      </c>
      <c r="T192" s="148">
        <f>S192*H192</f>
        <v>0</v>
      </c>
      <c r="AR192" s="149" t="s">
        <v>257</v>
      </c>
      <c r="AT192" s="149" t="s">
        <v>252</v>
      </c>
      <c r="AU192" s="149" t="s">
        <v>21</v>
      </c>
      <c r="AY192" s="17" t="s">
        <v>250</v>
      </c>
      <c r="BE192" s="150">
        <f>IF(N192="základní",J192,0)</f>
        <v>0</v>
      </c>
      <c r="BF192" s="150">
        <f>IF(N192="snížená",J192,0)</f>
        <v>0</v>
      </c>
      <c r="BG192" s="150">
        <f>IF(N192="zákl. přenesená",J192,0)</f>
        <v>0</v>
      </c>
      <c r="BH192" s="150">
        <f>IF(N192="sníž. přenesená",J192,0)</f>
        <v>0</v>
      </c>
      <c r="BI192" s="150">
        <f>IF(N192="nulová",J192,0)</f>
        <v>0</v>
      </c>
      <c r="BJ192" s="17" t="s">
        <v>88</v>
      </c>
      <c r="BK192" s="150">
        <f>ROUND(I192*H192,2)</f>
        <v>0</v>
      </c>
      <c r="BL192" s="17" t="s">
        <v>257</v>
      </c>
      <c r="BM192" s="149" t="s">
        <v>6919</v>
      </c>
    </row>
    <row r="193" spans="2:65" s="1" customFormat="1" ht="11.25">
      <c r="B193" s="33"/>
      <c r="D193" s="151" t="s">
        <v>259</v>
      </c>
      <c r="F193" s="152" t="s">
        <v>6920</v>
      </c>
      <c r="I193" s="153"/>
      <c r="L193" s="33"/>
      <c r="M193" s="154"/>
      <c r="T193" s="57"/>
      <c r="AT193" s="17" t="s">
        <v>259</v>
      </c>
      <c r="AU193" s="17" t="s">
        <v>21</v>
      </c>
    </row>
    <row r="194" spans="2:65" s="12" customFormat="1" ht="11.25">
      <c r="B194" s="155"/>
      <c r="D194" s="156" t="s">
        <v>265</v>
      </c>
      <c r="E194" s="157" t="s">
        <v>1</v>
      </c>
      <c r="F194" s="158" t="s">
        <v>6795</v>
      </c>
      <c r="H194" s="159">
        <v>3</v>
      </c>
      <c r="I194" s="160"/>
      <c r="L194" s="155"/>
      <c r="M194" s="161"/>
      <c r="T194" s="162"/>
      <c r="AT194" s="157" t="s">
        <v>265</v>
      </c>
      <c r="AU194" s="157" t="s">
        <v>21</v>
      </c>
      <c r="AV194" s="12" t="s">
        <v>21</v>
      </c>
      <c r="AW194" s="12" t="s">
        <v>36</v>
      </c>
      <c r="AX194" s="12" t="s">
        <v>88</v>
      </c>
      <c r="AY194" s="157" t="s">
        <v>250</v>
      </c>
    </row>
    <row r="195" spans="2:65" s="1" customFormat="1" ht="24.2" customHeight="1">
      <c r="B195" s="33"/>
      <c r="C195" s="138" t="s">
        <v>411</v>
      </c>
      <c r="D195" s="138" t="s">
        <v>252</v>
      </c>
      <c r="E195" s="139" t="s">
        <v>6921</v>
      </c>
      <c r="F195" s="140" t="s">
        <v>6922</v>
      </c>
      <c r="G195" s="141" t="s">
        <v>481</v>
      </c>
      <c r="H195" s="142">
        <v>167</v>
      </c>
      <c r="I195" s="143"/>
      <c r="J195" s="144">
        <f>ROUND(I195*H195,2)</f>
        <v>0</v>
      </c>
      <c r="K195" s="140" t="s">
        <v>256</v>
      </c>
      <c r="L195" s="33"/>
      <c r="M195" s="145" t="s">
        <v>1</v>
      </c>
      <c r="N195" s="146" t="s">
        <v>45</v>
      </c>
      <c r="P195" s="147">
        <f>O195*H195</f>
        <v>0</v>
      </c>
      <c r="Q195" s="147">
        <v>0</v>
      </c>
      <c r="R195" s="147">
        <f>Q195*H195</f>
        <v>0</v>
      </c>
      <c r="S195" s="147">
        <v>0</v>
      </c>
      <c r="T195" s="148">
        <f>S195*H195</f>
        <v>0</v>
      </c>
      <c r="AR195" s="149" t="s">
        <v>257</v>
      </c>
      <c r="AT195" s="149" t="s">
        <v>252</v>
      </c>
      <c r="AU195" s="149" t="s">
        <v>21</v>
      </c>
      <c r="AY195" s="17" t="s">
        <v>250</v>
      </c>
      <c r="BE195" s="150">
        <f>IF(N195="základní",J195,0)</f>
        <v>0</v>
      </c>
      <c r="BF195" s="150">
        <f>IF(N195="snížená",J195,0)</f>
        <v>0</v>
      </c>
      <c r="BG195" s="150">
        <f>IF(N195="zákl. přenesená",J195,0)</f>
        <v>0</v>
      </c>
      <c r="BH195" s="150">
        <f>IF(N195="sníž. přenesená",J195,0)</f>
        <v>0</v>
      </c>
      <c r="BI195" s="150">
        <f>IF(N195="nulová",J195,0)</f>
        <v>0</v>
      </c>
      <c r="BJ195" s="17" t="s">
        <v>88</v>
      </c>
      <c r="BK195" s="150">
        <f>ROUND(I195*H195,2)</f>
        <v>0</v>
      </c>
      <c r="BL195" s="17" t="s">
        <v>257</v>
      </c>
      <c r="BM195" s="149" t="s">
        <v>6923</v>
      </c>
    </row>
    <row r="196" spans="2:65" s="1" customFormat="1" ht="11.25">
      <c r="B196" s="33"/>
      <c r="D196" s="151" t="s">
        <v>259</v>
      </c>
      <c r="F196" s="152" t="s">
        <v>6924</v>
      </c>
      <c r="I196" s="153"/>
      <c r="L196" s="33"/>
      <c r="M196" s="154"/>
      <c r="T196" s="57"/>
      <c r="AT196" s="17" t="s">
        <v>259</v>
      </c>
      <c r="AU196" s="17" t="s">
        <v>21</v>
      </c>
    </row>
    <row r="197" spans="2:65" s="12" customFormat="1" ht="11.25">
      <c r="B197" s="155"/>
      <c r="D197" s="156" t="s">
        <v>265</v>
      </c>
      <c r="E197" s="157" t="s">
        <v>1</v>
      </c>
      <c r="F197" s="158" t="s">
        <v>6783</v>
      </c>
      <c r="H197" s="159">
        <v>167</v>
      </c>
      <c r="I197" s="160"/>
      <c r="L197" s="155"/>
      <c r="M197" s="161"/>
      <c r="T197" s="162"/>
      <c r="AT197" s="157" t="s">
        <v>265</v>
      </c>
      <c r="AU197" s="157" t="s">
        <v>21</v>
      </c>
      <c r="AV197" s="12" t="s">
        <v>21</v>
      </c>
      <c r="AW197" s="12" t="s">
        <v>36</v>
      </c>
      <c r="AX197" s="12" t="s">
        <v>88</v>
      </c>
      <c r="AY197" s="157" t="s">
        <v>250</v>
      </c>
    </row>
    <row r="198" spans="2:65" s="1" customFormat="1" ht="24.2" customHeight="1">
      <c r="B198" s="33"/>
      <c r="C198" s="138" t="s">
        <v>417</v>
      </c>
      <c r="D198" s="138" t="s">
        <v>252</v>
      </c>
      <c r="E198" s="139" t="s">
        <v>6925</v>
      </c>
      <c r="F198" s="140" t="s">
        <v>6926</v>
      </c>
      <c r="G198" s="141" t="s">
        <v>481</v>
      </c>
      <c r="H198" s="142">
        <v>52</v>
      </c>
      <c r="I198" s="143"/>
      <c r="J198" s="144">
        <f>ROUND(I198*H198,2)</f>
        <v>0</v>
      </c>
      <c r="K198" s="140" t="s">
        <v>256</v>
      </c>
      <c r="L198" s="33"/>
      <c r="M198" s="145" t="s">
        <v>1</v>
      </c>
      <c r="N198" s="146" t="s">
        <v>45</v>
      </c>
      <c r="P198" s="147">
        <f>O198*H198</f>
        <v>0</v>
      </c>
      <c r="Q198" s="147">
        <v>0</v>
      </c>
      <c r="R198" s="147">
        <f>Q198*H198</f>
        <v>0</v>
      </c>
      <c r="S198" s="147">
        <v>0</v>
      </c>
      <c r="T198" s="148">
        <f>S198*H198</f>
        <v>0</v>
      </c>
      <c r="AR198" s="149" t="s">
        <v>257</v>
      </c>
      <c r="AT198" s="149" t="s">
        <v>252</v>
      </c>
      <c r="AU198" s="149" t="s">
        <v>21</v>
      </c>
      <c r="AY198" s="17" t="s">
        <v>250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257</v>
      </c>
      <c r="BM198" s="149" t="s">
        <v>6927</v>
      </c>
    </row>
    <row r="199" spans="2:65" s="1" customFormat="1" ht="11.25">
      <c r="B199" s="33"/>
      <c r="D199" s="151" t="s">
        <v>259</v>
      </c>
      <c r="F199" s="152" t="s">
        <v>6928</v>
      </c>
      <c r="I199" s="153"/>
      <c r="L199" s="33"/>
      <c r="M199" s="154"/>
      <c r="T199" s="57"/>
      <c r="AT199" s="17" t="s">
        <v>259</v>
      </c>
      <c r="AU199" s="17" t="s">
        <v>21</v>
      </c>
    </row>
    <row r="200" spans="2:65" s="12" customFormat="1" ht="11.25">
      <c r="B200" s="155"/>
      <c r="D200" s="156" t="s">
        <v>265</v>
      </c>
      <c r="E200" s="157" t="s">
        <v>1</v>
      </c>
      <c r="F200" s="158" t="s">
        <v>6785</v>
      </c>
      <c r="H200" s="159">
        <v>52</v>
      </c>
      <c r="I200" s="160"/>
      <c r="L200" s="155"/>
      <c r="M200" s="161"/>
      <c r="T200" s="162"/>
      <c r="AT200" s="157" t="s">
        <v>265</v>
      </c>
      <c r="AU200" s="157" t="s">
        <v>21</v>
      </c>
      <c r="AV200" s="12" t="s">
        <v>21</v>
      </c>
      <c r="AW200" s="12" t="s">
        <v>36</v>
      </c>
      <c r="AX200" s="12" t="s">
        <v>88</v>
      </c>
      <c r="AY200" s="157" t="s">
        <v>250</v>
      </c>
    </row>
    <row r="201" spans="2:65" s="1" customFormat="1" ht="24.2" customHeight="1">
      <c r="B201" s="33"/>
      <c r="C201" s="138" t="s">
        <v>423</v>
      </c>
      <c r="D201" s="138" t="s">
        <v>252</v>
      </c>
      <c r="E201" s="139" t="s">
        <v>6929</v>
      </c>
      <c r="F201" s="140" t="s">
        <v>6930</v>
      </c>
      <c r="G201" s="141" t="s">
        <v>481</v>
      </c>
      <c r="H201" s="142">
        <v>7</v>
      </c>
      <c r="I201" s="143"/>
      <c r="J201" s="144">
        <f>ROUND(I201*H201,2)</f>
        <v>0</v>
      </c>
      <c r="K201" s="140" t="s">
        <v>256</v>
      </c>
      <c r="L201" s="33"/>
      <c r="M201" s="145" t="s">
        <v>1</v>
      </c>
      <c r="N201" s="146" t="s">
        <v>45</v>
      </c>
      <c r="P201" s="147">
        <f>O201*H201</f>
        <v>0</v>
      </c>
      <c r="Q201" s="147">
        <v>0</v>
      </c>
      <c r="R201" s="147">
        <f>Q201*H201</f>
        <v>0</v>
      </c>
      <c r="S201" s="147">
        <v>0</v>
      </c>
      <c r="T201" s="148">
        <f>S201*H201</f>
        <v>0</v>
      </c>
      <c r="AR201" s="149" t="s">
        <v>257</v>
      </c>
      <c r="AT201" s="149" t="s">
        <v>252</v>
      </c>
      <c r="AU201" s="149" t="s">
        <v>21</v>
      </c>
      <c r="AY201" s="17" t="s">
        <v>250</v>
      </c>
      <c r="BE201" s="150">
        <f>IF(N201="základní",J201,0)</f>
        <v>0</v>
      </c>
      <c r="BF201" s="150">
        <f>IF(N201="snížená",J201,0)</f>
        <v>0</v>
      </c>
      <c r="BG201" s="150">
        <f>IF(N201="zákl. přenesená",J201,0)</f>
        <v>0</v>
      </c>
      <c r="BH201" s="150">
        <f>IF(N201="sníž. přenesená",J201,0)</f>
        <v>0</v>
      </c>
      <c r="BI201" s="150">
        <f>IF(N201="nulová",J201,0)</f>
        <v>0</v>
      </c>
      <c r="BJ201" s="17" t="s">
        <v>88</v>
      </c>
      <c r="BK201" s="150">
        <f>ROUND(I201*H201,2)</f>
        <v>0</v>
      </c>
      <c r="BL201" s="17" t="s">
        <v>257</v>
      </c>
      <c r="BM201" s="149" t="s">
        <v>6931</v>
      </c>
    </row>
    <row r="202" spans="2:65" s="1" customFormat="1" ht="11.25">
      <c r="B202" s="33"/>
      <c r="D202" s="151" t="s">
        <v>259</v>
      </c>
      <c r="F202" s="152" t="s">
        <v>6932</v>
      </c>
      <c r="I202" s="153"/>
      <c r="L202" s="33"/>
      <c r="M202" s="154"/>
      <c r="T202" s="57"/>
      <c r="AT202" s="17" t="s">
        <v>259</v>
      </c>
      <c r="AU202" s="17" t="s">
        <v>21</v>
      </c>
    </row>
    <row r="203" spans="2:65" s="12" customFormat="1" ht="11.25">
      <c r="B203" s="155"/>
      <c r="D203" s="156" t="s">
        <v>265</v>
      </c>
      <c r="E203" s="157" t="s">
        <v>1</v>
      </c>
      <c r="F203" s="158" t="s">
        <v>6786</v>
      </c>
      <c r="H203" s="159">
        <v>7</v>
      </c>
      <c r="I203" s="160"/>
      <c r="L203" s="155"/>
      <c r="M203" s="161"/>
      <c r="T203" s="162"/>
      <c r="AT203" s="157" t="s">
        <v>265</v>
      </c>
      <c r="AU203" s="157" t="s">
        <v>21</v>
      </c>
      <c r="AV203" s="12" t="s">
        <v>21</v>
      </c>
      <c r="AW203" s="12" t="s">
        <v>36</v>
      </c>
      <c r="AX203" s="12" t="s">
        <v>88</v>
      </c>
      <c r="AY203" s="157" t="s">
        <v>250</v>
      </c>
    </row>
    <row r="204" spans="2:65" s="1" customFormat="1" ht="24.2" customHeight="1">
      <c r="B204" s="33"/>
      <c r="C204" s="138" t="s">
        <v>429</v>
      </c>
      <c r="D204" s="138" t="s">
        <v>252</v>
      </c>
      <c r="E204" s="139" t="s">
        <v>6933</v>
      </c>
      <c r="F204" s="140" t="s">
        <v>6934</v>
      </c>
      <c r="G204" s="141" t="s">
        <v>481</v>
      </c>
      <c r="H204" s="142">
        <v>3</v>
      </c>
      <c r="I204" s="143"/>
      <c r="J204" s="144">
        <f>ROUND(I204*H204,2)</f>
        <v>0</v>
      </c>
      <c r="K204" s="140" t="s">
        <v>256</v>
      </c>
      <c r="L204" s="33"/>
      <c r="M204" s="145" t="s">
        <v>1</v>
      </c>
      <c r="N204" s="146" t="s">
        <v>45</v>
      </c>
      <c r="P204" s="147">
        <f>O204*H204</f>
        <v>0</v>
      </c>
      <c r="Q204" s="147">
        <v>0</v>
      </c>
      <c r="R204" s="147">
        <f>Q204*H204</f>
        <v>0</v>
      </c>
      <c r="S204" s="147">
        <v>0</v>
      </c>
      <c r="T204" s="148">
        <f>S204*H204</f>
        <v>0</v>
      </c>
      <c r="AR204" s="149" t="s">
        <v>257</v>
      </c>
      <c r="AT204" s="149" t="s">
        <v>252</v>
      </c>
      <c r="AU204" s="149" t="s">
        <v>21</v>
      </c>
      <c r="AY204" s="17" t="s">
        <v>250</v>
      </c>
      <c r="BE204" s="150">
        <f>IF(N204="základní",J204,0)</f>
        <v>0</v>
      </c>
      <c r="BF204" s="150">
        <f>IF(N204="snížená",J204,0)</f>
        <v>0</v>
      </c>
      <c r="BG204" s="150">
        <f>IF(N204="zákl. přenesená",J204,0)</f>
        <v>0</v>
      </c>
      <c r="BH204" s="150">
        <f>IF(N204="sníž. přenesená",J204,0)</f>
        <v>0</v>
      </c>
      <c r="BI204" s="150">
        <f>IF(N204="nulová",J204,0)</f>
        <v>0</v>
      </c>
      <c r="BJ204" s="17" t="s">
        <v>88</v>
      </c>
      <c r="BK204" s="150">
        <f>ROUND(I204*H204,2)</f>
        <v>0</v>
      </c>
      <c r="BL204" s="17" t="s">
        <v>257</v>
      </c>
      <c r="BM204" s="149" t="s">
        <v>6935</v>
      </c>
    </row>
    <row r="205" spans="2:65" s="1" customFormat="1" ht="11.25">
      <c r="B205" s="33"/>
      <c r="D205" s="151" t="s">
        <v>259</v>
      </c>
      <c r="F205" s="152" t="s">
        <v>6936</v>
      </c>
      <c r="I205" s="153"/>
      <c r="L205" s="33"/>
      <c r="M205" s="154"/>
      <c r="T205" s="57"/>
      <c r="AT205" s="17" t="s">
        <v>259</v>
      </c>
      <c r="AU205" s="17" t="s">
        <v>21</v>
      </c>
    </row>
    <row r="206" spans="2:65" s="12" customFormat="1" ht="11.25">
      <c r="B206" s="155"/>
      <c r="D206" s="156" t="s">
        <v>265</v>
      </c>
      <c r="E206" s="157" t="s">
        <v>1</v>
      </c>
      <c r="F206" s="158" t="s">
        <v>6787</v>
      </c>
      <c r="H206" s="159">
        <v>3</v>
      </c>
      <c r="I206" s="160"/>
      <c r="L206" s="155"/>
      <c r="M206" s="161"/>
      <c r="T206" s="162"/>
      <c r="AT206" s="157" t="s">
        <v>265</v>
      </c>
      <c r="AU206" s="157" t="s">
        <v>21</v>
      </c>
      <c r="AV206" s="12" t="s">
        <v>21</v>
      </c>
      <c r="AW206" s="12" t="s">
        <v>36</v>
      </c>
      <c r="AX206" s="12" t="s">
        <v>88</v>
      </c>
      <c r="AY206" s="157" t="s">
        <v>250</v>
      </c>
    </row>
    <row r="207" spans="2:65" s="1" customFormat="1" ht="24.2" customHeight="1">
      <c r="B207" s="33"/>
      <c r="C207" s="138" t="s">
        <v>435</v>
      </c>
      <c r="D207" s="138" t="s">
        <v>252</v>
      </c>
      <c r="E207" s="139" t="s">
        <v>6937</v>
      </c>
      <c r="F207" s="140" t="s">
        <v>6938</v>
      </c>
      <c r="G207" s="141" t="s">
        <v>481</v>
      </c>
      <c r="H207" s="142">
        <v>1</v>
      </c>
      <c r="I207" s="143"/>
      <c r="J207" s="144">
        <f>ROUND(I207*H207,2)</f>
        <v>0</v>
      </c>
      <c r="K207" s="140" t="s">
        <v>256</v>
      </c>
      <c r="L207" s="33"/>
      <c r="M207" s="145" t="s">
        <v>1</v>
      </c>
      <c r="N207" s="146" t="s">
        <v>45</v>
      </c>
      <c r="P207" s="147">
        <f>O207*H207</f>
        <v>0</v>
      </c>
      <c r="Q207" s="147">
        <v>0</v>
      </c>
      <c r="R207" s="147">
        <f>Q207*H207</f>
        <v>0</v>
      </c>
      <c r="S207" s="147">
        <v>0</v>
      </c>
      <c r="T207" s="148">
        <f>S207*H207</f>
        <v>0</v>
      </c>
      <c r="AR207" s="149" t="s">
        <v>257</v>
      </c>
      <c r="AT207" s="149" t="s">
        <v>252</v>
      </c>
      <c r="AU207" s="149" t="s">
        <v>21</v>
      </c>
      <c r="AY207" s="17" t="s">
        <v>250</v>
      </c>
      <c r="BE207" s="150">
        <f>IF(N207="základní",J207,0)</f>
        <v>0</v>
      </c>
      <c r="BF207" s="150">
        <f>IF(N207="snížená",J207,0)</f>
        <v>0</v>
      </c>
      <c r="BG207" s="150">
        <f>IF(N207="zákl. přenesená",J207,0)</f>
        <v>0</v>
      </c>
      <c r="BH207" s="150">
        <f>IF(N207="sníž. přenesená",J207,0)</f>
        <v>0</v>
      </c>
      <c r="BI207" s="150">
        <f>IF(N207="nulová",J207,0)</f>
        <v>0</v>
      </c>
      <c r="BJ207" s="17" t="s">
        <v>88</v>
      </c>
      <c r="BK207" s="150">
        <f>ROUND(I207*H207,2)</f>
        <v>0</v>
      </c>
      <c r="BL207" s="17" t="s">
        <v>257</v>
      </c>
      <c r="BM207" s="149" t="s">
        <v>6939</v>
      </c>
    </row>
    <row r="208" spans="2:65" s="1" customFormat="1" ht="11.25">
      <c r="B208" s="33"/>
      <c r="D208" s="151" t="s">
        <v>259</v>
      </c>
      <c r="F208" s="152" t="s">
        <v>6940</v>
      </c>
      <c r="I208" s="153"/>
      <c r="L208" s="33"/>
      <c r="M208" s="154"/>
      <c r="T208" s="57"/>
      <c r="AT208" s="17" t="s">
        <v>259</v>
      </c>
      <c r="AU208" s="17" t="s">
        <v>21</v>
      </c>
    </row>
    <row r="209" spans="2:65" s="12" customFormat="1" ht="11.25">
      <c r="B209" s="155"/>
      <c r="D209" s="156" t="s">
        <v>265</v>
      </c>
      <c r="E209" s="157" t="s">
        <v>1</v>
      </c>
      <c r="F209" s="158" t="s">
        <v>6788</v>
      </c>
      <c r="H209" s="159">
        <v>1</v>
      </c>
      <c r="I209" s="160"/>
      <c r="L209" s="155"/>
      <c r="M209" s="161"/>
      <c r="T209" s="162"/>
      <c r="AT209" s="157" t="s">
        <v>265</v>
      </c>
      <c r="AU209" s="157" t="s">
        <v>21</v>
      </c>
      <c r="AV209" s="12" t="s">
        <v>21</v>
      </c>
      <c r="AW209" s="12" t="s">
        <v>36</v>
      </c>
      <c r="AX209" s="12" t="s">
        <v>88</v>
      </c>
      <c r="AY209" s="157" t="s">
        <v>250</v>
      </c>
    </row>
    <row r="210" spans="2:65" s="1" customFormat="1" ht="24.2" customHeight="1">
      <c r="B210" s="33"/>
      <c r="C210" s="138" t="s">
        <v>440</v>
      </c>
      <c r="D210" s="138" t="s">
        <v>252</v>
      </c>
      <c r="E210" s="139" t="s">
        <v>6941</v>
      </c>
      <c r="F210" s="140" t="s">
        <v>6942</v>
      </c>
      <c r="G210" s="141" t="s">
        <v>481</v>
      </c>
      <c r="H210" s="142">
        <v>939</v>
      </c>
      <c r="I210" s="143"/>
      <c r="J210" s="144">
        <f>ROUND(I210*H210,2)</f>
        <v>0</v>
      </c>
      <c r="K210" s="140" t="s">
        <v>256</v>
      </c>
      <c r="L210" s="33"/>
      <c r="M210" s="145" t="s">
        <v>1</v>
      </c>
      <c r="N210" s="146" t="s">
        <v>45</v>
      </c>
      <c r="P210" s="147">
        <f>O210*H210</f>
        <v>0</v>
      </c>
      <c r="Q210" s="147">
        <v>0</v>
      </c>
      <c r="R210" s="147">
        <f>Q210*H210</f>
        <v>0</v>
      </c>
      <c r="S210" s="147">
        <v>0</v>
      </c>
      <c r="T210" s="148">
        <f>S210*H210</f>
        <v>0</v>
      </c>
      <c r="AR210" s="149" t="s">
        <v>257</v>
      </c>
      <c r="AT210" s="149" t="s">
        <v>252</v>
      </c>
      <c r="AU210" s="149" t="s">
        <v>21</v>
      </c>
      <c r="AY210" s="17" t="s">
        <v>250</v>
      </c>
      <c r="BE210" s="150">
        <f>IF(N210="základní",J210,0)</f>
        <v>0</v>
      </c>
      <c r="BF210" s="150">
        <f>IF(N210="snížená",J210,0)</f>
        <v>0</v>
      </c>
      <c r="BG210" s="150">
        <f>IF(N210="zákl. přenesená",J210,0)</f>
        <v>0</v>
      </c>
      <c r="BH210" s="150">
        <f>IF(N210="sníž. přenesená",J210,0)</f>
        <v>0</v>
      </c>
      <c r="BI210" s="150">
        <f>IF(N210="nulová",J210,0)</f>
        <v>0</v>
      </c>
      <c r="BJ210" s="17" t="s">
        <v>88</v>
      </c>
      <c r="BK210" s="150">
        <f>ROUND(I210*H210,2)</f>
        <v>0</v>
      </c>
      <c r="BL210" s="17" t="s">
        <v>257</v>
      </c>
      <c r="BM210" s="149" t="s">
        <v>6943</v>
      </c>
    </row>
    <row r="211" spans="2:65" s="1" customFormat="1" ht="11.25">
      <c r="B211" s="33"/>
      <c r="D211" s="151" t="s">
        <v>259</v>
      </c>
      <c r="F211" s="152" t="s">
        <v>6944</v>
      </c>
      <c r="I211" s="153"/>
      <c r="L211" s="33"/>
      <c r="M211" s="154"/>
      <c r="T211" s="57"/>
      <c r="AT211" s="17" t="s">
        <v>259</v>
      </c>
      <c r="AU211" s="17" t="s">
        <v>21</v>
      </c>
    </row>
    <row r="212" spans="2:65" s="12" customFormat="1" ht="11.25">
      <c r="B212" s="155"/>
      <c r="D212" s="156" t="s">
        <v>265</v>
      </c>
      <c r="E212" s="157" t="s">
        <v>1</v>
      </c>
      <c r="F212" s="158" t="s">
        <v>6796</v>
      </c>
      <c r="H212" s="159">
        <v>939</v>
      </c>
      <c r="I212" s="160"/>
      <c r="L212" s="155"/>
      <c r="M212" s="161"/>
      <c r="T212" s="162"/>
      <c r="AT212" s="157" t="s">
        <v>265</v>
      </c>
      <c r="AU212" s="157" t="s">
        <v>21</v>
      </c>
      <c r="AV212" s="12" t="s">
        <v>21</v>
      </c>
      <c r="AW212" s="12" t="s">
        <v>36</v>
      </c>
      <c r="AX212" s="12" t="s">
        <v>88</v>
      </c>
      <c r="AY212" s="157" t="s">
        <v>250</v>
      </c>
    </row>
    <row r="213" spans="2:65" s="1" customFormat="1" ht="24.2" customHeight="1">
      <c r="B213" s="33"/>
      <c r="C213" s="138" t="s">
        <v>447</v>
      </c>
      <c r="D213" s="138" t="s">
        <v>252</v>
      </c>
      <c r="E213" s="139" t="s">
        <v>6945</v>
      </c>
      <c r="F213" s="140" t="s">
        <v>6946</v>
      </c>
      <c r="G213" s="141" t="s">
        <v>481</v>
      </c>
      <c r="H213" s="142">
        <v>349</v>
      </c>
      <c r="I213" s="143"/>
      <c r="J213" s="144">
        <f>ROUND(I213*H213,2)</f>
        <v>0</v>
      </c>
      <c r="K213" s="140" t="s">
        <v>256</v>
      </c>
      <c r="L213" s="33"/>
      <c r="M213" s="145" t="s">
        <v>1</v>
      </c>
      <c r="N213" s="146" t="s">
        <v>45</v>
      </c>
      <c r="P213" s="147">
        <f>O213*H213</f>
        <v>0</v>
      </c>
      <c r="Q213" s="147">
        <v>0</v>
      </c>
      <c r="R213" s="147">
        <f>Q213*H213</f>
        <v>0</v>
      </c>
      <c r="S213" s="147">
        <v>0</v>
      </c>
      <c r="T213" s="148">
        <f>S213*H213</f>
        <v>0</v>
      </c>
      <c r="AR213" s="149" t="s">
        <v>257</v>
      </c>
      <c r="AT213" s="149" t="s">
        <v>252</v>
      </c>
      <c r="AU213" s="149" t="s">
        <v>21</v>
      </c>
      <c r="AY213" s="17" t="s">
        <v>250</v>
      </c>
      <c r="BE213" s="150">
        <f>IF(N213="základní",J213,0)</f>
        <v>0</v>
      </c>
      <c r="BF213" s="150">
        <f>IF(N213="snížená",J213,0)</f>
        <v>0</v>
      </c>
      <c r="BG213" s="150">
        <f>IF(N213="zákl. přenesená",J213,0)</f>
        <v>0</v>
      </c>
      <c r="BH213" s="150">
        <f>IF(N213="sníž. přenesená",J213,0)</f>
        <v>0</v>
      </c>
      <c r="BI213" s="150">
        <f>IF(N213="nulová",J213,0)</f>
        <v>0</v>
      </c>
      <c r="BJ213" s="17" t="s">
        <v>88</v>
      </c>
      <c r="BK213" s="150">
        <f>ROUND(I213*H213,2)</f>
        <v>0</v>
      </c>
      <c r="BL213" s="17" t="s">
        <v>257</v>
      </c>
      <c r="BM213" s="149" t="s">
        <v>6947</v>
      </c>
    </row>
    <row r="214" spans="2:65" s="1" customFormat="1" ht="11.25">
      <c r="B214" s="33"/>
      <c r="D214" s="151" t="s">
        <v>259</v>
      </c>
      <c r="F214" s="152" t="s">
        <v>6948</v>
      </c>
      <c r="I214" s="153"/>
      <c r="L214" s="33"/>
      <c r="M214" s="154"/>
      <c r="T214" s="57"/>
      <c r="AT214" s="17" t="s">
        <v>259</v>
      </c>
      <c r="AU214" s="17" t="s">
        <v>21</v>
      </c>
    </row>
    <row r="215" spans="2:65" s="12" customFormat="1" ht="11.25">
      <c r="B215" s="155"/>
      <c r="D215" s="156" t="s">
        <v>265</v>
      </c>
      <c r="E215" s="157" t="s">
        <v>1</v>
      </c>
      <c r="F215" s="158" t="s">
        <v>6790</v>
      </c>
      <c r="H215" s="159">
        <v>349</v>
      </c>
      <c r="I215" s="160"/>
      <c r="L215" s="155"/>
      <c r="M215" s="161"/>
      <c r="T215" s="162"/>
      <c r="AT215" s="157" t="s">
        <v>265</v>
      </c>
      <c r="AU215" s="157" t="s">
        <v>21</v>
      </c>
      <c r="AV215" s="12" t="s">
        <v>21</v>
      </c>
      <c r="AW215" s="12" t="s">
        <v>36</v>
      </c>
      <c r="AX215" s="12" t="s">
        <v>88</v>
      </c>
      <c r="AY215" s="157" t="s">
        <v>250</v>
      </c>
    </row>
    <row r="216" spans="2:65" s="1" customFormat="1" ht="24.2" customHeight="1">
      <c r="B216" s="33"/>
      <c r="C216" s="138" t="s">
        <v>454</v>
      </c>
      <c r="D216" s="138" t="s">
        <v>252</v>
      </c>
      <c r="E216" s="139" t="s">
        <v>6949</v>
      </c>
      <c r="F216" s="140" t="s">
        <v>6950</v>
      </c>
      <c r="G216" s="141" t="s">
        <v>481</v>
      </c>
      <c r="H216" s="142">
        <v>108</v>
      </c>
      <c r="I216" s="143"/>
      <c r="J216" s="144">
        <f>ROUND(I216*H216,2)</f>
        <v>0</v>
      </c>
      <c r="K216" s="140" t="s">
        <v>256</v>
      </c>
      <c r="L216" s="33"/>
      <c r="M216" s="145" t="s">
        <v>1</v>
      </c>
      <c r="N216" s="146" t="s">
        <v>45</v>
      </c>
      <c r="P216" s="147">
        <f>O216*H216</f>
        <v>0</v>
      </c>
      <c r="Q216" s="147">
        <v>0</v>
      </c>
      <c r="R216" s="147">
        <f>Q216*H216</f>
        <v>0</v>
      </c>
      <c r="S216" s="147">
        <v>0</v>
      </c>
      <c r="T216" s="148">
        <f>S216*H216</f>
        <v>0</v>
      </c>
      <c r="AR216" s="149" t="s">
        <v>257</v>
      </c>
      <c r="AT216" s="149" t="s">
        <v>252</v>
      </c>
      <c r="AU216" s="149" t="s">
        <v>21</v>
      </c>
      <c r="AY216" s="17" t="s">
        <v>250</v>
      </c>
      <c r="BE216" s="150">
        <f>IF(N216="základní",J216,0)</f>
        <v>0</v>
      </c>
      <c r="BF216" s="150">
        <f>IF(N216="snížená",J216,0)</f>
        <v>0</v>
      </c>
      <c r="BG216" s="150">
        <f>IF(N216="zákl. přenesená",J216,0)</f>
        <v>0</v>
      </c>
      <c r="BH216" s="150">
        <f>IF(N216="sníž. přenesená",J216,0)</f>
        <v>0</v>
      </c>
      <c r="BI216" s="150">
        <f>IF(N216="nulová",J216,0)</f>
        <v>0</v>
      </c>
      <c r="BJ216" s="17" t="s">
        <v>88</v>
      </c>
      <c r="BK216" s="150">
        <f>ROUND(I216*H216,2)</f>
        <v>0</v>
      </c>
      <c r="BL216" s="17" t="s">
        <v>257</v>
      </c>
      <c r="BM216" s="149" t="s">
        <v>6951</v>
      </c>
    </row>
    <row r="217" spans="2:65" s="1" customFormat="1" ht="11.25">
      <c r="B217" s="33"/>
      <c r="D217" s="151" t="s">
        <v>259</v>
      </c>
      <c r="F217" s="152" t="s">
        <v>6952</v>
      </c>
      <c r="I217" s="153"/>
      <c r="L217" s="33"/>
      <c r="M217" s="154"/>
      <c r="T217" s="57"/>
      <c r="AT217" s="17" t="s">
        <v>259</v>
      </c>
      <c r="AU217" s="17" t="s">
        <v>21</v>
      </c>
    </row>
    <row r="218" spans="2:65" s="12" customFormat="1" ht="11.25">
      <c r="B218" s="155"/>
      <c r="D218" s="156" t="s">
        <v>265</v>
      </c>
      <c r="E218" s="157" t="s">
        <v>1</v>
      </c>
      <c r="F218" s="158" t="s">
        <v>6793</v>
      </c>
      <c r="H218" s="159">
        <v>108</v>
      </c>
      <c r="I218" s="160"/>
      <c r="L218" s="155"/>
      <c r="M218" s="161"/>
      <c r="T218" s="162"/>
      <c r="AT218" s="157" t="s">
        <v>265</v>
      </c>
      <c r="AU218" s="157" t="s">
        <v>21</v>
      </c>
      <c r="AV218" s="12" t="s">
        <v>21</v>
      </c>
      <c r="AW218" s="12" t="s">
        <v>36</v>
      </c>
      <c r="AX218" s="12" t="s">
        <v>88</v>
      </c>
      <c r="AY218" s="157" t="s">
        <v>250</v>
      </c>
    </row>
    <row r="219" spans="2:65" s="1" customFormat="1" ht="24.2" customHeight="1">
      <c r="B219" s="33"/>
      <c r="C219" s="138" t="s">
        <v>460</v>
      </c>
      <c r="D219" s="138" t="s">
        <v>252</v>
      </c>
      <c r="E219" s="139" t="s">
        <v>6953</v>
      </c>
      <c r="F219" s="140" t="s">
        <v>6954</v>
      </c>
      <c r="G219" s="141" t="s">
        <v>481</v>
      </c>
      <c r="H219" s="142">
        <v>47</v>
      </c>
      <c r="I219" s="143"/>
      <c r="J219" s="144">
        <f>ROUND(I219*H219,2)</f>
        <v>0</v>
      </c>
      <c r="K219" s="140" t="s">
        <v>256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0</v>
      </c>
      <c r="R219" s="147">
        <f>Q219*H219</f>
        <v>0</v>
      </c>
      <c r="S219" s="147">
        <v>0</v>
      </c>
      <c r="T219" s="148">
        <f>S219*H219</f>
        <v>0</v>
      </c>
      <c r="AR219" s="149" t="s">
        <v>257</v>
      </c>
      <c r="AT219" s="149" t="s">
        <v>252</v>
      </c>
      <c r="AU219" s="149" t="s">
        <v>21</v>
      </c>
      <c r="AY219" s="17" t="s">
        <v>250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257</v>
      </c>
      <c r="BM219" s="149" t="s">
        <v>6955</v>
      </c>
    </row>
    <row r="220" spans="2:65" s="1" customFormat="1" ht="11.25">
      <c r="B220" s="33"/>
      <c r="D220" s="151" t="s">
        <v>259</v>
      </c>
      <c r="F220" s="152" t="s">
        <v>6956</v>
      </c>
      <c r="I220" s="153"/>
      <c r="L220" s="33"/>
      <c r="M220" s="154"/>
      <c r="T220" s="57"/>
      <c r="AT220" s="17" t="s">
        <v>259</v>
      </c>
      <c r="AU220" s="17" t="s">
        <v>21</v>
      </c>
    </row>
    <row r="221" spans="2:65" s="12" customFormat="1" ht="11.25">
      <c r="B221" s="155"/>
      <c r="D221" s="156" t="s">
        <v>265</v>
      </c>
      <c r="E221" s="157" t="s">
        <v>1</v>
      </c>
      <c r="F221" s="158" t="s">
        <v>6794</v>
      </c>
      <c r="H221" s="159">
        <v>47</v>
      </c>
      <c r="I221" s="160"/>
      <c r="L221" s="155"/>
      <c r="M221" s="161"/>
      <c r="T221" s="162"/>
      <c r="AT221" s="157" t="s">
        <v>265</v>
      </c>
      <c r="AU221" s="157" t="s">
        <v>21</v>
      </c>
      <c r="AV221" s="12" t="s">
        <v>21</v>
      </c>
      <c r="AW221" s="12" t="s">
        <v>36</v>
      </c>
      <c r="AX221" s="12" t="s">
        <v>88</v>
      </c>
      <c r="AY221" s="157" t="s">
        <v>250</v>
      </c>
    </row>
    <row r="222" spans="2:65" s="1" customFormat="1" ht="24.2" customHeight="1">
      <c r="B222" s="33"/>
      <c r="C222" s="138" t="s">
        <v>466</v>
      </c>
      <c r="D222" s="138" t="s">
        <v>252</v>
      </c>
      <c r="E222" s="139" t="s">
        <v>6957</v>
      </c>
      <c r="F222" s="140" t="s">
        <v>6958</v>
      </c>
      <c r="G222" s="141" t="s">
        <v>481</v>
      </c>
      <c r="H222" s="142">
        <v>16</v>
      </c>
      <c r="I222" s="143"/>
      <c r="J222" s="144">
        <f>ROUND(I222*H222,2)</f>
        <v>0</v>
      </c>
      <c r="K222" s="140" t="s">
        <v>256</v>
      </c>
      <c r="L222" s="33"/>
      <c r="M222" s="145" t="s">
        <v>1</v>
      </c>
      <c r="N222" s="146" t="s">
        <v>45</v>
      </c>
      <c r="P222" s="147">
        <f>O222*H222</f>
        <v>0</v>
      </c>
      <c r="Q222" s="147">
        <v>0</v>
      </c>
      <c r="R222" s="147">
        <f>Q222*H222</f>
        <v>0</v>
      </c>
      <c r="S222" s="147">
        <v>0</v>
      </c>
      <c r="T222" s="148">
        <f>S222*H222</f>
        <v>0</v>
      </c>
      <c r="AR222" s="149" t="s">
        <v>257</v>
      </c>
      <c r="AT222" s="149" t="s">
        <v>252</v>
      </c>
      <c r="AU222" s="149" t="s">
        <v>21</v>
      </c>
      <c r="AY222" s="17" t="s">
        <v>250</v>
      </c>
      <c r="BE222" s="150">
        <f>IF(N222="základní",J222,0)</f>
        <v>0</v>
      </c>
      <c r="BF222" s="150">
        <f>IF(N222="snížená",J222,0)</f>
        <v>0</v>
      </c>
      <c r="BG222" s="150">
        <f>IF(N222="zákl. přenesená",J222,0)</f>
        <v>0</v>
      </c>
      <c r="BH222" s="150">
        <f>IF(N222="sníž. přenesená",J222,0)</f>
        <v>0</v>
      </c>
      <c r="BI222" s="150">
        <f>IF(N222="nulová",J222,0)</f>
        <v>0</v>
      </c>
      <c r="BJ222" s="17" t="s">
        <v>88</v>
      </c>
      <c r="BK222" s="150">
        <f>ROUND(I222*H222,2)</f>
        <v>0</v>
      </c>
      <c r="BL222" s="17" t="s">
        <v>257</v>
      </c>
      <c r="BM222" s="149" t="s">
        <v>6959</v>
      </c>
    </row>
    <row r="223" spans="2:65" s="1" customFormat="1" ht="11.25">
      <c r="B223" s="33"/>
      <c r="D223" s="151" t="s">
        <v>259</v>
      </c>
      <c r="F223" s="152" t="s">
        <v>6960</v>
      </c>
      <c r="I223" s="153"/>
      <c r="L223" s="33"/>
      <c r="M223" s="154"/>
      <c r="T223" s="57"/>
      <c r="AT223" s="17" t="s">
        <v>259</v>
      </c>
      <c r="AU223" s="17" t="s">
        <v>21</v>
      </c>
    </row>
    <row r="224" spans="2:65" s="12" customFormat="1" ht="11.25">
      <c r="B224" s="155"/>
      <c r="D224" s="156" t="s">
        <v>265</v>
      </c>
      <c r="E224" s="157" t="s">
        <v>1</v>
      </c>
      <c r="F224" s="158" t="s">
        <v>6789</v>
      </c>
      <c r="H224" s="159">
        <v>16</v>
      </c>
      <c r="I224" s="160"/>
      <c r="L224" s="155"/>
      <c r="M224" s="161"/>
      <c r="T224" s="162"/>
      <c r="AT224" s="157" t="s">
        <v>265</v>
      </c>
      <c r="AU224" s="157" t="s">
        <v>21</v>
      </c>
      <c r="AV224" s="12" t="s">
        <v>21</v>
      </c>
      <c r="AW224" s="12" t="s">
        <v>36</v>
      </c>
      <c r="AX224" s="12" t="s">
        <v>88</v>
      </c>
      <c r="AY224" s="157" t="s">
        <v>250</v>
      </c>
    </row>
    <row r="225" spans="2:65" s="1" customFormat="1" ht="24.2" customHeight="1">
      <c r="B225" s="33"/>
      <c r="C225" s="138" t="s">
        <v>472</v>
      </c>
      <c r="D225" s="138" t="s">
        <v>252</v>
      </c>
      <c r="E225" s="139" t="s">
        <v>6961</v>
      </c>
      <c r="F225" s="140" t="s">
        <v>6962</v>
      </c>
      <c r="G225" s="141" t="s">
        <v>481</v>
      </c>
      <c r="H225" s="142">
        <v>3</v>
      </c>
      <c r="I225" s="143"/>
      <c r="J225" s="144">
        <f>ROUND(I225*H225,2)</f>
        <v>0</v>
      </c>
      <c r="K225" s="140" t="s">
        <v>256</v>
      </c>
      <c r="L225" s="33"/>
      <c r="M225" s="145" t="s">
        <v>1</v>
      </c>
      <c r="N225" s="146" t="s">
        <v>45</v>
      </c>
      <c r="P225" s="147">
        <f>O225*H225</f>
        <v>0</v>
      </c>
      <c r="Q225" s="147">
        <v>0</v>
      </c>
      <c r="R225" s="147">
        <f>Q225*H225</f>
        <v>0</v>
      </c>
      <c r="S225" s="147">
        <v>0</v>
      </c>
      <c r="T225" s="148">
        <f>S225*H225</f>
        <v>0</v>
      </c>
      <c r="AR225" s="149" t="s">
        <v>257</v>
      </c>
      <c r="AT225" s="149" t="s">
        <v>252</v>
      </c>
      <c r="AU225" s="149" t="s">
        <v>21</v>
      </c>
      <c r="AY225" s="17" t="s">
        <v>250</v>
      </c>
      <c r="BE225" s="150">
        <f>IF(N225="základní",J225,0)</f>
        <v>0</v>
      </c>
      <c r="BF225" s="150">
        <f>IF(N225="snížená",J225,0)</f>
        <v>0</v>
      </c>
      <c r="BG225" s="150">
        <f>IF(N225="zákl. přenesená",J225,0)</f>
        <v>0</v>
      </c>
      <c r="BH225" s="150">
        <f>IF(N225="sníž. přenesená",J225,0)</f>
        <v>0</v>
      </c>
      <c r="BI225" s="150">
        <f>IF(N225="nulová",J225,0)</f>
        <v>0</v>
      </c>
      <c r="BJ225" s="17" t="s">
        <v>88</v>
      </c>
      <c r="BK225" s="150">
        <f>ROUND(I225*H225,2)</f>
        <v>0</v>
      </c>
      <c r="BL225" s="17" t="s">
        <v>257</v>
      </c>
      <c r="BM225" s="149" t="s">
        <v>6963</v>
      </c>
    </row>
    <row r="226" spans="2:65" s="1" customFormat="1" ht="11.25">
      <c r="B226" s="33"/>
      <c r="D226" s="151" t="s">
        <v>259</v>
      </c>
      <c r="F226" s="152" t="s">
        <v>6964</v>
      </c>
      <c r="I226" s="153"/>
      <c r="L226" s="33"/>
      <c r="M226" s="154"/>
      <c r="T226" s="57"/>
      <c r="AT226" s="17" t="s">
        <v>259</v>
      </c>
      <c r="AU226" s="17" t="s">
        <v>21</v>
      </c>
    </row>
    <row r="227" spans="2:65" s="12" customFormat="1" ht="11.25">
      <c r="B227" s="155"/>
      <c r="D227" s="156" t="s">
        <v>265</v>
      </c>
      <c r="E227" s="157" t="s">
        <v>1</v>
      </c>
      <c r="F227" s="158" t="s">
        <v>6795</v>
      </c>
      <c r="H227" s="159">
        <v>3</v>
      </c>
      <c r="I227" s="160"/>
      <c r="L227" s="155"/>
      <c r="M227" s="161"/>
      <c r="T227" s="162"/>
      <c r="AT227" s="157" t="s">
        <v>265</v>
      </c>
      <c r="AU227" s="157" t="s">
        <v>21</v>
      </c>
      <c r="AV227" s="12" t="s">
        <v>21</v>
      </c>
      <c r="AW227" s="12" t="s">
        <v>36</v>
      </c>
      <c r="AX227" s="12" t="s">
        <v>88</v>
      </c>
      <c r="AY227" s="157" t="s">
        <v>250</v>
      </c>
    </row>
    <row r="228" spans="2:65" s="1" customFormat="1" ht="24.2" customHeight="1">
      <c r="B228" s="33"/>
      <c r="C228" s="138" t="s">
        <v>478</v>
      </c>
      <c r="D228" s="138" t="s">
        <v>252</v>
      </c>
      <c r="E228" s="139" t="s">
        <v>6965</v>
      </c>
      <c r="F228" s="140" t="s">
        <v>6966</v>
      </c>
      <c r="G228" s="141" t="s">
        <v>481</v>
      </c>
      <c r="H228" s="142">
        <v>167</v>
      </c>
      <c r="I228" s="143"/>
      <c r="J228" s="144">
        <f>ROUND(I228*H228,2)</f>
        <v>0</v>
      </c>
      <c r="K228" s="140" t="s">
        <v>256</v>
      </c>
      <c r="L228" s="33"/>
      <c r="M228" s="145" t="s">
        <v>1</v>
      </c>
      <c r="N228" s="146" t="s">
        <v>45</v>
      </c>
      <c r="P228" s="147">
        <f>O228*H228</f>
        <v>0</v>
      </c>
      <c r="Q228" s="147">
        <v>0</v>
      </c>
      <c r="R228" s="147">
        <f>Q228*H228</f>
        <v>0</v>
      </c>
      <c r="S228" s="147">
        <v>0</v>
      </c>
      <c r="T228" s="148">
        <f>S228*H228</f>
        <v>0</v>
      </c>
      <c r="AR228" s="149" t="s">
        <v>257</v>
      </c>
      <c r="AT228" s="149" t="s">
        <v>252</v>
      </c>
      <c r="AU228" s="149" t="s">
        <v>21</v>
      </c>
      <c r="AY228" s="17" t="s">
        <v>250</v>
      </c>
      <c r="BE228" s="150">
        <f>IF(N228="základní",J228,0)</f>
        <v>0</v>
      </c>
      <c r="BF228" s="150">
        <f>IF(N228="snížená",J228,0)</f>
        <v>0</v>
      </c>
      <c r="BG228" s="150">
        <f>IF(N228="zákl. přenesená",J228,0)</f>
        <v>0</v>
      </c>
      <c r="BH228" s="150">
        <f>IF(N228="sníž. přenesená",J228,0)</f>
        <v>0</v>
      </c>
      <c r="BI228" s="150">
        <f>IF(N228="nulová",J228,0)</f>
        <v>0</v>
      </c>
      <c r="BJ228" s="17" t="s">
        <v>88</v>
      </c>
      <c r="BK228" s="150">
        <f>ROUND(I228*H228,2)</f>
        <v>0</v>
      </c>
      <c r="BL228" s="17" t="s">
        <v>257</v>
      </c>
      <c r="BM228" s="149" t="s">
        <v>6967</v>
      </c>
    </row>
    <row r="229" spans="2:65" s="1" customFormat="1" ht="11.25">
      <c r="B229" s="33"/>
      <c r="D229" s="151" t="s">
        <v>259</v>
      </c>
      <c r="F229" s="152" t="s">
        <v>6968</v>
      </c>
      <c r="I229" s="153"/>
      <c r="L229" s="33"/>
      <c r="M229" s="154"/>
      <c r="T229" s="57"/>
      <c r="AT229" s="17" t="s">
        <v>259</v>
      </c>
      <c r="AU229" s="17" t="s">
        <v>21</v>
      </c>
    </row>
    <row r="230" spans="2:65" s="12" customFormat="1" ht="11.25">
      <c r="B230" s="155"/>
      <c r="D230" s="156" t="s">
        <v>265</v>
      </c>
      <c r="E230" s="157" t="s">
        <v>1</v>
      </c>
      <c r="F230" s="158" t="s">
        <v>6783</v>
      </c>
      <c r="H230" s="159">
        <v>167</v>
      </c>
      <c r="I230" s="160"/>
      <c r="L230" s="155"/>
      <c r="M230" s="161"/>
      <c r="T230" s="162"/>
      <c r="AT230" s="157" t="s">
        <v>265</v>
      </c>
      <c r="AU230" s="157" t="s">
        <v>21</v>
      </c>
      <c r="AV230" s="12" t="s">
        <v>21</v>
      </c>
      <c r="AW230" s="12" t="s">
        <v>36</v>
      </c>
      <c r="AX230" s="12" t="s">
        <v>88</v>
      </c>
      <c r="AY230" s="157" t="s">
        <v>250</v>
      </c>
    </row>
    <row r="231" spans="2:65" s="1" customFormat="1" ht="24.2" customHeight="1">
      <c r="B231" s="33"/>
      <c r="C231" s="138" t="s">
        <v>485</v>
      </c>
      <c r="D231" s="138" t="s">
        <v>252</v>
      </c>
      <c r="E231" s="139" t="s">
        <v>6969</v>
      </c>
      <c r="F231" s="140" t="s">
        <v>6970</v>
      </c>
      <c r="G231" s="141" t="s">
        <v>481</v>
      </c>
      <c r="H231" s="142">
        <v>52</v>
      </c>
      <c r="I231" s="143"/>
      <c r="J231" s="144">
        <f>ROUND(I231*H231,2)</f>
        <v>0</v>
      </c>
      <c r="K231" s="140" t="s">
        <v>256</v>
      </c>
      <c r="L231" s="33"/>
      <c r="M231" s="145" t="s">
        <v>1</v>
      </c>
      <c r="N231" s="146" t="s">
        <v>45</v>
      </c>
      <c r="P231" s="147">
        <f>O231*H231</f>
        <v>0</v>
      </c>
      <c r="Q231" s="147">
        <v>0</v>
      </c>
      <c r="R231" s="147">
        <f>Q231*H231</f>
        <v>0</v>
      </c>
      <c r="S231" s="147">
        <v>0</v>
      </c>
      <c r="T231" s="148">
        <f>S231*H231</f>
        <v>0</v>
      </c>
      <c r="AR231" s="149" t="s">
        <v>257</v>
      </c>
      <c r="AT231" s="149" t="s">
        <v>252</v>
      </c>
      <c r="AU231" s="149" t="s">
        <v>21</v>
      </c>
      <c r="AY231" s="17" t="s">
        <v>250</v>
      </c>
      <c r="BE231" s="150">
        <f>IF(N231="základní",J231,0)</f>
        <v>0</v>
      </c>
      <c r="BF231" s="150">
        <f>IF(N231="snížená",J231,0)</f>
        <v>0</v>
      </c>
      <c r="BG231" s="150">
        <f>IF(N231="zákl. přenesená",J231,0)</f>
        <v>0</v>
      </c>
      <c r="BH231" s="150">
        <f>IF(N231="sníž. přenesená",J231,0)</f>
        <v>0</v>
      </c>
      <c r="BI231" s="150">
        <f>IF(N231="nulová",J231,0)</f>
        <v>0</v>
      </c>
      <c r="BJ231" s="17" t="s">
        <v>88</v>
      </c>
      <c r="BK231" s="150">
        <f>ROUND(I231*H231,2)</f>
        <v>0</v>
      </c>
      <c r="BL231" s="17" t="s">
        <v>257</v>
      </c>
      <c r="BM231" s="149" t="s">
        <v>6971</v>
      </c>
    </row>
    <row r="232" spans="2:65" s="1" customFormat="1" ht="11.25">
      <c r="B232" s="33"/>
      <c r="D232" s="151" t="s">
        <v>259</v>
      </c>
      <c r="F232" s="152" t="s">
        <v>6972</v>
      </c>
      <c r="I232" s="153"/>
      <c r="L232" s="33"/>
      <c r="M232" s="154"/>
      <c r="T232" s="57"/>
      <c r="AT232" s="17" t="s">
        <v>259</v>
      </c>
      <c r="AU232" s="17" t="s">
        <v>21</v>
      </c>
    </row>
    <row r="233" spans="2:65" s="12" customFormat="1" ht="11.25">
      <c r="B233" s="155"/>
      <c r="D233" s="156" t="s">
        <v>265</v>
      </c>
      <c r="E233" s="157" t="s">
        <v>1</v>
      </c>
      <c r="F233" s="158" t="s">
        <v>6785</v>
      </c>
      <c r="H233" s="159">
        <v>52</v>
      </c>
      <c r="I233" s="160"/>
      <c r="L233" s="155"/>
      <c r="M233" s="161"/>
      <c r="T233" s="162"/>
      <c r="AT233" s="157" t="s">
        <v>265</v>
      </c>
      <c r="AU233" s="157" t="s">
        <v>21</v>
      </c>
      <c r="AV233" s="12" t="s">
        <v>21</v>
      </c>
      <c r="AW233" s="12" t="s">
        <v>36</v>
      </c>
      <c r="AX233" s="12" t="s">
        <v>88</v>
      </c>
      <c r="AY233" s="157" t="s">
        <v>250</v>
      </c>
    </row>
    <row r="234" spans="2:65" s="1" customFormat="1" ht="24.2" customHeight="1">
      <c r="B234" s="33"/>
      <c r="C234" s="138" t="s">
        <v>491</v>
      </c>
      <c r="D234" s="138" t="s">
        <v>252</v>
      </c>
      <c r="E234" s="139" t="s">
        <v>6973</v>
      </c>
      <c r="F234" s="140" t="s">
        <v>6974</v>
      </c>
      <c r="G234" s="141" t="s">
        <v>481</v>
      </c>
      <c r="H234" s="142">
        <v>7</v>
      </c>
      <c r="I234" s="143"/>
      <c r="J234" s="144">
        <f>ROUND(I234*H234,2)</f>
        <v>0</v>
      </c>
      <c r="K234" s="140" t="s">
        <v>256</v>
      </c>
      <c r="L234" s="33"/>
      <c r="M234" s="145" t="s">
        <v>1</v>
      </c>
      <c r="N234" s="146" t="s">
        <v>45</v>
      </c>
      <c r="P234" s="147">
        <f>O234*H234</f>
        <v>0</v>
      </c>
      <c r="Q234" s="147">
        <v>0</v>
      </c>
      <c r="R234" s="147">
        <f>Q234*H234</f>
        <v>0</v>
      </c>
      <c r="S234" s="147">
        <v>0</v>
      </c>
      <c r="T234" s="148">
        <f>S234*H234</f>
        <v>0</v>
      </c>
      <c r="AR234" s="149" t="s">
        <v>257</v>
      </c>
      <c r="AT234" s="149" t="s">
        <v>252</v>
      </c>
      <c r="AU234" s="149" t="s">
        <v>21</v>
      </c>
      <c r="AY234" s="17" t="s">
        <v>250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257</v>
      </c>
      <c r="BM234" s="149" t="s">
        <v>6975</v>
      </c>
    </row>
    <row r="235" spans="2:65" s="1" customFormat="1" ht="11.25">
      <c r="B235" s="33"/>
      <c r="D235" s="151" t="s">
        <v>259</v>
      </c>
      <c r="F235" s="152" t="s">
        <v>6976</v>
      </c>
      <c r="I235" s="153"/>
      <c r="L235" s="33"/>
      <c r="M235" s="154"/>
      <c r="T235" s="57"/>
      <c r="AT235" s="17" t="s">
        <v>259</v>
      </c>
      <c r="AU235" s="17" t="s">
        <v>21</v>
      </c>
    </row>
    <row r="236" spans="2:65" s="12" customFormat="1" ht="11.25">
      <c r="B236" s="155"/>
      <c r="D236" s="156" t="s">
        <v>265</v>
      </c>
      <c r="E236" s="157" t="s">
        <v>1</v>
      </c>
      <c r="F236" s="158" t="s">
        <v>6786</v>
      </c>
      <c r="H236" s="159">
        <v>7</v>
      </c>
      <c r="I236" s="160"/>
      <c r="L236" s="155"/>
      <c r="M236" s="161"/>
      <c r="T236" s="162"/>
      <c r="AT236" s="157" t="s">
        <v>265</v>
      </c>
      <c r="AU236" s="157" t="s">
        <v>21</v>
      </c>
      <c r="AV236" s="12" t="s">
        <v>21</v>
      </c>
      <c r="AW236" s="12" t="s">
        <v>36</v>
      </c>
      <c r="AX236" s="12" t="s">
        <v>88</v>
      </c>
      <c r="AY236" s="157" t="s">
        <v>250</v>
      </c>
    </row>
    <row r="237" spans="2:65" s="1" customFormat="1" ht="24.2" customHeight="1">
      <c r="B237" s="33"/>
      <c r="C237" s="138" t="s">
        <v>495</v>
      </c>
      <c r="D237" s="138" t="s">
        <v>252</v>
      </c>
      <c r="E237" s="139" t="s">
        <v>6977</v>
      </c>
      <c r="F237" s="140" t="s">
        <v>6978</v>
      </c>
      <c r="G237" s="141" t="s">
        <v>481</v>
      </c>
      <c r="H237" s="142">
        <v>3</v>
      </c>
      <c r="I237" s="143"/>
      <c r="J237" s="144">
        <f>ROUND(I237*H237,2)</f>
        <v>0</v>
      </c>
      <c r="K237" s="140" t="s">
        <v>256</v>
      </c>
      <c r="L237" s="33"/>
      <c r="M237" s="145" t="s">
        <v>1</v>
      </c>
      <c r="N237" s="146" t="s">
        <v>45</v>
      </c>
      <c r="P237" s="147">
        <f>O237*H237</f>
        <v>0</v>
      </c>
      <c r="Q237" s="147">
        <v>0</v>
      </c>
      <c r="R237" s="147">
        <f>Q237*H237</f>
        <v>0</v>
      </c>
      <c r="S237" s="147">
        <v>0</v>
      </c>
      <c r="T237" s="148">
        <f>S237*H237</f>
        <v>0</v>
      </c>
      <c r="AR237" s="149" t="s">
        <v>257</v>
      </c>
      <c r="AT237" s="149" t="s">
        <v>252</v>
      </c>
      <c r="AU237" s="149" t="s">
        <v>21</v>
      </c>
      <c r="AY237" s="17" t="s">
        <v>250</v>
      </c>
      <c r="BE237" s="150">
        <f>IF(N237="základní",J237,0)</f>
        <v>0</v>
      </c>
      <c r="BF237" s="150">
        <f>IF(N237="snížená",J237,0)</f>
        <v>0</v>
      </c>
      <c r="BG237" s="150">
        <f>IF(N237="zákl. přenesená",J237,0)</f>
        <v>0</v>
      </c>
      <c r="BH237" s="150">
        <f>IF(N237="sníž. přenesená",J237,0)</f>
        <v>0</v>
      </c>
      <c r="BI237" s="150">
        <f>IF(N237="nulová",J237,0)</f>
        <v>0</v>
      </c>
      <c r="BJ237" s="17" t="s">
        <v>88</v>
      </c>
      <c r="BK237" s="150">
        <f>ROUND(I237*H237,2)</f>
        <v>0</v>
      </c>
      <c r="BL237" s="17" t="s">
        <v>257</v>
      </c>
      <c r="BM237" s="149" t="s">
        <v>6979</v>
      </c>
    </row>
    <row r="238" spans="2:65" s="1" customFormat="1" ht="11.25">
      <c r="B238" s="33"/>
      <c r="D238" s="151" t="s">
        <v>259</v>
      </c>
      <c r="F238" s="152" t="s">
        <v>6980</v>
      </c>
      <c r="I238" s="153"/>
      <c r="L238" s="33"/>
      <c r="M238" s="154"/>
      <c r="T238" s="57"/>
      <c r="AT238" s="17" t="s">
        <v>259</v>
      </c>
      <c r="AU238" s="17" t="s">
        <v>21</v>
      </c>
    </row>
    <row r="239" spans="2:65" s="12" customFormat="1" ht="11.25">
      <c r="B239" s="155"/>
      <c r="D239" s="156" t="s">
        <v>265</v>
      </c>
      <c r="E239" s="157" t="s">
        <v>1</v>
      </c>
      <c r="F239" s="158" t="s">
        <v>6787</v>
      </c>
      <c r="H239" s="159">
        <v>3</v>
      </c>
      <c r="I239" s="160"/>
      <c r="L239" s="155"/>
      <c r="M239" s="161"/>
      <c r="T239" s="162"/>
      <c r="AT239" s="157" t="s">
        <v>265</v>
      </c>
      <c r="AU239" s="157" t="s">
        <v>21</v>
      </c>
      <c r="AV239" s="12" t="s">
        <v>21</v>
      </c>
      <c r="AW239" s="12" t="s">
        <v>36</v>
      </c>
      <c r="AX239" s="12" t="s">
        <v>88</v>
      </c>
      <c r="AY239" s="157" t="s">
        <v>250</v>
      </c>
    </row>
    <row r="240" spans="2:65" s="1" customFormat="1" ht="24.2" customHeight="1">
      <c r="B240" s="33"/>
      <c r="C240" s="138" t="s">
        <v>503</v>
      </c>
      <c r="D240" s="138" t="s">
        <v>252</v>
      </c>
      <c r="E240" s="139" t="s">
        <v>6981</v>
      </c>
      <c r="F240" s="140" t="s">
        <v>6982</v>
      </c>
      <c r="G240" s="141" t="s">
        <v>481</v>
      </c>
      <c r="H240" s="142">
        <v>1</v>
      </c>
      <c r="I240" s="143"/>
      <c r="J240" s="144">
        <f>ROUND(I240*H240,2)</f>
        <v>0</v>
      </c>
      <c r="K240" s="140" t="s">
        <v>256</v>
      </c>
      <c r="L240" s="33"/>
      <c r="M240" s="145" t="s">
        <v>1</v>
      </c>
      <c r="N240" s="146" t="s">
        <v>45</v>
      </c>
      <c r="P240" s="147">
        <f>O240*H240</f>
        <v>0</v>
      </c>
      <c r="Q240" s="147">
        <v>0</v>
      </c>
      <c r="R240" s="147">
        <f>Q240*H240</f>
        <v>0</v>
      </c>
      <c r="S240" s="147">
        <v>0</v>
      </c>
      <c r="T240" s="148">
        <f>S240*H240</f>
        <v>0</v>
      </c>
      <c r="AR240" s="149" t="s">
        <v>257</v>
      </c>
      <c r="AT240" s="149" t="s">
        <v>252</v>
      </c>
      <c r="AU240" s="149" t="s">
        <v>21</v>
      </c>
      <c r="AY240" s="17" t="s">
        <v>250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257</v>
      </c>
      <c r="BM240" s="149" t="s">
        <v>6983</v>
      </c>
    </row>
    <row r="241" spans="2:65" s="1" customFormat="1" ht="11.25">
      <c r="B241" s="33"/>
      <c r="D241" s="151" t="s">
        <v>259</v>
      </c>
      <c r="F241" s="152" t="s">
        <v>6984</v>
      </c>
      <c r="I241" s="153"/>
      <c r="L241" s="33"/>
      <c r="M241" s="154"/>
      <c r="T241" s="57"/>
      <c r="AT241" s="17" t="s">
        <v>259</v>
      </c>
      <c r="AU241" s="17" t="s">
        <v>21</v>
      </c>
    </row>
    <row r="242" spans="2:65" s="12" customFormat="1" ht="11.25">
      <c r="B242" s="155"/>
      <c r="D242" s="156" t="s">
        <v>265</v>
      </c>
      <c r="E242" s="157" t="s">
        <v>1</v>
      </c>
      <c r="F242" s="158" t="s">
        <v>6788</v>
      </c>
      <c r="H242" s="159">
        <v>1</v>
      </c>
      <c r="I242" s="160"/>
      <c r="L242" s="155"/>
      <c r="M242" s="161"/>
      <c r="T242" s="162"/>
      <c r="AT242" s="157" t="s">
        <v>265</v>
      </c>
      <c r="AU242" s="157" t="s">
        <v>21</v>
      </c>
      <c r="AV242" s="12" t="s">
        <v>21</v>
      </c>
      <c r="AW242" s="12" t="s">
        <v>36</v>
      </c>
      <c r="AX242" s="12" t="s">
        <v>88</v>
      </c>
      <c r="AY242" s="157" t="s">
        <v>250</v>
      </c>
    </row>
    <row r="243" spans="2:65" s="1" customFormat="1" ht="24.2" customHeight="1">
      <c r="B243" s="33"/>
      <c r="C243" s="138" t="s">
        <v>507</v>
      </c>
      <c r="D243" s="138" t="s">
        <v>252</v>
      </c>
      <c r="E243" s="139" t="s">
        <v>6985</v>
      </c>
      <c r="F243" s="140" t="s">
        <v>6986</v>
      </c>
      <c r="G243" s="141" t="s">
        <v>481</v>
      </c>
      <c r="H243" s="142">
        <v>624</v>
      </c>
      <c r="I243" s="143"/>
      <c r="J243" s="144">
        <f>ROUND(I243*H243,2)</f>
        <v>0</v>
      </c>
      <c r="K243" s="140" t="s">
        <v>256</v>
      </c>
      <c r="L243" s="33"/>
      <c r="M243" s="145" t="s">
        <v>1</v>
      </c>
      <c r="N243" s="146" t="s">
        <v>45</v>
      </c>
      <c r="P243" s="147">
        <f>O243*H243</f>
        <v>0</v>
      </c>
      <c r="Q243" s="147">
        <v>0</v>
      </c>
      <c r="R243" s="147">
        <f>Q243*H243</f>
        <v>0</v>
      </c>
      <c r="S243" s="147">
        <v>0</v>
      </c>
      <c r="T243" s="148">
        <f>S243*H243</f>
        <v>0</v>
      </c>
      <c r="AR243" s="149" t="s">
        <v>257</v>
      </c>
      <c r="AT243" s="149" t="s">
        <v>252</v>
      </c>
      <c r="AU243" s="149" t="s">
        <v>21</v>
      </c>
      <c r="AY243" s="17" t="s">
        <v>250</v>
      </c>
      <c r="BE243" s="150">
        <f>IF(N243="základní",J243,0)</f>
        <v>0</v>
      </c>
      <c r="BF243" s="150">
        <f>IF(N243="snížená",J243,0)</f>
        <v>0</v>
      </c>
      <c r="BG243" s="150">
        <f>IF(N243="zákl. přenesená",J243,0)</f>
        <v>0</v>
      </c>
      <c r="BH243" s="150">
        <f>IF(N243="sníž. přenesená",J243,0)</f>
        <v>0</v>
      </c>
      <c r="BI243" s="150">
        <f>IF(N243="nulová",J243,0)</f>
        <v>0</v>
      </c>
      <c r="BJ243" s="17" t="s">
        <v>88</v>
      </c>
      <c r="BK243" s="150">
        <f>ROUND(I243*H243,2)</f>
        <v>0</v>
      </c>
      <c r="BL243" s="17" t="s">
        <v>257</v>
      </c>
      <c r="BM243" s="149" t="s">
        <v>6987</v>
      </c>
    </row>
    <row r="244" spans="2:65" s="1" customFormat="1" ht="11.25">
      <c r="B244" s="33"/>
      <c r="D244" s="151" t="s">
        <v>259</v>
      </c>
      <c r="F244" s="152" t="s">
        <v>6988</v>
      </c>
      <c r="I244" s="153"/>
      <c r="L244" s="33"/>
      <c r="M244" s="154"/>
      <c r="T244" s="57"/>
      <c r="AT244" s="17" t="s">
        <v>259</v>
      </c>
      <c r="AU244" s="17" t="s">
        <v>21</v>
      </c>
    </row>
    <row r="245" spans="2:65" s="12" customFormat="1" ht="11.25">
      <c r="B245" s="155"/>
      <c r="D245" s="156" t="s">
        <v>265</v>
      </c>
      <c r="E245" s="157" t="s">
        <v>1</v>
      </c>
      <c r="F245" s="158" t="s">
        <v>6798</v>
      </c>
      <c r="H245" s="159">
        <v>624</v>
      </c>
      <c r="I245" s="160"/>
      <c r="L245" s="155"/>
      <c r="M245" s="161"/>
      <c r="T245" s="162"/>
      <c r="AT245" s="157" t="s">
        <v>265</v>
      </c>
      <c r="AU245" s="157" t="s">
        <v>21</v>
      </c>
      <c r="AV245" s="12" t="s">
        <v>21</v>
      </c>
      <c r="AW245" s="12" t="s">
        <v>36</v>
      </c>
      <c r="AX245" s="12" t="s">
        <v>88</v>
      </c>
      <c r="AY245" s="157" t="s">
        <v>250</v>
      </c>
    </row>
    <row r="246" spans="2:65" s="1" customFormat="1" ht="24.2" customHeight="1">
      <c r="B246" s="33"/>
      <c r="C246" s="138" t="s">
        <v>511</v>
      </c>
      <c r="D246" s="138" t="s">
        <v>252</v>
      </c>
      <c r="E246" s="139" t="s">
        <v>6989</v>
      </c>
      <c r="F246" s="140" t="s">
        <v>6990</v>
      </c>
      <c r="G246" s="141" t="s">
        <v>481</v>
      </c>
      <c r="H246" s="142">
        <v>392</v>
      </c>
      <c r="I246" s="143"/>
      <c r="J246" s="144">
        <f>ROUND(I246*H246,2)</f>
        <v>0</v>
      </c>
      <c r="K246" s="140" t="s">
        <v>256</v>
      </c>
      <c r="L246" s="33"/>
      <c r="M246" s="145" t="s">
        <v>1</v>
      </c>
      <c r="N246" s="146" t="s">
        <v>45</v>
      </c>
      <c r="P246" s="147">
        <f>O246*H246</f>
        <v>0</v>
      </c>
      <c r="Q246" s="147">
        <v>0</v>
      </c>
      <c r="R246" s="147">
        <f>Q246*H246</f>
        <v>0</v>
      </c>
      <c r="S246" s="147">
        <v>0</v>
      </c>
      <c r="T246" s="148">
        <f>S246*H246</f>
        <v>0</v>
      </c>
      <c r="AR246" s="149" t="s">
        <v>257</v>
      </c>
      <c r="AT246" s="149" t="s">
        <v>252</v>
      </c>
      <c r="AU246" s="149" t="s">
        <v>21</v>
      </c>
      <c r="AY246" s="17" t="s">
        <v>250</v>
      </c>
      <c r="BE246" s="150">
        <f>IF(N246="základní",J246,0)</f>
        <v>0</v>
      </c>
      <c r="BF246" s="150">
        <f>IF(N246="snížená",J246,0)</f>
        <v>0</v>
      </c>
      <c r="BG246" s="150">
        <f>IF(N246="zákl. přenesená",J246,0)</f>
        <v>0</v>
      </c>
      <c r="BH246" s="150">
        <f>IF(N246="sníž. přenesená",J246,0)</f>
        <v>0</v>
      </c>
      <c r="BI246" s="150">
        <f>IF(N246="nulová",J246,0)</f>
        <v>0</v>
      </c>
      <c r="BJ246" s="17" t="s">
        <v>88</v>
      </c>
      <c r="BK246" s="150">
        <f>ROUND(I246*H246,2)</f>
        <v>0</v>
      </c>
      <c r="BL246" s="17" t="s">
        <v>257</v>
      </c>
      <c r="BM246" s="149" t="s">
        <v>6991</v>
      </c>
    </row>
    <row r="247" spans="2:65" s="1" customFormat="1" ht="11.25">
      <c r="B247" s="33"/>
      <c r="D247" s="151" t="s">
        <v>259</v>
      </c>
      <c r="F247" s="152" t="s">
        <v>6992</v>
      </c>
      <c r="I247" s="153"/>
      <c r="L247" s="33"/>
      <c r="M247" s="154"/>
      <c r="T247" s="57"/>
      <c r="AT247" s="17" t="s">
        <v>259</v>
      </c>
      <c r="AU247" s="17" t="s">
        <v>21</v>
      </c>
    </row>
    <row r="248" spans="2:65" s="12" customFormat="1" ht="11.25">
      <c r="B248" s="155"/>
      <c r="D248" s="156" t="s">
        <v>265</v>
      </c>
      <c r="E248" s="157" t="s">
        <v>1</v>
      </c>
      <c r="F248" s="158" t="s">
        <v>6800</v>
      </c>
      <c r="H248" s="159">
        <v>392</v>
      </c>
      <c r="I248" s="160"/>
      <c r="L248" s="155"/>
      <c r="M248" s="161"/>
      <c r="T248" s="162"/>
      <c r="AT248" s="157" t="s">
        <v>265</v>
      </c>
      <c r="AU248" s="157" t="s">
        <v>21</v>
      </c>
      <c r="AV248" s="12" t="s">
        <v>21</v>
      </c>
      <c r="AW248" s="12" t="s">
        <v>36</v>
      </c>
      <c r="AX248" s="12" t="s">
        <v>88</v>
      </c>
      <c r="AY248" s="157" t="s">
        <v>250</v>
      </c>
    </row>
    <row r="249" spans="2:65" s="1" customFormat="1" ht="24.2" customHeight="1">
      <c r="B249" s="33"/>
      <c r="C249" s="138" t="s">
        <v>515</v>
      </c>
      <c r="D249" s="138" t="s">
        <v>252</v>
      </c>
      <c r="E249" s="139" t="s">
        <v>6993</v>
      </c>
      <c r="F249" s="140" t="s">
        <v>6994</v>
      </c>
      <c r="G249" s="141" t="s">
        <v>481</v>
      </c>
      <c r="H249" s="142">
        <v>142</v>
      </c>
      <c r="I249" s="143"/>
      <c r="J249" s="144">
        <f>ROUND(I249*H249,2)</f>
        <v>0</v>
      </c>
      <c r="K249" s="140" t="s">
        <v>256</v>
      </c>
      <c r="L249" s="33"/>
      <c r="M249" s="145" t="s">
        <v>1</v>
      </c>
      <c r="N249" s="146" t="s">
        <v>45</v>
      </c>
      <c r="P249" s="147">
        <f>O249*H249</f>
        <v>0</v>
      </c>
      <c r="Q249" s="147">
        <v>0</v>
      </c>
      <c r="R249" s="147">
        <f>Q249*H249</f>
        <v>0</v>
      </c>
      <c r="S249" s="147">
        <v>0</v>
      </c>
      <c r="T249" s="148">
        <f>S249*H249</f>
        <v>0</v>
      </c>
      <c r="AR249" s="149" t="s">
        <v>257</v>
      </c>
      <c r="AT249" s="149" t="s">
        <v>252</v>
      </c>
      <c r="AU249" s="149" t="s">
        <v>21</v>
      </c>
      <c r="AY249" s="17" t="s">
        <v>250</v>
      </c>
      <c r="BE249" s="150">
        <f>IF(N249="základní",J249,0)</f>
        <v>0</v>
      </c>
      <c r="BF249" s="150">
        <f>IF(N249="snížená",J249,0)</f>
        <v>0</v>
      </c>
      <c r="BG249" s="150">
        <f>IF(N249="zákl. přenesená",J249,0)</f>
        <v>0</v>
      </c>
      <c r="BH249" s="150">
        <f>IF(N249="sníž. přenesená",J249,0)</f>
        <v>0</v>
      </c>
      <c r="BI249" s="150">
        <f>IF(N249="nulová",J249,0)</f>
        <v>0</v>
      </c>
      <c r="BJ249" s="17" t="s">
        <v>88</v>
      </c>
      <c r="BK249" s="150">
        <f>ROUND(I249*H249,2)</f>
        <v>0</v>
      </c>
      <c r="BL249" s="17" t="s">
        <v>257</v>
      </c>
      <c r="BM249" s="149" t="s">
        <v>6995</v>
      </c>
    </row>
    <row r="250" spans="2:65" s="1" customFormat="1" ht="11.25">
      <c r="B250" s="33"/>
      <c r="D250" s="151" t="s">
        <v>259</v>
      </c>
      <c r="F250" s="152" t="s">
        <v>6996</v>
      </c>
      <c r="I250" s="153"/>
      <c r="L250" s="33"/>
      <c r="M250" s="154"/>
      <c r="T250" s="57"/>
      <c r="AT250" s="17" t="s">
        <v>259</v>
      </c>
      <c r="AU250" s="17" t="s">
        <v>21</v>
      </c>
    </row>
    <row r="251" spans="2:65" s="12" customFormat="1" ht="11.25">
      <c r="B251" s="155"/>
      <c r="D251" s="156" t="s">
        <v>265</v>
      </c>
      <c r="E251" s="157" t="s">
        <v>1</v>
      </c>
      <c r="F251" s="158" t="s">
        <v>6802</v>
      </c>
      <c r="H251" s="159">
        <v>142</v>
      </c>
      <c r="I251" s="160"/>
      <c r="L251" s="155"/>
      <c r="M251" s="161"/>
      <c r="T251" s="162"/>
      <c r="AT251" s="157" t="s">
        <v>265</v>
      </c>
      <c r="AU251" s="157" t="s">
        <v>21</v>
      </c>
      <c r="AV251" s="12" t="s">
        <v>21</v>
      </c>
      <c r="AW251" s="12" t="s">
        <v>36</v>
      </c>
      <c r="AX251" s="12" t="s">
        <v>88</v>
      </c>
      <c r="AY251" s="157" t="s">
        <v>250</v>
      </c>
    </row>
    <row r="252" spans="2:65" s="1" customFormat="1" ht="24.2" customHeight="1">
      <c r="B252" s="33"/>
      <c r="C252" s="138" t="s">
        <v>521</v>
      </c>
      <c r="D252" s="138" t="s">
        <v>252</v>
      </c>
      <c r="E252" s="139" t="s">
        <v>6997</v>
      </c>
      <c r="F252" s="140" t="s">
        <v>6998</v>
      </c>
      <c r="G252" s="141" t="s">
        <v>481</v>
      </c>
      <c r="H252" s="142">
        <v>71</v>
      </c>
      <c r="I252" s="143"/>
      <c r="J252" s="144">
        <f>ROUND(I252*H252,2)</f>
        <v>0</v>
      </c>
      <c r="K252" s="140" t="s">
        <v>256</v>
      </c>
      <c r="L252" s="33"/>
      <c r="M252" s="145" t="s">
        <v>1</v>
      </c>
      <c r="N252" s="146" t="s">
        <v>45</v>
      </c>
      <c r="P252" s="147">
        <f>O252*H252</f>
        <v>0</v>
      </c>
      <c r="Q252" s="147">
        <v>0</v>
      </c>
      <c r="R252" s="147">
        <f>Q252*H252</f>
        <v>0</v>
      </c>
      <c r="S252" s="147">
        <v>0</v>
      </c>
      <c r="T252" s="148">
        <f>S252*H252</f>
        <v>0</v>
      </c>
      <c r="AR252" s="149" t="s">
        <v>257</v>
      </c>
      <c r="AT252" s="149" t="s">
        <v>252</v>
      </c>
      <c r="AU252" s="149" t="s">
        <v>21</v>
      </c>
      <c r="AY252" s="17" t="s">
        <v>250</v>
      </c>
      <c r="BE252" s="150">
        <f>IF(N252="základní",J252,0)</f>
        <v>0</v>
      </c>
      <c r="BF252" s="150">
        <f>IF(N252="snížená",J252,0)</f>
        <v>0</v>
      </c>
      <c r="BG252" s="150">
        <f>IF(N252="zákl. přenesená",J252,0)</f>
        <v>0</v>
      </c>
      <c r="BH252" s="150">
        <f>IF(N252="sníž. přenesená",J252,0)</f>
        <v>0</v>
      </c>
      <c r="BI252" s="150">
        <f>IF(N252="nulová",J252,0)</f>
        <v>0</v>
      </c>
      <c r="BJ252" s="17" t="s">
        <v>88</v>
      </c>
      <c r="BK252" s="150">
        <f>ROUND(I252*H252,2)</f>
        <v>0</v>
      </c>
      <c r="BL252" s="17" t="s">
        <v>257</v>
      </c>
      <c r="BM252" s="149" t="s">
        <v>6999</v>
      </c>
    </row>
    <row r="253" spans="2:65" s="1" customFormat="1" ht="11.25">
      <c r="B253" s="33"/>
      <c r="D253" s="151" t="s">
        <v>259</v>
      </c>
      <c r="F253" s="152" t="s">
        <v>7000</v>
      </c>
      <c r="I253" s="153"/>
      <c r="L253" s="33"/>
      <c r="M253" s="154"/>
      <c r="T253" s="57"/>
      <c r="AT253" s="17" t="s">
        <v>259</v>
      </c>
      <c r="AU253" s="17" t="s">
        <v>21</v>
      </c>
    </row>
    <row r="254" spans="2:65" s="12" customFormat="1" ht="11.25">
      <c r="B254" s="155"/>
      <c r="D254" s="156" t="s">
        <v>265</v>
      </c>
      <c r="E254" s="157" t="s">
        <v>1</v>
      </c>
      <c r="F254" s="158" t="s">
        <v>6803</v>
      </c>
      <c r="H254" s="159">
        <v>71</v>
      </c>
      <c r="I254" s="160"/>
      <c r="L254" s="155"/>
      <c r="M254" s="161"/>
      <c r="T254" s="162"/>
      <c r="AT254" s="157" t="s">
        <v>265</v>
      </c>
      <c r="AU254" s="157" t="s">
        <v>21</v>
      </c>
      <c r="AV254" s="12" t="s">
        <v>21</v>
      </c>
      <c r="AW254" s="12" t="s">
        <v>36</v>
      </c>
      <c r="AX254" s="12" t="s">
        <v>88</v>
      </c>
      <c r="AY254" s="157" t="s">
        <v>250</v>
      </c>
    </row>
    <row r="255" spans="2:65" s="1" customFormat="1" ht="24.2" customHeight="1">
      <c r="B255" s="33"/>
      <c r="C255" s="138" t="s">
        <v>527</v>
      </c>
      <c r="D255" s="138" t="s">
        <v>252</v>
      </c>
      <c r="E255" s="139" t="s">
        <v>7001</v>
      </c>
      <c r="F255" s="140" t="s">
        <v>7002</v>
      </c>
      <c r="G255" s="141" t="s">
        <v>481</v>
      </c>
      <c r="H255" s="142">
        <v>25</v>
      </c>
      <c r="I255" s="143"/>
      <c r="J255" s="144">
        <f>ROUND(I255*H255,2)</f>
        <v>0</v>
      </c>
      <c r="K255" s="140" t="s">
        <v>256</v>
      </c>
      <c r="L255" s="33"/>
      <c r="M255" s="145" t="s">
        <v>1</v>
      </c>
      <c r="N255" s="146" t="s">
        <v>45</v>
      </c>
      <c r="P255" s="147">
        <f>O255*H255</f>
        <v>0</v>
      </c>
      <c r="Q255" s="147">
        <v>0</v>
      </c>
      <c r="R255" s="147">
        <f>Q255*H255</f>
        <v>0</v>
      </c>
      <c r="S255" s="147">
        <v>0</v>
      </c>
      <c r="T255" s="148">
        <f>S255*H255</f>
        <v>0</v>
      </c>
      <c r="AR255" s="149" t="s">
        <v>257</v>
      </c>
      <c r="AT255" s="149" t="s">
        <v>252</v>
      </c>
      <c r="AU255" s="149" t="s">
        <v>21</v>
      </c>
      <c r="AY255" s="17" t="s">
        <v>250</v>
      </c>
      <c r="BE255" s="150">
        <f>IF(N255="základní",J255,0)</f>
        <v>0</v>
      </c>
      <c r="BF255" s="150">
        <f>IF(N255="snížená",J255,0)</f>
        <v>0</v>
      </c>
      <c r="BG255" s="150">
        <f>IF(N255="zákl. přenesená",J255,0)</f>
        <v>0</v>
      </c>
      <c r="BH255" s="150">
        <f>IF(N255="sníž. přenesená",J255,0)</f>
        <v>0</v>
      </c>
      <c r="BI255" s="150">
        <f>IF(N255="nulová",J255,0)</f>
        <v>0</v>
      </c>
      <c r="BJ255" s="17" t="s">
        <v>88</v>
      </c>
      <c r="BK255" s="150">
        <f>ROUND(I255*H255,2)</f>
        <v>0</v>
      </c>
      <c r="BL255" s="17" t="s">
        <v>257</v>
      </c>
      <c r="BM255" s="149" t="s">
        <v>7003</v>
      </c>
    </row>
    <row r="256" spans="2:65" s="1" customFormat="1" ht="11.25">
      <c r="B256" s="33"/>
      <c r="D256" s="151" t="s">
        <v>259</v>
      </c>
      <c r="F256" s="152" t="s">
        <v>7004</v>
      </c>
      <c r="I256" s="153"/>
      <c r="L256" s="33"/>
      <c r="M256" s="154"/>
      <c r="T256" s="57"/>
      <c r="AT256" s="17" t="s">
        <v>259</v>
      </c>
      <c r="AU256" s="17" t="s">
        <v>21</v>
      </c>
    </row>
    <row r="257" spans="2:65" s="12" customFormat="1" ht="11.25">
      <c r="B257" s="155"/>
      <c r="D257" s="156" t="s">
        <v>265</v>
      </c>
      <c r="E257" s="157" t="s">
        <v>1</v>
      </c>
      <c r="F257" s="158" t="s">
        <v>6891</v>
      </c>
      <c r="H257" s="159">
        <v>25</v>
      </c>
      <c r="I257" s="160"/>
      <c r="L257" s="155"/>
      <c r="M257" s="161"/>
      <c r="T257" s="162"/>
      <c r="AT257" s="157" t="s">
        <v>265</v>
      </c>
      <c r="AU257" s="157" t="s">
        <v>21</v>
      </c>
      <c r="AV257" s="12" t="s">
        <v>21</v>
      </c>
      <c r="AW257" s="12" t="s">
        <v>36</v>
      </c>
      <c r="AX257" s="12" t="s">
        <v>88</v>
      </c>
      <c r="AY257" s="157" t="s">
        <v>250</v>
      </c>
    </row>
    <row r="258" spans="2:65" s="1" customFormat="1" ht="24.2" customHeight="1">
      <c r="B258" s="33"/>
      <c r="C258" s="138" t="s">
        <v>532</v>
      </c>
      <c r="D258" s="138" t="s">
        <v>252</v>
      </c>
      <c r="E258" s="139" t="s">
        <v>7005</v>
      </c>
      <c r="F258" s="140" t="s">
        <v>7006</v>
      </c>
      <c r="G258" s="141" t="s">
        <v>481</v>
      </c>
      <c r="H258" s="142">
        <v>4</v>
      </c>
      <c r="I258" s="143"/>
      <c r="J258" s="144">
        <f>ROUND(I258*H258,2)</f>
        <v>0</v>
      </c>
      <c r="K258" s="140" t="s">
        <v>256</v>
      </c>
      <c r="L258" s="33"/>
      <c r="M258" s="145" t="s">
        <v>1</v>
      </c>
      <c r="N258" s="146" t="s">
        <v>45</v>
      </c>
      <c r="P258" s="147">
        <f>O258*H258</f>
        <v>0</v>
      </c>
      <c r="Q258" s="147">
        <v>0</v>
      </c>
      <c r="R258" s="147">
        <f>Q258*H258</f>
        <v>0</v>
      </c>
      <c r="S258" s="147">
        <v>0</v>
      </c>
      <c r="T258" s="148">
        <f>S258*H258</f>
        <v>0</v>
      </c>
      <c r="AR258" s="149" t="s">
        <v>257</v>
      </c>
      <c r="AT258" s="149" t="s">
        <v>252</v>
      </c>
      <c r="AU258" s="149" t="s">
        <v>21</v>
      </c>
      <c r="AY258" s="17" t="s">
        <v>250</v>
      </c>
      <c r="BE258" s="150">
        <f>IF(N258="základní",J258,0)</f>
        <v>0</v>
      </c>
      <c r="BF258" s="150">
        <f>IF(N258="snížená",J258,0)</f>
        <v>0</v>
      </c>
      <c r="BG258" s="150">
        <f>IF(N258="zákl. přenesená",J258,0)</f>
        <v>0</v>
      </c>
      <c r="BH258" s="150">
        <f>IF(N258="sníž. přenesená",J258,0)</f>
        <v>0</v>
      </c>
      <c r="BI258" s="150">
        <f>IF(N258="nulová",J258,0)</f>
        <v>0</v>
      </c>
      <c r="BJ258" s="17" t="s">
        <v>88</v>
      </c>
      <c r="BK258" s="150">
        <f>ROUND(I258*H258,2)</f>
        <v>0</v>
      </c>
      <c r="BL258" s="17" t="s">
        <v>257</v>
      </c>
      <c r="BM258" s="149" t="s">
        <v>7007</v>
      </c>
    </row>
    <row r="259" spans="2:65" s="1" customFormat="1" ht="11.25">
      <c r="B259" s="33"/>
      <c r="D259" s="151" t="s">
        <v>259</v>
      </c>
      <c r="F259" s="152" t="s">
        <v>7008</v>
      </c>
      <c r="I259" s="153"/>
      <c r="L259" s="33"/>
      <c r="M259" s="154"/>
      <c r="T259" s="57"/>
      <c r="AT259" s="17" t="s">
        <v>259</v>
      </c>
      <c r="AU259" s="17" t="s">
        <v>21</v>
      </c>
    </row>
    <row r="260" spans="2:65" s="12" customFormat="1" ht="11.25">
      <c r="B260" s="155"/>
      <c r="D260" s="156" t="s">
        <v>265</v>
      </c>
      <c r="E260" s="157" t="s">
        <v>1</v>
      </c>
      <c r="F260" s="158" t="s">
        <v>7009</v>
      </c>
      <c r="H260" s="159">
        <v>4</v>
      </c>
      <c r="I260" s="160"/>
      <c r="L260" s="155"/>
      <c r="M260" s="161"/>
      <c r="T260" s="162"/>
      <c r="AT260" s="157" t="s">
        <v>265</v>
      </c>
      <c r="AU260" s="157" t="s">
        <v>21</v>
      </c>
      <c r="AV260" s="12" t="s">
        <v>21</v>
      </c>
      <c r="AW260" s="12" t="s">
        <v>36</v>
      </c>
      <c r="AX260" s="12" t="s">
        <v>88</v>
      </c>
      <c r="AY260" s="157" t="s">
        <v>250</v>
      </c>
    </row>
    <row r="261" spans="2:65" s="1" customFormat="1" ht="24.2" customHeight="1">
      <c r="B261" s="33"/>
      <c r="C261" s="138" t="s">
        <v>538</v>
      </c>
      <c r="D261" s="138" t="s">
        <v>252</v>
      </c>
      <c r="E261" s="139" t="s">
        <v>7010</v>
      </c>
      <c r="F261" s="140" t="s">
        <v>7011</v>
      </c>
      <c r="G261" s="141" t="s">
        <v>255</v>
      </c>
      <c r="H261" s="142">
        <v>9383</v>
      </c>
      <c r="I261" s="143"/>
      <c r="J261" s="144">
        <f>ROUND(I261*H261,2)</f>
        <v>0</v>
      </c>
      <c r="K261" s="140" t="s">
        <v>256</v>
      </c>
      <c r="L261" s="33"/>
      <c r="M261" s="145" t="s">
        <v>1</v>
      </c>
      <c r="N261" s="146" t="s">
        <v>45</v>
      </c>
      <c r="P261" s="147">
        <f>O261*H261</f>
        <v>0</v>
      </c>
      <c r="Q261" s="147">
        <v>0</v>
      </c>
      <c r="R261" s="147">
        <f>Q261*H261</f>
        <v>0</v>
      </c>
      <c r="S261" s="147">
        <v>0</v>
      </c>
      <c r="T261" s="148">
        <f>S261*H261</f>
        <v>0</v>
      </c>
      <c r="AR261" s="149" t="s">
        <v>257</v>
      </c>
      <c r="AT261" s="149" t="s">
        <v>252</v>
      </c>
      <c r="AU261" s="149" t="s">
        <v>21</v>
      </c>
      <c r="AY261" s="17" t="s">
        <v>250</v>
      </c>
      <c r="BE261" s="150">
        <f>IF(N261="základní",J261,0)</f>
        <v>0</v>
      </c>
      <c r="BF261" s="150">
        <f>IF(N261="snížená",J261,0)</f>
        <v>0</v>
      </c>
      <c r="BG261" s="150">
        <f>IF(N261="zákl. přenesená",J261,0)</f>
        <v>0</v>
      </c>
      <c r="BH261" s="150">
        <f>IF(N261="sníž. přenesená",J261,0)</f>
        <v>0</v>
      </c>
      <c r="BI261" s="150">
        <f>IF(N261="nulová",J261,0)</f>
        <v>0</v>
      </c>
      <c r="BJ261" s="17" t="s">
        <v>88</v>
      </c>
      <c r="BK261" s="150">
        <f>ROUND(I261*H261,2)</f>
        <v>0</v>
      </c>
      <c r="BL261" s="17" t="s">
        <v>257</v>
      </c>
      <c r="BM261" s="149" t="s">
        <v>7012</v>
      </c>
    </row>
    <row r="262" spans="2:65" s="1" customFormat="1" ht="11.25">
      <c r="B262" s="33"/>
      <c r="D262" s="151" t="s">
        <v>259</v>
      </c>
      <c r="F262" s="152" t="s">
        <v>7013</v>
      </c>
      <c r="I262" s="153"/>
      <c r="L262" s="33"/>
      <c r="M262" s="154"/>
      <c r="T262" s="57"/>
      <c r="AT262" s="17" t="s">
        <v>259</v>
      </c>
      <c r="AU262" s="17" t="s">
        <v>21</v>
      </c>
    </row>
    <row r="263" spans="2:65" s="1" customFormat="1" ht="33" customHeight="1">
      <c r="B263" s="33"/>
      <c r="C263" s="138" t="s">
        <v>544</v>
      </c>
      <c r="D263" s="138" t="s">
        <v>252</v>
      </c>
      <c r="E263" s="139" t="s">
        <v>7014</v>
      </c>
      <c r="F263" s="140" t="s">
        <v>7015</v>
      </c>
      <c r="G263" s="141" t="s">
        <v>481</v>
      </c>
      <c r="H263" s="142">
        <v>3756</v>
      </c>
      <c r="I263" s="143"/>
      <c r="J263" s="144">
        <f>ROUND(I263*H263,2)</f>
        <v>0</v>
      </c>
      <c r="K263" s="140" t="s">
        <v>256</v>
      </c>
      <c r="L263" s="33"/>
      <c r="M263" s="145" t="s">
        <v>1</v>
      </c>
      <c r="N263" s="146" t="s">
        <v>45</v>
      </c>
      <c r="P263" s="147">
        <f>O263*H263</f>
        <v>0</v>
      </c>
      <c r="Q263" s="147">
        <v>0</v>
      </c>
      <c r="R263" s="147">
        <f>Q263*H263</f>
        <v>0</v>
      </c>
      <c r="S263" s="147">
        <v>0</v>
      </c>
      <c r="T263" s="148">
        <f>S263*H263</f>
        <v>0</v>
      </c>
      <c r="AR263" s="149" t="s">
        <v>257</v>
      </c>
      <c r="AT263" s="149" t="s">
        <v>252</v>
      </c>
      <c r="AU263" s="149" t="s">
        <v>21</v>
      </c>
      <c r="AY263" s="17" t="s">
        <v>250</v>
      </c>
      <c r="BE263" s="150">
        <f>IF(N263="základní",J263,0)</f>
        <v>0</v>
      </c>
      <c r="BF263" s="150">
        <f>IF(N263="snížená",J263,0)</f>
        <v>0</v>
      </c>
      <c r="BG263" s="150">
        <f>IF(N263="zákl. přenesená",J263,0)</f>
        <v>0</v>
      </c>
      <c r="BH263" s="150">
        <f>IF(N263="sníž. přenesená",J263,0)</f>
        <v>0</v>
      </c>
      <c r="BI263" s="150">
        <f>IF(N263="nulová",J263,0)</f>
        <v>0</v>
      </c>
      <c r="BJ263" s="17" t="s">
        <v>88</v>
      </c>
      <c r="BK263" s="150">
        <f>ROUND(I263*H263,2)</f>
        <v>0</v>
      </c>
      <c r="BL263" s="17" t="s">
        <v>257</v>
      </c>
      <c r="BM263" s="149" t="s">
        <v>7016</v>
      </c>
    </row>
    <row r="264" spans="2:65" s="1" customFormat="1" ht="11.25">
      <c r="B264" s="33"/>
      <c r="D264" s="151" t="s">
        <v>259</v>
      </c>
      <c r="F264" s="152" t="s">
        <v>7017</v>
      </c>
      <c r="I264" s="153"/>
      <c r="L264" s="33"/>
      <c r="M264" s="154"/>
      <c r="T264" s="57"/>
      <c r="AT264" s="17" t="s">
        <v>259</v>
      </c>
      <c r="AU264" s="17" t="s">
        <v>21</v>
      </c>
    </row>
    <row r="265" spans="2:65" s="12" customFormat="1" ht="11.25">
      <c r="B265" s="155"/>
      <c r="D265" s="156" t="s">
        <v>265</v>
      </c>
      <c r="E265" s="157" t="s">
        <v>1</v>
      </c>
      <c r="F265" s="158" t="s">
        <v>7018</v>
      </c>
      <c r="H265" s="159">
        <v>3756</v>
      </c>
      <c r="I265" s="160"/>
      <c r="L265" s="155"/>
      <c r="M265" s="161"/>
      <c r="T265" s="162"/>
      <c r="AT265" s="157" t="s">
        <v>265</v>
      </c>
      <c r="AU265" s="157" t="s">
        <v>21</v>
      </c>
      <c r="AV265" s="12" t="s">
        <v>21</v>
      </c>
      <c r="AW265" s="12" t="s">
        <v>36</v>
      </c>
      <c r="AX265" s="12" t="s">
        <v>88</v>
      </c>
      <c r="AY265" s="157" t="s">
        <v>250</v>
      </c>
    </row>
    <row r="266" spans="2:65" s="1" customFormat="1" ht="33" customHeight="1">
      <c r="B266" s="33"/>
      <c r="C266" s="138" t="s">
        <v>549</v>
      </c>
      <c r="D266" s="138" t="s">
        <v>252</v>
      </c>
      <c r="E266" s="139" t="s">
        <v>7019</v>
      </c>
      <c r="F266" s="140" t="s">
        <v>7020</v>
      </c>
      <c r="G266" s="141" t="s">
        <v>481</v>
      </c>
      <c r="H266" s="142">
        <v>1396</v>
      </c>
      <c r="I266" s="143"/>
      <c r="J266" s="144">
        <f>ROUND(I266*H266,2)</f>
        <v>0</v>
      </c>
      <c r="K266" s="140" t="s">
        <v>256</v>
      </c>
      <c r="L266" s="33"/>
      <c r="M266" s="145" t="s">
        <v>1</v>
      </c>
      <c r="N266" s="146" t="s">
        <v>45</v>
      </c>
      <c r="P266" s="147">
        <f>O266*H266</f>
        <v>0</v>
      </c>
      <c r="Q266" s="147">
        <v>0</v>
      </c>
      <c r="R266" s="147">
        <f>Q266*H266</f>
        <v>0</v>
      </c>
      <c r="S266" s="147">
        <v>0</v>
      </c>
      <c r="T266" s="148">
        <f>S266*H266</f>
        <v>0</v>
      </c>
      <c r="AR266" s="149" t="s">
        <v>257</v>
      </c>
      <c r="AT266" s="149" t="s">
        <v>252</v>
      </c>
      <c r="AU266" s="149" t="s">
        <v>21</v>
      </c>
      <c r="AY266" s="17" t="s">
        <v>250</v>
      </c>
      <c r="BE266" s="150">
        <f>IF(N266="základní",J266,0)</f>
        <v>0</v>
      </c>
      <c r="BF266" s="150">
        <f>IF(N266="snížená",J266,0)</f>
        <v>0</v>
      </c>
      <c r="BG266" s="150">
        <f>IF(N266="zákl. přenesená",J266,0)</f>
        <v>0</v>
      </c>
      <c r="BH266" s="150">
        <f>IF(N266="sníž. přenesená",J266,0)</f>
        <v>0</v>
      </c>
      <c r="BI266" s="150">
        <f>IF(N266="nulová",J266,0)</f>
        <v>0</v>
      </c>
      <c r="BJ266" s="17" t="s">
        <v>88</v>
      </c>
      <c r="BK266" s="150">
        <f>ROUND(I266*H266,2)</f>
        <v>0</v>
      </c>
      <c r="BL266" s="17" t="s">
        <v>257</v>
      </c>
      <c r="BM266" s="149" t="s">
        <v>7021</v>
      </c>
    </row>
    <row r="267" spans="2:65" s="1" customFormat="1" ht="11.25">
      <c r="B267" s="33"/>
      <c r="D267" s="151" t="s">
        <v>259</v>
      </c>
      <c r="F267" s="152" t="s">
        <v>7022</v>
      </c>
      <c r="I267" s="153"/>
      <c r="L267" s="33"/>
      <c r="M267" s="154"/>
      <c r="T267" s="57"/>
      <c r="AT267" s="17" t="s">
        <v>259</v>
      </c>
      <c r="AU267" s="17" t="s">
        <v>21</v>
      </c>
    </row>
    <row r="268" spans="2:65" s="12" customFormat="1" ht="11.25">
      <c r="B268" s="155"/>
      <c r="D268" s="156" t="s">
        <v>265</v>
      </c>
      <c r="E268" s="157" t="s">
        <v>1</v>
      </c>
      <c r="F268" s="158" t="s">
        <v>7023</v>
      </c>
      <c r="H268" s="159">
        <v>1396</v>
      </c>
      <c r="I268" s="160"/>
      <c r="L268" s="155"/>
      <c r="M268" s="161"/>
      <c r="T268" s="162"/>
      <c r="AT268" s="157" t="s">
        <v>265</v>
      </c>
      <c r="AU268" s="157" t="s">
        <v>21</v>
      </c>
      <c r="AV268" s="12" t="s">
        <v>21</v>
      </c>
      <c r="AW268" s="12" t="s">
        <v>36</v>
      </c>
      <c r="AX268" s="12" t="s">
        <v>88</v>
      </c>
      <c r="AY268" s="157" t="s">
        <v>250</v>
      </c>
    </row>
    <row r="269" spans="2:65" s="1" customFormat="1" ht="33" customHeight="1">
      <c r="B269" s="33"/>
      <c r="C269" s="138" t="s">
        <v>554</v>
      </c>
      <c r="D269" s="138" t="s">
        <v>252</v>
      </c>
      <c r="E269" s="139" t="s">
        <v>7024</v>
      </c>
      <c r="F269" s="140" t="s">
        <v>7025</v>
      </c>
      <c r="G269" s="141" t="s">
        <v>481</v>
      </c>
      <c r="H269" s="142">
        <v>432</v>
      </c>
      <c r="I269" s="143"/>
      <c r="J269" s="144">
        <f>ROUND(I269*H269,2)</f>
        <v>0</v>
      </c>
      <c r="K269" s="140" t="s">
        <v>256</v>
      </c>
      <c r="L269" s="33"/>
      <c r="M269" s="145" t="s">
        <v>1</v>
      </c>
      <c r="N269" s="146" t="s">
        <v>45</v>
      </c>
      <c r="P269" s="147">
        <f>O269*H269</f>
        <v>0</v>
      </c>
      <c r="Q269" s="147">
        <v>0</v>
      </c>
      <c r="R269" s="147">
        <f>Q269*H269</f>
        <v>0</v>
      </c>
      <c r="S269" s="147">
        <v>0</v>
      </c>
      <c r="T269" s="148">
        <f>S269*H269</f>
        <v>0</v>
      </c>
      <c r="AR269" s="149" t="s">
        <v>257</v>
      </c>
      <c r="AT269" s="149" t="s">
        <v>252</v>
      </c>
      <c r="AU269" s="149" t="s">
        <v>21</v>
      </c>
      <c r="AY269" s="17" t="s">
        <v>250</v>
      </c>
      <c r="BE269" s="150">
        <f>IF(N269="základní",J269,0)</f>
        <v>0</v>
      </c>
      <c r="BF269" s="150">
        <f>IF(N269="snížená",J269,0)</f>
        <v>0</v>
      </c>
      <c r="BG269" s="150">
        <f>IF(N269="zákl. přenesená",J269,0)</f>
        <v>0</v>
      </c>
      <c r="BH269" s="150">
        <f>IF(N269="sníž. přenesená",J269,0)</f>
        <v>0</v>
      </c>
      <c r="BI269" s="150">
        <f>IF(N269="nulová",J269,0)</f>
        <v>0</v>
      </c>
      <c r="BJ269" s="17" t="s">
        <v>88</v>
      </c>
      <c r="BK269" s="150">
        <f>ROUND(I269*H269,2)</f>
        <v>0</v>
      </c>
      <c r="BL269" s="17" t="s">
        <v>257</v>
      </c>
      <c r="BM269" s="149" t="s">
        <v>7026</v>
      </c>
    </row>
    <row r="270" spans="2:65" s="1" customFormat="1" ht="11.25">
      <c r="B270" s="33"/>
      <c r="D270" s="151" t="s">
        <v>259</v>
      </c>
      <c r="F270" s="152" t="s">
        <v>7027</v>
      </c>
      <c r="I270" s="153"/>
      <c r="L270" s="33"/>
      <c r="M270" s="154"/>
      <c r="T270" s="57"/>
      <c r="AT270" s="17" t="s">
        <v>259</v>
      </c>
      <c r="AU270" s="17" t="s">
        <v>21</v>
      </c>
    </row>
    <row r="271" spans="2:65" s="12" customFormat="1" ht="11.25">
      <c r="B271" s="155"/>
      <c r="D271" s="156" t="s">
        <v>265</v>
      </c>
      <c r="E271" s="157" t="s">
        <v>1</v>
      </c>
      <c r="F271" s="158" t="s">
        <v>7028</v>
      </c>
      <c r="H271" s="159">
        <v>432</v>
      </c>
      <c r="I271" s="160"/>
      <c r="L271" s="155"/>
      <c r="M271" s="161"/>
      <c r="T271" s="162"/>
      <c r="AT271" s="157" t="s">
        <v>265</v>
      </c>
      <c r="AU271" s="157" t="s">
        <v>21</v>
      </c>
      <c r="AV271" s="12" t="s">
        <v>21</v>
      </c>
      <c r="AW271" s="12" t="s">
        <v>36</v>
      </c>
      <c r="AX271" s="12" t="s">
        <v>88</v>
      </c>
      <c r="AY271" s="157" t="s">
        <v>250</v>
      </c>
    </row>
    <row r="272" spans="2:65" s="1" customFormat="1" ht="33" customHeight="1">
      <c r="B272" s="33"/>
      <c r="C272" s="138" t="s">
        <v>561</v>
      </c>
      <c r="D272" s="138" t="s">
        <v>252</v>
      </c>
      <c r="E272" s="139" t="s">
        <v>7029</v>
      </c>
      <c r="F272" s="140" t="s">
        <v>7030</v>
      </c>
      <c r="G272" s="141" t="s">
        <v>481</v>
      </c>
      <c r="H272" s="142">
        <v>188</v>
      </c>
      <c r="I272" s="143"/>
      <c r="J272" s="144">
        <f>ROUND(I272*H272,2)</f>
        <v>0</v>
      </c>
      <c r="K272" s="140" t="s">
        <v>256</v>
      </c>
      <c r="L272" s="33"/>
      <c r="M272" s="145" t="s">
        <v>1</v>
      </c>
      <c r="N272" s="146" t="s">
        <v>45</v>
      </c>
      <c r="P272" s="147">
        <f>O272*H272</f>
        <v>0</v>
      </c>
      <c r="Q272" s="147">
        <v>0</v>
      </c>
      <c r="R272" s="147">
        <f>Q272*H272</f>
        <v>0</v>
      </c>
      <c r="S272" s="147">
        <v>0</v>
      </c>
      <c r="T272" s="148">
        <f>S272*H272</f>
        <v>0</v>
      </c>
      <c r="AR272" s="149" t="s">
        <v>257</v>
      </c>
      <c r="AT272" s="149" t="s">
        <v>252</v>
      </c>
      <c r="AU272" s="149" t="s">
        <v>21</v>
      </c>
      <c r="AY272" s="17" t="s">
        <v>250</v>
      </c>
      <c r="BE272" s="150">
        <f>IF(N272="základní",J272,0)</f>
        <v>0</v>
      </c>
      <c r="BF272" s="150">
        <f>IF(N272="snížená",J272,0)</f>
        <v>0</v>
      </c>
      <c r="BG272" s="150">
        <f>IF(N272="zákl. přenesená",J272,0)</f>
        <v>0</v>
      </c>
      <c r="BH272" s="150">
        <f>IF(N272="sníž. přenesená",J272,0)</f>
        <v>0</v>
      </c>
      <c r="BI272" s="150">
        <f>IF(N272="nulová",J272,0)</f>
        <v>0</v>
      </c>
      <c r="BJ272" s="17" t="s">
        <v>88</v>
      </c>
      <c r="BK272" s="150">
        <f>ROUND(I272*H272,2)</f>
        <v>0</v>
      </c>
      <c r="BL272" s="17" t="s">
        <v>257</v>
      </c>
      <c r="BM272" s="149" t="s">
        <v>7031</v>
      </c>
    </row>
    <row r="273" spans="2:65" s="1" customFormat="1" ht="11.25">
      <c r="B273" s="33"/>
      <c r="D273" s="151" t="s">
        <v>259</v>
      </c>
      <c r="F273" s="152" t="s">
        <v>7032</v>
      </c>
      <c r="I273" s="153"/>
      <c r="L273" s="33"/>
      <c r="M273" s="154"/>
      <c r="T273" s="57"/>
      <c r="AT273" s="17" t="s">
        <v>259</v>
      </c>
      <c r="AU273" s="17" t="s">
        <v>21</v>
      </c>
    </row>
    <row r="274" spans="2:65" s="12" customFormat="1" ht="11.25">
      <c r="B274" s="155"/>
      <c r="D274" s="156" t="s">
        <v>265</v>
      </c>
      <c r="E274" s="157" t="s">
        <v>1</v>
      </c>
      <c r="F274" s="158" t="s">
        <v>7033</v>
      </c>
      <c r="H274" s="159">
        <v>188</v>
      </c>
      <c r="I274" s="160"/>
      <c r="L274" s="155"/>
      <c r="M274" s="161"/>
      <c r="T274" s="162"/>
      <c r="AT274" s="157" t="s">
        <v>265</v>
      </c>
      <c r="AU274" s="157" t="s">
        <v>21</v>
      </c>
      <c r="AV274" s="12" t="s">
        <v>21</v>
      </c>
      <c r="AW274" s="12" t="s">
        <v>36</v>
      </c>
      <c r="AX274" s="12" t="s">
        <v>88</v>
      </c>
      <c r="AY274" s="157" t="s">
        <v>250</v>
      </c>
    </row>
    <row r="275" spans="2:65" s="1" customFormat="1" ht="33" customHeight="1">
      <c r="B275" s="33"/>
      <c r="C275" s="138" t="s">
        <v>566</v>
      </c>
      <c r="D275" s="138" t="s">
        <v>252</v>
      </c>
      <c r="E275" s="139" t="s">
        <v>7034</v>
      </c>
      <c r="F275" s="140" t="s">
        <v>7035</v>
      </c>
      <c r="G275" s="141" t="s">
        <v>481</v>
      </c>
      <c r="H275" s="142">
        <v>64</v>
      </c>
      <c r="I275" s="143"/>
      <c r="J275" s="144">
        <f>ROUND(I275*H275,2)</f>
        <v>0</v>
      </c>
      <c r="K275" s="140" t="s">
        <v>256</v>
      </c>
      <c r="L275" s="33"/>
      <c r="M275" s="145" t="s">
        <v>1</v>
      </c>
      <c r="N275" s="146" t="s">
        <v>45</v>
      </c>
      <c r="P275" s="147">
        <f>O275*H275</f>
        <v>0</v>
      </c>
      <c r="Q275" s="147">
        <v>0</v>
      </c>
      <c r="R275" s="147">
        <f>Q275*H275</f>
        <v>0</v>
      </c>
      <c r="S275" s="147">
        <v>0</v>
      </c>
      <c r="T275" s="148">
        <f>S275*H275</f>
        <v>0</v>
      </c>
      <c r="AR275" s="149" t="s">
        <v>257</v>
      </c>
      <c r="AT275" s="149" t="s">
        <v>252</v>
      </c>
      <c r="AU275" s="149" t="s">
        <v>21</v>
      </c>
      <c r="AY275" s="17" t="s">
        <v>250</v>
      </c>
      <c r="BE275" s="150">
        <f>IF(N275="základní",J275,0)</f>
        <v>0</v>
      </c>
      <c r="BF275" s="150">
        <f>IF(N275="snížená",J275,0)</f>
        <v>0</v>
      </c>
      <c r="BG275" s="150">
        <f>IF(N275="zákl. přenesená",J275,0)</f>
        <v>0</v>
      </c>
      <c r="BH275" s="150">
        <f>IF(N275="sníž. přenesená",J275,0)</f>
        <v>0</v>
      </c>
      <c r="BI275" s="150">
        <f>IF(N275="nulová",J275,0)</f>
        <v>0</v>
      </c>
      <c r="BJ275" s="17" t="s">
        <v>88</v>
      </c>
      <c r="BK275" s="150">
        <f>ROUND(I275*H275,2)</f>
        <v>0</v>
      </c>
      <c r="BL275" s="17" t="s">
        <v>257</v>
      </c>
      <c r="BM275" s="149" t="s">
        <v>7036</v>
      </c>
    </row>
    <row r="276" spans="2:65" s="1" customFormat="1" ht="11.25">
      <c r="B276" s="33"/>
      <c r="D276" s="151" t="s">
        <v>259</v>
      </c>
      <c r="F276" s="152" t="s">
        <v>7037</v>
      </c>
      <c r="I276" s="153"/>
      <c r="L276" s="33"/>
      <c r="M276" s="154"/>
      <c r="T276" s="57"/>
      <c r="AT276" s="17" t="s">
        <v>259</v>
      </c>
      <c r="AU276" s="17" t="s">
        <v>21</v>
      </c>
    </row>
    <row r="277" spans="2:65" s="12" customFormat="1" ht="11.25">
      <c r="B277" s="155"/>
      <c r="D277" s="156" t="s">
        <v>265</v>
      </c>
      <c r="E277" s="157" t="s">
        <v>1</v>
      </c>
      <c r="F277" s="158" t="s">
        <v>7038</v>
      </c>
      <c r="H277" s="159">
        <v>64</v>
      </c>
      <c r="I277" s="160"/>
      <c r="L277" s="155"/>
      <c r="M277" s="161"/>
      <c r="T277" s="162"/>
      <c r="AT277" s="157" t="s">
        <v>265</v>
      </c>
      <c r="AU277" s="157" t="s">
        <v>21</v>
      </c>
      <c r="AV277" s="12" t="s">
        <v>21</v>
      </c>
      <c r="AW277" s="12" t="s">
        <v>36</v>
      </c>
      <c r="AX277" s="12" t="s">
        <v>88</v>
      </c>
      <c r="AY277" s="157" t="s">
        <v>250</v>
      </c>
    </row>
    <row r="278" spans="2:65" s="1" customFormat="1" ht="33" customHeight="1">
      <c r="B278" s="33"/>
      <c r="C278" s="138" t="s">
        <v>572</v>
      </c>
      <c r="D278" s="138" t="s">
        <v>252</v>
      </c>
      <c r="E278" s="139" t="s">
        <v>7039</v>
      </c>
      <c r="F278" s="140" t="s">
        <v>7040</v>
      </c>
      <c r="G278" s="141" t="s">
        <v>481</v>
      </c>
      <c r="H278" s="142">
        <v>12</v>
      </c>
      <c r="I278" s="143"/>
      <c r="J278" s="144">
        <f>ROUND(I278*H278,2)</f>
        <v>0</v>
      </c>
      <c r="K278" s="140" t="s">
        <v>256</v>
      </c>
      <c r="L278" s="33"/>
      <c r="M278" s="145" t="s">
        <v>1</v>
      </c>
      <c r="N278" s="146" t="s">
        <v>45</v>
      </c>
      <c r="P278" s="147">
        <f>O278*H278</f>
        <v>0</v>
      </c>
      <c r="Q278" s="147">
        <v>0</v>
      </c>
      <c r="R278" s="147">
        <f>Q278*H278</f>
        <v>0</v>
      </c>
      <c r="S278" s="147">
        <v>0</v>
      </c>
      <c r="T278" s="148">
        <f>S278*H278</f>
        <v>0</v>
      </c>
      <c r="AR278" s="149" t="s">
        <v>257</v>
      </c>
      <c r="AT278" s="149" t="s">
        <v>252</v>
      </c>
      <c r="AU278" s="149" t="s">
        <v>21</v>
      </c>
      <c r="AY278" s="17" t="s">
        <v>250</v>
      </c>
      <c r="BE278" s="150">
        <f>IF(N278="základní",J278,0)</f>
        <v>0</v>
      </c>
      <c r="BF278" s="150">
        <f>IF(N278="snížená",J278,0)</f>
        <v>0</v>
      </c>
      <c r="BG278" s="150">
        <f>IF(N278="zákl. přenesená",J278,0)</f>
        <v>0</v>
      </c>
      <c r="BH278" s="150">
        <f>IF(N278="sníž. přenesená",J278,0)</f>
        <v>0</v>
      </c>
      <c r="BI278" s="150">
        <f>IF(N278="nulová",J278,0)</f>
        <v>0</v>
      </c>
      <c r="BJ278" s="17" t="s">
        <v>88</v>
      </c>
      <c r="BK278" s="150">
        <f>ROUND(I278*H278,2)</f>
        <v>0</v>
      </c>
      <c r="BL278" s="17" t="s">
        <v>257</v>
      </c>
      <c r="BM278" s="149" t="s">
        <v>7041</v>
      </c>
    </row>
    <row r="279" spans="2:65" s="1" customFormat="1" ht="11.25">
      <c r="B279" s="33"/>
      <c r="D279" s="151" t="s">
        <v>259</v>
      </c>
      <c r="F279" s="152" t="s">
        <v>7042</v>
      </c>
      <c r="I279" s="153"/>
      <c r="L279" s="33"/>
      <c r="M279" s="154"/>
      <c r="T279" s="57"/>
      <c r="AT279" s="17" t="s">
        <v>259</v>
      </c>
      <c r="AU279" s="17" t="s">
        <v>21</v>
      </c>
    </row>
    <row r="280" spans="2:65" s="12" customFormat="1" ht="11.25">
      <c r="B280" s="155"/>
      <c r="D280" s="156" t="s">
        <v>265</v>
      </c>
      <c r="E280" s="157" t="s">
        <v>1</v>
      </c>
      <c r="F280" s="158" t="s">
        <v>7043</v>
      </c>
      <c r="H280" s="159">
        <v>12</v>
      </c>
      <c r="I280" s="160"/>
      <c r="L280" s="155"/>
      <c r="M280" s="161"/>
      <c r="T280" s="162"/>
      <c r="AT280" s="157" t="s">
        <v>265</v>
      </c>
      <c r="AU280" s="157" t="s">
        <v>21</v>
      </c>
      <c r="AV280" s="12" t="s">
        <v>21</v>
      </c>
      <c r="AW280" s="12" t="s">
        <v>36</v>
      </c>
      <c r="AX280" s="12" t="s">
        <v>88</v>
      </c>
      <c r="AY280" s="157" t="s">
        <v>250</v>
      </c>
    </row>
    <row r="281" spans="2:65" s="1" customFormat="1" ht="33" customHeight="1">
      <c r="B281" s="33"/>
      <c r="C281" s="138" t="s">
        <v>577</v>
      </c>
      <c r="D281" s="138" t="s">
        <v>252</v>
      </c>
      <c r="E281" s="139" t="s">
        <v>7044</v>
      </c>
      <c r="F281" s="140" t="s">
        <v>7045</v>
      </c>
      <c r="G281" s="141" t="s">
        <v>481</v>
      </c>
      <c r="H281" s="142">
        <v>668</v>
      </c>
      <c r="I281" s="143"/>
      <c r="J281" s="144">
        <f>ROUND(I281*H281,2)</f>
        <v>0</v>
      </c>
      <c r="K281" s="140" t="s">
        <v>256</v>
      </c>
      <c r="L281" s="33"/>
      <c r="M281" s="145" t="s">
        <v>1</v>
      </c>
      <c r="N281" s="146" t="s">
        <v>45</v>
      </c>
      <c r="P281" s="147">
        <f>O281*H281</f>
        <v>0</v>
      </c>
      <c r="Q281" s="147">
        <v>0</v>
      </c>
      <c r="R281" s="147">
        <f>Q281*H281</f>
        <v>0</v>
      </c>
      <c r="S281" s="147">
        <v>0</v>
      </c>
      <c r="T281" s="148">
        <f>S281*H281</f>
        <v>0</v>
      </c>
      <c r="AR281" s="149" t="s">
        <v>257</v>
      </c>
      <c r="AT281" s="149" t="s">
        <v>252</v>
      </c>
      <c r="AU281" s="149" t="s">
        <v>21</v>
      </c>
      <c r="AY281" s="17" t="s">
        <v>250</v>
      </c>
      <c r="BE281" s="150">
        <f>IF(N281="základní",J281,0)</f>
        <v>0</v>
      </c>
      <c r="BF281" s="150">
        <f>IF(N281="snížená",J281,0)</f>
        <v>0</v>
      </c>
      <c r="BG281" s="150">
        <f>IF(N281="zákl. přenesená",J281,0)</f>
        <v>0</v>
      </c>
      <c r="BH281" s="150">
        <f>IF(N281="sníž. přenesená",J281,0)</f>
        <v>0</v>
      </c>
      <c r="BI281" s="150">
        <f>IF(N281="nulová",J281,0)</f>
        <v>0</v>
      </c>
      <c r="BJ281" s="17" t="s">
        <v>88</v>
      </c>
      <c r="BK281" s="150">
        <f>ROUND(I281*H281,2)</f>
        <v>0</v>
      </c>
      <c r="BL281" s="17" t="s">
        <v>257</v>
      </c>
      <c r="BM281" s="149" t="s">
        <v>7046</v>
      </c>
    </row>
    <row r="282" spans="2:65" s="1" customFormat="1" ht="11.25">
      <c r="B282" s="33"/>
      <c r="D282" s="151" t="s">
        <v>259</v>
      </c>
      <c r="F282" s="152" t="s">
        <v>7047</v>
      </c>
      <c r="I282" s="153"/>
      <c r="L282" s="33"/>
      <c r="M282" s="154"/>
      <c r="T282" s="57"/>
      <c r="AT282" s="17" t="s">
        <v>259</v>
      </c>
      <c r="AU282" s="17" t="s">
        <v>21</v>
      </c>
    </row>
    <row r="283" spans="2:65" s="12" customFormat="1" ht="11.25">
      <c r="B283" s="155"/>
      <c r="D283" s="156" t="s">
        <v>265</v>
      </c>
      <c r="E283" s="157" t="s">
        <v>1</v>
      </c>
      <c r="F283" s="158" t="s">
        <v>7048</v>
      </c>
      <c r="H283" s="159">
        <v>668</v>
      </c>
      <c r="I283" s="160"/>
      <c r="L283" s="155"/>
      <c r="M283" s="161"/>
      <c r="T283" s="162"/>
      <c r="AT283" s="157" t="s">
        <v>265</v>
      </c>
      <c r="AU283" s="157" t="s">
        <v>21</v>
      </c>
      <c r="AV283" s="12" t="s">
        <v>21</v>
      </c>
      <c r="AW283" s="12" t="s">
        <v>36</v>
      </c>
      <c r="AX283" s="12" t="s">
        <v>88</v>
      </c>
      <c r="AY283" s="157" t="s">
        <v>250</v>
      </c>
    </row>
    <row r="284" spans="2:65" s="1" customFormat="1" ht="33" customHeight="1">
      <c r="B284" s="33"/>
      <c r="C284" s="138" t="s">
        <v>583</v>
      </c>
      <c r="D284" s="138" t="s">
        <v>252</v>
      </c>
      <c r="E284" s="139" t="s">
        <v>7049</v>
      </c>
      <c r="F284" s="140" t="s">
        <v>7050</v>
      </c>
      <c r="G284" s="141" t="s">
        <v>481</v>
      </c>
      <c r="H284" s="142">
        <v>208</v>
      </c>
      <c r="I284" s="143"/>
      <c r="J284" s="144">
        <f>ROUND(I284*H284,2)</f>
        <v>0</v>
      </c>
      <c r="K284" s="140" t="s">
        <v>256</v>
      </c>
      <c r="L284" s="33"/>
      <c r="M284" s="145" t="s">
        <v>1</v>
      </c>
      <c r="N284" s="146" t="s">
        <v>45</v>
      </c>
      <c r="P284" s="147">
        <f>O284*H284</f>
        <v>0</v>
      </c>
      <c r="Q284" s="147">
        <v>0</v>
      </c>
      <c r="R284" s="147">
        <f>Q284*H284</f>
        <v>0</v>
      </c>
      <c r="S284" s="147">
        <v>0</v>
      </c>
      <c r="T284" s="148">
        <f>S284*H284</f>
        <v>0</v>
      </c>
      <c r="AR284" s="149" t="s">
        <v>257</v>
      </c>
      <c r="AT284" s="149" t="s">
        <v>252</v>
      </c>
      <c r="AU284" s="149" t="s">
        <v>21</v>
      </c>
      <c r="AY284" s="17" t="s">
        <v>250</v>
      </c>
      <c r="BE284" s="150">
        <f>IF(N284="základní",J284,0)</f>
        <v>0</v>
      </c>
      <c r="BF284" s="150">
        <f>IF(N284="snížená",J284,0)</f>
        <v>0</v>
      </c>
      <c r="BG284" s="150">
        <f>IF(N284="zákl. přenesená",J284,0)</f>
        <v>0</v>
      </c>
      <c r="BH284" s="150">
        <f>IF(N284="sníž. přenesená",J284,0)</f>
        <v>0</v>
      </c>
      <c r="BI284" s="150">
        <f>IF(N284="nulová",J284,0)</f>
        <v>0</v>
      </c>
      <c r="BJ284" s="17" t="s">
        <v>88</v>
      </c>
      <c r="BK284" s="150">
        <f>ROUND(I284*H284,2)</f>
        <v>0</v>
      </c>
      <c r="BL284" s="17" t="s">
        <v>257</v>
      </c>
      <c r="BM284" s="149" t="s">
        <v>7051</v>
      </c>
    </row>
    <row r="285" spans="2:65" s="1" customFormat="1" ht="11.25">
      <c r="B285" s="33"/>
      <c r="D285" s="151" t="s">
        <v>259</v>
      </c>
      <c r="F285" s="152" t="s">
        <v>7052</v>
      </c>
      <c r="I285" s="153"/>
      <c r="L285" s="33"/>
      <c r="M285" s="154"/>
      <c r="T285" s="57"/>
      <c r="AT285" s="17" t="s">
        <v>259</v>
      </c>
      <c r="AU285" s="17" t="s">
        <v>21</v>
      </c>
    </row>
    <row r="286" spans="2:65" s="12" customFormat="1" ht="11.25">
      <c r="B286" s="155"/>
      <c r="D286" s="156" t="s">
        <v>265</v>
      </c>
      <c r="E286" s="157" t="s">
        <v>1</v>
      </c>
      <c r="F286" s="158" t="s">
        <v>7053</v>
      </c>
      <c r="H286" s="159">
        <v>208</v>
      </c>
      <c r="I286" s="160"/>
      <c r="L286" s="155"/>
      <c r="M286" s="161"/>
      <c r="T286" s="162"/>
      <c r="AT286" s="157" t="s">
        <v>265</v>
      </c>
      <c r="AU286" s="157" t="s">
        <v>21</v>
      </c>
      <c r="AV286" s="12" t="s">
        <v>21</v>
      </c>
      <c r="AW286" s="12" t="s">
        <v>36</v>
      </c>
      <c r="AX286" s="12" t="s">
        <v>88</v>
      </c>
      <c r="AY286" s="157" t="s">
        <v>250</v>
      </c>
    </row>
    <row r="287" spans="2:65" s="1" customFormat="1" ht="33" customHeight="1">
      <c r="B287" s="33"/>
      <c r="C287" s="138" t="s">
        <v>588</v>
      </c>
      <c r="D287" s="138" t="s">
        <v>252</v>
      </c>
      <c r="E287" s="139" t="s">
        <v>7054</v>
      </c>
      <c r="F287" s="140" t="s">
        <v>7055</v>
      </c>
      <c r="G287" s="141" t="s">
        <v>481</v>
      </c>
      <c r="H287" s="142">
        <v>28</v>
      </c>
      <c r="I287" s="143"/>
      <c r="J287" s="144">
        <f>ROUND(I287*H287,2)</f>
        <v>0</v>
      </c>
      <c r="K287" s="140" t="s">
        <v>256</v>
      </c>
      <c r="L287" s="33"/>
      <c r="M287" s="145" t="s">
        <v>1</v>
      </c>
      <c r="N287" s="146" t="s">
        <v>45</v>
      </c>
      <c r="P287" s="147">
        <f>O287*H287</f>
        <v>0</v>
      </c>
      <c r="Q287" s="147">
        <v>0</v>
      </c>
      <c r="R287" s="147">
        <f>Q287*H287</f>
        <v>0</v>
      </c>
      <c r="S287" s="147">
        <v>0</v>
      </c>
      <c r="T287" s="148">
        <f>S287*H287</f>
        <v>0</v>
      </c>
      <c r="AR287" s="149" t="s">
        <v>257</v>
      </c>
      <c r="AT287" s="149" t="s">
        <v>252</v>
      </c>
      <c r="AU287" s="149" t="s">
        <v>21</v>
      </c>
      <c r="AY287" s="17" t="s">
        <v>250</v>
      </c>
      <c r="BE287" s="150">
        <f>IF(N287="základní",J287,0)</f>
        <v>0</v>
      </c>
      <c r="BF287" s="150">
        <f>IF(N287="snížená",J287,0)</f>
        <v>0</v>
      </c>
      <c r="BG287" s="150">
        <f>IF(N287="zákl. přenesená",J287,0)</f>
        <v>0</v>
      </c>
      <c r="BH287" s="150">
        <f>IF(N287="sníž. přenesená",J287,0)</f>
        <v>0</v>
      </c>
      <c r="BI287" s="150">
        <f>IF(N287="nulová",J287,0)</f>
        <v>0</v>
      </c>
      <c r="BJ287" s="17" t="s">
        <v>88</v>
      </c>
      <c r="BK287" s="150">
        <f>ROUND(I287*H287,2)</f>
        <v>0</v>
      </c>
      <c r="BL287" s="17" t="s">
        <v>257</v>
      </c>
      <c r="BM287" s="149" t="s">
        <v>7056</v>
      </c>
    </row>
    <row r="288" spans="2:65" s="1" customFormat="1" ht="11.25">
      <c r="B288" s="33"/>
      <c r="D288" s="151" t="s">
        <v>259</v>
      </c>
      <c r="F288" s="152" t="s">
        <v>7057</v>
      </c>
      <c r="I288" s="153"/>
      <c r="L288" s="33"/>
      <c r="M288" s="154"/>
      <c r="T288" s="57"/>
      <c r="AT288" s="17" t="s">
        <v>259</v>
      </c>
      <c r="AU288" s="17" t="s">
        <v>21</v>
      </c>
    </row>
    <row r="289" spans="2:65" s="12" customFormat="1" ht="11.25">
      <c r="B289" s="155"/>
      <c r="D289" s="156" t="s">
        <v>265</v>
      </c>
      <c r="E289" s="157" t="s">
        <v>1</v>
      </c>
      <c r="F289" s="158" t="s">
        <v>7058</v>
      </c>
      <c r="H289" s="159">
        <v>28</v>
      </c>
      <c r="I289" s="160"/>
      <c r="L289" s="155"/>
      <c r="M289" s="161"/>
      <c r="T289" s="162"/>
      <c r="AT289" s="157" t="s">
        <v>265</v>
      </c>
      <c r="AU289" s="157" t="s">
        <v>21</v>
      </c>
      <c r="AV289" s="12" t="s">
        <v>21</v>
      </c>
      <c r="AW289" s="12" t="s">
        <v>36</v>
      </c>
      <c r="AX289" s="12" t="s">
        <v>88</v>
      </c>
      <c r="AY289" s="157" t="s">
        <v>250</v>
      </c>
    </row>
    <row r="290" spans="2:65" s="1" customFormat="1" ht="33" customHeight="1">
      <c r="B290" s="33"/>
      <c r="C290" s="138" t="s">
        <v>594</v>
      </c>
      <c r="D290" s="138" t="s">
        <v>252</v>
      </c>
      <c r="E290" s="139" t="s">
        <v>7059</v>
      </c>
      <c r="F290" s="140" t="s">
        <v>7060</v>
      </c>
      <c r="G290" s="141" t="s">
        <v>481</v>
      </c>
      <c r="H290" s="142">
        <v>12</v>
      </c>
      <c r="I290" s="143"/>
      <c r="J290" s="144">
        <f>ROUND(I290*H290,2)</f>
        <v>0</v>
      </c>
      <c r="K290" s="140" t="s">
        <v>256</v>
      </c>
      <c r="L290" s="33"/>
      <c r="M290" s="145" t="s">
        <v>1</v>
      </c>
      <c r="N290" s="146" t="s">
        <v>45</v>
      </c>
      <c r="P290" s="147">
        <f>O290*H290</f>
        <v>0</v>
      </c>
      <c r="Q290" s="147">
        <v>0</v>
      </c>
      <c r="R290" s="147">
        <f>Q290*H290</f>
        <v>0</v>
      </c>
      <c r="S290" s="147">
        <v>0</v>
      </c>
      <c r="T290" s="148">
        <f>S290*H290</f>
        <v>0</v>
      </c>
      <c r="AR290" s="149" t="s">
        <v>257</v>
      </c>
      <c r="AT290" s="149" t="s">
        <v>252</v>
      </c>
      <c r="AU290" s="149" t="s">
        <v>21</v>
      </c>
      <c r="AY290" s="17" t="s">
        <v>250</v>
      </c>
      <c r="BE290" s="150">
        <f>IF(N290="základní",J290,0)</f>
        <v>0</v>
      </c>
      <c r="BF290" s="150">
        <f>IF(N290="snížená",J290,0)</f>
        <v>0</v>
      </c>
      <c r="BG290" s="150">
        <f>IF(N290="zákl. přenesená",J290,0)</f>
        <v>0</v>
      </c>
      <c r="BH290" s="150">
        <f>IF(N290="sníž. přenesená",J290,0)</f>
        <v>0</v>
      </c>
      <c r="BI290" s="150">
        <f>IF(N290="nulová",J290,0)</f>
        <v>0</v>
      </c>
      <c r="BJ290" s="17" t="s">
        <v>88</v>
      </c>
      <c r="BK290" s="150">
        <f>ROUND(I290*H290,2)</f>
        <v>0</v>
      </c>
      <c r="BL290" s="17" t="s">
        <v>257</v>
      </c>
      <c r="BM290" s="149" t="s">
        <v>7061</v>
      </c>
    </row>
    <row r="291" spans="2:65" s="1" customFormat="1" ht="11.25">
      <c r="B291" s="33"/>
      <c r="D291" s="151" t="s">
        <v>259</v>
      </c>
      <c r="F291" s="152" t="s">
        <v>7062</v>
      </c>
      <c r="I291" s="153"/>
      <c r="L291" s="33"/>
      <c r="M291" s="154"/>
      <c r="T291" s="57"/>
      <c r="AT291" s="17" t="s">
        <v>259</v>
      </c>
      <c r="AU291" s="17" t="s">
        <v>21</v>
      </c>
    </row>
    <row r="292" spans="2:65" s="12" customFormat="1" ht="11.25">
      <c r="B292" s="155"/>
      <c r="D292" s="156" t="s">
        <v>265</v>
      </c>
      <c r="E292" s="157" t="s">
        <v>1</v>
      </c>
      <c r="F292" s="158" t="s">
        <v>7063</v>
      </c>
      <c r="H292" s="159">
        <v>12</v>
      </c>
      <c r="I292" s="160"/>
      <c r="L292" s="155"/>
      <c r="M292" s="161"/>
      <c r="T292" s="162"/>
      <c r="AT292" s="157" t="s">
        <v>265</v>
      </c>
      <c r="AU292" s="157" t="s">
        <v>21</v>
      </c>
      <c r="AV292" s="12" t="s">
        <v>21</v>
      </c>
      <c r="AW292" s="12" t="s">
        <v>36</v>
      </c>
      <c r="AX292" s="12" t="s">
        <v>88</v>
      </c>
      <c r="AY292" s="157" t="s">
        <v>250</v>
      </c>
    </row>
    <row r="293" spans="2:65" s="1" customFormat="1" ht="33" customHeight="1">
      <c r="B293" s="33"/>
      <c r="C293" s="138" t="s">
        <v>601</v>
      </c>
      <c r="D293" s="138" t="s">
        <v>252</v>
      </c>
      <c r="E293" s="139" t="s">
        <v>7064</v>
      </c>
      <c r="F293" s="140" t="s">
        <v>7065</v>
      </c>
      <c r="G293" s="141" t="s">
        <v>481</v>
      </c>
      <c r="H293" s="142">
        <v>4</v>
      </c>
      <c r="I293" s="143"/>
      <c r="J293" s="144">
        <f>ROUND(I293*H293,2)</f>
        <v>0</v>
      </c>
      <c r="K293" s="140" t="s">
        <v>256</v>
      </c>
      <c r="L293" s="33"/>
      <c r="M293" s="145" t="s">
        <v>1</v>
      </c>
      <c r="N293" s="146" t="s">
        <v>45</v>
      </c>
      <c r="P293" s="147">
        <f>O293*H293</f>
        <v>0</v>
      </c>
      <c r="Q293" s="147">
        <v>0</v>
      </c>
      <c r="R293" s="147">
        <f>Q293*H293</f>
        <v>0</v>
      </c>
      <c r="S293" s="147">
        <v>0</v>
      </c>
      <c r="T293" s="148">
        <f>S293*H293</f>
        <v>0</v>
      </c>
      <c r="AR293" s="149" t="s">
        <v>257</v>
      </c>
      <c r="AT293" s="149" t="s">
        <v>252</v>
      </c>
      <c r="AU293" s="149" t="s">
        <v>21</v>
      </c>
      <c r="AY293" s="17" t="s">
        <v>250</v>
      </c>
      <c r="BE293" s="150">
        <f>IF(N293="základní",J293,0)</f>
        <v>0</v>
      </c>
      <c r="BF293" s="150">
        <f>IF(N293="snížená",J293,0)</f>
        <v>0</v>
      </c>
      <c r="BG293" s="150">
        <f>IF(N293="zákl. přenesená",J293,0)</f>
        <v>0</v>
      </c>
      <c r="BH293" s="150">
        <f>IF(N293="sníž. přenesená",J293,0)</f>
        <v>0</v>
      </c>
      <c r="BI293" s="150">
        <f>IF(N293="nulová",J293,0)</f>
        <v>0</v>
      </c>
      <c r="BJ293" s="17" t="s">
        <v>88</v>
      </c>
      <c r="BK293" s="150">
        <f>ROUND(I293*H293,2)</f>
        <v>0</v>
      </c>
      <c r="BL293" s="17" t="s">
        <v>257</v>
      </c>
      <c r="BM293" s="149" t="s">
        <v>7066</v>
      </c>
    </row>
    <row r="294" spans="2:65" s="1" customFormat="1" ht="11.25">
      <c r="B294" s="33"/>
      <c r="D294" s="151" t="s">
        <v>259</v>
      </c>
      <c r="F294" s="152" t="s">
        <v>7067</v>
      </c>
      <c r="I294" s="153"/>
      <c r="L294" s="33"/>
      <c r="M294" s="154"/>
      <c r="T294" s="57"/>
      <c r="AT294" s="17" t="s">
        <v>259</v>
      </c>
      <c r="AU294" s="17" t="s">
        <v>21</v>
      </c>
    </row>
    <row r="295" spans="2:65" s="12" customFormat="1" ht="11.25">
      <c r="B295" s="155"/>
      <c r="D295" s="156" t="s">
        <v>265</v>
      </c>
      <c r="E295" s="157" t="s">
        <v>1</v>
      </c>
      <c r="F295" s="158" t="s">
        <v>7068</v>
      </c>
      <c r="H295" s="159">
        <v>4</v>
      </c>
      <c r="I295" s="160"/>
      <c r="L295" s="155"/>
      <c r="M295" s="161"/>
      <c r="T295" s="162"/>
      <c r="AT295" s="157" t="s">
        <v>265</v>
      </c>
      <c r="AU295" s="157" t="s">
        <v>21</v>
      </c>
      <c r="AV295" s="12" t="s">
        <v>21</v>
      </c>
      <c r="AW295" s="12" t="s">
        <v>36</v>
      </c>
      <c r="AX295" s="12" t="s">
        <v>88</v>
      </c>
      <c r="AY295" s="157" t="s">
        <v>250</v>
      </c>
    </row>
    <row r="296" spans="2:65" s="1" customFormat="1" ht="33" customHeight="1">
      <c r="B296" s="33"/>
      <c r="C296" s="138" t="s">
        <v>607</v>
      </c>
      <c r="D296" s="138" t="s">
        <v>252</v>
      </c>
      <c r="E296" s="139" t="s">
        <v>7069</v>
      </c>
      <c r="F296" s="140" t="s">
        <v>7070</v>
      </c>
      <c r="G296" s="141" t="s">
        <v>481</v>
      </c>
      <c r="H296" s="142">
        <v>3756</v>
      </c>
      <c r="I296" s="143"/>
      <c r="J296" s="144">
        <f>ROUND(I296*H296,2)</f>
        <v>0</v>
      </c>
      <c r="K296" s="140" t="s">
        <v>256</v>
      </c>
      <c r="L296" s="33"/>
      <c r="M296" s="145" t="s">
        <v>1</v>
      </c>
      <c r="N296" s="146" t="s">
        <v>45</v>
      </c>
      <c r="P296" s="147">
        <f>O296*H296</f>
        <v>0</v>
      </c>
      <c r="Q296" s="147">
        <v>0</v>
      </c>
      <c r="R296" s="147">
        <f>Q296*H296</f>
        <v>0</v>
      </c>
      <c r="S296" s="147">
        <v>0</v>
      </c>
      <c r="T296" s="148">
        <f>S296*H296</f>
        <v>0</v>
      </c>
      <c r="AR296" s="149" t="s">
        <v>257</v>
      </c>
      <c r="AT296" s="149" t="s">
        <v>252</v>
      </c>
      <c r="AU296" s="149" t="s">
        <v>21</v>
      </c>
      <c r="AY296" s="17" t="s">
        <v>250</v>
      </c>
      <c r="BE296" s="150">
        <f>IF(N296="základní",J296,0)</f>
        <v>0</v>
      </c>
      <c r="BF296" s="150">
        <f>IF(N296="snížená",J296,0)</f>
        <v>0</v>
      </c>
      <c r="BG296" s="150">
        <f>IF(N296="zákl. přenesená",J296,0)</f>
        <v>0</v>
      </c>
      <c r="BH296" s="150">
        <f>IF(N296="sníž. přenesená",J296,0)</f>
        <v>0</v>
      </c>
      <c r="BI296" s="150">
        <f>IF(N296="nulová",J296,0)</f>
        <v>0</v>
      </c>
      <c r="BJ296" s="17" t="s">
        <v>88</v>
      </c>
      <c r="BK296" s="150">
        <f>ROUND(I296*H296,2)</f>
        <v>0</v>
      </c>
      <c r="BL296" s="17" t="s">
        <v>257</v>
      </c>
      <c r="BM296" s="149" t="s">
        <v>7071</v>
      </c>
    </row>
    <row r="297" spans="2:65" s="1" customFormat="1" ht="11.25">
      <c r="B297" s="33"/>
      <c r="D297" s="151" t="s">
        <v>259</v>
      </c>
      <c r="F297" s="152" t="s">
        <v>7072</v>
      </c>
      <c r="I297" s="153"/>
      <c r="L297" s="33"/>
      <c r="M297" s="154"/>
      <c r="T297" s="57"/>
      <c r="AT297" s="17" t="s">
        <v>259</v>
      </c>
      <c r="AU297" s="17" t="s">
        <v>21</v>
      </c>
    </row>
    <row r="298" spans="2:65" s="12" customFormat="1" ht="11.25">
      <c r="B298" s="155"/>
      <c r="D298" s="156" t="s">
        <v>265</v>
      </c>
      <c r="E298" s="157" t="s">
        <v>1</v>
      </c>
      <c r="F298" s="158" t="s">
        <v>7018</v>
      </c>
      <c r="H298" s="159">
        <v>3756</v>
      </c>
      <c r="I298" s="160"/>
      <c r="L298" s="155"/>
      <c r="M298" s="161"/>
      <c r="T298" s="162"/>
      <c r="AT298" s="157" t="s">
        <v>265</v>
      </c>
      <c r="AU298" s="157" t="s">
        <v>21</v>
      </c>
      <c r="AV298" s="12" t="s">
        <v>21</v>
      </c>
      <c r="AW298" s="12" t="s">
        <v>36</v>
      </c>
      <c r="AX298" s="12" t="s">
        <v>88</v>
      </c>
      <c r="AY298" s="157" t="s">
        <v>250</v>
      </c>
    </row>
    <row r="299" spans="2:65" s="1" customFormat="1" ht="33" customHeight="1">
      <c r="B299" s="33"/>
      <c r="C299" s="138" t="s">
        <v>612</v>
      </c>
      <c r="D299" s="138" t="s">
        <v>252</v>
      </c>
      <c r="E299" s="139" t="s">
        <v>7073</v>
      </c>
      <c r="F299" s="140" t="s">
        <v>7074</v>
      </c>
      <c r="G299" s="141" t="s">
        <v>481</v>
      </c>
      <c r="H299" s="142">
        <v>1396</v>
      </c>
      <c r="I299" s="143"/>
      <c r="J299" s="144">
        <f>ROUND(I299*H299,2)</f>
        <v>0</v>
      </c>
      <c r="K299" s="140" t="s">
        <v>256</v>
      </c>
      <c r="L299" s="33"/>
      <c r="M299" s="145" t="s">
        <v>1</v>
      </c>
      <c r="N299" s="146" t="s">
        <v>45</v>
      </c>
      <c r="P299" s="147">
        <f>O299*H299</f>
        <v>0</v>
      </c>
      <c r="Q299" s="147">
        <v>0</v>
      </c>
      <c r="R299" s="147">
        <f>Q299*H299</f>
        <v>0</v>
      </c>
      <c r="S299" s="147">
        <v>0</v>
      </c>
      <c r="T299" s="148">
        <f>S299*H299</f>
        <v>0</v>
      </c>
      <c r="AR299" s="149" t="s">
        <v>257</v>
      </c>
      <c r="AT299" s="149" t="s">
        <v>252</v>
      </c>
      <c r="AU299" s="149" t="s">
        <v>21</v>
      </c>
      <c r="AY299" s="17" t="s">
        <v>250</v>
      </c>
      <c r="BE299" s="150">
        <f>IF(N299="základní",J299,0)</f>
        <v>0</v>
      </c>
      <c r="BF299" s="150">
        <f>IF(N299="snížená",J299,0)</f>
        <v>0</v>
      </c>
      <c r="BG299" s="150">
        <f>IF(N299="zákl. přenesená",J299,0)</f>
        <v>0</v>
      </c>
      <c r="BH299" s="150">
        <f>IF(N299="sníž. přenesená",J299,0)</f>
        <v>0</v>
      </c>
      <c r="BI299" s="150">
        <f>IF(N299="nulová",J299,0)</f>
        <v>0</v>
      </c>
      <c r="BJ299" s="17" t="s">
        <v>88</v>
      </c>
      <c r="BK299" s="150">
        <f>ROUND(I299*H299,2)</f>
        <v>0</v>
      </c>
      <c r="BL299" s="17" t="s">
        <v>257</v>
      </c>
      <c r="BM299" s="149" t="s">
        <v>7075</v>
      </c>
    </row>
    <row r="300" spans="2:65" s="1" customFormat="1" ht="11.25">
      <c r="B300" s="33"/>
      <c r="D300" s="151" t="s">
        <v>259</v>
      </c>
      <c r="F300" s="152" t="s">
        <v>7076</v>
      </c>
      <c r="I300" s="153"/>
      <c r="L300" s="33"/>
      <c r="M300" s="154"/>
      <c r="T300" s="57"/>
      <c r="AT300" s="17" t="s">
        <v>259</v>
      </c>
      <c r="AU300" s="17" t="s">
        <v>21</v>
      </c>
    </row>
    <row r="301" spans="2:65" s="12" customFormat="1" ht="11.25">
      <c r="B301" s="155"/>
      <c r="D301" s="156" t="s">
        <v>265</v>
      </c>
      <c r="E301" s="157" t="s">
        <v>1</v>
      </c>
      <c r="F301" s="158" t="s">
        <v>7023</v>
      </c>
      <c r="H301" s="159">
        <v>1396</v>
      </c>
      <c r="I301" s="160"/>
      <c r="L301" s="155"/>
      <c r="M301" s="161"/>
      <c r="T301" s="162"/>
      <c r="AT301" s="157" t="s">
        <v>265</v>
      </c>
      <c r="AU301" s="157" t="s">
        <v>21</v>
      </c>
      <c r="AV301" s="12" t="s">
        <v>21</v>
      </c>
      <c r="AW301" s="12" t="s">
        <v>36</v>
      </c>
      <c r="AX301" s="12" t="s">
        <v>88</v>
      </c>
      <c r="AY301" s="157" t="s">
        <v>250</v>
      </c>
    </row>
    <row r="302" spans="2:65" s="1" customFormat="1" ht="33" customHeight="1">
      <c r="B302" s="33"/>
      <c r="C302" s="138" t="s">
        <v>617</v>
      </c>
      <c r="D302" s="138" t="s">
        <v>252</v>
      </c>
      <c r="E302" s="139" t="s">
        <v>7077</v>
      </c>
      <c r="F302" s="140" t="s">
        <v>7078</v>
      </c>
      <c r="G302" s="141" t="s">
        <v>481</v>
      </c>
      <c r="H302" s="142">
        <v>432</v>
      </c>
      <c r="I302" s="143"/>
      <c r="J302" s="144">
        <f>ROUND(I302*H302,2)</f>
        <v>0</v>
      </c>
      <c r="K302" s="140" t="s">
        <v>256</v>
      </c>
      <c r="L302" s="33"/>
      <c r="M302" s="145" t="s">
        <v>1</v>
      </c>
      <c r="N302" s="146" t="s">
        <v>45</v>
      </c>
      <c r="P302" s="147">
        <f>O302*H302</f>
        <v>0</v>
      </c>
      <c r="Q302" s="147">
        <v>0</v>
      </c>
      <c r="R302" s="147">
        <f>Q302*H302</f>
        <v>0</v>
      </c>
      <c r="S302" s="147">
        <v>0</v>
      </c>
      <c r="T302" s="148">
        <f>S302*H302</f>
        <v>0</v>
      </c>
      <c r="AR302" s="149" t="s">
        <v>257</v>
      </c>
      <c r="AT302" s="149" t="s">
        <v>252</v>
      </c>
      <c r="AU302" s="149" t="s">
        <v>21</v>
      </c>
      <c r="AY302" s="17" t="s">
        <v>250</v>
      </c>
      <c r="BE302" s="150">
        <f>IF(N302="základní",J302,0)</f>
        <v>0</v>
      </c>
      <c r="BF302" s="150">
        <f>IF(N302="snížená",J302,0)</f>
        <v>0</v>
      </c>
      <c r="BG302" s="150">
        <f>IF(N302="zákl. přenesená",J302,0)</f>
        <v>0</v>
      </c>
      <c r="BH302" s="150">
        <f>IF(N302="sníž. přenesená",J302,0)</f>
        <v>0</v>
      </c>
      <c r="BI302" s="150">
        <f>IF(N302="nulová",J302,0)</f>
        <v>0</v>
      </c>
      <c r="BJ302" s="17" t="s">
        <v>88</v>
      </c>
      <c r="BK302" s="150">
        <f>ROUND(I302*H302,2)</f>
        <v>0</v>
      </c>
      <c r="BL302" s="17" t="s">
        <v>257</v>
      </c>
      <c r="BM302" s="149" t="s">
        <v>7079</v>
      </c>
    </row>
    <row r="303" spans="2:65" s="1" customFormat="1" ht="11.25">
      <c r="B303" s="33"/>
      <c r="D303" s="151" t="s">
        <v>259</v>
      </c>
      <c r="F303" s="152" t="s">
        <v>7080</v>
      </c>
      <c r="I303" s="153"/>
      <c r="L303" s="33"/>
      <c r="M303" s="154"/>
      <c r="T303" s="57"/>
      <c r="AT303" s="17" t="s">
        <v>259</v>
      </c>
      <c r="AU303" s="17" t="s">
        <v>21</v>
      </c>
    </row>
    <row r="304" spans="2:65" s="12" customFormat="1" ht="11.25">
      <c r="B304" s="155"/>
      <c r="D304" s="156" t="s">
        <v>265</v>
      </c>
      <c r="E304" s="157" t="s">
        <v>1</v>
      </c>
      <c r="F304" s="158" t="s">
        <v>7028</v>
      </c>
      <c r="H304" s="159">
        <v>432</v>
      </c>
      <c r="I304" s="160"/>
      <c r="L304" s="155"/>
      <c r="M304" s="161"/>
      <c r="T304" s="162"/>
      <c r="AT304" s="157" t="s">
        <v>265</v>
      </c>
      <c r="AU304" s="157" t="s">
        <v>21</v>
      </c>
      <c r="AV304" s="12" t="s">
        <v>21</v>
      </c>
      <c r="AW304" s="12" t="s">
        <v>36</v>
      </c>
      <c r="AX304" s="12" t="s">
        <v>88</v>
      </c>
      <c r="AY304" s="157" t="s">
        <v>250</v>
      </c>
    </row>
    <row r="305" spans="2:65" s="1" customFormat="1" ht="33" customHeight="1">
      <c r="B305" s="33"/>
      <c r="C305" s="138" t="s">
        <v>623</v>
      </c>
      <c r="D305" s="138" t="s">
        <v>252</v>
      </c>
      <c r="E305" s="139" t="s">
        <v>7081</v>
      </c>
      <c r="F305" s="140" t="s">
        <v>7082</v>
      </c>
      <c r="G305" s="141" t="s">
        <v>481</v>
      </c>
      <c r="H305" s="142">
        <v>188</v>
      </c>
      <c r="I305" s="143"/>
      <c r="J305" s="144">
        <f>ROUND(I305*H305,2)</f>
        <v>0</v>
      </c>
      <c r="K305" s="140" t="s">
        <v>256</v>
      </c>
      <c r="L305" s="33"/>
      <c r="M305" s="145" t="s">
        <v>1</v>
      </c>
      <c r="N305" s="146" t="s">
        <v>45</v>
      </c>
      <c r="P305" s="147">
        <f>O305*H305</f>
        <v>0</v>
      </c>
      <c r="Q305" s="147">
        <v>0</v>
      </c>
      <c r="R305" s="147">
        <f>Q305*H305</f>
        <v>0</v>
      </c>
      <c r="S305" s="147">
        <v>0</v>
      </c>
      <c r="T305" s="148">
        <f>S305*H305</f>
        <v>0</v>
      </c>
      <c r="AR305" s="149" t="s">
        <v>257</v>
      </c>
      <c r="AT305" s="149" t="s">
        <v>252</v>
      </c>
      <c r="AU305" s="149" t="s">
        <v>21</v>
      </c>
      <c r="AY305" s="17" t="s">
        <v>250</v>
      </c>
      <c r="BE305" s="150">
        <f>IF(N305="základní",J305,0)</f>
        <v>0</v>
      </c>
      <c r="BF305" s="150">
        <f>IF(N305="snížená",J305,0)</f>
        <v>0</v>
      </c>
      <c r="BG305" s="150">
        <f>IF(N305="zákl. přenesená",J305,0)</f>
        <v>0</v>
      </c>
      <c r="BH305" s="150">
        <f>IF(N305="sníž. přenesená",J305,0)</f>
        <v>0</v>
      </c>
      <c r="BI305" s="150">
        <f>IF(N305="nulová",J305,0)</f>
        <v>0</v>
      </c>
      <c r="BJ305" s="17" t="s">
        <v>88</v>
      </c>
      <c r="BK305" s="150">
        <f>ROUND(I305*H305,2)</f>
        <v>0</v>
      </c>
      <c r="BL305" s="17" t="s">
        <v>257</v>
      </c>
      <c r="BM305" s="149" t="s">
        <v>7083</v>
      </c>
    </row>
    <row r="306" spans="2:65" s="1" customFormat="1" ht="11.25">
      <c r="B306" s="33"/>
      <c r="D306" s="151" t="s">
        <v>259</v>
      </c>
      <c r="F306" s="152" t="s">
        <v>7084</v>
      </c>
      <c r="I306" s="153"/>
      <c r="L306" s="33"/>
      <c r="M306" s="154"/>
      <c r="T306" s="57"/>
      <c r="AT306" s="17" t="s">
        <v>259</v>
      </c>
      <c r="AU306" s="17" t="s">
        <v>21</v>
      </c>
    </row>
    <row r="307" spans="2:65" s="12" customFormat="1" ht="11.25">
      <c r="B307" s="155"/>
      <c r="D307" s="156" t="s">
        <v>265</v>
      </c>
      <c r="E307" s="157" t="s">
        <v>1</v>
      </c>
      <c r="F307" s="158" t="s">
        <v>7033</v>
      </c>
      <c r="H307" s="159">
        <v>188</v>
      </c>
      <c r="I307" s="160"/>
      <c r="L307" s="155"/>
      <c r="M307" s="161"/>
      <c r="T307" s="162"/>
      <c r="AT307" s="157" t="s">
        <v>265</v>
      </c>
      <c r="AU307" s="157" t="s">
        <v>21</v>
      </c>
      <c r="AV307" s="12" t="s">
        <v>21</v>
      </c>
      <c r="AW307" s="12" t="s">
        <v>36</v>
      </c>
      <c r="AX307" s="12" t="s">
        <v>88</v>
      </c>
      <c r="AY307" s="157" t="s">
        <v>250</v>
      </c>
    </row>
    <row r="308" spans="2:65" s="1" customFormat="1" ht="33" customHeight="1">
      <c r="B308" s="33"/>
      <c r="C308" s="138" t="s">
        <v>630</v>
      </c>
      <c r="D308" s="138" t="s">
        <v>252</v>
      </c>
      <c r="E308" s="139" t="s">
        <v>7085</v>
      </c>
      <c r="F308" s="140" t="s">
        <v>7086</v>
      </c>
      <c r="G308" s="141" t="s">
        <v>481</v>
      </c>
      <c r="H308" s="142">
        <v>64</v>
      </c>
      <c r="I308" s="143"/>
      <c r="J308" s="144">
        <f>ROUND(I308*H308,2)</f>
        <v>0</v>
      </c>
      <c r="K308" s="140" t="s">
        <v>256</v>
      </c>
      <c r="L308" s="33"/>
      <c r="M308" s="145" t="s">
        <v>1</v>
      </c>
      <c r="N308" s="146" t="s">
        <v>45</v>
      </c>
      <c r="P308" s="147">
        <f>O308*H308</f>
        <v>0</v>
      </c>
      <c r="Q308" s="147">
        <v>0</v>
      </c>
      <c r="R308" s="147">
        <f>Q308*H308</f>
        <v>0</v>
      </c>
      <c r="S308" s="147">
        <v>0</v>
      </c>
      <c r="T308" s="148">
        <f>S308*H308</f>
        <v>0</v>
      </c>
      <c r="AR308" s="149" t="s">
        <v>257</v>
      </c>
      <c r="AT308" s="149" t="s">
        <v>252</v>
      </c>
      <c r="AU308" s="149" t="s">
        <v>21</v>
      </c>
      <c r="AY308" s="17" t="s">
        <v>250</v>
      </c>
      <c r="BE308" s="150">
        <f>IF(N308="základní",J308,0)</f>
        <v>0</v>
      </c>
      <c r="BF308" s="150">
        <f>IF(N308="snížená",J308,0)</f>
        <v>0</v>
      </c>
      <c r="BG308" s="150">
        <f>IF(N308="zákl. přenesená",J308,0)</f>
        <v>0</v>
      </c>
      <c r="BH308" s="150">
        <f>IF(N308="sníž. přenesená",J308,0)</f>
        <v>0</v>
      </c>
      <c r="BI308" s="150">
        <f>IF(N308="nulová",J308,0)</f>
        <v>0</v>
      </c>
      <c r="BJ308" s="17" t="s">
        <v>88</v>
      </c>
      <c r="BK308" s="150">
        <f>ROUND(I308*H308,2)</f>
        <v>0</v>
      </c>
      <c r="BL308" s="17" t="s">
        <v>257</v>
      </c>
      <c r="BM308" s="149" t="s">
        <v>7087</v>
      </c>
    </row>
    <row r="309" spans="2:65" s="1" customFormat="1" ht="11.25">
      <c r="B309" s="33"/>
      <c r="D309" s="151" t="s">
        <v>259</v>
      </c>
      <c r="F309" s="152" t="s">
        <v>7088</v>
      </c>
      <c r="I309" s="153"/>
      <c r="L309" s="33"/>
      <c r="M309" s="154"/>
      <c r="T309" s="57"/>
      <c r="AT309" s="17" t="s">
        <v>259</v>
      </c>
      <c r="AU309" s="17" t="s">
        <v>21</v>
      </c>
    </row>
    <row r="310" spans="2:65" s="12" customFormat="1" ht="11.25">
      <c r="B310" s="155"/>
      <c r="D310" s="156" t="s">
        <v>265</v>
      </c>
      <c r="E310" s="157" t="s">
        <v>1</v>
      </c>
      <c r="F310" s="158" t="s">
        <v>7038</v>
      </c>
      <c r="H310" s="159">
        <v>64</v>
      </c>
      <c r="I310" s="160"/>
      <c r="L310" s="155"/>
      <c r="M310" s="161"/>
      <c r="T310" s="162"/>
      <c r="AT310" s="157" t="s">
        <v>265</v>
      </c>
      <c r="AU310" s="157" t="s">
        <v>21</v>
      </c>
      <c r="AV310" s="12" t="s">
        <v>21</v>
      </c>
      <c r="AW310" s="12" t="s">
        <v>36</v>
      </c>
      <c r="AX310" s="12" t="s">
        <v>88</v>
      </c>
      <c r="AY310" s="157" t="s">
        <v>250</v>
      </c>
    </row>
    <row r="311" spans="2:65" s="1" customFormat="1" ht="33" customHeight="1">
      <c r="B311" s="33"/>
      <c r="C311" s="138" t="s">
        <v>636</v>
      </c>
      <c r="D311" s="138" t="s">
        <v>252</v>
      </c>
      <c r="E311" s="139" t="s">
        <v>7089</v>
      </c>
      <c r="F311" s="140" t="s">
        <v>7090</v>
      </c>
      <c r="G311" s="141" t="s">
        <v>481</v>
      </c>
      <c r="H311" s="142">
        <v>12</v>
      </c>
      <c r="I311" s="143"/>
      <c r="J311" s="144">
        <f>ROUND(I311*H311,2)</f>
        <v>0</v>
      </c>
      <c r="K311" s="140" t="s">
        <v>256</v>
      </c>
      <c r="L311" s="33"/>
      <c r="M311" s="145" t="s">
        <v>1</v>
      </c>
      <c r="N311" s="146" t="s">
        <v>45</v>
      </c>
      <c r="P311" s="147">
        <f>O311*H311</f>
        <v>0</v>
      </c>
      <c r="Q311" s="147">
        <v>0</v>
      </c>
      <c r="R311" s="147">
        <f>Q311*H311</f>
        <v>0</v>
      </c>
      <c r="S311" s="147">
        <v>0</v>
      </c>
      <c r="T311" s="148">
        <f>S311*H311</f>
        <v>0</v>
      </c>
      <c r="AR311" s="149" t="s">
        <v>257</v>
      </c>
      <c r="AT311" s="149" t="s">
        <v>252</v>
      </c>
      <c r="AU311" s="149" t="s">
        <v>21</v>
      </c>
      <c r="AY311" s="17" t="s">
        <v>250</v>
      </c>
      <c r="BE311" s="150">
        <f>IF(N311="základní",J311,0)</f>
        <v>0</v>
      </c>
      <c r="BF311" s="150">
        <f>IF(N311="snížená",J311,0)</f>
        <v>0</v>
      </c>
      <c r="BG311" s="150">
        <f>IF(N311="zákl. přenesená",J311,0)</f>
        <v>0</v>
      </c>
      <c r="BH311" s="150">
        <f>IF(N311="sníž. přenesená",J311,0)</f>
        <v>0</v>
      </c>
      <c r="BI311" s="150">
        <f>IF(N311="nulová",J311,0)</f>
        <v>0</v>
      </c>
      <c r="BJ311" s="17" t="s">
        <v>88</v>
      </c>
      <c r="BK311" s="150">
        <f>ROUND(I311*H311,2)</f>
        <v>0</v>
      </c>
      <c r="BL311" s="17" t="s">
        <v>257</v>
      </c>
      <c r="BM311" s="149" t="s">
        <v>7091</v>
      </c>
    </row>
    <row r="312" spans="2:65" s="1" customFormat="1" ht="11.25">
      <c r="B312" s="33"/>
      <c r="D312" s="151" t="s">
        <v>259</v>
      </c>
      <c r="F312" s="152" t="s">
        <v>7092</v>
      </c>
      <c r="I312" s="153"/>
      <c r="L312" s="33"/>
      <c r="M312" s="154"/>
      <c r="T312" s="57"/>
      <c r="AT312" s="17" t="s">
        <v>259</v>
      </c>
      <c r="AU312" s="17" t="s">
        <v>21</v>
      </c>
    </row>
    <row r="313" spans="2:65" s="12" customFormat="1" ht="11.25">
      <c r="B313" s="155"/>
      <c r="D313" s="156" t="s">
        <v>265</v>
      </c>
      <c r="E313" s="157" t="s">
        <v>1</v>
      </c>
      <c r="F313" s="158" t="s">
        <v>7043</v>
      </c>
      <c r="H313" s="159">
        <v>12</v>
      </c>
      <c r="I313" s="160"/>
      <c r="L313" s="155"/>
      <c r="M313" s="161"/>
      <c r="T313" s="162"/>
      <c r="AT313" s="157" t="s">
        <v>265</v>
      </c>
      <c r="AU313" s="157" t="s">
        <v>21</v>
      </c>
      <c r="AV313" s="12" t="s">
        <v>21</v>
      </c>
      <c r="AW313" s="12" t="s">
        <v>36</v>
      </c>
      <c r="AX313" s="12" t="s">
        <v>88</v>
      </c>
      <c r="AY313" s="157" t="s">
        <v>250</v>
      </c>
    </row>
    <row r="314" spans="2:65" s="1" customFormat="1" ht="33" customHeight="1">
      <c r="B314" s="33"/>
      <c r="C314" s="138" t="s">
        <v>641</v>
      </c>
      <c r="D314" s="138" t="s">
        <v>252</v>
      </c>
      <c r="E314" s="139" t="s">
        <v>7093</v>
      </c>
      <c r="F314" s="140" t="s">
        <v>7094</v>
      </c>
      <c r="G314" s="141" t="s">
        <v>481</v>
      </c>
      <c r="H314" s="142">
        <v>668</v>
      </c>
      <c r="I314" s="143"/>
      <c r="J314" s="144">
        <f>ROUND(I314*H314,2)</f>
        <v>0</v>
      </c>
      <c r="K314" s="140" t="s">
        <v>256</v>
      </c>
      <c r="L314" s="33"/>
      <c r="M314" s="145" t="s">
        <v>1</v>
      </c>
      <c r="N314" s="146" t="s">
        <v>45</v>
      </c>
      <c r="P314" s="147">
        <f>O314*H314</f>
        <v>0</v>
      </c>
      <c r="Q314" s="147">
        <v>0</v>
      </c>
      <c r="R314" s="147">
        <f>Q314*H314</f>
        <v>0</v>
      </c>
      <c r="S314" s="147">
        <v>0</v>
      </c>
      <c r="T314" s="148">
        <f>S314*H314</f>
        <v>0</v>
      </c>
      <c r="AR314" s="149" t="s">
        <v>257</v>
      </c>
      <c r="AT314" s="149" t="s">
        <v>252</v>
      </c>
      <c r="AU314" s="149" t="s">
        <v>21</v>
      </c>
      <c r="AY314" s="17" t="s">
        <v>250</v>
      </c>
      <c r="BE314" s="150">
        <f>IF(N314="základní",J314,0)</f>
        <v>0</v>
      </c>
      <c r="BF314" s="150">
        <f>IF(N314="snížená",J314,0)</f>
        <v>0</v>
      </c>
      <c r="BG314" s="150">
        <f>IF(N314="zákl. přenesená",J314,0)</f>
        <v>0</v>
      </c>
      <c r="BH314" s="150">
        <f>IF(N314="sníž. přenesená",J314,0)</f>
        <v>0</v>
      </c>
      <c r="BI314" s="150">
        <f>IF(N314="nulová",J314,0)</f>
        <v>0</v>
      </c>
      <c r="BJ314" s="17" t="s">
        <v>88</v>
      </c>
      <c r="BK314" s="150">
        <f>ROUND(I314*H314,2)</f>
        <v>0</v>
      </c>
      <c r="BL314" s="17" t="s">
        <v>257</v>
      </c>
      <c r="BM314" s="149" t="s">
        <v>7095</v>
      </c>
    </row>
    <row r="315" spans="2:65" s="1" customFormat="1" ht="11.25">
      <c r="B315" s="33"/>
      <c r="D315" s="151" t="s">
        <v>259</v>
      </c>
      <c r="F315" s="152" t="s">
        <v>7096</v>
      </c>
      <c r="I315" s="153"/>
      <c r="L315" s="33"/>
      <c r="M315" s="154"/>
      <c r="T315" s="57"/>
      <c r="AT315" s="17" t="s">
        <v>259</v>
      </c>
      <c r="AU315" s="17" t="s">
        <v>21</v>
      </c>
    </row>
    <row r="316" spans="2:65" s="12" customFormat="1" ht="11.25">
      <c r="B316" s="155"/>
      <c r="D316" s="156" t="s">
        <v>265</v>
      </c>
      <c r="E316" s="157" t="s">
        <v>1</v>
      </c>
      <c r="F316" s="158" t="s">
        <v>7048</v>
      </c>
      <c r="H316" s="159">
        <v>668</v>
      </c>
      <c r="I316" s="160"/>
      <c r="L316" s="155"/>
      <c r="M316" s="161"/>
      <c r="T316" s="162"/>
      <c r="AT316" s="157" t="s">
        <v>265</v>
      </c>
      <c r="AU316" s="157" t="s">
        <v>21</v>
      </c>
      <c r="AV316" s="12" t="s">
        <v>21</v>
      </c>
      <c r="AW316" s="12" t="s">
        <v>36</v>
      </c>
      <c r="AX316" s="12" t="s">
        <v>88</v>
      </c>
      <c r="AY316" s="157" t="s">
        <v>250</v>
      </c>
    </row>
    <row r="317" spans="2:65" s="1" customFormat="1" ht="33" customHeight="1">
      <c r="B317" s="33"/>
      <c r="C317" s="138" t="s">
        <v>647</v>
      </c>
      <c r="D317" s="138" t="s">
        <v>252</v>
      </c>
      <c r="E317" s="139" t="s">
        <v>7097</v>
      </c>
      <c r="F317" s="140" t="s">
        <v>7098</v>
      </c>
      <c r="G317" s="141" t="s">
        <v>481</v>
      </c>
      <c r="H317" s="142">
        <v>208</v>
      </c>
      <c r="I317" s="143"/>
      <c r="J317" s="144">
        <f>ROUND(I317*H317,2)</f>
        <v>0</v>
      </c>
      <c r="K317" s="140" t="s">
        <v>256</v>
      </c>
      <c r="L317" s="33"/>
      <c r="M317" s="145" t="s">
        <v>1</v>
      </c>
      <c r="N317" s="146" t="s">
        <v>45</v>
      </c>
      <c r="P317" s="147">
        <f>O317*H317</f>
        <v>0</v>
      </c>
      <c r="Q317" s="147">
        <v>0</v>
      </c>
      <c r="R317" s="147">
        <f>Q317*H317</f>
        <v>0</v>
      </c>
      <c r="S317" s="147">
        <v>0</v>
      </c>
      <c r="T317" s="148">
        <f>S317*H317</f>
        <v>0</v>
      </c>
      <c r="AR317" s="149" t="s">
        <v>257</v>
      </c>
      <c r="AT317" s="149" t="s">
        <v>252</v>
      </c>
      <c r="AU317" s="149" t="s">
        <v>21</v>
      </c>
      <c r="AY317" s="17" t="s">
        <v>250</v>
      </c>
      <c r="BE317" s="150">
        <f>IF(N317="základní",J317,0)</f>
        <v>0</v>
      </c>
      <c r="BF317" s="150">
        <f>IF(N317="snížená",J317,0)</f>
        <v>0</v>
      </c>
      <c r="BG317" s="150">
        <f>IF(N317="zákl. přenesená",J317,0)</f>
        <v>0</v>
      </c>
      <c r="BH317" s="150">
        <f>IF(N317="sníž. přenesená",J317,0)</f>
        <v>0</v>
      </c>
      <c r="BI317" s="150">
        <f>IF(N317="nulová",J317,0)</f>
        <v>0</v>
      </c>
      <c r="BJ317" s="17" t="s">
        <v>88</v>
      </c>
      <c r="BK317" s="150">
        <f>ROUND(I317*H317,2)</f>
        <v>0</v>
      </c>
      <c r="BL317" s="17" t="s">
        <v>257</v>
      </c>
      <c r="BM317" s="149" t="s">
        <v>7099</v>
      </c>
    </row>
    <row r="318" spans="2:65" s="1" customFormat="1" ht="11.25">
      <c r="B318" s="33"/>
      <c r="D318" s="151" t="s">
        <v>259</v>
      </c>
      <c r="F318" s="152" t="s">
        <v>7100</v>
      </c>
      <c r="I318" s="153"/>
      <c r="L318" s="33"/>
      <c r="M318" s="154"/>
      <c r="T318" s="57"/>
      <c r="AT318" s="17" t="s">
        <v>259</v>
      </c>
      <c r="AU318" s="17" t="s">
        <v>21</v>
      </c>
    </row>
    <row r="319" spans="2:65" s="12" customFormat="1" ht="11.25">
      <c r="B319" s="155"/>
      <c r="D319" s="156" t="s">
        <v>265</v>
      </c>
      <c r="E319" s="157" t="s">
        <v>1</v>
      </c>
      <c r="F319" s="158" t="s">
        <v>7053</v>
      </c>
      <c r="H319" s="159">
        <v>208</v>
      </c>
      <c r="I319" s="160"/>
      <c r="L319" s="155"/>
      <c r="M319" s="161"/>
      <c r="T319" s="162"/>
      <c r="AT319" s="157" t="s">
        <v>265</v>
      </c>
      <c r="AU319" s="157" t="s">
        <v>21</v>
      </c>
      <c r="AV319" s="12" t="s">
        <v>21</v>
      </c>
      <c r="AW319" s="12" t="s">
        <v>36</v>
      </c>
      <c r="AX319" s="12" t="s">
        <v>88</v>
      </c>
      <c r="AY319" s="157" t="s">
        <v>250</v>
      </c>
    </row>
    <row r="320" spans="2:65" s="1" customFormat="1" ht="33" customHeight="1">
      <c r="B320" s="33"/>
      <c r="C320" s="138" t="s">
        <v>653</v>
      </c>
      <c r="D320" s="138" t="s">
        <v>252</v>
      </c>
      <c r="E320" s="139" t="s">
        <v>7101</v>
      </c>
      <c r="F320" s="140" t="s">
        <v>7102</v>
      </c>
      <c r="G320" s="141" t="s">
        <v>481</v>
      </c>
      <c r="H320" s="142">
        <v>28</v>
      </c>
      <c r="I320" s="143"/>
      <c r="J320" s="144">
        <f>ROUND(I320*H320,2)</f>
        <v>0</v>
      </c>
      <c r="K320" s="140" t="s">
        <v>256</v>
      </c>
      <c r="L320" s="33"/>
      <c r="M320" s="145" t="s">
        <v>1</v>
      </c>
      <c r="N320" s="146" t="s">
        <v>45</v>
      </c>
      <c r="P320" s="147">
        <f>O320*H320</f>
        <v>0</v>
      </c>
      <c r="Q320" s="147">
        <v>0</v>
      </c>
      <c r="R320" s="147">
        <f>Q320*H320</f>
        <v>0</v>
      </c>
      <c r="S320" s="147">
        <v>0</v>
      </c>
      <c r="T320" s="148">
        <f>S320*H320</f>
        <v>0</v>
      </c>
      <c r="AR320" s="149" t="s">
        <v>257</v>
      </c>
      <c r="AT320" s="149" t="s">
        <v>252</v>
      </c>
      <c r="AU320" s="149" t="s">
        <v>21</v>
      </c>
      <c r="AY320" s="17" t="s">
        <v>250</v>
      </c>
      <c r="BE320" s="150">
        <f>IF(N320="základní",J320,0)</f>
        <v>0</v>
      </c>
      <c r="BF320" s="150">
        <f>IF(N320="snížená",J320,0)</f>
        <v>0</v>
      </c>
      <c r="BG320" s="150">
        <f>IF(N320="zákl. přenesená",J320,0)</f>
        <v>0</v>
      </c>
      <c r="BH320" s="150">
        <f>IF(N320="sníž. přenesená",J320,0)</f>
        <v>0</v>
      </c>
      <c r="BI320" s="150">
        <f>IF(N320="nulová",J320,0)</f>
        <v>0</v>
      </c>
      <c r="BJ320" s="17" t="s">
        <v>88</v>
      </c>
      <c r="BK320" s="150">
        <f>ROUND(I320*H320,2)</f>
        <v>0</v>
      </c>
      <c r="BL320" s="17" t="s">
        <v>257</v>
      </c>
      <c r="BM320" s="149" t="s">
        <v>7103</v>
      </c>
    </row>
    <row r="321" spans="2:65" s="1" customFormat="1" ht="11.25">
      <c r="B321" s="33"/>
      <c r="D321" s="151" t="s">
        <v>259</v>
      </c>
      <c r="F321" s="152" t="s">
        <v>7104</v>
      </c>
      <c r="I321" s="153"/>
      <c r="L321" s="33"/>
      <c r="M321" s="154"/>
      <c r="T321" s="57"/>
      <c r="AT321" s="17" t="s">
        <v>259</v>
      </c>
      <c r="AU321" s="17" t="s">
        <v>21</v>
      </c>
    </row>
    <row r="322" spans="2:65" s="12" customFormat="1" ht="11.25">
      <c r="B322" s="155"/>
      <c r="D322" s="156" t="s">
        <v>265</v>
      </c>
      <c r="E322" s="157" t="s">
        <v>1</v>
      </c>
      <c r="F322" s="158" t="s">
        <v>7058</v>
      </c>
      <c r="H322" s="159">
        <v>28</v>
      </c>
      <c r="I322" s="160"/>
      <c r="L322" s="155"/>
      <c r="M322" s="161"/>
      <c r="T322" s="162"/>
      <c r="AT322" s="157" t="s">
        <v>265</v>
      </c>
      <c r="AU322" s="157" t="s">
        <v>21</v>
      </c>
      <c r="AV322" s="12" t="s">
        <v>21</v>
      </c>
      <c r="AW322" s="12" t="s">
        <v>36</v>
      </c>
      <c r="AX322" s="12" t="s">
        <v>88</v>
      </c>
      <c r="AY322" s="157" t="s">
        <v>250</v>
      </c>
    </row>
    <row r="323" spans="2:65" s="1" customFormat="1" ht="33" customHeight="1">
      <c r="B323" s="33"/>
      <c r="C323" s="138" t="s">
        <v>658</v>
      </c>
      <c r="D323" s="138" t="s">
        <v>252</v>
      </c>
      <c r="E323" s="139" t="s">
        <v>7105</v>
      </c>
      <c r="F323" s="140" t="s">
        <v>7106</v>
      </c>
      <c r="G323" s="141" t="s">
        <v>481</v>
      </c>
      <c r="H323" s="142">
        <v>12</v>
      </c>
      <c r="I323" s="143"/>
      <c r="J323" s="144">
        <f>ROUND(I323*H323,2)</f>
        <v>0</v>
      </c>
      <c r="K323" s="140" t="s">
        <v>256</v>
      </c>
      <c r="L323" s="33"/>
      <c r="M323" s="145" t="s">
        <v>1</v>
      </c>
      <c r="N323" s="146" t="s">
        <v>45</v>
      </c>
      <c r="P323" s="147">
        <f>O323*H323</f>
        <v>0</v>
      </c>
      <c r="Q323" s="147">
        <v>0</v>
      </c>
      <c r="R323" s="147">
        <f>Q323*H323</f>
        <v>0</v>
      </c>
      <c r="S323" s="147">
        <v>0</v>
      </c>
      <c r="T323" s="148">
        <f>S323*H323</f>
        <v>0</v>
      </c>
      <c r="AR323" s="149" t="s">
        <v>257</v>
      </c>
      <c r="AT323" s="149" t="s">
        <v>252</v>
      </c>
      <c r="AU323" s="149" t="s">
        <v>21</v>
      </c>
      <c r="AY323" s="17" t="s">
        <v>250</v>
      </c>
      <c r="BE323" s="150">
        <f>IF(N323="základní",J323,0)</f>
        <v>0</v>
      </c>
      <c r="BF323" s="150">
        <f>IF(N323="snížená",J323,0)</f>
        <v>0</v>
      </c>
      <c r="BG323" s="150">
        <f>IF(N323="zákl. přenesená",J323,0)</f>
        <v>0</v>
      </c>
      <c r="BH323" s="150">
        <f>IF(N323="sníž. přenesená",J323,0)</f>
        <v>0</v>
      </c>
      <c r="BI323" s="150">
        <f>IF(N323="nulová",J323,0)</f>
        <v>0</v>
      </c>
      <c r="BJ323" s="17" t="s">
        <v>88</v>
      </c>
      <c r="BK323" s="150">
        <f>ROUND(I323*H323,2)</f>
        <v>0</v>
      </c>
      <c r="BL323" s="17" t="s">
        <v>257</v>
      </c>
      <c r="BM323" s="149" t="s">
        <v>7107</v>
      </c>
    </row>
    <row r="324" spans="2:65" s="1" customFormat="1" ht="11.25">
      <c r="B324" s="33"/>
      <c r="D324" s="151" t="s">
        <v>259</v>
      </c>
      <c r="F324" s="152" t="s">
        <v>7108</v>
      </c>
      <c r="I324" s="153"/>
      <c r="L324" s="33"/>
      <c r="M324" s="154"/>
      <c r="T324" s="57"/>
      <c r="AT324" s="17" t="s">
        <v>259</v>
      </c>
      <c r="AU324" s="17" t="s">
        <v>21</v>
      </c>
    </row>
    <row r="325" spans="2:65" s="12" customFormat="1" ht="11.25">
      <c r="B325" s="155"/>
      <c r="D325" s="156" t="s">
        <v>265</v>
      </c>
      <c r="E325" s="157" t="s">
        <v>1</v>
      </c>
      <c r="F325" s="158" t="s">
        <v>7063</v>
      </c>
      <c r="H325" s="159">
        <v>12</v>
      </c>
      <c r="I325" s="160"/>
      <c r="L325" s="155"/>
      <c r="M325" s="161"/>
      <c r="T325" s="162"/>
      <c r="AT325" s="157" t="s">
        <v>265</v>
      </c>
      <c r="AU325" s="157" t="s">
        <v>21</v>
      </c>
      <c r="AV325" s="12" t="s">
        <v>21</v>
      </c>
      <c r="AW325" s="12" t="s">
        <v>36</v>
      </c>
      <c r="AX325" s="12" t="s">
        <v>88</v>
      </c>
      <c r="AY325" s="157" t="s">
        <v>250</v>
      </c>
    </row>
    <row r="326" spans="2:65" s="1" customFormat="1" ht="33" customHeight="1">
      <c r="B326" s="33"/>
      <c r="C326" s="138" t="s">
        <v>664</v>
      </c>
      <c r="D326" s="138" t="s">
        <v>252</v>
      </c>
      <c r="E326" s="139" t="s">
        <v>7109</v>
      </c>
      <c r="F326" s="140" t="s">
        <v>7110</v>
      </c>
      <c r="G326" s="141" t="s">
        <v>481</v>
      </c>
      <c r="H326" s="142">
        <v>4</v>
      </c>
      <c r="I326" s="143"/>
      <c r="J326" s="144">
        <f>ROUND(I326*H326,2)</f>
        <v>0</v>
      </c>
      <c r="K326" s="140" t="s">
        <v>256</v>
      </c>
      <c r="L326" s="33"/>
      <c r="M326" s="145" t="s">
        <v>1</v>
      </c>
      <c r="N326" s="146" t="s">
        <v>45</v>
      </c>
      <c r="P326" s="147">
        <f>O326*H326</f>
        <v>0</v>
      </c>
      <c r="Q326" s="147">
        <v>0</v>
      </c>
      <c r="R326" s="147">
        <f>Q326*H326</f>
        <v>0</v>
      </c>
      <c r="S326" s="147">
        <v>0</v>
      </c>
      <c r="T326" s="148">
        <f>S326*H326</f>
        <v>0</v>
      </c>
      <c r="AR326" s="149" t="s">
        <v>257</v>
      </c>
      <c r="AT326" s="149" t="s">
        <v>252</v>
      </c>
      <c r="AU326" s="149" t="s">
        <v>21</v>
      </c>
      <c r="AY326" s="17" t="s">
        <v>250</v>
      </c>
      <c r="BE326" s="150">
        <f>IF(N326="základní",J326,0)</f>
        <v>0</v>
      </c>
      <c r="BF326" s="150">
        <f>IF(N326="snížená",J326,0)</f>
        <v>0</v>
      </c>
      <c r="BG326" s="150">
        <f>IF(N326="zákl. přenesená",J326,0)</f>
        <v>0</v>
      </c>
      <c r="BH326" s="150">
        <f>IF(N326="sníž. přenesená",J326,0)</f>
        <v>0</v>
      </c>
      <c r="BI326" s="150">
        <f>IF(N326="nulová",J326,0)</f>
        <v>0</v>
      </c>
      <c r="BJ326" s="17" t="s">
        <v>88</v>
      </c>
      <c r="BK326" s="150">
        <f>ROUND(I326*H326,2)</f>
        <v>0</v>
      </c>
      <c r="BL326" s="17" t="s">
        <v>257</v>
      </c>
      <c r="BM326" s="149" t="s">
        <v>7111</v>
      </c>
    </row>
    <row r="327" spans="2:65" s="1" customFormat="1" ht="11.25">
      <c r="B327" s="33"/>
      <c r="D327" s="151" t="s">
        <v>259</v>
      </c>
      <c r="F327" s="152" t="s">
        <v>7112</v>
      </c>
      <c r="I327" s="153"/>
      <c r="L327" s="33"/>
      <c r="M327" s="154"/>
      <c r="T327" s="57"/>
      <c r="AT327" s="17" t="s">
        <v>259</v>
      </c>
      <c r="AU327" s="17" t="s">
        <v>21</v>
      </c>
    </row>
    <row r="328" spans="2:65" s="12" customFormat="1" ht="11.25">
      <c r="B328" s="155"/>
      <c r="D328" s="156" t="s">
        <v>265</v>
      </c>
      <c r="E328" s="157" t="s">
        <v>1</v>
      </c>
      <c r="F328" s="158" t="s">
        <v>7068</v>
      </c>
      <c r="H328" s="159">
        <v>4</v>
      </c>
      <c r="I328" s="160"/>
      <c r="L328" s="155"/>
      <c r="M328" s="161"/>
      <c r="T328" s="162"/>
      <c r="AT328" s="157" t="s">
        <v>265</v>
      </c>
      <c r="AU328" s="157" t="s">
        <v>21</v>
      </c>
      <c r="AV328" s="12" t="s">
        <v>21</v>
      </c>
      <c r="AW328" s="12" t="s">
        <v>36</v>
      </c>
      <c r="AX328" s="12" t="s">
        <v>88</v>
      </c>
      <c r="AY328" s="157" t="s">
        <v>250</v>
      </c>
    </row>
    <row r="329" spans="2:65" s="1" customFormat="1" ht="24.2" customHeight="1">
      <c r="B329" s="33"/>
      <c r="C329" s="138" t="s">
        <v>668</v>
      </c>
      <c r="D329" s="138" t="s">
        <v>252</v>
      </c>
      <c r="E329" s="139" t="s">
        <v>7113</v>
      </c>
      <c r="F329" s="140" t="s">
        <v>7114</v>
      </c>
      <c r="G329" s="141" t="s">
        <v>481</v>
      </c>
      <c r="H329" s="142">
        <v>18096</v>
      </c>
      <c r="I329" s="143"/>
      <c r="J329" s="144">
        <f>ROUND(I329*H329,2)</f>
        <v>0</v>
      </c>
      <c r="K329" s="140" t="s">
        <v>256</v>
      </c>
      <c r="L329" s="33"/>
      <c r="M329" s="145" t="s">
        <v>1</v>
      </c>
      <c r="N329" s="146" t="s">
        <v>45</v>
      </c>
      <c r="P329" s="147">
        <f>O329*H329</f>
        <v>0</v>
      </c>
      <c r="Q329" s="147">
        <v>0</v>
      </c>
      <c r="R329" s="147">
        <f>Q329*H329</f>
        <v>0</v>
      </c>
      <c r="S329" s="147">
        <v>0</v>
      </c>
      <c r="T329" s="148">
        <f>S329*H329</f>
        <v>0</v>
      </c>
      <c r="AR329" s="149" t="s">
        <v>257</v>
      </c>
      <c r="AT329" s="149" t="s">
        <v>252</v>
      </c>
      <c r="AU329" s="149" t="s">
        <v>21</v>
      </c>
      <c r="AY329" s="17" t="s">
        <v>250</v>
      </c>
      <c r="BE329" s="150">
        <f>IF(N329="základní",J329,0)</f>
        <v>0</v>
      </c>
      <c r="BF329" s="150">
        <f>IF(N329="snížená",J329,0)</f>
        <v>0</v>
      </c>
      <c r="BG329" s="150">
        <f>IF(N329="zákl. přenesená",J329,0)</f>
        <v>0</v>
      </c>
      <c r="BH329" s="150">
        <f>IF(N329="sníž. přenesená",J329,0)</f>
        <v>0</v>
      </c>
      <c r="BI329" s="150">
        <f>IF(N329="nulová",J329,0)</f>
        <v>0</v>
      </c>
      <c r="BJ329" s="17" t="s">
        <v>88</v>
      </c>
      <c r="BK329" s="150">
        <f>ROUND(I329*H329,2)</f>
        <v>0</v>
      </c>
      <c r="BL329" s="17" t="s">
        <v>257</v>
      </c>
      <c r="BM329" s="149" t="s">
        <v>7115</v>
      </c>
    </row>
    <row r="330" spans="2:65" s="1" customFormat="1" ht="11.25">
      <c r="B330" s="33"/>
      <c r="D330" s="151" t="s">
        <v>259</v>
      </c>
      <c r="F330" s="152" t="s">
        <v>7116</v>
      </c>
      <c r="I330" s="153"/>
      <c r="L330" s="33"/>
      <c r="M330" s="154"/>
      <c r="T330" s="57"/>
      <c r="AT330" s="17" t="s">
        <v>259</v>
      </c>
      <c r="AU330" s="17" t="s">
        <v>21</v>
      </c>
    </row>
    <row r="331" spans="2:65" s="12" customFormat="1" ht="11.25">
      <c r="B331" s="155"/>
      <c r="D331" s="156" t="s">
        <v>265</v>
      </c>
      <c r="E331" s="157" t="s">
        <v>1</v>
      </c>
      <c r="F331" s="158" t="s">
        <v>7117</v>
      </c>
      <c r="H331" s="159">
        <v>18096</v>
      </c>
      <c r="I331" s="160"/>
      <c r="L331" s="155"/>
      <c r="M331" s="161"/>
      <c r="T331" s="162"/>
      <c r="AT331" s="157" t="s">
        <v>265</v>
      </c>
      <c r="AU331" s="157" t="s">
        <v>21</v>
      </c>
      <c r="AV331" s="12" t="s">
        <v>21</v>
      </c>
      <c r="AW331" s="12" t="s">
        <v>36</v>
      </c>
      <c r="AX331" s="12" t="s">
        <v>88</v>
      </c>
      <c r="AY331" s="157" t="s">
        <v>250</v>
      </c>
    </row>
    <row r="332" spans="2:65" s="1" customFormat="1" ht="24.2" customHeight="1">
      <c r="B332" s="33"/>
      <c r="C332" s="138" t="s">
        <v>674</v>
      </c>
      <c r="D332" s="138" t="s">
        <v>252</v>
      </c>
      <c r="E332" s="139" t="s">
        <v>7118</v>
      </c>
      <c r="F332" s="140" t="s">
        <v>7119</v>
      </c>
      <c r="G332" s="141" t="s">
        <v>481</v>
      </c>
      <c r="H332" s="142">
        <v>11368</v>
      </c>
      <c r="I332" s="143"/>
      <c r="J332" s="144">
        <f>ROUND(I332*H332,2)</f>
        <v>0</v>
      </c>
      <c r="K332" s="140" t="s">
        <v>256</v>
      </c>
      <c r="L332" s="33"/>
      <c r="M332" s="145" t="s">
        <v>1</v>
      </c>
      <c r="N332" s="146" t="s">
        <v>45</v>
      </c>
      <c r="P332" s="147">
        <f>O332*H332</f>
        <v>0</v>
      </c>
      <c r="Q332" s="147">
        <v>0</v>
      </c>
      <c r="R332" s="147">
        <f>Q332*H332</f>
        <v>0</v>
      </c>
      <c r="S332" s="147">
        <v>0</v>
      </c>
      <c r="T332" s="148">
        <f>S332*H332</f>
        <v>0</v>
      </c>
      <c r="AR332" s="149" t="s">
        <v>257</v>
      </c>
      <c r="AT332" s="149" t="s">
        <v>252</v>
      </c>
      <c r="AU332" s="149" t="s">
        <v>21</v>
      </c>
      <c r="AY332" s="17" t="s">
        <v>250</v>
      </c>
      <c r="BE332" s="150">
        <f>IF(N332="základní",J332,0)</f>
        <v>0</v>
      </c>
      <c r="BF332" s="150">
        <f>IF(N332="snížená",J332,0)</f>
        <v>0</v>
      </c>
      <c r="BG332" s="150">
        <f>IF(N332="zákl. přenesená",J332,0)</f>
        <v>0</v>
      </c>
      <c r="BH332" s="150">
        <f>IF(N332="sníž. přenesená",J332,0)</f>
        <v>0</v>
      </c>
      <c r="BI332" s="150">
        <f>IF(N332="nulová",J332,0)</f>
        <v>0</v>
      </c>
      <c r="BJ332" s="17" t="s">
        <v>88</v>
      </c>
      <c r="BK332" s="150">
        <f>ROUND(I332*H332,2)</f>
        <v>0</v>
      </c>
      <c r="BL332" s="17" t="s">
        <v>257</v>
      </c>
      <c r="BM332" s="149" t="s">
        <v>7120</v>
      </c>
    </row>
    <row r="333" spans="2:65" s="1" customFormat="1" ht="11.25">
      <c r="B333" s="33"/>
      <c r="D333" s="151" t="s">
        <v>259</v>
      </c>
      <c r="F333" s="152" t="s">
        <v>7121</v>
      </c>
      <c r="I333" s="153"/>
      <c r="L333" s="33"/>
      <c r="M333" s="154"/>
      <c r="T333" s="57"/>
      <c r="AT333" s="17" t="s">
        <v>259</v>
      </c>
      <c r="AU333" s="17" t="s">
        <v>21</v>
      </c>
    </row>
    <row r="334" spans="2:65" s="12" customFormat="1" ht="11.25">
      <c r="B334" s="155"/>
      <c r="D334" s="156" t="s">
        <v>265</v>
      </c>
      <c r="E334" s="157" t="s">
        <v>1</v>
      </c>
      <c r="F334" s="158" t="s">
        <v>7122</v>
      </c>
      <c r="H334" s="159">
        <v>11368</v>
      </c>
      <c r="I334" s="160"/>
      <c r="L334" s="155"/>
      <c r="M334" s="161"/>
      <c r="T334" s="162"/>
      <c r="AT334" s="157" t="s">
        <v>265</v>
      </c>
      <c r="AU334" s="157" t="s">
        <v>21</v>
      </c>
      <c r="AV334" s="12" t="s">
        <v>21</v>
      </c>
      <c r="AW334" s="12" t="s">
        <v>36</v>
      </c>
      <c r="AX334" s="12" t="s">
        <v>88</v>
      </c>
      <c r="AY334" s="157" t="s">
        <v>250</v>
      </c>
    </row>
    <row r="335" spans="2:65" s="1" customFormat="1" ht="24.2" customHeight="1">
      <c r="B335" s="33"/>
      <c r="C335" s="138" t="s">
        <v>680</v>
      </c>
      <c r="D335" s="138" t="s">
        <v>252</v>
      </c>
      <c r="E335" s="139" t="s">
        <v>7123</v>
      </c>
      <c r="F335" s="140" t="s">
        <v>7124</v>
      </c>
      <c r="G335" s="141" t="s">
        <v>481</v>
      </c>
      <c r="H335" s="142">
        <v>4118</v>
      </c>
      <c r="I335" s="143"/>
      <c r="J335" s="144">
        <f>ROUND(I335*H335,2)</f>
        <v>0</v>
      </c>
      <c r="K335" s="140" t="s">
        <v>256</v>
      </c>
      <c r="L335" s="33"/>
      <c r="M335" s="145" t="s">
        <v>1</v>
      </c>
      <c r="N335" s="146" t="s">
        <v>45</v>
      </c>
      <c r="P335" s="147">
        <f>O335*H335</f>
        <v>0</v>
      </c>
      <c r="Q335" s="147">
        <v>0</v>
      </c>
      <c r="R335" s="147">
        <f>Q335*H335</f>
        <v>0</v>
      </c>
      <c r="S335" s="147">
        <v>0</v>
      </c>
      <c r="T335" s="148">
        <f>S335*H335</f>
        <v>0</v>
      </c>
      <c r="AR335" s="149" t="s">
        <v>257</v>
      </c>
      <c r="AT335" s="149" t="s">
        <v>252</v>
      </c>
      <c r="AU335" s="149" t="s">
        <v>21</v>
      </c>
      <c r="AY335" s="17" t="s">
        <v>250</v>
      </c>
      <c r="BE335" s="150">
        <f>IF(N335="základní",J335,0)</f>
        <v>0</v>
      </c>
      <c r="BF335" s="150">
        <f>IF(N335="snížená",J335,0)</f>
        <v>0</v>
      </c>
      <c r="BG335" s="150">
        <f>IF(N335="zákl. přenesená",J335,0)</f>
        <v>0</v>
      </c>
      <c r="BH335" s="150">
        <f>IF(N335="sníž. přenesená",J335,0)</f>
        <v>0</v>
      </c>
      <c r="BI335" s="150">
        <f>IF(N335="nulová",J335,0)</f>
        <v>0</v>
      </c>
      <c r="BJ335" s="17" t="s">
        <v>88</v>
      </c>
      <c r="BK335" s="150">
        <f>ROUND(I335*H335,2)</f>
        <v>0</v>
      </c>
      <c r="BL335" s="17" t="s">
        <v>257</v>
      </c>
      <c r="BM335" s="149" t="s">
        <v>7125</v>
      </c>
    </row>
    <row r="336" spans="2:65" s="1" customFormat="1" ht="11.25">
      <c r="B336" s="33"/>
      <c r="D336" s="151" t="s">
        <v>259</v>
      </c>
      <c r="F336" s="152" t="s">
        <v>7126</v>
      </c>
      <c r="I336" s="153"/>
      <c r="L336" s="33"/>
      <c r="M336" s="154"/>
      <c r="T336" s="57"/>
      <c r="AT336" s="17" t="s">
        <v>259</v>
      </c>
      <c r="AU336" s="17" t="s">
        <v>21</v>
      </c>
    </row>
    <row r="337" spans="2:65" s="12" customFormat="1" ht="11.25">
      <c r="B337" s="155"/>
      <c r="D337" s="156" t="s">
        <v>265</v>
      </c>
      <c r="E337" s="157" t="s">
        <v>1</v>
      </c>
      <c r="F337" s="158" t="s">
        <v>7127</v>
      </c>
      <c r="H337" s="159">
        <v>4118</v>
      </c>
      <c r="I337" s="160"/>
      <c r="L337" s="155"/>
      <c r="M337" s="161"/>
      <c r="T337" s="162"/>
      <c r="AT337" s="157" t="s">
        <v>265</v>
      </c>
      <c r="AU337" s="157" t="s">
        <v>21</v>
      </c>
      <c r="AV337" s="12" t="s">
        <v>21</v>
      </c>
      <c r="AW337" s="12" t="s">
        <v>36</v>
      </c>
      <c r="AX337" s="12" t="s">
        <v>88</v>
      </c>
      <c r="AY337" s="157" t="s">
        <v>250</v>
      </c>
    </row>
    <row r="338" spans="2:65" s="1" customFormat="1" ht="24.2" customHeight="1">
      <c r="B338" s="33"/>
      <c r="C338" s="138" t="s">
        <v>686</v>
      </c>
      <c r="D338" s="138" t="s">
        <v>252</v>
      </c>
      <c r="E338" s="139" t="s">
        <v>7128</v>
      </c>
      <c r="F338" s="140" t="s">
        <v>7129</v>
      </c>
      <c r="G338" s="141" t="s">
        <v>481</v>
      </c>
      <c r="H338" s="142">
        <v>2059</v>
      </c>
      <c r="I338" s="143"/>
      <c r="J338" s="144">
        <f>ROUND(I338*H338,2)</f>
        <v>0</v>
      </c>
      <c r="K338" s="140" t="s">
        <v>256</v>
      </c>
      <c r="L338" s="33"/>
      <c r="M338" s="145" t="s">
        <v>1</v>
      </c>
      <c r="N338" s="146" t="s">
        <v>45</v>
      </c>
      <c r="P338" s="147">
        <f>O338*H338</f>
        <v>0</v>
      </c>
      <c r="Q338" s="147">
        <v>0</v>
      </c>
      <c r="R338" s="147">
        <f>Q338*H338</f>
        <v>0</v>
      </c>
      <c r="S338" s="147">
        <v>0</v>
      </c>
      <c r="T338" s="148">
        <f>S338*H338</f>
        <v>0</v>
      </c>
      <c r="AR338" s="149" t="s">
        <v>257</v>
      </c>
      <c r="AT338" s="149" t="s">
        <v>252</v>
      </c>
      <c r="AU338" s="149" t="s">
        <v>21</v>
      </c>
      <c r="AY338" s="17" t="s">
        <v>250</v>
      </c>
      <c r="BE338" s="150">
        <f>IF(N338="základní",J338,0)</f>
        <v>0</v>
      </c>
      <c r="BF338" s="150">
        <f>IF(N338="snížená",J338,0)</f>
        <v>0</v>
      </c>
      <c r="BG338" s="150">
        <f>IF(N338="zákl. přenesená",J338,0)</f>
        <v>0</v>
      </c>
      <c r="BH338" s="150">
        <f>IF(N338="sníž. přenesená",J338,0)</f>
        <v>0</v>
      </c>
      <c r="BI338" s="150">
        <f>IF(N338="nulová",J338,0)</f>
        <v>0</v>
      </c>
      <c r="BJ338" s="17" t="s">
        <v>88</v>
      </c>
      <c r="BK338" s="150">
        <f>ROUND(I338*H338,2)</f>
        <v>0</v>
      </c>
      <c r="BL338" s="17" t="s">
        <v>257</v>
      </c>
      <c r="BM338" s="149" t="s">
        <v>7130</v>
      </c>
    </row>
    <row r="339" spans="2:65" s="1" customFormat="1" ht="11.25">
      <c r="B339" s="33"/>
      <c r="D339" s="151" t="s">
        <v>259</v>
      </c>
      <c r="F339" s="152" t="s">
        <v>7131</v>
      </c>
      <c r="I339" s="153"/>
      <c r="L339" s="33"/>
      <c r="M339" s="154"/>
      <c r="T339" s="57"/>
      <c r="AT339" s="17" t="s">
        <v>259</v>
      </c>
      <c r="AU339" s="17" t="s">
        <v>21</v>
      </c>
    </row>
    <row r="340" spans="2:65" s="12" customFormat="1" ht="11.25">
      <c r="B340" s="155"/>
      <c r="D340" s="156" t="s">
        <v>265</v>
      </c>
      <c r="E340" s="157" t="s">
        <v>1</v>
      </c>
      <c r="F340" s="158" t="s">
        <v>7132</v>
      </c>
      <c r="H340" s="159">
        <v>2059</v>
      </c>
      <c r="I340" s="160"/>
      <c r="L340" s="155"/>
      <c r="M340" s="161"/>
      <c r="T340" s="162"/>
      <c r="AT340" s="157" t="s">
        <v>265</v>
      </c>
      <c r="AU340" s="157" t="s">
        <v>21</v>
      </c>
      <c r="AV340" s="12" t="s">
        <v>21</v>
      </c>
      <c r="AW340" s="12" t="s">
        <v>36</v>
      </c>
      <c r="AX340" s="12" t="s">
        <v>88</v>
      </c>
      <c r="AY340" s="157" t="s">
        <v>250</v>
      </c>
    </row>
    <row r="341" spans="2:65" s="1" customFormat="1" ht="24.2" customHeight="1">
      <c r="B341" s="33"/>
      <c r="C341" s="138" t="s">
        <v>694</v>
      </c>
      <c r="D341" s="138" t="s">
        <v>252</v>
      </c>
      <c r="E341" s="139" t="s">
        <v>7133</v>
      </c>
      <c r="F341" s="140" t="s">
        <v>7134</v>
      </c>
      <c r="G341" s="141" t="s">
        <v>481</v>
      </c>
      <c r="H341" s="142">
        <v>725</v>
      </c>
      <c r="I341" s="143"/>
      <c r="J341" s="144">
        <f>ROUND(I341*H341,2)</f>
        <v>0</v>
      </c>
      <c r="K341" s="140" t="s">
        <v>256</v>
      </c>
      <c r="L341" s="33"/>
      <c r="M341" s="145" t="s">
        <v>1</v>
      </c>
      <c r="N341" s="146" t="s">
        <v>45</v>
      </c>
      <c r="P341" s="147">
        <f>O341*H341</f>
        <v>0</v>
      </c>
      <c r="Q341" s="147">
        <v>0</v>
      </c>
      <c r="R341" s="147">
        <f>Q341*H341</f>
        <v>0</v>
      </c>
      <c r="S341" s="147">
        <v>0</v>
      </c>
      <c r="T341" s="148">
        <f>S341*H341</f>
        <v>0</v>
      </c>
      <c r="AR341" s="149" t="s">
        <v>257</v>
      </c>
      <c r="AT341" s="149" t="s">
        <v>252</v>
      </c>
      <c r="AU341" s="149" t="s">
        <v>21</v>
      </c>
      <c r="AY341" s="17" t="s">
        <v>250</v>
      </c>
      <c r="BE341" s="150">
        <f>IF(N341="základní",J341,0)</f>
        <v>0</v>
      </c>
      <c r="BF341" s="150">
        <f>IF(N341="snížená",J341,0)</f>
        <v>0</v>
      </c>
      <c r="BG341" s="150">
        <f>IF(N341="zákl. přenesená",J341,0)</f>
        <v>0</v>
      </c>
      <c r="BH341" s="150">
        <f>IF(N341="sníž. přenesená",J341,0)</f>
        <v>0</v>
      </c>
      <c r="BI341" s="150">
        <f>IF(N341="nulová",J341,0)</f>
        <v>0</v>
      </c>
      <c r="BJ341" s="17" t="s">
        <v>88</v>
      </c>
      <c r="BK341" s="150">
        <f>ROUND(I341*H341,2)</f>
        <v>0</v>
      </c>
      <c r="BL341" s="17" t="s">
        <v>257</v>
      </c>
      <c r="BM341" s="149" t="s">
        <v>7135</v>
      </c>
    </row>
    <row r="342" spans="2:65" s="1" customFormat="1" ht="11.25">
      <c r="B342" s="33"/>
      <c r="D342" s="151" t="s">
        <v>259</v>
      </c>
      <c r="F342" s="152" t="s">
        <v>7136</v>
      </c>
      <c r="I342" s="153"/>
      <c r="L342" s="33"/>
      <c r="M342" s="154"/>
      <c r="T342" s="57"/>
      <c r="AT342" s="17" t="s">
        <v>259</v>
      </c>
      <c r="AU342" s="17" t="s">
        <v>21</v>
      </c>
    </row>
    <row r="343" spans="2:65" s="12" customFormat="1" ht="11.25">
      <c r="B343" s="155"/>
      <c r="D343" s="156" t="s">
        <v>265</v>
      </c>
      <c r="E343" s="157" t="s">
        <v>1</v>
      </c>
      <c r="F343" s="158" t="s">
        <v>7137</v>
      </c>
      <c r="H343" s="159">
        <v>725</v>
      </c>
      <c r="I343" s="160"/>
      <c r="L343" s="155"/>
      <c r="M343" s="161"/>
      <c r="T343" s="162"/>
      <c r="AT343" s="157" t="s">
        <v>265</v>
      </c>
      <c r="AU343" s="157" t="s">
        <v>21</v>
      </c>
      <c r="AV343" s="12" t="s">
        <v>21</v>
      </c>
      <c r="AW343" s="12" t="s">
        <v>36</v>
      </c>
      <c r="AX343" s="12" t="s">
        <v>88</v>
      </c>
      <c r="AY343" s="157" t="s">
        <v>250</v>
      </c>
    </row>
    <row r="344" spans="2:65" s="1" customFormat="1" ht="24.2" customHeight="1">
      <c r="B344" s="33"/>
      <c r="C344" s="138" t="s">
        <v>699</v>
      </c>
      <c r="D344" s="138" t="s">
        <v>252</v>
      </c>
      <c r="E344" s="139" t="s">
        <v>7138</v>
      </c>
      <c r="F344" s="140" t="s">
        <v>7139</v>
      </c>
      <c r="G344" s="141" t="s">
        <v>481</v>
      </c>
      <c r="H344" s="142">
        <v>29</v>
      </c>
      <c r="I344" s="143"/>
      <c r="J344" s="144">
        <f>ROUND(I344*H344,2)</f>
        <v>0</v>
      </c>
      <c r="K344" s="140" t="s">
        <v>256</v>
      </c>
      <c r="L344" s="33"/>
      <c r="M344" s="145" t="s">
        <v>1</v>
      </c>
      <c r="N344" s="146" t="s">
        <v>45</v>
      </c>
      <c r="P344" s="147">
        <f>O344*H344</f>
        <v>0</v>
      </c>
      <c r="Q344" s="147">
        <v>0</v>
      </c>
      <c r="R344" s="147">
        <f>Q344*H344</f>
        <v>0</v>
      </c>
      <c r="S344" s="147">
        <v>0</v>
      </c>
      <c r="T344" s="148">
        <f>S344*H344</f>
        <v>0</v>
      </c>
      <c r="AR344" s="149" t="s">
        <v>257</v>
      </c>
      <c r="AT344" s="149" t="s">
        <v>252</v>
      </c>
      <c r="AU344" s="149" t="s">
        <v>21</v>
      </c>
      <c r="AY344" s="17" t="s">
        <v>250</v>
      </c>
      <c r="BE344" s="150">
        <f>IF(N344="základní",J344,0)</f>
        <v>0</v>
      </c>
      <c r="BF344" s="150">
        <f>IF(N344="snížená",J344,0)</f>
        <v>0</v>
      </c>
      <c r="BG344" s="150">
        <f>IF(N344="zákl. přenesená",J344,0)</f>
        <v>0</v>
      </c>
      <c r="BH344" s="150">
        <f>IF(N344="sníž. přenesená",J344,0)</f>
        <v>0</v>
      </c>
      <c r="BI344" s="150">
        <f>IF(N344="nulová",J344,0)</f>
        <v>0</v>
      </c>
      <c r="BJ344" s="17" t="s">
        <v>88</v>
      </c>
      <c r="BK344" s="150">
        <f>ROUND(I344*H344,2)</f>
        <v>0</v>
      </c>
      <c r="BL344" s="17" t="s">
        <v>257</v>
      </c>
      <c r="BM344" s="149" t="s">
        <v>7140</v>
      </c>
    </row>
    <row r="345" spans="2:65" s="1" customFormat="1" ht="11.25">
      <c r="B345" s="33"/>
      <c r="D345" s="151" t="s">
        <v>259</v>
      </c>
      <c r="F345" s="152" t="s">
        <v>7141</v>
      </c>
      <c r="I345" s="153"/>
      <c r="L345" s="33"/>
      <c r="M345" s="154"/>
      <c r="T345" s="57"/>
      <c r="AT345" s="17" t="s">
        <v>259</v>
      </c>
      <c r="AU345" s="17" t="s">
        <v>21</v>
      </c>
    </row>
    <row r="346" spans="2:65" s="12" customFormat="1" ht="11.25">
      <c r="B346" s="155"/>
      <c r="D346" s="156" t="s">
        <v>265</v>
      </c>
      <c r="E346" s="157" t="s">
        <v>1</v>
      </c>
      <c r="F346" s="158" t="s">
        <v>7142</v>
      </c>
      <c r="H346" s="159">
        <v>29</v>
      </c>
      <c r="I346" s="160"/>
      <c r="L346" s="155"/>
      <c r="M346" s="161"/>
      <c r="T346" s="162"/>
      <c r="AT346" s="157" t="s">
        <v>265</v>
      </c>
      <c r="AU346" s="157" t="s">
        <v>21</v>
      </c>
      <c r="AV346" s="12" t="s">
        <v>21</v>
      </c>
      <c r="AW346" s="12" t="s">
        <v>36</v>
      </c>
      <c r="AX346" s="12" t="s">
        <v>88</v>
      </c>
      <c r="AY346" s="157" t="s">
        <v>250</v>
      </c>
    </row>
    <row r="347" spans="2:65" s="1" customFormat="1" ht="21.75" customHeight="1">
      <c r="B347" s="33"/>
      <c r="C347" s="138" t="s">
        <v>705</v>
      </c>
      <c r="D347" s="138" t="s">
        <v>252</v>
      </c>
      <c r="E347" s="139" t="s">
        <v>7143</v>
      </c>
      <c r="F347" s="140" t="s">
        <v>7144</v>
      </c>
      <c r="G347" s="141" t="s">
        <v>481</v>
      </c>
      <c r="H347" s="142">
        <v>624</v>
      </c>
      <c r="I347" s="143"/>
      <c r="J347" s="144">
        <f>ROUND(I347*H347,2)</f>
        <v>0</v>
      </c>
      <c r="K347" s="140" t="s">
        <v>256</v>
      </c>
      <c r="L347" s="33"/>
      <c r="M347" s="145" t="s">
        <v>1</v>
      </c>
      <c r="N347" s="146" t="s">
        <v>45</v>
      </c>
      <c r="P347" s="147">
        <f>O347*H347</f>
        <v>0</v>
      </c>
      <c r="Q347" s="147">
        <v>0</v>
      </c>
      <c r="R347" s="147">
        <f>Q347*H347</f>
        <v>0</v>
      </c>
      <c r="S347" s="147">
        <v>0</v>
      </c>
      <c r="T347" s="148">
        <f>S347*H347</f>
        <v>0</v>
      </c>
      <c r="AR347" s="149" t="s">
        <v>257</v>
      </c>
      <c r="AT347" s="149" t="s">
        <v>252</v>
      </c>
      <c r="AU347" s="149" t="s">
        <v>21</v>
      </c>
      <c r="AY347" s="17" t="s">
        <v>250</v>
      </c>
      <c r="BE347" s="150">
        <f>IF(N347="základní",J347,0)</f>
        <v>0</v>
      </c>
      <c r="BF347" s="150">
        <f>IF(N347="snížená",J347,0)</f>
        <v>0</v>
      </c>
      <c r="BG347" s="150">
        <f>IF(N347="zákl. přenesená",J347,0)</f>
        <v>0</v>
      </c>
      <c r="BH347" s="150">
        <f>IF(N347="sníž. přenesená",J347,0)</f>
        <v>0</v>
      </c>
      <c r="BI347" s="150">
        <f>IF(N347="nulová",J347,0)</f>
        <v>0</v>
      </c>
      <c r="BJ347" s="17" t="s">
        <v>88</v>
      </c>
      <c r="BK347" s="150">
        <f>ROUND(I347*H347,2)</f>
        <v>0</v>
      </c>
      <c r="BL347" s="17" t="s">
        <v>257</v>
      </c>
      <c r="BM347" s="149" t="s">
        <v>7145</v>
      </c>
    </row>
    <row r="348" spans="2:65" s="1" customFormat="1" ht="11.25">
      <c r="B348" s="33"/>
      <c r="D348" s="151" t="s">
        <v>259</v>
      </c>
      <c r="F348" s="152" t="s">
        <v>7146</v>
      </c>
      <c r="I348" s="153"/>
      <c r="L348" s="33"/>
      <c r="M348" s="154"/>
      <c r="T348" s="57"/>
      <c r="AT348" s="17" t="s">
        <v>259</v>
      </c>
      <c r="AU348" s="17" t="s">
        <v>21</v>
      </c>
    </row>
    <row r="349" spans="2:65" s="12" customFormat="1" ht="11.25">
      <c r="B349" s="155"/>
      <c r="D349" s="156" t="s">
        <v>265</v>
      </c>
      <c r="E349" s="157" t="s">
        <v>1</v>
      </c>
      <c r="F349" s="158" t="s">
        <v>6798</v>
      </c>
      <c r="H349" s="159">
        <v>624</v>
      </c>
      <c r="I349" s="160"/>
      <c r="L349" s="155"/>
      <c r="M349" s="161"/>
      <c r="T349" s="162"/>
      <c r="AT349" s="157" t="s">
        <v>265</v>
      </c>
      <c r="AU349" s="157" t="s">
        <v>21</v>
      </c>
      <c r="AV349" s="12" t="s">
        <v>21</v>
      </c>
      <c r="AW349" s="12" t="s">
        <v>36</v>
      </c>
      <c r="AX349" s="12" t="s">
        <v>88</v>
      </c>
      <c r="AY349" s="157" t="s">
        <v>250</v>
      </c>
    </row>
    <row r="350" spans="2:65" s="1" customFormat="1" ht="24.2" customHeight="1">
      <c r="B350" s="33"/>
      <c r="C350" s="138" t="s">
        <v>710</v>
      </c>
      <c r="D350" s="138" t="s">
        <v>252</v>
      </c>
      <c r="E350" s="139" t="s">
        <v>7147</v>
      </c>
      <c r="F350" s="140" t="s">
        <v>7148</v>
      </c>
      <c r="G350" s="141" t="s">
        <v>481</v>
      </c>
      <c r="H350" s="142">
        <v>392</v>
      </c>
      <c r="I350" s="143"/>
      <c r="J350" s="144">
        <f>ROUND(I350*H350,2)</f>
        <v>0</v>
      </c>
      <c r="K350" s="140" t="s">
        <v>256</v>
      </c>
      <c r="L350" s="33"/>
      <c r="M350" s="145" t="s">
        <v>1</v>
      </c>
      <c r="N350" s="146" t="s">
        <v>45</v>
      </c>
      <c r="P350" s="147">
        <f>O350*H350</f>
        <v>0</v>
      </c>
      <c r="Q350" s="147">
        <v>0</v>
      </c>
      <c r="R350" s="147">
        <f>Q350*H350</f>
        <v>0</v>
      </c>
      <c r="S350" s="147">
        <v>0</v>
      </c>
      <c r="T350" s="148">
        <f>S350*H350</f>
        <v>0</v>
      </c>
      <c r="AR350" s="149" t="s">
        <v>257</v>
      </c>
      <c r="AT350" s="149" t="s">
        <v>252</v>
      </c>
      <c r="AU350" s="149" t="s">
        <v>21</v>
      </c>
      <c r="AY350" s="17" t="s">
        <v>250</v>
      </c>
      <c r="BE350" s="150">
        <f>IF(N350="základní",J350,0)</f>
        <v>0</v>
      </c>
      <c r="BF350" s="150">
        <f>IF(N350="snížená",J350,0)</f>
        <v>0</v>
      </c>
      <c r="BG350" s="150">
        <f>IF(N350="zákl. přenesená",J350,0)</f>
        <v>0</v>
      </c>
      <c r="BH350" s="150">
        <f>IF(N350="sníž. přenesená",J350,0)</f>
        <v>0</v>
      </c>
      <c r="BI350" s="150">
        <f>IF(N350="nulová",J350,0)</f>
        <v>0</v>
      </c>
      <c r="BJ350" s="17" t="s">
        <v>88</v>
      </c>
      <c r="BK350" s="150">
        <f>ROUND(I350*H350,2)</f>
        <v>0</v>
      </c>
      <c r="BL350" s="17" t="s">
        <v>257</v>
      </c>
      <c r="BM350" s="149" t="s">
        <v>7149</v>
      </c>
    </row>
    <row r="351" spans="2:65" s="1" customFormat="1" ht="11.25">
      <c r="B351" s="33"/>
      <c r="D351" s="151" t="s">
        <v>259</v>
      </c>
      <c r="F351" s="152" t="s">
        <v>7150</v>
      </c>
      <c r="I351" s="153"/>
      <c r="L351" s="33"/>
      <c r="M351" s="154"/>
      <c r="T351" s="57"/>
      <c r="AT351" s="17" t="s">
        <v>259</v>
      </c>
      <c r="AU351" s="17" t="s">
        <v>21</v>
      </c>
    </row>
    <row r="352" spans="2:65" s="12" customFormat="1" ht="11.25">
      <c r="B352" s="155"/>
      <c r="D352" s="156" t="s">
        <v>265</v>
      </c>
      <c r="E352" s="157" t="s">
        <v>1</v>
      </c>
      <c r="F352" s="158" t="s">
        <v>6800</v>
      </c>
      <c r="H352" s="159">
        <v>392</v>
      </c>
      <c r="I352" s="160"/>
      <c r="L352" s="155"/>
      <c r="M352" s="161"/>
      <c r="T352" s="162"/>
      <c r="AT352" s="157" t="s">
        <v>265</v>
      </c>
      <c r="AU352" s="157" t="s">
        <v>21</v>
      </c>
      <c r="AV352" s="12" t="s">
        <v>21</v>
      </c>
      <c r="AW352" s="12" t="s">
        <v>36</v>
      </c>
      <c r="AX352" s="12" t="s">
        <v>88</v>
      </c>
      <c r="AY352" s="157" t="s">
        <v>250</v>
      </c>
    </row>
    <row r="353" spans="2:65" s="1" customFormat="1" ht="24.2" customHeight="1">
      <c r="B353" s="33"/>
      <c r="C353" s="138" t="s">
        <v>715</v>
      </c>
      <c r="D353" s="138" t="s">
        <v>252</v>
      </c>
      <c r="E353" s="139" t="s">
        <v>7151</v>
      </c>
      <c r="F353" s="140" t="s">
        <v>7152</v>
      </c>
      <c r="G353" s="141" t="s">
        <v>481</v>
      </c>
      <c r="H353" s="142">
        <v>142</v>
      </c>
      <c r="I353" s="143"/>
      <c r="J353" s="144">
        <f>ROUND(I353*H353,2)</f>
        <v>0</v>
      </c>
      <c r="K353" s="140" t="s">
        <v>256</v>
      </c>
      <c r="L353" s="33"/>
      <c r="M353" s="145" t="s">
        <v>1</v>
      </c>
      <c r="N353" s="146" t="s">
        <v>45</v>
      </c>
      <c r="P353" s="147">
        <f>O353*H353</f>
        <v>0</v>
      </c>
      <c r="Q353" s="147">
        <v>0</v>
      </c>
      <c r="R353" s="147">
        <f>Q353*H353</f>
        <v>0</v>
      </c>
      <c r="S353" s="147">
        <v>0</v>
      </c>
      <c r="T353" s="148">
        <f>S353*H353</f>
        <v>0</v>
      </c>
      <c r="AR353" s="149" t="s">
        <v>257</v>
      </c>
      <c r="AT353" s="149" t="s">
        <v>252</v>
      </c>
      <c r="AU353" s="149" t="s">
        <v>21</v>
      </c>
      <c r="AY353" s="17" t="s">
        <v>250</v>
      </c>
      <c r="BE353" s="150">
        <f>IF(N353="základní",J353,0)</f>
        <v>0</v>
      </c>
      <c r="BF353" s="150">
        <f>IF(N353="snížená",J353,0)</f>
        <v>0</v>
      </c>
      <c r="BG353" s="150">
        <f>IF(N353="zákl. přenesená",J353,0)</f>
        <v>0</v>
      </c>
      <c r="BH353" s="150">
        <f>IF(N353="sníž. přenesená",J353,0)</f>
        <v>0</v>
      </c>
      <c r="BI353" s="150">
        <f>IF(N353="nulová",J353,0)</f>
        <v>0</v>
      </c>
      <c r="BJ353" s="17" t="s">
        <v>88</v>
      </c>
      <c r="BK353" s="150">
        <f>ROUND(I353*H353,2)</f>
        <v>0</v>
      </c>
      <c r="BL353" s="17" t="s">
        <v>257</v>
      </c>
      <c r="BM353" s="149" t="s">
        <v>7153</v>
      </c>
    </row>
    <row r="354" spans="2:65" s="1" customFormat="1" ht="11.25">
      <c r="B354" s="33"/>
      <c r="D354" s="151" t="s">
        <v>259</v>
      </c>
      <c r="F354" s="152" t="s">
        <v>7154</v>
      </c>
      <c r="I354" s="153"/>
      <c r="L354" s="33"/>
      <c r="M354" s="154"/>
      <c r="T354" s="57"/>
      <c r="AT354" s="17" t="s">
        <v>259</v>
      </c>
      <c r="AU354" s="17" t="s">
        <v>21</v>
      </c>
    </row>
    <row r="355" spans="2:65" s="12" customFormat="1" ht="11.25">
      <c r="B355" s="155"/>
      <c r="D355" s="156" t="s">
        <v>265</v>
      </c>
      <c r="E355" s="157" t="s">
        <v>1</v>
      </c>
      <c r="F355" s="158" t="s">
        <v>6802</v>
      </c>
      <c r="H355" s="159">
        <v>142</v>
      </c>
      <c r="I355" s="160"/>
      <c r="L355" s="155"/>
      <c r="M355" s="161"/>
      <c r="T355" s="162"/>
      <c r="AT355" s="157" t="s">
        <v>265</v>
      </c>
      <c r="AU355" s="157" t="s">
        <v>21</v>
      </c>
      <c r="AV355" s="12" t="s">
        <v>21</v>
      </c>
      <c r="AW355" s="12" t="s">
        <v>36</v>
      </c>
      <c r="AX355" s="12" t="s">
        <v>88</v>
      </c>
      <c r="AY355" s="157" t="s">
        <v>250</v>
      </c>
    </row>
    <row r="356" spans="2:65" s="1" customFormat="1" ht="24.2" customHeight="1">
      <c r="B356" s="33"/>
      <c r="C356" s="138" t="s">
        <v>722</v>
      </c>
      <c r="D356" s="138" t="s">
        <v>252</v>
      </c>
      <c r="E356" s="139" t="s">
        <v>7155</v>
      </c>
      <c r="F356" s="140" t="s">
        <v>7156</v>
      </c>
      <c r="G356" s="141" t="s">
        <v>481</v>
      </c>
      <c r="H356" s="142">
        <v>71</v>
      </c>
      <c r="I356" s="143"/>
      <c r="J356" s="144">
        <f>ROUND(I356*H356,2)</f>
        <v>0</v>
      </c>
      <c r="K356" s="140" t="s">
        <v>256</v>
      </c>
      <c r="L356" s="33"/>
      <c r="M356" s="145" t="s">
        <v>1</v>
      </c>
      <c r="N356" s="146" t="s">
        <v>45</v>
      </c>
      <c r="P356" s="147">
        <f>O356*H356</f>
        <v>0</v>
      </c>
      <c r="Q356" s="147">
        <v>0</v>
      </c>
      <c r="R356" s="147">
        <f>Q356*H356</f>
        <v>0</v>
      </c>
      <c r="S356" s="147">
        <v>0</v>
      </c>
      <c r="T356" s="148">
        <f>S356*H356</f>
        <v>0</v>
      </c>
      <c r="AR356" s="149" t="s">
        <v>257</v>
      </c>
      <c r="AT356" s="149" t="s">
        <v>252</v>
      </c>
      <c r="AU356" s="149" t="s">
        <v>21</v>
      </c>
      <c r="AY356" s="17" t="s">
        <v>250</v>
      </c>
      <c r="BE356" s="150">
        <f>IF(N356="základní",J356,0)</f>
        <v>0</v>
      </c>
      <c r="BF356" s="150">
        <f>IF(N356="snížená",J356,0)</f>
        <v>0</v>
      </c>
      <c r="BG356" s="150">
        <f>IF(N356="zákl. přenesená",J356,0)</f>
        <v>0</v>
      </c>
      <c r="BH356" s="150">
        <f>IF(N356="sníž. přenesená",J356,0)</f>
        <v>0</v>
      </c>
      <c r="BI356" s="150">
        <f>IF(N356="nulová",J356,0)</f>
        <v>0</v>
      </c>
      <c r="BJ356" s="17" t="s">
        <v>88</v>
      </c>
      <c r="BK356" s="150">
        <f>ROUND(I356*H356,2)</f>
        <v>0</v>
      </c>
      <c r="BL356" s="17" t="s">
        <v>257</v>
      </c>
      <c r="BM356" s="149" t="s">
        <v>7157</v>
      </c>
    </row>
    <row r="357" spans="2:65" s="1" customFormat="1" ht="11.25">
      <c r="B357" s="33"/>
      <c r="D357" s="151" t="s">
        <v>259</v>
      </c>
      <c r="F357" s="152" t="s">
        <v>7158</v>
      </c>
      <c r="I357" s="153"/>
      <c r="L357" s="33"/>
      <c r="M357" s="154"/>
      <c r="T357" s="57"/>
      <c r="AT357" s="17" t="s">
        <v>259</v>
      </c>
      <c r="AU357" s="17" t="s">
        <v>21</v>
      </c>
    </row>
    <row r="358" spans="2:65" s="12" customFormat="1" ht="11.25">
      <c r="B358" s="155"/>
      <c r="D358" s="156" t="s">
        <v>265</v>
      </c>
      <c r="E358" s="157" t="s">
        <v>1</v>
      </c>
      <c r="F358" s="158" t="s">
        <v>6803</v>
      </c>
      <c r="H358" s="159">
        <v>71</v>
      </c>
      <c r="I358" s="160"/>
      <c r="L358" s="155"/>
      <c r="M358" s="161"/>
      <c r="T358" s="162"/>
      <c r="AT358" s="157" t="s">
        <v>265</v>
      </c>
      <c r="AU358" s="157" t="s">
        <v>21</v>
      </c>
      <c r="AV358" s="12" t="s">
        <v>21</v>
      </c>
      <c r="AW358" s="12" t="s">
        <v>36</v>
      </c>
      <c r="AX358" s="12" t="s">
        <v>88</v>
      </c>
      <c r="AY358" s="157" t="s">
        <v>250</v>
      </c>
    </row>
    <row r="359" spans="2:65" s="1" customFormat="1" ht="24.2" customHeight="1">
      <c r="B359" s="33"/>
      <c r="C359" s="138" t="s">
        <v>731</v>
      </c>
      <c r="D359" s="138" t="s">
        <v>252</v>
      </c>
      <c r="E359" s="139" t="s">
        <v>7159</v>
      </c>
      <c r="F359" s="140" t="s">
        <v>7160</v>
      </c>
      <c r="G359" s="141" t="s">
        <v>481</v>
      </c>
      <c r="H359" s="142">
        <v>25</v>
      </c>
      <c r="I359" s="143"/>
      <c r="J359" s="144">
        <f>ROUND(I359*H359,2)</f>
        <v>0</v>
      </c>
      <c r="K359" s="140" t="s">
        <v>256</v>
      </c>
      <c r="L359" s="33"/>
      <c r="M359" s="145" t="s">
        <v>1</v>
      </c>
      <c r="N359" s="146" t="s">
        <v>45</v>
      </c>
      <c r="P359" s="147">
        <f>O359*H359</f>
        <v>0</v>
      </c>
      <c r="Q359" s="147">
        <v>0</v>
      </c>
      <c r="R359" s="147">
        <f>Q359*H359</f>
        <v>0</v>
      </c>
      <c r="S359" s="147">
        <v>0</v>
      </c>
      <c r="T359" s="148">
        <f>S359*H359</f>
        <v>0</v>
      </c>
      <c r="AR359" s="149" t="s">
        <v>257</v>
      </c>
      <c r="AT359" s="149" t="s">
        <v>252</v>
      </c>
      <c r="AU359" s="149" t="s">
        <v>21</v>
      </c>
      <c r="AY359" s="17" t="s">
        <v>250</v>
      </c>
      <c r="BE359" s="150">
        <f>IF(N359="základní",J359,0)</f>
        <v>0</v>
      </c>
      <c r="BF359" s="150">
        <f>IF(N359="snížená",J359,0)</f>
        <v>0</v>
      </c>
      <c r="BG359" s="150">
        <f>IF(N359="zákl. přenesená",J359,0)</f>
        <v>0</v>
      </c>
      <c r="BH359" s="150">
        <f>IF(N359="sníž. přenesená",J359,0)</f>
        <v>0</v>
      </c>
      <c r="BI359" s="150">
        <f>IF(N359="nulová",J359,0)</f>
        <v>0</v>
      </c>
      <c r="BJ359" s="17" t="s">
        <v>88</v>
      </c>
      <c r="BK359" s="150">
        <f>ROUND(I359*H359,2)</f>
        <v>0</v>
      </c>
      <c r="BL359" s="17" t="s">
        <v>257</v>
      </c>
      <c r="BM359" s="149" t="s">
        <v>7161</v>
      </c>
    </row>
    <row r="360" spans="2:65" s="1" customFormat="1" ht="11.25">
      <c r="B360" s="33"/>
      <c r="D360" s="151" t="s">
        <v>259</v>
      </c>
      <c r="F360" s="152" t="s">
        <v>7162</v>
      </c>
      <c r="I360" s="153"/>
      <c r="L360" s="33"/>
      <c r="M360" s="154"/>
      <c r="T360" s="57"/>
      <c r="AT360" s="17" t="s">
        <v>259</v>
      </c>
      <c r="AU360" s="17" t="s">
        <v>21</v>
      </c>
    </row>
    <row r="361" spans="2:65" s="12" customFormat="1" ht="11.25">
      <c r="B361" s="155"/>
      <c r="D361" s="156" t="s">
        <v>265</v>
      </c>
      <c r="E361" s="157" t="s">
        <v>1</v>
      </c>
      <c r="F361" s="158" t="s">
        <v>406</v>
      </c>
      <c r="H361" s="159">
        <v>25</v>
      </c>
      <c r="I361" s="160"/>
      <c r="L361" s="155"/>
      <c r="M361" s="161"/>
      <c r="T361" s="162"/>
      <c r="AT361" s="157" t="s">
        <v>265</v>
      </c>
      <c r="AU361" s="157" t="s">
        <v>21</v>
      </c>
      <c r="AV361" s="12" t="s">
        <v>21</v>
      </c>
      <c r="AW361" s="12" t="s">
        <v>36</v>
      </c>
      <c r="AX361" s="12" t="s">
        <v>88</v>
      </c>
      <c r="AY361" s="157" t="s">
        <v>250</v>
      </c>
    </row>
    <row r="362" spans="2:65" s="1" customFormat="1" ht="24.2" customHeight="1">
      <c r="B362" s="33"/>
      <c r="C362" s="138" t="s">
        <v>738</v>
      </c>
      <c r="D362" s="138" t="s">
        <v>252</v>
      </c>
      <c r="E362" s="139" t="s">
        <v>7163</v>
      </c>
      <c r="F362" s="140" t="s">
        <v>7164</v>
      </c>
      <c r="G362" s="141" t="s">
        <v>481</v>
      </c>
      <c r="H362" s="142">
        <v>4</v>
      </c>
      <c r="I362" s="143"/>
      <c r="J362" s="144">
        <f>ROUND(I362*H362,2)</f>
        <v>0</v>
      </c>
      <c r="K362" s="140" t="s">
        <v>256</v>
      </c>
      <c r="L362" s="33"/>
      <c r="M362" s="145" t="s">
        <v>1</v>
      </c>
      <c r="N362" s="146" t="s">
        <v>45</v>
      </c>
      <c r="P362" s="147">
        <f>O362*H362</f>
        <v>0</v>
      </c>
      <c r="Q362" s="147">
        <v>0</v>
      </c>
      <c r="R362" s="147">
        <f>Q362*H362</f>
        <v>0</v>
      </c>
      <c r="S362" s="147">
        <v>0</v>
      </c>
      <c r="T362" s="148">
        <f>S362*H362</f>
        <v>0</v>
      </c>
      <c r="AR362" s="149" t="s">
        <v>257</v>
      </c>
      <c r="AT362" s="149" t="s">
        <v>252</v>
      </c>
      <c r="AU362" s="149" t="s">
        <v>21</v>
      </c>
      <c r="AY362" s="17" t="s">
        <v>250</v>
      </c>
      <c r="BE362" s="150">
        <f>IF(N362="základní",J362,0)</f>
        <v>0</v>
      </c>
      <c r="BF362" s="150">
        <f>IF(N362="snížená",J362,0)</f>
        <v>0</v>
      </c>
      <c r="BG362" s="150">
        <f>IF(N362="zákl. přenesená",J362,0)</f>
        <v>0</v>
      </c>
      <c r="BH362" s="150">
        <f>IF(N362="sníž. přenesená",J362,0)</f>
        <v>0</v>
      </c>
      <c r="BI362" s="150">
        <f>IF(N362="nulová",J362,0)</f>
        <v>0</v>
      </c>
      <c r="BJ362" s="17" t="s">
        <v>88</v>
      </c>
      <c r="BK362" s="150">
        <f>ROUND(I362*H362,2)</f>
        <v>0</v>
      </c>
      <c r="BL362" s="17" t="s">
        <v>257</v>
      </c>
      <c r="BM362" s="149" t="s">
        <v>7165</v>
      </c>
    </row>
    <row r="363" spans="2:65" s="1" customFormat="1" ht="11.25">
      <c r="B363" s="33"/>
      <c r="D363" s="151" t="s">
        <v>259</v>
      </c>
      <c r="F363" s="152" t="s">
        <v>7166</v>
      </c>
      <c r="I363" s="153"/>
      <c r="L363" s="33"/>
      <c r="M363" s="154"/>
      <c r="T363" s="57"/>
      <c r="AT363" s="17" t="s">
        <v>259</v>
      </c>
      <c r="AU363" s="17" t="s">
        <v>21</v>
      </c>
    </row>
    <row r="364" spans="2:65" s="12" customFormat="1" ht="11.25">
      <c r="B364" s="155"/>
      <c r="D364" s="156" t="s">
        <v>265</v>
      </c>
      <c r="E364" s="157" t="s">
        <v>1</v>
      </c>
      <c r="F364" s="158" t="s">
        <v>257</v>
      </c>
      <c r="H364" s="159">
        <v>4</v>
      </c>
      <c r="I364" s="160"/>
      <c r="L364" s="155"/>
      <c r="M364" s="161"/>
      <c r="T364" s="162"/>
      <c r="AT364" s="157" t="s">
        <v>265</v>
      </c>
      <c r="AU364" s="157" t="s">
        <v>21</v>
      </c>
      <c r="AV364" s="12" t="s">
        <v>21</v>
      </c>
      <c r="AW364" s="12" t="s">
        <v>36</v>
      </c>
      <c r="AX364" s="12" t="s">
        <v>88</v>
      </c>
      <c r="AY364" s="157" t="s">
        <v>250</v>
      </c>
    </row>
    <row r="365" spans="2:65" s="1" customFormat="1" ht="24.2" customHeight="1">
      <c r="B365" s="33"/>
      <c r="C365" s="138" t="s">
        <v>743</v>
      </c>
      <c r="D365" s="138" t="s">
        <v>252</v>
      </c>
      <c r="E365" s="139" t="s">
        <v>7167</v>
      </c>
      <c r="F365" s="140" t="s">
        <v>7168</v>
      </c>
      <c r="G365" s="141" t="s">
        <v>481</v>
      </c>
      <c r="H365" s="142">
        <v>50</v>
      </c>
      <c r="I365" s="143"/>
      <c r="J365" s="144">
        <f>ROUND(I365*H365,2)</f>
        <v>0</v>
      </c>
      <c r="K365" s="140" t="s">
        <v>256</v>
      </c>
      <c r="L365" s="33"/>
      <c r="M365" s="145" t="s">
        <v>1</v>
      </c>
      <c r="N365" s="146" t="s">
        <v>45</v>
      </c>
      <c r="P365" s="147">
        <f>O365*H365</f>
        <v>0</v>
      </c>
      <c r="Q365" s="147">
        <v>2.989E-2</v>
      </c>
      <c r="R365" s="147">
        <f>Q365*H365</f>
        <v>1.4944999999999999</v>
      </c>
      <c r="S365" s="147">
        <v>0</v>
      </c>
      <c r="T365" s="148">
        <f>S365*H365</f>
        <v>0</v>
      </c>
      <c r="AR365" s="149" t="s">
        <v>257</v>
      </c>
      <c r="AT365" s="149" t="s">
        <v>252</v>
      </c>
      <c r="AU365" s="149" t="s">
        <v>21</v>
      </c>
      <c r="AY365" s="17" t="s">
        <v>250</v>
      </c>
      <c r="BE365" s="150">
        <f>IF(N365="základní",J365,0)</f>
        <v>0</v>
      </c>
      <c r="BF365" s="150">
        <f>IF(N365="snížená",J365,0)</f>
        <v>0</v>
      </c>
      <c r="BG365" s="150">
        <f>IF(N365="zákl. přenesená",J365,0)</f>
        <v>0</v>
      </c>
      <c r="BH365" s="150">
        <f>IF(N365="sníž. přenesená",J365,0)</f>
        <v>0</v>
      </c>
      <c r="BI365" s="150">
        <f>IF(N365="nulová",J365,0)</f>
        <v>0</v>
      </c>
      <c r="BJ365" s="17" t="s">
        <v>88</v>
      </c>
      <c r="BK365" s="150">
        <f>ROUND(I365*H365,2)</f>
        <v>0</v>
      </c>
      <c r="BL365" s="17" t="s">
        <v>257</v>
      </c>
      <c r="BM365" s="149" t="s">
        <v>7169</v>
      </c>
    </row>
    <row r="366" spans="2:65" s="1" customFormat="1" ht="11.25">
      <c r="B366" s="33"/>
      <c r="D366" s="151" t="s">
        <v>259</v>
      </c>
      <c r="F366" s="152" t="s">
        <v>7170</v>
      </c>
      <c r="I366" s="153"/>
      <c r="L366" s="33"/>
      <c r="M366" s="154"/>
      <c r="T366" s="57"/>
      <c r="AT366" s="17" t="s">
        <v>259</v>
      </c>
      <c r="AU366" s="17" t="s">
        <v>21</v>
      </c>
    </row>
    <row r="367" spans="2:65" s="12" customFormat="1" ht="11.25">
      <c r="B367" s="155"/>
      <c r="D367" s="156" t="s">
        <v>265</v>
      </c>
      <c r="E367" s="157" t="s">
        <v>1</v>
      </c>
      <c r="F367" s="158" t="s">
        <v>7171</v>
      </c>
      <c r="H367" s="159">
        <v>50</v>
      </c>
      <c r="I367" s="160"/>
      <c r="L367" s="155"/>
      <c r="M367" s="161"/>
      <c r="T367" s="162"/>
      <c r="AT367" s="157" t="s">
        <v>265</v>
      </c>
      <c r="AU367" s="157" t="s">
        <v>21</v>
      </c>
      <c r="AV367" s="12" t="s">
        <v>21</v>
      </c>
      <c r="AW367" s="12" t="s">
        <v>36</v>
      </c>
      <c r="AX367" s="12" t="s">
        <v>88</v>
      </c>
      <c r="AY367" s="157" t="s">
        <v>250</v>
      </c>
    </row>
    <row r="368" spans="2:65" s="1" customFormat="1" ht="21.75" customHeight="1">
      <c r="B368" s="33"/>
      <c r="C368" s="138" t="s">
        <v>751</v>
      </c>
      <c r="D368" s="138" t="s">
        <v>252</v>
      </c>
      <c r="E368" s="139" t="s">
        <v>7172</v>
      </c>
      <c r="F368" s="140" t="s">
        <v>7173</v>
      </c>
      <c r="G368" s="141" t="s">
        <v>481</v>
      </c>
      <c r="H368" s="142">
        <v>1258</v>
      </c>
      <c r="I368" s="143"/>
      <c r="J368" s="144">
        <f>ROUND(I368*H368,2)</f>
        <v>0</v>
      </c>
      <c r="K368" s="140" t="s">
        <v>1</v>
      </c>
      <c r="L368" s="33"/>
      <c r="M368" s="145" t="s">
        <v>1</v>
      </c>
      <c r="N368" s="146" t="s">
        <v>45</v>
      </c>
      <c r="P368" s="147">
        <f>O368*H368</f>
        <v>0</v>
      </c>
      <c r="Q368" s="147">
        <v>0</v>
      </c>
      <c r="R368" s="147">
        <f>Q368*H368</f>
        <v>0</v>
      </c>
      <c r="S368" s="147">
        <v>0</v>
      </c>
      <c r="T368" s="148">
        <f>S368*H368</f>
        <v>0</v>
      </c>
      <c r="AR368" s="149" t="s">
        <v>257</v>
      </c>
      <c r="AT368" s="149" t="s">
        <v>252</v>
      </c>
      <c r="AU368" s="149" t="s">
        <v>21</v>
      </c>
      <c r="AY368" s="17" t="s">
        <v>250</v>
      </c>
      <c r="BE368" s="150">
        <f>IF(N368="základní",J368,0)</f>
        <v>0</v>
      </c>
      <c r="BF368" s="150">
        <f>IF(N368="snížená",J368,0)</f>
        <v>0</v>
      </c>
      <c r="BG368" s="150">
        <f>IF(N368="zákl. přenesená",J368,0)</f>
        <v>0</v>
      </c>
      <c r="BH368" s="150">
        <f>IF(N368="sníž. přenesená",J368,0)</f>
        <v>0</v>
      </c>
      <c r="BI368" s="150">
        <f>IF(N368="nulová",J368,0)</f>
        <v>0</v>
      </c>
      <c r="BJ368" s="17" t="s">
        <v>88</v>
      </c>
      <c r="BK368" s="150">
        <f>ROUND(I368*H368,2)</f>
        <v>0</v>
      </c>
      <c r="BL368" s="17" t="s">
        <v>257</v>
      </c>
      <c r="BM368" s="149" t="s">
        <v>7174</v>
      </c>
    </row>
    <row r="369" spans="2:51" s="12" customFormat="1" ht="11.25">
      <c r="B369" s="155"/>
      <c r="D369" s="156" t="s">
        <v>265</v>
      </c>
      <c r="E369" s="157" t="s">
        <v>1</v>
      </c>
      <c r="F369" s="158" t="s">
        <v>6798</v>
      </c>
      <c r="H369" s="159">
        <v>624</v>
      </c>
      <c r="I369" s="160"/>
      <c r="L369" s="155"/>
      <c r="M369" s="161"/>
      <c r="T369" s="162"/>
      <c r="AT369" s="157" t="s">
        <v>265</v>
      </c>
      <c r="AU369" s="157" t="s">
        <v>21</v>
      </c>
      <c r="AV369" s="12" t="s">
        <v>21</v>
      </c>
      <c r="AW369" s="12" t="s">
        <v>36</v>
      </c>
      <c r="AX369" s="12" t="s">
        <v>80</v>
      </c>
      <c r="AY369" s="157" t="s">
        <v>250</v>
      </c>
    </row>
    <row r="370" spans="2:51" s="12" customFormat="1" ht="11.25">
      <c r="B370" s="155"/>
      <c r="D370" s="156" t="s">
        <v>265</v>
      </c>
      <c r="E370" s="157" t="s">
        <v>1</v>
      </c>
      <c r="F370" s="158" t="s">
        <v>6800</v>
      </c>
      <c r="H370" s="159">
        <v>392</v>
      </c>
      <c r="I370" s="160"/>
      <c r="L370" s="155"/>
      <c r="M370" s="161"/>
      <c r="T370" s="162"/>
      <c r="AT370" s="157" t="s">
        <v>265</v>
      </c>
      <c r="AU370" s="157" t="s">
        <v>21</v>
      </c>
      <c r="AV370" s="12" t="s">
        <v>21</v>
      </c>
      <c r="AW370" s="12" t="s">
        <v>36</v>
      </c>
      <c r="AX370" s="12" t="s">
        <v>80</v>
      </c>
      <c r="AY370" s="157" t="s">
        <v>250</v>
      </c>
    </row>
    <row r="371" spans="2:51" s="12" customFormat="1" ht="11.25">
      <c r="B371" s="155"/>
      <c r="D371" s="156" t="s">
        <v>265</v>
      </c>
      <c r="E371" s="157" t="s">
        <v>1</v>
      </c>
      <c r="F371" s="158" t="s">
        <v>6802</v>
      </c>
      <c r="H371" s="159">
        <v>142</v>
      </c>
      <c r="I371" s="160"/>
      <c r="L371" s="155"/>
      <c r="M371" s="161"/>
      <c r="T371" s="162"/>
      <c r="AT371" s="157" t="s">
        <v>265</v>
      </c>
      <c r="AU371" s="157" t="s">
        <v>21</v>
      </c>
      <c r="AV371" s="12" t="s">
        <v>21</v>
      </c>
      <c r="AW371" s="12" t="s">
        <v>36</v>
      </c>
      <c r="AX371" s="12" t="s">
        <v>80</v>
      </c>
      <c r="AY371" s="157" t="s">
        <v>250</v>
      </c>
    </row>
    <row r="372" spans="2:51" s="12" customFormat="1" ht="11.25">
      <c r="B372" s="155"/>
      <c r="D372" s="156" t="s">
        <v>265</v>
      </c>
      <c r="E372" s="157" t="s">
        <v>1</v>
      </c>
      <c r="F372" s="158" t="s">
        <v>6803</v>
      </c>
      <c r="H372" s="159">
        <v>71</v>
      </c>
      <c r="I372" s="160"/>
      <c r="L372" s="155"/>
      <c r="M372" s="161"/>
      <c r="T372" s="162"/>
      <c r="AT372" s="157" t="s">
        <v>265</v>
      </c>
      <c r="AU372" s="157" t="s">
        <v>21</v>
      </c>
      <c r="AV372" s="12" t="s">
        <v>21</v>
      </c>
      <c r="AW372" s="12" t="s">
        <v>36</v>
      </c>
      <c r="AX372" s="12" t="s">
        <v>80</v>
      </c>
      <c r="AY372" s="157" t="s">
        <v>250</v>
      </c>
    </row>
    <row r="373" spans="2:51" s="12" customFormat="1" ht="11.25">
      <c r="B373" s="155"/>
      <c r="D373" s="156" t="s">
        <v>265</v>
      </c>
      <c r="E373" s="157" t="s">
        <v>1</v>
      </c>
      <c r="F373" s="158" t="s">
        <v>7175</v>
      </c>
      <c r="H373" s="159">
        <v>25</v>
      </c>
      <c r="I373" s="160"/>
      <c r="L373" s="155"/>
      <c r="M373" s="161"/>
      <c r="T373" s="162"/>
      <c r="AT373" s="157" t="s">
        <v>265</v>
      </c>
      <c r="AU373" s="157" t="s">
        <v>21</v>
      </c>
      <c r="AV373" s="12" t="s">
        <v>21</v>
      </c>
      <c r="AW373" s="12" t="s">
        <v>36</v>
      </c>
      <c r="AX373" s="12" t="s">
        <v>80</v>
      </c>
      <c r="AY373" s="157" t="s">
        <v>250</v>
      </c>
    </row>
    <row r="374" spans="2:51" s="12" customFormat="1" ht="11.25">
      <c r="B374" s="155"/>
      <c r="D374" s="156" t="s">
        <v>265</v>
      </c>
      <c r="E374" s="157" t="s">
        <v>1</v>
      </c>
      <c r="F374" s="158" t="s">
        <v>7176</v>
      </c>
      <c r="H374" s="159">
        <v>4</v>
      </c>
      <c r="I374" s="160"/>
      <c r="L374" s="155"/>
      <c r="M374" s="161"/>
      <c r="T374" s="162"/>
      <c r="AT374" s="157" t="s">
        <v>265</v>
      </c>
      <c r="AU374" s="157" t="s">
        <v>21</v>
      </c>
      <c r="AV374" s="12" t="s">
        <v>21</v>
      </c>
      <c r="AW374" s="12" t="s">
        <v>36</v>
      </c>
      <c r="AX374" s="12" t="s">
        <v>80</v>
      </c>
      <c r="AY374" s="157" t="s">
        <v>250</v>
      </c>
    </row>
    <row r="375" spans="2:51" s="13" customFormat="1" ht="11.25">
      <c r="B375" s="163"/>
      <c r="D375" s="156" t="s">
        <v>265</v>
      </c>
      <c r="E375" s="164" t="s">
        <v>1</v>
      </c>
      <c r="F375" s="165" t="s">
        <v>273</v>
      </c>
      <c r="H375" s="166">
        <v>1258</v>
      </c>
      <c r="I375" s="167"/>
      <c r="L375" s="163"/>
      <c r="M375" s="206"/>
      <c r="N375" s="207"/>
      <c r="O375" s="207"/>
      <c r="P375" s="207"/>
      <c r="Q375" s="207"/>
      <c r="R375" s="207"/>
      <c r="S375" s="207"/>
      <c r="T375" s="208"/>
      <c r="AT375" s="164" t="s">
        <v>265</v>
      </c>
      <c r="AU375" s="164" t="s">
        <v>21</v>
      </c>
      <c r="AV375" s="13" t="s">
        <v>257</v>
      </c>
      <c r="AW375" s="13" t="s">
        <v>36</v>
      </c>
      <c r="AX375" s="13" t="s">
        <v>88</v>
      </c>
      <c r="AY375" s="164" t="s">
        <v>250</v>
      </c>
    </row>
    <row r="376" spans="2:51" s="1" customFormat="1" ht="6.95" customHeight="1">
      <c r="B376" s="45"/>
      <c r="C376" s="46"/>
      <c r="D376" s="46"/>
      <c r="E376" s="46"/>
      <c r="F376" s="46"/>
      <c r="G376" s="46"/>
      <c r="H376" s="46"/>
      <c r="I376" s="46"/>
      <c r="J376" s="46"/>
      <c r="K376" s="46"/>
      <c r="L376" s="33"/>
    </row>
  </sheetData>
  <sheetProtection algorithmName="SHA-512" hashValue="RkoNL6iIVSLmwg2Wq/pt8eOfuPGl7/WjLtuDKJ+2MXrsdfqYaCgVCOhIp17z9IQEigxN3/s2yXQ4xQ3X5WGl7w==" saltValue="4k5Q8uEZ3QlNb551D+j4syG1p/QYQgWaCT4S0mXxWVXpOiyl/zqBJy7H/pl+j72YIAjL7lVvw6BwFCrpqPZ9XA==" spinCount="100000" sheet="1" objects="1" scenarios="1" formatColumns="0" formatRows="0" autoFilter="0"/>
  <autoFilter ref="C117:K375" xr:uid="{00000000-0009-0000-0000-000025000000}"/>
  <mergeCells count="9">
    <mergeCell ref="E87:H87"/>
    <mergeCell ref="E108:H108"/>
    <mergeCell ref="E110:H110"/>
    <mergeCell ref="L2:V2"/>
    <mergeCell ref="E7:H7"/>
    <mergeCell ref="E9:H9"/>
    <mergeCell ref="E18:H18"/>
    <mergeCell ref="E27:H27"/>
    <mergeCell ref="E85:H85"/>
  </mergeCells>
  <hyperlinks>
    <hyperlink ref="F122" r:id="rId1" xr:uid="{00000000-0004-0000-2500-000000000000}"/>
    <hyperlink ref="F124" r:id="rId2" xr:uid="{00000000-0004-0000-2500-000001000000}"/>
    <hyperlink ref="F127" r:id="rId3" xr:uid="{00000000-0004-0000-2500-000002000000}"/>
    <hyperlink ref="F130" r:id="rId4" xr:uid="{00000000-0004-0000-2500-000003000000}"/>
    <hyperlink ref="F133" r:id="rId5" xr:uid="{00000000-0004-0000-2500-000004000000}"/>
    <hyperlink ref="F136" r:id="rId6" xr:uid="{00000000-0004-0000-2500-000005000000}"/>
    <hyperlink ref="F139" r:id="rId7" xr:uid="{00000000-0004-0000-2500-000006000000}"/>
    <hyperlink ref="F142" r:id="rId8" xr:uid="{00000000-0004-0000-2500-000007000000}"/>
    <hyperlink ref="F145" r:id="rId9" xr:uid="{00000000-0004-0000-2500-000008000000}"/>
    <hyperlink ref="F148" r:id="rId10" xr:uid="{00000000-0004-0000-2500-000009000000}"/>
    <hyperlink ref="F151" r:id="rId11" xr:uid="{00000000-0004-0000-2500-00000A000000}"/>
    <hyperlink ref="F154" r:id="rId12" xr:uid="{00000000-0004-0000-2500-00000B000000}"/>
    <hyperlink ref="F157" r:id="rId13" xr:uid="{00000000-0004-0000-2500-00000C000000}"/>
    <hyperlink ref="F160" r:id="rId14" xr:uid="{00000000-0004-0000-2500-00000D000000}"/>
    <hyperlink ref="F163" r:id="rId15" xr:uid="{00000000-0004-0000-2500-00000E000000}"/>
    <hyperlink ref="F166" r:id="rId16" xr:uid="{00000000-0004-0000-2500-00000F000000}"/>
    <hyperlink ref="F169" r:id="rId17" xr:uid="{00000000-0004-0000-2500-000010000000}"/>
    <hyperlink ref="F172" r:id="rId18" xr:uid="{00000000-0004-0000-2500-000011000000}"/>
    <hyperlink ref="F175" r:id="rId19" xr:uid="{00000000-0004-0000-2500-000012000000}"/>
    <hyperlink ref="F178" r:id="rId20" xr:uid="{00000000-0004-0000-2500-000013000000}"/>
    <hyperlink ref="F181" r:id="rId21" xr:uid="{00000000-0004-0000-2500-000014000000}"/>
    <hyperlink ref="F184" r:id="rId22" xr:uid="{00000000-0004-0000-2500-000015000000}"/>
    <hyperlink ref="F187" r:id="rId23" xr:uid="{00000000-0004-0000-2500-000016000000}"/>
    <hyperlink ref="F190" r:id="rId24" xr:uid="{00000000-0004-0000-2500-000017000000}"/>
    <hyperlink ref="F193" r:id="rId25" xr:uid="{00000000-0004-0000-2500-000018000000}"/>
    <hyperlink ref="F196" r:id="rId26" xr:uid="{00000000-0004-0000-2500-000019000000}"/>
    <hyperlink ref="F199" r:id="rId27" xr:uid="{00000000-0004-0000-2500-00001A000000}"/>
    <hyperlink ref="F202" r:id="rId28" xr:uid="{00000000-0004-0000-2500-00001B000000}"/>
    <hyperlink ref="F205" r:id="rId29" xr:uid="{00000000-0004-0000-2500-00001C000000}"/>
    <hyperlink ref="F208" r:id="rId30" xr:uid="{00000000-0004-0000-2500-00001D000000}"/>
    <hyperlink ref="F211" r:id="rId31" xr:uid="{00000000-0004-0000-2500-00001E000000}"/>
    <hyperlink ref="F214" r:id="rId32" xr:uid="{00000000-0004-0000-2500-00001F000000}"/>
    <hyperlink ref="F217" r:id="rId33" xr:uid="{00000000-0004-0000-2500-000020000000}"/>
    <hyperlink ref="F220" r:id="rId34" xr:uid="{00000000-0004-0000-2500-000021000000}"/>
    <hyperlink ref="F223" r:id="rId35" xr:uid="{00000000-0004-0000-2500-000022000000}"/>
    <hyperlink ref="F226" r:id="rId36" xr:uid="{00000000-0004-0000-2500-000023000000}"/>
    <hyperlink ref="F229" r:id="rId37" xr:uid="{00000000-0004-0000-2500-000024000000}"/>
    <hyperlink ref="F232" r:id="rId38" xr:uid="{00000000-0004-0000-2500-000025000000}"/>
    <hyperlink ref="F235" r:id="rId39" xr:uid="{00000000-0004-0000-2500-000026000000}"/>
    <hyperlink ref="F238" r:id="rId40" xr:uid="{00000000-0004-0000-2500-000027000000}"/>
    <hyperlink ref="F241" r:id="rId41" xr:uid="{00000000-0004-0000-2500-000028000000}"/>
    <hyperlink ref="F244" r:id="rId42" xr:uid="{00000000-0004-0000-2500-000029000000}"/>
    <hyperlink ref="F247" r:id="rId43" xr:uid="{00000000-0004-0000-2500-00002A000000}"/>
    <hyperlink ref="F250" r:id="rId44" xr:uid="{00000000-0004-0000-2500-00002B000000}"/>
    <hyperlink ref="F253" r:id="rId45" xr:uid="{00000000-0004-0000-2500-00002C000000}"/>
    <hyperlink ref="F256" r:id="rId46" xr:uid="{00000000-0004-0000-2500-00002D000000}"/>
    <hyperlink ref="F259" r:id="rId47" xr:uid="{00000000-0004-0000-2500-00002E000000}"/>
    <hyperlink ref="F262" r:id="rId48" xr:uid="{00000000-0004-0000-2500-00002F000000}"/>
    <hyperlink ref="F264" r:id="rId49" xr:uid="{00000000-0004-0000-2500-000030000000}"/>
    <hyperlink ref="F267" r:id="rId50" xr:uid="{00000000-0004-0000-2500-000031000000}"/>
    <hyperlink ref="F270" r:id="rId51" xr:uid="{00000000-0004-0000-2500-000032000000}"/>
    <hyperlink ref="F273" r:id="rId52" xr:uid="{00000000-0004-0000-2500-000033000000}"/>
    <hyperlink ref="F276" r:id="rId53" xr:uid="{00000000-0004-0000-2500-000034000000}"/>
    <hyperlink ref="F279" r:id="rId54" xr:uid="{00000000-0004-0000-2500-000035000000}"/>
    <hyperlink ref="F282" r:id="rId55" xr:uid="{00000000-0004-0000-2500-000036000000}"/>
    <hyperlink ref="F285" r:id="rId56" xr:uid="{00000000-0004-0000-2500-000037000000}"/>
    <hyperlink ref="F288" r:id="rId57" xr:uid="{00000000-0004-0000-2500-000038000000}"/>
    <hyperlink ref="F291" r:id="rId58" xr:uid="{00000000-0004-0000-2500-000039000000}"/>
    <hyperlink ref="F294" r:id="rId59" xr:uid="{00000000-0004-0000-2500-00003A000000}"/>
    <hyperlink ref="F297" r:id="rId60" xr:uid="{00000000-0004-0000-2500-00003B000000}"/>
    <hyperlink ref="F300" r:id="rId61" xr:uid="{00000000-0004-0000-2500-00003C000000}"/>
    <hyperlink ref="F303" r:id="rId62" xr:uid="{00000000-0004-0000-2500-00003D000000}"/>
    <hyperlink ref="F306" r:id="rId63" xr:uid="{00000000-0004-0000-2500-00003E000000}"/>
    <hyperlink ref="F309" r:id="rId64" xr:uid="{00000000-0004-0000-2500-00003F000000}"/>
    <hyperlink ref="F312" r:id="rId65" xr:uid="{00000000-0004-0000-2500-000040000000}"/>
    <hyperlink ref="F315" r:id="rId66" xr:uid="{00000000-0004-0000-2500-000041000000}"/>
    <hyperlink ref="F318" r:id="rId67" xr:uid="{00000000-0004-0000-2500-000042000000}"/>
    <hyperlink ref="F321" r:id="rId68" xr:uid="{00000000-0004-0000-2500-000043000000}"/>
    <hyperlink ref="F324" r:id="rId69" xr:uid="{00000000-0004-0000-2500-000044000000}"/>
    <hyperlink ref="F327" r:id="rId70" xr:uid="{00000000-0004-0000-2500-000045000000}"/>
    <hyperlink ref="F330" r:id="rId71" xr:uid="{00000000-0004-0000-2500-000046000000}"/>
    <hyperlink ref="F333" r:id="rId72" xr:uid="{00000000-0004-0000-2500-000047000000}"/>
    <hyperlink ref="F336" r:id="rId73" xr:uid="{00000000-0004-0000-2500-000048000000}"/>
    <hyperlink ref="F339" r:id="rId74" xr:uid="{00000000-0004-0000-2500-000049000000}"/>
    <hyperlink ref="F342" r:id="rId75" xr:uid="{00000000-0004-0000-2500-00004A000000}"/>
    <hyperlink ref="F345" r:id="rId76" xr:uid="{00000000-0004-0000-2500-00004B000000}"/>
    <hyperlink ref="F348" r:id="rId77" xr:uid="{00000000-0004-0000-2500-00004C000000}"/>
    <hyperlink ref="F351" r:id="rId78" xr:uid="{00000000-0004-0000-2500-00004D000000}"/>
    <hyperlink ref="F354" r:id="rId79" xr:uid="{00000000-0004-0000-2500-00004E000000}"/>
    <hyperlink ref="F357" r:id="rId80" xr:uid="{00000000-0004-0000-2500-00004F000000}"/>
    <hyperlink ref="F360" r:id="rId81" xr:uid="{00000000-0004-0000-2500-000050000000}"/>
    <hyperlink ref="F363" r:id="rId82" xr:uid="{00000000-0004-0000-2500-000051000000}"/>
    <hyperlink ref="F366" r:id="rId83" xr:uid="{00000000-0004-0000-2500-000052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84"/>
  <headerFooter>
    <oddHeader>&amp;R02_040</oddHeader>
    <oddFooter>&amp;CStrana &amp;P z &amp;N&amp;R&amp;A</oddFooter>
  </headerFooter>
  <drawing r:id="rId8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B2:BM20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207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4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46" ht="6.95" customHeight="1">
      <c r="B5" s="20"/>
      <c r="L5" s="20"/>
    </row>
    <row r="6" spans="2:46" ht="12" customHeight="1">
      <c r="B6" s="20"/>
      <c r="D6" s="27" t="s">
        <v>16</v>
      </c>
      <c r="L6" s="20"/>
    </row>
    <row r="7" spans="2:4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46" s="1" customFormat="1" ht="12" customHeight="1">
      <c r="B8" s="33"/>
      <c r="D8" s="27" t="s">
        <v>215</v>
      </c>
      <c r="L8" s="33"/>
    </row>
    <row r="9" spans="2:46" s="1" customFormat="1" ht="16.5" customHeight="1">
      <c r="B9" s="33"/>
      <c r="E9" s="241" t="s">
        <v>2039</v>
      </c>
      <c r="F9" s="261"/>
      <c r="G9" s="261"/>
      <c r="H9" s="26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4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4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ROUND(J123,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ROUND((SUM(BE123:BE200)),  2)</f>
        <v>0</v>
      </c>
      <c r="I33" s="98">
        <v>0.21</v>
      </c>
      <c r="J33" s="87">
        <f>ROUND(((SUM(BE123:BE200))*I33),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ROUND((SUM(BF123:BF200)),  2)</f>
        <v>0</v>
      </c>
      <c r="I34" s="98">
        <v>0.15</v>
      </c>
      <c r="J34" s="87">
        <f>ROUND(((SUM(BF123:BF200))*I34),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ROUND((SUM(BG123:BG200)),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ROUND((SUM(BH123:BH200)),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ROUND((SUM(BI123:BI200)),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16.5" customHeight="1">
      <c r="B87" s="33"/>
      <c r="E87" s="241" t="str">
        <f>E9</f>
        <v>VRN - Vedlejší rozpočtové náklady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J123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J124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J125</f>
        <v>0</v>
      </c>
      <c r="L98" s="114"/>
    </row>
    <row r="99" spans="2:12" s="8" customFormat="1" ht="24.95" customHeight="1">
      <c r="B99" s="110"/>
      <c r="D99" s="111" t="s">
        <v>2039</v>
      </c>
      <c r="E99" s="112"/>
      <c r="F99" s="112"/>
      <c r="G99" s="112"/>
      <c r="H99" s="112"/>
      <c r="I99" s="112"/>
      <c r="J99" s="113">
        <f>J137</f>
        <v>0</v>
      </c>
      <c r="L99" s="110"/>
    </row>
    <row r="100" spans="2:12" s="9" customFormat="1" ht="19.899999999999999" customHeight="1">
      <c r="B100" s="114"/>
      <c r="D100" s="115" t="s">
        <v>7177</v>
      </c>
      <c r="E100" s="116"/>
      <c r="F100" s="116"/>
      <c r="G100" s="116"/>
      <c r="H100" s="116"/>
      <c r="I100" s="116"/>
      <c r="J100" s="117">
        <f>J138</f>
        <v>0</v>
      </c>
      <c r="L100" s="114"/>
    </row>
    <row r="101" spans="2:12" s="9" customFormat="1" ht="19.899999999999999" customHeight="1">
      <c r="B101" s="114"/>
      <c r="D101" s="115" t="s">
        <v>7178</v>
      </c>
      <c r="E101" s="116"/>
      <c r="F101" s="116"/>
      <c r="G101" s="116"/>
      <c r="H101" s="116"/>
      <c r="I101" s="116"/>
      <c r="J101" s="117">
        <f>J168</f>
        <v>0</v>
      </c>
      <c r="L101" s="114"/>
    </row>
    <row r="102" spans="2:12" s="9" customFormat="1" ht="19.899999999999999" customHeight="1">
      <c r="B102" s="114"/>
      <c r="D102" s="115" t="s">
        <v>7179</v>
      </c>
      <c r="E102" s="116"/>
      <c r="F102" s="116"/>
      <c r="G102" s="116"/>
      <c r="H102" s="116"/>
      <c r="I102" s="116"/>
      <c r="J102" s="117">
        <f>J182</f>
        <v>0</v>
      </c>
      <c r="L102" s="114"/>
    </row>
    <row r="103" spans="2:12" s="9" customFormat="1" ht="19.899999999999999" customHeight="1">
      <c r="B103" s="114"/>
      <c r="D103" s="115" t="s">
        <v>7180</v>
      </c>
      <c r="E103" s="116"/>
      <c r="F103" s="116"/>
      <c r="G103" s="116"/>
      <c r="H103" s="116"/>
      <c r="I103" s="116"/>
      <c r="J103" s="117">
        <f>J193</f>
        <v>0</v>
      </c>
      <c r="L103" s="114"/>
    </row>
    <row r="104" spans="2:12" s="1" customFormat="1" ht="21.75" customHeight="1">
      <c r="B104" s="33"/>
      <c r="L104" s="33"/>
    </row>
    <row r="105" spans="2:12" s="1" customFormat="1" ht="6.95" customHeight="1">
      <c r="B105" s="45"/>
      <c r="C105" s="46"/>
      <c r="D105" s="46"/>
      <c r="E105" s="46"/>
      <c r="F105" s="46"/>
      <c r="G105" s="46"/>
      <c r="H105" s="46"/>
      <c r="I105" s="46"/>
      <c r="J105" s="46"/>
      <c r="K105" s="46"/>
      <c r="L105" s="33"/>
    </row>
    <row r="109" spans="2:12" s="1" customFormat="1" ht="6.95" customHeight="1">
      <c r="B109" s="47"/>
      <c r="C109" s="48"/>
      <c r="D109" s="48"/>
      <c r="E109" s="48"/>
      <c r="F109" s="48"/>
      <c r="G109" s="48"/>
      <c r="H109" s="48"/>
      <c r="I109" s="48"/>
      <c r="J109" s="48"/>
      <c r="K109" s="48"/>
      <c r="L109" s="33"/>
    </row>
    <row r="110" spans="2:12" s="1" customFormat="1" ht="24.95" customHeight="1">
      <c r="B110" s="33"/>
      <c r="C110" s="21" t="s">
        <v>235</v>
      </c>
      <c r="L110" s="33"/>
    </row>
    <row r="111" spans="2:12" s="1" customFormat="1" ht="6.95" customHeight="1">
      <c r="B111" s="33"/>
      <c r="L111" s="33"/>
    </row>
    <row r="112" spans="2:12" s="1" customFormat="1" ht="12" customHeight="1">
      <c r="B112" s="33"/>
      <c r="C112" s="27" t="s">
        <v>16</v>
      </c>
      <c r="L112" s="33"/>
    </row>
    <row r="113" spans="2:65" s="1" customFormat="1" ht="26.25" customHeight="1">
      <c r="B113" s="33"/>
      <c r="E113" s="259" t="str">
        <f>E7</f>
        <v>Opatření Zátor-Loučky, OHO, Dílčí stavba 02.040 Opatření v úseku Zátor - Loučky</v>
      </c>
      <c r="F113" s="260"/>
      <c r="G113" s="260"/>
      <c r="H113" s="260"/>
      <c r="L113" s="33"/>
    </row>
    <row r="114" spans="2:65" s="1" customFormat="1" ht="12" customHeight="1">
      <c r="B114" s="33"/>
      <c r="C114" s="27" t="s">
        <v>215</v>
      </c>
      <c r="L114" s="33"/>
    </row>
    <row r="115" spans="2:65" s="1" customFormat="1" ht="16.5" customHeight="1">
      <c r="B115" s="33"/>
      <c r="E115" s="241" t="str">
        <f>E9</f>
        <v>VRN - Vedlejší rozpočtové náklady</v>
      </c>
      <c r="F115" s="261"/>
      <c r="G115" s="261"/>
      <c r="H115" s="261"/>
      <c r="L115" s="33"/>
    </row>
    <row r="116" spans="2:65" s="1" customFormat="1" ht="6.95" customHeight="1">
      <c r="B116" s="33"/>
      <c r="L116" s="33"/>
    </row>
    <row r="117" spans="2:65" s="1" customFormat="1" ht="12" customHeight="1">
      <c r="B117" s="33"/>
      <c r="C117" s="27" t="s">
        <v>22</v>
      </c>
      <c r="F117" s="25" t="str">
        <f>F12</f>
        <v>Zátor</v>
      </c>
      <c r="I117" s="27" t="s">
        <v>24</v>
      </c>
      <c r="J117" s="53" t="str">
        <f>IF(J12="","",J12)</f>
        <v>15. 11. 2024</v>
      </c>
      <c r="L117" s="33"/>
    </row>
    <row r="118" spans="2:65" s="1" customFormat="1" ht="6.95" customHeight="1">
      <c r="B118" s="33"/>
      <c r="L118" s="33"/>
    </row>
    <row r="119" spans="2:65" s="1" customFormat="1" ht="15.2" customHeight="1">
      <c r="B119" s="33"/>
      <c r="C119" s="27" t="s">
        <v>28</v>
      </c>
      <c r="F119" s="25" t="str">
        <f>E15</f>
        <v>Povodí Odry, státní podnik</v>
      </c>
      <c r="I119" s="27" t="s">
        <v>34</v>
      </c>
      <c r="J119" s="31" t="str">
        <f>E21</f>
        <v>AQUATIS, a.s.</v>
      </c>
      <c r="L119" s="33"/>
    </row>
    <row r="120" spans="2:65" s="1" customFormat="1" ht="25.7" customHeight="1">
      <c r="B120" s="33"/>
      <c r="C120" s="27" t="s">
        <v>32</v>
      </c>
      <c r="F120" s="25" t="str">
        <f>IF(E18="","",E18)</f>
        <v>Vyplň údaj</v>
      </c>
      <c r="I120" s="27" t="s">
        <v>37</v>
      </c>
      <c r="J120" s="31" t="str">
        <f>E24</f>
        <v>Ing. Michal Jendruščák</v>
      </c>
      <c r="L120" s="33"/>
    </row>
    <row r="121" spans="2:65" s="1" customFormat="1" ht="10.35" customHeight="1">
      <c r="B121" s="33"/>
      <c r="L121" s="33"/>
    </row>
    <row r="122" spans="2:65" s="10" customFormat="1" ht="29.25" customHeight="1">
      <c r="B122" s="118"/>
      <c r="C122" s="119" t="s">
        <v>236</v>
      </c>
      <c r="D122" s="120" t="s">
        <v>65</v>
      </c>
      <c r="E122" s="120" t="s">
        <v>61</v>
      </c>
      <c r="F122" s="120" t="s">
        <v>62</v>
      </c>
      <c r="G122" s="120" t="s">
        <v>237</v>
      </c>
      <c r="H122" s="120" t="s">
        <v>238</v>
      </c>
      <c r="I122" s="120" t="s">
        <v>239</v>
      </c>
      <c r="J122" s="120" t="s">
        <v>219</v>
      </c>
      <c r="K122" s="121" t="s">
        <v>240</v>
      </c>
      <c r="L122" s="118"/>
      <c r="M122" s="60" t="s">
        <v>1</v>
      </c>
      <c r="N122" s="61" t="s">
        <v>44</v>
      </c>
      <c r="O122" s="61" t="s">
        <v>241</v>
      </c>
      <c r="P122" s="61" t="s">
        <v>242</v>
      </c>
      <c r="Q122" s="61" t="s">
        <v>243</v>
      </c>
      <c r="R122" s="61" t="s">
        <v>244</v>
      </c>
      <c r="S122" s="61" t="s">
        <v>245</v>
      </c>
      <c r="T122" s="62" t="s">
        <v>246</v>
      </c>
    </row>
    <row r="123" spans="2:65" s="1" customFormat="1" ht="22.9" customHeight="1">
      <c r="B123" s="33"/>
      <c r="C123" s="65" t="s">
        <v>247</v>
      </c>
      <c r="J123" s="122">
        <f>BK123</f>
        <v>0</v>
      </c>
      <c r="L123" s="33"/>
      <c r="M123" s="63"/>
      <c r="N123" s="54"/>
      <c r="O123" s="54"/>
      <c r="P123" s="123">
        <f>P124+P137</f>
        <v>0</v>
      </c>
      <c r="Q123" s="54"/>
      <c r="R123" s="123">
        <f>R124+R137</f>
        <v>0</v>
      </c>
      <c r="S123" s="54"/>
      <c r="T123" s="124">
        <f>T124+T137</f>
        <v>0</v>
      </c>
      <c r="AT123" s="17" t="s">
        <v>79</v>
      </c>
      <c r="AU123" s="17" t="s">
        <v>221</v>
      </c>
      <c r="BK123" s="125">
        <f>BK124+BK137</f>
        <v>0</v>
      </c>
    </row>
    <row r="124" spans="2:65" s="11" customFormat="1" ht="25.9" customHeight="1">
      <c r="B124" s="126"/>
      <c r="D124" s="127" t="s">
        <v>79</v>
      </c>
      <c r="E124" s="128" t="s">
        <v>248</v>
      </c>
      <c r="F124" s="128" t="s">
        <v>249</v>
      </c>
      <c r="I124" s="129"/>
      <c r="J124" s="130">
        <f>BK124</f>
        <v>0</v>
      </c>
      <c r="L124" s="126"/>
      <c r="M124" s="131"/>
      <c r="P124" s="132">
        <f>P125</f>
        <v>0</v>
      </c>
      <c r="R124" s="132">
        <f>R125</f>
        <v>0</v>
      </c>
      <c r="T124" s="133">
        <f>T125</f>
        <v>0</v>
      </c>
      <c r="AR124" s="127" t="s">
        <v>88</v>
      </c>
      <c r="AT124" s="134" t="s">
        <v>79</v>
      </c>
      <c r="AU124" s="134" t="s">
        <v>80</v>
      </c>
      <c r="AY124" s="127" t="s">
        <v>250</v>
      </c>
      <c r="BK124" s="135">
        <f>BK125</f>
        <v>0</v>
      </c>
    </row>
    <row r="125" spans="2:65" s="11" customFormat="1" ht="22.9" customHeight="1">
      <c r="B125" s="126"/>
      <c r="D125" s="127" t="s">
        <v>79</v>
      </c>
      <c r="E125" s="136" t="s">
        <v>88</v>
      </c>
      <c r="F125" s="136" t="s">
        <v>251</v>
      </c>
      <c r="I125" s="129"/>
      <c r="J125" s="137">
        <f>BK125</f>
        <v>0</v>
      </c>
      <c r="L125" s="126"/>
      <c r="M125" s="131"/>
      <c r="P125" s="132">
        <f>SUM(P126:P136)</f>
        <v>0</v>
      </c>
      <c r="R125" s="132">
        <f>SUM(R126:R136)</f>
        <v>0</v>
      </c>
      <c r="T125" s="133">
        <f>SUM(T126:T136)</f>
        <v>0</v>
      </c>
      <c r="AR125" s="127" t="s">
        <v>88</v>
      </c>
      <c r="AT125" s="134" t="s">
        <v>79</v>
      </c>
      <c r="AU125" s="134" t="s">
        <v>88</v>
      </c>
      <c r="AY125" s="127" t="s">
        <v>250</v>
      </c>
      <c r="BK125" s="135">
        <f>SUM(BK126:BK136)</f>
        <v>0</v>
      </c>
    </row>
    <row r="126" spans="2:65" s="1" customFormat="1" ht="24.2" customHeight="1">
      <c r="B126" s="33"/>
      <c r="C126" s="138" t="s">
        <v>88</v>
      </c>
      <c r="D126" s="138" t="s">
        <v>252</v>
      </c>
      <c r="E126" s="139" t="s">
        <v>7181</v>
      </c>
      <c r="F126" s="140" t="s">
        <v>7182</v>
      </c>
      <c r="G126" s="141" t="s">
        <v>276</v>
      </c>
      <c r="H126" s="142">
        <v>52124</v>
      </c>
      <c r="I126" s="143"/>
      <c r="J126" s="144">
        <f>ROUND(I126*H126,2)</f>
        <v>0</v>
      </c>
      <c r="K126" s="140" t="s">
        <v>1</v>
      </c>
      <c r="L126" s="33"/>
      <c r="M126" s="145" t="s">
        <v>1</v>
      </c>
      <c r="N126" s="146" t="s">
        <v>45</v>
      </c>
      <c r="P126" s="147">
        <f>O126*H126</f>
        <v>0</v>
      </c>
      <c r="Q126" s="147">
        <v>0</v>
      </c>
      <c r="R126" s="147">
        <f>Q126*H126</f>
        <v>0</v>
      </c>
      <c r="S126" s="147">
        <v>0</v>
      </c>
      <c r="T126" s="148">
        <f>S126*H126</f>
        <v>0</v>
      </c>
      <c r="AR126" s="149" t="s">
        <v>257</v>
      </c>
      <c r="AT126" s="149" t="s">
        <v>252</v>
      </c>
      <c r="AU126" s="149" t="s">
        <v>21</v>
      </c>
      <c r="AY126" s="17" t="s">
        <v>250</v>
      </c>
      <c r="BE126" s="150">
        <f>IF(N126="základní",J126,0)</f>
        <v>0</v>
      </c>
      <c r="BF126" s="150">
        <f>IF(N126="snížená",J126,0)</f>
        <v>0</v>
      </c>
      <c r="BG126" s="150">
        <f>IF(N126="zákl. přenesená",J126,0)</f>
        <v>0</v>
      </c>
      <c r="BH126" s="150">
        <f>IF(N126="sníž. přenesená",J126,0)</f>
        <v>0</v>
      </c>
      <c r="BI126" s="150">
        <f>IF(N126="nulová",J126,0)</f>
        <v>0</v>
      </c>
      <c r="BJ126" s="17" t="s">
        <v>88</v>
      </c>
      <c r="BK126" s="150">
        <f>ROUND(I126*H126,2)</f>
        <v>0</v>
      </c>
      <c r="BL126" s="17" t="s">
        <v>257</v>
      </c>
      <c r="BM126" s="149" t="s">
        <v>7183</v>
      </c>
    </row>
    <row r="127" spans="2:65" s="1" customFormat="1" ht="58.5">
      <c r="B127" s="33"/>
      <c r="D127" s="156" t="s">
        <v>285</v>
      </c>
      <c r="F127" s="170" t="s">
        <v>7184</v>
      </c>
      <c r="I127" s="153"/>
      <c r="L127" s="33"/>
      <c r="M127" s="154"/>
      <c r="T127" s="57"/>
      <c r="AT127" s="17" t="s">
        <v>285</v>
      </c>
      <c r="AU127" s="17" t="s">
        <v>21</v>
      </c>
    </row>
    <row r="128" spans="2:65" s="12" customFormat="1" ht="11.25">
      <c r="B128" s="155"/>
      <c r="D128" s="156" t="s">
        <v>265</v>
      </c>
      <c r="E128" s="157" t="s">
        <v>1</v>
      </c>
      <c r="F128" s="158" t="s">
        <v>7185</v>
      </c>
      <c r="H128" s="159">
        <v>52124</v>
      </c>
      <c r="I128" s="160"/>
      <c r="L128" s="155"/>
      <c r="M128" s="161"/>
      <c r="T128" s="162"/>
      <c r="AT128" s="157" t="s">
        <v>265</v>
      </c>
      <c r="AU128" s="157" t="s">
        <v>21</v>
      </c>
      <c r="AV128" s="12" t="s">
        <v>21</v>
      </c>
      <c r="AW128" s="12" t="s">
        <v>36</v>
      </c>
      <c r="AX128" s="12" t="s">
        <v>88</v>
      </c>
      <c r="AY128" s="157" t="s">
        <v>250</v>
      </c>
    </row>
    <row r="129" spans="2:65" s="1" customFormat="1" ht="16.5" customHeight="1">
      <c r="B129" s="33"/>
      <c r="C129" s="138" t="s">
        <v>21</v>
      </c>
      <c r="D129" s="138" t="s">
        <v>252</v>
      </c>
      <c r="E129" s="139" t="s">
        <v>7186</v>
      </c>
      <c r="F129" s="140" t="s">
        <v>7187</v>
      </c>
      <c r="G129" s="141" t="s">
        <v>276</v>
      </c>
      <c r="H129" s="142">
        <v>2565</v>
      </c>
      <c r="I129" s="143"/>
      <c r="J129" s="144">
        <f>ROUND(I129*H129,2)</f>
        <v>0</v>
      </c>
      <c r="K129" s="140" t="s">
        <v>1</v>
      </c>
      <c r="L129" s="33"/>
      <c r="M129" s="145" t="s">
        <v>1</v>
      </c>
      <c r="N129" s="146" t="s">
        <v>45</v>
      </c>
      <c r="P129" s="147">
        <f>O129*H129</f>
        <v>0</v>
      </c>
      <c r="Q129" s="147">
        <v>0</v>
      </c>
      <c r="R129" s="147">
        <f>Q129*H129</f>
        <v>0</v>
      </c>
      <c r="S129" s="147">
        <v>0</v>
      </c>
      <c r="T129" s="148">
        <f>S129*H129</f>
        <v>0</v>
      </c>
      <c r="AR129" s="149" t="s">
        <v>257</v>
      </c>
      <c r="AT129" s="149" t="s">
        <v>252</v>
      </c>
      <c r="AU129" s="149" t="s">
        <v>21</v>
      </c>
      <c r="AY129" s="17" t="s">
        <v>250</v>
      </c>
      <c r="BE129" s="150">
        <f>IF(N129="základní",J129,0)</f>
        <v>0</v>
      </c>
      <c r="BF129" s="150">
        <f>IF(N129="snížená",J129,0)</f>
        <v>0</v>
      </c>
      <c r="BG129" s="150">
        <f>IF(N129="zákl. přenesená",J129,0)</f>
        <v>0</v>
      </c>
      <c r="BH129" s="150">
        <f>IF(N129="sníž. přenesená",J129,0)</f>
        <v>0</v>
      </c>
      <c r="BI129" s="150">
        <f>IF(N129="nulová",J129,0)</f>
        <v>0</v>
      </c>
      <c r="BJ129" s="17" t="s">
        <v>88</v>
      </c>
      <c r="BK129" s="150">
        <f>ROUND(I129*H129,2)</f>
        <v>0</v>
      </c>
      <c r="BL129" s="17" t="s">
        <v>257</v>
      </c>
      <c r="BM129" s="149" t="s">
        <v>7188</v>
      </c>
    </row>
    <row r="130" spans="2:65" s="1" customFormat="1" ht="58.5">
      <c r="B130" s="33"/>
      <c r="D130" s="156" t="s">
        <v>285</v>
      </c>
      <c r="F130" s="170" t="s">
        <v>7189</v>
      </c>
      <c r="I130" s="153"/>
      <c r="L130" s="33"/>
      <c r="M130" s="154"/>
      <c r="T130" s="57"/>
      <c r="AT130" s="17" t="s">
        <v>285</v>
      </c>
      <c r="AU130" s="17" t="s">
        <v>21</v>
      </c>
    </row>
    <row r="131" spans="2:65" s="12" customFormat="1" ht="11.25">
      <c r="B131" s="155"/>
      <c r="D131" s="156" t="s">
        <v>265</v>
      </c>
      <c r="E131" s="157" t="s">
        <v>1</v>
      </c>
      <c r="F131" s="158" t="s">
        <v>7190</v>
      </c>
      <c r="H131" s="159">
        <v>2565</v>
      </c>
      <c r="I131" s="160"/>
      <c r="L131" s="155"/>
      <c r="M131" s="161"/>
      <c r="T131" s="162"/>
      <c r="AT131" s="157" t="s">
        <v>265</v>
      </c>
      <c r="AU131" s="157" t="s">
        <v>21</v>
      </c>
      <c r="AV131" s="12" t="s">
        <v>21</v>
      </c>
      <c r="AW131" s="12" t="s">
        <v>36</v>
      </c>
      <c r="AX131" s="12" t="s">
        <v>88</v>
      </c>
      <c r="AY131" s="157" t="s">
        <v>250</v>
      </c>
    </row>
    <row r="132" spans="2:65" s="1" customFormat="1" ht="24.2" customHeight="1">
      <c r="B132" s="33"/>
      <c r="C132" s="138" t="s">
        <v>267</v>
      </c>
      <c r="D132" s="138" t="s">
        <v>252</v>
      </c>
      <c r="E132" s="139" t="s">
        <v>7191</v>
      </c>
      <c r="F132" s="140" t="s">
        <v>7192</v>
      </c>
      <c r="G132" s="141" t="s">
        <v>255</v>
      </c>
      <c r="H132" s="142">
        <v>37430</v>
      </c>
      <c r="I132" s="143"/>
      <c r="J132" s="144">
        <f>ROUND(I132*H132,2)</f>
        <v>0</v>
      </c>
      <c r="K132" s="140" t="s">
        <v>1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0</v>
      </c>
      <c r="R132" s="147">
        <f>Q132*H132</f>
        <v>0</v>
      </c>
      <c r="S132" s="147">
        <v>0</v>
      </c>
      <c r="T132" s="148">
        <f>S132*H132</f>
        <v>0</v>
      </c>
      <c r="AR132" s="149" t="s">
        <v>257</v>
      </c>
      <c r="AT132" s="149" t="s">
        <v>252</v>
      </c>
      <c r="AU132" s="149" t="s">
        <v>21</v>
      </c>
      <c r="AY132" s="17" t="s">
        <v>250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257</v>
      </c>
      <c r="BM132" s="149" t="s">
        <v>7193</v>
      </c>
    </row>
    <row r="133" spans="2:65" s="1" customFormat="1" ht="58.5">
      <c r="B133" s="33"/>
      <c r="D133" s="156" t="s">
        <v>285</v>
      </c>
      <c r="F133" s="170" t="s">
        <v>7194</v>
      </c>
      <c r="I133" s="153"/>
      <c r="L133" s="33"/>
      <c r="M133" s="154"/>
      <c r="T133" s="57"/>
      <c r="AT133" s="17" t="s">
        <v>285</v>
      </c>
      <c r="AU133" s="17" t="s">
        <v>21</v>
      </c>
    </row>
    <row r="134" spans="2:65" s="12" customFormat="1" ht="11.25">
      <c r="B134" s="155"/>
      <c r="D134" s="156" t="s">
        <v>265</v>
      </c>
      <c r="E134" s="157" t="s">
        <v>1</v>
      </c>
      <c r="F134" s="158" t="s">
        <v>7195</v>
      </c>
      <c r="H134" s="159">
        <v>37430</v>
      </c>
      <c r="I134" s="160"/>
      <c r="L134" s="155"/>
      <c r="M134" s="161"/>
      <c r="T134" s="162"/>
      <c r="AT134" s="157" t="s">
        <v>265</v>
      </c>
      <c r="AU134" s="157" t="s">
        <v>21</v>
      </c>
      <c r="AV134" s="12" t="s">
        <v>21</v>
      </c>
      <c r="AW134" s="12" t="s">
        <v>36</v>
      </c>
      <c r="AX134" s="12" t="s">
        <v>88</v>
      </c>
      <c r="AY134" s="157" t="s">
        <v>250</v>
      </c>
    </row>
    <row r="135" spans="2:65" s="1" customFormat="1" ht="16.5" customHeight="1">
      <c r="B135" s="33"/>
      <c r="C135" s="138" t="s">
        <v>257</v>
      </c>
      <c r="D135" s="138" t="s">
        <v>252</v>
      </c>
      <c r="E135" s="139" t="s">
        <v>7196</v>
      </c>
      <c r="F135" s="140" t="s">
        <v>7197</v>
      </c>
      <c r="G135" s="141" t="s">
        <v>255</v>
      </c>
      <c r="H135" s="142">
        <v>37430</v>
      </c>
      <c r="I135" s="143"/>
      <c r="J135" s="144">
        <f>ROUND(I135*H135,2)</f>
        <v>0</v>
      </c>
      <c r="K135" s="140" t="s">
        <v>1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257</v>
      </c>
      <c r="AT135" s="149" t="s">
        <v>252</v>
      </c>
      <c r="AU135" s="149" t="s">
        <v>21</v>
      </c>
      <c r="AY135" s="17" t="s">
        <v>250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257</v>
      </c>
      <c r="BM135" s="149" t="s">
        <v>7198</v>
      </c>
    </row>
    <row r="136" spans="2:65" s="1" customFormat="1" ht="48.75">
      <c r="B136" s="33"/>
      <c r="D136" s="156" t="s">
        <v>285</v>
      </c>
      <c r="F136" s="170" t="s">
        <v>7199</v>
      </c>
      <c r="I136" s="153"/>
      <c r="L136" s="33"/>
      <c r="M136" s="154"/>
      <c r="T136" s="57"/>
      <c r="AT136" s="17" t="s">
        <v>285</v>
      </c>
      <c r="AU136" s="17" t="s">
        <v>21</v>
      </c>
    </row>
    <row r="137" spans="2:65" s="11" customFormat="1" ht="25.9" customHeight="1">
      <c r="B137" s="126"/>
      <c r="D137" s="127" t="s">
        <v>79</v>
      </c>
      <c r="E137" s="128" t="s">
        <v>204</v>
      </c>
      <c r="F137" s="128" t="s">
        <v>205</v>
      </c>
      <c r="I137" s="129"/>
      <c r="J137" s="130">
        <f>BK137</f>
        <v>0</v>
      </c>
      <c r="L137" s="126"/>
      <c r="M137" s="131"/>
      <c r="P137" s="132">
        <f>P138+P168+P182+P193</f>
        <v>0</v>
      </c>
      <c r="R137" s="132">
        <f>R138+R168+R182+R193</f>
        <v>0</v>
      </c>
      <c r="T137" s="133">
        <f>T138+T168+T182+T193</f>
        <v>0</v>
      </c>
      <c r="AR137" s="127" t="s">
        <v>280</v>
      </c>
      <c r="AT137" s="134" t="s">
        <v>79</v>
      </c>
      <c r="AU137" s="134" t="s">
        <v>80</v>
      </c>
      <c r="AY137" s="127" t="s">
        <v>250</v>
      </c>
      <c r="BK137" s="135">
        <f>BK138+BK168+BK182+BK193</f>
        <v>0</v>
      </c>
    </row>
    <row r="138" spans="2:65" s="11" customFormat="1" ht="22.9" customHeight="1">
      <c r="B138" s="126"/>
      <c r="D138" s="127" t="s">
        <v>79</v>
      </c>
      <c r="E138" s="136" t="s">
        <v>7200</v>
      </c>
      <c r="F138" s="136" t="s">
        <v>7201</v>
      </c>
      <c r="I138" s="129"/>
      <c r="J138" s="137">
        <f>BK138</f>
        <v>0</v>
      </c>
      <c r="L138" s="126"/>
      <c r="M138" s="131"/>
      <c r="P138" s="132">
        <f>SUM(P139:P167)</f>
        <v>0</v>
      </c>
      <c r="R138" s="132">
        <f>SUM(R139:R167)</f>
        <v>0</v>
      </c>
      <c r="T138" s="133">
        <f>SUM(T139:T167)</f>
        <v>0</v>
      </c>
      <c r="AR138" s="127" t="s">
        <v>280</v>
      </c>
      <c r="AT138" s="134" t="s">
        <v>79</v>
      </c>
      <c r="AU138" s="134" t="s">
        <v>88</v>
      </c>
      <c r="AY138" s="127" t="s">
        <v>250</v>
      </c>
      <c r="BK138" s="135">
        <f>SUM(BK139:BK167)</f>
        <v>0</v>
      </c>
    </row>
    <row r="139" spans="2:65" s="1" customFormat="1" ht="24.2" customHeight="1">
      <c r="B139" s="33"/>
      <c r="C139" s="138" t="s">
        <v>280</v>
      </c>
      <c r="D139" s="138" t="s">
        <v>252</v>
      </c>
      <c r="E139" s="139" t="s">
        <v>7202</v>
      </c>
      <c r="F139" s="140" t="s">
        <v>7203</v>
      </c>
      <c r="G139" s="141" t="s">
        <v>283</v>
      </c>
      <c r="H139" s="142">
        <v>1</v>
      </c>
      <c r="I139" s="143"/>
      <c r="J139" s="144">
        <f>ROUND(I139*H139,2)</f>
        <v>0</v>
      </c>
      <c r="K139" s="140" t="s">
        <v>1</v>
      </c>
      <c r="L139" s="33"/>
      <c r="M139" s="145" t="s">
        <v>1</v>
      </c>
      <c r="N139" s="146" t="s">
        <v>45</v>
      </c>
      <c r="P139" s="147">
        <f>O139*H139</f>
        <v>0</v>
      </c>
      <c r="Q139" s="147">
        <v>0</v>
      </c>
      <c r="R139" s="147">
        <f>Q139*H139</f>
        <v>0</v>
      </c>
      <c r="S139" s="147">
        <v>0</v>
      </c>
      <c r="T139" s="148">
        <f>S139*H139</f>
        <v>0</v>
      </c>
      <c r="AR139" s="149" t="s">
        <v>257</v>
      </c>
      <c r="AT139" s="149" t="s">
        <v>252</v>
      </c>
      <c r="AU139" s="149" t="s">
        <v>21</v>
      </c>
      <c r="AY139" s="17" t="s">
        <v>250</v>
      </c>
      <c r="BE139" s="150">
        <f>IF(N139="základní",J139,0)</f>
        <v>0</v>
      </c>
      <c r="BF139" s="150">
        <f>IF(N139="snížená",J139,0)</f>
        <v>0</v>
      </c>
      <c r="BG139" s="150">
        <f>IF(N139="zákl. přenesená",J139,0)</f>
        <v>0</v>
      </c>
      <c r="BH139" s="150">
        <f>IF(N139="sníž. přenesená",J139,0)</f>
        <v>0</v>
      </c>
      <c r="BI139" s="150">
        <f>IF(N139="nulová",J139,0)</f>
        <v>0</v>
      </c>
      <c r="BJ139" s="17" t="s">
        <v>88</v>
      </c>
      <c r="BK139" s="150">
        <f>ROUND(I139*H139,2)</f>
        <v>0</v>
      </c>
      <c r="BL139" s="17" t="s">
        <v>257</v>
      </c>
      <c r="BM139" s="149" t="s">
        <v>7204</v>
      </c>
    </row>
    <row r="140" spans="2:65" s="1" customFormat="1" ht="19.5">
      <c r="B140" s="33"/>
      <c r="D140" s="156" t="s">
        <v>285</v>
      </c>
      <c r="F140" s="170" t="s">
        <v>7205</v>
      </c>
      <c r="I140" s="153"/>
      <c r="L140" s="33"/>
      <c r="M140" s="154"/>
      <c r="T140" s="57"/>
      <c r="AT140" s="17" t="s">
        <v>285</v>
      </c>
      <c r="AU140" s="17" t="s">
        <v>21</v>
      </c>
    </row>
    <row r="141" spans="2:65" s="1" customFormat="1" ht="21.75" customHeight="1">
      <c r="B141" s="33"/>
      <c r="C141" s="138" t="s">
        <v>287</v>
      </c>
      <c r="D141" s="138" t="s">
        <v>252</v>
      </c>
      <c r="E141" s="139" t="s">
        <v>7206</v>
      </c>
      <c r="F141" s="140" t="s">
        <v>7207</v>
      </c>
      <c r="G141" s="141" t="s">
        <v>283</v>
      </c>
      <c r="H141" s="142">
        <v>1</v>
      </c>
      <c r="I141" s="143"/>
      <c r="J141" s="144">
        <f>ROUND(I141*H141,2)</f>
        <v>0</v>
      </c>
      <c r="K141" s="140" t="s">
        <v>1</v>
      </c>
      <c r="L141" s="33"/>
      <c r="M141" s="145" t="s">
        <v>1</v>
      </c>
      <c r="N141" s="146" t="s">
        <v>45</v>
      </c>
      <c r="P141" s="147">
        <f>O141*H141</f>
        <v>0</v>
      </c>
      <c r="Q141" s="147">
        <v>0</v>
      </c>
      <c r="R141" s="147">
        <f>Q141*H141</f>
        <v>0</v>
      </c>
      <c r="S141" s="147">
        <v>0</v>
      </c>
      <c r="T141" s="148">
        <f>S141*H141</f>
        <v>0</v>
      </c>
      <c r="AR141" s="149" t="s">
        <v>257</v>
      </c>
      <c r="AT141" s="149" t="s">
        <v>252</v>
      </c>
      <c r="AU141" s="149" t="s">
        <v>21</v>
      </c>
      <c r="AY141" s="17" t="s">
        <v>250</v>
      </c>
      <c r="BE141" s="150">
        <f>IF(N141="základní",J141,0)</f>
        <v>0</v>
      </c>
      <c r="BF141" s="150">
        <f>IF(N141="snížená",J141,0)</f>
        <v>0</v>
      </c>
      <c r="BG141" s="150">
        <f>IF(N141="zákl. přenesená",J141,0)</f>
        <v>0</v>
      </c>
      <c r="BH141" s="150">
        <f>IF(N141="sníž. přenesená",J141,0)</f>
        <v>0</v>
      </c>
      <c r="BI141" s="150">
        <f>IF(N141="nulová",J141,0)</f>
        <v>0</v>
      </c>
      <c r="BJ141" s="17" t="s">
        <v>88</v>
      </c>
      <c r="BK141" s="150">
        <f>ROUND(I141*H141,2)</f>
        <v>0</v>
      </c>
      <c r="BL141" s="17" t="s">
        <v>257</v>
      </c>
      <c r="BM141" s="149" t="s">
        <v>7208</v>
      </c>
    </row>
    <row r="142" spans="2:65" s="1" customFormat="1" ht="107.25">
      <c r="B142" s="33"/>
      <c r="D142" s="156" t="s">
        <v>285</v>
      </c>
      <c r="F142" s="170" t="s">
        <v>7209</v>
      </c>
      <c r="I142" s="153"/>
      <c r="L142" s="33"/>
      <c r="M142" s="154"/>
      <c r="T142" s="57"/>
      <c r="AT142" s="17" t="s">
        <v>285</v>
      </c>
      <c r="AU142" s="17" t="s">
        <v>21</v>
      </c>
    </row>
    <row r="143" spans="2:65" s="1" customFormat="1" ht="16.5" customHeight="1">
      <c r="B143" s="33"/>
      <c r="C143" s="138" t="s">
        <v>293</v>
      </c>
      <c r="D143" s="138" t="s">
        <v>252</v>
      </c>
      <c r="E143" s="139" t="s">
        <v>7210</v>
      </c>
      <c r="F143" s="140" t="s">
        <v>7211</v>
      </c>
      <c r="G143" s="141" t="s">
        <v>283</v>
      </c>
      <c r="H143" s="142">
        <v>1</v>
      </c>
      <c r="I143" s="143"/>
      <c r="J143" s="144">
        <f>ROUND(I143*H143,2)</f>
        <v>0</v>
      </c>
      <c r="K143" s="140" t="s">
        <v>1</v>
      </c>
      <c r="L143" s="33"/>
      <c r="M143" s="145" t="s">
        <v>1</v>
      </c>
      <c r="N143" s="146" t="s">
        <v>45</v>
      </c>
      <c r="P143" s="147">
        <f>O143*H143</f>
        <v>0</v>
      </c>
      <c r="Q143" s="147">
        <v>0</v>
      </c>
      <c r="R143" s="147">
        <f>Q143*H143</f>
        <v>0</v>
      </c>
      <c r="S143" s="147">
        <v>0</v>
      </c>
      <c r="T143" s="148">
        <f>S143*H143</f>
        <v>0</v>
      </c>
      <c r="AR143" s="149" t="s">
        <v>257</v>
      </c>
      <c r="AT143" s="149" t="s">
        <v>252</v>
      </c>
      <c r="AU143" s="149" t="s">
        <v>21</v>
      </c>
      <c r="AY143" s="17" t="s">
        <v>250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257</v>
      </c>
      <c r="BM143" s="149" t="s">
        <v>7212</v>
      </c>
    </row>
    <row r="144" spans="2:65" s="1" customFormat="1" ht="78">
      <c r="B144" s="33"/>
      <c r="D144" s="156" t="s">
        <v>285</v>
      </c>
      <c r="F144" s="170" t="s">
        <v>7213</v>
      </c>
      <c r="I144" s="153"/>
      <c r="L144" s="33"/>
      <c r="M144" s="154"/>
      <c r="T144" s="57"/>
      <c r="AT144" s="17" t="s">
        <v>285</v>
      </c>
      <c r="AU144" s="17" t="s">
        <v>21</v>
      </c>
    </row>
    <row r="145" spans="2:65" s="1" customFormat="1" ht="21.75" customHeight="1">
      <c r="B145" s="33"/>
      <c r="C145" s="138" t="s">
        <v>299</v>
      </c>
      <c r="D145" s="138" t="s">
        <v>252</v>
      </c>
      <c r="E145" s="139" t="s">
        <v>7214</v>
      </c>
      <c r="F145" s="140" t="s">
        <v>7215</v>
      </c>
      <c r="G145" s="141" t="s">
        <v>283</v>
      </c>
      <c r="H145" s="142">
        <v>1</v>
      </c>
      <c r="I145" s="143"/>
      <c r="J145" s="144">
        <f>ROUND(I145*H145,2)</f>
        <v>0</v>
      </c>
      <c r="K145" s="140" t="s">
        <v>256</v>
      </c>
      <c r="L145" s="33"/>
      <c r="M145" s="145" t="s">
        <v>1</v>
      </c>
      <c r="N145" s="146" t="s">
        <v>45</v>
      </c>
      <c r="P145" s="147">
        <f>O145*H145</f>
        <v>0</v>
      </c>
      <c r="Q145" s="147">
        <v>0</v>
      </c>
      <c r="R145" s="147">
        <f>Q145*H145</f>
        <v>0</v>
      </c>
      <c r="S145" s="147">
        <v>0</v>
      </c>
      <c r="T145" s="148">
        <f>S145*H145</f>
        <v>0</v>
      </c>
      <c r="AR145" s="149" t="s">
        <v>2243</v>
      </c>
      <c r="AT145" s="149" t="s">
        <v>252</v>
      </c>
      <c r="AU145" s="149" t="s">
        <v>21</v>
      </c>
      <c r="AY145" s="17" t="s">
        <v>250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2243</v>
      </c>
      <c r="BM145" s="149" t="s">
        <v>7216</v>
      </c>
    </row>
    <row r="146" spans="2:65" s="1" customFormat="1" ht="11.25">
      <c r="B146" s="33"/>
      <c r="D146" s="151" t="s">
        <v>259</v>
      </c>
      <c r="F146" s="152" t="s">
        <v>7217</v>
      </c>
      <c r="I146" s="153"/>
      <c r="L146" s="33"/>
      <c r="M146" s="154"/>
      <c r="T146" s="57"/>
      <c r="AT146" s="17" t="s">
        <v>259</v>
      </c>
      <c r="AU146" s="17" t="s">
        <v>21</v>
      </c>
    </row>
    <row r="147" spans="2:65" s="1" customFormat="1" ht="16.5" customHeight="1">
      <c r="B147" s="33"/>
      <c r="C147" s="138" t="s">
        <v>305</v>
      </c>
      <c r="D147" s="138" t="s">
        <v>252</v>
      </c>
      <c r="E147" s="139" t="s">
        <v>7218</v>
      </c>
      <c r="F147" s="140" t="s">
        <v>7219</v>
      </c>
      <c r="G147" s="141" t="s">
        <v>283</v>
      </c>
      <c r="H147" s="142">
        <v>1</v>
      </c>
      <c r="I147" s="143"/>
      <c r="J147" s="144">
        <f>ROUND(I147*H147,2)</f>
        <v>0</v>
      </c>
      <c r="K147" s="140" t="s">
        <v>256</v>
      </c>
      <c r="L147" s="33"/>
      <c r="M147" s="145" t="s">
        <v>1</v>
      </c>
      <c r="N147" s="146" t="s">
        <v>45</v>
      </c>
      <c r="P147" s="147">
        <f>O147*H147</f>
        <v>0</v>
      </c>
      <c r="Q147" s="147">
        <v>0</v>
      </c>
      <c r="R147" s="147">
        <f>Q147*H147</f>
        <v>0</v>
      </c>
      <c r="S147" s="147">
        <v>0</v>
      </c>
      <c r="T147" s="148">
        <f>S147*H147</f>
        <v>0</v>
      </c>
      <c r="AR147" s="149" t="s">
        <v>257</v>
      </c>
      <c r="AT147" s="149" t="s">
        <v>252</v>
      </c>
      <c r="AU147" s="149" t="s">
        <v>21</v>
      </c>
      <c r="AY147" s="17" t="s">
        <v>250</v>
      </c>
      <c r="BE147" s="150">
        <f>IF(N147="základní",J147,0)</f>
        <v>0</v>
      </c>
      <c r="BF147" s="150">
        <f>IF(N147="snížená",J147,0)</f>
        <v>0</v>
      </c>
      <c r="BG147" s="150">
        <f>IF(N147="zákl. přenesená",J147,0)</f>
        <v>0</v>
      </c>
      <c r="BH147" s="150">
        <f>IF(N147="sníž. přenesená",J147,0)</f>
        <v>0</v>
      </c>
      <c r="BI147" s="150">
        <f>IF(N147="nulová",J147,0)</f>
        <v>0</v>
      </c>
      <c r="BJ147" s="17" t="s">
        <v>88</v>
      </c>
      <c r="BK147" s="150">
        <f>ROUND(I147*H147,2)</f>
        <v>0</v>
      </c>
      <c r="BL147" s="17" t="s">
        <v>257</v>
      </c>
      <c r="BM147" s="149" t="s">
        <v>7220</v>
      </c>
    </row>
    <row r="148" spans="2:65" s="1" customFormat="1" ht="11.25">
      <c r="B148" s="33"/>
      <c r="D148" s="151" t="s">
        <v>259</v>
      </c>
      <c r="F148" s="152" t="s">
        <v>7221</v>
      </c>
      <c r="I148" s="153"/>
      <c r="L148" s="33"/>
      <c r="M148" s="154"/>
      <c r="T148" s="57"/>
      <c r="AT148" s="17" t="s">
        <v>259</v>
      </c>
      <c r="AU148" s="17" t="s">
        <v>21</v>
      </c>
    </row>
    <row r="149" spans="2:65" s="1" customFormat="1" ht="19.5">
      <c r="B149" s="33"/>
      <c r="D149" s="156" t="s">
        <v>285</v>
      </c>
      <c r="F149" s="170" t="s">
        <v>7222</v>
      </c>
      <c r="I149" s="153"/>
      <c r="L149" s="33"/>
      <c r="M149" s="154"/>
      <c r="T149" s="57"/>
      <c r="AT149" s="17" t="s">
        <v>285</v>
      </c>
      <c r="AU149" s="17" t="s">
        <v>21</v>
      </c>
    </row>
    <row r="150" spans="2:65" s="1" customFormat="1" ht="16.5" customHeight="1">
      <c r="B150" s="33"/>
      <c r="C150" s="138" t="s">
        <v>311</v>
      </c>
      <c r="D150" s="138" t="s">
        <v>252</v>
      </c>
      <c r="E150" s="139" t="s">
        <v>7223</v>
      </c>
      <c r="F150" s="140" t="s">
        <v>7224</v>
      </c>
      <c r="G150" s="141" t="s">
        <v>283</v>
      </c>
      <c r="H150" s="142">
        <v>1</v>
      </c>
      <c r="I150" s="143"/>
      <c r="J150" s="144">
        <f>ROUND(I150*H150,2)</f>
        <v>0</v>
      </c>
      <c r="K150" s="140" t="s">
        <v>1</v>
      </c>
      <c r="L150" s="33"/>
      <c r="M150" s="145" t="s">
        <v>1</v>
      </c>
      <c r="N150" s="146" t="s">
        <v>45</v>
      </c>
      <c r="P150" s="147">
        <f>O150*H150</f>
        <v>0</v>
      </c>
      <c r="Q150" s="147">
        <v>0</v>
      </c>
      <c r="R150" s="147">
        <f>Q150*H150</f>
        <v>0</v>
      </c>
      <c r="S150" s="147">
        <v>0</v>
      </c>
      <c r="T150" s="148">
        <f>S150*H150</f>
        <v>0</v>
      </c>
      <c r="AR150" s="149" t="s">
        <v>257</v>
      </c>
      <c r="AT150" s="149" t="s">
        <v>252</v>
      </c>
      <c r="AU150" s="149" t="s">
        <v>21</v>
      </c>
      <c r="AY150" s="17" t="s">
        <v>250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257</v>
      </c>
      <c r="BM150" s="149" t="s">
        <v>7225</v>
      </c>
    </row>
    <row r="151" spans="2:65" s="1" customFormat="1" ht="16.5" customHeight="1">
      <c r="B151" s="33"/>
      <c r="C151" s="138" t="s">
        <v>320</v>
      </c>
      <c r="D151" s="138" t="s">
        <v>252</v>
      </c>
      <c r="E151" s="139" t="s">
        <v>7226</v>
      </c>
      <c r="F151" s="140" t="s">
        <v>7227</v>
      </c>
      <c r="G151" s="141" t="s">
        <v>283</v>
      </c>
      <c r="H151" s="142">
        <v>1</v>
      </c>
      <c r="I151" s="143"/>
      <c r="J151" s="144">
        <f>ROUND(I151*H151,2)</f>
        <v>0</v>
      </c>
      <c r="K151" s="140" t="s">
        <v>1</v>
      </c>
      <c r="L151" s="33"/>
      <c r="M151" s="145" t="s">
        <v>1</v>
      </c>
      <c r="N151" s="146" t="s">
        <v>45</v>
      </c>
      <c r="P151" s="147">
        <f>O151*H151</f>
        <v>0</v>
      </c>
      <c r="Q151" s="147">
        <v>0</v>
      </c>
      <c r="R151" s="147">
        <f>Q151*H151</f>
        <v>0</v>
      </c>
      <c r="S151" s="147">
        <v>0</v>
      </c>
      <c r="T151" s="148">
        <f>S151*H151</f>
        <v>0</v>
      </c>
      <c r="AR151" s="149" t="s">
        <v>257</v>
      </c>
      <c r="AT151" s="149" t="s">
        <v>252</v>
      </c>
      <c r="AU151" s="149" t="s">
        <v>21</v>
      </c>
      <c r="AY151" s="17" t="s">
        <v>250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257</v>
      </c>
      <c r="BM151" s="149" t="s">
        <v>7228</v>
      </c>
    </row>
    <row r="152" spans="2:65" s="1" customFormat="1" ht="16.5" customHeight="1">
      <c r="B152" s="33"/>
      <c r="C152" s="138" t="s">
        <v>331</v>
      </c>
      <c r="D152" s="138" t="s">
        <v>252</v>
      </c>
      <c r="E152" s="139" t="s">
        <v>7229</v>
      </c>
      <c r="F152" s="140" t="s">
        <v>7230</v>
      </c>
      <c r="G152" s="141" t="s">
        <v>283</v>
      </c>
      <c r="H152" s="142">
        <v>1</v>
      </c>
      <c r="I152" s="143"/>
      <c r="J152" s="144">
        <f>ROUND(I152*H152,2)</f>
        <v>0</v>
      </c>
      <c r="K152" s="140" t="s">
        <v>1</v>
      </c>
      <c r="L152" s="33"/>
      <c r="M152" s="145" t="s">
        <v>1</v>
      </c>
      <c r="N152" s="146" t="s">
        <v>45</v>
      </c>
      <c r="P152" s="147">
        <f>O152*H152</f>
        <v>0</v>
      </c>
      <c r="Q152" s="147">
        <v>0</v>
      </c>
      <c r="R152" s="147">
        <f>Q152*H152</f>
        <v>0</v>
      </c>
      <c r="S152" s="147">
        <v>0</v>
      </c>
      <c r="T152" s="148">
        <f>S152*H152</f>
        <v>0</v>
      </c>
      <c r="AR152" s="149" t="s">
        <v>257</v>
      </c>
      <c r="AT152" s="149" t="s">
        <v>252</v>
      </c>
      <c r="AU152" s="149" t="s">
        <v>21</v>
      </c>
      <c r="AY152" s="17" t="s">
        <v>250</v>
      </c>
      <c r="BE152" s="150">
        <f>IF(N152="základní",J152,0)</f>
        <v>0</v>
      </c>
      <c r="BF152" s="150">
        <f>IF(N152="snížená",J152,0)</f>
        <v>0</v>
      </c>
      <c r="BG152" s="150">
        <f>IF(N152="zákl. přenesená",J152,0)</f>
        <v>0</v>
      </c>
      <c r="BH152" s="150">
        <f>IF(N152="sníž. přenesená",J152,0)</f>
        <v>0</v>
      </c>
      <c r="BI152" s="150">
        <f>IF(N152="nulová",J152,0)</f>
        <v>0</v>
      </c>
      <c r="BJ152" s="17" t="s">
        <v>88</v>
      </c>
      <c r="BK152" s="150">
        <f>ROUND(I152*H152,2)</f>
        <v>0</v>
      </c>
      <c r="BL152" s="17" t="s">
        <v>257</v>
      </c>
      <c r="BM152" s="149" t="s">
        <v>7231</v>
      </c>
    </row>
    <row r="153" spans="2:65" s="1" customFormat="1" ht="19.5">
      <c r="B153" s="33"/>
      <c r="D153" s="156" t="s">
        <v>285</v>
      </c>
      <c r="F153" s="170" t="s">
        <v>7232</v>
      </c>
      <c r="I153" s="153"/>
      <c r="L153" s="33"/>
      <c r="M153" s="154"/>
      <c r="T153" s="57"/>
      <c r="AT153" s="17" t="s">
        <v>285</v>
      </c>
      <c r="AU153" s="17" t="s">
        <v>21</v>
      </c>
    </row>
    <row r="154" spans="2:65" s="1" customFormat="1" ht="16.5" customHeight="1">
      <c r="B154" s="33"/>
      <c r="C154" s="138" t="s">
        <v>335</v>
      </c>
      <c r="D154" s="138" t="s">
        <v>252</v>
      </c>
      <c r="E154" s="139" t="s">
        <v>7233</v>
      </c>
      <c r="F154" s="140" t="s">
        <v>7234</v>
      </c>
      <c r="G154" s="141" t="s">
        <v>283</v>
      </c>
      <c r="H154" s="142">
        <v>1</v>
      </c>
      <c r="I154" s="143"/>
      <c r="J154" s="144">
        <f>ROUND(I154*H154,2)</f>
        <v>0</v>
      </c>
      <c r="K154" s="140" t="s">
        <v>1</v>
      </c>
      <c r="L154" s="33"/>
      <c r="M154" s="145" t="s">
        <v>1</v>
      </c>
      <c r="N154" s="146" t="s">
        <v>45</v>
      </c>
      <c r="P154" s="147">
        <f>O154*H154</f>
        <v>0</v>
      </c>
      <c r="Q154" s="147">
        <v>0</v>
      </c>
      <c r="R154" s="147">
        <f>Q154*H154</f>
        <v>0</v>
      </c>
      <c r="S154" s="147">
        <v>0</v>
      </c>
      <c r="T154" s="148">
        <f>S154*H154</f>
        <v>0</v>
      </c>
      <c r="AR154" s="149" t="s">
        <v>2243</v>
      </c>
      <c r="AT154" s="149" t="s">
        <v>252</v>
      </c>
      <c r="AU154" s="149" t="s">
        <v>21</v>
      </c>
      <c r="AY154" s="17" t="s">
        <v>250</v>
      </c>
      <c r="BE154" s="150">
        <f>IF(N154="základní",J154,0)</f>
        <v>0</v>
      </c>
      <c r="BF154" s="150">
        <f>IF(N154="snížená",J154,0)</f>
        <v>0</v>
      </c>
      <c r="BG154" s="150">
        <f>IF(N154="zákl. přenesená",J154,0)</f>
        <v>0</v>
      </c>
      <c r="BH154" s="150">
        <f>IF(N154="sníž. přenesená",J154,0)</f>
        <v>0</v>
      </c>
      <c r="BI154" s="150">
        <f>IF(N154="nulová",J154,0)</f>
        <v>0</v>
      </c>
      <c r="BJ154" s="17" t="s">
        <v>88</v>
      </c>
      <c r="BK154" s="150">
        <f>ROUND(I154*H154,2)</f>
        <v>0</v>
      </c>
      <c r="BL154" s="17" t="s">
        <v>2243</v>
      </c>
      <c r="BM154" s="149" t="s">
        <v>7235</v>
      </c>
    </row>
    <row r="155" spans="2:65" s="1" customFormat="1" ht="16.5" customHeight="1">
      <c r="B155" s="33"/>
      <c r="C155" s="138" t="s">
        <v>340</v>
      </c>
      <c r="D155" s="138" t="s">
        <v>252</v>
      </c>
      <c r="E155" s="139" t="s">
        <v>7236</v>
      </c>
      <c r="F155" s="140" t="s">
        <v>7237</v>
      </c>
      <c r="G155" s="141" t="s">
        <v>283</v>
      </c>
      <c r="H155" s="142">
        <v>1</v>
      </c>
      <c r="I155" s="143"/>
      <c r="J155" s="144">
        <f>ROUND(I155*H155,2)</f>
        <v>0</v>
      </c>
      <c r="K155" s="140" t="s">
        <v>1</v>
      </c>
      <c r="L155" s="33"/>
      <c r="M155" s="145" t="s">
        <v>1</v>
      </c>
      <c r="N155" s="146" t="s">
        <v>45</v>
      </c>
      <c r="P155" s="147">
        <f>O155*H155</f>
        <v>0</v>
      </c>
      <c r="Q155" s="147">
        <v>0</v>
      </c>
      <c r="R155" s="147">
        <f>Q155*H155</f>
        <v>0</v>
      </c>
      <c r="S155" s="147">
        <v>0</v>
      </c>
      <c r="T155" s="148">
        <f>S155*H155</f>
        <v>0</v>
      </c>
      <c r="AR155" s="149" t="s">
        <v>257</v>
      </c>
      <c r="AT155" s="149" t="s">
        <v>252</v>
      </c>
      <c r="AU155" s="149" t="s">
        <v>21</v>
      </c>
      <c r="AY155" s="17" t="s">
        <v>250</v>
      </c>
      <c r="BE155" s="150">
        <f>IF(N155="základní",J155,0)</f>
        <v>0</v>
      </c>
      <c r="BF155" s="150">
        <f>IF(N155="snížená",J155,0)</f>
        <v>0</v>
      </c>
      <c r="BG155" s="150">
        <f>IF(N155="zákl. přenesená",J155,0)</f>
        <v>0</v>
      </c>
      <c r="BH155" s="150">
        <f>IF(N155="sníž. přenesená",J155,0)</f>
        <v>0</v>
      </c>
      <c r="BI155" s="150">
        <f>IF(N155="nulová",J155,0)</f>
        <v>0</v>
      </c>
      <c r="BJ155" s="17" t="s">
        <v>88</v>
      </c>
      <c r="BK155" s="150">
        <f>ROUND(I155*H155,2)</f>
        <v>0</v>
      </c>
      <c r="BL155" s="17" t="s">
        <v>257</v>
      </c>
      <c r="BM155" s="149" t="s">
        <v>7238</v>
      </c>
    </row>
    <row r="156" spans="2:65" s="1" customFormat="1" ht="39">
      <c r="B156" s="33"/>
      <c r="D156" s="156" t="s">
        <v>285</v>
      </c>
      <c r="F156" s="170" t="s">
        <v>7239</v>
      </c>
      <c r="I156" s="153"/>
      <c r="L156" s="33"/>
      <c r="M156" s="154"/>
      <c r="T156" s="57"/>
      <c r="AT156" s="17" t="s">
        <v>285</v>
      </c>
      <c r="AU156" s="17" t="s">
        <v>21</v>
      </c>
    </row>
    <row r="157" spans="2:65" s="1" customFormat="1" ht="16.5" customHeight="1">
      <c r="B157" s="33"/>
      <c r="C157" s="138" t="s">
        <v>8</v>
      </c>
      <c r="D157" s="138" t="s">
        <v>252</v>
      </c>
      <c r="E157" s="139" t="s">
        <v>7240</v>
      </c>
      <c r="F157" s="140" t="s">
        <v>7241</v>
      </c>
      <c r="G157" s="141" t="s">
        <v>283</v>
      </c>
      <c r="H157" s="142">
        <v>1</v>
      </c>
      <c r="I157" s="143"/>
      <c r="J157" s="144">
        <f>ROUND(I157*H157,2)</f>
        <v>0</v>
      </c>
      <c r="K157" s="140" t="s">
        <v>1</v>
      </c>
      <c r="L157" s="33"/>
      <c r="M157" s="145" t="s">
        <v>1</v>
      </c>
      <c r="N157" s="146" t="s">
        <v>45</v>
      </c>
      <c r="P157" s="147">
        <f>O157*H157</f>
        <v>0</v>
      </c>
      <c r="Q157" s="147">
        <v>0</v>
      </c>
      <c r="R157" s="147">
        <f>Q157*H157</f>
        <v>0</v>
      </c>
      <c r="S157" s="147">
        <v>0</v>
      </c>
      <c r="T157" s="148">
        <f>S157*H157</f>
        <v>0</v>
      </c>
      <c r="AR157" s="149" t="s">
        <v>257</v>
      </c>
      <c r="AT157" s="149" t="s">
        <v>252</v>
      </c>
      <c r="AU157" s="149" t="s">
        <v>21</v>
      </c>
      <c r="AY157" s="17" t="s">
        <v>250</v>
      </c>
      <c r="BE157" s="150">
        <f>IF(N157="základní",J157,0)</f>
        <v>0</v>
      </c>
      <c r="BF157" s="150">
        <f>IF(N157="snížená",J157,0)</f>
        <v>0</v>
      </c>
      <c r="BG157" s="150">
        <f>IF(N157="zákl. přenesená",J157,0)</f>
        <v>0</v>
      </c>
      <c r="BH157" s="150">
        <f>IF(N157="sníž. přenesená",J157,0)</f>
        <v>0</v>
      </c>
      <c r="BI157" s="150">
        <f>IF(N157="nulová",J157,0)</f>
        <v>0</v>
      </c>
      <c r="BJ157" s="17" t="s">
        <v>88</v>
      </c>
      <c r="BK157" s="150">
        <f>ROUND(I157*H157,2)</f>
        <v>0</v>
      </c>
      <c r="BL157" s="17" t="s">
        <v>257</v>
      </c>
      <c r="BM157" s="149" t="s">
        <v>7242</v>
      </c>
    </row>
    <row r="158" spans="2:65" s="1" customFormat="1" ht="29.25">
      <c r="B158" s="33"/>
      <c r="D158" s="156" t="s">
        <v>285</v>
      </c>
      <c r="F158" s="170" t="s">
        <v>7243</v>
      </c>
      <c r="I158" s="153"/>
      <c r="L158" s="33"/>
      <c r="M158" s="154"/>
      <c r="T158" s="57"/>
      <c r="AT158" s="17" t="s">
        <v>285</v>
      </c>
      <c r="AU158" s="17" t="s">
        <v>21</v>
      </c>
    </row>
    <row r="159" spans="2:65" s="1" customFormat="1" ht="24.2" customHeight="1">
      <c r="B159" s="33"/>
      <c r="C159" s="138" t="s">
        <v>351</v>
      </c>
      <c r="D159" s="138" t="s">
        <v>252</v>
      </c>
      <c r="E159" s="139" t="s">
        <v>7244</v>
      </c>
      <c r="F159" s="140" t="s">
        <v>7245</v>
      </c>
      <c r="G159" s="141" t="s">
        <v>283</v>
      </c>
      <c r="H159" s="142">
        <v>2</v>
      </c>
      <c r="I159" s="143"/>
      <c r="J159" s="144">
        <f>ROUND(I159*H159,2)</f>
        <v>0</v>
      </c>
      <c r="K159" s="140" t="s">
        <v>1</v>
      </c>
      <c r="L159" s="33"/>
      <c r="M159" s="145" t="s">
        <v>1</v>
      </c>
      <c r="N159" s="146" t="s">
        <v>45</v>
      </c>
      <c r="P159" s="147">
        <f>O159*H159</f>
        <v>0</v>
      </c>
      <c r="Q159" s="147">
        <v>0</v>
      </c>
      <c r="R159" s="147">
        <f>Q159*H159</f>
        <v>0</v>
      </c>
      <c r="S159" s="147">
        <v>0</v>
      </c>
      <c r="T159" s="148">
        <f>S159*H159</f>
        <v>0</v>
      </c>
      <c r="AR159" s="149" t="s">
        <v>257</v>
      </c>
      <c r="AT159" s="149" t="s">
        <v>252</v>
      </c>
      <c r="AU159" s="149" t="s">
        <v>21</v>
      </c>
      <c r="AY159" s="17" t="s">
        <v>250</v>
      </c>
      <c r="BE159" s="150">
        <f>IF(N159="základní",J159,0)</f>
        <v>0</v>
      </c>
      <c r="BF159" s="150">
        <f>IF(N159="snížená",J159,0)</f>
        <v>0</v>
      </c>
      <c r="BG159" s="150">
        <f>IF(N159="zákl. přenesená",J159,0)</f>
        <v>0</v>
      </c>
      <c r="BH159" s="150">
        <f>IF(N159="sníž. přenesená",J159,0)</f>
        <v>0</v>
      </c>
      <c r="BI159" s="150">
        <f>IF(N159="nulová",J159,0)</f>
        <v>0</v>
      </c>
      <c r="BJ159" s="17" t="s">
        <v>88</v>
      </c>
      <c r="BK159" s="150">
        <f>ROUND(I159*H159,2)</f>
        <v>0</v>
      </c>
      <c r="BL159" s="17" t="s">
        <v>257</v>
      </c>
      <c r="BM159" s="149" t="s">
        <v>7246</v>
      </c>
    </row>
    <row r="160" spans="2:65" s="1" customFormat="1" ht="19.5">
      <c r="B160" s="33"/>
      <c r="D160" s="156" t="s">
        <v>285</v>
      </c>
      <c r="F160" s="170" t="s">
        <v>7247</v>
      </c>
      <c r="I160" s="153"/>
      <c r="L160" s="33"/>
      <c r="M160" s="154"/>
      <c r="T160" s="57"/>
      <c r="AT160" s="17" t="s">
        <v>285</v>
      </c>
      <c r="AU160" s="17" t="s">
        <v>21</v>
      </c>
    </row>
    <row r="161" spans="2:65" s="1" customFormat="1" ht="16.5" customHeight="1">
      <c r="B161" s="33"/>
      <c r="C161" s="138" t="s">
        <v>357</v>
      </c>
      <c r="D161" s="138" t="s">
        <v>252</v>
      </c>
      <c r="E161" s="139" t="s">
        <v>7248</v>
      </c>
      <c r="F161" s="140" t="s">
        <v>7249</v>
      </c>
      <c r="G161" s="141" t="s">
        <v>283</v>
      </c>
      <c r="H161" s="142">
        <v>1</v>
      </c>
      <c r="I161" s="143"/>
      <c r="J161" s="144">
        <f>ROUND(I161*H161,2)</f>
        <v>0</v>
      </c>
      <c r="K161" s="140" t="s">
        <v>1</v>
      </c>
      <c r="L161" s="33"/>
      <c r="M161" s="145" t="s">
        <v>1</v>
      </c>
      <c r="N161" s="146" t="s">
        <v>45</v>
      </c>
      <c r="P161" s="147">
        <f>O161*H161</f>
        <v>0</v>
      </c>
      <c r="Q161" s="147">
        <v>0</v>
      </c>
      <c r="R161" s="147">
        <f>Q161*H161</f>
        <v>0</v>
      </c>
      <c r="S161" s="147">
        <v>0</v>
      </c>
      <c r="T161" s="148">
        <f>S161*H161</f>
        <v>0</v>
      </c>
      <c r="AR161" s="149" t="s">
        <v>257</v>
      </c>
      <c r="AT161" s="149" t="s">
        <v>252</v>
      </c>
      <c r="AU161" s="149" t="s">
        <v>21</v>
      </c>
      <c r="AY161" s="17" t="s">
        <v>250</v>
      </c>
      <c r="BE161" s="150">
        <f>IF(N161="základní",J161,0)</f>
        <v>0</v>
      </c>
      <c r="BF161" s="150">
        <f>IF(N161="snížená",J161,0)</f>
        <v>0</v>
      </c>
      <c r="BG161" s="150">
        <f>IF(N161="zákl. přenesená",J161,0)</f>
        <v>0</v>
      </c>
      <c r="BH161" s="150">
        <f>IF(N161="sníž. přenesená",J161,0)</f>
        <v>0</v>
      </c>
      <c r="BI161" s="150">
        <f>IF(N161="nulová",J161,0)</f>
        <v>0</v>
      </c>
      <c r="BJ161" s="17" t="s">
        <v>88</v>
      </c>
      <c r="BK161" s="150">
        <f>ROUND(I161*H161,2)</f>
        <v>0</v>
      </c>
      <c r="BL161" s="17" t="s">
        <v>257</v>
      </c>
      <c r="BM161" s="149" t="s">
        <v>7250</v>
      </c>
    </row>
    <row r="162" spans="2:65" s="1" customFormat="1" ht="16.5" customHeight="1">
      <c r="B162" s="33"/>
      <c r="C162" s="138" t="s">
        <v>363</v>
      </c>
      <c r="D162" s="138" t="s">
        <v>252</v>
      </c>
      <c r="E162" s="139" t="s">
        <v>7251</v>
      </c>
      <c r="F162" s="140" t="s">
        <v>7252</v>
      </c>
      <c r="G162" s="141" t="s">
        <v>283</v>
      </c>
      <c r="H162" s="142">
        <v>1</v>
      </c>
      <c r="I162" s="143"/>
      <c r="J162" s="144">
        <f>ROUND(I162*H162,2)</f>
        <v>0</v>
      </c>
      <c r="K162" s="140" t="s">
        <v>1</v>
      </c>
      <c r="L162" s="33"/>
      <c r="M162" s="145" t="s">
        <v>1</v>
      </c>
      <c r="N162" s="146" t="s">
        <v>45</v>
      </c>
      <c r="P162" s="147">
        <f>O162*H162</f>
        <v>0</v>
      </c>
      <c r="Q162" s="147">
        <v>0</v>
      </c>
      <c r="R162" s="147">
        <f>Q162*H162</f>
        <v>0</v>
      </c>
      <c r="S162" s="147">
        <v>0</v>
      </c>
      <c r="T162" s="148">
        <f>S162*H162</f>
        <v>0</v>
      </c>
      <c r="AR162" s="149" t="s">
        <v>257</v>
      </c>
      <c r="AT162" s="149" t="s">
        <v>252</v>
      </c>
      <c r="AU162" s="149" t="s">
        <v>21</v>
      </c>
      <c r="AY162" s="17" t="s">
        <v>250</v>
      </c>
      <c r="BE162" s="150">
        <f>IF(N162="základní",J162,0)</f>
        <v>0</v>
      </c>
      <c r="BF162" s="150">
        <f>IF(N162="snížená",J162,0)</f>
        <v>0</v>
      </c>
      <c r="BG162" s="150">
        <f>IF(N162="zákl. přenesená",J162,0)</f>
        <v>0</v>
      </c>
      <c r="BH162" s="150">
        <f>IF(N162="sníž. přenesená",J162,0)</f>
        <v>0</v>
      </c>
      <c r="BI162" s="150">
        <f>IF(N162="nulová",J162,0)</f>
        <v>0</v>
      </c>
      <c r="BJ162" s="17" t="s">
        <v>88</v>
      </c>
      <c r="BK162" s="150">
        <f>ROUND(I162*H162,2)</f>
        <v>0</v>
      </c>
      <c r="BL162" s="17" t="s">
        <v>257</v>
      </c>
      <c r="BM162" s="149" t="s">
        <v>7253</v>
      </c>
    </row>
    <row r="163" spans="2:65" s="1" customFormat="1" ht="19.5">
      <c r="B163" s="33"/>
      <c r="D163" s="156" t="s">
        <v>285</v>
      </c>
      <c r="F163" s="170" t="s">
        <v>7254</v>
      </c>
      <c r="I163" s="153"/>
      <c r="L163" s="33"/>
      <c r="M163" s="154"/>
      <c r="T163" s="57"/>
      <c r="AT163" s="17" t="s">
        <v>285</v>
      </c>
      <c r="AU163" s="17" t="s">
        <v>21</v>
      </c>
    </row>
    <row r="164" spans="2:65" s="1" customFormat="1" ht="16.5" customHeight="1">
      <c r="B164" s="33"/>
      <c r="C164" s="138" t="s">
        <v>369</v>
      </c>
      <c r="D164" s="138" t="s">
        <v>252</v>
      </c>
      <c r="E164" s="139" t="s">
        <v>7255</v>
      </c>
      <c r="F164" s="140" t="s">
        <v>7256</v>
      </c>
      <c r="G164" s="141" t="s">
        <v>283</v>
      </c>
      <c r="H164" s="142">
        <v>1</v>
      </c>
      <c r="I164" s="143"/>
      <c r="J164" s="144">
        <f>ROUND(I164*H164,2)</f>
        <v>0</v>
      </c>
      <c r="K164" s="140" t="s">
        <v>1</v>
      </c>
      <c r="L164" s="33"/>
      <c r="M164" s="145" t="s">
        <v>1</v>
      </c>
      <c r="N164" s="146" t="s">
        <v>45</v>
      </c>
      <c r="P164" s="147">
        <f>O164*H164</f>
        <v>0</v>
      </c>
      <c r="Q164" s="147">
        <v>0</v>
      </c>
      <c r="R164" s="147">
        <f>Q164*H164</f>
        <v>0</v>
      </c>
      <c r="S164" s="147">
        <v>0</v>
      </c>
      <c r="T164" s="148">
        <f>S164*H164</f>
        <v>0</v>
      </c>
      <c r="AR164" s="149" t="s">
        <v>257</v>
      </c>
      <c r="AT164" s="149" t="s">
        <v>252</v>
      </c>
      <c r="AU164" s="149" t="s">
        <v>21</v>
      </c>
      <c r="AY164" s="17" t="s">
        <v>250</v>
      </c>
      <c r="BE164" s="150">
        <f>IF(N164="základní",J164,0)</f>
        <v>0</v>
      </c>
      <c r="BF164" s="150">
        <f>IF(N164="snížená",J164,0)</f>
        <v>0</v>
      </c>
      <c r="BG164" s="150">
        <f>IF(N164="zákl. přenesená",J164,0)</f>
        <v>0</v>
      </c>
      <c r="BH164" s="150">
        <f>IF(N164="sníž. přenesená",J164,0)</f>
        <v>0</v>
      </c>
      <c r="BI164" s="150">
        <f>IF(N164="nulová",J164,0)</f>
        <v>0</v>
      </c>
      <c r="BJ164" s="17" t="s">
        <v>88</v>
      </c>
      <c r="BK164" s="150">
        <f>ROUND(I164*H164,2)</f>
        <v>0</v>
      </c>
      <c r="BL164" s="17" t="s">
        <v>257</v>
      </c>
      <c r="BM164" s="149" t="s">
        <v>7257</v>
      </c>
    </row>
    <row r="165" spans="2:65" s="1" customFormat="1" ht="19.5">
      <c r="B165" s="33"/>
      <c r="D165" s="156" t="s">
        <v>285</v>
      </c>
      <c r="F165" s="170" t="s">
        <v>7258</v>
      </c>
      <c r="I165" s="153"/>
      <c r="L165" s="33"/>
      <c r="M165" s="154"/>
      <c r="T165" s="57"/>
      <c r="AT165" s="17" t="s">
        <v>285</v>
      </c>
      <c r="AU165" s="17" t="s">
        <v>21</v>
      </c>
    </row>
    <row r="166" spans="2:65" s="1" customFormat="1" ht="16.5" customHeight="1">
      <c r="B166" s="33"/>
      <c r="C166" s="138" t="s">
        <v>375</v>
      </c>
      <c r="D166" s="138" t="s">
        <v>252</v>
      </c>
      <c r="E166" s="139" t="s">
        <v>7259</v>
      </c>
      <c r="F166" s="140" t="s">
        <v>7260</v>
      </c>
      <c r="G166" s="141" t="s">
        <v>283</v>
      </c>
      <c r="H166" s="142">
        <v>1</v>
      </c>
      <c r="I166" s="143"/>
      <c r="J166" s="144">
        <f>ROUND(I166*H166,2)</f>
        <v>0</v>
      </c>
      <c r="K166" s="140" t="s">
        <v>1</v>
      </c>
      <c r="L166" s="33"/>
      <c r="M166" s="145" t="s">
        <v>1</v>
      </c>
      <c r="N166" s="146" t="s">
        <v>45</v>
      </c>
      <c r="P166" s="147">
        <f>O166*H166</f>
        <v>0</v>
      </c>
      <c r="Q166" s="147">
        <v>0</v>
      </c>
      <c r="R166" s="147">
        <f>Q166*H166</f>
        <v>0</v>
      </c>
      <c r="S166" s="147">
        <v>0</v>
      </c>
      <c r="T166" s="148">
        <f>S166*H166</f>
        <v>0</v>
      </c>
      <c r="AR166" s="149" t="s">
        <v>257</v>
      </c>
      <c r="AT166" s="149" t="s">
        <v>252</v>
      </c>
      <c r="AU166" s="149" t="s">
        <v>21</v>
      </c>
      <c r="AY166" s="17" t="s">
        <v>250</v>
      </c>
      <c r="BE166" s="150">
        <f>IF(N166="základní",J166,0)</f>
        <v>0</v>
      </c>
      <c r="BF166" s="150">
        <f>IF(N166="snížená",J166,0)</f>
        <v>0</v>
      </c>
      <c r="BG166" s="150">
        <f>IF(N166="zákl. přenesená",J166,0)</f>
        <v>0</v>
      </c>
      <c r="BH166" s="150">
        <f>IF(N166="sníž. přenesená",J166,0)</f>
        <v>0</v>
      </c>
      <c r="BI166" s="150">
        <f>IF(N166="nulová",J166,0)</f>
        <v>0</v>
      </c>
      <c r="BJ166" s="17" t="s">
        <v>88</v>
      </c>
      <c r="BK166" s="150">
        <f>ROUND(I166*H166,2)</f>
        <v>0</v>
      </c>
      <c r="BL166" s="17" t="s">
        <v>257</v>
      </c>
      <c r="BM166" s="149" t="s">
        <v>7261</v>
      </c>
    </row>
    <row r="167" spans="2:65" s="1" customFormat="1" ht="19.5">
      <c r="B167" s="33"/>
      <c r="D167" s="156" t="s">
        <v>285</v>
      </c>
      <c r="F167" s="170" t="s">
        <v>7262</v>
      </c>
      <c r="I167" s="153"/>
      <c r="L167" s="33"/>
      <c r="M167" s="154"/>
      <c r="T167" s="57"/>
      <c r="AT167" s="17" t="s">
        <v>285</v>
      </c>
      <c r="AU167" s="17" t="s">
        <v>21</v>
      </c>
    </row>
    <row r="168" spans="2:65" s="11" customFormat="1" ht="22.9" customHeight="1">
      <c r="B168" s="126"/>
      <c r="D168" s="127" t="s">
        <v>79</v>
      </c>
      <c r="E168" s="136" t="s">
        <v>7263</v>
      </c>
      <c r="F168" s="136" t="s">
        <v>7264</v>
      </c>
      <c r="I168" s="129"/>
      <c r="J168" s="137">
        <f>BK168</f>
        <v>0</v>
      </c>
      <c r="L168" s="126"/>
      <c r="M168" s="131"/>
      <c r="P168" s="132">
        <f>SUM(P169:P181)</f>
        <v>0</v>
      </c>
      <c r="R168" s="132">
        <f>SUM(R169:R181)</f>
        <v>0</v>
      </c>
      <c r="T168" s="133">
        <f>SUM(T169:T181)</f>
        <v>0</v>
      </c>
      <c r="AR168" s="127" t="s">
        <v>280</v>
      </c>
      <c r="AT168" s="134" t="s">
        <v>79</v>
      </c>
      <c r="AU168" s="134" t="s">
        <v>88</v>
      </c>
      <c r="AY168" s="127" t="s">
        <v>250</v>
      </c>
      <c r="BK168" s="135">
        <f>SUM(BK169:BK181)</f>
        <v>0</v>
      </c>
    </row>
    <row r="169" spans="2:65" s="1" customFormat="1" ht="16.5" customHeight="1">
      <c r="B169" s="33"/>
      <c r="C169" s="138" t="s">
        <v>7</v>
      </c>
      <c r="D169" s="138" t="s">
        <v>252</v>
      </c>
      <c r="E169" s="139" t="s">
        <v>7265</v>
      </c>
      <c r="F169" s="140" t="s">
        <v>7264</v>
      </c>
      <c r="G169" s="141" t="s">
        <v>283</v>
      </c>
      <c r="H169" s="142">
        <v>1</v>
      </c>
      <c r="I169" s="143"/>
      <c r="J169" s="144">
        <f>ROUND(I169*H169,2)</f>
        <v>0</v>
      </c>
      <c r="K169" s="140" t="s">
        <v>256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0</v>
      </c>
      <c r="R169" s="147">
        <f>Q169*H169</f>
        <v>0</v>
      </c>
      <c r="S169" s="147">
        <v>0</v>
      </c>
      <c r="T169" s="148">
        <f>S169*H169</f>
        <v>0</v>
      </c>
      <c r="AR169" s="149" t="s">
        <v>2243</v>
      </c>
      <c r="AT169" s="149" t="s">
        <v>252</v>
      </c>
      <c r="AU169" s="149" t="s">
        <v>21</v>
      </c>
      <c r="AY169" s="17" t="s">
        <v>250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2243</v>
      </c>
      <c r="BM169" s="149" t="s">
        <v>7266</v>
      </c>
    </row>
    <row r="170" spans="2:65" s="1" customFormat="1" ht="11.25">
      <c r="B170" s="33"/>
      <c r="D170" s="151" t="s">
        <v>259</v>
      </c>
      <c r="F170" s="152" t="s">
        <v>7267</v>
      </c>
      <c r="I170" s="153"/>
      <c r="L170" s="33"/>
      <c r="M170" s="154"/>
      <c r="T170" s="57"/>
      <c r="AT170" s="17" t="s">
        <v>259</v>
      </c>
      <c r="AU170" s="17" t="s">
        <v>21</v>
      </c>
    </row>
    <row r="171" spans="2:65" s="1" customFormat="1" ht="97.5">
      <c r="B171" s="33"/>
      <c r="D171" s="156" t="s">
        <v>285</v>
      </c>
      <c r="F171" s="170" t="s">
        <v>7268</v>
      </c>
      <c r="I171" s="153"/>
      <c r="L171" s="33"/>
      <c r="M171" s="154"/>
      <c r="T171" s="57"/>
      <c r="AT171" s="17" t="s">
        <v>285</v>
      </c>
      <c r="AU171" s="17" t="s">
        <v>21</v>
      </c>
    </row>
    <row r="172" spans="2:65" s="1" customFormat="1" ht="16.5" customHeight="1">
      <c r="B172" s="33"/>
      <c r="C172" s="138" t="s">
        <v>387</v>
      </c>
      <c r="D172" s="138" t="s">
        <v>252</v>
      </c>
      <c r="E172" s="139" t="s">
        <v>7269</v>
      </c>
      <c r="F172" s="140" t="s">
        <v>7270</v>
      </c>
      <c r="G172" s="141" t="s">
        <v>1278</v>
      </c>
      <c r="H172" s="142">
        <v>548.96699999999998</v>
      </c>
      <c r="I172" s="143"/>
      <c r="J172" s="144">
        <f>ROUND(I172*H172,2)</f>
        <v>0</v>
      </c>
      <c r="K172" s="140" t="s">
        <v>1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0</v>
      </c>
      <c r="R172" s="147">
        <f>Q172*H172</f>
        <v>0</v>
      </c>
      <c r="S172" s="147">
        <v>0</v>
      </c>
      <c r="T172" s="148">
        <f>S172*H172</f>
        <v>0</v>
      </c>
      <c r="AR172" s="149" t="s">
        <v>2243</v>
      </c>
      <c r="AT172" s="149" t="s">
        <v>252</v>
      </c>
      <c r="AU172" s="149" t="s">
        <v>21</v>
      </c>
      <c r="AY172" s="17" t="s">
        <v>250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2243</v>
      </c>
      <c r="BM172" s="149" t="s">
        <v>7271</v>
      </c>
    </row>
    <row r="173" spans="2:65" s="12" customFormat="1" ht="11.25">
      <c r="B173" s="155"/>
      <c r="D173" s="156" t="s">
        <v>265</v>
      </c>
      <c r="E173" s="157" t="s">
        <v>1</v>
      </c>
      <c r="F173" s="158" t="s">
        <v>7272</v>
      </c>
      <c r="H173" s="159">
        <v>548.96699999999998</v>
      </c>
      <c r="I173" s="160"/>
      <c r="L173" s="155"/>
      <c r="M173" s="161"/>
      <c r="T173" s="162"/>
      <c r="AT173" s="157" t="s">
        <v>265</v>
      </c>
      <c r="AU173" s="157" t="s">
        <v>21</v>
      </c>
      <c r="AV173" s="12" t="s">
        <v>21</v>
      </c>
      <c r="AW173" s="12" t="s">
        <v>36</v>
      </c>
      <c r="AX173" s="12" t="s">
        <v>88</v>
      </c>
      <c r="AY173" s="157" t="s">
        <v>250</v>
      </c>
    </row>
    <row r="174" spans="2:65" s="1" customFormat="1" ht="21.75" customHeight="1">
      <c r="B174" s="33"/>
      <c r="C174" s="138" t="s">
        <v>393</v>
      </c>
      <c r="D174" s="138" t="s">
        <v>252</v>
      </c>
      <c r="E174" s="139" t="s">
        <v>7273</v>
      </c>
      <c r="F174" s="140" t="s">
        <v>7274</v>
      </c>
      <c r="G174" s="141" t="s">
        <v>283</v>
      </c>
      <c r="H174" s="142">
        <v>1</v>
      </c>
      <c r="I174" s="143"/>
      <c r="J174" s="144">
        <f>ROUND(I174*H174,2)</f>
        <v>0</v>
      </c>
      <c r="K174" s="140" t="s">
        <v>1</v>
      </c>
      <c r="L174" s="33"/>
      <c r="M174" s="145" t="s">
        <v>1</v>
      </c>
      <c r="N174" s="146" t="s">
        <v>45</v>
      </c>
      <c r="P174" s="147">
        <f>O174*H174</f>
        <v>0</v>
      </c>
      <c r="Q174" s="147">
        <v>0</v>
      </c>
      <c r="R174" s="147">
        <f>Q174*H174</f>
        <v>0</v>
      </c>
      <c r="S174" s="147">
        <v>0</v>
      </c>
      <c r="T174" s="148">
        <f>S174*H174</f>
        <v>0</v>
      </c>
      <c r="AR174" s="149" t="s">
        <v>2243</v>
      </c>
      <c r="AT174" s="149" t="s">
        <v>252</v>
      </c>
      <c r="AU174" s="149" t="s">
        <v>21</v>
      </c>
      <c r="AY174" s="17" t="s">
        <v>250</v>
      </c>
      <c r="BE174" s="150">
        <f>IF(N174="základní",J174,0)</f>
        <v>0</v>
      </c>
      <c r="BF174" s="150">
        <f>IF(N174="snížená",J174,0)</f>
        <v>0</v>
      </c>
      <c r="BG174" s="150">
        <f>IF(N174="zákl. přenesená",J174,0)</f>
        <v>0</v>
      </c>
      <c r="BH174" s="150">
        <f>IF(N174="sníž. přenesená",J174,0)</f>
        <v>0</v>
      </c>
      <c r="BI174" s="150">
        <f>IF(N174="nulová",J174,0)</f>
        <v>0</v>
      </c>
      <c r="BJ174" s="17" t="s">
        <v>88</v>
      </c>
      <c r="BK174" s="150">
        <f>ROUND(I174*H174,2)</f>
        <v>0</v>
      </c>
      <c r="BL174" s="17" t="s">
        <v>2243</v>
      </c>
      <c r="BM174" s="149" t="s">
        <v>7275</v>
      </c>
    </row>
    <row r="175" spans="2:65" s="1" customFormat="1" ht="33" customHeight="1">
      <c r="B175" s="33"/>
      <c r="C175" s="138" t="s">
        <v>399</v>
      </c>
      <c r="D175" s="138" t="s">
        <v>252</v>
      </c>
      <c r="E175" s="139" t="s">
        <v>7276</v>
      </c>
      <c r="F175" s="140" t="s">
        <v>7277</v>
      </c>
      <c r="G175" s="141" t="s">
        <v>283</v>
      </c>
      <c r="H175" s="142">
        <v>1</v>
      </c>
      <c r="I175" s="143"/>
      <c r="J175" s="144">
        <f>ROUND(I175*H175,2)</f>
        <v>0</v>
      </c>
      <c r="K175" s="140" t="s">
        <v>1</v>
      </c>
      <c r="L175" s="33"/>
      <c r="M175" s="145" t="s">
        <v>1</v>
      </c>
      <c r="N175" s="146" t="s">
        <v>45</v>
      </c>
      <c r="P175" s="147">
        <f>O175*H175</f>
        <v>0</v>
      </c>
      <c r="Q175" s="147">
        <v>0</v>
      </c>
      <c r="R175" s="147">
        <f>Q175*H175</f>
        <v>0</v>
      </c>
      <c r="S175" s="147">
        <v>0</v>
      </c>
      <c r="T175" s="148">
        <f>S175*H175</f>
        <v>0</v>
      </c>
      <c r="AR175" s="149" t="s">
        <v>2243</v>
      </c>
      <c r="AT175" s="149" t="s">
        <v>252</v>
      </c>
      <c r="AU175" s="149" t="s">
        <v>21</v>
      </c>
      <c r="AY175" s="17" t="s">
        <v>250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2243</v>
      </c>
      <c r="BM175" s="149" t="s">
        <v>7278</v>
      </c>
    </row>
    <row r="176" spans="2:65" s="1" customFormat="1" ht="19.5">
      <c r="B176" s="33"/>
      <c r="D176" s="156" t="s">
        <v>285</v>
      </c>
      <c r="F176" s="170" t="s">
        <v>7279</v>
      </c>
      <c r="I176" s="153"/>
      <c r="L176" s="33"/>
      <c r="M176" s="154"/>
      <c r="T176" s="57"/>
      <c r="AT176" s="17" t="s">
        <v>285</v>
      </c>
      <c r="AU176" s="17" t="s">
        <v>21</v>
      </c>
    </row>
    <row r="177" spans="2:65" s="1" customFormat="1" ht="16.5" customHeight="1">
      <c r="B177" s="33"/>
      <c r="C177" s="138" t="s">
        <v>406</v>
      </c>
      <c r="D177" s="138" t="s">
        <v>252</v>
      </c>
      <c r="E177" s="139" t="s">
        <v>7280</v>
      </c>
      <c r="F177" s="140" t="s">
        <v>7281</v>
      </c>
      <c r="G177" s="141" t="s">
        <v>283</v>
      </c>
      <c r="H177" s="142">
        <v>1</v>
      </c>
      <c r="I177" s="143"/>
      <c r="J177" s="144">
        <f>ROUND(I177*H177,2)</f>
        <v>0</v>
      </c>
      <c r="K177" s="140" t="s">
        <v>1</v>
      </c>
      <c r="L177" s="33"/>
      <c r="M177" s="145" t="s">
        <v>1</v>
      </c>
      <c r="N177" s="146" t="s">
        <v>45</v>
      </c>
      <c r="P177" s="147">
        <f>O177*H177</f>
        <v>0</v>
      </c>
      <c r="Q177" s="147">
        <v>0</v>
      </c>
      <c r="R177" s="147">
        <f>Q177*H177</f>
        <v>0</v>
      </c>
      <c r="S177" s="147">
        <v>0</v>
      </c>
      <c r="T177" s="148">
        <f>S177*H177</f>
        <v>0</v>
      </c>
      <c r="AR177" s="149" t="s">
        <v>257</v>
      </c>
      <c r="AT177" s="149" t="s">
        <v>252</v>
      </c>
      <c r="AU177" s="149" t="s">
        <v>21</v>
      </c>
      <c r="AY177" s="17" t="s">
        <v>250</v>
      </c>
      <c r="BE177" s="150">
        <f>IF(N177="základní",J177,0)</f>
        <v>0</v>
      </c>
      <c r="BF177" s="150">
        <f>IF(N177="snížená",J177,0)</f>
        <v>0</v>
      </c>
      <c r="BG177" s="150">
        <f>IF(N177="zákl. přenesená",J177,0)</f>
        <v>0</v>
      </c>
      <c r="BH177" s="150">
        <f>IF(N177="sníž. přenesená",J177,0)</f>
        <v>0</v>
      </c>
      <c r="BI177" s="150">
        <f>IF(N177="nulová",J177,0)</f>
        <v>0</v>
      </c>
      <c r="BJ177" s="17" t="s">
        <v>88</v>
      </c>
      <c r="BK177" s="150">
        <f>ROUND(I177*H177,2)</f>
        <v>0</v>
      </c>
      <c r="BL177" s="17" t="s">
        <v>257</v>
      </c>
      <c r="BM177" s="149" t="s">
        <v>7282</v>
      </c>
    </row>
    <row r="178" spans="2:65" s="1" customFormat="1" ht="19.5">
      <c r="B178" s="33"/>
      <c r="D178" s="156" t="s">
        <v>285</v>
      </c>
      <c r="F178" s="170" t="s">
        <v>7283</v>
      </c>
      <c r="I178" s="153"/>
      <c r="L178" s="33"/>
      <c r="M178" s="154"/>
      <c r="T178" s="57"/>
      <c r="AT178" s="17" t="s">
        <v>285</v>
      </c>
      <c r="AU178" s="17" t="s">
        <v>21</v>
      </c>
    </row>
    <row r="179" spans="2:65" s="1" customFormat="1" ht="24.2" customHeight="1">
      <c r="B179" s="33"/>
      <c r="C179" s="138" t="s">
        <v>411</v>
      </c>
      <c r="D179" s="138" t="s">
        <v>252</v>
      </c>
      <c r="E179" s="139" t="s">
        <v>7284</v>
      </c>
      <c r="F179" s="140" t="s">
        <v>7285</v>
      </c>
      <c r="G179" s="141" t="s">
        <v>2361</v>
      </c>
      <c r="H179" s="142">
        <v>2</v>
      </c>
      <c r="I179" s="143"/>
      <c r="J179" s="144">
        <f>ROUND(I179*H179,2)</f>
        <v>0</v>
      </c>
      <c r="K179" s="140" t="s">
        <v>1</v>
      </c>
      <c r="L179" s="33"/>
      <c r="M179" s="145" t="s">
        <v>1</v>
      </c>
      <c r="N179" s="146" t="s">
        <v>45</v>
      </c>
      <c r="P179" s="147">
        <f>O179*H179</f>
        <v>0</v>
      </c>
      <c r="Q179" s="147">
        <v>0</v>
      </c>
      <c r="R179" s="147">
        <f>Q179*H179</f>
        <v>0</v>
      </c>
      <c r="S179" s="147">
        <v>0</v>
      </c>
      <c r="T179" s="148">
        <f>S179*H179</f>
        <v>0</v>
      </c>
      <c r="AR179" s="149" t="s">
        <v>2243</v>
      </c>
      <c r="AT179" s="149" t="s">
        <v>252</v>
      </c>
      <c r="AU179" s="149" t="s">
        <v>21</v>
      </c>
      <c r="AY179" s="17" t="s">
        <v>250</v>
      </c>
      <c r="BE179" s="150">
        <f>IF(N179="základní",J179,0)</f>
        <v>0</v>
      </c>
      <c r="BF179" s="150">
        <f>IF(N179="snížená",J179,0)</f>
        <v>0</v>
      </c>
      <c r="BG179" s="150">
        <f>IF(N179="zákl. přenesená",J179,0)</f>
        <v>0</v>
      </c>
      <c r="BH179" s="150">
        <f>IF(N179="sníž. přenesená",J179,0)</f>
        <v>0</v>
      </c>
      <c r="BI179" s="150">
        <f>IF(N179="nulová",J179,0)</f>
        <v>0</v>
      </c>
      <c r="BJ179" s="17" t="s">
        <v>88</v>
      </c>
      <c r="BK179" s="150">
        <f>ROUND(I179*H179,2)</f>
        <v>0</v>
      </c>
      <c r="BL179" s="17" t="s">
        <v>2243</v>
      </c>
      <c r="BM179" s="149" t="s">
        <v>7286</v>
      </c>
    </row>
    <row r="180" spans="2:65" s="1" customFormat="1" ht="29.25">
      <c r="B180" s="33"/>
      <c r="D180" s="156" t="s">
        <v>285</v>
      </c>
      <c r="F180" s="170" t="s">
        <v>7287</v>
      </c>
      <c r="I180" s="153"/>
      <c r="L180" s="33"/>
      <c r="M180" s="154"/>
      <c r="T180" s="57"/>
      <c r="AT180" s="17" t="s">
        <v>285</v>
      </c>
      <c r="AU180" s="17" t="s">
        <v>21</v>
      </c>
    </row>
    <row r="181" spans="2:65" s="1" customFormat="1" ht="24.2" customHeight="1">
      <c r="B181" s="33"/>
      <c r="C181" s="138" t="s">
        <v>417</v>
      </c>
      <c r="D181" s="138" t="s">
        <v>252</v>
      </c>
      <c r="E181" s="139" t="s">
        <v>7288</v>
      </c>
      <c r="F181" s="140" t="s">
        <v>7289</v>
      </c>
      <c r="G181" s="141" t="s">
        <v>255</v>
      </c>
      <c r="H181" s="142">
        <v>25000</v>
      </c>
      <c r="I181" s="143"/>
      <c r="J181" s="144">
        <f>ROUND(I181*H181,2)</f>
        <v>0</v>
      </c>
      <c r="K181" s="140" t="s">
        <v>1</v>
      </c>
      <c r="L181" s="33"/>
      <c r="M181" s="145" t="s">
        <v>1</v>
      </c>
      <c r="N181" s="146" t="s">
        <v>45</v>
      </c>
      <c r="P181" s="147">
        <f>O181*H181</f>
        <v>0</v>
      </c>
      <c r="Q181" s="147">
        <v>0</v>
      </c>
      <c r="R181" s="147">
        <f>Q181*H181</f>
        <v>0</v>
      </c>
      <c r="S181" s="147">
        <v>0</v>
      </c>
      <c r="T181" s="148">
        <f>S181*H181</f>
        <v>0</v>
      </c>
      <c r="AR181" s="149" t="s">
        <v>2243</v>
      </c>
      <c r="AT181" s="149" t="s">
        <v>252</v>
      </c>
      <c r="AU181" s="149" t="s">
        <v>21</v>
      </c>
      <c r="AY181" s="17" t="s">
        <v>250</v>
      </c>
      <c r="BE181" s="150">
        <f>IF(N181="základní",J181,0)</f>
        <v>0</v>
      </c>
      <c r="BF181" s="150">
        <f>IF(N181="snížená",J181,0)</f>
        <v>0</v>
      </c>
      <c r="BG181" s="150">
        <f>IF(N181="zákl. přenesená",J181,0)</f>
        <v>0</v>
      </c>
      <c r="BH181" s="150">
        <f>IF(N181="sníž. přenesená",J181,0)</f>
        <v>0</v>
      </c>
      <c r="BI181" s="150">
        <f>IF(N181="nulová",J181,0)</f>
        <v>0</v>
      </c>
      <c r="BJ181" s="17" t="s">
        <v>88</v>
      </c>
      <c r="BK181" s="150">
        <f>ROUND(I181*H181,2)</f>
        <v>0</v>
      </c>
      <c r="BL181" s="17" t="s">
        <v>2243</v>
      </c>
      <c r="BM181" s="149" t="s">
        <v>7290</v>
      </c>
    </row>
    <row r="182" spans="2:65" s="11" customFormat="1" ht="22.9" customHeight="1">
      <c r="B182" s="126"/>
      <c r="D182" s="127" t="s">
        <v>79</v>
      </c>
      <c r="E182" s="136" t="s">
        <v>7291</v>
      </c>
      <c r="F182" s="136" t="s">
        <v>7292</v>
      </c>
      <c r="I182" s="129"/>
      <c r="J182" s="137">
        <f>BK182</f>
        <v>0</v>
      </c>
      <c r="L182" s="126"/>
      <c r="M182" s="131"/>
      <c r="P182" s="132">
        <f>SUM(P183:P192)</f>
        <v>0</v>
      </c>
      <c r="R182" s="132">
        <f>SUM(R183:R192)</f>
        <v>0</v>
      </c>
      <c r="T182" s="133">
        <f>SUM(T183:T192)</f>
        <v>0</v>
      </c>
      <c r="AR182" s="127" t="s">
        <v>280</v>
      </c>
      <c r="AT182" s="134" t="s">
        <v>79</v>
      </c>
      <c r="AU182" s="134" t="s">
        <v>88</v>
      </c>
      <c r="AY182" s="127" t="s">
        <v>250</v>
      </c>
      <c r="BK182" s="135">
        <f>SUM(BK183:BK192)</f>
        <v>0</v>
      </c>
    </row>
    <row r="183" spans="2:65" s="1" customFormat="1" ht="16.5" customHeight="1">
      <c r="B183" s="33"/>
      <c r="C183" s="138" t="s">
        <v>423</v>
      </c>
      <c r="D183" s="138" t="s">
        <v>252</v>
      </c>
      <c r="E183" s="139" t="s">
        <v>2138</v>
      </c>
      <c r="F183" s="140" t="s">
        <v>7293</v>
      </c>
      <c r="G183" s="141" t="s">
        <v>283</v>
      </c>
      <c r="H183" s="142">
        <v>1</v>
      </c>
      <c r="I183" s="143"/>
      <c r="J183" s="144">
        <f>ROUND(I183*H183,2)</f>
        <v>0</v>
      </c>
      <c r="K183" s="140" t="s">
        <v>1</v>
      </c>
      <c r="L183" s="33"/>
      <c r="M183" s="145" t="s">
        <v>1</v>
      </c>
      <c r="N183" s="146" t="s">
        <v>45</v>
      </c>
      <c r="P183" s="147">
        <f>O183*H183</f>
        <v>0</v>
      </c>
      <c r="Q183" s="147">
        <v>0</v>
      </c>
      <c r="R183" s="147">
        <f>Q183*H183</f>
        <v>0</v>
      </c>
      <c r="S183" s="147">
        <v>0</v>
      </c>
      <c r="T183" s="148">
        <f>S183*H183</f>
        <v>0</v>
      </c>
      <c r="AR183" s="149" t="s">
        <v>257</v>
      </c>
      <c r="AT183" s="149" t="s">
        <v>252</v>
      </c>
      <c r="AU183" s="149" t="s">
        <v>21</v>
      </c>
      <c r="AY183" s="17" t="s">
        <v>250</v>
      </c>
      <c r="BE183" s="150">
        <f>IF(N183="základní",J183,0)</f>
        <v>0</v>
      </c>
      <c r="BF183" s="150">
        <f>IF(N183="snížená",J183,0)</f>
        <v>0</v>
      </c>
      <c r="BG183" s="150">
        <f>IF(N183="zákl. přenesená",J183,0)</f>
        <v>0</v>
      </c>
      <c r="BH183" s="150">
        <f>IF(N183="sníž. přenesená",J183,0)</f>
        <v>0</v>
      </c>
      <c r="BI183" s="150">
        <f>IF(N183="nulová",J183,0)</f>
        <v>0</v>
      </c>
      <c r="BJ183" s="17" t="s">
        <v>88</v>
      </c>
      <c r="BK183" s="150">
        <f>ROUND(I183*H183,2)</f>
        <v>0</v>
      </c>
      <c r="BL183" s="17" t="s">
        <v>257</v>
      </c>
      <c r="BM183" s="149" t="s">
        <v>7294</v>
      </c>
    </row>
    <row r="184" spans="2:65" s="1" customFormat="1" ht="29.25">
      <c r="B184" s="33"/>
      <c r="D184" s="156" t="s">
        <v>285</v>
      </c>
      <c r="F184" s="170" t="s">
        <v>7295</v>
      </c>
      <c r="I184" s="153"/>
      <c r="L184" s="33"/>
      <c r="M184" s="154"/>
      <c r="T184" s="57"/>
      <c r="AT184" s="17" t="s">
        <v>285</v>
      </c>
      <c r="AU184" s="17" t="s">
        <v>21</v>
      </c>
    </row>
    <row r="185" spans="2:65" s="1" customFormat="1" ht="24.2" customHeight="1">
      <c r="B185" s="33"/>
      <c r="C185" s="138" t="s">
        <v>429</v>
      </c>
      <c r="D185" s="138" t="s">
        <v>252</v>
      </c>
      <c r="E185" s="139" t="s">
        <v>7296</v>
      </c>
      <c r="F185" s="140" t="s">
        <v>7297</v>
      </c>
      <c r="G185" s="141" t="s">
        <v>283</v>
      </c>
      <c r="H185" s="142">
        <v>1</v>
      </c>
      <c r="I185" s="143"/>
      <c r="J185" s="144">
        <f>ROUND(I185*H185,2)</f>
        <v>0</v>
      </c>
      <c r="K185" s="140" t="s">
        <v>1</v>
      </c>
      <c r="L185" s="33"/>
      <c r="M185" s="145" t="s">
        <v>1</v>
      </c>
      <c r="N185" s="146" t="s">
        <v>45</v>
      </c>
      <c r="P185" s="147">
        <f>O185*H185</f>
        <v>0</v>
      </c>
      <c r="Q185" s="147">
        <v>0</v>
      </c>
      <c r="R185" s="147">
        <f>Q185*H185</f>
        <v>0</v>
      </c>
      <c r="S185" s="147">
        <v>0</v>
      </c>
      <c r="T185" s="148">
        <f>S185*H185</f>
        <v>0</v>
      </c>
      <c r="AR185" s="149" t="s">
        <v>257</v>
      </c>
      <c r="AT185" s="149" t="s">
        <v>252</v>
      </c>
      <c r="AU185" s="149" t="s">
        <v>21</v>
      </c>
      <c r="AY185" s="17" t="s">
        <v>250</v>
      </c>
      <c r="BE185" s="150">
        <f>IF(N185="základní",J185,0)</f>
        <v>0</v>
      </c>
      <c r="BF185" s="150">
        <f>IF(N185="snížená",J185,0)</f>
        <v>0</v>
      </c>
      <c r="BG185" s="150">
        <f>IF(N185="zákl. přenesená",J185,0)</f>
        <v>0</v>
      </c>
      <c r="BH185" s="150">
        <f>IF(N185="sníž. přenesená",J185,0)</f>
        <v>0</v>
      </c>
      <c r="BI185" s="150">
        <f>IF(N185="nulová",J185,0)</f>
        <v>0</v>
      </c>
      <c r="BJ185" s="17" t="s">
        <v>88</v>
      </c>
      <c r="BK185" s="150">
        <f>ROUND(I185*H185,2)</f>
        <v>0</v>
      </c>
      <c r="BL185" s="17" t="s">
        <v>257</v>
      </c>
      <c r="BM185" s="149" t="s">
        <v>7298</v>
      </c>
    </row>
    <row r="186" spans="2:65" s="1" customFormat="1" ht="29.25">
      <c r="B186" s="33"/>
      <c r="D186" s="156" t="s">
        <v>285</v>
      </c>
      <c r="F186" s="170" t="s">
        <v>7299</v>
      </c>
      <c r="I186" s="153"/>
      <c r="L186" s="33"/>
      <c r="M186" s="154"/>
      <c r="T186" s="57"/>
      <c r="AT186" s="17" t="s">
        <v>285</v>
      </c>
      <c r="AU186" s="17" t="s">
        <v>21</v>
      </c>
    </row>
    <row r="187" spans="2:65" s="1" customFormat="1" ht="16.5" customHeight="1">
      <c r="B187" s="33"/>
      <c r="C187" s="138" t="s">
        <v>435</v>
      </c>
      <c r="D187" s="138" t="s">
        <v>252</v>
      </c>
      <c r="E187" s="139" t="s">
        <v>7300</v>
      </c>
      <c r="F187" s="140" t="s">
        <v>7301</v>
      </c>
      <c r="G187" s="141" t="s">
        <v>283</v>
      </c>
      <c r="H187" s="142">
        <v>1</v>
      </c>
      <c r="I187" s="143"/>
      <c r="J187" s="144">
        <f>ROUND(I187*H187,2)</f>
        <v>0</v>
      </c>
      <c r="K187" s="140" t="s">
        <v>1</v>
      </c>
      <c r="L187" s="33"/>
      <c r="M187" s="145" t="s">
        <v>1</v>
      </c>
      <c r="N187" s="146" t="s">
        <v>45</v>
      </c>
      <c r="P187" s="147">
        <f>O187*H187</f>
        <v>0</v>
      </c>
      <c r="Q187" s="147">
        <v>0</v>
      </c>
      <c r="R187" s="147">
        <f>Q187*H187</f>
        <v>0</v>
      </c>
      <c r="S187" s="147">
        <v>0</v>
      </c>
      <c r="T187" s="148">
        <f>S187*H187</f>
        <v>0</v>
      </c>
      <c r="AR187" s="149" t="s">
        <v>257</v>
      </c>
      <c r="AT187" s="149" t="s">
        <v>252</v>
      </c>
      <c r="AU187" s="149" t="s">
        <v>21</v>
      </c>
      <c r="AY187" s="17" t="s">
        <v>250</v>
      </c>
      <c r="BE187" s="150">
        <f>IF(N187="základní",J187,0)</f>
        <v>0</v>
      </c>
      <c r="BF187" s="150">
        <f>IF(N187="snížená",J187,0)</f>
        <v>0</v>
      </c>
      <c r="BG187" s="150">
        <f>IF(N187="zákl. přenesená",J187,0)</f>
        <v>0</v>
      </c>
      <c r="BH187" s="150">
        <f>IF(N187="sníž. přenesená",J187,0)</f>
        <v>0</v>
      </c>
      <c r="BI187" s="150">
        <f>IF(N187="nulová",J187,0)</f>
        <v>0</v>
      </c>
      <c r="BJ187" s="17" t="s">
        <v>88</v>
      </c>
      <c r="BK187" s="150">
        <f>ROUND(I187*H187,2)</f>
        <v>0</v>
      </c>
      <c r="BL187" s="17" t="s">
        <v>257</v>
      </c>
      <c r="BM187" s="149" t="s">
        <v>7302</v>
      </c>
    </row>
    <row r="188" spans="2:65" s="1" customFormat="1" ht="78">
      <c r="B188" s="33"/>
      <c r="D188" s="156" t="s">
        <v>285</v>
      </c>
      <c r="F188" s="170" t="s">
        <v>7303</v>
      </c>
      <c r="I188" s="153"/>
      <c r="L188" s="33"/>
      <c r="M188" s="154"/>
      <c r="T188" s="57"/>
      <c r="AT188" s="17" t="s">
        <v>285</v>
      </c>
      <c r="AU188" s="17" t="s">
        <v>21</v>
      </c>
    </row>
    <row r="189" spans="2:65" s="1" customFormat="1" ht="16.5" customHeight="1">
      <c r="B189" s="33"/>
      <c r="C189" s="138" t="s">
        <v>440</v>
      </c>
      <c r="D189" s="138" t="s">
        <v>252</v>
      </c>
      <c r="E189" s="139" t="s">
        <v>7304</v>
      </c>
      <c r="F189" s="140" t="s">
        <v>7305</v>
      </c>
      <c r="G189" s="141" t="s">
        <v>283</v>
      </c>
      <c r="H189" s="142">
        <v>1</v>
      </c>
      <c r="I189" s="143"/>
      <c r="J189" s="144">
        <f>ROUND(I189*H189,2)</f>
        <v>0</v>
      </c>
      <c r="K189" s="140" t="s">
        <v>1</v>
      </c>
      <c r="L189" s="33"/>
      <c r="M189" s="145" t="s">
        <v>1</v>
      </c>
      <c r="N189" s="146" t="s">
        <v>45</v>
      </c>
      <c r="P189" s="147">
        <f>O189*H189</f>
        <v>0</v>
      </c>
      <c r="Q189" s="147">
        <v>0</v>
      </c>
      <c r="R189" s="147">
        <f>Q189*H189</f>
        <v>0</v>
      </c>
      <c r="S189" s="147">
        <v>0</v>
      </c>
      <c r="T189" s="148">
        <f>S189*H189</f>
        <v>0</v>
      </c>
      <c r="AR189" s="149" t="s">
        <v>257</v>
      </c>
      <c r="AT189" s="149" t="s">
        <v>252</v>
      </c>
      <c r="AU189" s="149" t="s">
        <v>21</v>
      </c>
      <c r="AY189" s="17" t="s">
        <v>250</v>
      </c>
      <c r="BE189" s="150">
        <f>IF(N189="základní",J189,0)</f>
        <v>0</v>
      </c>
      <c r="BF189" s="150">
        <f>IF(N189="snížená",J189,0)</f>
        <v>0</v>
      </c>
      <c r="BG189" s="150">
        <f>IF(N189="zákl. přenesená",J189,0)</f>
        <v>0</v>
      </c>
      <c r="BH189" s="150">
        <f>IF(N189="sníž. přenesená",J189,0)</f>
        <v>0</v>
      </c>
      <c r="BI189" s="150">
        <f>IF(N189="nulová",J189,0)</f>
        <v>0</v>
      </c>
      <c r="BJ189" s="17" t="s">
        <v>88</v>
      </c>
      <c r="BK189" s="150">
        <f>ROUND(I189*H189,2)</f>
        <v>0</v>
      </c>
      <c r="BL189" s="17" t="s">
        <v>257</v>
      </c>
      <c r="BM189" s="149" t="s">
        <v>7306</v>
      </c>
    </row>
    <row r="190" spans="2:65" s="1" customFormat="1" ht="19.5">
      <c r="B190" s="33"/>
      <c r="D190" s="156" t="s">
        <v>285</v>
      </c>
      <c r="F190" s="170" t="s">
        <v>7307</v>
      </c>
      <c r="I190" s="153"/>
      <c r="L190" s="33"/>
      <c r="M190" s="154"/>
      <c r="T190" s="57"/>
      <c r="AT190" s="17" t="s">
        <v>285</v>
      </c>
      <c r="AU190" s="17" t="s">
        <v>21</v>
      </c>
    </row>
    <row r="191" spans="2:65" s="1" customFormat="1" ht="16.5" customHeight="1">
      <c r="B191" s="33"/>
      <c r="C191" s="138" t="s">
        <v>447</v>
      </c>
      <c r="D191" s="138" t="s">
        <v>252</v>
      </c>
      <c r="E191" s="139" t="s">
        <v>7308</v>
      </c>
      <c r="F191" s="140" t="s">
        <v>7309</v>
      </c>
      <c r="G191" s="141" t="s">
        <v>283</v>
      </c>
      <c r="H191" s="142">
        <v>1</v>
      </c>
      <c r="I191" s="143"/>
      <c r="J191" s="144">
        <f>ROUND(I191*H191,2)</f>
        <v>0</v>
      </c>
      <c r="K191" s="140" t="s">
        <v>1</v>
      </c>
      <c r="L191" s="33"/>
      <c r="M191" s="145" t="s">
        <v>1</v>
      </c>
      <c r="N191" s="146" t="s">
        <v>45</v>
      </c>
      <c r="P191" s="147">
        <f>O191*H191</f>
        <v>0</v>
      </c>
      <c r="Q191" s="147">
        <v>0</v>
      </c>
      <c r="R191" s="147">
        <f>Q191*H191</f>
        <v>0</v>
      </c>
      <c r="S191" s="147">
        <v>0</v>
      </c>
      <c r="T191" s="148">
        <f>S191*H191</f>
        <v>0</v>
      </c>
      <c r="AR191" s="149" t="s">
        <v>257</v>
      </c>
      <c r="AT191" s="149" t="s">
        <v>252</v>
      </c>
      <c r="AU191" s="149" t="s">
        <v>21</v>
      </c>
      <c r="AY191" s="17" t="s">
        <v>250</v>
      </c>
      <c r="BE191" s="150">
        <f>IF(N191="základní",J191,0)</f>
        <v>0</v>
      </c>
      <c r="BF191" s="150">
        <f>IF(N191="snížená",J191,0)</f>
        <v>0</v>
      </c>
      <c r="BG191" s="150">
        <f>IF(N191="zákl. přenesená",J191,0)</f>
        <v>0</v>
      </c>
      <c r="BH191" s="150">
        <f>IF(N191="sníž. přenesená",J191,0)</f>
        <v>0</v>
      </c>
      <c r="BI191" s="150">
        <f>IF(N191="nulová",J191,0)</f>
        <v>0</v>
      </c>
      <c r="BJ191" s="17" t="s">
        <v>88</v>
      </c>
      <c r="BK191" s="150">
        <f>ROUND(I191*H191,2)</f>
        <v>0</v>
      </c>
      <c r="BL191" s="17" t="s">
        <v>257</v>
      </c>
      <c r="BM191" s="149" t="s">
        <v>7310</v>
      </c>
    </row>
    <row r="192" spans="2:65" s="1" customFormat="1" ht="16.5" customHeight="1">
      <c r="B192" s="33"/>
      <c r="C192" s="138" t="s">
        <v>485</v>
      </c>
      <c r="D192" s="138" t="s">
        <v>252</v>
      </c>
      <c r="E192" s="139" t="s">
        <v>7311</v>
      </c>
      <c r="F192" s="140" t="s">
        <v>7312</v>
      </c>
      <c r="G192" s="141" t="s">
        <v>283</v>
      </c>
      <c r="H192" s="142">
        <v>1</v>
      </c>
      <c r="I192" s="143"/>
      <c r="J192" s="144">
        <f>ROUND(I192*H192,2)</f>
        <v>0</v>
      </c>
      <c r="K192" s="140" t="s">
        <v>1</v>
      </c>
      <c r="L192" s="33"/>
      <c r="M192" s="145" t="s">
        <v>1</v>
      </c>
      <c r="N192" s="146" t="s">
        <v>45</v>
      </c>
      <c r="P192" s="147">
        <f>O192*H192</f>
        <v>0</v>
      </c>
      <c r="Q192" s="147">
        <v>0</v>
      </c>
      <c r="R192" s="147">
        <f>Q192*H192</f>
        <v>0</v>
      </c>
      <c r="S192" s="147">
        <v>0</v>
      </c>
      <c r="T192" s="148">
        <f>S192*H192</f>
        <v>0</v>
      </c>
      <c r="AR192" s="149" t="s">
        <v>257</v>
      </c>
      <c r="AT192" s="149" t="s">
        <v>252</v>
      </c>
      <c r="AU192" s="149" t="s">
        <v>21</v>
      </c>
      <c r="AY192" s="17" t="s">
        <v>250</v>
      </c>
      <c r="BE192" s="150">
        <f>IF(N192="základní",J192,0)</f>
        <v>0</v>
      </c>
      <c r="BF192" s="150">
        <f>IF(N192="snížená",J192,0)</f>
        <v>0</v>
      </c>
      <c r="BG192" s="150">
        <f>IF(N192="zákl. přenesená",J192,0)</f>
        <v>0</v>
      </c>
      <c r="BH192" s="150">
        <f>IF(N192="sníž. přenesená",J192,0)</f>
        <v>0</v>
      </c>
      <c r="BI192" s="150">
        <f>IF(N192="nulová",J192,0)</f>
        <v>0</v>
      </c>
      <c r="BJ192" s="17" t="s">
        <v>88</v>
      </c>
      <c r="BK192" s="150">
        <f>ROUND(I192*H192,2)</f>
        <v>0</v>
      </c>
      <c r="BL192" s="17" t="s">
        <v>257</v>
      </c>
      <c r="BM192" s="149" t="s">
        <v>7313</v>
      </c>
    </row>
    <row r="193" spans="2:65" s="11" customFormat="1" ht="22.9" customHeight="1">
      <c r="B193" s="126"/>
      <c r="D193" s="127" t="s">
        <v>79</v>
      </c>
      <c r="E193" s="136" t="s">
        <v>7314</v>
      </c>
      <c r="F193" s="136" t="s">
        <v>7315</v>
      </c>
      <c r="I193" s="129"/>
      <c r="J193" s="137">
        <f>BK193</f>
        <v>0</v>
      </c>
      <c r="L193" s="126"/>
      <c r="M193" s="131"/>
      <c r="P193" s="132">
        <f>SUM(P194:P200)</f>
        <v>0</v>
      </c>
      <c r="R193" s="132">
        <f>SUM(R194:R200)</f>
        <v>0</v>
      </c>
      <c r="T193" s="133">
        <f>SUM(T194:T200)</f>
        <v>0</v>
      </c>
      <c r="AR193" s="127" t="s">
        <v>280</v>
      </c>
      <c r="AT193" s="134" t="s">
        <v>79</v>
      </c>
      <c r="AU193" s="134" t="s">
        <v>88</v>
      </c>
      <c r="AY193" s="127" t="s">
        <v>250</v>
      </c>
      <c r="BK193" s="135">
        <f>SUM(BK194:BK200)</f>
        <v>0</v>
      </c>
    </row>
    <row r="194" spans="2:65" s="1" customFormat="1" ht="16.5" customHeight="1">
      <c r="B194" s="33"/>
      <c r="C194" s="138" t="s">
        <v>454</v>
      </c>
      <c r="D194" s="138" t="s">
        <v>252</v>
      </c>
      <c r="E194" s="139" t="s">
        <v>7316</v>
      </c>
      <c r="F194" s="140" t="s">
        <v>7317</v>
      </c>
      <c r="G194" s="141" t="s">
        <v>283</v>
      </c>
      <c r="H194" s="142">
        <v>1</v>
      </c>
      <c r="I194" s="143"/>
      <c r="J194" s="144">
        <f>ROUND(I194*H194,2)</f>
        <v>0</v>
      </c>
      <c r="K194" s="140" t="s">
        <v>1</v>
      </c>
      <c r="L194" s="33"/>
      <c r="M194" s="145" t="s">
        <v>1</v>
      </c>
      <c r="N194" s="146" t="s">
        <v>45</v>
      </c>
      <c r="P194" s="147">
        <f>O194*H194</f>
        <v>0</v>
      </c>
      <c r="Q194" s="147">
        <v>0</v>
      </c>
      <c r="R194" s="147">
        <f>Q194*H194</f>
        <v>0</v>
      </c>
      <c r="S194" s="147">
        <v>0</v>
      </c>
      <c r="T194" s="148">
        <f>S194*H194</f>
        <v>0</v>
      </c>
      <c r="AR194" s="149" t="s">
        <v>257</v>
      </c>
      <c r="AT194" s="149" t="s">
        <v>252</v>
      </c>
      <c r="AU194" s="149" t="s">
        <v>21</v>
      </c>
      <c r="AY194" s="17" t="s">
        <v>250</v>
      </c>
      <c r="BE194" s="150">
        <f>IF(N194="základní",J194,0)</f>
        <v>0</v>
      </c>
      <c r="BF194" s="150">
        <f>IF(N194="snížená",J194,0)</f>
        <v>0</v>
      </c>
      <c r="BG194" s="150">
        <f>IF(N194="zákl. přenesená",J194,0)</f>
        <v>0</v>
      </c>
      <c r="BH194" s="150">
        <f>IF(N194="sníž. přenesená",J194,0)</f>
        <v>0</v>
      </c>
      <c r="BI194" s="150">
        <f>IF(N194="nulová",J194,0)</f>
        <v>0</v>
      </c>
      <c r="BJ194" s="17" t="s">
        <v>88</v>
      </c>
      <c r="BK194" s="150">
        <f>ROUND(I194*H194,2)</f>
        <v>0</v>
      </c>
      <c r="BL194" s="17" t="s">
        <v>257</v>
      </c>
      <c r="BM194" s="149" t="s">
        <v>7318</v>
      </c>
    </row>
    <row r="195" spans="2:65" s="1" customFormat="1" ht="39">
      <c r="B195" s="33"/>
      <c r="D195" s="156" t="s">
        <v>285</v>
      </c>
      <c r="F195" s="170" t="s">
        <v>7319</v>
      </c>
      <c r="I195" s="153"/>
      <c r="L195" s="33"/>
      <c r="M195" s="154"/>
      <c r="T195" s="57"/>
      <c r="AT195" s="17" t="s">
        <v>285</v>
      </c>
      <c r="AU195" s="17" t="s">
        <v>21</v>
      </c>
    </row>
    <row r="196" spans="2:65" s="1" customFormat="1" ht="16.5" customHeight="1">
      <c r="B196" s="33"/>
      <c r="C196" s="138" t="s">
        <v>460</v>
      </c>
      <c r="D196" s="138" t="s">
        <v>252</v>
      </c>
      <c r="E196" s="139" t="s">
        <v>7320</v>
      </c>
      <c r="F196" s="140" t="s">
        <v>7321</v>
      </c>
      <c r="G196" s="141" t="s">
        <v>283</v>
      </c>
      <c r="H196" s="142">
        <v>1</v>
      </c>
      <c r="I196" s="143"/>
      <c r="J196" s="144">
        <f>ROUND(I196*H196,2)</f>
        <v>0</v>
      </c>
      <c r="K196" s="140" t="s">
        <v>1</v>
      </c>
      <c r="L196" s="33"/>
      <c r="M196" s="145" t="s">
        <v>1</v>
      </c>
      <c r="N196" s="146" t="s">
        <v>45</v>
      </c>
      <c r="P196" s="147">
        <f>O196*H196</f>
        <v>0</v>
      </c>
      <c r="Q196" s="147">
        <v>0</v>
      </c>
      <c r="R196" s="147">
        <f>Q196*H196</f>
        <v>0</v>
      </c>
      <c r="S196" s="147">
        <v>0</v>
      </c>
      <c r="T196" s="148">
        <f>S196*H196</f>
        <v>0</v>
      </c>
      <c r="AR196" s="149" t="s">
        <v>257</v>
      </c>
      <c r="AT196" s="149" t="s">
        <v>252</v>
      </c>
      <c r="AU196" s="149" t="s">
        <v>21</v>
      </c>
      <c r="AY196" s="17" t="s">
        <v>250</v>
      </c>
      <c r="BE196" s="150">
        <f>IF(N196="základní",J196,0)</f>
        <v>0</v>
      </c>
      <c r="BF196" s="150">
        <f>IF(N196="snížená",J196,0)</f>
        <v>0</v>
      </c>
      <c r="BG196" s="150">
        <f>IF(N196="zákl. přenesená",J196,0)</f>
        <v>0</v>
      </c>
      <c r="BH196" s="150">
        <f>IF(N196="sníž. přenesená",J196,0)</f>
        <v>0</v>
      </c>
      <c r="BI196" s="150">
        <f>IF(N196="nulová",J196,0)</f>
        <v>0</v>
      </c>
      <c r="BJ196" s="17" t="s">
        <v>88</v>
      </c>
      <c r="BK196" s="150">
        <f>ROUND(I196*H196,2)</f>
        <v>0</v>
      </c>
      <c r="BL196" s="17" t="s">
        <v>257</v>
      </c>
      <c r="BM196" s="149" t="s">
        <v>7322</v>
      </c>
    </row>
    <row r="197" spans="2:65" s="1" customFormat="1" ht="24.2" customHeight="1">
      <c r="B197" s="33"/>
      <c r="C197" s="138" t="s">
        <v>466</v>
      </c>
      <c r="D197" s="138" t="s">
        <v>252</v>
      </c>
      <c r="E197" s="139" t="s">
        <v>7323</v>
      </c>
      <c r="F197" s="140" t="s">
        <v>7324</v>
      </c>
      <c r="G197" s="141" t="s">
        <v>283</v>
      </c>
      <c r="H197" s="142">
        <v>1</v>
      </c>
      <c r="I197" s="143"/>
      <c r="J197" s="144">
        <f>ROUND(I197*H197,2)</f>
        <v>0</v>
      </c>
      <c r="K197" s="140" t="s">
        <v>1</v>
      </c>
      <c r="L197" s="33"/>
      <c r="M197" s="145" t="s">
        <v>1</v>
      </c>
      <c r="N197" s="146" t="s">
        <v>45</v>
      </c>
      <c r="P197" s="147">
        <f>O197*H197</f>
        <v>0</v>
      </c>
      <c r="Q197" s="147">
        <v>0</v>
      </c>
      <c r="R197" s="147">
        <f>Q197*H197</f>
        <v>0</v>
      </c>
      <c r="S197" s="147">
        <v>0</v>
      </c>
      <c r="T197" s="148">
        <f>S197*H197</f>
        <v>0</v>
      </c>
      <c r="AR197" s="149" t="s">
        <v>257</v>
      </c>
      <c r="AT197" s="149" t="s">
        <v>252</v>
      </c>
      <c r="AU197" s="149" t="s">
        <v>21</v>
      </c>
      <c r="AY197" s="17" t="s">
        <v>250</v>
      </c>
      <c r="BE197" s="150">
        <f>IF(N197="základní",J197,0)</f>
        <v>0</v>
      </c>
      <c r="BF197" s="150">
        <f>IF(N197="snížená",J197,0)</f>
        <v>0</v>
      </c>
      <c r="BG197" s="150">
        <f>IF(N197="zákl. přenesená",J197,0)</f>
        <v>0</v>
      </c>
      <c r="BH197" s="150">
        <f>IF(N197="sníž. přenesená",J197,0)</f>
        <v>0</v>
      </c>
      <c r="BI197" s="150">
        <f>IF(N197="nulová",J197,0)</f>
        <v>0</v>
      </c>
      <c r="BJ197" s="17" t="s">
        <v>88</v>
      </c>
      <c r="BK197" s="150">
        <f>ROUND(I197*H197,2)</f>
        <v>0</v>
      </c>
      <c r="BL197" s="17" t="s">
        <v>257</v>
      </c>
      <c r="BM197" s="149" t="s">
        <v>7325</v>
      </c>
    </row>
    <row r="198" spans="2:65" s="1" customFormat="1" ht="24.2" customHeight="1">
      <c r="B198" s="33"/>
      <c r="C198" s="138" t="s">
        <v>472</v>
      </c>
      <c r="D198" s="138" t="s">
        <v>252</v>
      </c>
      <c r="E198" s="139" t="s">
        <v>7326</v>
      </c>
      <c r="F198" s="140" t="s">
        <v>7327</v>
      </c>
      <c r="G198" s="141" t="s">
        <v>283</v>
      </c>
      <c r="H198" s="142">
        <v>1</v>
      </c>
      <c r="I198" s="143"/>
      <c r="J198" s="144">
        <f>ROUND(I198*H198,2)</f>
        <v>0</v>
      </c>
      <c r="K198" s="140" t="s">
        <v>1</v>
      </c>
      <c r="L198" s="33"/>
      <c r="M198" s="145" t="s">
        <v>1</v>
      </c>
      <c r="N198" s="146" t="s">
        <v>45</v>
      </c>
      <c r="P198" s="147">
        <f>O198*H198</f>
        <v>0</v>
      </c>
      <c r="Q198" s="147">
        <v>0</v>
      </c>
      <c r="R198" s="147">
        <f>Q198*H198</f>
        <v>0</v>
      </c>
      <c r="S198" s="147">
        <v>0</v>
      </c>
      <c r="T198" s="148">
        <f>S198*H198</f>
        <v>0</v>
      </c>
      <c r="AR198" s="149" t="s">
        <v>257</v>
      </c>
      <c r="AT198" s="149" t="s">
        <v>252</v>
      </c>
      <c r="AU198" s="149" t="s">
        <v>21</v>
      </c>
      <c r="AY198" s="17" t="s">
        <v>250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257</v>
      </c>
      <c r="BM198" s="149" t="s">
        <v>7328</v>
      </c>
    </row>
    <row r="199" spans="2:65" s="1" customFormat="1" ht="24.2" customHeight="1">
      <c r="B199" s="33"/>
      <c r="C199" s="138" t="s">
        <v>478</v>
      </c>
      <c r="D199" s="138" t="s">
        <v>252</v>
      </c>
      <c r="E199" s="139" t="s">
        <v>7329</v>
      </c>
      <c r="F199" s="140" t="s">
        <v>7330</v>
      </c>
      <c r="G199" s="141" t="s">
        <v>283</v>
      </c>
      <c r="H199" s="142">
        <v>1</v>
      </c>
      <c r="I199" s="143"/>
      <c r="J199" s="144">
        <f>ROUND(I199*H199,2)</f>
        <v>0</v>
      </c>
      <c r="K199" s="140" t="s">
        <v>1</v>
      </c>
      <c r="L199" s="33"/>
      <c r="M199" s="145" t="s">
        <v>1</v>
      </c>
      <c r="N199" s="146" t="s">
        <v>45</v>
      </c>
      <c r="P199" s="147">
        <f>O199*H199</f>
        <v>0</v>
      </c>
      <c r="Q199" s="147">
        <v>0</v>
      </c>
      <c r="R199" s="147">
        <f>Q199*H199</f>
        <v>0</v>
      </c>
      <c r="S199" s="147">
        <v>0</v>
      </c>
      <c r="T199" s="148">
        <f>S199*H199</f>
        <v>0</v>
      </c>
      <c r="AR199" s="149" t="s">
        <v>257</v>
      </c>
      <c r="AT199" s="149" t="s">
        <v>252</v>
      </c>
      <c r="AU199" s="149" t="s">
        <v>21</v>
      </c>
      <c r="AY199" s="17" t="s">
        <v>250</v>
      </c>
      <c r="BE199" s="150">
        <f>IF(N199="základní",J199,0)</f>
        <v>0</v>
      </c>
      <c r="BF199" s="150">
        <f>IF(N199="snížená",J199,0)</f>
        <v>0</v>
      </c>
      <c r="BG199" s="150">
        <f>IF(N199="zákl. přenesená",J199,0)</f>
        <v>0</v>
      </c>
      <c r="BH199" s="150">
        <f>IF(N199="sníž. přenesená",J199,0)</f>
        <v>0</v>
      </c>
      <c r="BI199" s="150">
        <f>IF(N199="nulová",J199,0)</f>
        <v>0</v>
      </c>
      <c r="BJ199" s="17" t="s">
        <v>88</v>
      </c>
      <c r="BK199" s="150">
        <f>ROUND(I199*H199,2)</f>
        <v>0</v>
      </c>
      <c r="BL199" s="17" t="s">
        <v>257</v>
      </c>
      <c r="BM199" s="149" t="s">
        <v>7331</v>
      </c>
    </row>
    <row r="200" spans="2:65" s="1" customFormat="1" ht="29.25">
      <c r="B200" s="33"/>
      <c r="D200" s="156" t="s">
        <v>285</v>
      </c>
      <c r="F200" s="170" t="s">
        <v>7332</v>
      </c>
      <c r="I200" s="153"/>
      <c r="L200" s="33"/>
      <c r="M200" s="193"/>
      <c r="N200" s="190"/>
      <c r="O200" s="190"/>
      <c r="P200" s="190"/>
      <c r="Q200" s="190"/>
      <c r="R200" s="190"/>
      <c r="S200" s="190"/>
      <c r="T200" s="194"/>
      <c r="AT200" s="17" t="s">
        <v>285</v>
      </c>
      <c r="AU200" s="17" t="s">
        <v>21</v>
      </c>
    </row>
    <row r="201" spans="2:65" s="1" customFormat="1" ht="6.95" customHeight="1">
      <c r="B201" s="45"/>
      <c r="C201" s="46"/>
      <c r="D201" s="46"/>
      <c r="E201" s="46"/>
      <c r="F201" s="46"/>
      <c r="G201" s="46"/>
      <c r="H201" s="46"/>
      <c r="I201" s="46"/>
      <c r="J201" s="46"/>
      <c r="K201" s="46"/>
      <c r="L201" s="33"/>
    </row>
  </sheetData>
  <sheetProtection algorithmName="SHA-512" hashValue="DZRKHcUgXNjQTCakEo1mQkI0LeJt8ggC4rQFnR5Feq0B69qeOZa9rcf9/89i0mg8jojma6ZBlBop7X9Cymn/4w==" saltValue="jWrpb4HMJoo8HW2YddtFWPdIxtw+WC8aVqeeEU1Lr0jsHxnA0TmepCp6nrK0e2jk/ZjDGuZOmqH+P/FKjnYXog==" spinCount="100000" sheet="1" objects="1" scenarios="1" formatColumns="0" formatRows="0" autoFilter="0"/>
  <autoFilter ref="C122:K200" xr:uid="{00000000-0009-0000-0000-000026000000}"/>
  <mergeCells count="9">
    <mergeCell ref="E87:H87"/>
    <mergeCell ref="E113:H113"/>
    <mergeCell ref="E115:H115"/>
    <mergeCell ref="L2:V2"/>
    <mergeCell ref="E7:H7"/>
    <mergeCell ref="E9:H9"/>
    <mergeCell ref="E18:H18"/>
    <mergeCell ref="E27:H27"/>
    <mergeCell ref="E85:H85"/>
  </mergeCells>
  <hyperlinks>
    <hyperlink ref="F146" r:id="rId1" xr:uid="{00000000-0004-0000-2600-000000000000}"/>
    <hyperlink ref="F148" r:id="rId2" xr:uid="{00000000-0004-0000-2600-000001000000}"/>
    <hyperlink ref="F170" r:id="rId3" xr:uid="{00000000-0004-0000-2600-000002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4"/>
  <headerFooter>
    <oddHeader>&amp;R02_040</oddHeader>
    <oddFooter>&amp;CStrana &amp;P z &amp;N&amp;R&amp;A</oddFooter>
  </headerFooter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28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95</v>
      </c>
      <c r="AZ2" s="94" t="s">
        <v>762</v>
      </c>
      <c r="BA2" s="94" t="s">
        <v>1</v>
      </c>
      <c r="BB2" s="94" t="s">
        <v>1</v>
      </c>
      <c r="BC2" s="94" t="s">
        <v>969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766</v>
      </c>
      <c r="BA3" s="94" t="s">
        <v>1</v>
      </c>
      <c r="BB3" s="94" t="s">
        <v>1</v>
      </c>
      <c r="BC3" s="94" t="s">
        <v>970</v>
      </c>
      <c r="BD3" s="94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  <c r="AZ4" s="94" t="s">
        <v>971</v>
      </c>
      <c r="BA4" s="94" t="s">
        <v>1</v>
      </c>
      <c r="BB4" s="94" t="s">
        <v>1</v>
      </c>
      <c r="BC4" s="94" t="s">
        <v>972</v>
      </c>
      <c r="BD4" s="94" t="s">
        <v>21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s="1" customFormat="1" ht="12" customHeight="1">
      <c r="B8" s="33"/>
      <c r="D8" s="27" t="s">
        <v>215</v>
      </c>
      <c r="L8" s="33"/>
    </row>
    <row r="9" spans="2:56" s="1" customFormat="1" ht="30" customHeight="1">
      <c r="B9" s="33"/>
      <c r="E9" s="241" t="s">
        <v>973</v>
      </c>
      <c r="F9" s="261"/>
      <c r="G9" s="261"/>
      <c r="H9" s="261"/>
      <c r="L9" s="33"/>
    </row>
    <row r="10" spans="2:56" s="1" customFormat="1" ht="11.25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56" s="1" customFormat="1" ht="10.9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ROUND(J124,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ROUND((SUM(BE124:BE281)),  2)</f>
        <v>0</v>
      </c>
      <c r="I33" s="98">
        <v>0.21</v>
      </c>
      <c r="J33" s="87">
        <f>ROUND(((SUM(BE124:BE281))*I33),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ROUND((SUM(BF124:BF281)),  2)</f>
        <v>0</v>
      </c>
      <c r="I34" s="98">
        <v>0.15</v>
      </c>
      <c r="J34" s="87">
        <f>ROUND(((SUM(BF124:BF281))*I34),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ROUND((SUM(BG124:BG281)),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ROUND((SUM(BH124:BH281)),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ROUND((SUM(BI124:BI281)),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30" customHeight="1">
      <c r="B87" s="33"/>
      <c r="E87" s="241" t="str">
        <f>E9</f>
        <v>040.11.3 - Úprava koryta v úseku km 1,297 93 – 1,572 40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J124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J125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J126</f>
        <v>0</v>
      </c>
      <c r="L98" s="114"/>
    </row>
    <row r="99" spans="2:12" s="9" customFormat="1" ht="19.899999999999999" customHeight="1">
      <c r="B99" s="114"/>
      <c r="D99" s="115" t="s">
        <v>224</v>
      </c>
      <c r="E99" s="116"/>
      <c r="F99" s="116"/>
      <c r="G99" s="116"/>
      <c r="H99" s="116"/>
      <c r="I99" s="116"/>
      <c r="J99" s="117">
        <f>J224</f>
        <v>0</v>
      </c>
      <c r="L99" s="114"/>
    </row>
    <row r="100" spans="2:12" s="9" customFormat="1" ht="19.899999999999999" customHeight="1">
      <c r="B100" s="114"/>
      <c r="D100" s="115" t="s">
        <v>226</v>
      </c>
      <c r="E100" s="116"/>
      <c r="F100" s="116"/>
      <c r="G100" s="116"/>
      <c r="H100" s="116"/>
      <c r="I100" s="116"/>
      <c r="J100" s="117">
        <f>J229</f>
        <v>0</v>
      </c>
      <c r="L100" s="114"/>
    </row>
    <row r="101" spans="2:12" s="9" customFormat="1" ht="19.899999999999999" customHeight="1">
      <c r="B101" s="114"/>
      <c r="D101" s="115" t="s">
        <v>227</v>
      </c>
      <c r="E101" s="116"/>
      <c r="F101" s="116"/>
      <c r="G101" s="116"/>
      <c r="H101" s="116"/>
      <c r="I101" s="116"/>
      <c r="J101" s="117">
        <f>J250</f>
        <v>0</v>
      </c>
      <c r="L101" s="114"/>
    </row>
    <row r="102" spans="2:12" s="9" customFormat="1" ht="19.899999999999999" customHeight="1">
      <c r="B102" s="114"/>
      <c r="D102" s="115" t="s">
        <v>228</v>
      </c>
      <c r="E102" s="116"/>
      <c r="F102" s="116"/>
      <c r="G102" s="116"/>
      <c r="H102" s="116"/>
      <c r="I102" s="116"/>
      <c r="J102" s="117">
        <f>J257</f>
        <v>0</v>
      </c>
      <c r="L102" s="114"/>
    </row>
    <row r="103" spans="2:12" s="9" customFormat="1" ht="19.899999999999999" customHeight="1">
      <c r="B103" s="114"/>
      <c r="D103" s="115" t="s">
        <v>229</v>
      </c>
      <c r="E103" s="116"/>
      <c r="F103" s="116"/>
      <c r="G103" s="116"/>
      <c r="H103" s="116"/>
      <c r="I103" s="116"/>
      <c r="J103" s="117">
        <f>J266</f>
        <v>0</v>
      </c>
      <c r="L103" s="114"/>
    </row>
    <row r="104" spans="2:12" s="9" customFormat="1" ht="19.899999999999999" customHeight="1">
      <c r="B104" s="114"/>
      <c r="D104" s="115" t="s">
        <v>230</v>
      </c>
      <c r="E104" s="116"/>
      <c r="F104" s="116"/>
      <c r="G104" s="116"/>
      <c r="H104" s="116"/>
      <c r="I104" s="116"/>
      <c r="J104" s="117">
        <f>J279</f>
        <v>0</v>
      </c>
      <c r="L104" s="114"/>
    </row>
    <row r="105" spans="2:12" s="1" customFormat="1" ht="21.75" customHeight="1">
      <c r="B105" s="33"/>
      <c r="L105" s="33"/>
    </row>
    <row r="106" spans="2:12" s="1" customFormat="1" ht="6.95" customHeight="1">
      <c r="B106" s="45"/>
      <c r="C106" s="46"/>
      <c r="D106" s="46"/>
      <c r="E106" s="46"/>
      <c r="F106" s="46"/>
      <c r="G106" s="46"/>
      <c r="H106" s="46"/>
      <c r="I106" s="46"/>
      <c r="J106" s="46"/>
      <c r="K106" s="46"/>
      <c r="L106" s="33"/>
    </row>
    <row r="110" spans="2:12" s="1" customFormat="1" ht="6.95" customHeight="1"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33"/>
    </row>
    <row r="111" spans="2:12" s="1" customFormat="1" ht="24.95" customHeight="1">
      <c r="B111" s="33"/>
      <c r="C111" s="21" t="s">
        <v>235</v>
      </c>
      <c r="L111" s="33"/>
    </row>
    <row r="112" spans="2:12" s="1" customFormat="1" ht="6.95" customHeight="1">
      <c r="B112" s="33"/>
      <c r="L112" s="33"/>
    </row>
    <row r="113" spans="2:65" s="1" customFormat="1" ht="12" customHeight="1">
      <c r="B113" s="33"/>
      <c r="C113" s="27" t="s">
        <v>16</v>
      </c>
      <c r="L113" s="33"/>
    </row>
    <row r="114" spans="2:65" s="1" customFormat="1" ht="26.25" customHeight="1">
      <c r="B114" s="33"/>
      <c r="E114" s="259" t="str">
        <f>E7</f>
        <v>Opatření Zátor-Loučky, OHO, Dílčí stavba 02.040 Opatření v úseku Zátor - Loučky</v>
      </c>
      <c r="F114" s="260"/>
      <c r="G114" s="260"/>
      <c r="H114" s="260"/>
      <c r="L114" s="33"/>
    </row>
    <row r="115" spans="2:65" s="1" customFormat="1" ht="12" customHeight="1">
      <c r="B115" s="33"/>
      <c r="C115" s="27" t="s">
        <v>215</v>
      </c>
      <c r="L115" s="33"/>
    </row>
    <row r="116" spans="2:65" s="1" customFormat="1" ht="30" customHeight="1">
      <c r="B116" s="33"/>
      <c r="E116" s="241" t="str">
        <f>E9</f>
        <v>040.11.3 - Úprava koryta v úseku km 1,297 93 – 1,572 40</v>
      </c>
      <c r="F116" s="261"/>
      <c r="G116" s="261"/>
      <c r="H116" s="261"/>
      <c r="L116" s="33"/>
    </row>
    <row r="117" spans="2:65" s="1" customFormat="1" ht="6.95" customHeight="1">
      <c r="B117" s="33"/>
      <c r="L117" s="33"/>
    </row>
    <row r="118" spans="2:65" s="1" customFormat="1" ht="12" customHeight="1">
      <c r="B118" s="33"/>
      <c r="C118" s="27" t="s">
        <v>22</v>
      </c>
      <c r="F118" s="25" t="str">
        <f>F12</f>
        <v>Zátor</v>
      </c>
      <c r="I118" s="27" t="s">
        <v>24</v>
      </c>
      <c r="J118" s="53" t="str">
        <f>IF(J12="","",J12)</f>
        <v>15. 11. 2024</v>
      </c>
      <c r="L118" s="33"/>
    </row>
    <row r="119" spans="2:65" s="1" customFormat="1" ht="6.95" customHeight="1">
      <c r="B119" s="33"/>
      <c r="L119" s="33"/>
    </row>
    <row r="120" spans="2:65" s="1" customFormat="1" ht="15.2" customHeight="1">
      <c r="B120" s="33"/>
      <c r="C120" s="27" t="s">
        <v>28</v>
      </c>
      <c r="F120" s="25" t="str">
        <f>E15</f>
        <v>Povodí Odry, státní podnik</v>
      </c>
      <c r="I120" s="27" t="s">
        <v>34</v>
      </c>
      <c r="J120" s="31" t="str">
        <f>E21</f>
        <v>AQUATIS, a.s.</v>
      </c>
      <c r="L120" s="33"/>
    </row>
    <row r="121" spans="2:65" s="1" customFormat="1" ht="25.7" customHeight="1">
      <c r="B121" s="33"/>
      <c r="C121" s="27" t="s">
        <v>32</v>
      </c>
      <c r="F121" s="25" t="str">
        <f>IF(E18="","",E18)</f>
        <v>Vyplň údaj</v>
      </c>
      <c r="I121" s="27" t="s">
        <v>37</v>
      </c>
      <c r="J121" s="31" t="str">
        <f>E24</f>
        <v>Ing. Michal Jendruščák</v>
      </c>
      <c r="L121" s="33"/>
    </row>
    <row r="122" spans="2:65" s="1" customFormat="1" ht="10.35" customHeight="1">
      <c r="B122" s="33"/>
      <c r="L122" s="33"/>
    </row>
    <row r="123" spans="2:65" s="10" customFormat="1" ht="29.25" customHeight="1">
      <c r="B123" s="118"/>
      <c r="C123" s="119" t="s">
        <v>236</v>
      </c>
      <c r="D123" s="120" t="s">
        <v>65</v>
      </c>
      <c r="E123" s="120" t="s">
        <v>61</v>
      </c>
      <c r="F123" s="120" t="s">
        <v>62</v>
      </c>
      <c r="G123" s="120" t="s">
        <v>237</v>
      </c>
      <c r="H123" s="120" t="s">
        <v>238</v>
      </c>
      <c r="I123" s="120" t="s">
        <v>239</v>
      </c>
      <c r="J123" s="120" t="s">
        <v>219</v>
      </c>
      <c r="K123" s="121" t="s">
        <v>240</v>
      </c>
      <c r="L123" s="118"/>
      <c r="M123" s="60" t="s">
        <v>1</v>
      </c>
      <c r="N123" s="61" t="s">
        <v>44</v>
      </c>
      <c r="O123" s="61" t="s">
        <v>241</v>
      </c>
      <c r="P123" s="61" t="s">
        <v>242</v>
      </c>
      <c r="Q123" s="61" t="s">
        <v>243</v>
      </c>
      <c r="R123" s="61" t="s">
        <v>244</v>
      </c>
      <c r="S123" s="61" t="s">
        <v>245</v>
      </c>
      <c r="T123" s="62" t="s">
        <v>246</v>
      </c>
    </row>
    <row r="124" spans="2:65" s="1" customFormat="1" ht="22.9" customHeight="1">
      <c r="B124" s="33"/>
      <c r="C124" s="65" t="s">
        <v>247</v>
      </c>
      <c r="J124" s="122">
        <f>BK124</f>
        <v>0</v>
      </c>
      <c r="L124" s="33"/>
      <c r="M124" s="63"/>
      <c r="N124" s="54"/>
      <c r="O124" s="54"/>
      <c r="P124" s="123">
        <f>P125</f>
        <v>0</v>
      </c>
      <c r="Q124" s="54"/>
      <c r="R124" s="123">
        <f>R125</f>
        <v>11417.804459999999</v>
      </c>
      <c r="S124" s="54"/>
      <c r="T124" s="124">
        <f>T125</f>
        <v>1667.8664000000001</v>
      </c>
      <c r="AT124" s="17" t="s">
        <v>79</v>
      </c>
      <c r="AU124" s="17" t="s">
        <v>221</v>
      </c>
      <c r="BK124" s="125">
        <f>BK125</f>
        <v>0</v>
      </c>
    </row>
    <row r="125" spans="2:65" s="11" customFormat="1" ht="25.9" customHeight="1">
      <c r="B125" s="126"/>
      <c r="D125" s="127" t="s">
        <v>79</v>
      </c>
      <c r="E125" s="128" t="s">
        <v>248</v>
      </c>
      <c r="F125" s="128" t="s">
        <v>249</v>
      </c>
      <c r="I125" s="129"/>
      <c r="J125" s="130">
        <f>BK125</f>
        <v>0</v>
      </c>
      <c r="L125" s="126"/>
      <c r="M125" s="131"/>
      <c r="P125" s="132">
        <f>P126+P224+P229+P250+P257+P266+P279</f>
        <v>0</v>
      </c>
      <c r="R125" s="132">
        <f>R126+R224+R229+R250+R257+R266+R279</f>
        <v>11417.804459999999</v>
      </c>
      <c r="T125" s="133">
        <f>T126+T224+T229+T250+T257+T266+T279</f>
        <v>1667.8664000000001</v>
      </c>
      <c r="AR125" s="127" t="s">
        <v>88</v>
      </c>
      <c r="AT125" s="134" t="s">
        <v>79</v>
      </c>
      <c r="AU125" s="134" t="s">
        <v>80</v>
      </c>
      <c r="AY125" s="127" t="s">
        <v>250</v>
      </c>
      <c r="BK125" s="135">
        <f>BK126+BK224+BK229+BK250+BK257+BK266+BK279</f>
        <v>0</v>
      </c>
    </row>
    <row r="126" spans="2:65" s="11" customFormat="1" ht="22.9" customHeight="1">
      <c r="B126" s="126"/>
      <c r="D126" s="127" t="s">
        <v>79</v>
      </c>
      <c r="E126" s="136" t="s">
        <v>88</v>
      </c>
      <c r="F126" s="136" t="s">
        <v>251</v>
      </c>
      <c r="I126" s="129"/>
      <c r="J126" s="137">
        <f>BK126</f>
        <v>0</v>
      </c>
      <c r="L126" s="126"/>
      <c r="M126" s="131"/>
      <c r="P126" s="132">
        <f>SUM(P127:P223)</f>
        <v>0</v>
      </c>
      <c r="R126" s="132">
        <f>SUM(R127:R223)</f>
        <v>0.21435999999999999</v>
      </c>
      <c r="T126" s="133">
        <f>SUM(T127:T223)</f>
        <v>1658.4</v>
      </c>
      <c r="AR126" s="127" t="s">
        <v>88</v>
      </c>
      <c r="AT126" s="134" t="s">
        <v>79</v>
      </c>
      <c r="AU126" s="134" t="s">
        <v>88</v>
      </c>
      <c r="AY126" s="127" t="s">
        <v>250</v>
      </c>
      <c r="BK126" s="135">
        <f>SUM(BK127:BK223)</f>
        <v>0</v>
      </c>
    </row>
    <row r="127" spans="2:65" s="1" customFormat="1" ht="16.5" customHeight="1">
      <c r="B127" s="33"/>
      <c r="C127" s="138" t="s">
        <v>88</v>
      </c>
      <c r="D127" s="138" t="s">
        <v>252</v>
      </c>
      <c r="E127" s="139" t="s">
        <v>974</v>
      </c>
      <c r="F127" s="140" t="s">
        <v>282</v>
      </c>
      <c r="G127" s="141" t="s">
        <v>283</v>
      </c>
      <c r="H127" s="142">
        <v>1</v>
      </c>
      <c r="I127" s="143"/>
      <c r="J127" s="144">
        <f>ROUND(I127*H127,2)</f>
        <v>0</v>
      </c>
      <c r="K127" s="140" t="s">
        <v>1</v>
      </c>
      <c r="L127" s="33"/>
      <c r="M127" s="145" t="s">
        <v>1</v>
      </c>
      <c r="N127" s="146" t="s">
        <v>45</v>
      </c>
      <c r="P127" s="147">
        <f>O127*H127</f>
        <v>0</v>
      </c>
      <c r="Q127" s="147">
        <v>0</v>
      </c>
      <c r="R127" s="147">
        <f>Q127*H127</f>
        <v>0</v>
      </c>
      <c r="S127" s="147">
        <v>0</v>
      </c>
      <c r="T127" s="148">
        <f>S127*H127</f>
        <v>0</v>
      </c>
      <c r="AR127" s="149" t="s">
        <v>257</v>
      </c>
      <c r="AT127" s="149" t="s">
        <v>252</v>
      </c>
      <c r="AU127" s="149" t="s">
        <v>21</v>
      </c>
      <c r="AY127" s="17" t="s">
        <v>250</v>
      </c>
      <c r="BE127" s="150">
        <f>IF(N127="základní",J127,0)</f>
        <v>0</v>
      </c>
      <c r="BF127" s="150">
        <f>IF(N127="snížená",J127,0)</f>
        <v>0</v>
      </c>
      <c r="BG127" s="150">
        <f>IF(N127="zákl. přenesená",J127,0)</f>
        <v>0</v>
      </c>
      <c r="BH127" s="150">
        <f>IF(N127="sníž. přenesená",J127,0)</f>
        <v>0</v>
      </c>
      <c r="BI127" s="150">
        <f>IF(N127="nulová",J127,0)</f>
        <v>0</v>
      </c>
      <c r="BJ127" s="17" t="s">
        <v>88</v>
      </c>
      <c r="BK127" s="150">
        <f>ROUND(I127*H127,2)</f>
        <v>0</v>
      </c>
      <c r="BL127" s="17" t="s">
        <v>257</v>
      </c>
      <c r="BM127" s="149" t="s">
        <v>975</v>
      </c>
    </row>
    <row r="128" spans="2:65" s="1" customFormat="1" ht="29.25">
      <c r="B128" s="33"/>
      <c r="D128" s="156" t="s">
        <v>285</v>
      </c>
      <c r="F128" s="170" t="s">
        <v>976</v>
      </c>
      <c r="I128" s="153"/>
      <c r="L128" s="33"/>
      <c r="M128" s="154"/>
      <c r="T128" s="57"/>
      <c r="AT128" s="17" t="s">
        <v>285</v>
      </c>
      <c r="AU128" s="17" t="s">
        <v>21</v>
      </c>
    </row>
    <row r="129" spans="2:65" s="12" customFormat="1" ht="11.25">
      <c r="B129" s="155"/>
      <c r="D129" s="156" t="s">
        <v>265</v>
      </c>
      <c r="E129" s="157" t="s">
        <v>1</v>
      </c>
      <c r="F129" s="158" t="s">
        <v>977</v>
      </c>
      <c r="H129" s="159">
        <v>1</v>
      </c>
      <c r="I129" s="160"/>
      <c r="L129" s="155"/>
      <c r="M129" s="161"/>
      <c r="T129" s="162"/>
      <c r="AT129" s="157" t="s">
        <v>265</v>
      </c>
      <c r="AU129" s="157" t="s">
        <v>21</v>
      </c>
      <c r="AV129" s="12" t="s">
        <v>21</v>
      </c>
      <c r="AW129" s="12" t="s">
        <v>36</v>
      </c>
      <c r="AX129" s="12" t="s">
        <v>88</v>
      </c>
      <c r="AY129" s="157" t="s">
        <v>250</v>
      </c>
    </row>
    <row r="130" spans="2:65" s="1" customFormat="1" ht="24.2" customHeight="1">
      <c r="B130" s="33"/>
      <c r="C130" s="138" t="s">
        <v>21</v>
      </c>
      <c r="D130" s="138" t="s">
        <v>252</v>
      </c>
      <c r="E130" s="139" t="s">
        <v>978</v>
      </c>
      <c r="F130" s="140" t="s">
        <v>979</v>
      </c>
      <c r="G130" s="141" t="s">
        <v>255</v>
      </c>
      <c r="H130" s="142">
        <v>344</v>
      </c>
      <c r="I130" s="143"/>
      <c r="J130" s="144">
        <f>ROUND(I130*H130,2)</f>
        <v>0</v>
      </c>
      <c r="K130" s="140" t="s">
        <v>256</v>
      </c>
      <c r="L130" s="33"/>
      <c r="M130" s="145" t="s">
        <v>1</v>
      </c>
      <c r="N130" s="146" t="s">
        <v>45</v>
      </c>
      <c r="P130" s="147">
        <f>O130*H130</f>
        <v>0</v>
      </c>
      <c r="Q130" s="147">
        <v>0</v>
      </c>
      <c r="R130" s="147">
        <f>Q130*H130</f>
        <v>0</v>
      </c>
      <c r="S130" s="147">
        <v>0.57999999999999996</v>
      </c>
      <c r="T130" s="148">
        <f>S130*H130</f>
        <v>199.51999999999998</v>
      </c>
      <c r="AR130" s="149" t="s">
        <v>257</v>
      </c>
      <c r="AT130" s="149" t="s">
        <v>252</v>
      </c>
      <c r="AU130" s="149" t="s">
        <v>21</v>
      </c>
      <c r="AY130" s="17" t="s">
        <v>250</v>
      </c>
      <c r="BE130" s="150">
        <f>IF(N130="základní",J130,0)</f>
        <v>0</v>
      </c>
      <c r="BF130" s="150">
        <f>IF(N130="snížená",J130,0)</f>
        <v>0</v>
      </c>
      <c r="BG130" s="150">
        <f>IF(N130="zákl. přenesená",J130,0)</f>
        <v>0</v>
      </c>
      <c r="BH130" s="150">
        <f>IF(N130="sníž. přenesená",J130,0)</f>
        <v>0</v>
      </c>
      <c r="BI130" s="150">
        <f>IF(N130="nulová",J130,0)</f>
        <v>0</v>
      </c>
      <c r="BJ130" s="17" t="s">
        <v>88</v>
      </c>
      <c r="BK130" s="150">
        <f>ROUND(I130*H130,2)</f>
        <v>0</v>
      </c>
      <c r="BL130" s="17" t="s">
        <v>257</v>
      </c>
      <c r="BM130" s="149" t="s">
        <v>980</v>
      </c>
    </row>
    <row r="131" spans="2:65" s="1" customFormat="1" ht="11.25">
      <c r="B131" s="33"/>
      <c r="D131" s="151" t="s">
        <v>259</v>
      </c>
      <c r="F131" s="152" t="s">
        <v>981</v>
      </c>
      <c r="I131" s="153"/>
      <c r="L131" s="33"/>
      <c r="M131" s="154"/>
      <c r="T131" s="57"/>
      <c r="AT131" s="17" t="s">
        <v>259</v>
      </c>
      <c r="AU131" s="17" t="s">
        <v>21</v>
      </c>
    </row>
    <row r="132" spans="2:65" s="1" customFormat="1" ht="24.2" customHeight="1">
      <c r="B132" s="33"/>
      <c r="C132" s="138" t="s">
        <v>267</v>
      </c>
      <c r="D132" s="138" t="s">
        <v>252</v>
      </c>
      <c r="E132" s="139" t="s">
        <v>982</v>
      </c>
      <c r="F132" s="140" t="s">
        <v>983</v>
      </c>
      <c r="G132" s="141" t="s">
        <v>255</v>
      </c>
      <c r="H132" s="142">
        <v>344</v>
      </c>
      <c r="I132" s="143"/>
      <c r="J132" s="144">
        <f>ROUND(I132*H132,2)</f>
        <v>0</v>
      </c>
      <c r="K132" s="140" t="s">
        <v>256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1.0000000000000001E-5</v>
      </c>
      <c r="R132" s="147">
        <f>Q132*H132</f>
        <v>3.4400000000000003E-3</v>
      </c>
      <c r="S132" s="147">
        <v>9.1999999999999998E-2</v>
      </c>
      <c r="T132" s="148">
        <f>S132*H132</f>
        <v>31.648</v>
      </c>
      <c r="AR132" s="149" t="s">
        <v>257</v>
      </c>
      <c r="AT132" s="149" t="s">
        <v>252</v>
      </c>
      <c r="AU132" s="149" t="s">
        <v>21</v>
      </c>
      <c r="AY132" s="17" t="s">
        <v>250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257</v>
      </c>
      <c r="BM132" s="149" t="s">
        <v>984</v>
      </c>
    </row>
    <row r="133" spans="2:65" s="1" customFormat="1" ht="11.25">
      <c r="B133" s="33"/>
      <c r="D133" s="151" t="s">
        <v>259</v>
      </c>
      <c r="F133" s="152" t="s">
        <v>985</v>
      </c>
      <c r="I133" s="153"/>
      <c r="L133" s="33"/>
      <c r="M133" s="154"/>
      <c r="T133" s="57"/>
      <c r="AT133" s="17" t="s">
        <v>259</v>
      </c>
      <c r="AU133" s="17" t="s">
        <v>21</v>
      </c>
    </row>
    <row r="134" spans="2:65" s="1" customFormat="1" ht="21.75" customHeight="1">
      <c r="B134" s="33"/>
      <c r="C134" s="138" t="s">
        <v>257</v>
      </c>
      <c r="D134" s="138" t="s">
        <v>252</v>
      </c>
      <c r="E134" s="139" t="s">
        <v>986</v>
      </c>
      <c r="F134" s="140" t="s">
        <v>987</v>
      </c>
      <c r="G134" s="141" t="s">
        <v>255</v>
      </c>
      <c r="H134" s="142">
        <v>344</v>
      </c>
      <c r="I134" s="143"/>
      <c r="J134" s="144">
        <f>ROUND(I134*H134,2)</f>
        <v>0</v>
      </c>
      <c r="K134" s="140" t="s">
        <v>256</v>
      </c>
      <c r="L134" s="33"/>
      <c r="M134" s="145" t="s">
        <v>1</v>
      </c>
      <c r="N134" s="146" t="s">
        <v>45</v>
      </c>
      <c r="P134" s="147">
        <f>O134*H134</f>
        <v>0</v>
      </c>
      <c r="Q134" s="147">
        <v>2.0000000000000002E-5</v>
      </c>
      <c r="R134" s="147">
        <f>Q134*H134</f>
        <v>6.8800000000000007E-3</v>
      </c>
      <c r="S134" s="147">
        <v>0.128</v>
      </c>
      <c r="T134" s="148">
        <f>S134*H134</f>
        <v>44.032000000000004</v>
      </c>
      <c r="AR134" s="149" t="s">
        <v>257</v>
      </c>
      <c r="AT134" s="149" t="s">
        <v>252</v>
      </c>
      <c r="AU134" s="149" t="s">
        <v>21</v>
      </c>
      <c r="AY134" s="17" t="s">
        <v>250</v>
      </c>
      <c r="BE134" s="150">
        <f>IF(N134="základní",J134,0)</f>
        <v>0</v>
      </c>
      <c r="BF134" s="150">
        <f>IF(N134="snížená",J134,0)</f>
        <v>0</v>
      </c>
      <c r="BG134" s="150">
        <f>IF(N134="zákl. přenesená",J134,0)</f>
        <v>0</v>
      </c>
      <c r="BH134" s="150">
        <f>IF(N134="sníž. přenesená",J134,0)</f>
        <v>0</v>
      </c>
      <c r="BI134" s="150">
        <f>IF(N134="nulová",J134,0)</f>
        <v>0</v>
      </c>
      <c r="BJ134" s="17" t="s">
        <v>88</v>
      </c>
      <c r="BK134" s="150">
        <f>ROUND(I134*H134,2)</f>
        <v>0</v>
      </c>
      <c r="BL134" s="17" t="s">
        <v>257</v>
      </c>
      <c r="BM134" s="149" t="s">
        <v>988</v>
      </c>
    </row>
    <row r="135" spans="2:65" s="1" customFormat="1" ht="11.25">
      <c r="B135" s="33"/>
      <c r="D135" s="151" t="s">
        <v>259</v>
      </c>
      <c r="F135" s="152" t="s">
        <v>989</v>
      </c>
      <c r="I135" s="153"/>
      <c r="L135" s="33"/>
      <c r="M135" s="154"/>
      <c r="T135" s="57"/>
      <c r="AT135" s="17" t="s">
        <v>259</v>
      </c>
      <c r="AU135" s="17" t="s">
        <v>21</v>
      </c>
    </row>
    <row r="136" spans="2:65" s="1" customFormat="1" ht="16.5" customHeight="1">
      <c r="B136" s="33"/>
      <c r="C136" s="138" t="s">
        <v>280</v>
      </c>
      <c r="D136" s="138" t="s">
        <v>252</v>
      </c>
      <c r="E136" s="139" t="s">
        <v>274</v>
      </c>
      <c r="F136" s="140" t="s">
        <v>275</v>
      </c>
      <c r="G136" s="141" t="s">
        <v>276</v>
      </c>
      <c r="H136" s="142">
        <v>760</v>
      </c>
      <c r="I136" s="143"/>
      <c r="J136" s="144">
        <f>ROUND(I136*H136,2)</f>
        <v>0</v>
      </c>
      <c r="K136" s="140" t="s">
        <v>256</v>
      </c>
      <c r="L136" s="33"/>
      <c r="M136" s="145" t="s">
        <v>1</v>
      </c>
      <c r="N136" s="146" t="s">
        <v>45</v>
      </c>
      <c r="P136" s="147">
        <f>O136*H136</f>
        <v>0</v>
      </c>
      <c r="Q136" s="147">
        <v>0</v>
      </c>
      <c r="R136" s="147">
        <f>Q136*H136</f>
        <v>0</v>
      </c>
      <c r="S136" s="147">
        <v>1.82</v>
      </c>
      <c r="T136" s="148">
        <f>S136*H136</f>
        <v>1383.2</v>
      </c>
      <c r="AR136" s="149" t="s">
        <v>257</v>
      </c>
      <c r="AT136" s="149" t="s">
        <v>252</v>
      </c>
      <c r="AU136" s="149" t="s">
        <v>21</v>
      </c>
      <c r="AY136" s="17" t="s">
        <v>250</v>
      </c>
      <c r="BE136" s="150">
        <f>IF(N136="základní",J136,0)</f>
        <v>0</v>
      </c>
      <c r="BF136" s="150">
        <f>IF(N136="snížená",J136,0)</f>
        <v>0</v>
      </c>
      <c r="BG136" s="150">
        <f>IF(N136="zákl. přenesená",J136,0)</f>
        <v>0</v>
      </c>
      <c r="BH136" s="150">
        <f>IF(N136="sníž. přenesená",J136,0)</f>
        <v>0</v>
      </c>
      <c r="BI136" s="150">
        <f>IF(N136="nulová",J136,0)</f>
        <v>0</v>
      </c>
      <c r="BJ136" s="17" t="s">
        <v>88</v>
      </c>
      <c r="BK136" s="150">
        <f>ROUND(I136*H136,2)</f>
        <v>0</v>
      </c>
      <c r="BL136" s="17" t="s">
        <v>257</v>
      </c>
      <c r="BM136" s="149" t="s">
        <v>990</v>
      </c>
    </row>
    <row r="137" spans="2:65" s="1" customFormat="1" ht="11.25">
      <c r="B137" s="33"/>
      <c r="D137" s="151" t="s">
        <v>259</v>
      </c>
      <c r="F137" s="152" t="s">
        <v>278</v>
      </c>
      <c r="I137" s="153"/>
      <c r="L137" s="33"/>
      <c r="M137" s="154"/>
      <c r="T137" s="57"/>
      <c r="AT137" s="17" t="s">
        <v>259</v>
      </c>
      <c r="AU137" s="17" t="s">
        <v>21</v>
      </c>
    </row>
    <row r="138" spans="2:65" s="12" customFormat="1" ht="11.25">
      <c r="B138" s="155"/>
      <c r="D138" s="156" t="s">
        <v>265</v>
      </c>
      <c r="E138" s="157" t="s">
        <v>1</v>
      </c>
      <c r="F138" s="158" t="s">
        <v>991</v>
      </c>
      <c r="H138" s="159">
        <v>760</v>
      </c>
      <c r="I138" s="160"/>
      <c r="L138" s="155"/>
      <c r="M138" s="161"/>
      <c r="T138" s="162"/>
      <c r="AT138" s="157" t="s">
        <v>265</v>
      </c>
      <c r="AU138" s="157" t="s">
        <v>21</v>
      </c>
      <c r="AV138" s="12" t="s">
        <v>21</v>
      </c>
      <c r="AW138" s="12" t="s">
        <v>36</v>
      </c>
      <c r="AX138" s="12" t="s">
        <v>88</v>
      </c>
      <c r="AY138" s="157" t="s">
        <v>250</v>
      </c>
    </row>
    <row r="139" spans="2:65" s="1" customFormat="1" ht="24.2" customHeight="1">
      <c r="B139" s="33"/>
      <c r="C139" s="138" t="s">
        <v>287</v>
      </c>
      <c r="D139" s="138" t="s">
        <v>252</v>
      </c>
      <c r="E139" s="139" t="s">
        <v>288</v>
      </c>
      <c r="F139" s="140" t="s">
        <v>289</v>
      </c>
      <c r="G139" s="141" t="s">
        <v>255</v>
      </c>
      <c r="H139" s="142">
        <v>13004</v>
      </c>
      <c r="I139" s="143"/>
      <c r="J139" s="144">
        <f>ROUND(I139*H139,2)</f>
        <v>0</v>
      </c>
      <c r="K139" s="140" t="s">
        <v>256</v>
      </c>
      <c r="L139" s="33"/>
      <c r="M139" s="145" t="s">
        <v>1</v>
      </c>
      <c r="N139" s="146" t="s">
        <v>45</v>
      </c>
      <c r="P139" s="147">
        <f>O139*H139</f>
        <v>0</v>
      </c>
      <c r="Q139" s="147">
        <v>0</v>
      </c>
      <c r="R139" s="147">
        <f>Q139*H139</f>
        <v>0</v>
      </c>
      <c r="S139" s="147">
        <v>0</v>
      </c>
      <c r="T139" s="148">
        <f>S139*H139</f>
        <v>0</v>
      </c>
      <c r="AR139" s="149" t="s">
        <v>257</v>
      </c>
      <c r="AT139" s="149" t="s">
        <v>252</v>
      </c>
      <c r="AU139" s="149" t="s">
        <v>21</v>
      </c>
      <c r="AY139" s="17" t="s">
        <v>250</v>
      </c>
      <c r="BE139" s="150">
        <f>IF(N139="základní",J139,0)</f>
        <v>0</v>
      </c>
      <c r="BF139" s="150">
        <f>IF(N139="snížená",J139,0)</f>
        <v>0</v>
      </c>
      <c r="BG139" s="150">
        <f>IF(N139="zákl. přenesená",J139,0)</f>
        <v>0</v>
      </c>
      <c r="BH139" s="150">
        <f>IF(N139="sníž. přenesená",J139,0)</f>
        <v>0</v>
      </c>
      <c r="BI139" s="150">
        <f>IF(N139="nulová",J139,0)</f>
        <v>0</v>
      </c>
      <c r="BJ139" s="17" t="s">
        <v>88</v>
      </c>
      <c r="BK139" s="150">
        <f>ROUND(I139*H139,2)</f>
        <v>0</v>
      </c>
      <c r="BL139" s="17" t="s">
        <v>257</v>
      </c>
      <c r="BM139" s="149" t="s">
        <v>992</v>
      </c>
    </row>
    <row r="140" spans="2:65" s="1" customFormat="1" ht="11.25">
      <c r="B140" s="33"/>
      <c r="D140" s="151" t="s">
        <v>259</v>
      </c>
      <c r="F140" s="152" t="s">
        <v>291</v>
      </c>
      <c r="I140" s="153"/>
      <c r="L140" s="33"/>
      <c r="M140" s="154"/>
      <c r="T140" s="57"/>
      <c r="AT140" s="17" t="s">
        <v>259</v>
      </c>
      <c r="AU140" s="17" t="s">
        <v>21</v>
      </c>
    </row>
    <row r="141" spans="2:65" s="12" customFormat="1" ht="11.25">
      <c r="B141" s="155"/>
      <c r="D141" s="156" t="s">
        <v>265</v>
      </c>
      <c r="E141" s="157" t="s">
        <v>1</v>
      </c>
      <c r="F141" s="158" t="s">
        <v>993</v>
      </c>
      <c r="H141" s="159">
        <v>13004</v>
      </c>
      <c r="I141" s="160"/>
      <c r="L141" s="155"/>
      <c r="M141" s="161"/>
      <c r="T141" s="162"/>
      <c r="AT141" s="157" t="s">
        <v>265</v>
      </c>
      <c r="AU141" s="157" t="s">
        <v>21</v>
      </c>
      <c r="AV141" s="12" t="s">
        <v>21</v>
      </c>
      <c r="AW141" s="12" t="s">
        <v>36</v>
      </c>
      <c r="AX141" s="12" t="s">
        <v>88</v>
      </c>
      <c r="AY141" s="157" t="s">
        <v>250</v>
      </c>
    </row>
    <row r="142" spans="2:65" s="1" customFormat="1" ht="33" customHeight="1">
      <c r="B142" s="33"/>
      <c r="C142" s="138" t="s">
        <v>293</v>
      </c>
      <c r="D142" s="138" t="s">
        <v>252</v>
      </c>
      <c r="E142" s="139" t="s">
        <v>294</v>
      </c>
      <c r="F142" s="140" t="s">
        <v>295</v>
      </c>
      <c r="G142" s="141" t="s">
        <v>276</v>
      </c>
      <c r="H142" s="142">
        <v>14693</v>
      </c>
      <c r="I142" s="143"/>
      <c r="J142" s="144">
        <f>ROUND(I142*H142,2)</f>
        <v>0</v>
      </c>
      <c r="K142" s="140" t="s">
        <v>256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0</v>
      </c>
      <c r="R142" s="147">
        <f>Q142*H142</f>
        <v>0</v>
      </c>
      <c r="S142" s="147">
        <v>0</v>
      </c>
      <c r="T142" s="148">
        <f>S142*H142</f>
        <v>0</v>
      </c>
      <c r="AR142" s="149" t="s">
        <v>257</v>
      </c>
      <c r="AT142" s="149" t="s">
        <v>252</v>
      </c>
      <c r="AU142" s="149" t="s">
        <v>21</v>
      </c>
      <c r="AY142" s="17" t="s">
        <v>250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257</v>
      </c>
      <c r="BM142" s="149" t="s">
        <v>994</v>
      </c>
    </row>
    <row r="143" spans="2:65" s="1" customFormat="1" ht="11.25">
      <c r="B143" s="33"/>
      <c r="D143" s="151" t="s">
        <v>259</v>
      </c>
      <c r="F143" s="152" t="s">
        <v>297</v>
      </c>
      <c r="I143" s="153"/>
      <c r="L143" s="33"/>
      <c r="M143" s="154"/>
      <c r="T143" s="57"/>
      <c r="AT143" s="17" t="s">
        <v>259</v>
      </c>
      <c r="AU143" s="17" t="s">
        <v>21</v>
      </c>
    </row>
    <row r="144" spans="2:65" s="12" customFormat="1" ht="11.25">
      <c r="B144" s="155"/>
      <c r="D144" s="156" t="s">
        <v>265</v>
      </c>
      <c r="E144" s="157" t="s">
        <v>1</v>
      </c>
      <c r="F144" s="158" t="s">
        <v>995</v>
      </c>
      <c r="H144" s="159">
        <v>14693</v>
      </c>
      <c r="I144" s="160"/>
      <c r="L144" s="155"/>
      <c r="M144" s="161"/>
      <c r="T144" s="162"/>
      <c r="AT144" s="157" t="s">
        <v>265</v>
      </c>
      <c r="AU144" s="157" t="s">
        <v>21</v>
      </c>
      <c r="AV144" s="12" t="s">
        <v>21</v>
      </c>
      <c r="AW144" s="12" t="s">
        <v>36</v>
      </c>
      <c r="AX144" s="12" t="s">
        <v>88</v>
      </c>
      <c r="AY144" s="157" t="s">
        <v>250</v>
      </c>
    </row>
    <row r="145" spans="2:65" s="1" customFormat="1" ht="37.9" customHeight="1">
      <c r="B145" s="33"/>
      <c r="C145" s="138" t="s">
        <v>299</v>
      </c>
      <c r="D145" s="138" t="s">
        <v>252</v>
      </c>
      <c r="E145" s="139" t="s">
        <v>300</v>
      </c>
      <c r="F145" s="140" t="s">
        <v>301</v>
      </c>
      <c r="G145" s="141" t="s">
        <v>276</v>
      </c>
      <c r="H145" s="142">
        <v>2662</v>
      </c>
      <c r="I145" s="143"/>
      <c r="J145" s="144">
        <f>ROUND(I145*H145,2)</f>
        <v>0</v>
      </c>
      <c r="K145" s="140" t="s">
        <v>256</v>
      </c>
      <c r="L145" s="33"/>
      <c r="M145" s="145" t="s">
        <v>1</v>
      </c>
      <c r="N145" s="146" t="s">
        <v>45</v>
      </c>
      <c r="P145" s="147">
        <f>O145*H145</f>
        <v>0</v>
      </c>
      <c r="Q145" s="147">
        <v>0</v>
      </c>
      <c r="R145" s="147">
        <f>Q145*H145</f>
        <v>0</v>
      </c>
      <c r="S145" s="147">
        <v>0</v>
      </c>
      <c r="T145" s="148">
        <f>S145*H145</f>
        <v>0</v>
      </c>
      <c r="AR145" s="149" t="s">
        <v>257</v>
      </c>
      <c r="AT145" s="149" t="s">
        <v>252</v>
      </c>
      <c r="AU145" s="149" t="s">
        <v>21</v>
      </c>
      <c r="AY145" s="17" t="s">
        <v>250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257</v>
      </c>
      <c r="BM145" s="149" t="s">
        <v>996</v>
      </c>
    </row>
    <row r="146" spans="2:65" s="1" customFormat="1" ht="11.25">
      <c r="B146" s="33"/>
      <c r="D146" s="151" t="s">
        <v>259</v>
      </c>
      <c r="F146" s="152" t="s">
        <v>303</v>
      </c>
      <c r="I146" s="153"/>
      <c r="L146" s="33"/>
      <c r="M146" s="154"/>
      <c r="T146" s="57"/>
      <c r="AT146" s="17" t="s">
        <v>259</v>
      </c>
      <c r="AU146" s="17" t="s">
        <v>21</v>
      </c>
    </row>
    <row r="147" spans="2:65" s="12" customFormat="1" ht="11.25">
      <c r="B147" s="155"/>
      <c r="D147" s="156" t="s">
        <v>265</v>
      </c>
      <c r="E147" s="157" t="s">
        <v>1</v>
      </c>
      <c r="F147" s="158" t="s">
        <v>997</v>
      </c>
      <c r="H147" s="159">
        <v>2662</v>
      </c>
      <c r="I147" s="160"/>
      <c r="L147" s="155"/>
      <c r="M147" s="161"/>
      <c r="T147" s="162"/>
      <c r="AT147" s="157" t="s">
        <v>265</v>
      </c>
      <c r="AU147" s="157" t="s">
        <v>21</v>
      </c>
      <c r="AV147" s="12" t="s">
        <v>21</v>
      </c>
      <c r="AW147" s="12" t="s">
        <v>36</v>
      </c>
      <c r="AX147" s="12" t="s">
        <v>88</v>
      </c>
      <c r="AY147" s="157" t="s">
        <v>250</v>
      </c>
    </row>
    <row r="148" spans="2:65" s="1" customFormat="1" ht="37.9" customHeight="1">
      <c r="B148" s="33"/>
      <c r="C148" s="138" t="s">
        <v>305</v>
      </c>
      <c r="D148" s="138" t="s">
        <v>252</v>
      </c>
      <c r="E148" s="139" t="s">
        <v>790</v>
      </c>
      <c r="F148" s="140" t="s">
        <v>791</v>
      </c>
      <c r="G148" s="141" t="s">
        <v>276</v>
      </c>
      <c r="H148" s="142">
        <v>13441</v>
      </c>
      <c r="I148" s="143"/>
      <c r="J148" s="144">
        <f>ROUND(I148*H148,2)</f>
        <v>0</v>
      </c>
      <c r="K148" s="140" t="s">
        <v>256</v>
      </c>
      <c r="L148" s="33"/>
      <c r="M148" s="145" t="s">
        <v>1</v>
      </c>
      <c r="N148" s="146" t="s">
        <v>45</v>
      </c>
      <c r="P148" s="147">
        <f>O148*H148</f>
        <v>0</v>
      </c>
      <c r="Q148" s="147">
        <v>0</v>
      </c>
      <c r="R148" s="147">
        <f>Q148*H148</f>
        <v>0</v>
      </c>
      <c r="S148" s="147">
        <v>0</v>
      </c>
      <c r="T148" s="148">
        <f>S148*H148</f>
        <v>0</v>
      </c>
      <c r="AR148" s="149" t="s">
        <v>257</v>
      </c>
      <c r="AT148" s="149" t="s">
        <v>252</v>
      </c>
      <c r="AU148" s="149" t="s">
        <v>21</v>
      </c>
      <c r="AY148" s="17" t="s">
        <v>250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257</v>
      </c>
      <c r="BM148" s="149" t="s">
        <v>998</v>
      </c>
    </row>
    <row r="149" spans="2:65" s="1" customFormat="1" ht="11.25">
      <c r="B149" s="33"/>
      <c r="D149" s="151" t="s">
        <v>259</v>
      </c>
      <c r="F149" s="152" t="s">
        <v>793</v>
      </c>
      <c r="I149" s="153"/>
      <c r="L149" s="33"/>
      <c r="M149" s="154"/>
      <c r="T149" s="57"/>
      <c r="AT149" s="17" t="s">
        <v>259</v>
      </c>
      <c r="AU149" s="17" t="s">
        <v>21</v>
      </c>
    </row>
    <row r="150" spans="2:65" s="12" customFormat="1" ht="11.25">
      <c r="B150" s="155"/>
      <c r="D150" s="156" t="s">
        <v>265</v>
      </c>
      <c r="E150" s="157" t="s">
        <v>1</v>
      </c>
      <c r="F150" s="158" t="s">
        <v>999</v>
      </c>
      <c r="H150" s="159">
        <v>13441</v>
      </c>
      <c r="I150" s="160"/>
      <c r="L150" s="155"/>
      <c r="M150" s="161"/>
      <c r="T150" s="162"/>
      <c r="AT150" s="157" t="s">
        <v>265</v>
      </c>
      <c r="AU150" s="157" t="s">
        <v>21</v>
      </c>
      <c r="AV150" s="12" t="s">
        <v>21</v>
      </c>
      <c r="AW150" s="12" t="s">
        <v>36</v>
      </c>
      <c r="AX150" s="12" t="s">
        <v>88</v>
      </c>
      <c r="AY150" s="157" t="s">
        <v>250</v>
      </c>
    </row>
    <row r="151" spans="2:65" s="1" customFormat="1" ht="37.9" customHeight="1">
      <c r="B151" s="33"/>
      <c r="C151" s="138" t="s">
        <v>311</v>
      </c>
      <c r="D151" s="138" t="s">
        <v>252</v>
      </c>
      <c r="E151" s="139" t="s">
        <v>312</v>
      </c>
      <c r="F151" s="140" t="s">
        <v>313</v>
      </c>
      <c r="G151" s="141" t="s">
        <v>276</v>
      </c>
      <c r="H151" s="142">
        <v>3739.7</v>
      </c>
      <c r="I151" s="143"/>
      <c r="J151" s="144">
        <f>ROUND(I151*H151,2)</f>
        <v>0</v>
      </c>
      <c r="K151" s="140" t="s">
        <v>256</v>
      </c>
      <c r="L151" s="33"/>
      <c r="M151" s="145" t="s">
        <v>1</v>
      </c>
      <c r="N151" s="146" t="s">
        <v>45</v>
      </c>
      <c r="P151" s="147">
        <f>O151*H151</f>
        <v>0</v>
      </c>
      <c r="Q151" s="147">
        <v>0</v>
      </c>
      <c r="R151" s="147">
        <f>Q151*H151</f>
        <v>0</v>
      </c>
      <c r="S151" s="147">
        <v>0</v>
      </c>
      <c r="T151" s="148">
        <f>S151*H151</f>
        <v>0</v>
      </c>
      <c r="AR151" s="149" t="s">
        <v>257</v>
      </c>
      <c r="AT151" s="149" t="s">
        <v>252</v>
      </c>
      <c r="AU151" s="149" t="s">
        <v>21</v>
      </c>
      <c r="AY151" s="17" t="s">
        <v>250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257</v>
      </c>
      <c r="BM151" s="149" t="s">
        <v>1000</v>
      </c>
    </row>
    <row r="152" spans="2:65" s="1" customFormat="1" ht="11.25">
      <c r="B152" s="33"/>
      <c r="D152" s="151" t="s">
        <v>259</v>
      </c>
      <c r="F152" s="152" t="s">
        <v>315</v>
      </c>
      <c r="I152" s="153"/>
      <c r="L152" s="33"/>
      <c r="M152" s="154"/>
      <c r="T152" s="57"/>
      <c r="AT152" s="17" t="s">
        <v>259</v>
      </c>
      <c r="AU152" s="17" t="s">
        <v>21</v>
      </c>
    </row>
    <row r="153" spans="2:65" s="12" customFormat="1" ht="11.25">
      <c r="B153" s="155"/>
      <c r="D153" s="156" t="s">
        <v>265</v>
      </c>
      <c r="E153" s="157" t="s">
        <v>1</v>
      </c>
      <c r="F153" s="158" t="s">
        <v>1001</v>
      </c>
      <c r="H153" s="159">
        <v>1950.6</v>
      </c>
      <c r="I153" s="160"/>
      <c r="L153" s="155"/>
      <c r="M153" s="161"/>
      <c r="T153" s="162"/>
      <c r="AT153" s="157" t="s">
        <v>265</v>
      </c>
      <c r="AU153" s="157" t="s">
        <v>21</v>
      </c>
      <c r="AV153" s="12" t="s">
        <v>21</v>
      </c>
      <c r="AW153" s="12" t="s">
        <v>36</v>
      </c>
      <c r="AX153" s="12" t="s">
        <v>80</v>
      </c>
      <c r="AY153" s="157" t="s">
        <v>250</v>
      </c>
    </row>
    <row r="154" spans="2:65" s="14" customFormat="1" ht="11.25">
      <c r="B154" s="171"/>
      <c r="D154" s="156" t="s">
        <v>265</v>
      </c>
      <c r="E154" s="172" t="s">
        <v>1</v>
      </c>
      <c r="F154" s="173" t="s">
        <v>317</v>
      </c>
      <c r="H154" s="174">
        <v>1950.6</v>
      </c>
      <c r="I154" s="175"/>
      <c r="L154" s="171"/>
      <c r="M154" s="176"/>
      <c r="T154" s="177"/>
      <c r="AT154" s="172" t="s">
        <v>265</v>
      </c>
      <c r="AU154" s="172" t="s">
        <v>21</v>
      </c>
      <c r="AV154" s="14" t="s">
        <v>267</v>
      </c>
      <c r="AW154" s="14" t="s">
        <v>36</v>
      </c>
      <c r="AX154" s="14" t="s">
        <v>80</v>
      </c>
      <c r="AY154" s="172" t="s">
        <v>250</v>
      </c>
    </row>
    <row r="155" spans="2:65" s="12" customFormat="1" ht="11.25">
      <c r="B155" s="155"/>
      <c r="D155" s="156" t="s">
        <v>265</v>
      </c>
      <c r="E155" s="157" t="s">
        <v>1</v>
      </c>
      <c r="F155" s="158" t="s">
        <v>1002</v>
      </c>
      <c r="H155" s="159">
        <v>1142.0999999999999</v>
      </c>
      <c r="I155" s="160"/>
      <c r="L155" s="155"/>
      <c r="M155" s="161"/>
      <c r="T155" s="162"/>
      <c r="AT155" s="157" t="s">
        <v>265</v>
      </c>
      <c r="AU155" s="157" t="s">
        <v>21</v>
      </c>
      <c r="AV155" s="12" t="s">
        <v>21</v>
      </c>
      <c r="AW155" s="12" t="s">
        <v>36</v>
      </c>
      <c r="AX155" s="12" t="s">
        <v>80</v>
      </c>
      <c r="AY155" s="157" t="s">
        <v>250</v>
      </c>
    </row>
    <row r="156" spans="2:65" s="12" customFormat="1" ht="11.25">
      <c r="B156" s="155"/>
      <c r="D156" s="156" t="s">
        <v>265</v>
      </c>
      <c r="E156" s="157" t="s">
        <v>1</v>
      </c>
      <c r="F156" s="158" t="s">
        <v>1003</v>
      </c>
      <c r="H156" s="159">
        <v>647</v>
      </c>
      <c r="I156" s="160"/>
      <c r="L156" s="155"/>
      <c r="M156" s="161"/>
      <c r="T156" s="162"/>
      <c r="AT156" s="157" t="s">
        <v>265</v>
      </c>
      <c r="AU156" s="157" t="s">
        <v>21</v>
      </c>
      <c r="AV156" s="12" t="s">
        <v>21</v>
      </c>
      <c r="AW156" s="12" t="s">
        <v>36</v>
      </c>
      <c r="AX156" s="12" t="s">
        <v>80</v>
      </c>
      <c r="AY156" s="157" t="s">
        <v>250</v>
      </c>
    </row>
    <row r="157" spans="2:65" s="14" customFormat="1" ht="11.25">
      <c r="B157" s="171"/>
      <c r="D157" s="156" t="s">
        <v>265</v>
      </c>
      <c r="E157" s="172" t="s">
        <v>766</v>
      </c>
      <c r="F157" s="173" t="s">
        <v>317</v>
      </c>
      <c r="H157" s="174">
        <v>1789.1</v>
      </c>
      <c r="I157" s="175"/>
      <c r="L157" s="171"/>
      <c r="M157" s="176"/>
      <c r="T157" s="177"/>
      <c r="AT157" s="172" t="s">
        <v>265</v>
      </c>
      <c r="AU157" s="172" t="s">
        <v>21</v>
      </c>
      <c r="AV157" s="14" t="s">
        <v>267</v>
      </c>
      <c r="AW157" s="14" t="s">
        <v>36</v>
      </c>
      <c r="AX157" s="14" t="s">
        <v>80</v>
      </c>
      <c r="AY157" s="172" t="s">
        <v>250</v>
      </c>
    </row>
    <row r="158" spans="2:65" s="13" customFormat="1" ht="11.25">
      <c r="B158" s="163"/>
      <c r="D158" s="156" t="s">
        <v>265</v>
      </c>
      <c r="E158" s="164" t="s">
        <v>1</v>
      </c>
      <c r="F158" s="165" t="s">
        <v>273</v>
      </c>
      <c r="H158" s="166">
        <v>3739.7</v>
      </c>
      <c r="I158" s="167"/>
      <c r="L158" s="163"/>
      <c r="M158" s="168"/>
      <c r="T158" s="169"/>
      <c r="AT158" s="164" t="s">
        <v>265</v>
      </c>
      <c r="AU158" s="164" t="s">
        <v>21</v>
      </c>
      <c r="AV158" s="13" t="s">
        <v>257</v>
      </c>
      <c r="AW158" s="13" t="s">
        <v>36</v>
      </c>
      <c r="AX158" s="13" t="s">
        <v>88</v>
      </c>
      <c r="AY158" s="164" t="s">
        <v>250</v>
      </c>
    </row>
    <row r="159" spans="2:65" s="1" customFormat="1" ht="37.9" customHeight="1">
      <c r="B159" s="33"/>
      <c r="C159" s="138" t="s">
        <v>320</v>
      </c>
      <c r="D159" s="138" t="s">
        <v>252</v>
      </c>
      <c r="E159" s="139" t="s">
        <v>321</v>
      </c>
      <c r="F159" s="140" t="s">
        <v>322</v>
      </c>
      <c r="G159" s="141" t="s">
        <v>276</v>
      </c>
      <c r="H159" s="142">
        <v>12274</v>
      </c>
      <c r="I159" s="143"/>
      <c r="J159" s="144">
        <f>ROUND(I159*H159,2)</f>
        <v>0</v>
      </c>
      <c r="K159" s="140" t="s">
        <v>256</v>
      </c>
      <c r="L159" s="33"/>
      <c r="M159" s="145" t="s">
        <v>1</v>
      </c>
      <c r="N159" s="146" t="s">
        <v>45</v>
      </c>
      <c r="P159" s="147">
        <f>O159*H159</f>
        <v>0</v>
      </c>
      <c r="Q159" s="147">
        <v>0</v>
      </c>
      <c r="R159" s="147">
        <f>Q159*H159</f>
        <v>0</v>
      </c>
      <c r="S159" s="147">
        <v>0</v>
      </c>
      <c r="T159" s="148">
        <f>S159*H159</f>
        <v>0</v>
      </c>
      <c r="AR159" s="149" t="s">
        <v>257</v>
      </c>
      <c r="AT159" s="149" t="s">
        <v>252</v>
      </c>
      <c r="AU159" s="149" t="s">
        <v>21</v>
      </c>
      <c r="AY159" s="17" t="s">
        <v>250</v>
      </c>
      <c r="BE159" s="150">
        <f>IF(N159="základní",J159,0)</f>
        <v>0</v>
      </c>
      <c r="BF159" s="150">
        <f>IF(N159="snížená",J159,0)</f>
        <v>0</v>
      </c>
      <c r="BG159" s="150">
        <f>IF(N159="zákl. přenesená",J159,0)</f>
        <v>0</v>
      </c>
      <c r="BH159" s="150">
        <f>IF(N159="sníž. přenesená",J159,0)</f>
        <v>0</v>
      </c>
      <c r="BI159" s="150">
        <f>IF(N159="nulová",J159,0)</f>
        <v>0</v>
      </c>
      <c r="BJ159" s="17" t="s">
        <v>88</v>
      </c>
      <c r="BK159" s="150">
        <f>ROUND(I159*H159,2)</f>
        <v>0</v>
      </c>
      <c r="BL159" s="17" t="s">
        <v>257</v>
      </c>
      <c r="BM159" s="149" t="s">
        <v>1004</v>
      </c>
    </row>
    <row r="160" spans="2:65" s="1" customFormat="1" ht="11.25">
      <c r="B160" s="33"/>
      <c r="D160" s="151" t="s">
        <v>259</v>
      </c>
      <c r="F160" s="152" t="s">
        <v>324</v>
      </c>
      <c r="I160" s="153"/>
      <c r="L160" s="33"/>
      <c r="M160" s="154"/>
      <c r="T160" s="57"/>
      <c r="AT160" s="17" t="s">
        <v>259</v>
      </c>
      <c r="AU160" s="17" t="s">
        <v>21</v>
      </c>
    </row>
    <row r="161" spans="2:65" s="12" customFormat="1" ht="11.25">
      <c r="B161" s="155"/>
      <c r="D161" s="156" t="s">
        <v>265</v>
      </c>
      <c r="E161" s="157" t="s">
        <v>1</v>
      </c>
      <c r="F161" s="158" t="s">
        <v>1005</v>
      </c>
      <c r="H161" s="159">
        <v>426</v>
      </c>
      <c r="I161" s="160"/>
      <c r="L161" s="155"/>
      <c r="M161" s="161"/>
      <c r="T161" s="162"/>
      <c r="AT161" s="157" t="s">
        <v>265</v>
      </c>
      <c r="AU161" s="157" t="s">
        <v>21</v>
      </c>
      <c r="AV161" s="12" t="s">
        <v>21</v>
      </c>
      <c r="AW161" s="12" t="s">
        <v>36</v>
      </c>
      <c r="AX161" s="12" t="s">
        <v>80</v>
      </c>
      <c r="AY161" s="157" t="s">
        <v>250</v>
      </c>
    </row>
    <row r="162" spans="2:65" s="12" customFormat="1" ht="11.25">
      <c r="B162" s="155"/>
      <c r="D162" s="156" t="s">
        <v>265</v>
      </c>
      <c r="E162" s="157" t="s">
        <v>1</v>
      </c>
      <c r="F162" s="158" t="s">
        <v>1006</v>
      </c>
      <c r="H162" s="159">
        <v>1752</v>
      </c>
      <c r="I162" s="160"/>
      <c r="L162" s="155"/>
      <c r="M162" s="161"/>
      <c r="T162" s="162"/>
      <c r="AT162" s="157" t="s">
        <v>265</v>
      </c>
      <c r="AU162" s="157" t="s">
        <v>21</v>
      </c>
      <c r="AV162" s="12" t="s">
        <v>21</v>
      </c>
      <c r="AW162" s="12" t="s">
        <v>36</v>
      </c>
      <c r="AX162" s="12" t="s">
        <v>80</v>
      </c>
      <c r="AY162" s="157" t="s">
        <v>250</v>
      </c>
    </row>
    <row r="163" spans="2:65" s="14" customFormat="1" ht="11.25">
      <c r="B163" s="171"/>
      <c r="D163" s="156" t="s">
        <v>265</v>
      </c>
      <c r="E163" s="172" t="s">
        <v>1</v>
      </c>
      <c r="F163" s="173" t="s">
        <v>317</v>
      </c>
      <c r="H163" s="174">
        <v>2178</v>
      </c>
      <c r="I163" s="175"/>
      <c r="L163" s="171"/>
      <c r="M163" s="176"/>
      <c r="T163" s="177"/>
      <c r="AT163" s="172" t="s">
        <v>265</v>
      </c>
      <c r="AU163" s="172" t="s">
        <v>21</v>
      </c>
      <c r="AV163" s="14" t="s">
        <v>267</v>
      </c>
      <c r="AW163" s="14" t="s">
        <v>36</v>
      </c>
      <c r="AX163" s="14" t="s">
        <v>80</v>
      </c>
      <c r="AY163" s="172" t="s">
        <v>250</v>
      </c>
    </row>
    <row r="164" spans="2:65" s="12" customFormat="1" ht="11.25">
      <c r="B164" s="155"/>
      <c r="D164" s="156" t="s">
        <v>265</v>
      </c>
      <c r="E164" s="157" t="s">
        <v>1</v>
      </c>
      <c r="F164" s="158" t="s">
        <v>1005</v>
      </c>
      <c r="H164" s="159">
        <v>426</v>
      </c>
      <c r="I164" s="160"/>
      <c r="L164" s="155"/>
      <c r="M164" s="161"/>
      <c r="T164" s="162"/>
      <c r="AT164" s="157" t="s">
        <v>265</v>
      </c>
      <c r="AU164" s="157" t="s">
        <v>21</v>
      </c>
      <c r="AV164" s="12" t="s">
        <v>21</v>
      </c>
      <c r="AW164" s="12" t="s">
        <v>36</v>
      </c>
      <c r="AX164" s="12" t="s">
        <v>80</v>
      </c>
      <c r="AY164" s="157" t="s">
        <v>250</v>
      </c>
    </row>
    <row r="165" spans="2:65" s="12" customFormat="1" ht="11.25">
      <c r="B165" s="155"/>
      <c r="D165" s="156" t="s">
        <v>265</v>
      </c>
      <c r="E165" s="157" t="s">
        <v>1</v>
      </c>
      <c r="F165" s="158" t="s">
        <v>1006</v>
      </c>
      <c r="H165" s="159">
        <v>1752</v>
      </c>
      <c r="I165" s="160"/>
      <c r="L165" s="155"/>
      <c r="M165" s="161"/>
      <c r="T165" s="162"/>
      <c r="AT165" s="157" t="s">
        <v>265</v>
      </c>
      <c r="AU165" s="157" t="s">
        <v>21</v>
      </c>
      <c r="AV165" s="12" t="s">
        <v>21</v>
      </c>
      <c r="AW165" s="12" t="s">
        <v>36</v>
      </c>
      <c r="AX165" s="12" t="s">
        <v>80</v>
      </c>
      <c r="AY165" s="157" t="s">
        <v>250</v>
      </c>
    </row>
    <row r="166" spans="2:65" s="12" customFormat="1" ht="11.25">
      <c r="B166" s="155"/>
      <c r="D166" s="156" t="s">
        <v>265</v>
      </c>
      <c r="E166" s="157" t="s">
        <v>1</v>
      </c>
      <c r="F166" s="158" t="s">
        <v>1007</v>
      </c>
      <c r="H166" s="159">
        <v>1515</v>
      </c>
      <c r="I166" s="160"/>
      <c r="L166" s="155"/>
      <c r="M166" s="161"/>
      <c r="T166" s="162"/>
      <c r="AT166" s="157" t="s">
        <v>265</v>
      </c>
      <c r="AU166" s="157" t="s">
        <v>21</v>
      </c>
      <c r="AV166" s="12" t="s">
        <v>21</v>
      </c>
      <c r="AW166" s="12" t="s">
        <v>36</v>
      </c>
      <c r="AX166" s="12" t="s">
        <v>80</v>
      </c>
      <c r="AY166" s="157" t="s">
        <v>250</v>
      </c>
    </row>
    <row r="167" spans="2:65" s="12" customFormat="1" ht="11.25">
      <c r="B167" s="155"/>
      <c r="D167" s="156" t="s">
        <v>265</v>
      </c>
      <c r="E167" s="157" t="s">
        <v>1</v>
      </c>
      <c r="F167" s="158" t="s">
        <v>1008</v>
      </c>
      <c r="H167" s="159">
        <v>1026</v>
      </c>
      <c r="I167" s="160"/>
      <c r="L167" s="155"/>
      <c r="M167" s="161"/>
      <c r="T167" s="162"/>
      <c r="AT167" s="157" t="s">
        <v>265</v>
      </c>
      <c r="AU167" s="157" t="s">
        <v>21</v>
      </c>
      <c r="AV167" s="12" t="s">
        <v>21</v>
      </c>
      <c r="AW167" s="12" t="s">
        <v>36</v>
      </c>
      <c r="AX167" s="12" t="s">
        <v>80</v>
      </c>
      <c r="AY167" s="157" t="s">
        <v>250</v>
      </c>
    </row>
    <row r="168" spans="2:65" s="12" customFormat="1" ht="11.25">
      <c r="B168" s="155"/>
      <c r="D168" s="156" t="s">
        <v>265</v>
      </c>
      <c r="E168" s="157" t="s">
        <v>1</v>
      </c>
      <c r="F168" s="158" t="s">
        <v>1009</v>
      </c>
      <c r="H168" s="159">
        <v>5377</v>
      </c>
      <c r="I168" s="160"/>
      <c r="L168" s="155"/>
      <c r="M168" s="161"/>
      <c r="T168" s="162"/>
      <c r="AT168" s="157" t="s">
        <v>265</v>
      </c>
      <c r="AU168" s="157" t="s">
        <v>21</v>
      </c>
      <c r="AV168" s="12" t="s">
        <v>21</v>
      </c>
      <c r="AW168" s="12" t="s">
        <v>36</v>
      </c>
      <c r="AX168" s="12" t="s">
        <v>80</v>
      </c>
      <c r="AY168" s="157" t="s">
        <v>250</v>
      </c>
    </row>
    <row r="169" spans="2:65" s="14" customFormat="1" ht="11.25">
      <c r="B169" s="171"/>
      <c r="D169" s="156" t="s">
        <v>265</v>
      </c>
      <c r="E169" s="172" t="s">
        <v>762</v>
      </c>
      <c r="F169" s="173" t="s">
        <v>317</v>
      </c>
      <c r="H169" s="174">
        <v>10096</v>
      </c>
      <c r="I169" s="175"/>
      <c r="L169" s="171"/>
      <c r="M169" s="176"/>
      <c r="T169" s="177"/>
      <c r="AT169" s="172" t="s">
        <v>265</v>
      </c>
      <c r="AU169" s="172" t="s">
        <v>21</v>
      </c>
      <c r="AV169" s="14" t="s">
        <v>267</v>
      </c>
      <c r="AW169" s="14" t="s">
        <v>36</v>
      </c>
      <c r="AX169" s="14" t="s">
        <v>80</v>
      </c>
      <c r="AY169" s="172" t="s">
        <v>250</v>
      </c>
    </row>
    <row r="170" spans="2:65" s="13" customFormat="1" ht="11.25">
      <c r="B170" s="163"/>
      <c r="D170" s="156" t="s">
        <v>265</v>
      </c>
      <c r="E170" s="164" t="s">
        <v>1</v>
      </c>
      <c r="F170" s="165" t="s">
        <v>273</v>
      </c>
      <c r="H170" s="166">
        <v>12274</v>
      </c>
      <c r="I170" s="167"/>
      <c r="L170" s="163"/>
      <c r="M170" s="168"/>
      <c r="T170" s="169"/>
      <c r="AT170" s="164" t="s">
        <v>265</v>
      </c>
      <c r="AU170" s="164" t="s">
        <v>21</v>
      </c>
      <c r="AV170" s="13" t="s">
        <v>257</v>
      </c>
      <c r="AW170" s="13" t="s">
        <v>36</v>
      </c>
      <c r="AX170" s="13" t="s">
        <v>88</v>
      </c>
      <c r="AY170" s="164" t="s">
        <v>250</v>
      </c>
    </row>
    <row r="171" spans="2:65" s="1" customFormat="1" ht="24.2" customHeight="1">
      <c r="B171" s="33"/>
      <c r="C171" s="138" t="s">
        <v>331</v>
      </c>
      <c r="D171" s="138" t="s">
        <v>252</v>
      </c>
      <c r="E171" s="139" t="s">
        <v>346</v>
      </c>
      <c r="F171" s="140" t="s">
        <v>347</v>
      </c>
      <c r="G171" s="141" t="s">
        <v>276</v>
      </c>
      <c r="H171" s="142">
        <v>1752</v>
      </c>
      <c r="I171" s="143"/>
      <c r="J171" s="144">
        <f>ROUND(I171*H171,2)</f>
        <v>0</v>
      </c>
      <c r="K171" s="140" t="s">
        <v>256</v>
      </c>
      <c r="L171" s="33"/>
      <c r="M171" s="145" t="s">
        <v>1</v>
      </c>
      <c r="N171" s="146" t="s">
        <v>45</v>
      </c>
      <c r="P171" s="147">
        <f>O171*H171</f>
        <v>0</v>
      </c>
      <c r="Q171" s="147">
        <v>0</v>
      </c>
      <c r="R171" s="147">
        <f>Q171*H171</f>
        <v>0</v>
      </c>
      <c r="S171" s="147">
        <v>0</v>
      </c>
      <c r="T171" s="148">
        <f>S171*H171</f>
        <v>0</v>
      </c>
      <c r="AR171" s="149" t="s">
        <v>257</v>
      </c>
      <c r="AT171" s="149" t="s">
        <v>252</v>
      </c>
      <c r="AU171" s="149" t="s">
        <v>21</v>
      </c>
      <c r="AY171" s="17" t="s">
        <v>250</v>
      </c>
      <c r="BE171" s="150">
        <f>IF(N171="základní",J171,0)</f>
        <v>0</v>
      </c>
      <c r="BF171" s="150">
        <f>IF(N171="snížená",J171,0)</f>
        <v>0</v>
      </c>
      <c r="BG171" s="150">
        <f>IF(N171="zákl. přenesená",J171,0)</f>
        <v>0</v>
      </c>
      <c r="BH171" s="150">
        <f>IF(N171="sníž. přenesená",J171,0)</f>
        <v>0</v>
      </c>
      <c r="BI171" s="150">
        <f>IF(N171="nulová",J171,0)</f>
        <v>0</v>
      </c>
      <c r="BJ171" s="17" t="s">
        <v>88</v>
      </c>
      <c r="BK171" s="150">
        <f>ROUND(I171*H171,2)</f>
        <v>0</v>
      </c>
      <c r="BL171" s="17" t="s">
        <v>257</v>
      </c>
      <c r="BM171" s="149" t="s">
        <v>1010</v>
      </c>
    </row>
    <row r="172" spans="2:65" s="1" customFormat="1" ht="11.25">
      <c r="B172" s="33"/>
      <c r="D172" s="151" t="s">
        <v>259</v>
      </c>
      <c r="F172" s="152" t="s">
        <v>349</v>
      </c>
      <c r="I172" s="153"/>
      <c r="L172" s="33"/>
      <c r="M172" s="154"/>
      <c r="T172" s="57"/>
      <c r="AT172" s="17" t="s">
        <v>259</v>
      </c>
      <c r="AU172" s="17" t="s">
        <v>21</v>
      </c>
    </row>
    <row r="173" spans="2:65" s="12" customFormat="1" ht="11.25">
      <c r="B173" s="155"/>
      <c r="D173" s="156" t="s">
        <v>265</v>
      </c>
      <c r="E173" s="157" t="s">
        <v>1</v>
      </c>
      <c r="F173" s="158" t="s">
        <v>1006</v>
      </c>
      <c r="H173" s="159">
        <v>1752</v>
      </c>
      <c r="I173" s="160"/>
      <c r="L173" s="155"/>
      <c r="M173" s="161"/>
      <c r="T173" s="162"/>
      <c r="AT173" s="157" t="s">
        <v>265</v>
      </c>
      <c r="AU173" s="157" t="s">
        <v>21</v>
      </c>
      <c r="AV173" s="12" t="s">
        <v>21</v>
      </c>
      <c r="AW173" s="12" t="s">
        <v>36</v>
      </c>
      <c r="AX173" s="12" t="s">
        <v>88</v>
      </c>
      <c r="AY173" s="157" t="s">
        <v>250</v>
      </c>
    </row>
    <row r="174" spans="2:65" s="1" customFormat="1" ht="24.2" customHeight="1">
      <c r="B174" s="33"/>
      <c r="C174" s="138" t="s">
        <v>335</v>
      </c>
      <c r="D174" s="138" t="s">
        <v>252</v>
      </c>
      <c r="E174" s="139" t="s">
        <v>370</v>
      </c>
      <c r="F174" s="140" t="s">
        <v>371</v>
      </c>
      <c r="G174" s="141" t="s">
        <v>255</v>
      </c>
      <c r="H174" s="142">
        <v>5569</v>
      </c>
      <c r="I174" s="143"/>
      <c r="J174" s="144">
        <f>ROUND(I174*H174,2)</f>
        <v>0</v>
      </c>
      <c r="K174" s="140" t="s">
        <v>256</v>
      </c>
      <c r="L174" s="33"/>
      <c r="M174" s="145" t="s">
        <v>1</v>
      </c>
      <c r="N174" s="146" t="s">
        <v>45</v>
      </c>
      <c r="P174" s="147">
        <f>O174*H174</f>
        <v>0</v>
      </c>
      <c r="Q174" s="147">
        <v>0</v>
      </c>
      <c r="R174" s="147">
        <f>Q174*H174</f>
        <v>0</v>
      </c>
      <c r="S174" s="147">
        <v>0</v>
      </c>
      <c r="T174" s="148">
        <f>S174*H174</f>
        <v>0</v>
      </c>
      <c r="AR174" s="149" t="s">
        <v>257</v>
      </c>
      <c r="AT174" s="149" t="s">
        <v>252</v>
      </c>
      <c r="AU174" s="149" t="s">
        <v>21</v>
      </c>
      <c r="AY174" s="17" t="s">
        <v>250</v>
      </c>
      <c r="BE174" s="150">
        <f>IF(N174="základní",J174,0)</f>
        <v>0</v>
      </c>
      <c r="BF174" s="150">
        <f>IF(N174="snížená",J174,0)</f>
        <v>0</v>
      </c>
      <c r="BG174" s="150">
        <f>IF(N174="zákl. přenesená",J174,0)</f>
        <v>0</v>
      </c>
      <c r="BH174" s="150">
        <f>IF(N174="sníž. přenesená",J174,0)</f>
        <v>0</v>
      </c>
      <c r="BI174" s="150">
        <f>IF(N174="nulová",J174,0)</f>
        <v>0</v>
      </c>
      <c r="BJ174" s="17" t="s">
        <v>88</v>
      </c>
      <c r="BK174" s="150">
        <f>ROUND(I174*H174,2)</f>
        <v>0</v>
      </c>
      <c r="BL174" s="17" t="s">
        <v>257</v>
      </c>
      <c r="BM174" s="149" t="s">
        <v>1011</v>
      </c>
    </row>
    <row r="175" spans="2:65" s="1" customFormat="1" ht="11.25">
      <c r="B175" s="33"/>
      <c r="D175" s="151" t="s">
        <v>259</v>
      </c>
      <c r="F175" s="152" t="s">
        <v>373</v>
      </c>
      <c r="I175" s="153"/>
      <c r="L175" s="33"/>
      <c r="M175" s="154"/>
      <c r="T175" s="57"/>
      <c r="AT175" s="17" t="s">
        <v>259</v>
      </c>
      <c r="AU175" s="17" t="s">
        <v>21</v>
      </c>
    </row>
    <row r="176" spans="2:65" s="12" customFormat="1" ht="11.25">
      <c r="B176" s="155"/>
      <c r="D176" s="156" t="s">
        <v>265</v>
      </c>
      <c r="E176" s="157" t="s">
        <v>1</v>
      </c>
      <c r="F176" s="158" t="s">
        <v>1012</v>
      </c>
      <c r="H176" s="159">
        <v>5569</v>
      </c>
      <c r="I176" s="160"/>
      <c r="L176" s="155"/>
      <c r="M176" s="161"/>
      <c r="T176" s="162"/>
      <c r="AT176" s="157" t="s">
        <v>265</v>
      </c>
      <c r="AU176" s="157" t="s">
        <v>21</v>
      </c>
      <c r="AV176" s="12" t="s">
        <v>21</v>
      </c>
      <c r="AW176" s="12" t="s">
        <v>36</v>
      </c>
      <c r="AX176" s="12" t="s">
        <v>88</v>
      </c>
      <c r="AY176" s="157" t="s">
        <v>250</v>
      </c>
    </row>
    <row r="177" spans="2:65" s="1" customFormat="1" ht="24.2" customHeight="1">
      <c r="B177" s="33"/>
      <c r="C177" s="138" t="s">
        <v>340</v>
      </c>
      <c r="D177" s="138" t="s">
        <v>252</v>
      </c>
      <c r="E177" s="139" t="s">
        <v>394</v>
      </c>
      <c r="F177" s="140" t="s">
        <v>395</v>
      </c>
      <c r="G177" s="141" t="s">
        <v>276</v>
      </c>
      <c r="H177" s="142">
        <v>1000</v>
      </c>
      <c r="I177" s="143"/>
      <c r="J177" s="144">
        <f>ROUND(I177*H177,2)</f>
        <v>0</v>
      </c>
      <c r="K177" s="140" t="s">
        <v>1</v>
      </c>
      <c r="L177" s="33"/>
      <c r="M177" s="145" t="s">
        <v>1</v>
      </c>
      <c r="N177" s="146" t="s">
        <v>45</v>
      </c>
      <c r="P177" s="147">
        <f>O177*H177</f>
        <v>0</v>
      </c>
      <c r="Q177" s="147">
        <v>0</v>
      </c>
      <c r="R177" s="147">
        <f>Q177*H177</f>
        <v>0</v>
      </c>
      <c r="S177" s="147">
        <v>0</v>
      </c>
      <c r="T177" s="148">
        <f>S177*H177</f>
        <v>0</v>
      </c>
      <c r="AR177" s="149" t="s">
        <v>257</v>
      </c>
      <c r="AT177" s="149" t="s">
        <v>252</v>
      </c>
      <c r="AU177" s="149" t="s">
        <v>21</v>
      </c>
      <c r="AY177" s="17" t="s">
        <v>250</v>
      </c>
      <c r="BE177" s="150">
        <f>IF(N177="základní",J177,0)</f>
        <v>0</v>
      </c>
      <c r="BF177" s="150">
        <f>IF(N177="snížená",J177,0)</f>
        <v>0</v>
      </c>
      <c r="BG177" s="150">
        <f>IF(N177="zákl. přenesená",J177,0)</f>
        <v>0</v>
      </c>
      <c r="BH177" s="150">
        <f>IF(N177="sníž. přenesená",J177,0)</f>
        <v>0</v>
      </c>
      <c r="BI177" s="150">
        <f>IF(N177="nulová",J177,0)</f>
        <v>0</v>
      </c>
      <c r="BJ177" s="17" t="s">
        <v>88</v>
      </c>
      <c r="BK177" s="150">
        <f>ROUND(I177*H177,2)</f>
        <v>0</v>
      </c>
      <c r="BL177" s="17" t="s">
        <v>257</v>
      </c>
      <c r="BM177" s="149" t="s">
        <v>1013</v>
      </c>
    </row>
    <row r="178" spans="2:65" s="1" customFormat="1" ht="48.75">
      <c r="B178" s="33"/>
      <c r="D178" s="156" t="s">
        <v>285</v>
      </c>
      <c r="F178" s="170" t="s">
        <v>397</v>
      </c>
      <c r="I178" s="153"/>
      <c r="L178" s="33"/>
      <c r="M178" s="154"/>
      <c r="T178" s="57"/>
      <c r="AT178" s="17" t="s">
        <v>285</v>
      </c>
      <c r="AU178" s="17" t="s">
        <v>21</v>
      </c>
    </row>
    <row r="179" spans="2:65" s="12" customFormat="1" ht="11.25">
      <c r="B179" s="155"/>
      <c r="D179" s="156" t="s">
        <v>265</v>
      </c>
      <c r="E179" s="157" t="s">
        <v>1</v>
      </c>
      <c r="F179" s="158" t="s">
        <v>398</v>
      </c>
      <c r="H179" s="159">
        <v>1000</v>
      </c>
      <c r="I179" s="160"/>
      <c r="L179" s="155"/>
      <c r="M179" s="161"/>
      <c r="T179" s="162"/>
      <c r="AT179" s="157" t="s">
        <v>265</v>
      </c>
      <c r="AU179" s="157" t="s">
        <v>21</v>
      </c>
      <c r="AV179" s="12" t="s">
        <v>21</v>
      </c>
      <c r="AW179" s="12" t="s">
        <v>36</v>
      </c>
      <c r="AX179" s="12" t="s">
        <v>88</v>
      </c>
      <c r="AY179" s="157" t="s">
        <v>250</v>
      </c>
    </row>
    <row r="180" spans="2:65" s="1" customFormat="1" ht="16.5" customHeight="1">
      <c r="B180" s="33"/>
      <c r="C180" s="138" t="s">
        <v>8</v>
      </c>
      <c r="D180" s="138" t="s">
        <v>252</v>
      </c>
      <c r="E180" s="139" t="s">
        <v>281</v>
      </c>
      <c r="F180" s="140" t="s">
        <v>282</v>
      </c>
      <c r="G180" s="141" t="s">
        <v>283</v>
      </c>
      <c r="H180" s="142">
        <v>1</v>
      </c>
      <c r="I180" s="143"/>
      <c r="J180" s="144">
        <f>ROUND(I180*H180,2)</f>
        <v>0</v>
      </c>
      <c r="K180" s="140" t="s">
        <v>1</v>
      </c>
      <c r="L180" s="33"/>
      <c r="M180" s="145" t="s">
        <v>1</v>
      </c>
      <c r="N180" s="146" t="s">
        <v>45</v>
      </c>
      <c r="P180" s="147">
        <f>O180*H180</f>
        <v>0</v>
      </c>
      <c r="Q180" s="147">
        <v>0</v>
      </c>
      <c r="R180" s="147">
        <f>Q180*H180</f>
        <v>0</v>
      </c>
      <c r="S180" s="147">
        <v>0</v>
      </c>
      <c r="T180" s="148">
        <f>S180*H180</f>
        <v>0</v>
      </c>
      <c r="AR180" s="149" t="s">
        <v>257</v>
      </c>
      <c r="AT180" s="149" t="s">
        <v>252</v>
      </c>
      <c r="AU180" s="149" t="s">
        <v>21</v>
      </c>
      <c r="AY180" s="17" t="s">
        <v>250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257</v>
      </c>
      <c r="BM180" s="149" t="s">
        <v>1014</v>
      </c>
    </row>
    <row r="181" spans="2:65" s="1" customFormat="1" ht="78">
      <c r="B181" s="33"/>
      <c r="D181" s="156" t="s">
        <v>285</v>
      </c>
      <c r="F181" s="170" t="s">
        <v>286</v>
      </c>
      <c r="I181" s="153"/>
      <c r="L181" s="33"/>
      <c r="M181" s="154"/>
      <c r="T181" s="57"/>
      <c r="AT181" s="17" t="s">
        <v>285</v>
      </c>
      <c r="AU181" s="17" t="s">
        <v>21</v>
      </c>
    </row>
    <row r="182" spans="2:65" s="1" customFormat="1" ht="16.5" customHeight="1">
      <c r="B182" s="33"/>
      <c r="C182" s="138" t="s">
        <v>351</v>
      </c>
      <c r="D182" s="138" t="s">
        <v>252</v>
      </c>
      <c r="E182" s="139" t="s">
        <v>332</v>
      </c>
      <c r="F182" s="140" t="s">
        <v>333</v>
      </c>
      <c r="G182" s="141" t="s">
        <v>276</v>
      </c>
      <c r="H182" s="142">
        <v>11706</v>
      </c>
      <c r="I182" s="143"/>
      <c r="J182" s="144">
        <f>ROUND(I182*H182,2)</f>
        <v>0</v>
      </c>
      <c r="K182" s="140" t="s">
        <v>1</v>
      </c>
      <c r="L182" s="33"/>
      <c r="M182" s="145" t="s">
        <v>1</v>
      </c>
      <c r="N182" s="146" t="s">
        <v>45</v>
      </c>
      <c r="P182" s="147">
        <f>O182*H182</f>
        <v>0</v>
      </c>
      <c r="Q182" s="147">
        <v>0</v>
      </c>
      <c r="R182" s="147">
        <f>Q182*H182</f>
        <v>0</v>
      </c>
      <c r="S182" s="147">
        <v>0</v>
      </c>
      <c r="T182" s="148">
        <f>S182*H182</f>
        <v>0</v>
      </c>
      <c r="AR182" s="149" t="s">
        <v>257</v>
      </c>
      <c r="AT182" s="149" t="s">
        <v>252</v>
      </c>
      <c r="AU182" s="149" t="s">
        <v>21</v>
      </c>
      <c r="AY182" s="17" t="s">
        <v>250</v>
      </c>
      <c r="BE182" s="150">
        <f>IF(N182="základní",J182,0)</f>
        <v>0</v>
      </c>
      <c r="BF182" s="150">
        <f>IF(N182="snížená",J182,0)</f>
        <v>0</v>
      </c>
      <c r="BG182" s="150">
        <f>IF(N182="zákl. přenesená",J182,0)</f>
        <v>0</v>
      </c>
      <c r="BH182" s="150">
        <f>IF(N182="sníž. přenesená",J182,0)</f>
        <v>0</v>
      </c>
      <c r="BI182" s="150">
        <f>IF(N182="nulová",J182,0)</f>
        <v>0</v>
      </c>
      <c r="BJ182" s="17" t="s">
        <v>88</v>
      </c>
      <c r="BK182" s="150">
        <f>ROUND(I182*H182,2)</f>
        <v>0</v>
      </c>
      <c r="BL182" s="17" t="s">
        <v>257</v>
      </c>
      <c r="BM182" s="149" t="s">
        <v>1015</v>
      </c>
    </row>
    <row r="183" spans="2:65" s="12" customFormat="1" ht="11.25">
      <c r="B183" s="155"/>
      <c r="D183" s="156" t="s">
        <v>265</v>
      </c>
      <c r="E183" s="157" t="s">
        <v>1</v>
      </c>
      <c r="F183" s="158" t="s">
        <v>1016</v>
      </c>
      <c r="H183" s="159">
        <v>11706</v>
      </c>
      <c r="I183" s="160"/>
      <c r="L183" s="155"/>
      <c r="M183" s="161"/>
      <c r="T183" s="162"/>
      <c r="AT183" s="157" t="s">
        <v>265</v>
      </c>
      <c r="AU183" s="157" t="s">
        <v>21</v>
      </c>
      <c r="AV183" s="12" t="s">
        <v>21</v>
      </c>
      <c r="AW183" s="12" t="s">
        <v>36</v>
      </c>
      <c r="AX183" s="12" t="s">
        <v>88</v>
      </c>
      <c r="AY183" s="157" t="s">
        <v>250</v>
      </c>
    </row>
    <row r="184" spans="2:65" s="1" customFormat="1" ht="37.9" customHeight="1">
      <c r="B184" s="33"/>
      <c r="C184" s="138" t="s">
        <v>357</v>
      </c>
      <c r="D184" s="138" t="s">
        <v>252</v>
      </c>
      <c r="E184" s="139" t="s">
        <v>381</v>
      </c>
      <c r="F184" s="140" t="s">
        <v>382</v>
      </c>
      <c r="G184" s="141" t="s">
        <v>276</v>
      </c>
      <c r="H184" s="142">
        <v>9801</v>
      </c>
      <c r="I184" s="143"/>
      <c r="J184" s="144">
        <f>ROUND(I184*H184,2)</f>
        <v>0</v>
      </c>
      <c r="K184" s="140" t="s">
        <v>256</v>
      </c>
      <c r="L184" s="33"/>
      <c r="M184" s="145" t="s">
        <v>1</v>
      </c>
      <c r="N184" s="146" t="s">
        <v>45</v>
      </c>
      <c r="P184" s="147">
        <f>O184*H184</f>
        <v>0</v>
      </c>
      <c r="Q184" s="147">
        <v>0</v>
      </c>
      <c r="R184" s="147">
        <f>Q184*H184</f>
        <v>0</v>
      </c>
      <c r="S184" s="147">
        <v>0</v>
      </c>
      <c r="T184" s="148">
        <f>S184*H184</f>
        <v>0</v>
      </c>
      <c r="AR184" s="149" t="s">
        <v>257</v>
      </c>
      <c r="AT184" s="149" t="s">
        <v>252</v>
      </c>
      <c r="AU184" s="149" t="s">
        <v>21</v>
      </c>
      <c r="AY184" s="17" t="s">
        <v>250</v>
      </c>
      <c r="BE184" s="150">
        <f>IF(N184="základní",J184,0)</f>
        <v>0</v>
      </c>
      <c r="BF184" s="150">
        <f>IF(N184="snížená",J184,0)</f>
        <v>0</v>
      </c>
      <c r="BG184" s="150">
        <f>IF(N184="zákl. přenesená",J184,0)</f>
        <v>0</v>
      </c>
      <c r="BH184" s="150">
        <f>IF(N184="sníž. přenesená",J184,0)</f>
        <v>0</v>
      </c>
      <c r="BI184" s="150">
        <f>IF(N184="nulová",J184,0)</f>
        <v>0</v>
      </c>
      <c r="BJ184" s="17" t="s">
        <v>88</v>
      </c>
      <c r="BK184" s="150">
        <f>ROUND(I184*H184,2)</f>
        <v>0</v>
      </c>
      <c r="BL184" s="17" t="s">
        <v>257</v>
      </c>
      <c r="BM184" s="149" t="s">
        <v>1017</v>
      </c>
    </row>
    <row r="185" spans="2:65" s="1" customFormat="1" ht="11.25">
      <c r="B185" s="33"/>
      <c r="D185" s="151" t="s">
        <v>259</v>
      </c>
      <c r="F185" s="152" t="s">
        <v>384</v>
      </c>
      <c r="I185" s="153"/>
      <c r="L185" s="33"/>
      <c r="M185" s="154"/>
      <c r="T185" s="57"/>
      <c r="AT185" s="17" t="s">
        <v>259</v>
      </c>
      <c r="AU185" s="17" t="s">
        <v>21</v>
      </c>
    </row>
    <row r="186" spans="2:65" s="12" customFormat="1" ht="11.25">
      <c r="B186" s="155"/>
      <c r="D186" s="156" t="s">
        <v>265</v>
      </c>
      <c r="E186" s="157" t="s">
        <v>1</v>
      </c>
      <c r="F186" s="158" t="s">
        <v>1018</v>
      </c>
      <c r="H186" s="159">
        <v>1736</v>
      </c>
      <c r="I186" s="160"/>
      <c r="L186" s="155"/>
      <c r="M186" s="161"/>
      <c r="T186" s="162"/>
      <c r="AT186" s="157" t="s">
        <v>265</v>
      </c>
      <c r="AU186" s="157" t="s">
        <v>21</v>
      </c>
      <c r="AV186" s="12" t="s">
        <v>21</v>
      </c>
      <c r="AW186" s="12" t="s">
        <v>36</v>
      </c>
      <c r="AX186" s="12" t="s">
        <v>80</v>
      </c>
      <c r="AY186" s="157" t="s">
        <v>250</v>
      </c>
    </row>
    <row r="187" spans="2:65" s="12" customFormat="1" ht="11.25">
      <c r="B187" s="155"/>
      <c r="D187" s="156" t="s">
        <v>265</v>
      </c>
      <c r="E187" s="157" t="s">
        <v>971</v>
      </c>
      <c r="F187" s="158" t="s">
        <v>1019</v>
      </c>
      <c r="H187" s="159">
        <v>8065</v>
      </c>
      <c r="I187" s="160"/>
      <c r="L187" s="155"/>
      <c r="M187" s="161"/>
      <c r="T187" s="162"/>
      <c r="AT187" s="157" t="s">
        <v>265</v>
      </c>
      <c r="AU187" s="157" t="s">
        <v>21</v>
      </c>
      <c r="AV187" s="12" t="s">
        <v>21</v>
      </c>
      <c r="AW187" s="12" t="s">
        <v>36</v>
      </c>
      <c r="AX187" s="12" t="s">
        <v>80</v>
      </c>
      <c r="AY187" s="157" t="s">
        <v>250</v>
      </c>
    </row>
    <row r="188" spans="2:65" s="13" customFormat="1" ht="11.25">
      <c r="B188" s="163"/>
      <c r="D188" s="156" t="s">
        <v>265</v>
      </c>
      <c r="E188" s="164" t="s">
        <v>1</v>
      </c>
      <c r="F188" s="165" t="s">
        <v>273</v>
      </c>
      <c r="H188" s="166">
        <v>9801</v>
      </c>
      <c r="I188" s="167"/>
      <c r="L188" s="163"/>
      <c r="M188" s="168"/>
      <c r="T188" s="169"/>
      <c r="AT188" s="164" t="s">
        <v>265</v>
      </c>
      <c r="AU188" s="164" t="s">
        <v>21</v>
      </c>
      <c r="AV188" s="13" t="s">
        <v>257</v>
      </c>
      <c r="AW188" s="13" t="s">
        <v>36</v>
      </c>
      <c r="AX188" s="13" t="s">
        <v>88</v>
      </c>
      <c r="AY188" s="164" t="s">
        <v>250</v>
      </c>
    </row>
    <row r="189" spans="2:65" s="1" customFormat="1" ht="37.9" customHeight="1">
      <c r="B189" s="33"/>
      <c r="C189" s="138" t="s">
        <v>363</v>
      </c>
      <c r="D189" s="138" t="s">
        <v>252</v>
      </c>
      <c r="E189" s="139" t="s">
        <v>388</v>
      </c>
      <c r="F189" s="140" t="s">
        <v>389</v>
      </c>
      <c r="G189" s="141" t="s">
        <v>276</v>
      </c>
      <c r="H189" s="142">
        <v>98010</v>
      </c>
      <c r="I189" s="143"/>
      <c r="J189" s="144">
        <f>ROUND(I189*H189,2)</f>
        <v>0</v>
      </c>
      <c r="K189" s="140" t="s">
        <v>256</v>
      </c>
      <c r="L189" s="33"/>
      <c r="M189" s="145" t="s">
        <v>1</v>
      </c>
      <c r="N189" s="146" t="s">
        <v>45</v>
      </c>
      <c r="P189" s="147">
        <f>O189*H189</f>
        <v>0</v>
      </c>
      <c r="Q189" s="147">
        <v>0</v>
      </c>
      <c r="R189" s="147">
        <f>Q189*H189</f>
        <v>0</v>
      </c>
      <c r="S189" s="147">
        <v>0</v>
      </c>
      <c r="T189" s="148">
        <f>S189*H189</f>
        <v>0</v>
      </c>
      <c r="AR189" s="149" t="s">
        <v>257</v>
      </c>
      <c r="AT189" s="149" t="s">
        <v>252</v>
      </c>
      <c r="AU189" s="149" t="s">
        <v>21</v>
      </c>
      <c r="AY189" s="17" t="s">
        <v>250</v>
      </c>
      <c r="BE189" s="150">
        <f>IF(N189="základní",J189,0)</f>
        <v>0</v>
      </c>
      <c r="BF189" s="150">
        <f>IF(N189="snížená",J189,0)</f>
        <v>0</v>
      </c>
      <c r="BG189" s="150">
        <f>IF(N189="zákl. přenesená",J189,0)</f>
        <v>0</v>
      </c>
      <c r="BH189" s="150">
        <f>IF(N189="sníž. přenesená",J189,0)</f>
        <v>0</v>
      </c>
      <c r="BI189" s="150">
        <f>IF(N189="nulová",J189,0)</f>
        <v>0</v>
      </c>
      <c r="BJ189" s="17" t="s">
        <v>88</v>
      </c>
      <c r="BK189" s="150">
        <f>ROUND(I189*H189,2)</f>
        <v>0</v>
      </c>
      <c r="BL189" s="17" t="s">
        <v>257</v>
      </c>
      <c r="BM189" s="149" t="s">
        <v>1020</v>
      </c>
    </row>
    <row r="190" spans="2:65" s="1" customFormat="1" ht="11.25">
      <c r="B190" s="33"/>
      <c r="D190" s="151" t="s">
        <v>259</v>
      </c>
      <c r="F190" s="152" t="s">
        <v>391</v>
      </c>
      <c r="I190" s="153"/>
      <c r="L190" s="33"/>
      <c r="M190" s="154"/>
      <c r="T190" s="57"/>
      <c r="AT190" s="17" t="s">
        <v>259</v>
      </c>
      <c r="AU190" s="17" t="s">
        <v>21</v>
      </c>
    </row>
    <row r="191" spans="2:65" s="12" customFormat="1" ht="11.25">
      <c r="B191" s="155"/>
      <c r="D191" s="156" t="s">
        <v>265</v>
      </c>
      <c r="E191" s="157" t="s">
        <v>1</v>
      </c>
      <c r="F191" s="158" t="s">
        <v>1021</v>
      </c>
      <c r="H191" s="159">
        <v>98010</v>
      </c>
      <c r="I191" s="160"/>
      <c r="L191" s="155"/>
      <c r="M191" s="161"/>
      <c r="T191" s="162"/>
      <c r="AT191" s="157" t="s">
        <v>265</v>
      </c>
      <c r="AU191" s="157" t="s">
        <v>21</v>
      </c>
      <c r="AV191" s="12" t="s">
        <v>21</v>
      </c>
      <c r="AW191" s="12" t="s">
        <v>36</v>
      </c>
      <c r="AX191" s="12" t="s">
        <v>88</v>
      </c>
      <c r="AY191" s="157" t="s">
        <v>250</v>
      </c>
    </row>
    <row r="192" spans="2:65" s="1" customFormat="1" ht="33" customHeight="1">
      <c r="B192" s="33"/>
      <c r="C192" s="138" t="s">
        <v>369</v>
      </c>
      <c r="D192" s="138" t="s">
        <v>252</v>
      </c>
      <c r="E192" s="139" t="s">
        <v>400</v>
      </c>
      <c r="F192" s="140" t="s">
        <v>401</v>
      </c>
      <c r="G192" s="141" t="s">
        <v>402</v>
      </c>
      <c r="H192" s="142">
        <v>19602</v>
      </c>
      <c r="I192" s="143"/>
      <c r="J192" s="144">
        <f>ROUND(I192*H192,2)</f>
        <v>0</v>
      </c>
      <c r="K192" s="140" t="s">
        <v>256</v>
      </c>
      <c r="L192" s="33"/>
      <c r="M192" s="145" t="s">
        <v>1</v>
      </c>
      <c r="N192" s="146" t="s">
        <v>45</v>
      </c>
      <c r="P192" s="147">
        <f>O192*H192</f>
        <v>0</v>
      </c>
      <c r="Q192" s="147">
        <v>0</v>
      </c>
      <c r="R192" s="147">
        <f>Q192*H192</f>
        <v>0</v>
      </c>
      <c r="S192" s="147">
        <v>0</v>
      </c>
      <c r="T192" s="148">
        <f>S192*H192</f>
        <v>0</v>
      </c>
      <c r="AR192" s="149" t="s">
        <v>257</v>
      </c>
      <c r="AT192" s="149" t="s">
        <v>252</v>
      </c>
      <c r="AU192" s="149" t="s">
        <v>21</v>
      </c>
      <c r="AY192" s="17" t="s">
        <v>250</v>
      </c>
      <c r="BE192" s="150">
        <f>IF(N192="základní",J192,0)</f>
        <v>0</v>
      </c>
      <c r="BF192" s="150">
        <f>IF(N192="snížená",J192,0)</f>
        <v>0</v>
      </c>
      <c r="BG192" s="150">
        <f>IF(N192="zákl. přenesená",J192,0)</f>
        <v>0</v>
      </c>
      <c r="BH192" s="150">
        <f>IF(N192="sníž. přenesená",J192,0)</f>
        <v>0</v>
      </c>
      <c r="BI192" s="150">
        <f>IF(N192="nulová",J192,0)</f>
        <v>0</v>
      </c>
      <c r="BJ192" s="17" t="s">
        <v>88</v>
      </c>
      <c r="BK192" s="150">
        <f>ROUND(I192*H192,2)</f>
        <v>0</v>
      </c>
      <c r="BL192" s="17" t="s">
        <v>257</v>
      </c>
      <c r="BM192" s="149" t="s">
        <v>1022</v>
      </c>
    </row>
    <row r="193" spans="2:65" s="1" customFormat="1" ht="11.25">
      <c r="B193" s="33"/>
      <c r="D193" s="151" t="s">
        <v>259</v>
      </c>
      <c r="F193" s="152" t="s">
        <v>404</v>
      </c>
      <c r="I193" s="153"/>
      <c r="L193" s="33"/>
      <c r="M193" s="154"/>
      <c r="T193" s="57"/>
      <c r="AT193" s="17" t="s">
        <v>259</v>
      </c>
      <c r="AU193" s="17" t="s">
        <v>21</v>
      </c>
    </row>
    <row r="194" spans="2:65" s="12" customFormat="1" ht="11.25">
      <c r="B194" s="155"/>
      <c r="D194" s="156" t="s">
        <v>265</v>
      </c>
      <c r="E194" s="157" t="s">
        <v>1</v>
      </c>
      <c r="F194" s="158" t="s">
        <v>1023</v>
      </c>
      <c r="H194" s="159">
        <v>19602</v>
      </c>
      <c r="I194" s="160"/>
      <c r="L194" s="155"/>
      <c r="M194" s="161"/>
      <c r="T194" s="162"/>
      <c r="AT194" s="157" t="s">
        <v>265</v>
      </c>
      <c r="AU194" s="157" t="s">
        <v>21</v>
      </c>
      <c r="AV194" s="12" t="s">
        <v>21</v>
      </c>
      <c r="AW194" s="12" t="s">
        <v>36</v>
      </c>
      <c r="AX194" s="12" t="s">
        <v>88</v>
      </c>
      <c r="AY194" s="157" t="s">
        <v>250</v>
      </c>
    </row>
    <row r="195" spans="2:65" s="1" customFormat="1" ht="24.2" customHeight="1">
      <c r="B195" s="33"/>
      <c r="C195" s="138" t="s">
        <v>375</v>
      </c>
      <c r="D195" s="138" t="s">
        <v>252</v>
      </c>
      <c r="E195" s="139" t="s">
        <v>341</v>
      </c>
      <c r="F195" s="140" t="s">
        <v>342</v>
      </c>
      <c r="G195" s="141" t="s">
        <v>276</v>
      </c>
      <c r="H195" s="142">
        <v>19950.099999999999</v>
      </c>
      <c r="I195" s="143"/>
      <c r="J195" s="144">
        <f>ROUND(I195*H195,2)</f>
        <v>0</v>
      </c>
      <c r="K195" s="140" t="s">
        <v>256</v>
      </c>
      <c r="L195" s="33"/>
      <c r="M195" s="145" t="s">
        <v>1</v>
      </c>
      <c r="N195" s="146" t="s">
        <v>45</v>
      </c>
      <c r="P195" s="147">
        <f>O195*H195</f>
        <v>0</v>
      </c>
      <c r="Q195" s="147">
        <v>0</v>
      </c>
      <c r="R195" s="147">
        <f>Q195*H195</f>
        <v>0</v>
      </c>
      <c r="S195" s="147">
        <v>0</v>
      </c>
      <c r="T195" s="148">
        <f>S195*H195</f>
        <v>0</v>
      </c>
      <c r="AR195" s="149" t="s">
        <v>257</v>
      </c>
      <c r="AT195" s="149" t="s">
        <v>252</v>
      </c>
      <c r="AU195" s="149" t="s">
        <v>21</v>
      </c>
      <c r="AY195" s="17" t="s">
        <v>250</v>
      </c>
      <c r="BE195" s="150">
        <f>IF(N195="základní",J195,0)</f>
        <v>0</v>
      </c>
      <c r="BF195" s="150">
        <f>IF(N195="snížená",J195,0)</f>
        <v>0</v>
      </c>
      <c r="BG195" s="150">
        <f>IF(N195="zákl. přenesená",J195,0)</f>
        <v>0</v>
      </c>
      <c r="BH195" s="150">
        <f>IF(N195="sníž. přenesená",J195,0)</f>
        <v>0</v>
      </c>
      <c r="BI195" s="150">
        <f>IF(N195="nulová",J195,0)</f>
        <v>0</v>
      </c>
      <c r="BJ195" s="17" t="s">
        <v>88</v>
      </c>
      <c r="BK195" s="150">
        <f>ROUND(I195*H195,2)</f>
        <v>0</v>
      </c>
      <c r="BL195" s="17" t="s">
        <v>257</v>
      </c>
      <c r="BM195" s="149" t="s">
        <v>1024</v>
      </c>
    </row>
    <row r="196" spans="2:65" s="1" customFormat="1" ht="11.25">
      <c r="B196" s="33"/>
      <c r="D196" s="151" t="s">
        <v>259</v>
      </c>
      <c r="F196" s="152" t="s">
        <v>344</v>
      </c>
      <c r="I196" s="153"/>
      <c r="L196" s="33"/>
      <c r="M196" s="154"/>
      <c r="T196" s="57"/>
      <c r="AT196" s="17" t="s">
        <v>259</v>
      </c>
      <c r="AU196" s="17" t="s">
        <v>21</v>
      </c>
    </row>
    <row r="197" spans="2:65" s="12" customFormat="1" ht="11.25">
      <c r="B197" s="155"/>
      <c r="D197" s="156" t="s">
        <v>265</v>
      </c>
      <c r="E197" s="157" t="s">
        <v>1</v>
      </c>
      <c r="F197" s="158" t="s">
        <v>1025</v>
      </c>
      <c r="H197" s="159">
        <v>19950.099999999999</v>
      </c>
      <c r="I197" s="160"/>
      <c r="L197" s="155"/>
      <c r="M197" s="161"/>
      <c r="T197" s="162"/>
      <c r="AT197" s="157" t="s">
        <v>265</v>
      </c>
      <c r="AU197" s="157" t="s">
        <v>21</v>
      </c>
      <c r="AV197" s="12" t="s">
        <v>21</v>
      </c>
      <c r="AW197" s="12" t="s">
        <v>36</v>
      </c>
      <c r="AX197" s="12" t="s">
        <v>88</v>
      </c>
      <c r="AY197" s="157" t="s">
        <v>250</v>
      </c>
    </row>
    <row r="198" spans="2:65" s="1" customFormat="1" ht="24.2" customHeight="1">
      <c r="B198" s="33"/>
      <c r="C198" s="138" t="s">
        <v>7</v>
      </c>
      <c r="D198" s="138" t="s">
        <v>252</v>
      </c>
      <c r="E198" s="139" t="s">
        <v>407</v>
      </c>
      <c r="F198" s="140" t="s">
        <v>408</v>
      </c>
      <c r="G198" s="141" t="s">
        <v>276</v>
      </c>
      <c r="H198" s="142">
        <v>426</v>
      </c>
      <c r="I198" s="143"/>
      <c r="J198" s="144">
        <f>ROUND(I198*H198,2)</f>
        <v>0</v>
      </c>
      <c r="K198" s="140" t="s">
        <v>256</v>
      </c>
      <c r="L198" s="33"/>
      <c r="M198" s="145" t="s">
        <v>1</v>
      </c>
      <c r="N198" s="146" t="s">
        <v>45</v>
      </c>
      <c r="P198" s="147">
        <f>O198*H198</f>
        <v>0</v>
      </c>
      <c r="Q198" s="147">
        <v>0</v>
      </c>
      <c r="R198" s="147">
        <f>Q198*H198</f>
        <v>0</v>
      </c>
      <c r="S198" s="147">
        <v>0</v>
      </c>
      <c r="T198" s="148">
        <f>S198*H198</f>
        <v>0</v>
      </c>
      <c r="AR198" s="149" t="s">
        <v>257</v>
      </c>
      <c r="AT198" s="149" t="s">
        <v>252</v>
      </c>
      <c r="AU198" s="149" t="s">
        <v>21</v>
      </c>
      <c r="AY198" s="17" t="s">
        <v>250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257</v>
      </c>
      <c r="BM198" s="149" t="s">
        <v>1026</v>
      </c>
    </row>
    <row r="199" spans="2:65" s="1" customFormat="1" ht="11.25">
      <c r="B199" s="33"/>
      <c r="D199" s="151" t="s">
        <v>259</v>
      </c>
      <c r="F199" s="152" t="s">
        <v>410</v>
      </c>
      <c r="I199" s="153"/>
      <c r="L199" s="33"/>
      <c r="M199" s="154"/>
      <c r="T199" s="57"/>
      <c r="AT199" s="17" t="s">
        <v>259</v>
      </c>
      <c r="AU199" s="17" t="s">
        <v>21</v>
      </c>
    </row>
    <row r="200" spans="2:65" s="12" customFormat="1" ht="11.25">
      <c r="B200" s="155"/>
      <c r="D200" s="156" t="s">
        <v>265</v>
      </c>
      <c r="E200" s="157" t="s">
        <v>1</v>
      </c>
      <c r="F200" s="158" t="s">
        <v>1027</v>
      </c>
      <c r="H200" s="159">
        <v>426</v>
      </c>
      <c r="I200" s="160"/>
      <c r="L200" s="155"/>
      <c r="M200" s="161"/>
      <c r="T200" s="162"/>
      <c r="AT200" s="157" t="s">
        <v>265</v>
      </c>
      <c r="AU200" s="157" t="s">
        <v>21</v>
      </c>
      <c r="AV200" s="12" t="s">
        <v>21</v>
      </c>
      <c r="AW200" s="12" t="s">
        <v>36</v>
      </c>
      <c r="AX200" s="12" t="s">
        <v>88</v>
      </c>
      <c r="AY200" s="157" t="s">
        <v>250</v>
      </c>
    </row>
    <row r="201" spans="2:65" s="1" customFormat="1" ht="16.5" customHeight="1">
      <c r="B201" s="33"/>
      <c r="C201" s="138" t="s">
        <v>387</v>
      </c>
      <c r="D201" s="138" t="s">
        <v>252</v>
      </c>
      <c r="E201" s="139" t="s">
        <v>412</v>
      </c>
      <c r="F201" s="140" t="s">
        <v>413</v>
      </c>
      <c r="G201" s="141" t="s">
        <v>276</v>
      </c>
      <c r="H201" s="142">
        <v>4129.6000000000004</v>
      </c>
      <c r="I201" s="143"/>
      <c r="J201" s="144">
        <f>ROUND(I201*H201,2)</f>
        <v>0</v>
      </c>
      <c r="K201" s="140" t="s">
        <v>256</v>
      </c>
      <c r="L201" s="33"/>
      <c r="M201" s="145" t="s">
        <v>1</v>
      </c>
      <c r="N201" s="146" t="s">
        <v>45</v>
      </c>
      <c r="P201" s="147">
        <f>O201*H201</f>
        <v>0</v>
      </c>
      <c r="Q201" s="147">
        <v>0</v>
      </c>
      <c r="R201" s="147">
        <f>Q201*H201</f>
        <v>0</v>
      </c>
      <c r="S201" s="147">
        <v>0</v>
      </c>
      <c r="T201" s="148">
        <f>S201*H201</f>
        <v>0</v>
      </c>
      <c r="AR201" s="149" t="s">
        <v>257</v>
      </c>
      <c r="AT201" s="149" t="s">
        <v>252</v>
      </c>
      <c r="AU201" s="149" t="s">
        <v>21</v>
      </c>
      <c r="AY201" s="17" t="s">
        <v>250</v>
      </c>
      <c r="BE201" s="150">
        <f>IF(N201="základní",J201,0)</f>
        <v>0</v>
      </c>
      <c r="BF201" s="150">
        <f>IF(N201="snížená",J201,0)</f>
        <v>0</v>
      </c>
      <c r="BG201" s="150">
        <f>IF(N201="zákl. přenesená",J201,0)</f>
        <v>0</v>
      </c>
      <c r="BH201" s="150">
        <f>IF(N201="sníž. přenesená",J201,0)</f>
        <v>0</v>
      </c>
      <c r="BI201" s="150">
        <f>IF(N201="nulová",J201,0)</f>
        <v>0</v>
      </c>
      <c r="BJ201" s="17" t="s">
        <v>88</v>
      </c>
      <c r="BK201" s="150">
        <f>ROUND(I201*H201,2)</f>
        <v>0</v>
      </c>
      <c r="BL201" s="17" t="s">
        <v>257</v>
      </c>
      <c r="BM201" s="149" t="s">
        <v>1028</v>
      </c>
    </row>
    <row r="202" spans="2:65" s="1" customFormat="1" ht="11.25">
      <c r="B202" s="33"/>
      <c r="D202" s="151" t="s">
        <v>259</v>
      </c>
      <c r="F202" s="152" t="s">
        <v>415</v>
      </c>
      <c r="I202" s="153"/>
      <c r="L202" s="33"/>
      <c r="M202" s="154"/>
      <c r="T202" s="57"/>
      <c r="AT202" s="17" t="s">
        <v>259</v>
      </c>
      <c r="AU202" s="17" t="s">
        <v>21</v>
      </c>
    </row>
    <row r="203" spans="2:65" s="12" customFormat="1" ht="11.25">
      <c r="B203" s="155"/>
      <c r="D203" s="156" t="s">
        <v>265</v>
      </c>
      <c r="E203" s="157" t="s">
        <v>1</v>
      </c>
      <c r="F203" s="158" t="s">
        <v>1001</v>
      </c>
      <c r="H203" s="159">
        <v>1950.6</v>
      </c>
      <c r="I203" s="160"/>
      <c r="L203" s="155"/>
      <c r="M203" s="161"/>
      <c r="T203" s="162"/>
      <c r="AT203" s="157" t="s">
        <v>265</v>
      </c>
      <c r="AU203" s="157" t="s">
        <v>21</v>
      </c>
      <c r="AV203" s="12" t="s">
        <v>21</v>
      </c>
      <c r="AW203" s="12" t="s">
        <v>36</v>
      </c>
      <c r="AX203" s="12" t="s">
        <v>80</v>
      </c>
      <c r="AY203" s="157" t="s">
        <v>250</v>
      </c>
    </row>
    <row r="204" spans="2:65" s="12" customFormat="1" ht="11.25">
      <c r="B204" s="155"/>
      <c r="D204" s="156" t="s">
        <v>265</v>
      </c>
      <c r="E204" s="157" t="s">
        <v>1</v>
      </c>
      <c r="F204" s="158" t="s">
        <v>1029</v>
      </c>
      <c r="H204" s="159">
        <v>2179</v>
      </c>
      <c r="I204" s="160"/>
      <c r="L204" s="155"/>
      <c r="M204" s="161"/>
      <c r="T204" s="162"/>
      <c r="AT204" s="157" t="s">
        <v>265</v>
      </c>
      <c r="AU204" s="157" t="s">
        <v>21</v>
      </c>
      <c r="AV204" s="12" t="s">
        <v>21</v>
      </c>
      <c r="AW204" s="12" t="s">
        <v>36</v>
      </c>
      <c r="AX204" s="12" t="s">
        <v>80</v>
      </c>
      <c r="AY204" s="157" t="s">
        <v>250</v>
      </c>
    </row>
    <row r="205" spans="2:65" s="13" customFormat="1" ht="11.25">
      <c r="B205" s="163"/>
      <c r="D205" s="156" t="s">
        <v>265</v>
      </c>
      <c r="E205" s="164" t="s">
        <v>1</v>
      </c>
      <c r="F205" s="165" t="s">
        <v>273</v>
      </c>
      <c r="H205" s="166">
        <v>4129.6000000000004</v>
      </c>
      <c r="I205" s="167"/>
      <c r="L205" s="163"/>
      <c r="M205" s="168"/>
      <c r="T205" s="169"/>
      <c r="AT205" s="164" t="s">
        <v>265</v>
      </c>
      <c r="AU205" s="164" t="s">
        <v>21</v>
      </c>
      <c r="AV205" s="13" t="s">
        <v>257</v>
      </c>
      <c r="AW205" s="13" t="s">
        <v>36</v>
      </c>
      <c r="AX205" s="13" t="s">
        <v>88</v>
      </c>
      <c r="AY205" s="164" t="s">
        <v>250</v>
      </c>
    </row>
    <row r="206" spans="2:65" s="1" customFormat="1" ht="33" customHeight="1">
      <c r="B206" s="33"/>
      <c r="C206" s="138" t="s">
        <v>393</v>
      </c>
      <c r="D206" s="138" t="s">
        <v>252</v>
      </c>
      <c r="E206" s="139" t="s">
        <v>418</v>
      </c>
      <c r="F206" s="140" t="s">
        <v>419</v>
      </c>
      <c r="G206" s="141" t="s">
        <v>255</v>
      </c>
      <c r="H206" s="142">
        <v>7614</v>
      </c>
      <c r="I206" s="143"/>
      <c r="J206" s="144">
        <f>ROUND(I206*H206,2)</f>
        <v>0</v>
      </c>
      <c r="K206" s="140" t="s">
        <v>256</v>
      </c>
      <c r="L206" s="33"/>
      <c r="M206" s="145" t="s">
        <v>1</v>
      </c>
      <c r="N206" s="146" t="s">
        <v>45</v>
      </c>
      <c r="P206" s="147">
        <f>O206*H206</f>
        <v>0</v>
      </c>
      <c r="Q206" s="147">
        <v>0</v>
      </c>
      <c r="R206" s="147">
        <f>Q206*H206</f>
        <v>0</v>
      </c>
      <c r="S206" s="147">
        <v>0</v>
      </c>
      <c r="T206" s="148">
        <f>S206*H206</f>
        <v>0</v>
      </c>
      <c r="AR206" s="149" t="s">
        <v>257</v>
      </c>
      <c r="AT206" s="149" t="s">
        <v>252</v>
      </c>
      <c r="AU206" s="149" t="s">
        <v>21</v>
      </c>
      <c r="AY206" s="17" t="s">
        <v>250</v>
      </c>
      <c r="BE206" s="150">
        <f>IF(N206="základní",J206,0)</f>
        <v>0</v>
      </c>
      <c r="BF206" s="150">
        <f>IF(N206="snížená",J206,0)</f>
        <v>0</v>
      </c>
      <c r="BG206" s="150">
        <f>IF(N206="zákl. přenesená",J206,0)</f>
        <v>0</v>
      </c>
      <c r="BH206" s="150">
        <f>IF(N206="sníž. přenesená",J206,0)</f>
        <v>0</v>
      </c>
      <c r="BI206" s="150">
        <f>IF(N206="nulová",J206,0)</f>
        <v>0</v>
      </c>
      <c r="BJ206" s="17" t="s">
        <v>88</v>
      </c>
      <c r="BK206" s="150">
        <f>ROUND(I206*H206,2)</f>
        <v>0</v>
      </c>
      <c r="BL206" s="17" t="s">
        <v>257</v>
      </c>
      <c r="BM206" s="149" t="s">
        <v>1030</v>
      </c>
    </row>
    <row r="207" spans="2:65" s="1" customFormat="1" ht="11.25">
      <c r="B207" s="33"/>
      <c r="D207" s="151" t="s">
        <v>259</v>
      </c>
      <c r="F207" s="152" t="s">
        <v>421</v>
      </c>
      <c r="I207" s="153"/>
      <c r="L207" s="33"/>
      <c r="M207" s="154"/>
      <c r="T207" s="57"/>
      <c r="AT207" s="17" t="s">
        <v>259</v>
      </c>
      <c r="AU207" s="17" t="s">
        <v>21</v>
      </c>
    </row>
    <row r="208" spans="2:65" s="12" customFormat="1" ht="11.25">
      <c r="B208" s="155"/>
      <c r="D208" s="156" t="s">
        <v>265</v>
      </c>
      <c r="E208" s="157" t="s">
        <v>1</v>
      </c>
      <c r="F208" s="158" t="s">
        <v>1031</v>
      </c>
      <c r="H208" s="159">
        <v>7614</v>
      </c>
      <c r="I208" s="160"/>
      <c r="L208" s="155"/>
      <c r="M208" s="161"/>
      <c r="T208" s="162"/>
      <c r="AT208" s="157" t="s">
        <v>265</v>
      </c>
      <c r="AU208" s="157" t="s">
        <v>21</v>
      </c>
      <c r="AV208" s="12" t="s">
        <v>21</v>
      </c>
      <c r="AW208" s="12" t="s">
        <v>36</v>
      </c>
      <c r="AX208" s="12" t="s">
        <v>88</v>
      </c>
      <c r="AY208" s="157" t="s">
        <v>250</v>
      </c>
    </row>
    <row r="209" spans="2:65" s="1" customFormat="1" ht="33" customHeight="1">
      <c r="B209" s="33"/>
      <c r="C209" s="138" t="s">
        <v>399</v>
      </c>
      <c r="D209" s="138" t="s">
        <v>252</v>
      </c>
      <c r="E209" s="139" t="s">
        <v>424</v>
      </c>
      <c r="F209" s="140" t="s">
        <v>425</v>
      </c>
      <c r="G209" s="141" t="s">
        <v>255</v>
      </c>
      <c r="H209" s="142">
        <v>2588</v>
      </c>
      <c r="I209" s="143"/>
      <c r="J209" s="144">
        <f>ROUND(I209*H209,2)</f>
        <v>0</v>
      </c>
      <c r="K209" s="140" t="s">
        <v>256</v>
      </c>
      <c r="L209" s="33"/>
      <c r="M209" s="145" t="s">
        <v>1</v>
      </c>
      <c r="N209" s="146" t="s">
        <v>45</v>
      </c>
      <c r="P209" s="147">
        <f>O209*H209</f>
        <v>0</v>
      </c>
      <c r="Q209" s="147">
        <v>0</v>
      </c>
      <c r="R209" s="147">
        <f>Q209*H209</f>
        <v>0</v>
      </c>
      <c r="S209" s="147">
        <v>0</v>
      </c>
      <c r="T209" s="148">
        <f>S209*H209</f>
        <v>0</v>
      </c>
      <c r="AR209" s="149" t="s">
        <v>257</v>
      </c>
      <c r="AT209" s="149" t="s">
        <v>252</v>
      </c>
      <c r="AU209" s="149" t="s">
        <v>21</v>
      </c>
      <c r="AY209" s="17" t="s">
        <v>250</v>
      </c>
      <c r="BE209" s="150">
        <f>IF(N209="základní",J209,0)</f>
        <v>0</v>
      </c>
      <c r="BF209" s="150">
        <f>IF(N209="snížená",J209,0)</f>
        <v>0</v>
      </c>
      <c r="BG209" s="150">
        <f>IF(N209="zákl. přenesená",J209,0)</f>
        <v>0</v>
      </c>
      <c r="BH209" s="150">
        <f>IF(N209="sníž. přenesená",J209,0)</f>
        <v>0</v>
      </c>
      <c r="BI209" s="150">
        <f>IF(N209="nulová",J209,0)</f>
        <v>0</v>
      </c>
      <c r="BJ209" s="17" t="s">
        <v>88</v>
      </c>
      <c r="BK209" s="150">
        <f>ROUND(I209*H209,2)</f>
        <v>0</v>
      </c>
      <c r="BL209" s="17" t="s">
        <v>257</v>
      </c>
      <c r="BM209" s="149" t="s">
        <v>1032</v>
      </c>
    </row>
    <row r="210" spans="2:65" s="1" customFormat="1" ht="11.25">
      <c r="B210" s="33"/>
      <c r="D210" s="151" t="s">
        <v>259</v>
      </c>
      <c r="F210" s="152" t="s">
        <v>427</v>
      </c>
      <c r="I210" s="153"/>
      <c r="L210" s="33"/>
      <c r="M210" s="154"/>
      <c r="T210" s="57"/>
      <c r="AT210" s="17" t="s">
        <v>259</v>
      </c>
      <c r="AU210" s="17" t="s">
        <v>21</v>
      </c>
    </row>
    <row r="211" spans="2:65" s="12" customFormat="1" ht="11.25">
      <c r="B211" s="155"/>
      <c r="D211" s="156" t="s">
        <v>265</v>
      </c>
      <c r="E211" s="157" t="s">
        <v>1</v>
      </c>
      <c r="F211" s="158" t="s">
        <v>1033</v>
      </c>
      <c r="H211" s="159">
        <v>2588</v>
      </c>
      <c r="I211" s="160"/>
      <c r="L211" s="155"/>
      <c r="M211" s="161"/>
      <c r="T211" s="162"/>
      <c r="AT211" s="157" t="s">
        <v>265</v>
      </c>
      <c r="AU211" s="157" t="s">
        <v>21</v>
      </c>
      <c r="AV211" s="12" t="s">
        <v>21</v>
      </c>
      <c r="AW211" s="12" t="s">
        <v>36</v>
      </c>
      <c r="AX211" s="12" t="s">
        <v>88</v>
      </c>
      <c r="AY211" s="157" t="s">
        <v>250</v>
      </c>
    </row>
    <row r="212" spans="2:65" s="1" customFormat="1" ht="24.2" customHeight="1">
      <c r="B212" s="33"/>
      <c r="C212" s="138" t="s">
        <v>406</v>
      </c>
      <c r="D212" s="138" t="s">
        <v>252</v>
      </c>
      <c r="E212" s="139" t="s">
        <v>436</v>
      </c>
      <c r="F212" s="140" t="s">
        <v>437</v>
      </c>
      <c r="G212" s="141" t="s">
        <v>255</v>
      </c>
      <c r="H212" s="142">
        <v>10202</v>
      </c>
      <c r="I212" s="143"/>
      <c r="J212" s="144">
        <f>ROUND(I212*H212,2)</f>
        <v>0</v>
      </c>
      <c r="K212" s="140" t="s">
        <v>256</v>
      </c>
      <c r="L212" s="33"/>
      <c r="M212" s="145" t="s">
        <v>1</v>
      </c>
      <c r="N212" s="146" t="s">
        <v>45</v>
      </c>
      <c r="P212" s="147">
        <f>O212*H212</f>
        <v>0</v>
      </c>
      <c r="Q212" s="147">
        <v>0</v>
      </c>
      <c r="R212" s="147">
        <f>Q212*H212</f>
        <v>0</v>
      </c>
      <c r="S212" s="147">
        <v>0</v>
      </c>
      <c r="T212" s="148">
        <f>S212*H212</f>
        <v>0</v>
      </c>
      <c r="AR212" s="149" t="s">
        <v>257</v>
      </c>
      <c r="AT212" s="149" t="s">
        <v>252</v>
      </c>
      <c r="AU212" s="149" t="s">
        <v>21</v>
      </c>
      <c r="AY212" s="17" t="s">
        <v>250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257</v>
      </c>
      <c r="BM212" s="149" t="s">
        <v>1034</v>
      </c>
    </row>
    <row r="213" spans="2:65" s="1" customFormat="1" ht="11.25">
      <c r="B213" s="33"/>
      <c r="D213" s="151" t="s">
        <v>259</v>
      </c>
      <c r="F213" s="152" t="s">
        <v>439</v>
      </c>
      <c r="I213" s="153"/>
      <c r="L213" s="33"/>
      <c r="M213" s="154"/>
      <c r="T213" s="57"/>
      <c r="AT213" s="17" t="s">
        <v>259</v>
      </c>
      <c r="AU213" s="17" t="s">
        <v>21</v>
      </c>
    </row>
    <row r="214" spans="2:65" s="1" customFormat="1" ht="16.5" customHeight="1">
      <c r="B214" s="33"/>
      <c r="C214" s="178" t="s">
        <v>411</v>
      </c>
      <c r="D214" s="178" t="s">
        <v>364</v>
      </c>
      <c r="E214" s="179" t="s">
        <v>441</v>
      </c>
      <c r="F214" s="180" t="s">
        <v>442</v>
      </c>
      <c r="G214" s="181" t="s">
        <v>443</v>
      </c>
      <c r="H214" s="182">
        <v>204.04</v>
      </c>
      <c r="I214" s="183"/>
      <c r="J214" s="184">
        <f>ROUND(I214*H214,2)</f>
        <v>0</v>
      </c>
      <c r="K214" s="180" t="s">
        <v>256</v>
      </c>
      <c r="L214" s="185"/>
      <c r="M214" s="186" t="s">
        <v>1</v>
      </c>
      <c r="N214" s="187" t="s">
        <v>45</v>
      </c>
      <c r="P214" s="147">
        <f>O214*H214</f>
        <v>0</v>
      </c>
      <c r="Q214" s="147">
        <v>1E-3</v>
      </c>
      <c r="R214" s="147">
        <f>Q214*H214</f>
        <v>0.20404</v>
      </c>
      <c r="S214" s="147">
        <v>0</v>
      </c>
      <c r="T214" s="148">
        <f>S214*H214</f>
        <v>0</v>
      </c>
      <c r="AR214" s="149" t="s">
        <v>299</v>
      </c>
      <c r="AT214" s="149" t="s">
        <v>364</v>
      </c>
      <c r="AU214" s="149" t="s">
        <v>21</v>
      </c>
      <c r="AY214" s="17" t="s">
        <v>250</v>
      </c>
      <c r="BE214" s="150">
        <f>IF(N214="základní",J214,0)</f>
        <v>0</v>
      </c>
      <c r="BF214" s="150">
        <f>IF(N214="snížená",J214,0)</f>
        <v>0</v>
      </c>
      <c r="BG214" s="150">
        <f>IF(N214="zákl. přenesená",J214,0)</f>
        <v>0</v>
      </c>
      <c r="BH214" s="150">
        <f>IF(N214="sníž. přenesená",J214,0)</f>
        <v>0</v>
      </c>
      <c r="BI214" s="150">
        <f>IF(N214="nulová",J214,0)</f>
        <v>0</v>
      </c>
      <c r="BJ214" s="17" t="s">
        <v>88</v>
      </c>
      <c r="BK214" s="150">
        <f>ROUND(I214*H214,2)</f>
        <v>0</v>
      </c>
      <c r="BL214" s="17" t="s">
        <v>257</v>
      </c>
      <c r="BM214" s="149" t="s">
        <v>1035</v>
      </c>
    </row>
    <row r="215" spans="2:65" s="12" customFormat="1" ht="11.25">
      <c r="B215" s="155"/>
      <c r="D215" s="156" t="s">
        <v>265</v>
      </c>
      <c r="F215" s="158" t="s">
        <v>1036</v>
      </c>
      <c r="H215" s="159">
        <v>204.04</v>
      </c>
      <c r="I215" s="160"/>
      <c r="L215" s="155"/>
      <c r="M215" s="161"/>
      <c r="T215" s="162"/>
      <c r="AT215" s="157" t="s">
        <v>265</v>
      </c>
      <c r="AU215" s="157" t="s">
        <v>21</v>
      </c>
      <c r="AV215" s="12" t="s">
        <v>21</v>
      </c>
      <c r="AW215" s="12" t="s">
        <v>4</v>
      </c>
      <c r="AX215" s="12" t="s">
        <v>88</v>
      </c>
      <c r="AY215" s="157" t="s">
        <v>250</v>
      </c>
    </row>
    <row r="216" spans="2:65" s="1" customFormat="1" ht="24.2" customHeight="1">
      <c r="B216" s="33"/>
      <c r="C216" s="138" t="s">
        <v>417</v>
      </c>
      <c r="D216" s="138" t="s">
        <v>252</v>
      </c>
      <c r="E216" s="139" t="s">
        <v>448</v>
      </c>
      <c r="F216" s="140" t="s">
        <v>449</v>
      </c>
      <c r="G216" s="141" t="s">
        <v>255</v>
      </c>
      <c r="H216" s="142">
        <v>13274</v>
      </c>
      <c r="I216" s="143"/>
      <c r="J216" s="144">
        <f>ROUND(I216*H216,2)</f>
        <v>0</v>
      </c>
      <c r="K216" s="140" t="s">
        <v>256</v>
      </c>
      <c r="L216" s="33"/>
      <c r="M216" s="145" t="s">
        <v>1</v>
      </c>
      <c r="N216" s="146" t="s">
        <v>45</v>
      </c>
      <c r="P216" s="147">
        <f>O216*H216</f>
        <v>0</v>
      </c>
      <c r="Q216" s="147">
        <v>0</v>
      </c>
      <c r="R216" s="147">
        <f>Q216*H216</f>
        <v>0</v>
      </c>
      <c r="S216" s="147">
        <v>0</v>
      </c>
      <c r="T216" s="148">
        <f>S216*H216</f>
        <v>0</v>
      </c>
      <c r="AR216" s="149" t="s">
        <v>257</v>
      </c>
      <c r="AT216" s="149" t="s">
        <v>252</v>
      </c>
      <c r="AU216" s="149" t="s">
        <v>21</v>
      </c>
      <c r="AY216" s="17" t="s">
        <v>250</v>
      </c>
      <c r="BE216" s="150">
        <f>IF(N216="základní",J216,0)</f>
        <v>0</v>
      </c>
      <c r="BF216" s="150">
        <f>IF(N216="snížená",J216,0)</f>
        <v>0</v>
      </c>
      <c r="BG216" s="150">
        <f>IF(N216="zákl. přenesená",J216,0)</f>
        <v>0</v>
      </c>
      <c r="BH216" s="150">
        <f>IF(N216="sníž. přenesená",J216,0)</f>
        <v>0</v>
      </c>
      <c r="BI216" s="150">
        <f>IF(N216="nulová",J216,0)</f>
        <v>0</v>
      </c>
      <c r="BJ216" s="17" t="s">
        <v>88</v>
      </c>
      <c r="BK216" s="150">
        <f>ROUND(I216*H216,2)</f>
        <v>0</v>
      </c>
      <c r="BL216" s="17" t="s">
        <v>257</v>
      </c>
      <c r="BM216" s="149" t="s">
        <v>1037</v>
      </c>
    </row>
    <row r="217" spans="2:65" s="1" customFormat="1" ht="11.25">
      <c r="B217" s="33"/>
      <c r="D217" s="151" t="s">
        <v>259</v>
      </c>
      <c r="F217" s="152" t="s">
        <v>451</v>
      </c>
      <c r="I217" s="153"/>
      <c r="L217" s="33"/>
      <c r="M217" s="154"/>
      <c r="T217" s="57"/>
      <c r="AT217" s="17" t="s">
        <v>259</v>
      </c>
      <c r="AU217" s="17" t="s">
        <v>21</v>
      </c>
    </row>
    <row r="218" spans="2:65" s="12" customFormat="1" ht="11.25">
      <c r="B218" s="155"/>
      <c r="D218" s="156" t="s">
        <v>265</v>
      </c>
      <c r="E218" s="157" t="s">
        <v>1</v>
      </c>
      <c r="F218" s="158" t="s">
        <v>1038</v>
      </c>
      <c r="H218" s="159">
        <v>13274</v>
      </c>
      <c r="I218" s="160"/>
      <c r="L218" s="155"/>
      <c r="M218" s="161"/>
      <c r="T218" s="162"/>
      <c r="AT218" s="157" t="s">
        <v>265</v>
      </c>
      <c r="AU218" s="157" t="s">
        <v>21</v>
      </c>
      <c r="AV218" s="12" t="s">
        <v>21</v>
      </c>
      <c r="AW218" s="12" t="s">
        <v>36</v>
      </c>
      <c r="AX218" s="12" t="s">
        <v>88</v>
      </c>
      <c r="AY218" s="157" t="s">
        <v>250</v>
      </c>
    </row>
    <row r="219" spans="2:65" s="1" customFormat="1" ht="24.2" customHeight="1">
      <c r="B219" s="33"/>
      <c r="C219" s="138" t="s">
        <v>423</v>
      </c>
      <c r="D219" s="138" t="s">
        <v>252</v>
      </c>
      <c r="E219" s="139" t="s">
        <v>430</v>
      </c>
      <c r="F219" s="140" t="s">
        <v>431</v>
      </c>
      <c r="G219" s="141" t="s">
        <v>255</v>
      </c>
      <c r="H219" s="142">
        <v>1950</v>
      </c>
      <c r="I219" s="143"/>
      <c r="J219" s="144">
        <f>ROUND(I219*H219,2)</f>
        <v>0</v>
      </c>
      <c r="K219" s="140" t="s">
        <v>1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0</v>
      </c>
      <c r="R219" s="147">
        <f>Q219*H219</f>
        <v>0</v>
      </c>
      <c r="S219" s="147">
        <v>0</v>
      </c>
      <c r="T219" s="148">
        <f>S219*H219</f>
        <v>0</v>
      </c>
      <c r="AR219" s="149" t="s">
        <v>257</v>
      </c>
      <c r="AT219" s="149" t="s">
        <v>252</v>
      </c>
      <c r="AU219" s="149" t="s">
        <v>21</v>
      </c>
      <c r="AY219" s="17" t="s">
        <v>250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257</v>
      </c>
      <c r="BM219" s="149" t="s">
        <v>1039</v>
      </c>
    </row>
    <row r="220" spans="2:65" s="1" customFormat="1" ht="68.25">
      <c r="B220" s="33"/>
      <c r="D220" s="156" t="s">
        <v>285</v>
      </c>
      <c r="F220" s="170" t="s">
        <v>433</v>
      </c>
      <c r="I220" s="153"/>
      <c r="L220" s="33"/>
      <c r="M220" s="154"/>
      <c r="T220" s="57"/>
      <c r="AT220" s="17" t="s">
        <v>285</v>
      </c>
      <c r="AU220" s="17" t="s">
        <v>21</v>
      </c>
    </row>
    <row r="221" spans="2:65" s="12" customFormat="1" ht="11.25">
      <c r="B221" s="155"/>
      <c r="D221" s="156" t="s">
        <v>265</v>
      </c>
      <c r="E221" s="157" t="s">
        <v>1</v>
      </c>
      <c r="F221" s="158" t="s">
        <v>1040</v>
      </c>
      <c r="H221" s="159">
        <v>1950</v>
      </c>
      <c r="I221" s="160"/>
      <c r="L221" s="155"/>
      <c r="M221" s="161"/>
      <c r="T221" s="162"/>
      <c r="AT221" s="157" t="s">
        <v>265</v>
      </c>
      <c r="AU221" s="157" t="s">
        <v>21</v>
      </c>
      <c r="AV221" s="12" t="s">
        <v>21</v>
      </c>
      <c r="AW221" s="12" t="s">
        <v>36</v>
      </c>
      <c r="AX221" s="12" t="s">
        <v>88</v>
      </c>
      <c r="AY221" s="157" t="s">
        <v>250</v>
      </c>
    </row>
    <row r="222" spans="2:65" s="1" customFormat="1" ht="16.5" customHeight="1">
      <c r="B222" s="33"/>
      <c r="C222" s="138" t="s">
        <v>429</v>
      </c>
      <c r="D222" s="138" t="s">
        <v>252</v>
      </c>
      <c r="E222" s="139" t="s">
        <v>455</v>
      </c>
      <c r="F222" s="140" t="s">
        <v>456</v>
      </c>
      <c r="G222" s="141" t="s">
        <v>276</v>
      </c>
      <c r="H222" s="142">
        <v>204.04</v>
      </c>
      <c r="I222" s="143"/>
      <c r="J222" s="144">
        <f>ROUND(I222*H222,2)</f>
        <v>0</v>
      </c>
      <c r="K222" s="140" t="s">
        <v>256</v>
      </c>
      <c r="L222" s="33"/>
      <c r="M222" s="145" t="s">
        <v>1</v>
      </c>
      <c r="N222" s="146" t="s">
        <v>45</v>
      </c>
      <c r="P222" s="147">
        <f>O222*H222</f>
        <v>0</v>
      </c>
      <c r="Q222" s="147">
        <v>0</v>
      </c>
      <c r="R222" s="147">
        <f>Q222*H222</f>
        <v>0</v>
      </c>
      <c r="S222" s="147">
        <v>0</v>
      </c>
      <c r="T222" s="148">
        <f>S222*H222</f>
        <v>0</v>
      </c>
      <c r="AR222" s="149" t="s">
        <v>257</v>
      </c>
      <c r="AT222" s="149" t="s">
        <v>252</v>
      </c>
      <c r="AU222" s="149" t="s">
        <v>21</v>
      </c>
      <c r="AY222" s="17" t="s">
        <v>250</v>
      </c>
      <c r="BE222" s="150">
        <f>IF(N222="základní",J222,0)</f>
        <v>0</v>
      </c>
      <c r="BF222" s="150">
        <f>IF(N222="snížená",J222,0)</f>
        <v>0</v>
      </c>
      <c r="BG222" s="150">
        <f>IF(N222="zákl. přenesená",J222,0)</f>
        <v>0</v>
      </c>
      <c r="BH222" s="150">
        <f>IF(N222="sníž. přenesená",J222,0)</f>
        <v>0</v>
      </c>
      <c r="BI222" s="150">
        <f>IF(N222="nulová",J222,0)</f>
        <v>0</v>
      </c>
      <c r="BJ222" s="17" t="s">
        <v>88</v>
      </c>
      <c r="BK222" s="150">
        <f>ROUND(I222*H222,2)</f>
        <v>0</v>
      </c>
      <c r="BL222" s="17" t="s">
        <v>257</v>
      </c>
      <c r="BM222" s="149" t="s">
        <v>1041</v>
      </c>
    </row>
    <row r="223" spans="2:65" s="1" customFormat="1" ht="11.25">
      <c r="B223" s="33"/>
      <c r="D223" s="151" t="s">
        <v>259</v>
      </c>
      <c r="F223" s="152" t="s">
        <v>458</v>
      </c>
      <c r="I223" s="153"/>
      <c r="L223" s="33"/>
      <c r="M223" s="154"/>
      <c r="T223" s="57"/>
      <c r="AT223" s="17" t="s">
        <v>259</v>
      </c>
      <c r="AU223" s="17" t="s">
        <v>21</v>
      </c>
    </row>
    <row r="224" spans="2:65" s="11" customFormat="1" ht="22.9" customHeight="1">
      <c r="B224" s="126"/>
      <c r="D224" s="127" t="s">
        <v>79</v>
      </c>
      <c r="E224" s="136" t="s">
        <v>21</v>
      </c>
      <c r="F224" s="136" t="s">
        <v>459</v>
      </c>
      <c r="I224" s="129"/>
      <c r="J224" s="137">
        <f>BK224</f>
        <v>0</v>
      </c>
      <c r="L224" s="126"/>
      <c r="M224" s="131"/>
      <c r="P224" s="132">
        <f>SUM(P225:P228)</f>
        <v>0</v>
      </c>
      <c r="R224" s="132">
        <f>SUM(R225:R228)</f>
        <v>34.96</v>
      </c>
      <c r="T224" s="133">
        <f>SUM(T225:T228)</f>
        <v>0</v>
      </c>
      <c r="AR224" s="127" t="s">
        <v>88</v>
      </c>
      <c r="AT224" s="134" t="s">
        <v>79</v>
      </c>
      <c r="AU224" s="134" t="s">
        <v>88</v>
      </c>
      <c r="AY224" s="127" t="s">
        <v>250</v>
      </c>
      <c r="BK224" s="135">
        <f>SUM(BK225:BK228)</f>
        <v>0</v>
      </c>
    </row>
    <row r="225" spans="2:65" s="1" customFormat="1" ht="24.2" customHeight="1">
      <c r="B225" s="33"/>
      <c r="C225" s="138" t="s">
        <v>435</v>
      </c>
      <c r="D225" s="138" t="s">
        <v>252</v>
      </c>
      <c r="E225" s="139" t="s">
        <v>473</v>
      </c>
      <c r="F225" s="140" t="s">
        <v>474</v>
      </c>
      <c r="G225" s="141" t="s">
        <v>255</v>
      </c>
      <c r="H225" s="142">
        <v>57</v>
      </c>
      <c r="I225" s="143"/>
      <c r="J225" s="144">
        <f>ROUND(I225*H225,2)</f>
        <v>0</v>
      </c>
      <c r="K225" s="140" t="s">
        <v>256</v>
      </c>
      <c r="L225" s="33"/>
      <c r="M225" s="145" t="s">
        <v>1</v>
      </c>
      <c r="N225" s="146" t="s">
        <v>45</v>
      </c>
      <c r="P225" s="147">
        <f>O225*H225</f>
        <v>0</v>
      </c>
      <c r="Q225" s="147">
        <v>0.108</v>
      </c>
      <c r="R225" s="147">
        <f>Q225*H225</f>
        <v>6.1559999999999997</v>
      </c>
      <c r="S225" s="147">
        <v>0</v>
      </c>
      <c r="T225" s="148">
        <f>S225*H225</f>
        <v>0</v>
      </c>
      <c r="AR225" s="149" t="s">
        <v>257</v>
      </c>
      <c r="AT225" s="149" t="s">
        <v>252</v>
      </c>
      <c r="AU225" s="149" t="s">
        <v>21</v>
      </c>
      <c r="AY225" s="17" t="s">
        <v>250</v>
      </c>
      <c r="BE225" s="150">
        <f>IF(N225="základní",J225,0)</f>
        <v>0</v>
      </c>
      <c r="BF225" s="150">
        <f>IF(N225="snížená",J225,0)</f>
        <v>0</v>
      </c>
      <c r="BG225" s="150">
        <f>IF(N225="zákl. přenesená",J225,0)</f>
        <v>0</v>
      </c>
      <c r="BH225" s="150">
        <f>IF(N225="sníž. přenesená",J225,0)</f>
        <v>0</v>
      </c>
      <c r="BI225" s="150">
        <f>IF(N225="nulová",J225,0)</f>
        <v>0</v>
      </c>
      <c r="BJ225" s="17" t="s">
        <v>88</v>
      </c>
      <c r="BK225" s="150">
        <f>ROUND(I225*H225,2)</f>
        <v>0</v>
      </c>
      <c r="BL225" s="17" t="s">
        <v>257</v>
      </c>
      <c r="BM225" s="149" t="s">
        <v>1042</v>
      </c>
    </row>
    <row r="226" spans="2:65" s="1" customFormat="1" ht="11.25">
      <c r="B226" s="33"/>
      <c r="D226" s="151" t="s">
        <v>259</v>
      </c>
      <c r="F226" s="152" t="s">
        <v>476</v>
      </c>
      <c r="I226" s="153"/>
      <c r="L226" s="33"/>
      <c r="M226" s="154"/>
      <c r="T226" s="57"/>
      <c r="AT226" s="17" t="s">
        <v>259</v>
      </c>
      <c r="AU226" s="17" t="s">
        <v>21</v>
      </c>
    </row>
    <row r="227" spans="2:65" s="12" customFormat="1" ht="11.25">
      <c r="B227" s="155"/>
      <c r="D227" s="156" t="s">
        <v>265</v>
      </c>
      <c r="E227" s="157" t="s">
        <v>1</v>
      </c>
      <c r="F227" s="158" t="s">
        <v>1043</v>
      </c>
      <c r="H227" s="159">
        <v>57</v>
      </c>
      <c r="I227" s="160"/>
      <c r="L227" s="155"/>
      <c r="M227" s="161"/>
      <c r="T227" s="162"/>
      <c r="AT227" s="157" t="s">
        <v>265</v>
      </c>
      <c r="AU227" s="157" t="s">
        <v>21</v>
      </c>
      <c r="AV227" s="12" t="s">
        <v>21</v>
      </c>
      <c r="AW227" s="12" t="s">
        <v>36</v>
      </c>
      <c r="AX227" s="12" t="s">
        <v>88</v>
      </c>
      <c r="AY227" s="157" t="s">
        <v>250</v>
      </c>
    </row>
    <row r="228" spans="2:65" s="1" customFormat="1" ht="16.5" customHeight="1">
      <c r="B228" s="33"/>
      <c r="C228" s="178" t="s">
        <v>440</v>
      </c>
      <c r="D228" s="178" t="s">
        <v>364</v>
      </c>
      <c r="E228" s="179" t="s">
        <v>479</v>
      </c>
      <c r="F228" s="180" t="s">
        <v>480</v>
      </c>
      <c r="G228" s="181" t="s">
        <v>481</v>
      </c>
      <c r="H228" s="182">
        <v>19</v>
      </c>
      <c r="I228" s="183"/>
      <c r="J228" s="184">
        <f>ROUND(I228*H228,2)</f>
        <v>0</v>
      </c>
      <c r="K228" s="180" t="s">
        <v>256</v>
      </c>
      <c r="L228" s="185"/>
      <c r="M228" s="186" t="s">
        <v>1</v>
      </c>
      <c r="N228" s="187" t="s">
        <v>45</v>
      </c>
      <c r="P228" s="147">
        <f>O228*H228</f>
        <v>0</v>
      </c>
      <c r="Q228" s="147">
        <v>1.516</v>
      </c>
      <c r="R228" s="147">
        <f>Q228*H228</f>
        <v>28.804000000000002</v>
      </c>
      <c r="S228" s="147">
        <v>0</v>
      </c>
      <c r="T228" s="148">
        <f>S228*H228</f>
        <v>0</v>
      </c>
      <c r="AR228" s="149" t="s">
        <v>299</v>
      </c>
      <c r="AT228" s="149" t="s">
        <v>364</v>
      </c>
      <c r="AU228" s="149" t="s">
        <v>21</v>
      </c>
      <c r="AY228" s="17" t="s">
        <v>250</v>
      </c>
      <c r="BE228" s="150">
        <f>IF(N228="základní",J228,0)</f>
        <v>0</v>
      </c>
      <c r="BF228" s="150">
        <f>IF(N228="snížená",J228,0)</f>
        <v>0</v>
      </c>
      <c r="BG228" s="150">
        <f>IF(N228="zákl. přenesená",J228,0)</f>
        <v>0</v>
      </c>
      <c r="BH228" s="150">
        <f>IF(N228="sníž. přenesená",J228,0)</f>
        <v>0</v>
      </c>
      <c r="BI228" s="150">
        <f>IF(N228="nulová",J228,0)</f>
        <v>0</v>
      </c>
      <c r="BJ228" s="17" t="s">
        <v>88</v>
      </c>
      <c r="BK228" s="150">
        <f>ROUND(I228*H228,2)</f>
        <v>0</v>
      </c>
      <c r="BL228" s="17" t="s">
        <v>257</v>
      </c>
      <c r="BM228" s="149" t="s">
        <v>1044</v>
      </c>
    </row>
    <row r="229" spans="2:65" s="11" customFormat="1" ht="22.9" customHeight="1">
      <c r="B229" s="126"/>
      <c r="D229" s="127" t="s">
        <v>79</v>
      </c>
      <c r="E229" s="136" t="s">
        <v>257</v>
      </c>
      <c r="F229" s="136" t="s">
        <v>553</v>
      </c>
      <c r="I229" s="129"/>
      <c r="J229" s="137">
        <f>BK229</f>
        <v>0</v>
      </c>
      <c r="L229" s="126"/>
      <c r="M229" s="131"/>
      <c r="P229" s="132">
        <f>SUM(P230:P249)</f>
        <v>0</v>
      </c>
      <c r="R229" s="132">
        <f>SUM(R230:R249)</f>
        <v>11382.630099999998</v>
      </c>
      <c r="T229" s="133">
        <f>SUM(T230:T249)</f>
        <v>0</v>
      </c>
      <c r="AR229" s="127" t="s">
        <v>88</v>
      </c>
      <c r="AT229" s="134" t="s">
        <v>79</v>
      </c>
      <c r="AU229" s="134" t="s">
        <v>88</v>
      </c>
      <c r="AY229" s="127" t="s">
        <v>250</v>
      </c>
      <c r="BK229" s="135">
        <f>SUM(BK230:BK249)</f>
        <v>0</v>
      </c>
    </row>
    <row r="230" spans="2:65" s="1" customFormat="1" ht="24.2" customHeight="1">
      <c r="B230" s="33"/>
      <c r="C230" s="138" t="s">
        <v>447</v>
      </c>
      <c r="D230" s="138" t="s">
        <v>252</v>
      </c>
      <c r="E230" s="139" t="s">
        <v>562</v>
      </c>
      <c r="F230" s="140" t="s">
        <v>563</v>
      </c>
      <c r="G230" s="141" t="s">
        <v>255</v>
      </c>
      <c r="H230" s="142">
        <v>10</v>
      </c>
      <c r="I230" s="143"/>
      <c r="J230" s="144">
        <f>ROUND(I230*H230,2)</f>
        <v>0</v>
      </c>
      <c r="K230" s="140" t="s">
        <v>256</v>
      </c>
      <c r="L230" s="33"/>
      <c r="M230" s="145" t="s">
        <v>1</v>
      </c>
      <c r="N230" s="146" t="s">
        <v>45</v>
      </c>
      <c r="P230" s="147">
        <f>O230*H230</f>
        <v>0</v>
      </c>
      <c r="Q230" s="147">
        <v>0.31879000000000002</v>
      </c>
      <c r="R230" s="147">
        <f>Q230*H230</f>
        <v>3.1879</v>
      </c>
      <c r="S230" s="147">
        <v>0</v>
      </c>
      <c r="T230" s="148">
        <f>S230*H230</f>
        <v>0</v>
      </c>
      <c r="AR230" s="149" t="s">
        <v>257</v>
      </c>
      <c r="AT230" s="149" t="s">
        <v>252</v>
      </c>
      <c r="AU230" s="149" t="s">
        <v>21</v>
      </c>
      <c r="AY230" s="17" t="s">
        <v>250</v>
      </c>
      <c r="BE230" s="150">
        <f>IF(N230="základní",J230,0)</f>
        <v>0</v>
      </c>
      <c r="BF230" s="150">
        <f>IF(N230="snížená",J230,0)</f>
        <v>0</v>
      </c>
      <c r="BG230" s="150">
        <f>IF(N230="zákl. přenesená",J230,0)</f>
        <v>0</v>
      </c>
      <c r="BH230" s="150">
        <f>IF(N230="sníž. přenesená",J230,0)</f>
        <v>0</v>
      </c>
      <c r="BI230" s="150">
        <f>IF(N230="nulová",J230,0)</f>
        <v>0</v>
      </c>
      <c r="BJ230" s="17" t="s">
        <v>88</v>
      </c>
      <c r="BK230" s="150">
        <f>ROUND(I230*H230,2)</f>
        <v>0</v>
      </c>
      <c r="BL230" s="17" t="s">
        <v>257</v>
      </c>
      <c r="BM230" s="149" t="s">
        <v>1045</v>
      </c>
    </row>
    <row r="231" spans="2:65" s="1" customFormat="1" ht="11.25">
      <c r="B231" s="33"/>
      <c r="D231" s="151" t="s">
        <v>259</v>
      </c>
      <c r="F231" s="152" t="s">
        <v>565</v>
      </c>
      <c r="I231" s="153"/>
      <c r="L231" s="33"/>
      <c r="M231" s="154"/>
      <c r="T231" s="57"/>
      <c r="AT231" s="17" t="s">
        <v>259</v>
      </c>
      <c r="AU231" s="17" t="s">
        <v>21</v>
      </c>
    </row>
    <row r="232" spans="2:65" s="1" customFormat="1" ht="21.75" customHeight="1">
      <c r="B232" s="33"/>
      <c r="C232" s="138" t="s">
        <v>454</v>
      </c>
      <c r="D232" s="138" t="s">
        <v>252</v>
      </c>
      <c r="E232" s="139" t="s">
        <v>573</v>
      </c>
      <c r="F232" s="140" t="s">
        <v>574</v>
      </c>
      <c r="G232" s="141" t="s">
        <v>481</v>
      </c>
      <c r="H232" s="142">
        <v>20</v>
      </c>
      <c r="I232" s="143"/>
      <c r="J232" s="144">
        <f>ROUND(I232*H232,2)</f>
        <v>0</v>
      </c>
      <c r="K232" s="140" t="s">
        <v>1</v>
      </c>
      <c r="L232" s="33"/>
      <c r="M232" s="145" t="s">
        <v>1</v>
      </c>
      <c r="N232" s="146" t="s">
        <v>45</v>
      </c>
      <c r="P232" s="147">
        <f>O232*H232</f>
        <v>0</v>
      </c>
      <c r="Q232" s="147">
        <v>0.7</v>
      </c>
      <c r="R232" s="147">
        <f>Q232*H232</f>
        <v>14</v>
      </c>
      <c r="S232" s="147">
        <v>0</v>
      </c>
      <c r="T232" s="148">
        <f>S232*H232</f>
        <v>0</v>
      </c>
      <c r="AR232" s="149" t="s">
        <v>257</v>
      </c>
      <c r="AT232" s="149" t="s">
        <v>252</v>
      </c>
      <c r="AU232" s="149" t="s">
        <v>21</v>
      </c>
      <c r="AY232" s="17" t="s">
        <v>250</v>
      </c>
      <c r="BE232" s="150">
        <f>IF(N232="základní",J232,0)</f>
        <v>0</v>
      </c>
      <c r="BF232" s="150">
        <f>IF(N232="snížená",J232,0)</f>
        <v>0</v>
      </c>
      <c r="BG232" s="150">
        <f>IF(N232="zákl. přenesená",J232,0)</f>
        <v>0</v>
      </c>
      <c r="BH232" s="150">
        <f>IF(N232="sníž. přenesená",J232,0)</f>
        <v>0</v>
      </c>
      <c r="BI232" s="150">
        <f>IF(N232="nulová",J232,0)</f>
        <v>0</v>
      </c>
      <c r="BJ232" s="17" t="s">
        <v>88</v>
      </c>
      <c r="BK232" s="150">
        <f>ROUND(I232*H232,2)</f>
        <v>0</v>
      </c>
      <c r="BL232" s="17" t="s">
        <v>257</v>
      </c>
      <c r="BM232" s="149" t="s">
        <v>1046</v>
      </c>
    </row>
    <row r="233" spans="2:65" s="1" customFormat="1" ht="29.25">
      <c r="B233" s="33"/>
      <c r="D233" s="156" t="s">
        <v>285</v>
      </c>
      <c r="F233" s="170" t="s">
        <v>1047</v>
      </c>
      <c r="I233" s="153"/>
      <c r="L233" s="33"/>
      <c r="M233" s="154"/>
      <c r="T233" s="57"/>
      <c r="AT233" s="17" t="s">
        <v>285</v>
      </c>
      <c r="AU233" s="17" t="s">
        <v>21</v>
      </c>
    </row>
    <row r="234" spans="2:65" s="1" customFormat="1" ht="33" customHeight="1">
      <c r="B234" s="33"/>
      <c r="C234" s="138" t="s">
        <v>460</v>
      </c>
      <c r="D234" s="138" t="s">
        <v>252</v>
      </c>
      <c r="E234" s="139" t="s">
        <v>589</v>
      </c>
      <c r="F234" s="140" t="s">
        <v>590</v>
      </c>
      <c r="G234" s="141" t="s">
        <v>276</v>
      </c>
      <c r="H234" s="142">
        <v>2812</v>
      </c>
      <c r="I234" s="143"/>
      <c r="J234" s="144">
        <f>ROUND(I234*H234,2)</f>
        <v>0</v>
      </c>
      <c r="K234" s="140" t="s">
        <v>1</v>
      </c>
      <c r="L234" s="33"/>
      <c r="M234" s="145" t="s">
        <v>1</v>
      </c>
      <c r="N234" s="146" t="s">
        <v>45</v>
      </c>
      <c r="P234" s="147">
        <f>O234*H234</f>
        <v>0</v>
      </c>
      <c r="Q234" s="147">
        <v>2.4340799999999998</v>
      </c>
      <c r="R234" s="147">
        <f>Q234*H234</f>
        <v>6844.632959999999</v>
      </c>
      <c r="S234" s="147">
        <v>0</v>
      </c>
      <c r="T234" s="148">
        <f>S234*H234</f>
        <v>0</v>
      </c>
      <c r="AR234" s="149" t="s">
        <v>257</v>
      </c>
      <c r="AT234" s="149" t="s">
        <v>252</v>
      </c>
      <c r="AU234" s="149" t="s">
        <v>21</v>
      </c>
      <c r="AY234" s="17" t="s">
        <v>250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257</v>
      </c>
      <c r="BM234" s="149" t="s">
        <v>1048</v>
      </c>
    </row>
    <row r="235" spans="2:65" s="1" customFormat="1" ht="29.25">
      <c r="B235" s="33"/>
      <c r="D235" s="156" t="s">
        <v>285</v>
      </c>
      <c r="F235" s="170" t="s">
        <v>592</v>
      </c>
      <c r="I235" s="153"/>
      <c r="L235" s="33"/>
      <c r="M235" s="154"/>
      <c r="T235" s="57"/>
      <c r="AT235" s="17" t="s">
        <v>285</v>
      </c>
      <c r="AU235" s="17" t="s">
        <v>21</v>
      </c>
    </row>
    <row r="236" spans="2:65" s="12" customFormat="1" ht="11.25">
      <c r="B236" s="155"/>
      <c r="D236" s="156" t="s">
        <v>265</v>
      </c>
      <c r="E236" s="157" t="s">
        <v>1</v>
      </c>
      <c r="F236" s="158" t="s">
        <v>1049</v>
      </c>
      <c r="H236" s="159">
        <v>2812</v>
      </c>
      <c r="I236" s="160"/>
      <c r="L236" s="155"/>
      <c r="M236" s="161"/>
      <c r="T236" s="162"/>
      <c r="AT236" s="157" t="s">
        <v>265</v>
      </c>
      <c r="AU236" s="157" t="s">
        <v>21</v>
      </c>
      <c r="AV236" s="12" t="s">
        <v>21</v>
      </c>
      <c r="AW236" s="12" t="s">
        <v>36</v>
      </c>
      <c r="AX236" s="12" t="s">
        <v>88</v>
      </c>
      <c r="AY236" s="157" t="s">
        <v>250</v>
      </c>
    </row>
    <row r="237" spans="2:65" s="1" customFormat="1" ht="37.9" customHeight="1">
      <c r="B237" s="33"/>
      <c r="C237" s="138" t="s">
        <v>466</v>
      </c>
      <c r="D237" s="138" t="s">
        <v>252</v>
      </c>
      <c r="E237" s="139" t="s">
        <v>914</v>
      </c>
      <c r="F237" s="140" t="s">
        <v>915</v>
      </c>
      <c r="G237" s="141" t="s">
        <v>276</v>
      </c>
      <c r="H237" s="142">
        <v>608</v>
      </c>
      <c r="I237" s="143"/>
      <c r="J237" s="144">
        <f>ROUND(I237*H237,2)</f>
        <v>0</v>
      </c>
      <c r="K237" s="140" t="s">
        <v>1</v>
      </c>
      <c r="L237" s="33"/>
      <c r="M237" s="145" t="s">
        <v>1</v>
      </c>
      <c r="N237" s="146" t="s">
        <v>45</v>
      </c>
      <c r="P237" s="147">
        <f>O237*H237</f>
        <v>0</v>
      </c>
      <c r="Q237" s="147">
        <v>2.4340799999999998</v>
      </c>
      <c r="R237" s="147">
        <f>Q237*H237</f>
        <v>1479.9206399999998</v>
      </c>
      <c r="S237" s="147">
        <v>0</v>
      </c>
      <c r="T237" s="148">
        <f>S237*H237</f>
        <v>0</v>
      </c>
      <c r="AR237" s="149" t="s">
        <v>257</v>
      </c>
      <c r="AT237" s="149" t="s">
        <v>252</v>
      </c>
      <c r="AU237" s="149" t="s">
        <v>21</v>
      </c>
      <c r="AY237" s="17" t="s">
        <v>250</v>
      </c>
      <c r="BE237" s="150">
        <f>IF(N237="základní",J237,0)</f>
        <v>0</v>
      </c>
      <c r="BF237" s="150">
        <f>IF(N237="snížená",J237,0)</f>
        <v>0</v>
      </c>
      <c r="BG237" s="150">
        <f>IF(N237="zákl. přenesená",J237,0)</f>
        <v>0</v>
      </c>
      <c r="BH237" s="150">
        <f>IF(N237="sníž. přenesená",J237,0)</f>
        <v>0</v>
      </c>
      <c r="BI237" s="150">
        <f>IF(N237="nulová",J237,0)</f>
        <v>0</v>
      </c>
      <c r="BJ237" s="17" t="s">
        <v>88</v>
      </c>
      <c r="BK237" s="150">
        <f>ROUND(I237*H237,2)</f>
        <v>0</v>
      </c>
      <c r="BL237" s="17" t="s">
        <v>257</v>
      </c>
      <c r="BM237" s="149" t="s">
        <v>1050</v>
      </c>
    </row>
    <row r="238" spans="2:65" s="1" customFormat="1" ht="29.25">
      <c r="B238" s="33"/>
      <c r="D238" s="156" t="s">
        <v>285</v>
      </c>
      <c r="F238" s="170" t="s">
        <v>592</v>
      </c>
      <c r="I238" s="153"/>
      <c r="L238" s="33"/>
      <c r="M238" s="154"/>
      <c r="T238" s="57"/>
      <c r="AT238" s="17" t="s">
        <v>285</v>
      </c>
      <c r="AU238" s="17" t="s">
        <v>21</v>
      </c>
    </row>
    <row r="239" spans="2:65" s="12" customFormat="1" ht="11.25">
      <c r="B239" s="155"/>
      <c r="D239" s="156" t="s">
        <v>265</v>
      </c>
      <c r="E239" s="157" t="s">
        <v>1</v>
      </c>
      <c r="F239" s="158" t="s">
        <v>1051</v>
      </c>
      <c r="H239" s="159">
        <v>608</v>
      </c>
      <c r="I239" s="160"/>
      <c r="L239" s="155"/>
      <c r="M239" s="161"/>
      <c r="T239" s="162"/>
      <c r="AT239" s="157" t="s">
        <v>265</v>
      </c>
      <c r="AU239" s="157" t="s">
        <v>21</v>
      </c>
      <c r="AV239" s="12" t="s">
        <v>21</v>
      </c>
      <c r="AW239" s="12" t="s">
        <v>36</v>
      </c>
      <c r="AX239" s="12" t="s">
        <v>88</v>
      </c>
      <c r="AY239" s="157" t="s">
        <v>250</v>
      </c>
    </row>
    <row r="240" spans="2:65" s="1" customFormat="1" ht="24.2" customHeight="1">
      <c r="B240" s="33"/>
      <c r="C240" s="138" t="s">
        <v>472</v>
      </c>
      <c r="D240" s="138" t="s">
        <v>252</v>
      </c>
      <c r="E240" s="139" t="s">
        <v>595</v>
      </c>
      <c r="F240" s="140" t="s">
        <v>596</v>
      </c>
      <c r="G240" s="141" t="s">
        <v>255</v>
      </c>
      <c r="H240" s="142">
        <v>3927</v>
      </c>
      <c r="I240" s="143"/>
      <c r="J240" s="144">
        <f>ROUND(I240*H240,2)</f>
        <v>0</v>
      </c>
      <c r="K240" s="140" t="s">
        <v>256</v>
      </c>
      <c r="L240" s="33"/>
      <c r="M240" s="145" t="s">
        <v>1</v>
      </c>
      <c r="N240" s="146" t="s">
        <v>45</v>
      </c>
      <c r="P240" s="147">
        <f>O240*H240</f>
        <v>0</v>
      </c>
      <c r="Q240" s="147">
        <v>0</v>
      </c>
      <c r="R240" s="147">
        <f>Q240*H240</f>
        <v>0</v>
      </c>
      <c r="S240" s="147">
        <v>0</v>
      </c>
      <c r="T240" s="148">
        <f>S240*H240</f>
        <v>0</v>
      </c>
      <c r="AR240" s="149" t="s">
        <v>257</v>
      </c>
      <c r="AT240" s="149" t="s">
        <v>252</v>
      </c>
      <c r="AU240" s="149" t="s">
        <v>21</v>
      </c>
      <c r="AY240" s="17" t="s">
        <v>250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257</v>
      </c>
      <c r="BM240" s="149" t="s">
        <v>1052</v>
      </c>
    </row>
    <row r="241" spans="2:65" s="1" customFormat="1" ht="11.25">
      <c r="B241" s="33"/>
      <c r="D241" s="151" t="s">
        <v>259</v>
      </c>
      <c r="F241" s="152" t="s">
        <v>598</v>
      </c>
      <c r="I241" s="153"/>
      <c r="L241" s="33"/>
      <c r="M241" s="154"/>
      <c r="T241" s="57"/>
      <c r="AT241" s="17" t="s">
        <v>259</v>
      </c>
      <c r="AU241" s="17" t="s">
        <v>21</v>
      </c>
    </row>
    <row r="242" spans="2:65" s="12" customFormat="1" ht="11.25">
      <c r="B242" s="155"/>
      <c r="D242" s="156" t="s">
        <v>265</v>
      </c>
      <c r="E242" s="157" t="s">
        <v>1</v>
      </c>
      <c r="F242" s="158" t="s">
        <v>1053</v>
      </c>
      <c r="H242" s="159">
        <v>3927</v>
      </c>
      <c r="I242" s="160"/>
      <c r="L242" s="155"/>
      <c r="M242" s="161"/>
      <c r="T242" s="162"/>
      <c r="AT242" s="157" t="s">
        <v>265</v>
      </c>
      <c r="AU242" s="157" t="s">
        <v>21</v>
      </c>
      <c r="AV242" s="12" t="s">
        <v>21</v>
      </c>
      <c r="AW242" s="12" t="s">
        <v>36</v>
      </c>
      <c r="AX242" s="12" t="s">
        <v>88</v>
      </c>
      <c r="AY242" s="157" t="s">
        <v>250</v>
      </c>
    </row>
    <row r="243" spans="2:65" s="1" customFormat="1" ht="24.2" customHeight="1">
      <c r="B243" s="33"/>
      <c r="C243" s="138" t="s">
        <v>478</v>
      </c>
      <c r="D243" s="138" t="s">
        <v>252</v>
      </c>
      <c r="E243" s="139" t="s">
        <v>602</v>
      </c>
      <c r="F243" s="140" t="s">
        <v>603</v>
      </c>
      <c r="G243" s="141" t="s">
        <v>276</v>
      </c>
      <c r="H243" s="142">
        <v>2</v>
      </c>
      <c r="I243" s="143"/>
      <c r="J243" s="144">
        <f>ROUND(I243*H243,2)</f>
        <v>0</v>
      </c>
      <c r="K243" s="140" t="s">
        <v>256</v>
      </c>
      <c r="L243" s="33"/>
      <c r="M243" s="145" t="s">
        <v>1</v>
      </c>
      <c r="N243" s="146" t="s">
        <v>45</v>
      </c>
      <c r="P243" s="147">
        <f>O243*H243</f>
        <v>0</v>
      </c>
      <c r="Q243" s="147">
        <v>2.4142999999999999</v>
      </c>
      <c r="R243" s="147">
        <f>Q243*H243</f>
        <v>4.8285999999999998</v>
      </c>
      <c r="S243" s="147">
        <v>0</v>
      </c>
      <c r="T243" s="148">
        <f>S243*H243</f>
        <v>0</v>
      </c>
      <c r="AR243" s="149" t="s">
        <v>257</v>
      </c>
      <c r="AT243" s="149" t="s">
        <v>252</v>
      </c>
      <c r="AU243" s="149" t="s">
        <v>21</v>
      </c>
      <c r="AY243" s="17" t="s">
        <v>250</v>
      </c>
      <c r="BE243" s="150">
        <f>IF(N243="základní",J243,0)</f>
        <v>0</v>
      </c>
      <c r="BF243" s="150">
        <f>IF(N243="snížená",J243,0)</f>
        <v>0</v>
      </c>
      <c r="BG243" s="150">
        <f>IF(N243="zákl. přenesená",J243,0)</f>
        <v>0</v>
      </c>
      <c r="BH243" s="150">
        <f>IF(N243="sníž. přenesená",J243,0)</f>
        <v>0</v>
      </c>
      <c r="BI243" s="150">
        <f>IF(N243="nulová",J243,0)</f>
        <v>0</v>
      </c>
      <c r="BJ243" s="17" t="s">
        <v>88</v>
      </c>
      <c r="BK243" s="150">
        <f>ROUND(I243*H243,2)</f>
        <v>0</v>
      </c>
      <c r="BL243" s="17" t="s">
        <v>257</v>
      </c>
      <c r="BM243" s="149" t="s">
        <v>1054</v>
      </c>
    </row>
    <row r="244" spans="2:65" s="1" customFormat="1" ht="11.25">
      <c r="B244" s="33"/>
      <c r="D244" s="151" t="s">
        <v>259</v>
      </c>
      <c r="F244" s="152" t="s">
        <v>605</v>
      </c>
      <c r="I244" s="153"/>
      <c r="L244" s="33"/>
      <c r="M244" s="154"/>
      <c r="T244" s="57"/>
      <c r="AT244" s="17" t="s">
        <v>259</v>
      </c>
      <c r="AU244" s="17" t="s">
        <v>21</v>
      </c>
    </row>
    <row r="245" spans="2:65" s="1" customFormat="1" ht="19.5">
      <c r="B245" s="33"/>
      <c r="D245" s="156" t="s">
        <v>285</v>
      </c>
      <c r="F245" s="170" t="s">
        <v>1055</v>
      </c>
      <c r="I245" s="153"/>
      <c r="L245" s="33"/>
      <c r="M245" s="154"/>
      <c r="T245" s="57"/>
      <c r="AT245" s="17" t="s">
        <v>285</v>
      </c>
      <c r="AU245" s="17" t="s">
        <v>21</v>
      </c>
    </row>
    <row r="246" spans="2:65" s="1" customFormat="1" ht="16.5" customHeight="1">
      <c r="B246" s="33"/>
      <c r="C246" s="138" t="s">
        <v>485</v>
      </c>
      <c r="D246" s="138" t="s">
        <v>252</v>
      </c>
      <c r="E246" s="139" t="s">
        <v>608</v>
      </c>
      <c r="F246" s="140" t="s">
        <v>609</v>
      </c>
      <c r="G246" s="141" t="s">
        <v>255</v>
      </c>
      <c r="H246" s="142">
        <v>10</v>
      </c>
      <c r="I246" s="143"/>
      <c r="J246" s="144">
        <f>ROUND(I246*H246,2)</f>
        <v>0</v>
      </c>
      <c r="K246" s="140" t="s">
        <v>256</v>
      </c>
      <c r="L246" s="33"/>
      <c r="M246" s="145" t="s">
        <v>1</v>
      </c>
      <c r="N246" s="146" t="s">
        <v>45</v>
      </c>
      <c r="P246" s="147">
        <f>O246*H246</f>
        <v>0</v>
      </c>
      <c r="Q246" s="147">
        <v>0</v>
      </c>
      <c r="R246" s="147">
        <f>Q246*H246</f>
        <v>0</v>
      </c>
      <c r="S246" s="147">
        <v>0</v>
      </c>
      <c r="T246" s="148">
        <f>S246*H246</f>
        <v>0</v>
      </c>
      <c r="AR246" s="149" t="s">
        <v>257</v>
      </c>
      <c r="AT246" s="149" t="s">
        <v>252</v>
      </c>
      <c r="AU246" s="149" t="s">
        <v>21</v>
      </c>
      <c r="AY246" s="17" t="s">
        <v>250</v>
      </c>
      <c r="BE246" s="150">
        <f>IF(N246="základní",J246,0)</f>
        <v>0</v>
      </c>
      <c r="BF246" s="150">
        <f>IF(N246="snížená",J246,0)</f>
        <v>0</v>
      </c>
      <c r="BG246" s="150">
        <f>IF(N246="zákl. přenesená",J246,0)</f>
        <v>0</v>
      </c>
      <c r="BH246" s="150">
        <f>IF(N246="sníž. přenesená",J246,0)</f>
        <v>0</v>
      </c>
      <c r="BI246" s="150">
        <f>IF(N246="nulová",J246,0)</f>
        <v>0</v>
      </c>
      <c r="BJ246" s="17" t="s">
        <v>88</v>
      </c>
      <c r="BK246" s="150">
        <f>ROUND(I246*H246,2)</f>
        <v>0</v>
      </c>
      <c r="BL246" s="17" t="s">
        <v>257</v>
      </c>
      <c r="BM246" s="149" t="s">
        <v>1056</v>
      </c>
    </row>
    <row r="247" spans="2:65" s="1" customFormat="1" ht="11.25">
      <c r="B247" s="33"/>
      <c r="D247" s="151" t="s">
        <v>259</v>
      </c>
      <c r="F247" s="152" t="s">
        <v>611</v>
      </c>
      <c r="I247" s="153"/>
      <c r="L247" s="33"/>
      <c r="M247" s="154"/>
      <c r="T247" s="57"/>
      <c r="AT247" s="17" t="s">
        <v>259</v>
      </c>
      <c r="AU247" s="17" t="s">
        <v>21</v>
      </c>
    </row>
    <row r="248" spans="2:65" s="1" customFormat="1" ht="16.5" customHeight="1">
      <c r="B248" s="33"/>
      <c r="C248" s="138" t="s">
        <v>491</v>
      </c>
      <c r="D248" s="138" t="s">
        <v>252</v>
      </c>
      <c r="E248" s="139" t="s">
        <v>613</v>
      </c>
      <c r="F248" s="140" t="s">
        <v>614</v>
      </c>
      <c r="G248" s="141" t="s">
        <v>276</v>
      </c>
      <c r="H248" s="142">
        <v>1515</v>
      </c>
      <c r="I248" s="143"/>
      <c r="J248" s="144">
        <f>ROUND(I248*H248,2)</f>
        <v>0</v>
      </c>
      <c r="K248" s="140" t="s">
        <v>1</v>
      </c>
      <c r="L248" s="33"/>
      <c r="M248" s="145" t="s">
        <v>1</v>
      </c>
      <c r="N248" s="146" t="s">
        <v>45</v>
      </c>
      <c r="P248" s="147">
        <f>O248*H248</f>
        <v>0</v>
      </c>
      <c r="Q248" s="147">
        <v>2.004</v>
      </c>
      <c r="R248" s="147">
        <f>Q248*H248</f>
        <v>3036.06</v>
      </c>
      <c r="S248" s="147">
        <v>0</v>
      </c>
      <c r="T248" s="148">
        <f>S248*H248</f>
        <v>0</v>
      </c>
      <c r="AR248" s="149" t="s">
        <v>257</v>
      </c>
      <c r="AT248" s="149" t="s">
        <v>252</v>
      </c>
      <c r="AU248" s="149" t="s">
        <v>21</v>
      </c>
      <c r="AY248" s="17" t="s">
        <v>250</v>
      </c>
      <c r="BE248" s="150">
        <f>IF(N248="základní",J248,0)</f>
        <v>0</v>
      </c>
      <c r="BF248" s="150">
        <f>IF(N248="snížená",J248,0)</f>
        <v>0</v>
      </c>
      <c r="BG248" s="150">
        <f>IF(N248="zákl. přenesená",J248,0)</f>
        <v>0</v>
      </c>
      <c r="BH248" s="150">
        <f>IF(N248="sníž. přenesená",J248,0)</f>
        <v>0</v>
      </c>
      <c r="BI248" s="150">
        <f>IF(N248="nulová",J248,0)</f>
        <v>0</v>
      </c>
      <c r="BJ248" s="17" t="s">
        <v>88</v>
      </c>
      <c r="BK248" s="150">
        <f>ROUND(I248*H248,2)</f>
        <v>0</v>
      </c>
      <c r="BL248" s="17" t="s">
        <v>257</v>
      </c>
      <c r="BM248" s="149" t="s">
        <v>1057</v>
      </c>
    </row>
    <row r="249" spans="2:65" s="12" customFormat="1" ht="11.25">
      <c r="B249" s="155"/>
      <c r="D249" s="156" t="s">
        <v>265</v>
      </c>
      <c r="E249" s="157" t="s">
        <v>1</v>
      </c>
      <c r="F249" s="158" t="s">
        <v>1007</v>
      </c>
      <c r="H249" s="159">
        <v>1515</v>
      </c>
      <c r="I249" s="160"/>
      <c r="L249" s="155"/>
      <c r="M249" s="161"/>
      <c r="T249" s="162"/>
      <c r="AT249" s="157" t="s">
        <v>265</v>
      </c>
      <c r="AU249" s="157" t="s">
        <v>21</v>
      </c>
      <c r="AV249" s="12" t="s">
        <v>21</v>
      </c>
      <c r="AW249" s="12" t="s">
        <v>36</v>
      </c>
      <c r="AX249" s="12" t="s">
        <v>88</v>
      </c>
      <c r="AY249" s="157" t="s">
        <v>250</v>
      </c>
    </row>
    <row r="250" spans="2:65" s="11" customFormat="1" ht="22.9" customHeight="1">
      <c r="B250" s="126"/>
      <c r="D250" s="127" t="s">
        <v>79</v>
      </c>
      <c r="E250" s="136" t="s">
        <v>280</v>
      </c>
      <c r="F250" s="136" t="s">
        <v>616</v>
      </c>
      <c r="I250" s="129"/>
      <c r="J250" s="137">
        <f>BK250</f>
        <v>0</v>
      </c>
      <c r="L250" s="126"/>
      <c r="M250" s="131"/>
      <c r="P250" s="132">
        <f>SUM(P251:P256)</f>
        <v>0</v>
      </c>
      <c r="R250" s="132">
        <f>SUM(R251:R256)</f>
        <v>0</v>
      </c>
      <c r="T250" s="133">
        <f>SUM(T251:T256)</f>
        <v>0</v>
      </c>
      <c r="AR250" s="127" t="s">
        <v>88</v>
      </c>
      <c r="AT250" s="134" t="s">
        <v>79</v>
      </c>
      <c r="AU250" s="134" t="s">
        <v>88</v>
      </c>
      <c r="AY250" s="127" t="s">
        <v>250</v>
      </c>
      <c r="BK250" s="135">
        <f>SUM(BK251:BK256)</f>
        <v>0</v>
      </c>
    </row>
    <row r="251" spans="2:65" s="1" customFormat="1" ht="24.2" customHeight="1">
      <c r="B251" s="33"/>
      <c r="C251" s="138" t="s">
        <v>495</v>
      </c>
      <c r="D251" s="138" t="s">
        <v>252</v>
      </c>
      <c r="E251" s="139" t="s">
        <v>618</v>
      </c>
      <c r="F251" s="140" t="s">
        <v>619</v>
      </c>
      <c r="G251" s="141" t="s">
        <v>255</v>
      </c>
      <c r="H251" s="142">
        <v>60</v>
      </c>
      <c r="I251" s="143"/>
      <c r="J251" s="144">
        <f>ROUND(I251*H251,2)</f>
        <v>0</v>
      </c>
      <c r="K251" s="140" t="s">
        <v>256</v>
      </c>
      <c r="L251" s="33"/>
      <c r="M251" s="145" t="s">
        <v>1</v>
      </c>
      <c r="N251" s="146" t="s">
        <v>45</v>
      </c>
      <c r="P251" s="147">
        <f>O251*H251</f>
        <v>0</v>
      </c>
      <c r="Q251" s="147">
        <v>0</v>
      </c>
      <c r="R251" s="147">
        <f>Q251*H251</f>
        <v>0</v>
      </c>
      <c r="S251" s="147">
        <v>0</v>
      </c>
      <c r="T251" s="148">
        <f>S251*H251</f>
        <v>0</v>
      </c>
      <c r="AR251" s="149" t="s">
        <v>257</v>
      </c>
      <c r="AT251" s="149" t="s">
        <v>252</v>
      </c>
      <c r="AU251" s="149" t="s">
        <v>21</v>
      </c>
      <c r="AY251" s="17" t="s">
        <v>250</v>
      </c>
      <c r="BE251" s="150">
        <f>IF(N251="základní",J251,0)</f>
        <v>0</v>
      </c>
      <c r="BF251" s="150">
        <f>IF(N251="snížená",J251,0)</f>
        <v>0</v>
      </c>
      <c r="BG251" s="150">
        <f>IF(N251="zákl. přenesená",J251,0)</f>
        <v>0</v>
      </c>
      <c r="BH251" s="150">
        <f>IF(N251="sníž. přenesená",J251,0)</f>
        <v>0</v>
      </c>
      <c r="BI251" s="150">
        <f>IF(N251="nulová",J251,0)</f>
        <v>0</v>
      </c>
      <c r="BJ251" s="17" t="s">
        <v>88</v>
      </c>
      <c r="BK251" s="150">
        <f>ROUND(I251*H251,2)</f>
        <v>0</v>
      </c>
      <c r="BL251" s="17" t="s">
        <v>257</v>
      </c>
      <c r="BM251" s="149" t="s">
        <v>1058</v>
      </c>
    </row>
    <row r="252" spans="2:65" s="1" customFormat="1" ht="11.25">
      <c r="B252" s="33"/>
      <c r="D252" s="151" t="s">
        <v>259</v>
      </c>
      <c r="F252" s="152" t="s">
        <v>621</v>
      </c>
      <c r="I252" s="153"/>
      <c r="L252" s="33"/>
      <c r="M252" s="154"/>
      <c r="T252" s="57"/>
      <c r="AT252" s="17" t="s">
        <v>259</v>
      </c>
      <c r="AU252" s="17" t="s">
        <v>21</v>
      </c>
    </row>
    <row r="253" spans="2:65" s="12" customFormat="1" ht="11.25">
      <c r="B253" s="155"/>
      <c r="D253" s="156" t="s">
        <v>265</v>
      </c>
      <c r="E253" s="157" t="s">
        <v>1</v>
      </c>
      <c r="F253" s="158" t="s">
        <v>1059</v>
      </c>
      <c r="H253" s="159">
        <v>60</v>
      </c>
      <c r="I253" s="160"/>
      <c r="L253" s="155"/>
      <c r="M253" s="161"/>
      <c r="T253" s="162"/>
      <c r="AT253" s="157" t="s">
        <v>265</v>
      </c>
      <c r="AU253" s="157" t="s">
        <v>21</v>
      </c>
      <c r="AV253" s="12" t="s">
        <v>21</v>
      </c>
      <c r="AW253" s="12" t="s">
        <v>36</v>
      </c>
      <c r="AX253" s="12" t="s">
        <v>88</v>
      </c>
      <c r="AY253" s="157" t="s">
        <v>250</v>
      </c>
    </row>
    <row r="254" spans="2:65" s="1" customFormat="1" ht="24.2" customHeight="1">
      <c r="B254" s="33"/>
      <c r="C254" s="138" t="s">
        <v>503</v>
      </c>
      <c r="D254" s="138" t="s">
        <v>252</v>
      </c>
      <c r="E254" s="139" t="s">
        <v>624</v>
      </c>
      <c r="F254" s="140" t="s">
        <v>625</v>
      </c>
      <c r="G254" s="141" t="s">
        <v>255</v>
      </c>
      <c r="H254" s="142">
        <v>60</v>
      </c>
      <c r="I254" s="143"/>
      <c r="J254" s="144">
        <f>ROUND(I254*H254,2)</f>
        <v>0</v>
      </c>
      <c r="K254" s="140" t="s">
        <v>256</v>
      </c>
      <c r="L254" s="33"/>
      <c r="M254" s="145" t="s">
        <v>1</v>
      </c>
      <c r="N254" s="146" t="s">
        <v>45</v>
      </c>
      <c r="P254" s="147">
        <f>O254*H254</f>
        <v>0</v>
      </c>
      <c r="Q254" s="147">
        <v>0</v>
      </c>
      <c r="R254" s="147">
        <f>Q254*H254</f>
        <v>0</v>
      </c>
      <c r="S254" s="147">
        <v>0</v>
      </c>
      <c r="T254" s="148">
        <f>S254*H254</f>
        <v>0</v>
      </c>
      <c r="AR254" s="149" t="s">
        <v>257</v>
      </c>
      <c r="AT254" s="149" t="s">
        <v>252</v>
      </c>
      <c r="AU254" s="149" t="s">
        <v>21</v>
      </c>
      <c r="AY254" s="17" t="s">
        <v>250</v>
      </c>
      <c r="BE254" s="150">
        <f>IF(N254="základní",J254,0)</f>
        <v>0</v>
      </c>
      <c r="BF254" s="150">
        <f>IF(N254="snížená",J254,0)</f>
        <v>0</v>
      </c>
      <c r="BG254" s="150">
        <f>IF(N254="zákl. přenesená",J254,0)</f>
        <v>0</v>
      </c>
      <c r="BH254" s="150">
        <f>IF(N254="sníž. přenesená",J254,0)</f>
        <v>0</v>
      </c>
      <c r="BI254" s="150">
        <f>IF(N254="nulová",J254,0)</f>
        <v>0</v>
      </c>
      <c r="BJ254" s="17" t="s">
        <v>88</v>
      </c>
      <c r="BK254" s="150">
        <f>ROUND(I254*H254,2)</f>
        <v>0</v>
      </c>
      <c r="BL254" s="17" t="s">
        <v>257</v>
      </c>
      <c r="BM254" s="149" t="s">
        <v>1060</v>
      </c>
    </row>
    <row r="255" spans="2:65" s="1" customFormat="1" ht="11.25">
      <c r="B255" s="33"/>
      <c r="D255" s="151" t="s">
        <v>259</v>
      </c>
      <c r="F255" s="152" t="s">
        <v>627</v>
      </c>
      <c r="I255" s="153"/>
      <c r="L255" s="33"/>
      <c r="M255" s="154"/>
      <c r="T255" s="57"/>
      <c r="AT255" s="17" t="s">
        <v>259</v>
      </c>
      <c r="AU255" s="17" t="s">
        <v>21</v>
      </c>
    </row>
    <row r="256" spans="2:65" s="12" customFormat="1" ht="11.25">
      <c r="B256" s="155"/>
      <c r="D256" s="156" t="s">
        <v>265</v>
      </c>
      <c r="E256" s="157" t="s">
        <v>1</v>
      </c>
      <c r="F256" s="158" t="s">
        <v>1061</v>
      </c>
      <c r="H256" s="159">
        <v>60</v>
      </c>
      <c r="I256" s="160"/>
      <c r="L256" s="155"/>
      <c r="M256" s="161"/>
      <c r="T256" s="162"/>
      <c r="AT256" s="157" t="s">
        <v>265</v>
      </c>
      <c r="AU256" s="157" t="s">
        <v>21</v>
      </c>
      <c r="AV256" s="12" t="s">
        <v>21</v>
      </c>
      <c r="AW256" s="12" t="s">
        <v>36</v>
      </c>
      <c r="AX256" s="12" t="s">
        <v>88</v>
      </c>
      <c r="AY256" s="157" t="s">
        <v>250</v>
      </c>
    </row>
    <row r="257" spans="2:65" s="11" customFormat="1" ht="22.9" customHeight="1">
      <c r="B257" s="126"/>
      <c r="D257" s="127" t="s">
        <v>79</v>
      </c>
      <c r="E257" s="136" t="s">
        <v>305</v>
      </c>
      <c r="F257" s="136" t="s">
        <v>629</v>
      </c>
      <c r="I257" s="129"/>
      <c r="J257" s="137">
        <f>BK257</f>
        <v>0</v>
      </c>
      <c r="L257" s="126"/>
      <c r="M257" s="131"/>
      <c r="P257" s="132">
        <f>SUM(P258:P265)</f>
        <v>0</v>
      </c>
      <c r="R257" s="132">
        <f>SUM(R258:R265)</f>
        <v>0</v>
      </c>
      <c r="T257" s="133">
        <f>SUM(T258:T265)</f>
        <v>9.4664000000000001</v>
      </c>
      <c r="AR257" s="127" t="s">
        <v>88</v>
      </c>
      <c r="AT257" s="134" t="s">
        <v>79</v>
      </c>
      <c r="AU257" s="134" t="s">
        <v>88</v>
      </c>
      <c r="AY257" s="127" t="s">
        <v>250</v>
      </c>
      <c r="BK257" s="135">
        <f>SUM(BK258:BK265)</f>
        <v>0</v>
      </c>
    </row>
    <row r="258" spans="2:65" s="1" customFormat="1" ht="24.2" customHeight="1">
      <c r="B258" s="33"/>
      <c r="C258" s="138" t="s">
        <v>507</v>
      </c>
      <c r="D258" s="138" t="s">
        <v>252</v>
      </c>
      <c r="E258" s="139" t="s">
        <v>669</v>
      </c>
      <c r="F258" s="140" t="s">
        <v>670</v>
      </c>
      <c r="G258" s="141" t="s">
        <v>276</v>
      </c>
      <c r="H258" s="142">
        <v>2</v>
      </c>
      <c r="I258" s="143"/>
      <c r="J258" s="144">
        <f>ROUND(I258*H258,2)</f>
        <v>0</v>
      </c>
      <c r="K258" s="140" t="s">
        <v>256</v>
      </c>
      <c r="L258" s="33"/>
      <c r="M258" s="145" t="s">
        <v>1</v>
      </c>
      <c r="N258" s="146" t="s">
        <v>45</v>
      </c>
      <c r="P258" s="147">
        <f>O258*H258</f>
        <v>0</v>
      </c>
      <c r="Q258" s="147">
        <v>0</v>
      </c>
      <c r="R258" s="147">
        <f>Q258*H258</f>
        <v>0</v>
      </c>
      <c r="S258" s="147">
        <v>2.85</v>
      </c>
      <c r="T258" s="148">
        <f>S258*H258</f>
        <v>5.7</v>
      </c>
      <c r="AR258" s="149" t="s">
        <v>257</v>
      </c>
      <c r="AT258" s="149" t="s">
        <v>252</v>
      </c>
      <c r="AU258" s="149" t="s">
        <v>21</v>
      </c>
      <c r="AY258" s="17" t="s">
        <v>250</v>
      </c>
      <c r="BE258" s="150">
        <f>IF(N258="základní",J258,0)</f>
        <v>0</v>
      </c>
      <c r="BF258" s="150">
        <f>IF(N258="snížená",J258,0)</f>
        <v>0</v>
      </c>
      <c r="BG258" s="150">
        <f>IF(N258="zákl. přenesená",J258,0)</f>
        <v>0</v>
      </c>
      <c r="BH258" s="150">
        <f>IF(N258="sníž. přenesená",J258,0)</f>
        <v>0</v>
      </c>
      <c r="BI258" s="150">
        <f>IF(N258="nulová",J258,0)</f>
        <v>0</v>
      </c>
      <c r="BJ258" s="17" t="s">
        <v>88</v>
      </c>
      <c r="BK258" s="150">
        <f>ROUND(I258*H258,2)</f>
        <v>0</v>
      </c>
      <c r="BL258" s="17" t="s">
        <v>257</v>
      </c>
      <c r="BM258" s="149" t="s">
        <v>1062</v>
      </c>
    </row>
    <row r="259" spans="2:65" s="1" customFormat="1" ht="11.25">
      <c r="B259" s="33"/>
      <c r="D259" s="151" t="s">
        <v>259</v>
      </c>
      <c r="F259" s="152" t="s">
        <v>672</v>
      </c>
      <c r="I259" s="153"/>
      <c r="L259" s="33"/>
      <c r="M259" s="154"/>
      <c r="T259" s="57"/>
      <c r="AT259" s="17" t="s">
        <v>259</v>
      </c>
      <c r="AU259" s="17" t="s">
        <v>21</v>
      </c>
    </row>
    <row r="260" spans="2:65" s="12" customFormat="1" ht="11.25">
      <c r="B260" s="155"/>
      <c r="D260" s="156" t="s">
        <v>265</v>
      </c>
      <c r="E260" s="157" t="s">
        <v>1</v>
      </c>
      <c r="F260" s="158" t="s">
        <v>1063</v>
      </c>
      <c r="H260" s="159">
        <v>2</v>
      </c>
      <c r="I260" s="160"/>
      <c r="L260" s="155"/>
      <c r="M260" s="161"/>
      <c r="T260" s="162"/>
      <c r="AT260" s="157" t="s">
        <v>265</v>
      </c>
      <c r="AU260" s="157" t="s">
        <v>21</v>
      </c>
      <c r="AV260" s="12" t="s">
        <v>21</v>
      </c>
      <c r="AW260" s="12" t="s">
        <v>36</v>
      </c>
      <c r="AX260" s="12" t="s">
        <v>88</v>
      </c>
      <c r="AY260" s="157" t="s">
        <v>250</v>
      </c>
    </row>
    <row r="261" spans="2:65" s="1" customFormat="1" ht="24.2" customHeight="1">
      <c r="B261" s="33"/>
      <c r="C261" s="138" t="s">
        <v>511</v>
      </c>
      <c r="D261" s="138" t="s">
        <v>252</v>
      </c>
      <c r="E261" s="139" t="s">
        <v>681</v>
      </c>
      <c r="F261" s="140" t="s">
        <v>682</v>
      </c>
      <c r="G261" s="141" t="s">
        <v>481</v>
      </c>
      <c r="H261" s="142">
        <v>22</v>
      </c>
      <c r="I261" s="143"/>
      <c r="J261" s="144">
        <f>ROUND(I261*H261,2)</f>
        <v>0</v>
      </c>
      <c r="K261" s="140" t="s">
        <v>256</v>
      </c>
      <c r="L261" s="33"/>
      <c r="M261" s="145" t="s">
        <v>1</v>
      </c>
      <c r="N261" s="146" t="s">
        <v>45</v>
      </c>
      <c r="P261" s="147">
        <f>O261*H261</f>
        <v>0</v>
      </c>
      <c r="Q261" s="147">
        <v>0</v>
      </c>
      <c r="R261" s="147">
        <f>Q261*H261</f>
        <v>0</v>
      </c>
      <c r="S261" s="147">
        <v>0.16500000000000001</v>
      </c>
      <c r="T261" s="148">
        <f>S261*H261</f>
        <v>3.6300000000000003</v>
      </c>
      <c r="AR261" s="149" t="s">
        <v>257</v>
      </c>
      <c r="AT261" s="149" t="s">
        <v>252</v>
      </c>
      <c r="AU261" s="149" t="s">
        <v>21</v>
      </c>
      <c r="AY261" s="17" t="s">
        <v>250</v>
      </c>
      <c r="BE261" s="150">
        <f>IF(N261="základní",J261,0)</f>
        <v>0</v>
      </c>
      <c r="BF261" s="150">
        <f>IF(N261="snížená",J261,0)</f>
        <v>0</v>
      </c>
      <c r="BG261" s="150">
        <f>IF(N261="zákl. přenesená",J261,0)</f>
        <v>0</v>
      </c>
      <c r="BH261" s="150">
        <f>IF(N261="sníž. přenesená",J261,0)</f>
        <v>0</v>
      </c>
      <c r="BI261" s="150">
        <f>IF(N261="nulová",J261,0)</f>
        <v>0</v>
      </c>
      <c r="BJ261" s="17" t="s">
        <v>88</v>
      </c>
      <c r="BK261" s="150">
        <f>ROUND(I261*H261,2)</f>
        <v>0</v>
      </c>
      <c r="BL261" s="17" t="s">
        <v>257</v>
      </c>
      <c r="BM261" s="149" t="s">
        <v>1064</v>
      </c>
    </row>
    <row r="262" spans="2:65" s="1" customFormat="1" ht="11.25">
      <c r="B262" s="33"/>
      <c r="D262" s="151" t="s">
        <v>259</v>
      </c>
      <c r="F262" s="152" t="s">
        <v>684</v>
      </c>
      <c r="I262" s="153"/>
      <c r="L262" s="33"/>
      <c r="M262" s="154"/>
      <c r="T262" s="57"/>
      <c r="AT262" s="17" t="s">
        <v>259</v>
      </c>
      <c r="AU262" s="17" t="s">
        <v>21</v>
      </c>
    </row>
    <row r="263" spans="2:65" s="12" customFormat="1" ht="11.25">
      <c r="B263" s="155"/>
      <c r="D263" s="156" t="s">
        <v>265</v>
      </c>
      <c r="E263" s="157" t="s">
        <v>1</v>
      </c>
      <c r="F263" s="158" t="s">
        <v>1065</v>
      </c>
      <c r="H263" s="159">
        <v>22</v>
      </c>
      <c r="I263" s="160"/>
      <c r="L263" s="155"/>
      <c r="M263" s="161"/>
      <c r="T263" s="162"/>
      <c r="AT263" s="157" t="s">
        <v>265</v>
      </c>
      <c r="AU263" s="157" t="s">
        <v>21</v>
      </c>
      <c r="AV263" s="12" t="s">
        <v>21</v>
      </c>
      <c r="AW263" s="12" t="s">
        <v>36</v>
      </c>
      <c r="AX263" s="12" t="s">
        <v>88</v>
      </c>
      <c r="AY263" s="157" t="s">
        <v>250</v>
      </c>
    </row>
    <row r="264" spans="2:65" s="1" customFormat="1" ht="24.2" customHeight="1">
      <c r="B264" s="33"/>
      <c r="C264" s="138" t="s">
        <v>515</v>
      </c>
      <c r="D264" s="138" t="s">
        <v>252</v>
      </c>
      <c r="E264" s="139" t="s">
        <v>687</v>
      </c>
      <c r="F264" s="140" t="s">
        <v>688</v>
      </c>
      <c r="G264" s="141" t="s">
        <v>557</v>
      </c>
      <c r="H264" s="142">
        <v>55</v>
      </c>
      <c r="I264" s="143"/>
      <c r="J264" s="144">
        <f>ROUND(I264*H264,2)</f>
        <v>0</v>
      </c>
      <c r="K264" s="140" t="s">
        <v>256</v>
      </c>
      <c r="L264" s="33"/>
      <c r="M264" s="145" t="s">
        <v>1</v>
      </c>
      <c r="N264" s="146" t="s">
        <v>45</v>
      </c>
      <c r="P264" s="147">
        <f>O264*H264</f>
        <v>0</v>
      </c>
      <c r="Q264" s="147">
        <v>0</v>
      </c>
      <c r="R264" s="147">
        <f>Q264*H264</f>
        <v>0</v>
      </c>
      <c r="S264" s="147">
        <v>2.48E-3</v>
      </c>
      <c r="T264" s="148">
        <f>S264*H264</f>
        <v>0.13639999999999999</v>
      </c>
      <c r="AR264" s="149" t="s">
        <v>257</v>
      </c>
      <c r="AT264" s="149" t="s">
        <v>252</v>
      </c>
      <c r="AU264" s="149" t="s">
        <v>21</v>
      </c>
      <c r="AY264" s="17" t="s">
        <v>250</v>
      </c>
      <c r="BE264" s="150">
        <f>IF(N264="základní",J264,0)</f>
        <v>0</v>
      </c>
      <c r="BF264" s="150">
        <f>IF(N264="snížená",J264,0)</f>
        <v>0</v>
      </c>
      <c r="BG264" s="150">
        <f>IF(N264="zákl. přenesená",J264,0)</f>
        <v>0</v>
      </c>
      <c r="BH264" s="150">
        <f>IF(N264="sníž. přenesená",J264,0)</f>
        <v>0</v>
      </c>
      <c r="BI264" s="150">
        <f>IF(N264="nulová",J264,0)</f>
        <v>0</v>
      </c>
      <c r="BJ264" s="17" t="s">
        <v>88</v>
      </c>
      <c r="BK264" s="150">
        <f>ROUND(I264*H264,2)</f>
        <v>0</v>
      </c>
      <c r="BL264" s="17" t="s">
        <v>257</v>
      </c>
      <c r="BM264" s="149" t="s">
        <v>1066</v>
      </c>
    </row>
    <row r="265" spans="2:65" s="1" customFormat="1" ht="11.25">
      <c r="B265" s="33"/>
      <c r="D265" s="151" t="s">
        <v>259</v>
      </c>
      <c r="F265" s="152" t="s">
        <v>690</v>
      </c>
      <c r="I265" s="153"/>
      <c r="L265" s="33"/>
      <c r="M265" s="154"/>
      <c r="T265" s="57"/>
      <c r="AT265" s="17" t="s">
        <v>259</v>
      </c>
      <c r="AU265" s="17" t="s">
        <v>21</v>
      </c>
    </row>
    <row r="266" spans="2:65" s="11" customFormat="1" ht="22.9" customHeight="1">
      <c r="B266" s="126"/>
      <c r="D266" s="127" t="s">
        <v>79</v>
      </c>
      <c r="E266" s="136" t="s">
        <v>692</v>
      </c>
      <c r="F266" s="136" t="s">
        <v>693</v>
      </c>
      <c r="I266" s="129"/>
      <c r="J266" s="137">
        <f>BK266</f>
        <v>0</v>
      </c>
      <c r="L266" s="126"/>
      <c r="M266" s="131"/>
      <c r="P266" s="132">
        <f>SUM(P267:P278)</f>
        <v>0</v>
      </c>
      <c r="R266" s="132">
        <f>SUM(R267:R278)</f>
        <v>0</v>
      </c>
      <c r="T266" s="133">
        <f>SUM(T267:T278)</f>
        <v>0</v>
      </c>
      <c r="AR266" s="127" t="s">
        <v>88</v>
      </c>
      <c r="AT266" s="134" t="s">
        <v>79</v>
      </c>
      <c r="AU266" s="134" t="s">
        <v>88</v>
      </c>
      <c r="AY266" s="127" t="s">
        <v>250</v>
      </c>
      <c r="BK266" s="135">
        <f>SUM(BK267:BK278)</f>
        <v>0</v>
      </c>
    </row>
    <row r="267" spans="2:65" s="1" customFormat="1" ht="37.9" customHeight="1">
      <c r="B267" s="33"/>
      <c r="C267" s="138" t="s">
        <v>521</v>
      </c>
      <c r="D267" s="138" t="s">
        <v>252</v>
      </c>
      <c r="E267" s="139" t="s">
        <v>1067</v>
      </c>
      <c r="F267" s="140" t="s">
        <v>1068</v>
      </c>
      <c r="G267" s="141" t="s">
        <v>402</v>
      </c>
      <c r="H267" s="142">
        <v>49.731999999999999</v>
      </c>
      <c r="I267" s="143"/>
      <c r="J267" s="144">
        <f>ROUND(I267*H267,2)</f>
        <v>0</v>
      </c>
      <c r="K267" s="140" t="s">
        <v>256</v>
      </c>
      <c r="L267" s="33"/>
      <c r="M267" s="145" t="s">
        <v>1</v>
      </c>
      <c r="N267" s="146" t="s">
        <v>45</v>
      </c>
      <c r="P267" s="147">
        <f>O267*H267</f>
        <v>0</v>
      </c>
      <c r="Q267" s="147">
        <v>0</v>
      </c>
      <c r="R267" s="147">
        <f>Q267*H267</f>
        <v>0</v>
      </c>
      <c r="S267" s="147">
        <v>0</v>
      </c>
      <c r="T267" s="148">
        <f>S267*H267</f>
        <v>0</v>
      </c>
      <c r="AR267" s="149" t="s">
        <v>257</v>
      </c>
      <c r="AT267" s="149" t="s">
        <v>252</v>
      </c>
      <c r="AU267" s="149" t="s">
        <v>21</v>
      </c>
      <c r="AY267" s="17" t="s">
        <v>250</v>
      </c>
      <c r="BE267" s="150">
        <f>IF(N267="základní",J267,0)</f>
        <v>0</v>
      </c>
      <c r="BF267" s="150">
        <f>IF(N267="snížená",J267,0)</f>
        <v>0</v>
      </c>
      <c r="BG267" s="150">
        <f>IF(N267="zákl. přenesená",J267,0)</f>
        <v>0</v>
      </c>
      <c r="BH267" s="150">
        <f>IF(N267="sníž. přenesená",J267,0)</f>
        <v>0</v>
      </c>
      <c r="BI267" s="150">
        <f>IF(N267="nulová",J267,0)</f>
        <v>0</v>
      </c>
      <c r="BJ267" s="17" t="s">
        <v>88</v>
      </c>
      <c r="BK267" s="150">
        <f>ROUND(I267*H267,2)</f>
        <v>0</v>
      </c>
      <c r="BL267" s="17" t="s">
        <v>257</v>
      </c>
      <c r="BM267" s="149" t="s">
        <v>1069</v>
      </c>
    </row>
    <row r="268" spans="2:65" s="1" customFormat="1" ht="11.25">
      <c r="B268" s="33"/>
      <c r="D268" s="151" t="s">
        <v>259</v>
      </c>
      <c r="F268" s="152" t="s">
        <v>1070</v>
      </c>
      <c r="I268" s="153"/>
      <c r="L268" s="33"/>
      <c r="M268" s="154"/>
      <c r="T268" s="57"/>
      <c r="AT268" s="17" t="s">
        <v>259</v>
      </c>
      <c r="AU268" s="17" t="s">
        <v>21</v>
      </c>
    </row>
    <row r="269" spans="2:65" s="12" customFormat="1" ht="11.25">
      <c r="B269" s="155"/>
      <c r="D269" s="156" t="s">
        <v>265</v>
      </c>
      <c r="E269" s="157" t="s">
        <v>1</v>
      </c>
      <c r="F269" s="158" t="s">
        <v>1071</v>
      </c>
      <c r="H269" s="159">
        <v>49.731999999999999</v>
      </c>
      <c r="I269" s="160"/>
      <c r="L269" s="155"/>
      <c r="M269" s="161"/>
      <c r="T269" s="162"/>
      <c r="AT269" s="157" t="s">
        <v>265</v>
      </c>
      <c r="AU269" s="157" t="s">
        <v>21</v>
      </c>
      <c r="AV269" s="12" t="s">
        <v>21</v>
      </c>
      <c r="AW269" s="12" t="s">
        <v>36</v>
      </c>
      <c r="AX269" s="12" t="s">
        <v>88</v>
      </c>
      <c r="AY269" s="157" t="s">
        <v>250</v>
      </c>
    </row>
    <row r="270" spans="2:65" s="1" customFormat="1" ht="24.2" customHeight="1">
      <c r="B270" s="33"/>
      <c r="C270" s="138" t="s">
        <v>527</v>
      </c>
      <c r="D270" s="138" t="s">
        <v>252</v>
      </c>
      <c r="E270" s="139" t="s">
        <v>960</v>
      </c>
      <c r="F270" s="140" t="s">
        <v>961</v>
      </c>
      <c r="G270" s="141" t="s">
        <v>402</v>
      </c>
      <c r="H270" s="142">
        <v>199.52</v>
      </c>
      <c r="I270" s="143"/>
      <c r="J270" s="144">
        <f>ROUND(I270*H270,2)</f>
        <v>0</v>
      </c>
      <c r="K270" s="140" t="s">
        <v>256</v>
      </c>
      <c r="L270" s="33"/>
      <c r="M270" s="145" t="s">
        <v>1</v>
      </c>
      <c r="N270" s="146" t="s">
        <v>45</v>
      </c>
      <c r="P270" s="147">
        <f>O270*H270</f>
        <v>0</v>
      </c>
      <c r="Q270" s="147">
        <v>0</v>
      </c>
      <c r="R270" s="147">
        <f>Q270*H270</f>
        <v>0</v>
      </c>
      <c r="S270" s="147">
        <v>0</v>
      </c>
      <c r="T270" s="148">
        <f>S270*H270</f>
        <v>0</v>
      </c>
      <c r="AR270" s="149" t="s">
        <v>257</v>
      </c>
      <c r="AT270" s="149" t="s">
        <v>252</v>
      </c>
      <c r="AU270" s="149" t="s">
        <v>21</v>
      </c>
      <c r="AY270" s="17" t="s">
        <v>250</v>
      </c>
      <c r="BE270" s="150">
        <f>IF(N270="základní",J270,0)</f>
        <v>0</v>
      </c>
      <c r="BF270" s="150">
        <f>IF(N270="snížená",J270,0)</f>
        <v>0</v>
      </c>
      <c r="BG270" s="150">
        <f>IF(N270="zákl. přenesená",J270,0)</f>
        <v>0</v>
      </c>
      <c r="BH270" s="150">
        <f>IF(N270="sníž. přenesená",J270,0)</f>
        <v>0</v>
      </c>
      <c r="BI270" s="150">
        <f>IF(N270="nulová",J270,0)</f>
        <v>0</v>
      </c>
      <c r="BJ270" s="17" t="s">
        <v>88</v>
      </c>
      <c r="BK270" s="150">
        <f>ROUND(I270*H270,2)</f>
        <v>0</v>
      </c>
      <c r="BL270" s="17" t="s">
        <v>257</v>
      </c>
      <c r="BM270" s="149" t="s">
        <v>1072</v>
      </c>
    </row>
    <row r="271" spans="2:65" s="1" customFormat="1" ht="11.25">
      <c r="B271" s="33"/>
      <c r="D271" s="151" t="s">
        <v>259</v>
      </c>
      <c r="F271" s="152" t="s">
        <v>963</v>
      </c>
      <c r="I271" s="153"/>
      <c r="L271" s="33"/>
      <c r="M271" s="154"/>
      <c r="T271" s="57"/>
      <c r="AT271" s="17" t="s">
        <v>259</v>
      </c>
      <c r="AU271" s="17" t="s">
        <v>21</v>
      </c>
    </row>
    <row r="272" spans="2:65" s="1" customFormat="1" ht="33" customHeight="1">
      <c r="B272" s="33"/>
      <c r="C272" s="138" t="s">
        <v>532</v>
      </c>
      <c r="D272" s="138" t="s">
        <v>252</v>
      </c>
      <c r="E272" s="139" t="s">
        <v>964</v>
      </c>
      <c r="F272" s="140" t="s">
        <v>965</v>
      </c>
      <c r="G272" s="141" t="s">
        <v>402</v>
      </c>
      <c r="H272" s="142">
        <v>31.648</v>
      </c>
      <c r="I272" s="143"/>
      <c r="J272" s="144">
        <f>ROUND(I272*H272,2)</f>
        <v>0</v>
      </c>
      <c r="K272" s="140" t="s">
        <v>256</v>
      </c>
      <c r="L272" s="33"/>
      <c r="M272" s="145" t="s">
        <v>1</v>
      </c>
      <c r="N272" s="146" t="s">
        <v>45</v>
      </c>
      <c r="P272" s="147">
        <f>O272*H272</f>
        <v>0</v>
      </c>
      <c r="Q272" s="147">
        <v>0</v>
      </c>
      <c r="R272" s="147">
        <f>Q272*H272</f>
        <v>0</v>
      </c>
      <c r="S272" s="147">
        <v>0</v>
      </c>
      <c r="T272" s="148">
        <f>S272*H272</f>
        <v>0</v>
      </c>
      <c r="AR272" s="149" t="s">
        <v>257</v>
      </c>
      <c r="AT272" s="149" t="s">
        <v>252</v>
      </c>
      <c r="AU272" s="149" t="s">
        <v>21</v>
      </c>
      <c r="AY272" s="17" t="s">
        <v>250</v>
      </c>
      <c r="BE272" s="150">
        <f>IF(N272="základní",J272,0)</f>
        <v>0</v>
      </c>
      <c r="BF272" s="150">
        <f>IF(N272="snížená",J272,0)</f>
        <v>0</v>
      </c>
      <c r="BG272" s="150">
        <f>IF(N272="zákl. přenesená",J272,0)</f>
        <v>0</v>
      </c>
      <c r="BH272" s="150">
        <f>IF(N272="sníž. přenesená",J272,0)</f>
        <v>0</v>
      </c>
      <c r="BI272" s="150">
        <f>IF(N272="nulová",J272,0)</f>
        <v>0</v>
      </c>
      <c r="BJ272" s="17" t="s">
        <v>88</v>
      </c>
      <c r="BK272" s="150">
        <f>ROUND(I272*H272,2)</f>
        <v>0</v>
      </c>
      <c r="BL272" s="17" t="s">
        <v>257</v>
      </c>
      <c r="BM272" s="149" t="s">
        <v>1073</v>
      </c>
    </row>
    <row r="273" spans="2:65" s="1" customFormat="1" ht="11.25">
      <c r="B273" s="33"/>
      <c r="D273" s="151" t="s">
        <v>259</v>
      </c>
      <c r="F273" s="152" t="s">
        <v>967</v>
      </c>
      <c r="I273" s="153"/>
      <c r="L273" s="33"/>
      <c r="M273" s="154"/>
      <c r="T273" s="57"/>
      <c r="AT273" s="17" t="s">
        <v>259</v>
      </c>
      <c r="AU273" s="17" t="s">
        <v>21</v>
      </c>
    </row>
    <row r="274" spans="2:65" s="1" customFormat="1" ht="24.2" customHeight="1">
      <c r="B274" s="33"/>
      <c r="C274" s="138" t="s">
        <v>538</v>
      </c>
      <c r="D274" s="138" t="s">
        <v>252</v>
      </c>
      <c r="E274" s="139" t="s">
        <v>1074</v>
      </c>
      <c r="F274" s="140" t="s">
        <v>1075</v>
      </c>
      <c r="G274" s="141" t="s">
        <v>402</v>
      </c>
      <c r="H274" s="142">
        <v>1667.866</v>
      </c>
      <c r="I274" s="143"/>
      <c r="J274" s="144">
        <f>ROUND(I274*H274,2)</f>
        <v>0</v>
      </c>
      <c r="K274" s="140" t="s">
        <v>256</v>
      </c>
      <c r="L274" s="33"/>
      <c r="M274" s="145" t="s">
        <v>1</v>
      </c>
      <c r="N274" s="146" t="s">
        <v>45</v>
      </c>
      <c r="P274" s="147">
        <f>O274*H274</f>
        <v>0</v>
      </c>
      <c r="Q274" s="147">
        <v>0</v>
      </c>
      <c r="R274" s="147">
        <f>Q274*H274</f>
        <v>0</v>
      </c>
      <c r="S274" s="147">
        <v>0</v>
      </c>
      <c r="T274" s="148">
        <f>S274*H274</f>
        <v>0</v>
      </c>
      <c r="AR274" s="149" t="s">
        <v>257</v>
      </c>
      <c r="AT274" s="149" t="s">
        <v>252</v>
      </c>
      <c r="AU274" s="149" t="s">
        <v>21</v>
      </c>
      <c r="AY274" s="17" t="s">
        <v>250</v>
      </c>
      <c r="BE274" s="150">
        <f>IF(N274="základní",J274,0)</f>
        <v>0</v>
      </c>
      <c r="BF274" s="150">
        <f>IF(N274="snížená",J274,0)</f>
        <v>0</v>
      </c>
      <c r="BG274" s="150">
        <f>IF(N274="zákl. přenesená",J274,0)</f>
        <v>0</v>
      </c>
      <c r="BH274" s="150">
        <f>IF(N274="sníž. přenesená",J274,0)</f>
        <v>0</v>
      </c>
      <c r="BI274" s="150">
        <f>IF(N274="nulová",J274,0)</f>
        <v>0</v>
      </c>
      <c r="BJ274" s="17" t="s">
        <v>88</v>
      </c>
      <c r="BK274" s="150">
        <f>ROUND(I274*H274,2)</f>
        <v>0</v>
      </c>
      <c r="BL274" s="17" t="s">
        <v>257</v>
      </c>
      <c r="BM274" s="149" t="s">
        <v>1076</v>
      </c>
    </row>
    <row r="275" spans="2:65" s="1" customFormat="1" ht="11.25">
      <c r="B275" s="33"/>
      <c r="D275" s="151" t="s">
        <v>259</v>
      </c>
      <c r="F275" s="152" t="s">
        <v>1077</v>
      </c>
      <c r="I275" s="153"/>
      <c r="L275" s="33"/>
      <c r="M275" s="154"/>
      <c r="T275" s="57"/>
      <c r="AT275" s="17" t="s">
        <v>259</v>
      </c>
      <c r="AU275" s="17" t="s">
        <v>21</v>
      </c>
    </row>
    <row r="276" spans="2:65" s="1" customFormat="1" ht="24.2" customHeight="1">
      <c r="B276" s="33"/>
      <c r="C276" s="138" t="s">
        <v>544</v>
      </c>
      <c r="D276" s="138" t="s">
        <v>252</v>
      </c>
      <c r="E276" s="139" t="s">
        <v>1078</v>
      </c>
      <c r="F276" s="140" t="s">
        <v>1079</v>
      </c>
      <c r="G276" s="141" t="s">
        <v>402</v>
      </c>
      <c r="H276" s="142">
        <v>31617.9</v>
      </c>
      <c r="I276" s="143"/>
      <c r="J276" s="144">
        <f>ROUND(I276*H276,2)</f>
        <v>0</v>
      </c>
      <c r="K276" s="140" t="s">
        <v>256</v>
      </c>
      <c r="L276" s="33"/>
      <c r="M276" s="145" t="s">
        <v>1</v>
      </c>
      <c r="N276" s="146" t="s">
        <v>45</v>
      </c>
      <c r="P276" s="147">
        <f>O276*H276</f>
        <v>0</v>
      </c>
      <c r="Q276" s="147">
        <v>0</v>
      </c>
      <c r="R276" s="147">
        <f>Q276*H276</f>
        <v>0</v>
      </c>
      <c r="S276" s="147">
        <v>0</v>
      </c>
      <c r="T276" s="148">
        <f>S276*H276</f>
        <v>0</v>
      </c>
      <c r="AR276" s="149" t="s">
        <v>257</v>
      </c>
      <c r="AT276" s="149" t="s">
        <v>252</v>
      </c>
      <c r="AU276" s="149" t="s">
        <v>21</v>
      </c>
      <c r="AY276" s="17" t="s">
        <v>250</v>
      </c>
      <c r="BE276" s="150">
        <f>IF(N276="základní",J276,0)</f>
        <v>0</v>
      </c>
      <c r="BF276" s="150">
        <f>IF(N276="snížená",J276,0)</f>
        <v>0</v>
      </c>
      <c r="BG276" s="150">
        <f>IF(N276="zákl. přenesená",J276,0)</f>
        <v>0</v>
      </c>
      <c r="BH276" s="150">
        <f>IF(N276="sníž. přenesená",J276,0)</f>
        <v>0</v>
      </c>
      <c r="BI276" s="150">
        <f>IF(N276="nulová",J276,0)</f>
        <v>0</v>
      </c>
      <c r="BJ276" s="17" t="s">
        <v>88</v>
      </c>
      <c r="BK276" s="150">
        <f>ROUND(I276*H276,2)</f>
        <v>0</v>
      </c>
      <c r="BL276" s="17" t="s">
        <v>257</v>
      </c>
      <c r="BM276" s="149" t="s">
        <v>1080</v>
      </c>
    </row>
    <row r="277" spans="2:65" s="1" customFormat="1" ht="11.25">
      <c r="B277" s="33"/>
      <c r="D277" s="151" t="s">
        <v>259</v>
      </c>
      <c r="F277" s="152" t="s">
        <v>1081</v>
      </c>
      <c r="I277" s="153"/>
      <c r="L277" s="33"/>
      <c r="M277" s="154"/>
      <c r="T277" s="57"/>
      <c r="AT277" s="17" t="s">
        <v>259</v>
      </c>
      <c r="AU277" s="17" t="s">
        <v>21</v>
      </c>
    </row>
    <row r="278" spans="2:65" s="12" customFormat="1" ht="11.25">
      <c r="B278" s="155"/>
      <c r="D278" s="156" t="s">
        <v>265</v>
      </c>
      <c r="E278" s="157" t="s">
        <v>1</v>
      </c>
      <c r="F278" s="158" t="s">
        <v>1082</v>
      </c>
      <c r="H278" s="159">
        <v>31617.9</v>
      </c>
      <c r="I278" s="160"/>
      <c r="L278" s="155"/>
      <c r="M278" s="161"/>
      <c r="T278" s="162"/>
      <c r="AT278" s="157" t="s">
        <v>265</v>
      </c>
      <c r="AU278" s="157" t="s">
        <v>21</v>
      </c>
      <c r="AV278" s="12" t="s">
        <v>21</v>
      </c>
      <c r="AW278" s="12" t="s">
        <v>36</v>
      </c>
      <c r="AX278" s="12" t="s">
        <v>88</v>
      </c>
      <c r="AY278" s="157" t="s">
        <v>250</v>
      </c>
    </row>
    <row r="279" spans="2:65" s="11" customFormat="1" ht="22.9" customHeight="1">
      <c r="B279" s="126"/>
      <c r="D279" s="127" t="s">
        <v>79</v>
      </c>
      <c r="E279" s="136" t="s">
        <v>720</v>
      </c>
      <c r="F279" s="136" t="s">
        <v>721</v>
      </c>
      <c r="I279" s="129"/>
      <c r="J279" s="137">
        <f>BK279</f>
        <v>0</v>
      </c>
      <c r="L279" s="126"/>
      <c r="M279" s="131"/>
      <c r="P279" s="132">
        <f>SUM(P280:P281)</f>
        <v>0</v>
      </c>
      <c r="R279" s="132">
        <f>SUM(R280:R281)</f>
        <v>0</v>
      </c>
      <c r="T279" s="133">
        <f>SUM(T280:T281)</f>
        <v>0</v>
      </c>
      <c r="AR279" s="127" t="s">
        <v>88</v>
      </c>
      <c r="AT279" s="134" t="s">
        <v>79</v>
      </c>
      <c r="AU279" s="134" t="s">
        <v>88</v>
      </c>
      <c r="AY279" s="127" t="s">
        <v>250</v>
      </c>
      <c r="BK279" s="135">
        <f>SUM(BK280:BK281)</f>
        <v>0</v>
      </c>
    </row>
    <row r="280" spans="2:65" s="1" customFormat="1" ht="16.5" customHeight="1">
      <c r="B280" s="33"/>
      <c r="C280" s="138" t="s">
        <v>549</v>
      </c>
      <c r="D280" s="138" t="s">
        <v>252</v>
      </c>
      <c r="E280" s="139" t="s">
        <v>723</v>
      </c>
      <c r="F280" s="140" t="s">
        <v>724</v>
      </c>
      <c r="G280" s="141" t="s">
        <v>402</v>
      </c>
      <c r="H280" s="142">
        <v>11417.804</v>
      </c>
      <c r="I280" s="143"/>
      <c r="J280" s="144">
        <f>ROUND(I280*H280,2)</f>
        <v>0</v>
      </c>
      <c r="K280" s="140" t="s">
        <v>256</v>
      </c>
      <c r="L280" s="33"/>
      <c r="M280" s="145" t="s">
        <v>1</v>
      </c>
      <c r="N280" s="146" t="s">
        <v>45</v>
      </c>
      <c r="P280" s="147">
        <f>O280*H280</f>
        <v>0</v>
      </c>
      <c r="Q280" s="147">
        <v>0</v>
      </c>
      <c r="R280" s="147">
        <f>Q280*H280</f>
        <v>0</v>
      </c>
      <c r="S280" s="147">
        <v>0</v>
      </c>
      <c r="T280" s="148">
        <f>S280*H280</f>
        <v>0</v>
      </c>
      <c r="AR280" s="149" t="s">
        <v>257</v>
      </c>
      <c r="AT280" s="149" t="s">
        <v>252</v>
      </c>
      <c r="AU280" s="149" t="s">
        <v>21</v>
      </c>
      <c r="AY280" s="17" t="s">
        <v>250</v>
      </c>
      <c r="BE280" s="150">
        <f>IF(N280="základní",J280,0)</f>
        <v>0</v>
      </c>
      <c r="BF280" s="150">
        <f>IF(N280="snížená",J280,0)</f>
        <v>0</v>
      </c>
      <c r="BG280" s="150">
        <f>IF(N280="zákl. přenesená",J280,0)</f>
        <v>0</v>
      </c>
      <c r="BH280" s="150">
        <f>IF(N280="sníž. přenesená",J280,0)</f>
        <v>0</v>
      </c>
      <c r="BI280" s="150">
        <f>IF(N280="nulová",J280,0)</f>
        <v>0</v>
      </c>
      <c r="BJ280" s="17" t="s">
        <v>88</v>
      </c>
      <c r="BK280" s="150">
        <f>ROUND(I280*H280,2)</f>
        <v>0</v>
      </c>
      <c r="BL280" s="17" t="s">
        <v>257</v>
      </c>
      <c r="BM280" s="149" t="s">
        <v>1083</v>
      </c>
    </row>
    <row r="281" spans="2:65" s="1" customFormat="1" ht="11.25">
      <c r="B281" s="33"/>
      <c r="D281" s="151" t="s">
        <v>259</v>
      </c>
      <c r="F281" s="152" t="s">
        <v>726</v>
      </c>
      <c r="I281" s="153"/>
      <c r="L281" s="33"/>
      <c r="M281" s="193"/>
      <c r="N281" s="190"/>
      <c r="O281" s="190"/>
      <c r="P281" s="190"/>
      <c r="Q281" s="190"/>
      <c r="R281" s="190"/>
      <c r="S281" s="190"/>
      <c r="T281" s="194"/>
      <c r="AT281" s="17" t="s">
        <v>259</v>
      </c>
      <c r="AU281" s="17" t="s">
        <v>21</v>
      </c>
    </row>
    <row r="282" spans="2:65" s="1" customFormat="1" ht="6.95" customHeight="1">
      <c r="B282" s="45"/>
      <c r="C282" s="46"/>
      <c r="D282" s="46"/>
      <c r="E282" s="46"/>
      <c r="F282" s="46"/>
      <c r="G282" s="46"/>
      <c r="H282" s="46"/>
      <c r="I282" s="46"/>
      <c r="J282" s="46"/>
      <c r="K282" s="46"/>
      <c r="L282" s="33"/>
    </row>
  </sheetData>
  <sheetProtection algorithmName="SHA-512" hashValue="6XMxx1abR99OPkD3gVwQwUagKc9ig4Tb5JvztW/zGn4gN3wGOwxYuQOi9ucZNJsJpXWa6VOGC+3I9+K5QZM2Qw==" saltValue="dvTbSuPIVl/70SSw4Rf2A7NrpurR6X5KZHYoC+SieHOCHFGlRMPQNpQGhK22WI5f2wtlZ+Z00Asddc3FvCynHQ==" spinCount="100000" sheet="1" objects="1" scenarios="1" formatColumns="0" formatRows="0" autoFilter="0"/>
  <autoFilter ref="C123:K281" xr:uid="{00000000-0009-0000-0000-000003000000}"/>
  <mergeCells count="9">
    <mergeCell ref="E87:H87"/>
    <mergeCell ref="E114:H114"/>
    <mergeCell ref="E116:H116"/>
    <mergeCell ref="L2:V2"/>
    <mergeCell ref="E7:H7"/>
    <mergeCell ref="E9:H9"/>
    <mergeCell ref="E18:H18"/>
    <mergeCell ref="E27:H27"/>
    <mergeCell ref="E85:H85"/>
  </mergeCells>
  <hyperlinks>
    <hyperlink ref="F131" r:id="rId1" xr:uid="{00000000-0004-0000-0300-000000000000}"/>
    <hyperlink ref="F133" r:id="rId2" xr:uid="{00000000-0004-0000-0300-000001000000}"/>
    <hyperlink ref="F135" r:id="rId3" xr:uid="{00000000-0004-0000-0300-000002000000}"/>
    <hyperlink ref="F137" r:id="rId4" xr:uid="{00000000-0004-0000-0300-000003000000}"/>
    <hyperlink ref="F140" r:id="rId5" xr:uid="{00000000-0004-0000-0300-000004000000}"/>
    <hyperlink ref="F143" r:id="rId6" xr:uid="{00000000-0004-0000-0300-000005000000}"/>
    <hyperlink ref="F146" r:id="rId7" xr:uid="{00000000-0004-0000-0300-000006000000}"/>
    <hyperlink ref="F149" r:id="rId8" xr:uid="{00000000-0004-0000-0300-000007000000}"/>
    <hyperlink ref="F152" r:id="rId9" xr:uid="{00000000-0004-0000-0300-000008000000}"/>
    <hyperlink ref="F160" r:id="rId10" xr:uid="{00000000-0004-0000-0300-000009000000}"/>
    <hyperlink ref="F172" r:id="rId11" xr:uid="{00000000-0004-0000-0300-00000A000000}"/>
    <hyperlink ref="F175" r:id="rId12" xr:uid="{00000000-0004-0000-0300-00000B000000}"/>
    <hyperlink ref="F185" r:id="rId13" xr:uid="{00000000-0004-0000-0300-00000C000000}"/>
    <hyperlink ref="F190" r:id="rId14" xr:uid="{00000000-0004-0000-0300-00000D000000}"/>
    <hyperlink ref="F193" r:id="rId15" xr:uid="{00000000-0004-0000-0300-00000E000000}"/>
    <hyperlink ref="F196" r:id="rId16" xr:uid="{00000000-0004-0000-0300-00000F000000}"/>
    <hyperlink ref="F199" r:id="rId17" xr:uid="{00000000-0004-0000-0300-000010000000}"/>
    <hyperlink ref="F202" r:id="rId18" xr:uid="{00000000-0004-0000-0300-000011000000}"/>
    <hyperlink ref="F207" r:id="rId19" xr:uid="{00000000-0004-0000-0300-000012000000}"/>
    <hyperlink ref="F210" r:id="rId20" xr:uid="{00000000-0004-0000-0300-000013000000}"/>
    <hyperlink ref="F213" r:id="rId21" xr:uid="{00000000-0004-0000-0300-000014000000}"/>
    <hyperlink ref="F217" r:id="rId22" xr:uid="{00000000-0004-0000-0300-000015000000}"/>
    <hyperlink ref="F223" r:id="rId23" xr:uid="{00000000-0004-0000-0300-000016000000}"/>
    <hyperlink ref="F226" r:id="rId24" xr:uid="{00000000-0004-0000-0300-000017000000}"/>
    <hyperlink ref="F231" r:id="rId25" xr:uid="{00000000-0004-0000-0300-000018000000}"/>
    <hyperlink ref="F241" r:id="rId26" xr:uid="{00000000-0004-0000-0300-000019000000}"/>
    <hyperlink ref="F244" r:id="rId27" xr:uid="{00000000-0004-0000-0300-00001A000000}"/>
    <hyperlink ref="F247" r:id="rId28" xr:uid="{00000000-0004-0000-0300-00001B000000}"/>
    <hyperlink ref="F252" r:id="rId29" xr:uid="{00000000-0004-0000-0300-00001C000000}"/>
    <hyperlink ref="F255" r:id="rId30" xr:uid="{00000000-0004-0000-0300-00001D000000}"/>
    <hyperlink ref="F259" r:id="rId31" xr:uid="{00000000-0004-0000-0300-00001E000000}"/>
    <hyperlink ref="F262" r:id="rId32" xr:uid="{00000000-0004-0000-0300-00001F000000}"/>
    <hyperlink ref="F265" r:id="rId33" xr:uid="{00000000-0004-0000-0300-000020000000}"/>
    <hyperlink ref="F268" r:id="rId34" xr:uid="{00000000-0004-0000-0300-000021000000}"/>
    <hyperlink ref="F271" r:id="rId35" xr:uid="{00000000-0004-0000-0300-000022000000}"/>
    <hyperlink ref="F273" r:id="rId36" xr:uid="{00000000-0004-0000-0300-000023000000}"/>
    <hyperlink ref="F275" r:id="rId37" xr:uid="{00000000-0004-0000-0300-000024000000}"/>
    <hyperlink ref="F277" r:id="rId38" xr:uid="{00000000-0004-0000-0300-000025000000}"/>
    <hyperlink ref="F281" r:id="rId39" xr:uid="{00000000-0004-0000-0300-000026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40"/>
  <headerFooter>
    <oddHeader>&amp;R02_040</oddHeader>
    <oddFooter>&amp;CStrana &amp;P z &amp;N&amp;R&amp;A</oddFooter>
  </headerFooter>
  <drawing r:id="rId4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B1:H809"/>
  <sheetViews>
    <sheetView showGridLines="0" workbookViewId="0"/>
  </sheetViews>
  <sheetFormatPr defaultRowHeight="15"/>
  <cols>
    <col min="1" max="1" width="8.33203125" customWidth="1"/>
    <col min="2" max="2" width="1.6640625" customWidth="1"/>
    <col min="3" max="3" width="25" customWidth="1"/>
    <col min="4" max="4" width="75.83203125" customWidth="1"/>
    <col min="5" max="5" width="13.33203125" customWidth="1"/>
    <col min="6" max="6" width="20" customWidth="1"/>
    <col min="7" max="7" width="1.6640625" customWidth="1"/>
    <col min="8" max="8" width="8.33203125" customWidth="1"/>
  </cols>
  <sheetData>
    <row r="1" spans="2:8" ht="11.25" customHeight="1"/>
    <row r="2" spans="2:8" ht="36.950000000000003" customHeight="1"/>
    <row r="3" spans="2:8" ht="6.95" customHeight="1">
      <c r="B3" s="18"/>
      <c r="C3" s="19"/>
      <c r="D3" s="19"/>
      <c r="E3" s="19"/>
      <c r="F3" s="19"/>
      <c r="G3" s="19"/>
      <c r="H3" s="20"/>
    </row>
    <row r="4" spans="2:8" ht="24.95" customHeight="1">
      <c r="B4" s="20"/>
      <c r="C4" s="21" t="s">
        <v>7333</v>
      </c>
      <c r="H4" s="20"/>
    </row>
    <row r="5" spans="2:8" ht="12" customHeight="1">
      <c r="B5" s="20"/>
      <c r="C5" s="24" t="s">
        <v>13</v>
      </c>
      <c r="D5" s="225" t="s">
        <v>14</v>
      </c>
      <c r="E5" s="221"/>
      <c r="F5" s="221"/>
      <c r="H5" s="20"/>
    </row>
    <row r="6" spans="2:8" ht="36.950000000000003" customHeight="1">
      <c r="B6" s="20"/>
      <c r="C6" s="26" t="s">
        <v>16</v>
      </c>
      <c r="D6" s="222" t="s">
        <v>17</v>
      </c>
      <c r="E6" s="221"/>
      <c r="F6" s="221"/>
      <c r="H6" s="20"/>
    </row>
    <row r="7" spans="2:8" ht="16.5" customHeight="1">
      <c r="B7" s="20"/>
      <c r="C7" s="27" t="s">
        <v>24</v>
      </c>
      <c r="D7" s="53" t="str">
        <f>'Rekapitulace stavby'!AN8</f>
        <v>15. 11. 2024</v>
      </c>
      <c r="H7" s="20"/>
    </row>
    <row r="8" spans="2:8" s="1" customFormat="1" ht="10.9" customHeight="1">
      <c r="B8" s="33"/>
      <c r="H8" s="33"/>
    </row>
    <row r="9" spans="2:8" s="10" customFormat="1" ht="29.25" customHeight="1">
      <c r="B9" s="118"/>
      <c r="C9" s="119" t="s">
        <v>61</v>
      </c>
      <c r="D9" s="120" t="s">
        <v>62</v>
      </c>
      <c r="E9" s="120" t="s">
        <v>237</v>
      </c>
      <c r="F9" s="121" t="s">
        <v>7334</v>
      </c>
      <c r="H9" s="118"/>
    </row>
    <row r="10" spans="2:8" s="1" customFormat="1" ht="26.45" customHeight="1">
      <c r="B10" s="33"/>
      <c r="C10" s="209" t="s">
        <v>85</v>
      </c>
      <c r="D10" s="209" t="s">
        <v>86</v>
      </c>
      <c r="H10" s="33"/>
    </row>
    <row r="11" spans="2:8" s="1" customFormat="1" ht="16.899999999999999" customHeight="1">
      <c r="B11" s="33"/>
      <c r="C11" s="210" t="s">
        <v>213</v>
      </c>
      <c r="D11" s="211" t="s">
        <v>1</v>
      </c>
      <c r="E11" s="212" t="s">
        <v>1</v>
      </c>
      <c r="F11" s="213">
        <v>48165.1</v>
      </c>
      <c r="H11" s="33"/>
    </row>
    <row r="12" spans="2:8" s="1" customFormat="1" ht="16.899999999999999" customHeight="1">
      <c r="B12" s="33"/>
      <c r="C12" s="214" t="s">
        <v>1</v>
      </c>
      <c r="D12" s="214" t="s">
        <v>327</v>
      </c>
      <c r="E12" s="17" t="s">
        <v>1</v>
      </c>
      <c r="F12" s="215">
        <v>7290</v>
      </c>
      <c r="H12" s="33"/>
    </row>
    <row r="13" spans="2:8" s="1" customFormat="1" ht="16.899999999999999" customHeight="1">
      <c r="B13" s="33"/>
      <c r="C13" s="214" t="s">
        <v>1</v>
      </c>
      <c r="D13" s="214" t="s">
        <v>328</v>
      </c>
      <c r="E13" s="17" t="s">
        <v>1</v>
      </c>
      <c r="F13" s="215">
        <v>3824.1</v>
      </c>
      <c r="H13" s="33"/>
    </row>
    <row r="14" spans="2:8" s="1" customFormat="1" ht="16.899999999999999" customHeight="1">
      <c r="B14" s="33"/>
      <c r="C14" s="214" t="s">
        <v>1</v>
      </c>
      <c r="D14" s="214" t="s">
        <v>329</v>
      </c>
      <c r="E14" s="17" t="s">
        <v>1</v>
      </c>
      <c r="F14" s="215">
        <v>8000</v>
      </c>
      <c r="H14" s="33"/>
    </row>
    <row r="15" spans="2:8" s="1" customFormat="1" ht="16.899999999999999" customHeight="1">
      <c r="B15" s="33"/>
      <c r="C15" s="214" t="s">
        <v>1</v>
      </c>
      <c r="D15" s="214" t="s">
        <v>330</v>
      </c>
      <c r="E15" s="17" t="s">
        <v>1</v>
      </c>
      <c r="F15" s="215">
        <v>29051</v>
      </c>
      <c r="H15" s="33"/>
    </row>
    <row r="16" spans="2:8" s="1" customFormat="1" ht="16.899999999999999" customHeight="1">
      <c r="B16" s="33"/>
      <c r="C16" s="214" t="s">
        <v>213</v>
      </c>
      <c r="D16" s="214" t="s">
        <v>317</v>
      </c>
      <c r="E16" s="17" t="s">
        <v>1</v>
      </c>
      <c r="F16" s="215">
        <v>48165.1</v>
      </c>
      <c r="H16" s="33"/>
    </row>
    <row r="17" spans="2:8" s="1" customFormat="1" ht="16.899999999999999" customHeight="1">
      <c r="B17" s="33"/>
      <c r="C17" s="216" t="s">
        <v>7335</v>
      </c>
      <c r="H17" s="33"/>
    </row>
    <row r="18" spans="2:8" s="1" customFormat="1" ht="22.5">
      <c r="B18" s="33"/>
      <c r="C18" s="214" t="s">
        <v>321</v>
      </c>
      <c r="D18" s="214" t="s">
        <v>322</v>
      </c>
      <c r="E18" s="17" t="s">
        <v>276</v>
      </c>
      <c r="F18" s="215">
        <v>53965.1</v>
      </c>
      <c r="H18" s="33"/>
    </row>
    <row r="19" spans="2:8" s="1" customFormat="1" ht="16.899999999999999" customHeight="1">
      <c r="B19" s="33"/>
      <c r="C19" s="214" t="s">
        <v>341</v>
      </c>
      <c r="D19" s="214" t="s">
        <v>342</v>
      </c>
      <c r="E19" s="17" t="s">
        <v>276</v>
      </c>
      <c r="F19" s="215">
        <v>90422.1</v>
      </c>
      <c r="H19" s="33"/>
    </row>
    <row r="20" spans="2:8" s="1" customFormat="1" ht="16.899999999999999" customHeight="1">
      <c r="B20" s="33"/>
      <c r="C20" s="210" t="s">
        <v>7336</v>
      </c>
      <c r="D20" s="211" t="s">
        <v>1</v>
      </c>
      <c r="E20" s="212" t="s">
        <v>1</v>
      </c>
      <c r="F20" s="213">
        <v>8937.6</v>
      </c>
      <c r="H20" s="33"/>
    </row>
    <row r="21" spans="2:8" s="1" customFormat="1" ht="16.899999999999999" customHeight="1">
      <c r="B21" s="33"/>
      <c r="C21" s="210" t="s">
        <v>208</v>
      </c>
      <c r="D21" s="211" t="s">
        <v>1</v>
      </c>
      <c r="E21" s="212" t="s">
        <v>1</v>
      </c>
      <c r="F21" s="213">
        <v>42257</v>
      </c>
      <c r="H21" s="33"/>
    </row>
    <row r="22" spans="2:8" s="1" customFormat="1" ht="16.899999999999999" customHeight="1">
      <c r="B22" s="33"/>
      <c r="C22" s="216" t="s">
        <v>7335</v>
      </c>
      <c r="H22" s="33"/>
    </row>
    <row r="23" spans="2:8" s="1" customFormat="1" ht="22.5">
      <c r="B23" s="33"/>
      <c r="C23" s="214" t="s">
        <v>321</v>
      </c>
      <c r="D23" s="214" t="s">
        <v>322</v>
      </c>
      <c r="E23" s="17" t="s">
        <v>276</v>
      </c>
      <c r="F23" s="215">
        <v>53965.1</v>
      </c>
      <c r="H23" s="33"/>
    </row>
    <row r="24" spans="2:8" s="1" customFormat="1" ht="16.899999999999999" customHeight="1">
      <c r="B24" s="33"/>
      <c r="C24" s="214" t="s">
        <v>341</v>
      </c>
      <c r="D24" s="214" t="s">
        <v>342</v>
      </c>
      <c r="E24" s="17" t="s">
        <v>276</v>
      </c>
      <c r="F24" s="215">
        <v>90422.1</v>
      </c>
      <c r="H24" s="33"/>
    </row>
    <row r="25" spans="2:8" s="1" customFormat="1" ht="16.899999999999999" customHeight="1">
      <c r="B25" s="33"/>
      <c r="C25" s="210" t="s">
        <v>210</v>
      </c>
      <c r="D25" s="211" t="s">
        <v>1</v>
      </c>
      <c r="E25" s="212" t="s">
        <v>1</v>
      </c>
      <c r="F25" s="213">
        <v>8031.2</v>
      </c>
      <c r="H25" s="33"/>
    </row>
    <row r="26" spans="2:8" s="1" customFormat="1" ht="16.899999999999999" customHeight="1">
      <c r="B26" s="33"/>
      <c r="C26" s="214" t="s">
        <v>1</v>
      </c>
      <c r="D26" s="214" t="s">
        <v>318</v>
      </c>
      <c r="E26" s="17" t="s">
        <v>1</v>
      </c>
      <c r="F26" s="215">
        <v>3320</v>
      </c>
      <c r="H26" s="33"/>
    </row>
    <row r="27" spans="2:8" s="1" customFormat="1" ht="16.899999999999999" customHeight="1">
      <c r="B27" s="33"/>
      <c r="C27" s="214" t="s">
        <v>1</v>
      </c>
      <c r="D27" s="214" t="s">
        <v>319</v>
      </c>
      <c r="E27" s="17" t="s">
        <v>1</v>
      </c>
      <c r="F27" s="215">
        <v>4711.2</v>
      </c>
      <c r="H27" s="33"/>
    </row>
    <row r="28" spans="2:8" s="1" customFormat="1" ht="16.899999999999999" customHeight="1">
      <c r="B28" s="33"/>
      <c r="C28" s="214" t="s">
        <v>210</v>
      </c>
      <c r="D28" s="214" t="s">
        <v>317</v>
      </c>
      <c r="E28" s="17" t="s">
        <v>1</v>
      </c>
      <c r="F28" s="215">
        <v>8031.2</v>
      </c>
      <c r="H28" s="33"/>
    </row>
    <row r="29" spans="2:8" s="1" customFormat="1" ht="16.899999999999999" customHeight="1">
      <c r="B29" s="33"/>
      <c r="C29" s="216" t="s">
        <v>7335</v>
      </c>
      <c r="H29" s="33"/>
    </row>
    <row r="30" spans="2:8" s="1" customFormat="1" ht="22.5">
      <c r="B30" s="33"/>
      <c r="C30" s="214" t="s">
        <v>312</v>
      </c>
      <c r="D30" s="214" t="s">
        <v>313</v>
      </c>
      <c r="E30" s="17" t="s">
        <v>276</v>
      </c>
      <c r="F30" s="215">
        <v>20289.8</v>
      </c>
      <c r="H30" s="33"/>
    </row>
    <row r="31" spans="2:8" s="1" customFormat="1" ht="16.899999999999999" customHeight="1">
      <c r="B31" s="33"/>
      <c r="C31" s="214" t="s">
        <v>336</v>
      </c>
      <c r="D31" s="214" t="s">
        <v>337</v>
      </c>
      <c r="E31" s="17" t="s">
        <v>276</v>
      </c>
      <c r="F31" s="215">
        <v>8031.2</v>
      </c>
      <c r="H31" s="33"/>
    </row>
    <row r="32" spans="2:8" s="1" customFormat="1" ht="26.45" customHeight="1">
      <c r="B32" s="33"/>
      <c r="C32" s="209" t="s">
        <v>90</v>
      </c>
      <c r="D32" s="209" t="s">
        <v>91</v>
      </c>
      <c r="H32" s="33"/>
    </row>
    <row r="33" spans="2:8" s="1" customFormat="1" ht="16.899999999999999" customHeight="1">
      <c r="B33" s="33"/>
      <c r="C33" s="210" t="s">
        <v>762</v>
      </c>
      <c r="D33" s="211" t="s">
        <v>1</v>
      </c>
      <c r="E33" s="212" t="s">
        <v>1</v>
      </c>
      <c r="F33" s="213">
        <v>15012.9</v>
      </c>
      <c r="H33" s="33"/>
    </row>
    <row r="34" spans="2:8" s="1" customFormat="1" ht="16.899999999999999" customHeight="1">
      <c r="B34" s="33"/>
      <c r="C34" s="214" t="s">
        <v>1</v>
      </c>
      <c r="D34" s="214" t="s">
        <v>801</v>
      </c>
      <c r="E34" s="17" t="s">
        <v>1</v>
      </c>
      <c r="F34" s="215">
        <v>285</v>
      </c>
      <c r="H34" s="33"/>
    </row>
    <row r="35" spans="2:8" s="1" customFormat="1" ht="16.899999999999999" customHeight="1">
      <c r="B35" s="33"/>
      <c r="C35" s="214" t="s">
        <v>1</v>
      </c>
      <c r="D35" s="214" t="s">
        <v>802</v>
      </c>
      <c r="E35" s="17" t="s">
        <v>1</v>
      </c>
      <c r="F35" s="215">
        <v>2125</v>
      </c>
      <c r="H35" s="33"/>
    </row>
    <row r="36" spans="2:8" s="1" customFormat="1" ht="16.899999999999999" customHeight="1">
      <c r="B36" s="33"/>
      <c r="C36" s="214" t="s">
        <v>1</v>
      </c>
      <c r="D36" s="214" t="s">
        <v>803</v>
      </c>
      <c r="E36" s="17" t="s">
        <v>1</v>
      </c>
      <c r="F36" s="215">
        <v>84.6</v>
      </c>
      <c r="H36" s="33"/>
    </row>
    <row r="37" spans="2:8" s="1" customFormat="1" ht="16.899999999999999" customHeight="1">
      <c r="B37" s="33"/>
      <c r="C37" s="214" t="s">
        <v>1</v>
      </c>
      <c r="D37" s="214" t="s">
        <v>804</v>
      </c>
      <c r="E37" s="17" t="s">
        <v>1</v>
      </c>
      <c r="F37" s="215">
        <v>1401.3</v>
      </c>
      <c r="H37" s="33"/>
    </row>
    <row r="38" spans="2:8" s="1" customFormat="1" ht="16.899999999999999" customHeight="1">
      <c r="B38" s="33"/>
      <c r="C38" s="214" t="s">
        <v>1</v>
      </c>
      <c r="D38" s="214" t="s">
        <v>805</v>
      </c>
      <c r="E38" s="17" t="s">
        <v>1</v>
      </c>
      <c r="F38" s="215">
        <v>2176</v>
      </c>
      <c r="H38" s="33"/>
    </row>
    <row r="39" spans="2:8" s="1" customFormat="1" ht="16.899999999999999" customHeight="1">
      <c r="B39" s="33"/>
      <c r="C39" s="214" t="s">
        <v>1</v>
      </c>
      <c r="D39" s="214" t="s">
        <v>806</v>
      </c>
      <c r="E39" s="17" t="s">
        <v>1</v>
      </c>
      <c r="F39" s="215">
        <v>63</v>
      </c>
      <c r="H39" s="33"/>
    </row>
    <row r="40" spans="2:8" s="1" customFormat="1" ht="16.899999999999999" customHeight="1">
      <c r="B40" s="33"/>
      <c r="C40" s="214" t="s">
        <v>1</v>
      </c>
      <c r="D40" s="214" t="s">
        <v>807</v>
      </c>
      <c r="E40" s="17" t="s">
        <v>1</v>
      </c>
      <c r="F40" s="215">
        <v>8878</v>
      </c>
      <c r="H40" s="33"/>
    </row>
    <row r="41" spans="2:8" s="1" customFormat="1" ht="16.899999999999999" customHeight="1">
      <c r="B41" s="33"/>
      <c r="C41" s="214" t="s">
        <v>762</v>
      </c>
      <c r="D41" s="214" t="s">
        <v>317</v>
      </c>
      <c r="E41" s="17" t="s">
        <v>1</v>
      </c>
      <c r="F41" s="215">
        <v>15012.9</v>
      </c>
      <c r="H41" s="33"/>
    </row>
    <row r="42" spans="2:8" s="1" customFormat="1" ht="16.899999999999999" customHeight="1">
      <c r="B42" s="33"/>
      <c r="C42" s="216" t="s">
        <v>7335</v>
      </c>
      <c r="H42" s="33"/>
    </row>
    <row r="43" spans="2:8" s="1" customFormat="1" ht="22.5">
      <c r="B43" s="33"/>
      <c r="C43" s="214" t="s">
        <v>321</v>
      </c>
      <c r="D43" s="214" t="s">
        <v>322</v>
      </c>
      <c r="E43" s="17" t="s">
        <v>276</v>
      </c>
      <c r="F43" s="215">
        <v>17422.900000000001</v>
      </c>
      <c r="H43" s="33"/>
    </row>
    <row r="44" spans="2:8" s="1" customFormat="1" ht="16.899999999999999" customHeight="1">
      <c r="B44" s="33"/>
      <c r="C44" s="214" t="s">
        <v>341</v>
      </c>
      <c r="D44" s="214" t="s">
        <v>342</v>
      </c>
      <c r="E44" s="17" t="s">
        <v>276</v>
      </c>
      <c r="F44" s="215">
        <v>32498.5</v>
      </c>
      <c r="H44" s="33"/>
    </row>
    <row r="45" spans="2:8" s="1" customFormat="1" ht="16.899999999999999" customHeight="1">
      <c r="B45" s="33"/>
      <c r="C45" s="210" t="s">
        <v>766</v>
      </c>
      <c r="D45" s="211" t="s">
        <v>1</v>
      </c>
      <c r="E45" s="212" t="s">
        <v>1</v>
      </c>
      <c r="F45" s="213">
        <v>1757.6</v>
      </c>
      <c r="H45" s="33"/>
    </row>
    <row r="46" spans="2:8" s="1" customFormat="1" ht="16.899999999999999" customHeight="1">
      <c r="B46" s="33"/>
      <c r="C46" s="214" t="s">
        <v>1</v>
      </c>
      <c r="D46" s="214" t="s">
        <v>797</v>
      </c>
      <c r="E46" s="17" t="s">
        <v>1</v>
      </c>
      <c r="F46" s="215">
        <v>1687.35</v>
      </c>
      <c r="H46" s="33"/>
    </row>
    <row r="47" spans="2:8" s="1" customFormat="1" ht="16.899999999999999" customHeight="1">
      <c r="B47" s="33"/>
      <c r="C47" s="214" t="s">
        <v>1</v>
      </c>
      <c r="D47" s="214" t="s">
        <v>798</v>
      </c>
      <c r="E47" s="17" t="s">
        <v>1</v>
      </c>
      <c r="F47" s="215">
        <v>70.25</v>
      </c>
      <c r="H47" s="33"/>
    </row>
    <row r="48" spans="2:8" s="1" customFormat="1" ht="16.899999999999999" customHeight="1">
      <c r="B48" s="33"/>
      <c r="C48" s="214" t="s">
        <v>766</v>
      </c>
      <c r="D48" s="214" t="s">
        <v>317</v>
      </c>
      <c r="E48" s="17" t="s">
        <v>1</v>
      </c>
      <c r="F48" s="215">
        <v>1757.6</v>
      </c>
      <c r="H48" s="33"/>
    </row>
    <row r="49" spans="2:8" s="1" customFormat="1" ht="16.899999999999999" customHeight="1">
      <c r="B49" s="33"/>
      <c r="C49" s="216" t="s">
        <v>7335</v>
      </c>
      <c r="H49" s="33"/>
    </row>
    <row r="50" spans="2:8" s="1" customFormat="1" ht="22.5">
      <c r="B50" s="33"/>
      <c r="C50" s="214" t="s">
        <v>312</v>
      </c>
      <c r="D50" s="214" t="s">
        <v>313</v>
      </c>
      <c r="E50" s="17" t="s">
        <v>276</v>
      </c>
      <c r="F50" s="215">
        <v>5020.3999999999996</v>
      </c>
      <c r="H50" s="33"/>
    </row>
    <row r="51" spans="2:8" s="1" customFormat="1" ht="16.899999999999999" customHeight="1">
      <c r="B51" s="33"/>
      <c r="C51" s="214" t="s">
        <v>341</v>
      </c>
      <c r="D51" s="214" t="s">
        <v>342</v>
      </c>
      <c r="E51" s="17" t="s">
        <v>276</v>
      </c>
      <c r="F51" s="215">
        <v>32498.5</v>
      </c>
      <c r="H51" s="33"/>
    </row>
    <row r="52" spans="2:8" s="1" customFormat="1" ht="16.899999999999999" customHeight="1">
      <c r="B52" s="33"/>
      <c r="C52" s="210" t="s">
        <v>764</v>
      </c>
      <c r="D52" s="211" t="s">
        <v>1</v>
      </c>
      <c r="E52" s="212" t="s">
        <v>1</v>
      </c>
      <c r="F52" s="213">
        <v>2410</v>
      </c>
      <c r="H52" s="33"/>
    </row>
    <row r="53" spans="2:8" s="1" customFormat="1" ht="16.899999999999999" customHeight="1">
      <c r="B53" s="33"/>
      <c r="C53" s="214" t="s">
        <v>1</v>
      </c>
      <c r="D53" s="214" t="s">
        <v>800</v>
      </c>
      <c r="E53" s="17" t="s">
        <v>1</v>
      </c>
      <c r="F53" s="215">
        <v>2410</v>
      </c>
      <c r="H53" s="33"/>
    </row>
    <row r="54" spans="2:8" s="1" customFormat="1" ht="16.899999999999999" customHeight="1">
      <c r="B54" s="33"/>
      <c r="C54" s="214" t="s">
        <v>764</v>
      </c>
      <c r="D54" s="214" t="s">
        <v>317</v>
      </c>
      <c r="E54" s="17" t="s">
        <v>1</v>
      </c>
      <c r="F54" s="215">
        <v>2410</v>
      </c>
      <c r="H54" s="33"/>
    </row>
    <row r="55" spans="2:8" s="1" customFormat="1" ht="16.899999999999999" customHeight="1">
      <c r="B55" s="33"/>
      <c r="C55" s="216" t="s">
        <v>7335</v>
      </c>
      <c r="H55" s="33"/>
    </row>
    <row r="56" spans="2:8" s="1" customFormat="1" ht="22.5">
      <c r="B56" s="33"/>
      <c r="C56" s="214" t="s">
        <v>321</v>
      </c>
      <c r="D56" s="214" t="s">
        <v>322</v>
      </c>
      <c r="E56" s="17" t="s">
        <v>276</v>
      </c>
      <c r="F56" s="215">
        <v>17422.900000000001</v>
      </c>
      <c r="H56" s="33"/>
    </row>
    <row r="57" spans="2:8" s="1" customFormat="1" ht="16.899999999999999" customHeight="1">
      <c r="B57" s="33"/>
      <c r="C57" s="214" t="s">
        <v>341</v>
      </c>
      <c r="D57" s="214" t="s">
        <v>342</v>
      </c>
      <c r="E57" s="17" t="s">
        <v>276</v>
      </c>
      <c r="F57" s="215">
        <v>32498.5</v>
      </c>
      <c r="H57" s="33"/>
    </row>
    <row r="58" spans="2:8" s="1" customFormat="1" ht="26.45" customHeight="1">
      <c r="B58" s="33"/>
      <c r="C58" s="209" t="s">
        <v>93</v>
      </c>
      <c r="D58" s="209" t="s">
        <v>94</v>
      </c>
      <c r="H58" s="33"/>
    </row>
    <row r="59" spans="2:8" s="1" customFormat="1" ht="16.899999999999999" customHeight="1">
      <c r="B59" s="33"/>
      <c r="C59" s="210" t="s">
        <v>762</v>
      </c>
      <c r="D59" s="211" t="s">
        <v>1</v>
      </c>
      <c r="E59" s="212" t="s">
        <v>1</v>
      </c>
      <c r="F59" s="213">
        <v>10096</v>
      </c>
      <c r="H59" s="33"/>
    </row>
    <row r="60" spans="2:8" s="1" customFormat="1" ht="16.899999999999999" customHeight="1">
      <c r="B60" s="33"/>
      <c r="C60" s="214" t="s">
        <v>1</v>
      </c>
      <c r="D60" s="214" t="s">
        <v>1005</v>
      </c>
      <c r="E60" s="17" t="s">
        <v>1</v>
      </c>
      <c r="F60" s="215">
        <v>426</v>
      </c>
      <c r="H60" s="33"/>
    </row>
    <row r="61" spans="2:8" s="1" customFormat="1" ht="16.899999999999999" customHeight="1">
      <c r="B61" s="33"/>
      <c r="C61" s="214" t="s">
        <v>1</v>
      </c>
      <c r="D61" s="214" t="s">
        <v>1006</v>
      </c>
      <c r="E61" s="17" t="s">
        <v>1</v>
      </c>
      <c r="F61" s="215">
        <v>1752</v>
      </c>
      <c r="H61" s="33"/>
    </row>
    <row r="62" spans="2:8" s="1" customFormat="1" ht="16.899999999999999" customHeight="1">
      <c r="B62" s="33"/>
      <c r="C62" s="214" t="s">
        <v>1</v>
      </c>
      <c r="D62" s="214" t="s">
        <v>1007</v>
      </c>
      <c r="E62" s="17" t="s">
        <v>1</v>
      </c>
      <c r="F62" s="215">
        <v>1515</v>
      </c>
      <c r="H62" s="33"/>
    </row>
    <row r="63" spans="2:8" s="1" customFormat="1" ht="16.899999999999999" customHeight="1">
      <c r="B63" s="33"/>
      <c r="C63" s="214" t="s">
        <v>1</v>
      </c>
      <c r="D63" s="214" t="s">
        <v>1008</v>
      </c>
      <c r="E63" s="17" t="s">
        <v>1</v>
      </c>
      <c r="F63" s="215">
        <v>1026</v>
      </c>
      <c r="H63" s="33"/>
    </row>
    <row r="64" spans="2:8" s="1" customFormat="1" ht="16.899999999999999" customHeight="1">
      <c r="B64" s="33"/>
      <c r="C64" s="214" t="s">
        <v>1</v>
      </c>
      <c r="D64" s="214" t="s">
        <v>1009</v>
      </c>
      <c r="E64" s="17" t="s">
        <v>1</v>
      </c>
      <c r="F64" s="215">
        <v>5377</v>
      </c>
      <c r="H64" s="33"/>
    </row>
    <row r="65" spans="2:8" s="1" customFormat="1" ht="16.899999999999999" customHeight="1">
      <c r="B65" s="33"/>
      <c r="C65" s="214" t="s">
        <v>762</v>
      </c>
      <c r="D65" s="214" t="s">
        <v>317</v>
      </c>
      <c r="E65" s="17" t="s">
        <v>1</v>
      </c>
      <c r="F65" s="215">
        <v>10096</v>
      </c>
      <c r="H65" s="33"/>
    </row>
    <row r="66" spans="2:8" s="1" customFormat="1" ht="16.899999999999999" customHeight="1">
      <c r="B66" s="33"/>
      <c r="C66" s="216" t="s">
        <v>7335</v>
      </c>
      <c r="H66" s="33"/>
    </row>
    <row r="67" spans="2:8" s="1" customFormat="1" ht="22.5">
      <c r="B67" s="33"/>
      <c r="C67" s="214" t="s">
        <v>321</v>
      </c>
      <c r="D67" s="214" t="s">
        <v>322</v>
      </c>
      <c r="E67" s="17" t="s">
        <v>276</v>
      </c>
      <c r="F67" s="215">
        <v>12274</v>
      </c>
      <c r="H67" s="33"/>
    </row>
    <row r="68" spans="2:8" s="1" customFormat="1" ht="16.899999999999999" customHeight="1">
      <c r="B68" s="33"/>
      <c r="C68" s="214" t="s">
        <v>341</v>
      </c>
      <c r="D68" s="214" t="s">
        <v>342</v>
      </c>
      <c r="E68" s="17" t="s">
        <v>276</v>
      </c>
      <c r="F68" s="215">
        <v>19950.099999999999</v>
      </c>
      <c r="H68" s="33"/>
    </row>
    <row r="69" spans="2:8" s="1" customFormat="1" ht="16.899999999999999" customHeight="1">
      <c r="B69" s="33"/>
      <c r="C69" s="210" t="s">
        <v>971</v>
      </c>
      <c r="D69" s="211" t="s">
        <v>1</v>
      </c>
      <c r="E69" s="212" t="s">
        <v>1</v>
      </c>
      <c r="F69" s="213">
        <v>8065</v>
      </c>
      <c r="H69" s="33"/>
    </row>
    <row r="70" spans="2:8" s="1" customFormat="1" ht="16.899999999999999" customHeight="1">
      <c r="B70" s="33"/>
      <c r="C70" s="214" t="s">
        <v>971</v>
      </c>
      <c r="D70" s="214" t="s">
        <v>1019</v>
      </c>
      <c r="E70" s="17" t="s">
        <v>1</v>
      </c>
      <c r="F70" s="215">
        <v>8065</v>
      </c>
      <c r="H70" s="33"/>
    </row>
    <row r="71" spans="2:8" s="1" customFormat="1" ht="16.899999999999999" customHeight="1">
      <c r="B71" s="33"/>
      <c r="C71" s="216" t="s">
        <v>7335</v>
      </c>
      <c r="H71" s="33"/>
    </row>
    <row r="72" spans="2:8" s="1" customFormat="1" ht="22.5">
      <c r="B72" s="33"/>
      <c r="C72" s="214" t="s">
        <v>381</v>
      </c>
      <c r="D72" s="214" t="s">
        <v>382</v>
      </c>
      <c r="E72" s="17" t="s">
        <v>276</v>
      </c>
      <c r="F72" s="215">
        <v>9801</v>
      </c>
      <c r="H72" s="33"/>
    </row>
    <row r="73" spans="2:8" s="1" customFormat="1" ht="16.899999999999999" customHeight="1">
      <c r="B73" s="33"/>
      <c r="C73" s="214" t="s">
        <v>341</v>
      </c>
      <c r="D73" s="214" t="s">
        <v>342</v>
      </c>
      <c r="E73" s="17" t="s">
        <v>276</v>
      </c>
      <c r="F73" s="215">
        <v>19950.099999999999</v>
      </c>
      <c r="H73" s="33"/>
    </row>
    <row r="74" spans="2:8" s="1" customFormat="1" ht="16.899999999999999" customHeight="1">
      <c r="B74" s="33"/>
      <c r="C74" s="210" t="s">
        <v>766</v>
      </c>
      <c r="D74" s="211" t="s">
        <v>1</v>
      </c>
      <c r="E74" s="212" t="s">
        <v>1</v>
      </c>
      <c r="F74" s="213">
        <v>1789.1</v>
      </c>
      <c r="H74" s="33"/>
    </row>
    <row r="75" spans="2:8" s="1" customFormat="1" ht="16.899999999999999" customHeight="1">
      <c r="B75" s="33"/>
      <c r="C75" s="214" t="s">
        <v>1</v>
      </c>
      <c r="D75" s="214" t="s">
        <v>1002</v>
      </c>
      <c r="E75" s="17" t="s">
        <v>1</v>
      </c>
      <c r="F75" s="215">
        <v>1142.0999999999999</v>
      </c>
      <c r="H75" s="33"/>
    </row>
    <row r="76" spans="2:8" s="1" customFormat="1" ht="16.899999999999999" customHeight="1">
      <c r="B76" s="33"/>
      <c r="C76" s="214" t="s">
        <v>1</v>
      </c>
      <c r="D76" s="214" t="s">
        <v>1003</v>
      </c>
      <c r="E76" s="17" t="s">
        <v>1</v>
      </c>
      <c r="F76" s="215">
        <v>647</v>
      </c>
      <c r="H76" s="33"/>
    </row>
    <row r="77" spans="2:8" s="1" customFormat="1" ht="16.899999999999999" customHeight="1">
      <c r="B77" s="33"/>
      <c r="C77" s="214" t="s">
        <v>766</v>
      </c>
      <c r="D77" s="214" t="s">
        <v>317</v>
      </c>
      <c r="E77" s="17" t="s">
        <v>1</v>
      </c>
      <c r="F77" s="215">
        <v>1789.1</v>
      </c>
      <c r="H77" s="33"/>
    </row>
    <row r="78" spans="2:8" s="1" customFormat="1" ht="16.899999999999999" customHeight="1">
      <c r="B78" s="33"/>
      <c r="C78" s="216" t="s">
        <v>7335</v>
      </c>
      <c r="H78" s="33"/>
    </row>
    <row r="79" spans="2:8" s="1" customFormat="1" ht="22.5">
      <c r="B79" s="33"/>
      <c r="C79" s="214" t="s">
        <v>312</v>
      </c>
      <c r="D79" s="214" t="s">
        <v>313</v>
      </c>
      <c r="E79" s="17" t="s">
        <v>276</v>
      </c>
      <c r="F79" s="215">
        <v>3739.7</v>
      </c>
      <c r="H79" s="33"/>
    </row>
    <row r="80" spans="2:8" s="1" customFormat="1" ht="16.899999999999999" customHeight="1">
      <c r="B80" s="33"/>
      <c r="C80" s="214" t="s">
        <v>341</v>
      </c>
      <c r="D80" s="214" t="s">
        <v>342</v>
      </c>
      <c r="E80" s="17" t="s">
        <v>276</v>
      </c>
      <c r="F80" s="215">
        <v>19950.099999999999</v>
      </c>
      <c r="H80" s="33"/>
    </row>
    <row r="81" spans="2:8" s="1" customFormat="1" ht="26.45" customHeight="1">
      <c r="B81" s="33"/>
      <c r="C81" s="209" t="s">
        <v>96</v>
      </c>
      <c r="D81" s="209" t="s">
        <v>97</v>
      </c>
      <c r="H81" s="33"/>
    </row>
    <row r="82" spans="2:8" s="1" customFormat="1" ht="16.899999999999999" customHeight="1">
      <c r="B82" s="33"/>
      <c r="C82" s="210" t="s">
        <v>762</v>
      </c>
      <c r="D82" s="211" t="s">
        <v>1</v>
      </c>
      <c r="E82" s="212" t="s">
        <v>1</v>
      </c>
      <c r="F82" s="213">
        <v>10647.2</v>
      </c>
      <c r="H82" s="33"/>
    </row>
    <row r="83" spans="2:8" s="1" customFormat="1" ht="16.899999999999999" customHeight="1">
      <c r="B83" s="33"/>
      <c r="C83" s="214" t="s">
        <v>1</v>
      </c>
      <c r="D83" s="214" t="s">
        <v>1104</v>
      </c>
      <c r="E83" s="17" t="s">
        <v>1</v>
      </c>
      <c r="F83" s="215">
        <v>1538</v>
      </c>
      <c r="H83" s="33"/>
    </row>
    <row r="84" spans="2:8" s="1" customFormat="1" ht="16.899999999999999" customHeight="1">
      <c r="B84" s="33"/>
      <c r="C84" s="214" t="s">
        <v>1</v>
      </c>
      <c r="D84" s="214" t="s">
        <v>1105</v>
      </c>
      <c r="E84" s="17" t="s">
        <v>1</v>
      </c>
      <c r="F84" s="215">
        <v>1166</v>
      </c>
      <c r="H84" s="33"/>
    </row>
    <row r="85" spans="2:8" s="1" customFormat="1" ht="16.899999999999999" customHeight="1">
      <c r="B85" s="33"/>
      <c r="C85" s="214" t="s">
        <v>1</v>
      </c>
      <c r="D85" s="214" t="s">
        <v>1106</v>
      </c>
      <c r="E85" s="17" t="s">
        <v>1</v>
      </c>
      <c r="F85" s="215">
        <v>2002</v>
      </c>
      <c r="H85" s="33"/>
    </row>
    <row r="86" spans="2:8" s="1" customFormat="1" ht="16.899999999999999" customHeight="1">
      <c r="B86" s="33"/>
      <c r="C86" s="214" t="s">
        <v>1</v>
      </c>
      <c r="D86" s="214" t="s">
        <v>1107</v>
      </c>
      <c r="E86" s="17" t="s">
        <v>1</v>
      </c>
      <c r="F86" s="215">
        <v>961.2</v>
      </c>
      <c r="H86" s="33"/>
    </row>
    <row r="87" spans="2:8" s="1" customFormat="1" ht="16.899999999999999" customHeight="1">
      <c r="B87" s="33"/>
      <c r="C87" s="214" t="s">
        <v>1</v>
      </c>
      <c r="D87" s="214" t="s">
        <v>1108</v>
      </c>
      <c r="E87" s="17" t="s">
        <v>1</v>
      </c>
      <c r="F87" s="215">
        <v>4980</v>
      </c>
      <c r="H87" s="33"/>
    </row>
    <row r="88" spans="2:8" s="1" customFormat="1" ht="16.899999999999999" customHeight="1">
      <c r="B88" s="33"/>
      <c r="C88" s="214" t="s">
        <v>762</v>
      </c>
      <c r="D88" s="214" t="s">
        <v>317</v>
      </c>
      <c r="E88" s="17" t="s">
        <v>1</v>
      </c>
      <c r="F88" s="215">
        <v>10647.2</v>
      </c>
      <c r="H88" s="33"/>
    </row>
    <row r="89" spans="2:8" s="1" customFormat="1" ht="16.899999999999999" customHeight="1">
      <c r="B89" s="33"/>
      <c r="C89" s="216" t="s">
        <v>7335</v>
      </c>
      <c r="H89" s="33"/>
    </row>
    <row r="90" spans="2:8" s="1" customFormat="1" ht="22.5">
      <c r="B90" s="33"/>
      <c r="C90" s="214" t="s">
        <v>321</v>
      </c>
      <c r="D90" s="214" t="s">
        <v>322</v>
      </c>
      <c r="E90" s="17" t="s">
        <v>276</v>
      </c>
      <c r="F90" s="215">
        <v>16054.2</v>
      </c>
      <c r="H90" s="33"/>
    </row>
    <row r="91" spans="2:8" s="1" customFormat="1" ht="16.899999999999999" customHeight="1">
      <c r="B91" s="33"/>
      <c r="C91" s="214" t="s">
        <v>341</v>
      </c>
      <c r="D91" s="214" t="s">
        <v>342</v>
      </c>
      <c r="E91" s="17" t="s">
        <v>276</v>
      </c>
      <c r="F91" s="215">
        <v>19667.7</v>
      </c>
      <c r="H91" s="33"/>
    </row>
    <row r="92" spans="2:8" s="1" customFormat="1" ht="16.899999999999999" customHeight="1">
      <c r="B92" s="33"/>
      <c r="C92" s="210" t="s">
        <v>971</v>
      </c>
      <c r="D92" s="211" t="s">
        <v>1</v>
      </c>
      <c r="E92" s="212" t="s">
        <v>1</v>
      </c>
      <c r="F92" s="213">
        <v>7471</v>
      </c>
      <c r="H92" s="33"/>
    </row>
    <row r="93" spans="2:8" s="1" customFormat="1" ht="16.899999999999999" customHeight="1">
      <c r="B93" s="33"/>
      <c r="C93" s="214" t="s">
        <v>971</v>
      </c>
      <c r="D93" s="214" t="s">
        <v>1118</v>
      </c>
      <c r="E93" s="17" t="s">
        <v>1</v>
      </c>
      <c r="F93" s="215">
        <v>7471</v>
      </c>
      <c r="H93" s="33"/>
    </row>
    <row r="94" spans="2:8" s="1" customFormat="1" ht="16.899999999999999" customHeight="1">
      <c r="B94" s="33"/>
      <c r="C94" s="216" t="s">
        <v>7335</v>
      </c>
      <c r="H94" s="33"/>
    </row>
    <row r="95" spans="2:8" s="1" customFormat="1" ht="22.5">
      <c r="B95" s="33"/>
      <c r="C95" s="214" t="s">
        <v>381</v>
      </c>
      <c r="D95" s="214" t="s">
        <v>382</v>
      </c>
      <c r="E95" s="17" t="s">
        <v>276</v>
      </c>
      <c r="F95" s="215">
        <v>9155</v>
      </c>
      <c r="H95" s="33"/>
    </row>
    <row r="96" spans="2:8" s="1" customFormat="1" ht="16.899999999999999" customHeight="1">
      <c r="B96" s="33"/>
      <c r="C96" s="214" t="s">
        <v>341</v>
      </c>
      <c r="D96" s="214" t="s">
        <v>342</v>
      </c>
      <c r="E96" s="17" t="s">
        <v>276</v>
      </c>
      <c r="F96" s="215">
        <v>19667.7</v>
      </c>
      <c r="H96" s="33"/>
    </row>
    <row r="97" spans="2:8" s="1" customFormat="1" ht="26.45" customHeight="1">
      <c r="B97" s="33"/>
      <c r="C97" s="209" t="s">
        <v>99</v>
      </c>
      <c r="D97" s="209" t="s">
        <v>100</v>
      </c>
      <c r="H97" s="33"/>
    </row>
    <row r="98" spans="2:8" s="1" customFormat="1" ht="16.899999999999999" customHeight="1">
      <c r="B98" s="33"/>
      <c r="C98" s="210" t="s">
        <v>762</v>
      </c>
      <c r="D98" s="211" t="s">
        <v>1</v>
      </c>
      <c r="E98" s="212" t="s">
        <v>1</v>
      </c>
      <c r="F98" s="213">
        <v>3004.82</v>
      </c>
      <c r="H98" s="33"/>
    </row>
    <row r="99" spans="2:8" s="1" customFormat="1" ht="16.899999999999999" customHeight="1">
      <c r="B99" s="33"/>
      <c r="C99" s="214" t="s">
        <v>1</v>
      </c>
      <c r="D99" s="214" t="s">
        <v>1199</v>
      </c>
      <c r="E99" s="17" t="s">
        <v>1</v>
      </c>
      <c r="F99" s="215">
        <v>632</v>
      </c>
      <c r="H99" s="33"/>
    </row>
    <row r="100" spans="2:8" s="1" customFormat="1" ht="16.899999999999999" customHeight="1">
      <c r="B100" s="33"/>
      <c r="C100" s="214" t="s">
        <v>1</v>
      </c>
      <c r="D100" s="214" t="s">
        <v>1200</v>
      </c>
      <c r="E100" s="17" t="s">
        <v>1</v>
      </c>
      <c r="F100" s="215">
        <v>595</v>
      </c>
      <c r="H100" s="33"/>
    </row>
    <row r="101" spans="2:8" s="1" customFormat="1" ht="16.899999999999999" customHeight="1">
      <c r="B101" s="33"/>
      <c r="C101" s="214" t="s">
        <v>1</v>
      </c>
      <c r="D101" s="214" t="s">
        <v>1201</v>
      </c>
      <c r="E101" s="17" t="s">
        <v>1</v>
      </c>
      <c r="F101" s="215">
        <v>1391</v>
      </c>
      <c r="H101" s="33"/>
    </row>
    <row r="102" spans="2:8" s="1" customFormat="1" ht="16.899999999999999" customHeight="1">
      <c r="B102" s="33"/>
      <c r="C102" s="214" t="s">
        <v>1</v>
      </c>
      <c r="D102" s="214" t="s">
        <v>1202</v>
      </c>
      <c r="E102" s="17" t="s">
        <v>1</v>
      </c>
      <c r="F102" s="215">
        <v>386.82</v>
      </c>
      <c r="H102" s="33"/>
    </row>
    <row r="103" spans="2:8" s="1" customFormat="1" ht="16.899999999999999" customHeight="1">
      <c r="B103" s="33"/>
      <c r="C103" s="214" t="s">
        <v>762</v>
      </c>
      <c r="D103" s="214" t="s">
        <v>317</v>
      </c>
      <c r="E103" s="17" t="s">
        <v>1</v>
      </c>
      <c r="F103" s="215">
        <v>3004.82</v>
      </c>
      <c r="H103" s="33"/>
    </row>
    <row r="104" spans="2:8" s="1" customFormat="1" ht="16.899999999999999" customHeight="1">
      <c r="B104" s="33"/>
      <c r="C104" s="216" t="s">
        <v>7335</v>
      </c>
      <c r="H104" s="33"/>
    </row>
    <row r="105" spans="2:8" s="1" customFormat="1" ht="22.5">
      <c r="B105" s="33"/>
      <c r="C105" s="214" t="s">
        <v>321</v>
      </c>
      <c r="D105" s="214" t="s">
        <v>322</v>
      </c>
      <c r="E105" s="17" t="s">
        <v>276</v>
      </c>
      <c r="F105" s="215">
        <v>3636.82</v>
      </c>
      <c r="H105" s="33"/>
    </row>
    <row r="106" spans="2:8" s="1" customFormat="1" ht="16.899999999999999" customHeight="1">
      <c r="B106" s="33"/>
      <c r="C106" s="214" t="s">
        <v>341</v>
      </c>
      <c r="D106" s="214" t="s">
        <v>342</v>
      </c>
      <c r="E106" s="17" t="s">
        <v>276</v>
      </c>
      <c r="F106" s="215">
        <v>6032.82</v>
      </c>
      <c r="H106" s="33"/>
    </row>
    <row r="107" spans="2:8" s="1" customFormat="1" ht="16.899999999999999" customHeight="1">
      <c r="B107" s="33"/>
      <c r="C107" s="210" t="s">
        <v>1174</v>
      </c>
      <c r="D107" s="211" t="s">
        <v>1</v>
      </c>
      <c r="E107" s="212" t="s">
        <v>1</v>
      </c>
      <c r="F107" s="213">
        <v>2542.5</v>
      </c>
      <c r="H107" s="33"/>
    </row>
    <row r="108" spans="2:8" s="1" customFormat="1" ht="16.899999999999999" customHeight="1">
      <c r="B108" s="33"/>
      <c r="C108" s="214" t="s">
        <v>1</v>
      </c>
      <c r="D108" s="214" t="s">
        <v>1218</v>
      </c>
      <c r="E108" s="17" t="s">
        <v>1</v>
      </c>
      <c r="F108" s="215">
        <v>456.5</v>
      </c>
      <c r="H108" s="33"/>
    </row>
    <row r="109" spans="2:8" s="1" customFormat="1" ht="16.899999999999999" customHeight="1">
      <c r="B109" s="33"/>
      <c r="C109" s="214" t="s">
        <v>1</v>
      </c>
      <c r="D109" s="214" t="s">
        <v>1219</v>
      </c>
      <c r="E109" s="17" t="s">
        <v>1</v>
      </c>
      <c r="F109" s="215">
        <v>2086</v>
      </c>
      <c r="H109" s="33"/>
    </row>
    <row r="110" spans="2:8" s="1" customFormat="1" ht="16.899999999999999" customHeight="1">
      <c r="B110" s="33"/>
      <c r="C110" s="214" t="s">
        <v>1174</v>
      </c>
      <c r="D110" s="214" t="s">
        <v>273</v>
      </c>
      <c r="E110" s="17" t="s">
        <v>1</v>
      </c>
      <c r="F110" s="215">
        <v>2542.5</v>
      </c>
      <c r="H110" s="33"/>
    </row>
    <row r="111" spans="2:8" s="1" customFormat="1" ht="16.899999999999999" customHeight="1">
      <c r="B111" s="33"/>
      <c r="C111" s="216" t="s">
        <v>7335</v>
      </c>
      <c r="H111" s="33"/>
    </row>
    <row r="112" spans="2:8" s="1" customFormat="1" ht="22.5">
      <c r="B112" s="33"/>
      <c r="C112" s="214" t="s">
        <v>381</v>
      </c>
      <c r="D112" s="214" t="s">
        <v>382</v>
      </c>
      <c r="E112" s="17" t="s">
        <v>276</v>
      </c>
      <c r="F112" s="215">
        <v>2542.5</v>
      </c>
      <c r="H112" s="33"/>
    </row>
    <row r="113" spans="2:8" s="1" customFormat="1" ht="16.899999999999999" customHeight="1">
      <c r="B113" s="33"/>
      <c r="C113" s="214" t="s">
        <v>341</v>
      </c>
      <c r="D113" s="214" t="s">
        <v>342</v>
      </c>
      <c r="E113" s="17" t="s">
        <v>276</v>
      </c>
      <c r="F113" s="215">
        <v>6032.82</v>
      </c>
      <c r="H113" s="33"/>
    </row>
    <row r="114" spans="2:8" s="1" customFormat="1" ht="16.899999999999999" customHeight="1">
      <c r="B114" s="33"/>
      <c r="C114" s="210" t="s">
        <v>766</v>
      </c>
      <c r="D114" s="211" t="s">
        <v>1</v>
      </c>
      <c r="E114" s="212" t="s">
        <v>1</v>
      </c>
      <c r="F114" s="213">
        <v>485.5</v>
      </c>
      <c r="H114" s="33"/>
    </row>
    <row r="115" spans="2:8" s="1" customFormat="1" ht="16.899999999999999" customHeight="1">
      <c r="B115" s="33"/>
      <c r="C115" s="214" t="s">
        <v>1</v>
      </c>
      <c r="D115" s="214" t="s">
        <v>1195</v>
      </c>
      <c r="E115" s="17" t="s">
        <v>1</v>
      </c>
      <c r="F115" s="215">
        <v>201.75</v>
      </c>
      <c r="H115" s="33"/>
    </row>
    <row r="116" spans="2:8" s="1" customFormat="1" ht="16.899999999999999" customHeight="1">
      <c r="B116" s="33"/>
      <c r="C116" s="214" t="s">
        <v>1</v>
      </c>
      <c r="D116" s="214" t="s">
        <v>1196</v>
      </c>
      <c r="E116" s="17" t="s">
        <v>1</v>
      </c>
      <c r="F116" s="215">
        <v>283.75</v>
      </c>
      <c r="H116" s="33"/>
    </row>
    <row r="117" spans="2:8" s="1" customFormat="1" ht="16.899999999999999" customHeight="1">
      <c r="B117" s="33"/>
      <c r="C117" s="214" t="s">
        <v>766</v>
      </c>
      <c r="D117" s="214" t="s">
        <v>317</v>
      </c>
      <c r="E117" s="17" t="s">
        <v>1</v>
      </c>
      <c r="F117" s="215">
        <v>485.5</v>
      </c>
      <c r="H117" s="33"/>
    </row>
    <row r="118" spans="2:8" s="1" customFormat="1" ht="16.899999999999999" customHeight="1">
      <c r="B118" s="33"/>
      <c r="C118" s="216" t="s">
        <v>7335</v>
      </c>
      <c r="H118" s="33"/>
    </row>
    <row r="119" spans="2:8" s="1" customFormat="1" ht="22.5">
      <c r="B119" s="33"/>
      <c r="C119" s="214" t="s">
        <v>312</v>
      </c>
      <c r="D119" s="214" t="s">
        <v>313</v>
      </c>
      <c r="E119" s="17" t="s">
        <v>276</v>
      </c>
      <c r="F119" s="215">
        <v>1278.0999999999999</v>
      </c>
      <c r="H119" s="33"/>
    </row>
    <row r="120" spans="2:8" s="1" customFormat="1" ht="16.899999999999999" customHeight="1">
      <c r="B120" s="33"/>
      <c r="C120" s="214" t="s">
        <v>341</v>
      </c>
      <c r="D120" s="214" t="s">
        <v>342</v>
      </c>
      <c r="E120" s="17" t="s">
        <v>276</v>
      </c>
      <c r="F120" s="215">
        <v>6032.82</v>
      </c>
      <c r="H120" s="33"/>
    </row>
    <row r="121" spans="2:8" s="1" customFormat="1" ht="26.45" customHeight="1">
      <c r="B121" s="33"/>
      <c r="C121" s="209" t="s">
        <v>102</v>
      </c>
      <c r="D121" s="209" t="s">
        <v>103</v>
      </c>
      <c r="H121" s="33"/>
    </row>
    <row r="122" spans="2:8" s="1" customFormat="1" ht="16.899999999999999" customHeight="1">
      <c r="B122" s="33"/>
      <c r="C122" s="210" t="s">
        <v>762</v>
      </c>
      <c r="D122" s="211" t="s">
        <v>1</v>
      </c>
      <c r="E122" s="212" t="s">
        <v>1</v>
      </c>
      <c r="F122" s="213">
        <v>689</v>
      </c>
      <c r="H122" s="33"/>
    </row>
    <row r="123" spans="2:8" s="1" customFormat="1" ht="16.899999999999999" customHeight="1">
      <c r="B123" s="33"/>
      <c r="C123" s="214" t="s">
        <v>1</v>
      </c>
      <c r="D123" s="214" t="s">
        <v>7337</v>
      </c>
      <c r="E123" s="17" t="s">
        <v>1</v>
      </c>
      <c r="F123" s="215">
        <v>520</v>
      </c>
      <c r="H123" s="33"/>
    </row>
    <row r="124" spans="2:8" s="1" customFormat="1" ht="16.899999999999999" customHeight="1">
      <c r="B124" s="33"/>
      <c r="C124" s="214" t="s">
        <v>1</v>
      </c>
      <c r="D124" s="214" t="s">
        <v>7338</v>
      </c>
      <c r="E124" s="17" t="s">
        <v>1</v>
      </c>
      <c r="F124" s="215">
        <v>169</v>
      </c>
      <c r="H124" s="33"/>
    </row>
    <row r="125" spans="2:8" s="1" customFormat="1" ht="16.899999999999999" customHeight="1">
      <c r="B125" s="33"/>
      <c r="C125" s="214" t="s">
        <v>762</v>
      </c>
      <c r="D125" s="214" t="s">
        <v>317</v>
      </c>
      <c r="E125" s="17" t="s">
        <v>1</v>
      </c>
      <c r="F125" s="215">
        <v>689</v>
      </c>
      <c r="H125" s="33"/>
    </row>
    <row r="126" spans="2:8" s="1" customFormat="1" ht="16.899999999999999" customHeight="1">
      <c r="B126" s="33"/>
      <c r="C126" s="210" t="s">
        <v>7339</v>
      </c>
      <c r="D126" s="211" t="s">
        <v>1</v>
      </c>
      <c r="E126" s="212" t="s">
        <v>1</v>
      </c>
      <c r="F126" s="213">
        <v>253.01499999999999</v>
      </c>
      <c r="H126" s="33"/>
    </row>
    <row r="127" spans="2:8" s="1" customFormat="1" ht="16.899999999999999" customHeight="1">
      <c r="B127" s="33"/>
      <c r="C127" s="214" t="s">
        <v>1</v>
      </c>
      <c r="D127" s="214" t="s">
        <v>7340</v>
      </c>
      <c r="E127" s="17" t="s">
        <v>1</v>
      </c>
      <c r="F127" s="215">
        <v>253.01499999999999</v>
      </c>
      <c r="H127" s="33"/>
    </row>
    <row r="128" spans="2:8" s="1" customFormat="1" ht="16.899999999999999" customHeight="1">
      <c r="B128" s="33"/>
      <c r="C128" s="214" t="s">
        <v>7339</v>
      </c>
      <c r="D128" s="214" t="s">
        <v>317</v>
      </c>
      <c r="E128" s="17" t="s">
        <v>1</v>
      </c>
      <c r="F128" s="215">
        <v>253.01499999999999</v>
      </c>
      <c r="H128" s="33"/>
    </row>
    <row r="129" spans="2:8" s="1" customFormat="1" ht="16.899999999999999" customHeight="1">
      <c r="B129" s="33"/>
      <c r="C129" s="210" t="s">
        <v>1260</v>
      </c>
      <c r="D129" s="211" t="s">
        <v>1</v>
      </c>
      <c r="E129" s="212" t="s">
        <v>1</v>
      </c>
      <c r="F129" s="213">
        <v>569.96</v>
      </c>
      <c r="H129" s="33"/>
    </row>
    <row r="130" spans="2:8" s="1" customFormat="1" ht="16.899999999999999" customHeight="1">
      <c r="B130" s="33"/>
      <c r="C130" s="214" t="s">
        <v>1</v>
      </c>
      <c r="D130" s="214" t="s">
        <v>1399</v>
      </c>
      <c r="E130" s="17" t="s">
        <v>1</v>
      </c>
      <c r="F130" s="215">
        <v>569.96</v>
      </c>
      <c r="H130" s="33"/>
    </row>
    <row r="131" spans="2:8" s="1" customFormat="1" ht="16.899999999999999" customHeight="1">
      <c r="B131" s="33"/>
      <c r="C131" s="214" t="s">
        <v>1260</v>
      </c>
      <c r="D131" s="214" t="s">
        <v>317</v>
      </c>
      <c r="E131" s="17" t="s">
        <v>1</v>
      </c>
      <c r="F131" s="215">
        <v>569.96</v>
      </c>
      <c r="H131" s="33"/>
    </row>
    <row r="132" spans="2:8" s="1" customFormat="1" ht="16.899999999999999" customHeight="1">
      <c r="B132" s="33"/>
      <c r="C132" s="216" t="s">
        <v>7335</v>
      </c>
      <c r="H132" s="33"/>
    </row>
    <row r="133" spans="2:8" s="1" customFormat="1" ht="22.5">
      <c r="B133" s="33"/>
      <c r="C133" s="214" t="s">
        <v>381</v>
      </c>
      <c r="D133" s="214" t="s">
        <v>382</v>
      </c>
      <c r="E133" s="17" t="s">
        <v>276</v>
      </c>
      <c r="F133" s="215">
        <v>720.46</v>
      </c>
      <c r="H133" s="33"/>
    </row>
    <row r="134" spans="2:8" s="1" customFormat="1" ht="16.899999999999999" customHeight="1">
      <c r="B134" s="33"/>
      <c r="C134" s="214" t="s">
        <v>341</v>
      </c>
      <c r="D134" s="214" t="s">
        <v>342</v>
      </c>
      <c r="E134" s="17" t="s">
        <v>276</v>
      </c>
      <c r="F134" s="215">
        <v>1425.3309999999999</v>
      </c>
      <c r="H134" s="33"/>
    </row>
    <row r="135" spans="2:8" s="1" customFormat="1" ht="16.899999999999999" customHeight="1">
      <c r="B135" s="33"/>
      <c r="C135" s="210" t="s">
        <v>1379</v>
      </c>
      <c r="D135" s="211" t="s">
        <v>1</v>
      </c>
      <c r="E135" s="212" t="s">
        <v>1</v>
      </c>
      <c r="F135" s="213">
        <v>546.255</v>
      </c>
      <c r="H135" s="33"/>
    </row>
    <row r="136" spans="2:8" s="1" customFormat="1" ht="16.899999999999999" customHeight="1">
      <c r="B136" s="33"/>
      <c r="C136" s="214" t="s">
        <v>1</v>
      </c>
      <c r="D136" s="214" t="s">
        <v>1377</v>
      </c>
      <c r="E136" s="17" t="s">
        <v>1</v>
      </c>
      <c r="F136" s="215">
        <v>344.01</v>
      </c>
      <c r="H136" s="33"/>
    </row>
    <row r="137" spans="2:8" s="1" customFormat="1" ht="16.899999999999999" customHeight="1">
      <c r="B137" s="33"/>
      <c r="C137" s="214" t="s">
        <v>1</v>
      </c>
      <c r="D137" s="214" t="s">
        <v>1378</v>
      </c>
      <c r="E137" s="17" t="s">
        <v>1</v>
      </c>
      <c r="F137" s="215">
        <v>202.245</v>
      </c>
      <c r="H137" s="33"/>
    </row>
    <row r="138" spans="2:8" s="1" customFormat="1" ht="16.899999999999999" customHeight="1">
      <c r="B138" s="33"/>
      <c r="C138" s="214" t="s">
        <v>1379</v>
      </c>
      <c r="D138" s="214" t="s">
        <v>317</v>
      </c>
      <c r="E138" s="17" t="s">
        <v>1</v>
      </c>
      <c r="F138" s="215">
        <v>546.255</v>
      </c>
      <c r="H138" s="33"/>
    </row>
    <row r="139" spans="2:8" s="1" customFormat="1" ht="16.899999999999999" customHeight="1">
      <c r="B139" s="33"/>
      <c r="C139" s="210" t="s">
        <v>1381</v>
      </c>
      <c r="D139" s="211" t="s">
        <v>1</v>
      </c>
      <c r="E139" s="212" t="s">
        <v>1</v>
      </c>
      <c r="F139" s="213">
        <v>202.245</v>
      </c>
      <c r="H139" s="33"/>
    </row>
    <row r="140" spans="2:8" s="1" customFormat="1" ht="16.899999999999999" customHeight="1">
      <c r="B140" s="33"/>
      <c r="C140" s="214" t="s">
        <v>1</v>
      </c>
      <c r="D140" s="214" t="s">
        <v>1378</v>
      </c>
      <c r="E140" s="17" t="s">
        <v>1</v>
      </c>
      <c r="F140" s="215">
        <v>202.245</v>
      </c>
      <c r="H140" s="33"/>
    </row>
    <row r="141" spans="2:8" s="1" customFormat="1" ht="16.899999999999999" customHeight="1">
      <c r="B141" s="33"/>
      <c r="C141" s="214" t="s">
        <v>1381</v>
      </c>
      <c r="D141" s="214" t="s">
        <v>317</v>
      </c>
      <c r="E141" s="17" t="s">
        <v>1</v>
      </c>
      <c r="F141" s="215">
        <v>202.245</v>
      </c>
      <c r="H141" s="33"/>
    </row>
    <row r="142" spans="2:8" s="1" customFormat="1" ht="16.899999999999999" customHeight="1">
      <c r="B142" s="33"/>
      <c r="C142" s="210" t="s">
        <v>213</v>
      </c>
      <c r="D142" s="211" t="s">
        <v>1</v>
      </c>
      <c r="E142" s="212" t="s">
        <v>1</v>
      </c>
      <c r="F142" s="213">
        <v>855.37099999999998</v>
      </c>
      <c r="H142" s="33"/>
    </row>
    <row r="143" spans="2:8" s="1" customFormat="1" ht="16.899999999999999" customHeight="1">
      <c r="B143" s="33"/>
      <c r="C143" s="214" t="s">
        <v>1</v>
      </c>
      <c r="D143" s="214" t="s">
        <v>1395</v>
      </c>
      <c r="E143" s="17" t="s">
        <v>1</v>
      </c>
      <c r="F143" s="215">
        <v>379.97</v>
      </c>
      <c r="H143" s="33"/>
    </row>
    <row r="144" spans="2:8" s="1" customFormat="1" ht="16.899999999999999" customHeight="1">
      <c r="B144" s="33"/>
      <c r="C144" s="214" t="s">
        <v>1</v>
      </c>
      <c r="D144" s="214" t="s">
        <v>1394</v>
      </c>
      <c r="E144" s="17" t="s">
        <v>1</v>
      </c>
      <c r="F144" s="215">
        <v>404.49</v>
      </c>
      <c r="H144" s="33"/>
    </row>
    <row r="145" spans="2:8" s="1" customFormat="1" ht="16.899999999999999" customHeight="1">
      <c r="B145" s="33"/>
      <c r="C145" s="214" t="s">
        <v>1</v>
      </c>
      <c r="D145" s="214" t="s">
        <v>1396</v>
      </c>
      <c r="E145" s="17" t="s">
        <v>1</v>
      </c>
      <c r="F145" s="215">
        <v>70.911000000000001</v>
      </c>
      <c r="H145" s="33"/>
    </row>
    <row r="146" spans="2:8" s="1" customFormat="1" ht="16.899999999999999" customHeight="1">
      <c r="B146" s="33"/>
      <c r="C146" s="214" t="s">
        <v>213</v>
      </c>
      <c r="D146" s="214" t="s">
        <v>317</v>
      </c>
      <c r="E146" s="17" t="s">
        <v>1</v>
      </c>
      <c r="F146" s="215">
        <v>855.37099999999998</v>
      </c>
      <c r="H146" s="33"/>
    </row>
    <row r="147" spans="2:8" s="1" customFormat="1" ht="16.899999999999999" customHeight="1">
      <c r="B147" s="33"/>
      <c r="C147" s="216" t="s">
        <v>7335</v>
      </c>
      <c r="H147" s="33"/>
    </row>
    <row r="148" spans="2:8" s="1" customFormat="1" ht="22.5">
      <c r="B148" s="33"/>
      <c r="C148" s="214" t="s">
        <v>321</v>
      </c>
      <c r="D148" s="214" t="s">
        <v>322</v>
      </c>
      <c r="E148" s="17" t="s">
        <v>276</v>
      </c>
      <c r="F148" s="215">
        <v>1259.8610000000001</v>
      </c>
      <c r="H148" s="33"/>
    </row>
    <row r="149" spans="2:8" s="1" customFormat="1" ht="16.899999999999999" customHeight="1">
      <c r="B149" s="33"/>
      <c r="C149" s="214" t="s">
        <v>341</v>
      </c>
      <c r="D149" s="214" t="s">
        <v>342</v>
      </c>
      <c r="E149" s="17" t="s">
        <v>276</v>
      </c>
      <c r="F149" s="215">
        <v>1425.3309999999999</v>
      </c>
      <c r="H149" s="33"/>
    </row>
    <row r="150" spans="2:8" s="1" customFormat="1" ht="16.899999999999999" customHeight="1">
      <c r="B150" s="33"/>
      <c r="C150" s="210" t="s">
        <v>1262</v>
      </c>
      <c r="D150" s="211" t="s">
        <v>1</v>
      </c>
      <c r="E150" s="212" t="s">
        <v>1</v>
      </c>
      <c r="F150" s="213">
        <v>145.542</v>
      </c>
      <c r="H150" s="33"/>
    </row>
    <row r="151" spans="2:8" s="1" customFormat="1" ht="16.899999999999999" customHeight="1">
      <c r="B151" s="33"/>
      <c r="C151" s="214" t="s">
        <v>1</v>
      </c>
      <c r="D151" s="214" t="s">
        <v>1390</v>
      </c>
      <c r="E151" s="17" t="s">
        <v>1</v>
      </c>
      <c r="F151" s="215">
        <v>145.542</v>
      </c>
      <c r="H151" s="33"/>
    </row>
    <row r="152" spans="2:8" s="1" customFormat="1" ht="16.899999999999999" customHeight="1">
      <c r="B152" s="33"/>
      <c r="C152" s="214" t="s">
        <v>1262</v>
      </c>
      <c r="D152" s="214" t="s">
        <v>317</v>
      </c>
      <c r="E152" s="17" t="s">
        <v>1</v>
      </c>
      <c r="F152" s="215">
        <v>145.542</v>
      </c>
      <c r="H152" s="33"/>
    </row>
    <row r="153" spans="2:8" s="1" customFormat="1" ht="16.899999999999999" customHeight="1">
      <c r="B153" s="33"/>
      <c r="C153" s="216" t="s">
        <v>7335</v>
      </c>
      <c r="H153" s="33"/>
    </row>
    <row r="154" spans="2:8" s="1" customFormat="1" ht="22.5">
      <c r="B154" s="33"/>
      <c r="C154" s="214" t="s">
        <v>312</v>
      </c>
      <c r="D154" s="214" t="s">
        <v>313</v>
      </c>
      <c r="E154" s="17" t="s">
        <v>276</v>
      </c>
      <c r="F154" s="215">
        <v>372.822</v>
      </c>
      <c r="H154" s="33"/>
    </row>
    <row r="155" spans="2:8" s="1" customFormat="1" ht="16.899999999999999" customHeight="1">
      <c r="B155" s="33"/>
      <c r="C155" s="214" t="s">
        <v>336</v>
      </c>
      <c r="D155" s="214" t="s">
        <v>337</v>
      </c>
      <c r="E155" s="17" t="s">
        <v>276</v>
      </c>
      <c r="F155" s="215">
        <v>145.542</v>
      </c>
      <c r="H155" s="33"/>
    </row>
    <row r="156" spans="2:8" s="1" customFormat="1" ht="26.45" customHeight="1">
      <c r="B156" s="33"/>
      <c r="C156" s="209" t="s">
        <v>105</v>
      </c>
      <c r="D156" s="209" t="s">
        <v>106</v>
      </c>
      <c r="H156" s="33"/>
    </row>
    <row r="157" spans="2:8" s="1" customFormat="1" ht="16.899999999999999" customHeight="1">
      <c r="B157" s="33"/>
      <c r="C157" s="210" t="s">
        <v>762</v>
      </c>
      <c r="D157" s="211" t="s">
        <v>1</v>
      </c>
      <c r="E157" s="212" t="s">
        <v>1</v>
      </c>
      <c r="F157" s="213">
        <v>3755.36</v>
      </c>
      <c r="H157" s="33"/>
    </row>
    <row r="158" spans="2:8" s="1" customFormat="1" ht="16.899999999999999" customHeight="1">
      <c r="B158" s="33"/>
      <c r="C158" s="210" t="s">
        <v>1804</v>
      </c>
      <c r="D158" s="211" t="s">
        <v>1</v>
      </c>
      <c r="E158" s="212" t="s">
        <v>1</v>
      </c>
      <c r="F158" s="213">
        <v>6579.36</v>
      </c>
      <c r="H158" s="33"/>
    </row>
    <row r="159" spans="2:8" s="1" customFormat="1" ht="16.899999999999999" customHeight="1">
      <c r="B159" s="33"/>
      <c r="C159" s="214" t="s">
        <v>1</v>
      </c>
      <c r="D159" s="214" t="s">
        <v>1817</v>
      </c>
      <c r="E159" s="17" t="s">
        <v>1</v>
      </c>
      <c r="F159" s="215">
        <v>2456.9299999999998</v>
      </c>
      <c r="H159" s="33"/>
    </row>
    <row r="160" spans="2:8" s="1" customFormat="1" ht="16.899999999999999" customHeight="1">
      <c r="B160" s="33"/>
      <c r="C160" s="214" t="s">
        <v>1</v>
      </c>
      <c r="D160" s="214" t="s">
        <v>1842</v>
      </c>
      <c r="E160" s="17" t="s">
        <v>1</v>
      </c>
      <c r="F160" s="215">
        <v>1741.7</v>
      </c>
      <c r="H160" s="33"/>
    </row>
    <row r="161" spans="2:8" s="1" customFormat="1" ht="16.899999999999999" customHeight="1">
      <c r="B161" s="33"/>
      <c r="C161" s="214" t="s">
        <v>1</v>
      </c>
      <c r="D161" s="214" t="s">
        <v>1843</v>
      </c>
      <c r="E161" s="17" t="s">
        <v>1</v>
      </c>
      <c r="F161" s="215">
        <v>706.86</v>
      </c>
      <c r="H161" s="33"/>
    </row>
    <row r="162" spans="2:8" s="1" customFormat="1" ht="16.899999999999999" customHeight="1">
      <c r="B162" s="33"/>
      <c r="C162" s="214" t="s">
        <v>1</v>
      </c>
      <c r="D162" s="214" t="s">
        <v>1844</v>
      </c>
      <c r="E162" s="17" t="s">
        <v>1</v>
      </c>
      <c r="F162" s="215">
        <v>1425.89</v>
      </c>
      <c r="H162" s="33"/>
    </row>
    <row r="163" spans="2:8" s="1" customFormat="1" ht="16.899999999999999" customHeight="1">
      <c r="B163" s="33"/>
      <c r="C163" s="214" t="s">
        <v>1</v>
      </c>
      <c r="D163" s="214" t="s">
        <v>1845</v>
      </c>
      <c r="E163" s="17" t="s">
        <v>1</v>
      </c>
      <c r="F163" s="215">
        <v>247.98</v>
      </c>
      <c r="H163" s="33"/>
    </row>
    <row r="164" spans="2:8" s="1" customFormat="1" ht="16.899999999999999" customHeight="1">
      <c r="B164" s="33"/>
      <c r="C164" s="214" t="s">
        <v>1804</v>
      </c>
      <c r="D164" s="214" t="s">
        <v>317</v>
      </c>
      <c r="E164" s="17" t="s">
        <v>1</v>
      </c>
      <c r="F164" s="215">
        <v>6579.36</v>
      </c>
      <c r="H164" s="33"/>
    </row>
    <row r="165" spans="2:8" s="1" customFormat="1" ht="16.899999999999999" customHeight="1">
      <c r="B165" s="33"/>
      <c r="C165" s="216" t="s">
        <v>7335</v>
      </c>
      <c r="H165" s="33"/>
    </row>
    <row r="166" spans="2:8" s="1" customFormat="1" ht="22.5">
      <c r="B166" s="33"/>
      <c r="C166" s="214" t="s">
        <v>321</v>
      </c>
      <c r="D166" s="214" t="s">
        <v>322</v>
      </c>
      <c r="E166" s="17" t="s">
        <v>276</v>
      </c>
      <c r="F166" s="215">
        <v>9283.76</v>
      </c>
      <c r="H166" s="33"/>
    </row>
    <row r="167" spans="2:8" s="1" customFormat="1" ht="16.899999999999999" customHeight="1">
      <c r="B167" s="33"/>
      <c r="C167" s="214" t="s">
        <v>341</v>
      </c>
      <c r="D167" s="214" t="s">
        <v>342</v>
      </c>
      <c r="E167" s="17" t="s">
        <v>276</v>
      </c>
      <c r="F167" s="215">
        <v>9861.59</v>
      </c>
      <c r="H167" s="33"/>
    </row>
    <row r="168" spans="2:8" s="1" customFormat="1" ht="16.899999999999999" customHeight="1">
      <c r="B168" s="33"/>
      <c r="C168" s="210" t="s">
        <v>208</v>
      </c>
      <c r="D168" s="211" t="s">
        <v>1</v>
      </c>
      <c r="E168" s="212" t="s">
        <v>1</v>
      </c>
      <c r="F168" s="213">
        <v>3282.23</v>
      </c>
      <c r="H168" s="33"/>
    </row>
    <row r="169" spans="2:8" s="1" customFormat="1" ht="16.899999999999999" customHeight="1">
      <c r="B169" s="33"/>
      <c r="C169" s="214" t="s">
        <v>1</v>
      </c>
      <c r="D169" s="214" t="s">
        <v>1850</v>
      </c>
      <c r="E169" s="17" t="s">
        <v>1</v>
      </c>
      <c r="F169" s="215">
        <v>669.73</v>
      </c>
      <c r="H169" s="33"/>
    </row>
    <row r="170" spans="2:8" s="1" customFormat="1" ht="16.899999999999999" customHeight="1">
      <c r="B170" s="33"/>
      <c r="C170" s="214" t="s">
        <v>1</v>
      </c>
      <c r="D170" s="214" t="s">
        <v>1851</v>
      </c>
      <c r="E170" s="17" t="s">
        <v>1</v>
      </c>
      <c r="F170" s="215">
        <v>2612.5</v>
      </c>
      <c r="H170" s="33"/>
    </row>
    <row r="171" spans="2:8" s="1" customFormat="1" ht="16.899999999999999" customHeight="1">
      <c r="B171" s="33"/>
      <c r="C171" s="214" t="s">
        <v>208</v>
      </c>
      <c r="D171" s="214" t="s">
        <v>317</v>
      </c>
      <c r="E171" s="17" t="s">
        <v>1</v>
      </c>
      <c r="F171" s="215">
        <v>3282.23</v>
      </c>
      <c r="H171" s="33"/>
    </row>
    <row r="172" spans="2:8" s="1" customFormat="1" ht="16.899999999999999" customHeight="1">
      <c r="B172" s="33"/>
      <c r="C172" s="216" t="s">
        <v>7335</v>
      </c>
      <c r="H172" s="33"/>
    </row>
    <row r="173" spans="2:8" s="1" customFormat="1" ht="22.5">
      <c r="B173" s="33"/>
      <c r="C173" s="214" t="s">
        <v>381</v>
      </c>
      <c r="D173" s="214" t="s">
        <v>382</v>
      </c>
      <c r="E173" s="17" t="s">
        <v>276</v>
      </c>
      <c r="F173" s="215">
        <v>3282.23</v>
      </c>
      <c r="H173" s="33"/>
    </row>
    <row r="174" spans="2:8" s="1" customFormat="1" ht="16.899999999999999" customHeight="1">
      <c r="B174" s="33"/>
      <c r="C174" s="214" t="s">
        <v>341</v>
      </c>
      <c r="D174" s="214" t="s">
        <v>342</v>
      </c>
      <c r="E174" s="17" t="s">
        <v>276</v>
      </c>
      <c r="F174" s="215">
        <v>9861.59</v>
      </c>
      <c r="H174" s="33"/>
    </row>
    <row r="175" spans="2:8" s="1" customFormat="1" ht="16.899999999999999" customHeight="1">
      <c r="B175" s="33"/>
      <c r="C175" s="210" t="s">
        <v>766</v>
      </c>
      <c r="D175" s="211" t="s">
        <v>1</v>
      </c>
      <c r="E175" s="212" t="s">
        <v>1</v>
      </c>
      <c r="F175" s="213">
        <v>349.08</v>
      </c>
      <c r="H175" s="33"/>
    </row>
    <row r="176" spans="2:8" s="1" customFormat="1" ht="16.899999999999999" customHeight="1">
      <c r="B176" s="33"/>
      <c r="C176" s="214" t="s">
        <v>1</v>
      </c>
      <c r="D176" s="214" t="s">
        <v>1840</v>
      </c>
      <c r="E176" s="17" t="s">
        <v>1</v>
      </c>
      <c r="F176" s="215">
        <v>349.08</v>
      </c>
      <c r="H176" s="33"/>
    </row>
    <row r="177" spans="2:8" s="1" customFormat="1" ht="16.899999999999999" customHeight="1">
      <c r="B177" s="33"/>
      <c r="C177" s="214" t="s">
        <v>766</v>
      </c>
      <c r="D177" s="214" t="s">
        <v>317</v>
      </c>
      <c r="E177" s="17" t="s">
        <v>1</v>
      </c>
      <c r="F177" s="215">
        <v>349.08</v>
      </c>
      <c r="H177" s="33"/>
    </row>
    <row r="178" spans="2:8" s="1" customFormat="1" ht="16.899999999999999" customHeight="1">
      <c r="B178" s="33"/>
      <c r="C178" s="216" t="s">
        <v>7335</v>
      </c>
      <c r="H178" s="33"/>
    </row>
    <row r="179" spans="2:8" s="1" customFormat="1" ht="22.5">
      <c r="B179" s="33"/>
      <c r="C179" s="214" t="s">
        <v>312</v>
      </c>
      <c r="D179" s="214" t="s">
        <v>313</v>
      </c>
      <c r="E179" s="17" t="s">
        <v>276</v>
      </c>
      <c r="F179" s="215">
        <v>900.56</v>
      </c>
      <c r="H179" s="33"/>
    </row>
    <row r="180" spans="2:8" s="1" customFormat="1" ht="16.899999999999999" customHeight="1">
      <c r="B180" s="33"/>
      <c r="C180" s="214" t="s">
        <v>336</v>
      </c>
      <c r="D180" s="214" t="s">
        <v>337</v>
      </c>
      <c r="E180" s="17" t="s">
        <v>276</v>
      </c>
      <c r="F180" s="215">
        <v>349.08</v>
      </c>
      <c r="H180" s="33"/>
    </row>
    <row r="181" spans="2:8" s="1" customFormat="1" ht="26.45" customHeight="1">
      <c r="B181" s="33"/>
      <c r="C181" s="209" t="s">
        <v>108</v>
      </c>
      <c r="D181" s="209" t="s">
        <v>109</v>
      </c>
      <c r="H181" s="33"/>
    </row>
    <row r="182" spans="2:8" s="1" customFormat="1" ht="16.899999999999999" customHeight="1">
      <c r="B182" s="33"/>
      <c r="C182" s="210" t="s">
        <v>762</v>
      </c>
      <c r="D182" s="211" t="s">
        <v>1</v>
      </c>
      <c r="E182" s="212" t="s">
        <v>1</v>
      </c>
      <c r="F182" s="213">
        <v>117</v>
      </c>
      <c r="H182" s="33"/>
    </row>
    <row r="183" spans="2:8" s="1" customFormat="1" ht="16.899999999999999" customHeight="1">
      <c r="B183" s="33"/>
      <c r="C183" s="214" t="s">
        <v>1</v>
      </c>
      <c r="D183" s="214" t="s">
        <v>1995</v>
      </c>
      <c r="E183" s="17" t="s">
        <v>1</v>
      </c>
      <c r="F183" s="215">
        <v>58</v>
      </c>
      <c r="H183" s="33"/>
    </row>
    <row r="184" spans="2:8" s="1" customFormat="1" ht="16.899999999999999" customHeight="1">
      <c r="B184" s="33"/>
      <c r="C184" s="214" t="s">
        <v>1</v>
      </c>
      <c r="D184" s="214" t="s">
        <v>1996</v>
      </c>
      <c r="E184" s="17" t="s">
        <v>1</v>
      </c>
      <c r="F184" s="215">
        <v>59</v>
      </c>
      <c r="H184" s="33"/>
    </row>
    <row r="185" spans="2:8" s="1" customFormat="1" ht="16.899999999999999" customHeight="1">
      <c r="B185" s="33"/>
      <c r="C185" s="214" t="s">
        <v>762</v>
      </c>
      <c r="D185" s="214" t="s">
        <v>317</v>
      </c>
      <c r="E185" s="17" t="s">
        <v>1</v>
      </c>
      <c r="F185" s="215">
        <v>117</v>
      </c>
      <c r="H185" s="33"/>
    </row>
    <row r="186" spans="2:8" s="1" customFormat="1" ht="16.899999999999999" customHeight="1">
      <c r="B186" s="33"/>
      <c r="C186" s="216" t="s">
        <v>7335</v>
      </c>
      <c r="H186" s="33"/>
    </row>
    <row r="187" spans="2:8" s="1" customFormat="1" ht="22.5">
      <c r="B187" s="33"/>
      <c r="C187" s="214" t="s">
        <v>321</v>
      </c>
      <c r="D187" s="214" t="s">
        <v>322</v>
      </c>
      <c r="E187" s="17" t="s">
        <v>276</v>
      </c>
      <c r="F187" s="215">
        <v>176</v>
      </c>
      <c r="H187" s="33"/>
    </row>
    <row r="188" spans="2:8" s="1" customFormat="1" ht="16.899999999999999" customHeight="1">
      <c r="B188" s="33"/>
      <c r="C188" s="214" t="s">
        <v>341</v>
      </c>
      <c r="D188" s="214" t="s">
        <v>342</v>
      </c>
      <c r="E188" s="17" t="s">
        <v>276</v>
      </c>
      <c r="F188" s="215">
        <v>204</v>
      </c>
      <c r="H188" s="33"/>
    </row>
    <row r="189" spans="2:8" s="1" customFormat="1" ht="16.899999999999999" customHeight="1">
      <c r="B189" s="33"/>
      <c r="C189" s="210" t="s">
        <v>971</v>
      </c>
      <c r="D189" s="211" t="s">
        <v>1</v>
      </c>
      <c r="E189" s="212" t="s">
        <v>1</v>
      </c>
      <c r="F189" s="213">
        <v>87</v>
      </c>
      <c r="H189" s="33"/>
    </row>
    <row r="190" spans="2:8" s="1" customFormat="1" ht="16.899999999999999" customHeight="1">
      <c r="B190" s="33"/>
      <c r="C190" s="214" t="s">
        <v>1</v>
      </c>
      <c r="D190" s="214" t="s">
        <v>2008</v>
      </c>
      <c r="E190" s="17" t="s">
        <v>1</v>
      </c>
      <c r="F190" s="215">
        <v>87</v>
      </c>
      <c r="H190" s="33"/>
    </row>
    <row r="191" spans="2:8" s="1" customFormat="1" ht="16.899999999999999" customHeight="1">
      <c r="B191" s="33"/>
      <c r="C191" s="214" t="s">
        <v>971</v>
      </c>
      <c r="D191" s="214" t="s">
        <v>317</v>
      </c>
      <c r="E191" s="17" t="s">
        <v>1</v>
      </c>
      <c r="F191" s="215">
        <v>87</v>
      </c>
      <c r="H191" s="33"/>
    </row>
    <row r="192" spans="2:8" s="1" customFormat="1" ht="16.899999999999999" customHeight="1">
      <c r="B192" s="33"/>
      <c r="C192" s="216" t="s">
        <v>7335</v>
      </c>
      <c r="H192" s="33"/>
    </row>
    <row r="193" spans="2:8" s="1" customFormat="1" ht="22.5">
      <c r="B193" s="33"/>
      <c r="C193" s="214" t="s">
        <v>381</v>
      </c>
      <c r="D193" s="214" t="s">
        <v>382</v>
      </c>
      <c r="E193" s="17" t="s">
        <v>276</v>
      </c>
      <c r="F193" s="215">
        <v>110</v>
      </c>
      <c r="H193" s="33"/>
    </row>
    <row r="194" spans="2:8" s="1" customFormat="1" ht="16.899999999999999" customHeight="1">
      <c r="B194" s="33"/>
      <c r="C194" s="214" t="s">
        <v>341</v>
      </c>
      <c r="D194" s="214" t="s">
        <v>342</v>
      </c>
      <c r="E194" s="17" t="s">
        <v>276</v>
      </c>
      <c r="F194" s="215">
        <v>204</v>
      </c>
      <c r="H194" s="33"/>
    </row>
    <row r="195" spans="2:8" s="1" customFormat="1" ht="16.899999999999999" customHeight="1">
      <c r="B195" s="33"/>
      <c r="C195" s="210" t="s">
        <v>766</v>
      </c>
      <c r="D195" s="211" t="s">
        <v>1</v>
      </c>
      <c r="E195" s="212" t="s">
        <v>1</v>
      </c>
      <c r="F195" s="213">
        <v>27.75</v>
      </c>
      <c r="H195" s="33"/>
    </row>
    <row r="196" spans="2:8" s="1" customFormat="1" ht="16.899999999999999" customHeight="1">
      <c r="B196" s="33"/>
      <c r="C196" s="214" t="s">
        <v>766</v>
      </c>
      <c r="D196" s="214" t="s">
        <v>1992</v>
      </c>
      <c r="E196" s="17" t="s">
        <v>1</v>
      </c>
      <c r="F196" s="215">
        <v>27.75</v>
      </c>
      <c r="H196" s="33"/>
    </row>
    <row r="197" spans="2:8" s="1" customFormat="1" ht="26.45" customHeight="1">
      <c r="B197" s="33"/>
      <c r="C197" s="209" t="s">
        <v>111</v>
      </c>
      <c r="D197" s="209" t="s">
        <v>112</v>
      </c>
      <c r="H197" s="33"/>
    </row>
    <row r="198" spans="2:8" s="1" customFormat="1" ht="16.899999999999999" customHeight="1">
      <c r="B198" s="33"/>
      <c r="C198" s="210" t="s">
        <v>2035</v>
      </c>
      <c r="D198" s="211" t="s">
        <v>1</v>
      </c>
      <c r="E198" s="212" t="s">
        <v>1</v>
      </c>
      <c r="F198" s="213">
        <v>55.39</v>
      </c>
      <c r="H198" s="33"/>
    </row>
    <row r="199" spans="2:8" s="1" customFormat="1" ht="16.899999999999999" customHeight="1">
      <c r="B199" s="33"/>
      <c r="C199" s="214" t="s">
        <v>1</v>
      </c>
      <c r="D199" s="214" t="s">
        <v>2063</v>
      </c>
      <c r="E199" s="17" t="s">
        <v>1</v>
      </c>
      <c r="F199" s="215">
        <v>29.2</v>
      </c>
      <c r="H199" s="33"/>
    </row>
    <row r="200" spans="2:8" s="1" customFormat="1" ht="16.899999999999999" customHeight="1">
      <c r="B200" s="33"/>
      <c r="C200" s="214" t="s">
        <v>1</v>
      </c>
      <c r="D200" s="214" t="s">
        <v>2064</v>
      </c>
      <c r="E200" s="17" t="s">
        <v>1</v>
      </c>
      <c r="F200" s="215">
        <v>26.19</v>
      </c>
      <c r="H200" s="33"/>
    </row>
    <row r="201" spans="2:8" s="1" customFormat="1" ht="16.899999999999999" customHeight="1">
      <c r="B201" s="33"/>
      <c r="C201" s="214" t="s">
        <v>2035</v>
      </c>
      <c r="D201" s="214" t="s">
        <v>317</v>
      </c>
      <c r="E201" s="17" t="s">
        <v>1</v>
      </c>
      <c r="F201" s="215">
        <v>55.39</v>
      </c>
      <c r="H201" s="33"/>
    </row>
    <row r="202" spans="2:8" s="1" customFormat="1" ht="16.899999999999999" customHeight="1">
      <c r="B202" s="33"/>
      <c r="C202" s="216" t="s">
        <v>7335</v>
      </c>
      <c r="H202" s="33"/>
    </row>
    <row r="203" spans="2:8" s="1" customFormat="1" ht="22.5">
      <c r="B203" s="33"/>
      <c r="C203" s="214" t="s">
        <v>321</v>
      </c>
      <c r="D203" s="214" t="s">
        <v>322</v>
      </c>
      <c r="E203" s="17" t="s">
        <v>276</v>
      </c>
      <c r="F203" s="215">
        <v>354.29</v>
      </c>
      <c r="H203" s="33"/>
    </row>
    <row r="204" spans="2:8" s="1" customFormat="1" ht="16.899999999999999" customHeight="1">
      <c r="B204" s="33"/>
      <c r="C204" s="214" t="s">
        <v>341</v>
      </c>
      <c r="D204" s="214" t="s">
        <v>342</v>
      </c>
      <c r="E204" s="17" t="s">
        <v>276</v>
      </c>
      <c r="F204" s="215">
        <v>55.39</v>
      </c>
      <c r="H204" s="33"/>
    </row>
    <row r="205" spans="2:8" s="1" customFormat="1" ht="26.45" customHeight="1">
      <c r="B205" s="33"/>
      <c r="C205" s="209" t="s">
        <v>125</v>
      </c>
      <c r="D205" s="209" t="s">
        <v>126</v>
      </c>
      <c r="H205" s="33"/>
    </row>
    <row r="206" spans="2:8" s="1" customFormat="1" ht="16.899999999999999" customHeight="1">
      <c r="B206" s="33"/>
      <c r="C206" s="210" t="s">
        <v>762</v>
      </c>
      <c r="D206" s="211" t="s">
        <v>1</v>
      </c>
      <c r="E206" s="212" t="s">
        <v>1</v>
      </c>
      <c r="F206" s="213">
        <v>1498.17</v>
      </c>
      <c r="H206" s="33"/>
    </row>
    <row r="207" spans="2:8" s="1" customFormat="1" ht="16.899999999999999" customHeight="1">
      <c r="B207" s="33"/>
      <c r="C207" s="214" t="s">
        <v>1</v>
      </c>
      <c r="D207" s="214" t="s">
        <v>3001</v>
      </c>
      <c r="E207" s="17" t="s">
        <v>1</v>
      </c>
      <c r="F207" s="215">
        <v>223.32300000000001</v>
      </c>
      <c r="H207" s="33"/>
    </row>
    <row r="208" spans="2:8" s="1" customFormat="1" ht="16.899999999999999" customHeight="1">
      <c r="B208" s="33"/>
      <c r="C208" s="214" t="s">
        <v>3002</v>
      </c>
      <c r="D208" s="214" t="s">
        <v>3003</v>
      </c>
      <c r="E208" s="17" t="s">
        <v>1</v>
      </c>
      <c r="F208" s="215">
        <v>634.84699999999998</v>
      </c>
      <c r="H208" s="33"/>
    </row>
    <row r="209" spans="2:8" s="1" customFormat="1" ht="16.899999999999999" customHeight="1">
      <c r="B209" s="33"/>
      <c r="C209" s="214" t="s">
        <v>1</v>
      </c>
      <c r="D209" s="214" t="s">
        <v>2983</v>
      </c>
      <c r="E209" s="17" t="s">
        <v>1</v>
      </c>
      <c r="F209" s="215">
        <v>640</v>
      </c>
      <c r="H209" s="33"/>
    </row>
    <row r="210" spans="2:8" s="1" customFormat="1" ht="16.899999999999999" customHeight="1">
      <c r="B210" s="33"/>
      <c r="C210" s="214" t="s">
        <v>762</v>
      </c>
      <c r="D210" s="214" t="s">
        <v>317</v>
      </c>
      <c r="E210" s="17" t="s">
        <v>1</v>
      </c>
      <c r="F210" s="215">
        <v>1498.17</v>
      </c>
      <c r="H210" s="33"/>
    </row>
    <row r="211" spans="2:8" s="1" customFormat="1" ht="16.899999999999999" customHeight="1">
      <c r="B211" s="33"/>
      <c r="C211" s="216" t="s">
        <v>7335</v>
      </c>
      <c r="H211" s="33"/>
    </row>
    <row r="212" spans="2:8" s="1" customFormat="1" ht="22.5">
      <c r="B212" s="33"/>
      <c r="C212" s="214" t="s">
        <v>321</v>
      </c>
      <c r="D212" s="214" t="s">
        <v>322</v>
      </c>
      <c r="E212" s="17" t="s">
        <v>276</v>
      </c>
      <c r="F212" s="215">
        <v>1498.17</v>
      </c>
      <c r="H212" s="33"/>
    </row>
    <row r="213" spans="2:8" s="1" customFormat="1" ht="16.899999999999999" customHeight="1">
      <c r="B213" s="33"/>
      <c r="C213" s="214" t="s">
        <v>341</v>
      </c>
      <c r="D213" s="214" t="s">
        <v>342</v>
      </c>
      <c r="E213" s="17" t="s">
        <v>276</v>
      </c>
      <c r="F213" s="215">
        <v>3085.2869999999998</v>
      </c>
      <c r="H213" s="33"/>
    </row>
    <row r="214" spans="2:8" s="1" customFormat="1" ht="16.899999999999999" customHeight="1">
      <c r="B214" s="33"/>
      <c r="C214" s="210" t="s">
        <v>971</v>
      </c>
      <c r="D214" s="211" t="s">
        <v>1</v>
      </c>
      <c r="E214" s="212" t="s">
        <v>1</v>
      </c>
      <c r="F214" s="213">
        <v>7427</v>
      </c>
      <c r="H214" s="33"/>
    </row>
    <row r="215" spans="2:8" s="1" customFormat="1" ht="16.899999999999999" customHeight="1">
      <c r="B215" s="33"/>
      <c r="C215" s="210" t="s">
        <v>2964</v>
      </c>
      <c r="D215" s="211" t="s">
        <v>1</v>
      </c>
      <c r="E215" s="212" t="s">
        <v>1</v>
      </c>
      <c r="F215" s="213">
        <v>1587.117</v>
      </c>
      <c r="H215" s="33"/>
    </row>
    <row r="216" spans="2:8" s="1" customFormat="1" ht="16.899999999999999" customHeight="1">
      <c r="B216" s="33"/>
      <c r="C216" s="214" t="s">
        <v>2964</v>
      </c>
      <c r="D216" s="214" t="s">
        <v>3043</v>
      </c>
      <c r="E216" s="17" t="s">
        <v>1</v>
      </c>
      <c r="F216" s="215">
        <v>1587.117</v>
      </c>
      <c r="H216" s="33"/>
    </row>
    <row r="217" spans="2:8" s="1" customFormat="1" ht="16.899999999999999" customHeight="1">
      <c r="B217" s="33"/>
      <c r="C217" s="216" t="s">
        <v>7335</v>
      </c>
      <c r="H217" s="33"/>
    </row>
    <row r="218" spans="2:8" s="1" customFormat="1" ht="16.899999999999999" customHeight="1">
      <c r="B218" s="33"/>
      <c r="C218" s="214" t="s">
        <v>332</v>
      </c>
      <c r="D218" s="214" t="s">
        <v>333</v>
      </c>
      <c r="E218" s="17" t="s">
        <v>276</v>
      </c>
      <c r="F218" s="215">
        <v>1587.117</v>
      </c>
      <c r="H218" s="33"/>
    </row>
    <row r="219" spans="2:8" s="1" customFormat="1" ht="22.5">
      <c r="B219" s="33"/>
      <c r="C219" s="214" t="s">
        <v>381</v>
      </c>
      <c r="D219" s="214" t="s">
        <v>382</v>
      </c>
      <c r="E219" s="17" t="s">
        <v>276</v>
      </c>
      <c r="F219" s="215">
        <v>1153.43</v>
      </c>
      <c r="H219" s="33"/>
    </row>
    <row r="220" spans="2:8" s="1" customFormat="1" ht="16.899999999999999" customHeight="1">
      <c r="B220" s="33"/>
      <c r="C220" s="214" t="s">
        <v>341</v>
      </c>
      <c r="D220" s="214" t="s">
        <v>342</v>
      </c>
      <c r="E220" s="17" t="s">
        <v>276</v>
      </c>
      <c r="F220" s="215">
        <v>3085.2869999999998</v>
      </c>
      <c r="H220" s="33"/>
    </row>
    <row r="221" spans="2:8" s="1" customFormat="1" ht="16.899999999999999" customHeight="1">
      <c r="B221" s="33"/>
      <c r="C221" s="210" t="s">
        <v>3002</v>
      </c>
      <c r="D221" s="211" t="s">
        <v>1</v>
      </c>
      <c r="E221" s="212" t="s">
        <v>1</v>
      </c>
      <c r="F221" s="213">
        <v>634.84699999999998</v>
      </c>
      <c r="H221" s="33"/>
    </row>
    <row r="222" spans="2:8" s="1" customFormat="1" ht="16.899999999999999" customHeight="1">
      <c r="B222" s="33"/>
      <c r="C222" s="214" t="s">
        <v>3002</v>
      </c>
      <c r="D222" s="214" t="s">
        <v>3003</v>
      </c>
      <c r="E222" s="17" t="s">
        <v>1</v>
      </c>
      <c r="F222" s="215">
        <v>634.84699999999998</v>
      </c>
      <c r="H222" s="33"/>
    </row>
    <row r="223" spans="2:8" s="1" customFormat="1" ht="16.899999999999999" customHeight="1">
      <c r="B223" s="33"/>
      <c r="C223" s="210" t="s">
        <v>2962</v>
      </c>
      <c r="D223" s="211" t="s">
        <v>1</v>
      </c>
      <c r="E223" s="212" t="s">
        <v>1</v>
      </c>
      <c r="F223" s="213">
        <v>2011.6</v>
      </c>
      <c r="H223" s="33"/>
    </row>
    <row r="224" spans="2:8" s="1" customFormat="1" ht="16.899999999999999" customHeight="1">
      <c r="B224" s="33"/>
      <c r="C224" s="214" t="s">
        <v>2962</v>
      </c>
      <c r="D224" s="214" t="s">
        <v>2999</v>
      </c>
      <c r="E224" s="17" t="s">
        <v>1</v>
      </c>
      <c r="F224" s="215">
        <v>2011.6</v>
      </c>
      <c r="H224" s="33"/>
    </row>
    <row r="225" spans="2:8" s="1" customFormat="1" ht="16.899999999999999" customHeight="1">
      <c r="B225" s="33"/>
      <c r="C225" s="216" t="s">
        <v>7335</v>
      </c>
      <c r="H225" s="33"/>
    </row>
    <row r="226" spans="2:8" s="1" customFormat="1" ht="22.5">
      <c r="B226" s="33"/>
      <c r="C226" s="214" t="s">
        <v>306</v>
      </c>
      <c r="D226" s="214" t="s">
        <v>307</v>
      </c>
      <c r="E226" s="17" t="s">
        <v>276</v>
      </c>
      <c r="F226" s="215">
        <v>2011.6</v>
      </c>
      <c r="H226" s="33"/>
    </row>
    <row r="227" spans="2:8" s="1" customFormat="1" ht="22.5">
      <c r="B227" s="33"/>
      <c r="C227" s="214" t="s">
        <v>321</v>
      </c>
      <c r="D227" s="214" t="s">
        <v>322</v>
      </c>
      <c r="E227" s="17" t="s">
        <v>276</v>
      </c>
      <c r="F227" s="215">
        <v>1498.17</v>
      </c>
      <c r="H227" s="33"/>
    </row>
    <row r="228" spans="2:8" s="1" customFormat="1" ht="22.5">
      <c r="B228" s="33"/>
      <c r="C228" s="214" t="s">
        <v>381</v>
      </c>
      <c r="D228" s="214" t="s">
        <v>382</v>
      </c>
      <c r="E228" s="17" t="s">
        <v>276</v>
      </c>
      <c r="F228" s="215">
        <v>1153.43</v>
      </c>
      <c r="H228" s="33"/>
    </row>
    <row r="229" spans="2:8" s="1" customFormat="1" ht="16.899999999999999" customHeight="1">
      <c r="B229" s="33"/>
      <c r="C229" s="214" t="s">
        <v>332</v>
      </c>
      <c r="D229" s="214" t="s">
        <v>333</v>
      </c>
      <c r="E229" s="17" t="s">
        <v>276</v>
      </c>
      <c r="F229" s="215">
        <v>1587.117</v>
      </c>
      <c r="H229" s="33"/>
    </row>
    <row r="230" spans="2:8" s="1" customFormat="1" ht="26.45" customHeight="1">
      <c r="B230" s="33"/>
      <c r="C230" s="209" t="s">
        <v>133</v>
      </c>
      <c r="D230" s="209" t="s">
        <v>134</v>
      </c>
      <c r="H230" s="33"/>
    </row>
    <row r="231" spans="2:8" s="1" customFormat="1" ht="16.899999999999999" customHeight="1">
      <c r="B231" s="33"/>
      <c r="C231" s="210" t="s">
        <v>3728</v>
      </c>
      <c r="D231" s="211" t="s">
        <v>1</v>
      </c>
      <c r="E231" s="212" t="s">
        <v>1</v>
      </c>
      <c r="F231" s="213">
        <v>84.95</v>
      </c>
      <c r="H231" s="33"/>
    </row>
    <row r="232" spans="2:8" s="1" customFormat="1" ht="16.899999999999999" customHeight="1">
      <c r="B232" s="33"/>
      <c r="C232" s="214" t="s">
        <v>1</v>
      </c>
      <c r="D232" s="214" t="s">
        <v>3766</v>
      </c>
      <c r="E232" s="17" t="s">
        <v>1</v>
      </c>
      <c r="F232" s="215">
        <v>37.799999999999997</v>
      </c>
      <c r="H232" s="33"/>
    </row>
    <row r="233" spans="2:8" s="1" customFormat="1" ht="16.899999999999999" customHeight="1">
      <c r="B233" s="33"/>
      <c r="C233" s="214" t="s">
        <v>1</v>
      </c>
      <c r="D233" s="214" t="s">
        <v>3767</v>
      </c>
      <c r="E233" s="17" t="s">
        <v>1</v>
      </c>
      <c r="F233" s="215">
        <v>47.15</v>
      </c>
      <c r="H233" s="33"/>
    </row>
    <row r="234" spans="2:8" s="1" customFormat="1" ht="16.899999999999999" customHeight="1">
      <c r="B234" s="33"/>
      <c r="C234" s="214" t="s">
        <v>3728</v>
      </c>
      <c r="D234" s="214" t="s">
        <v>317</v>
      </c>
      <c r="E234" s="17" t="s">
        <v>1</v>
      </c>
      <c r="F234" s="215">
        <v>84.95</v>
      </c>
      <c r="H234" s="33"/>
    </row>
    <row r="235" spans="2:8" s="1" customFormat="1" ht="16.899999999999999" customHeight="1">
      <c r="B235" s="33"/>
      <c r="C235" s="216" t="s">
        <v>7335</v>
      </c>
      <c r="H235" s="33"/>
    </row>
    <row r="236" spans="2:8" s="1" customFormat="1" ht="22.5">
      <c r="B236" s="33"/>
      <c r="C236" s="214" t="s">
        <v>3760</v>
      </c>
      <c r="D236" s="214" t="s">
        <v>3761</v>
      </c>
      <c r="E236" s="17" t="s">
        <v>276</v>
      </c>
      <c r="F236" s="215">
        <v>169.9</v>
      </c>
      <c r="H236" s="33"/>
    </row>
    <row r="237" spans="2:8" s="1" customFormat="1" ht="16.899999999999999" customHeight="1">
      <c r="B237" s="33"/>
      <c r="C237" s="214" t="s">
        <v>336</v>
      </c>
      <c r="D237" s="214" t="s">
        <v>337</v>
      </c>
      <c r="E237" s="17" t="s">
        <v>276</v>
      </c>
      <c r="F237" s="215">
        <v>303.8</v>
      </c>
      <c r="H237" s="33"/>
    </row>
    <row r="238" spans="2:8" s="1" customFormat="1" ht="16.899999999999999" customHeight="1">
      <c r="B238" s="33"/>
      <c r="C238" s="210" t="s">
        <v>3730</v>
      </c>
      <c r="D238" s="211" t="s">
        <v>1</v>
      </c>
      <c r="E238" s="212" t="s">
        <v>1</v>
      </c>
      <c r="F238" s="213">
        <v>218.85</v>
      </c>
      <c r="H238" s="33"/>
    </row>
    <row r="239" spans="2:8" s="1" customFormat="1" ht="16.899999999999999" customHeight="1">
      <c r="B239" s="33"/>
      <c r="C239" s="214" t="s">
        <v>1</v>
      </c>
      <c r="D239" s="214" t="s">
        <v>3769</v>
      </c>
      <c r="E239" s="17" t="s">
        <v>1</v>
      </c>
      <c r="F239" s="215">
        <v>20.5</v>
      </c>
      <c r="H239" s="33"/>
    </row>
    <row r="240" spans="2:8" s="1" customFormat="1" ht="16.899999999999999" customHeight="1">
      <c r="B240" s="33"/>
      <c r="C240" s="214" t="s">
        <v>1</v>
      </c>
      <c r="D240" s="214" t="s">
        <v>3770</v>
      </c>
      <c r="E240" s="17" t="s">
        <v>1</v>
      </c>
      <c r="F240" s="215">
        <v>198.35</v>
      </c>
      <c r="H240" s="33"/>
    </row>
    <row r="241" spans="2:8" s="1" customFormat="1" ht="16.899999999999999" customHeight="1">
      <c r="B241" s="33"/>
      <c r="C241" s="214" t="s">
        <v>3730</v>
      </c>
      <c r="D241" s="214" t="s">
        <v>317</v>
      </c>
      <c r="E241" s="17" t="s">
        <v>1</v>
      </c>
      <c r="F241" s="215">
        <v>218.85</v>
      </c>
      <c r="H241" s="33"/>
    </row>
    <row r="242" spans="2:8" s="1" customFormat="1" ht="16.899999999999999" customHeight="1">
      <c r="B242" s="33"/>
      <c r="C242" s="216" t="s">
        <v>7335</v>
      </c>
      <c r="H242" s="33"/>
    </row>
    <row r="243" spans="2:8" s="1" customFormat="1" ht="22.5">
      <c r="B243" s="33"/>
      <c r="C243" s="214" t="s">
        <v>312</v>
      </c>
      <c r="D243" s="214" t="s">
        <v>313</v>
      </c>
      <c r="E243" s="17" t="s">
        <v>276</v>
      </c>
      <c r="F243" s="215">
        <v>218.85</v>
      </c>
      <c r="H243" s="33"/>
    </row>
    <row r="244" spans="2:8" s="1" customFormat="1" ht="16.899999999999999" customHeight="1">
      <c r="B244" s="33"/>
      <c r="C244" s="214" t="s">
        <v>336</v>
      </c>
      <c r="D244" s="214" t="s">
        <v>337</v>
      </c>
      <c r="E244" s="17" t="s">
        <v>276</v>
      </c>
      <c r="F244" s="215">
        <v>303.8</v>
      </c>
      <c r="H244" s="33"/>
    </row>
    <row r="245" spans="2:8" s="1" customFormat="1" ht="26.45" customHeight="1">
      <c r="B245" s="33"/>
      <c r="C245" s="209" t="s">
        <v>136</v>
      </c>
      <c r="D245" s="209" t="s">
        <v>137</v>
      </c>
      <c r="H245" s="33"/>
    </row>
    <row r="246" spans="2:8" s="1" customFormat="1" ht="16.899999999999999" customHeight="1">
      <c r="B246" s="33"/>
      <c r="C246" s="210" t="s">
        <v>3728</v>
      </c>
      <c r="D246" s="211" t="s">
        <v>1</v>
      </c>
      <c r="E246" s="212" t="s">
        <v>1</v>
      </c>
      <c r="F246" s="213">
        <v>18.440000000000001</v>
      </c>
      <c r="H246" s="33"/>
    </row>
    <row r="247" spans="2:8" s="1" customFormat="1" ht="16.899999999999999" customHeight="1">
      <c r="B247" s="33"/>
      <c r="C247" s="214" t="s">
        <v>1</v>
      </c>
      <c r="D247" s="214" t="s">
        <v>3937</v>
      </c>
      <c r="E247" s="17" t="s">
        <v>1</v>
      </c>
      <c r="F247" s="215">
        <v>7.54</v>
      </c>
      <c r="H247" s="33"/>
    </row>
    <row r="248" spans="2:8" s="1" customFormat="1" ht="16.899999999999999" customHeight="1">
      <c r="B248" s="33"/>
      <c r="C248" s="214" t="s">
        <v>1</v>
      </c>
      <c r="D248" s="214" t="s">
        <v>3938</v>
      </c>
      <c r="E248" s="17" t="s">
        <v>1</v>
      </c>
      <c r="F248" s="215">
        <v>10.9</v>
      </c>
      <c r="H248" s="33"/>
    </row>
    <row r="249" spans="2:8" s="1" customFormat="1" ht="16.899999999999999" customHeight="1">
      <c r="B249" s="33"/>
      <c r="C249" s="214" t="s">
        <v>3728</v>
      </c>
      <c r="D249" s="214" t="s">
        <v>317</v>
      </c>
      <c r="E249" s="17" t="s">
        <v>1</v>
      </c>
      <c r="F249" s="215">
        <v>18.440000000000001</v>
      </c>
      <c r="H249" s="33"/>
    </row>
    <row r="250" spans="2:8" s="1" customFormat="1" ht="16.899999999999999" customHeight="1">
      <c r="B250" s="33"/>
      <c r="C250" s="216" t="s">
        <v>7335</v>
      </c>
      <c r="H250" s="33"/>
    </row>
    <row r="251" spans="2:8" s="1" customFormat="1" ht="22.5">
      <c r="B251" s="33"/>
      <c r="C251" s="214" t="s">
        <v>3760</v>
      </c>
      <c r="D251" s="214" t="s">
        <v>3761</v>
      </c>
      <c r="E251" s="17" t="s">
        <v>276</v>
      </c>
      <c r="F251" s="215">
        <v>64.45</v>
      </c>
      <c r="H251" s="33"/>
    </row>
    <row r="252" spans="2:8" s="1" customFormat="1" ht="16.899999999999999" customHeight="1">
      <c r="B252" s="33"/>
      <c r="C252" s="214" t="s">
        <v>336</v>
      </c>
      <c r="D252" s="214" t="s">
        <v>337</v>
      </c>
      <c r="E252" s="17" t="s">
        <v>276</v>
      </c>
      <c r="F252" s="215">
        <v>164.44</v>
      </c>
      <c r="H252" s="33"/>
    </row>
    <row r="253" spans="2:8" s="1" customFormat="1" ht="26.45" customHeight="1">
      <c r="B253" s="33"/>
      <c r="C253" s="209" t="s">
        <v>139</v>
      </c>
      <c r="D253" s="209" t="s">
        <v>140</v>
      </c>
      <c r="H253" s="33"/>
    </row>
    <row r="254" spans="2:8" s="1" customFormat="1" ht="16.899999999999999" customHeight="1">
      <c r="B254" s="33"/>
      <c r="C254" s="210" t="s">
        <v>4106</v>
      </c>
      <c r="D254" s="211" t="s">
        <v>1</v>
      </c>
      <c r="E254" s="212" t="s">
        <v>1</v>
      </c>
      <c r="F254" s="213">
        <v>27.3</v>
      </c>
      <c r="H254" s="33"/>
    </row>
    <row r="255" spans="2:8" s="1" customFormat="1" ht="16.899999999999999" customHeight="1">
      <c r="B255" s="33"/>
      <c r="C255" s="214" t="s">
        <v>1</v>
      </c>
      <c r="D255" s="214" t="s">
        <v>4133</v>
      </c>
      <c r="E255" s="17" t="s">
        <v>1</v>
      </c>
      <c r="F255" s="215">
        <v>27.3</v>
      </c>
      <c r="H255" s="33"/>
    </row>
    <row r="256" spans="2:8" s="1" customFormat="1" ht="16.899999999999999" customHeight="1">
      <c r="B256" s="33"/>
      <c r="C256" s="214" t="s">
        <v>4106</v>
      </c>
      <c r="D256" s="214" t="s">
        <v>317</v>
      </c>
      <c r="E256" s="17" t="s">
        <v>1</v>
      </c>
      <c r="F256" s="215">
        <v>27.3</v>
      </c>
      <c r="H256" s="33"/>
    </row>
    <row r="257" spans="2:8" s="1" customFormat="1" ht="16.899999999999999" customHeight="1">
      <c r="B257" s="33"/>
      <c r="C257" s="216" t="s">
        <v>7335</v>
      </c>
      <c r="H257" s="33"/>
    </row>
    <row r="258" spans="2:8" s="1" customFormat="1" ht="22.5">
      <c r="B258" s="33"/>
      <c r="C258" s="214" t="s">
        <v>3760</v>
      </c>
      <c r="D258" s="214" t="s">
        <v>3761</v>
      </c>
      <c r="E258" s="17" t="s">
        <v>276</v>
      </c>
      <c r="F258" s="215">
        <v>134.69999999999999</v>
      </c>
      <c r="H258" s="33"/>
    </row>
    <row r="259" spans="2:8" s="1" customFormat="1" ht="16.899999999999999" customHeight="1">
      <c r="B259" s="33"/>
      <c r="C259" s="214" t="s">
        <v>336</v>
      </c>
      <c r="D259" s="214" t="s">
        <v>337</v>
      </c>
      <c r="E259" s="17" t="s">
        <v>276</v>
      </c>
      <c r="F259" s="215">
        <v>184.3</v>
      </c>
      <c r="H259" s="33"/>
    </row>
    <row r="260" spans="2:8" s="1" customFormat="1" ht="16.899999999999999" customHeight="1">
      <c r="B260" s="33"/>
      <c r="C260" s="210" t="s">
        <v>3730</v>
      </c>
      <c r="D260" s="211" t="s">
        <v>1</v>
      </c>
      <c r="E260" s="212" t="s">
        <v>1</v>
      </c>
      <c r="F260" s="213">
        <v>157</v>
      </c>
      <c r="H260" s="33"/>
    </row>
    <row r="261" spans="2:8" s="1" customFormat="1" ht="16.899999999999999" customHeight="1">
      <c r="B261" s="33"/>
      <c r="C261" s="214" t="s">
        <v>3730</v>
      </c>
      <c r="D261" s="214" t="s">
        <v>4135</v>
      </c>
      <c r="E261" s="17" t="s">
        <v>1</v>
      </c>
      <c r="F261" s="215">
        <v>157</v>
      </c>
      <c r="H261" s="33"/>
    </row>
    <row r="262" spans="2:8" s="1" customFormat="1" ht="16.899999999999999" customHeight="1">
      <c r="B262" s="33"/>
      <c r="C262" s="216" t="s">
        <v>7335</v>
      </c>
      <c r="H262" s="33"/>
    </row>
    <row r="263" spans="2:8" s="1" customFormat="1" ht="22.5">
      <c r="B263" s="33"/>
      <c r="C263" s="214" t="s">
        <v>312</v>
      </c>
      <c r="D263" s="214" t="s">
        <v>313</v>
      </c>
      <c r="E263" s="17" t="s">
        <v>276</v>
      </c>
      <c r="F263" s="215">
        <v>157</v>
      </c>
      <c r="H263" s="33"/>
    </row>
    <row r="264" spans="2:8" s="1" customFormat="1" ht="16.899999999999999" customHeight="1">
      <c r="B264" s="33"/>
      <c r="C264" s="214" t="s">
        <v>336</v>
      </c>
      <c r="D264" s="214" t="s">
        <v>337</v>
      </c>
      <c r="E264" s="17" t="s">
        <v>276</v>
      </c>
      <c r="F264" s="215">
        <v>184.3</v>
      </c>
      <c r="H264" s="33"/>
    </row>
    <row r="265" spans="2:8" s="1" customFormat="1" ht="26.45" customHeight="1">
      <c r="B265" s="33"/>
      <c r="C265" s="209" t="s">
        <v>142</v>
      </c>
      <c r="D265" s="209" t="s">
        <v>143</v>
      </c>
      <c r="H265" s="33"/>
    </row>
    <row r="266" spans="2:8" s="1" customFormat="1" ht="16.899999999999999" customHeight="1">
      <c r="B266" s="33"/>
      <c r="C266" s="210" t="s">
        <v>4313</v>
      </c>
      <c r="D266" s="211" t="s">
        <v>1</v>
      </c>
      <c r="E266" s="212" t="s">
        <v>1</v>
      </c>
      <c r="F266" s="213">
        <v>3.02</v>
      </c>
      <c r="H266" s="33"/>
    </row>
    <row r="267" spans="2:8" s="1" customFormat="1" ht="16.899999999999999" customHeight="1">
      <c r="B267" s="33"/>
      <c r="C267" s="214" t="s">
        <v>1</v>
      </c>
      <c r="D267" s="214" t="s">
        <v>4311</v>
      </c>
      <c r="E267" s="17" t="s">
        <v>1</v>
      </c>
      <c r="F267" s="215">
        <v>1.7</v>
      </c>
      <c r="H267" s="33"/>
    </row>
    <row r="268" spans="2:8" s="1" customFormat="1" ht="16.899999999999999" customHeight="1">
      <c r="B268" s="33"/>
      <c r="C268" s="214" t="s">
        <v>1</v>
      </c>
      <c r="D268" s="214" t="s">
        <v>4312</v>
      </c>
      <c r="E268" s="17" t="s">
        <v>1</v>
      </c>
      <c r="F268" s="215">
        <v>1.32</v>
      </c>
      <c r="H268" s="33"/>
    </row>
    <row r="269" spans="2:8" s="1" customFormat="1" ht="16.899999999999999" customHeight="1">
      <c r="B269" s="33"/>
      <c r="C269" s="214" t="s">
        <v>4313</v>
      </c>
      <c r="D269" s="214" t="s">
        <v>317</v>
      </c>
      <c r="E269" s="17" t="s">
        <v>1</v>
      </c>
      <c r="F269" s="215">
        <v>3.02</v>
      </c>
      <c r="H269" s="33"/>
    </row>
    <row r="270" spans="2:8" s="1" customFormat="1" ht="26.45" customHeight="1">
      <c r="B270" s="33"/>
      <c r="C270" s="209" t="s">
        <v>145</v>
      </c>
      <c r="D270" s="209" t="s">
        <v>146</v>
      </c>
      <c r="H270" s="33"/>
    </row>
    <row r="271" spans="2:8" s="1" customFormat="1" ht="16.899999999999999" customHeight="1">
      <c r="B271" s="33"/>
      <c r="C271" s="210" t="s">
        <v>762</v>
      </c>
      <c r="D271" s="211" t="s">
        <v>1</v>
      </c>
      <c r="E271" s="212" t="s">
        <v>1</v>
      </c>
      <c r="F271" s="213">
        <v>0</v>
      </c>
      <c r="H271" s="33"/>
    </row>
    <row r="272" spans="2:8" s="1" customFormat="1" ht="16.899999999999999" customHeight="1">
      <c r="B272" s="33"/>
      <c r="C272" s="210" t="s">
        <v>4665</v>
      </c>
      <c r="D272" s="211" t="s">
        <v>1</v>
      </c>
      <c r="E272" s="212" t="s">
        <v>1</v>
      </c>
      <c r="F272" s="213">
        <v>66</v>
      </c>
      <c r="H272" s="33"/>
    </row>
    <row r="273" spans="2:8" s="1" customFormat="1" ht="16.899999999999999" customHeight="1">
      <c r="B273" s="33"/>
      <c r="C273" s="214" t="s">
        <v>1</v>
      </c>
      <c r="D273" s="214" t="s">
        <v>7341</v>
      </c>
      <c r="E273" s="17" t="s">
        <v>1</v>
      </c>
      <c r="F273" s="215">
        <v>13.4</v>
      </c>
      <c r="H273" s="33"/>
    </row>
    <row r="274" spans="2:8" s="1" customFormat="1" ht="16.899999999999999" customHeight="1">
      <c r="B274" s="33"/>
      <c r="C274" s="214" t="s">
        <v>1</v>
      </c>
      <c r="D274" s="214" t="s">
        <v>4772</v>
      </c>
      <c r="E274" s="17" t="s">
        <v>1</v>
      </c>
      <c r="F274" s="215">
        <v>52.6</v>
      </c>
      <c r="H274" s="33"/>
    </row>
    <row r="275" spans="2:8" s="1" customFormat="1" ht="16.899999999999999" customHeight="1">
      <c r="B275" s="33"/>
      <c r="C275" s="214" t="s">
        <v>4665</v>
      </c>
      <c r="D275" s="214" t="s">
        <v>317</v>
      </c>
      <c r="E275" s="17" t="s">
        <v>1</v>
      </c>
      <c r="F275" s="215">
        <v>66</v>
      </c>
      <c r="H275" s="33"/>
    </row>
    <row r="276" spans="2:8" s="1" customFormat="1" ht="16.899999999999999" customHeight="1">
      <c r="B276" s="33"/>
      <c r="C276" s="210" t="s">
        <v>4418</v>
      </c>
      <c r="D276" s="211" t="s">
        <v>1</v>
      </c>
      <c r="E276" s="212" t="s">
        <v>1</v>
      </c>
      <c r="F276" s="213">
        <v>274.3</v>
      </c>
      <c r="H276" s="33"/>
    </row>
    <row r="277" spans="2:8" s="1" customFormat="1" ht="16.899999999999999" customHeight="1">
      <c r="B277" s="33"/>
      <c r="C277" s="214" t="s">
        <v>1</v>
      </c>
      <c r="D277" s="214" t="s">
        <v>7342</v>
      </c>
      <c r="E277" s="17" t="s">
        <v>1</v>
      </c>
      <c r="F277" s="215">
        <v>274.3</v>
      </c>
      <c r="H277" s="33"/>
    </row>
    <row r="278" spans="2:8" s="1" customFormat="1" ht="16.899999999999999" customHeight="1">
      <c r="B278" s="33"/>
      <c r="C278" s="214" t="s">
        <v>4418</v>
      </c>
      <c r="D278" s="214" t="s">
        <v>317</v>
      </c>
      <c r="E278" s="17" t="s">
        <v>1</v>
      </c>
      <c r="F278" s="215">
        <v>274.3</v>
      </c>
      <c r="H278" s="33"/>
    </row>
    <row r="279" spans="2:8" s="1" customFormat="1" ht="26.45" customHeight="1">
      <c r="B279" s="33"/>
      <c r="C279" s="209" t="s">
        <v>7343</v>
      </c>
      <c r="D279" s="209" t="s">
        <v>149</v>
      </c>
      <c r="H279" s="33"/>
    </row>
    <row r="280" spans="2:8" s="1" customFormat="1" ht="16.899999999999999" customHeight="1">
      <c r="B280" s="33"/>
      <c r="C280" s="210" t="s">
        <v>1260</v>
      </c>
      <c r="D280" s="211" t="s">
        <v>1</v>
      </c>
      <c r="E280" s="212" t="s">
        <v>1</v>
      </c>
      <c r="F280" s="213">
        <v>569.96</v>
      </c>
      <c r="H280" s="33"/>
    </row>
    <row r="281" spans="2:8" s="1" customFormat="1" ht="16.899999999999999" customHeight="1">
      <c r="B281" s="33"/>
      <c r="C281" s="210" t="s">
        <v>4665</v>
      </c>
      <c r="D281" s="211" t="s">
        <v>1</v>
      </c>
      <c r="E281" s="212" t="s">
        <v>1</v>
      </c>
      <c r="F281" s="213">
        <v>0</v>
      </c>
      <c r="H281" s="33"/>
    </row>
    <row r="282" spans="2:8" s="1" customFormat="1" ht="16.899999999999999" customHeight="1">
      <c r="B282" s="33"/>
      <c r="C282" s="210" t="s">
        <v>4418</v>
      </c>
      <c r="D282" s="211" t="s">
        <v>1</v>
      </c>
      <c r="E282" s="212" t="s">
        <v>1</v>
      </c>
      <c r="F282" s="213">
        <v>39.6</v>
      </c>
      <c r="H282" s="33"/>
    </row>
    <row r="283" spans="2:8" s="1" customFormat="1" ht="16.899999999999999" customHeight="1">
      <c r="B283" s="33"/>
      <c r="C283" s="214" t="s">
        <v>1</v>
      </c>
      <c r="D283" s="214" t="s">
        <v>4462</v>
      </c>
      <c r="E283" s="17" t="s">
        <v>1</v>
      </c>
      <c r="F283" s="215">
        <v>39.6</v>
      </c>
      <c r="H283" s="33"/>
    </row>
    <row r="284" spans="2:8" s="1" customFormat="1" ht="16.899999999999999" customHeight="1">
      <c r="B284" s="33"/>
      <c r="C284" s="214" t="s">
        <v>4418</v>
      </c>
      <c r="D284" s="214" t="s">
        <v>317</v>
      </c>
      <c r="E284" s="17" t="s">
        <v>1</v>
      </c>
      <c r="F284" s="215">
        <v>39.6</v>
      </c>
      <c r="H284" s="33"/>
    </row>
    <row r="285" spans="2:8" s="1" customFormat="1" ht="16.899999999999999" customHeight="1">
      <c r="B285" s="33"/>
      <c r="C285" s="216" t="s">
        <v>7335</v>
      </c>
      <c r="H285" s="33"/>
    </row>
    <row r="286" spans="2:8" s="1" customFormat="1" ht="22.5">
      <c r="B286" s="33"/>
      <c r="C286" s="214" t="s">
        <v>4457</v>
      </c>
      <c r="D286" s="214" t="s">
        <v>4458</v>
      </c>
      <c r="E286" s="17" t="s">
        <v>276</v>
      </c>
      <c r="F286" s="215">
        <v>79.2</v>
      </c>
      <c r="H286" s="33"/>
    </row>
    <row r="287" spans="2:8" s="1" customFormat="1" ht="16.899999999999999" customHeight="1">
      <c r="B287" s="33"/>
      <c r="C287" s="214" t="s">
        <v>336</v>
      </c>
      <c r="D287" s="214" t="s">
        <v>337</v>
      </c>
      <c r="E287" s="17" t="s">
        <v>276</v>
      </c>
      <c r="F287" s="215">
        <v>81.599999999999994</v>
      </c>
      <c r="H287" s="33"/>
    </row>
    <row r="288" spans="2:8" s="1" customFormat="1" ht="26.45" customHeight="1">
      <c r="B288" s="33"/>
      <c r="C288" s="209" t="s">
        <v>7344</v>
      </c>
      <c r="D288" s="209" t="s">
        <v>152</v>
      </c>
      <c r="H288" s="33"/>
    </row>
    <row r="289" spans="2:8" s="1" customFormat="1" ht="16.899999999999999" customHeight="1">
      <c r="B289" s="33"/>
      <c r="C289" s="210" t="s">
        <v>4665</v>
      </c>
      <c r="D289" s="211" t="s">
        <v>1</v>
      </c>
      <c r="E289" s="212" t="s">
        <v>1</v>
      </c>
      <c r="F289" s="213">
        <v>66</v>
      </c>
      <c r="H289" s="33"/>
    </row>
    <row r="290" spans="2:8" s="1" customFormat="1" ht="16.899999999999999" customHeight="1">
      <c r="B290" s="33"/>
      <c r="C290" s="214" t="s">
        <v>1</v>
      </c>
      <c r="D290" s="214" t="s">
        <v>7341</v>
      </c>
      <c r="E290" s="17" t="s">
        <v>1</v>
      </c>
      <c r="F290" s="215">
        <v>13.4</v>
      </c>
      <c r="H290" s="33"/>
    </row>
    <row r="291" spans="2:8" s="1" customFormat="1" ht="16.899999999999999" customHeight="1">
      <c r="B291" s="33"/>
      <c r="C291" s="214" t="s">
        <v>1</v>
      </c>
      <c r="D291" s="214" t="s">
        <v>4772</v>
      </c>
      <c r="E291" s="17" t="s">
        <v>1</v>
      </c>
      <c r="F291" s="215">
        <v>52.6</v>
      </c>
      <c r="H291" s="33"/>
    </row>
    <row r="292" spans="2:8" s="1" customFormat="1" ht="16.899999999999999" customHeight="1">
      <c r="B292" s="33"/>
      <c r="C292" s="214" t="s">
        <v>4665</v>
      </c>
      <c r="D292" s="214" t="s">
        <v>317</v>
      </c>
      <c r="E292" s="17" t="s">
        <v>1</v>
      </c>
      <c r="F292" s="215">
        <v>66</v>
      </c>
      <c r="H292" s="33"/>
    </row>
    <row r="293" spans="2:8" s="1" customFormat="1" ht="16.899999999999999" customHeight="1">
      <c r="B293" s="33"/>
      <c r="C293" s="210" t="s">
        <v>4418</v>
      </c>
      <c r="D293" s="211" t="s">
        <v>1</v>
      </c>
      <c r="E293" s="212" t="s">
        <v>1</v>
      </c>
      <c r="F293" s="213">
        <v>116.9</v>
      </c>
      <c r="H293" s="33"/>
    </row>
    <row r="294" spans="2:8" s="1" customFormat="1" ht="16.899999999999999" customHeight="1">
      <c r="B294" s="33"/>
      <c r="C294" s="214" t="s">
        <v>1</v>
      </c>
      <c r="D294" s="214" t="s">
        <v>4568</v>
      </c>
      <c r="E294" s="17" t="s">
        <v>1</v>
      </c>
      <c r="F294" s="215">
        <v>110.9</v>
      </c>
      <c r="H294" s="33"/>
    </row>
    <row r="295" spans="2:8" s="1" customFormat="1" ht="16.899999999999999" customHeight="1">
      <c r="B295" s="33"/>
      <c r="C295" s="214" t="s">
        <v>1</v>
      </c>
      <c r="D295" s="214" t="s">
        <v>4569</v>
      </c>
      <c r="E295" s="17" t="s">
        <v>1</v>
      </c>
      <c r="F295" s="215">
        <v>6</v>
      </c>
      <c r="H295" s="33"/>
    </row>
    <row r="296" spans="2:8" s="1" customFormat="1" ht="16.899999999999999" customHeight="1">
      <c r="B296" s="33"/>
      <c r="C296" s="214" t="s">
        <v>4418</v>
      </c>
      <c r="D296" s="214" t="s">
        <v>317</v>
      </c>
      <c r="E296" s="17" t="s">
        <v>1</v>
      </c>
      <c r="F296" s="215">
        <v>116.9</v>
      </c>
      <c r="H296" s="33"/>
    </row>
    <row r="297" spans="2:8" s="1" customFormat="1" ht="16.899999999999999" customHeight="1">
      <c r="B297" s="33"/>
      <c r="C297" s="216" t="s">
        <v>7335</v>
      </c>
      <c r="H297" s="33"/>
    </row>
    <row r="298" spans="2:8" s="1" customFormat="1" ht="22.5">
      <c r="B298" s="33"/>
      <c r="C298" s="214" t="s">
        <v>312</v>
      </c>
      <c r="D298" s="214" t="s">
        <v>313</v>
      </c>
      <c r="E298" s="17" t="s">
        <v>276</v>
      </c>
      <c r="F298" s="215">
        <v>242.8</v>
      </c>
      <c r="H298" s="33"/>
    </row>
    <row r="299" spans="2:8" s="1" customFormat="1" ht="16.899999999999999" customHeight="1">
      <c r="B299" s="33"/>
      <c r="C299" s="214" t="s">
        <v>336</v>
      </c>
      <c r="D299" s="214" t="s">
        <v>337</v>
      </c>
      <c r="E299" s="17" t="s">
        <v>276</v>
      </c>
      <c r="F299" s="215">
        <v>116.9</v>
      </c>
      <c r="H299" s="33"/>
    </row>
    <row r="300" spans="2:8" s="1" customFormat="1" ht="26.45" customHeight="1">
      <c r="B300" s="33"/>
      <c r="C300" s="209" t="s">
        <v>7345</v>
      </c>
      <c r="D300" s="209" t="s">
        <v>155</v>
      </c>
      <c r="H300" s="33"/>
    </row>
    <row r="301" spans="2:8" s="1" customFormat="1" ht="16.899999999999999" customHeight="1">
      <c r="B301" s="33"/>
      <c r="C301" s="210" t="s">
        <v>4665</v>
      </c>
      <c r="D301" s="211" t="s">
        <v>1</v>
      </c>
      <c r="E301" s="212" t="s">
        <v>1</v>
      </c>
      <c r="F301" s="213">
        <v>2</v>
      </c>
      <c r="H301" s="33"/>
    </row>
    <row r="302" spans="2:8" s="1" customFormat="1" ht="16.899999999999999" customHeight="1">
      <c r="B302" s="33"/>
      <c r="C302" s="214" t="s">
        <v>1</v>
      </c>
      <c r="D302" s="214" t="s">
        <v>4687</v>
      </c>
      <c r="E302" s="17" t="s">
        <v>1</v>
      </c>
      <c r="F302" s="215">
        <v>2</v>
      </c>
      <c r="H302" s="33"/>
    </row>
    <row r="303" spans="2:8" s="1" customFormat="1" ht="16.899999999999999" customHeight="1">
      <c r="B303" s="33"/>
      <c r="C303" s="214" t="s">
        <v>4665</v>
      </c>
      <c r="D303" s="214" t="s">
        <v>317</v>
      </c>
      <c r="E303" s="17" t="s">
        <v>1</v>
      </c>
      <c r="F303" s="215">
        <v>2</v>
      </c>
      <c r="H303" s="33"/>
    </row>
    <row r="304" spans="2:8" s="1" customFormat="1" ht="16.899999999999999" customHeight="1">
      <c r="B304" s="33"/>
      <c r="C304" s="216" t="s">
        <v>7335</v>
      </c>
      <c r="H304" s="33"/>
    </row>
    <row r="305" spans="2:8" s="1" customFormat="1" ht="22.5">
      <c r="B305" s="33"/>
      <c r="C305" s="214" t="s">
        <v>312</v>
      </c>
      <c r="D305" s="214" t="s">
        <v>313</v>
      </c>
      <c r="E305" s="17" t="s">
        <v>276</v>
      </c>
      <c r="F305" s="215">
        <v>135.6</v>
      </c>
      <c r="H305" s="33"/>
    </row>
    <row r="306" spans="2:8" s="1" customFormat="1" ht="16.899999999999999" customHeight="1">
      <c r="B306" s="33"/>
      <c r="C306" s="214" t="s">
        <v>336</v>
      </c>
      <c r="D306" s="214" t="s">
        <v>337</v>
      </c>
      <c r="E306" s="17" t="s">
        <v>276</v>
      </c>
      <c r="F306" s="215">
        <v>87.5</v>
      </c>
      <c r="H306" s="33"/>
    </row>
    <row r="307" spans="2:8" s="1" customFormat="1" ht="16.899999999999999" customHeight="1">
      <c r="B307" s="33"/>
      <c r="C307" s="210" t="s">
        <v>4418</v>
      </c>
      <c r="D307" s="211" t="s">
        <v>1</v>
      </c>
      <c r="E307" s="212" t="s">
        <v>1</v>
      </c>
      <c r="F307" s="213">
        <v>40.5</v>
      </c>
      <c r="H307" s="33"/>
    </row>
    <row r="308" spans="2:8" s="1" customFormat="1" ht="16.899999999999999" customHeight="1">
      <c r="B308" s="33"/>
      <c r="C308" s="214" t="s">
        <v>1</v>
      </c>
      <c r="D308" s="214" t="s">
        <v>4683</v>
      </c>
      <c r="E308" s="17" t="s">
        <v>1</v>
      </c>
      <c r="F308" s="215">
        <v>40.5</v>
      </c>
      <c r="H308" s="33"/>
    </row>
    <row r="309" spans="2:8" s="1" customFormat="1" ht="16.899999999999999" customHeight="1">
      <c r="B309" s="33"/>
      <c r="C309" s="214" t="s">
        <v>4418</v>
      </c>
      <c r="D309" s="214" t="s">
        <v>317</v>
      </c>
      <c r="E309" s="17" t="s">
        <v>1</v>
      </c>
      <c r="F309" s="215">
        <v>40.5</v>
      </c>
      <c r="H309" s="33"/>
    </row>
    <row r="310" spans="2:8" s="1" customFormat="1" ht="16.899999999999999" customHeight="1">
      <c r="B310" s="33"/>
      <c r="C310" s="216" t="s">
        <v>7335</v>
      </c>
      <c r="H310" s="33"/>
    </row>
    <row r="311" spans="2:8" s="1" customFormat="1" ht="22.5">
      <c r="B311" s="33"/>
      <c r="C311" s="214" t="s">
        <v>4457</v>
      </c>
      <c r="D311" s="214" t="s">
        <v>4458</v>
      </c>
      <c r="E311" s="17" t="s">
        <v>276</v>
      </c>
      <c r="F311" s="215">
        <v>81</v>
      </c>
      <c r="H311" s="33"/>
    </row>
    <row r="312" spans="2:8" s="1" customFormat="1" ht="16.899999999999999" customHeight="1">
      <c r="B312" s="33"/>
      <c r="C312" s="214" t="s">
        <v>336</v>
      </c>
      <c r="D312" s="214" t="s">
        <v>337</v>
      </c>
      <c r="E312" s="17" t="s">
        <v>276</v>
      </c>
      <c r="F312" s="215">
        <v>87.5</v>
      </c>
      <c r="H312" s="33"/>
    </row>
    <row r="313" spans="2:8" s="1" customFormat="1" ht="26.45" customHeight="1">
      <c r="B313" s="33"/>
      <c r="C313" s="209" t="s">
        <v>7346</v>
      </c>
      <c r="D313" s="209" t="s">
        <v>158</v>
      </c>
      <c r="H313" s="33"/>
    </row>
    <row r="314" spans="2:8" s="1" customFormat="1" ht="16.899999999999999" customHeight="1">
      <c r="B314" s="33"/>
      <c r="C314" s="210" t="s">
        <v>4665</v>
      </c>
      <c r="D314" s="211" t="s">
        <v>1</v>
      </c>
      <c r="E314" s="212" t="s">
        <v>1</v>
      </c>
      <c r="F314" s="213">
        <v>2</v>
      </c>
      <c r="H314" s="33"/>
    </row>
    <row r="315" spans="2:8" s="1" customFormat="1" ht="16.899999999999999" customHeight="1">
      <c r="B315" s="33"/>
      <c r="C315" s="214" t="s">
        <v>1</v>
      </c>
      <c r="D315" s="214" t="s">
        <v>4687</v>
      </c>
      <c r="E315" s="17" t="s">
        <v>1</v>
      </c>
      <c r="F315" s="215">
        <v>2</v>
      </c>
      <c r="H315" s="33"/>
    </row>
    <row r="316" spans="2:8" s="1" customFormat="1" ht="16.899999999999999" customHeight="1">
      <c r="B316" s="33"/>
      <c r="C316" s="214" t="s">
        <v>4665</v>
      </c>
      <c r="D316" s="214" t="s">
        <v>317</v>
      </c>
      <c r="E316" s="17" t="s">
        <v>1</v>
      </c>
      <c r="F316" s="215">
        <v>2</v>
      </c>
      <c r="H316" s="33"/>
    </row>
    <row r="317" spans="2:8" s="1" customFormat="1" ht="16.899999999999999" customHeight="1">
      <c r="B317" s="33"/>
      <c r="C317" s="216" t="s">
        <v>7335</v>
      </c>
      <c r="H317" s="33"/>
    </row>
    <row r="318" spans="2:8" s="1" customFormat="1" ht="22.5">
      <c r="B318" s="33"/>
      <c r="C318" s="214" t="s">
        <v>312</v>
      </c>
      <c r="D318" s="214" t="s">
        <v>313</v>
      </c>
      <c r="E318" s="17" t="s">
        <v>276</v>
      </c>
      <c r="F318" s="215">
        <v>20.2</v>
      </c>
      <c r="H318" s="33"/>
    </row>
    <row r="319" spans="2:8" s="1" customFormat="1" ht="16.899999999999999" customHeight="1">
      <c r="B319" s="33"/>
      <c r="C319" s="214" t="s">
        <v>336</v>
      </c>
      <c r="D319" s="214" t="s">
        <v>337</v>
      </c>
      <c r="E319" s="17" t="s">
        <v>276</v>
      </c>
      <c r="F319" s="215">
        <v>104.6</v>
      </c>
      <c r="H319" s="33"/>
    </row>
    <row r="320" spans="2:8" s="1" customFormat="1" ht="16.899999999999999" customHeight="1">
      <c r="B320" s="33"/>
      <c r="C320" s="210" t="s">
        <v>4418</v>
      </c>
      <c r="D320" s="211" t="s">
        <v>1</v>
      </c>
      <c r="E320" s="212" t="s">
        <v>1</v>
      </c>
      <c r="F320" s="213">
        <v>50.6</v>
      </c>
      <c r="H320" s="33"/>
    </row>
    <row r="321" spans="2:8" s="1" customFormat="1" ht="16.899999999999999" customHeight="1">
      <c r="B321" s="33"/>
      <c r="C321" s="214" t="s">
        <v>1</v>
      </c>
      <c r="D321" s="214" t="s">
        <v>4756</v>
      </c>
      <c r="E321" s="17" t="s">
        <v>1</v>
      </c>
      <c r="F321" s="215">
        <v>50.6</v>
      </c>
      <c r="H321" s="33"/>
    </row>
    <row r="322" spans="2:8" s="1" customFormat="1" ht="16.899999999999999" customHeight="1">
      <c r="B322" s="33"/>
      <c r="C322" s="214" t="s">
        <v>4418</v>
      </c>
      <c r="D322" s="214" t="s">
        <v>317</v>
      </c>
      <c r="E322" s="17" t="s">
        <v>1</v>
      </c>
      <c r="F322" s="215">
        <v>50.6</v>
      </c>
      <c r="H322" s="33"/>
    </row>
    <row r="323" spans="2:8" s="1" customFormat="1" ht="16.899999999999999" customHeight="1">
      <c r="B323" s="33"/>
      <c r="C323" s="216" t="s">
        <v>7335</v>
      </c>
      <c r="H323" s="33"/>
    </row>
    <row r="324" spans="2:8" s="1" customFormat="1" ht="22.5">
      <c r="B324" s="33"/>
      <c r="C324" s="214" t="s">
        <v>4457</v>
      </c>
      <c r="D324" s="214" t="s">
        <v>4458</v>
      </c>
      <c r="E324" s="17" t="s">
        <v>276</v>
      </c>
      <c r="F324" s="215">
        <v>101.2</v>
      </c>
      <c r="H324" s="33"/>
    </row>
    <row r="325" spans="2:8" s="1" customFormat="1" ht="16.899999999999999" customHeight="1">
      <c r="B325" s="33"/>
      <c r="C325" s="214" t="s">
        <v>336</v>
      </c>
      <c r="D325" s="214" t="s">
        <v>337</v>
      </c>
      <c r="E325" s="17" t="s">
        <v>276</v>
      </c>
      <c r="F325" s="215">
        <v>104.6</v>
      </c>
      <c r="H325" s="33"/>
    </row>
    <row r="326" spans="2:8" s="1" customFormat="1" ht="26.45" customHeight="1">
      <c r="B326" s="33"/>
      <c r="C326" s="209" t="s">
        <v>7347</v>
      </c>
      <c r="D326" s="209" t="s">
        <v>161</v>
      </c>
      <c r="H326" s="33"/>
    </row>
    <row r="327" spans="2:8" s="1" customFormat="1" ht="16.899999999999999" customHeight="1">
      <c r="B327" s="33"/>
      <c r="C327" s="210" t="s">
        <v>4665</v>
      </c>
      <c r="D327" s="211" t="s">
        <v>1</v>
      </c>
      <c r="E327" s="212" t="s">
        <v>1</v>
      </c>
      <c r="F327" s="213">
        <v>2.4</v>
      </c>
      <c r="H327" s="33"/>
    </row>
    <row r="328" spans="2:8" s="1" customFormat="1" ht="16.899999999999999" customHeight="1">
      <c r="B328" s="33"/>
      <c r="C328" s="214" t="s">
        <v>1</v>
      </c>
      <c r="D328" s="214" t="s">
        <v>4827</v>
      </c>
      <c r="E328" s="17" t="s">
        <v>1</v>
      </c>
      <c r="F328" s="215">
        <v>2.4</v>
      </c>
      <c r="H328" s="33"/>
    </row>
    <row r="329" spans="2:8" s="1" customFormat="1" ht="16.899999999999999" customHeight="1">
      <c r="B329" s="33"/>
      <c r="C329" s="214" t="s">
        <v>4665</v>
      </c>
      <c r="D329" s="214" t="s">
        <v>317</v>
      </c>
      <c r="E329" s="17" t="s">
        <v>1</v>
      </c>
      <c r="F329" s="215">
        <v>2.4</v>
      </c>
      <c r="H329" s="33"/>
    </row>
    <row r="330" spans="2:8" s="1" customFormat="1" ht="16.899999999999999" customHeight="1">
      <c r="B330" s="33"/>
      <c r="C330" s="216" t="s">
        <v>7335</v>
      </c>
      <c r="H330" s="33"/>
    </row>
    <row r="331" spans="2:8" s="1" customFormat="1" ht="22.5">
      <c r="B331" s="33"/>
      <c r="C331" s="214" t="s">
        <v>312</v>
      </c>
      <c r="D331" s="214" t="s">
        <v>313</v>
      </c>
      <c r="E331" s="17" t="s">
        <v>276</v>
      </c>
      <c r="F331" s="215">
        <v>72.8</v>
      </c>
      <c r="H331" s="33"/>
    </row>
    <row r="332" spans="2:8" s="1" customFormat="1" ht="16.899999999999999" customHeight="1">
      <c r="B332" s="33"/>
      <c r="C332" s="214" t="s">
        <v>336</v>
      </c>
      <c r="D332" s="214" t="s">
        <v>337</v>
      </c>
      <c r="E332" s="17" t="s">
        <v>276</v>
      </c>
      <c r="F332" s="215">
        <v>78.5</v>
      </c>
      <c r="H332" s="33"/>
    </row>
    <row r="333" spans="2:8" s="1" customFormat="1" ht="16.899999999999999" customHeight="1">
      <c r="B333" s="33"/>
      <c r="C333" s="210" t="s">
        <v>4418</v>
      </c>
      <c r="D333" s="211" t="s">
        <v>1</v>
      </c>
      <c r="E333" s="212" t="s">
        <v>1</v>
      </c>
      <c r="F333" s="213">
        <v>24.1</v>
      </c>
      <c r="H333" s="33"/>
    </row>
    <row r="334" spans="2:8" s="1" customFormat="1" ht="16.899999999999999" customHeight="1">
      <c r="B334" s="33"/>
      <c r="C334" s="214" t="s">
        <v>1</v>
      </c>
      <c r="D334" s="214" t="s">
        <v>4823</v>
      </c>
      <c r="E334" s="17" t="s">
        <v>1</v>
      </c>
      <c r="F334" s="215">
        <v>24.1</v>
      </c>
      <c r="H334" s="33"/>
    </row>
    <row r="335" spans="2:8" s="1" customFormat="1" ht="16.899999999999999" customHeight="1">
      <c r="B335" s="33"/>
      <c r="C335" s="214" t="s">
        <v>4418</v>
      </c>
      <c r="D335" s="214" t="s">
        <v>317</v>
      </c>
      <c r="E335" s="17" t="s">
        <v>1</v>
      </c>
      <c r="F335" s="215">
        <v>24.1</v>
      </c>
      <c r="H335" s="33"/>
    </row>
    <row r="336" spans="2:8" s="1" customFormat="1" ht="16.899999999999999" customHeight="1">
      <c r="B336" s="33"/>
      <c r="C336" s="216" t="s">
        <v>7335</v>
      </c>
      <c r="H336" s="33"/>
    </row>
    <row r="337" spans="2:8" s="1" customFormat="1" ht="22.5">
      <c r="B337" s="33"/>
      <c r="C337" s="214" t="s">
        <v>4457</v>
      </c>
      <c r="D337" s="214" t="s">
        <v>4458</v>
      </c>
      <c r="E337" s="17" t="s">
        <v>276</v>
      </c>
      <c r="F337" s="215">
        <v>48.2</v>
      </c>
      <c r="H337" s="33"/>
    </row>
    <row r="338" spans="2:8" s="1" customFormat="1" ht="16.899999999999999" customHeight="1">
      <c r="B338" s="33"/>
      <c r="C338" s="214" t="s">
        <v>336</v>
      </c>
      <c r="D338" s="214" t="s">
        <v>337</v>
      </c>
      <c r="E338" s="17" t="s">
        <v>276</v>
      </c>
      <c r="F338" s="215">
        <v>78.5</v>
      </c>
      <c r="H338" s="33"/>
    </row>
    <row r="339" spans="2:8" s="1" customFormat="1" ht="26.45" customHeight="1">
      <c r="B339" s="33"/>
      <c r="C339" s="209" t="s">
        <v>7348</v>
      </c>
      <c r="D339" s="209" t="s">
        <v>164</v>
      </c>
      <c r="H339" s="33"/>
    </row>
    <row r="340" spans="2:8" s="1" customFormat="1" ht="16.899999999999999" customHeight="1">
      <c r="B340" s="33"/>
      <c r="C340" s="210" t="s">
        <v>4665</v>
      </c>
      <c r="D340" s="211" t="s">
        <v>1</v>
      </c>
      <c r="E340" s="212" t="s">
        <v>1</v>
      </c>
      <c r="F340" s="213">
        <v>1</v>
      </c>
      <c r="H340" s="33"/>
    </row>
    <row r="341" spans="2:8" s="1" customFormat="1" ht="16.899999999999999" customHeight="1">
      <c r="B341" s="33"/>
      <c r="C341" s="214" t="s">
        <v>1</v>
      </c>
      <c r="D341" s="214" t="s">
        <v>4892</v>
      </c>
      <c r="E341" s="17" t="s">
        <v>1</v>
      </c>
      <c r="F341" s="215">
        <v>1</v>
      </c>
      <c r="H341" s="33"/>
    </row>
    <row r="342" spans="2:8" s="1" customFormat="1" ht="16.899999999999999" customHeight="1">
      <c r="B342" s="33"/>
      <c r="C342" s="214" t="s">
        <v>4665</v>
      </c>
      <c r="D342" s="214" t="s">
        <v>317</v>
      </c>
      <c r="E342" s="17" t="s">
        <v>1</v>
      </c>
      <c r="F342" s="215">
        <v>1</v>
      </c>
      <c r="H342" s="33"/>
    </row>
    <row r="343" spans="2:8" s="1" customFormat="1" ht="16.899999999999999" customHeight="1">
      <c r="B343" s="33"/>
      <c r="C343" s="216" t="s">
        <v>7335</v>
      </c>
      <c r="H343" s="33"/>
    </row>
    <row r="344" spans="2:8" s="1" customFormat="1" ht="22.5">
      <c r="B344" s="33"/>
      <c r="C344" s="214" t="s">
        <v>312</v>
      </c>
      <c r="D344" s="214" t="s">
        <v>313</v>
      </c>
      <c r="E344" s="17" t="s">
        <v>276</v>
      </c>
      <c r="F344" s="215">
        <v>52.6</v>
      </c>
      <c r="H344" s="33"/>
    </row>
    <row r="345" spans="2:8" s="1" customFormat="1" ht="16.899999999999999" customHeight="1">
      <c r="B345" s="33"/>
      <c r="C345" s="214" t="s">
        <v>336</v>
      </c>
      <c r="D345" s="214" t="s">
        <v>337</v>
      </c>
      <c r="E345" s="17" t="s">
        <v>276</v>
      </c>
      <c r="F345" s="215">
        <v>47.6</v>
      </c>
      <c r="H345" s="33"/>
    </row>
    <row r="346" spans="2:8" s="1" customFormat="1" ht="16.899999999999999" customHeight="1">
      <c r="B346" s="33"/>
      <c r="C346" s="210" t="s">
        <v>4418</v>
      </c>
      <c r="D346" s="211" t="s">
        <v>1</v>
      </c>
      <c r="E346" s="212" t="s">
        <v>1</v>
      </c>
      <c r="F346" s="213">
        <v>8.6</v>
      </c>
      <c r="H346" s="33"/>
    </row>
    <row r="347" spans="2:8" s="1" customFormat="1" ht="16.899999999999999" customHeight="1">
      <c r="B347" s="33"/>
      <c r="C347" s="214" t="s">
        <v>1</v>
      </c>
      <c r="D347" s="214" t="s">
        <v>4888</v>
      </c>
      <c r="E347" s="17" t="s">
        <v>1</v>
      </c>
      <c r="F347" s="215">
        <v>8.6</v>
      </c>
      <c r="H347" s="33"/>
    </row>
    <row r="348" spans="2:8" s="1" customFormat="1" ht="16.899999999999999" customHeight="1">
      <c r="B348" s="33"/>
      <c r="C348" s="214" t="s">
        <v>4418</v>
      </c>
      <c r="D348" s="214" t="s">
        <v>317</v>
      </c>
      <c r="E348" s="17" t="s">
        <v>1</v>
      </c>
      <c r="F348" s="215">
        <v>8.6</v>
      </c>
      <c r="H348" s="33"/>
    </row>
    <row r="349" spans="2:8" s="1" customFormat="1" ht="16.899999999999999" customHeight="1">
      <c r="B349" s="33"/>
      <c r="C349" s="216" t="s">
        <v>7335</v>
      </c>
      <c r="H349" s="33"/>
    </row>
    <row r="350" spans="2:8" s="1" customFormat="1" ht="22.5">
      <c r="B350" s="33"/>
      <c r="C350" s="214" t="s">
        <v>4457</v>
      </c>
      <c r="D350" s="214" t="s">
        <v>4458</v>
      </c>
      <c r="E350" s="17" t="s">
        <v>276</v>
      </c>
      <c r="F350" s="215">
        <v>17.2</v>
      </c>
      <c r="H350" s="33"/>
    </row>
    <row r="351" spans="2:8" s="1" customFormat="1" ht="16.899999999999999" customHeight="1">
      <c r="B351" s="33"/>
      <c r="C351" s="214" t="s">
        <v>336</v>
      </c>
      <c r="D351" s="214" t="s">
        <v>337</v>
      </c>
      <c r="E351" s="17" t="s">
        <v>276</v>
      </c>
      <c r="F351" s="215">
        <v>47.6</v>
      </c>
      <c r="H351" s="33"/>
    </row>
    <row r="352" spans="2:8" s="1" customFormat="1" ht="26.45" customHeight="1">
      <c r="B352" s="33"/>
      <c r="C352" s="209" t="s">
        <v>166</v>
      </c>
      <c r="D352" s="209" t="s">
        <v>167</v>
      </c>
      <c r="H352" s="33"/>
    </row>
    <row r="353" spans="2:8" s="1" customFormat="1" ht="16.899999999999999" customHeight="1">
      <c r="B353" s="33"/>
      <c r="C353" s="210" t="s">
        <v>762</v>
      </c>
      <c r="D353" s="211" t="s">
        <v>1</v>
      </c>
      <c r="E353" s="212" t="s">
        <v>1</v>
      </c>
      <c r="F353" s="213">
        <v>355.6</v>
      </c>
      <c r="H353" s="33"/>
    </row>
    <row r="354" spans="2:8" s="1" customFormat="1" ht="16.899999999999999" customHeight="1">
      <c r="B354" s="33"/>
      <c r="C354" s="214" t="s">
        <v>1</v>
      </c>
      <c r="D354" s="214" t="s">
        <v>7349</v>
      </c>
      <c r="E354" s="17" t="s">
        <v>1</v>
      </c>
      <c r="F354" s="215">
        <v>76.599999999999994</v>
      </c>
      <c r="H354" s="33"/>
    </row>
    <row r="355" spans="2:8" s="1" customFormat="1" ht="16.899999999999999" customHeight="1">
      <c r="B355" s="33"/>
      <c r="C355" s="214" t="s">
        <v>1</v>
      </c>
      <c r="D355" s="214" t="s">
        <v>7350</v>
      </c>
      <c r="E355" s="17" t="s">
        <v>1</v>
      </c>
      <c r="F355" s="215">
        <v>279</v>
      </c>
      <c r="H355" s="33"/>
    </row>
    <row r="356" spans="2:8" s="1" customFormat="1" ht="16.899999999999999" customHeight="1">
      <c r="B356" s="33"/>
      <c r="C356" s="214" t="s">
        <v>762</v>
      </c>
      <c r="D356" s="214" t="s">
        <v>317</v>
      </c>
      <c r="E356" s="17" t="s">
        <v>1</v>
      </c>
      <c r="F356" s="215">
        <v>355.6</v>
      </c>
      <c r="H356" s="33"/>
    </row>
    <row r="357" spans="2:8" s="1" customFormat="1" ht="16.899999999999999" customHeight="1">
      <c r="B357" s="33"/>
      <c r="C357" s="210" t="s">
        <v>4958</v>
      </c>
      <c r="D357" s="211" t="s">
        <v>1</v>
      </c>
      <c r="E357" s="212" t="s">
        <v>1</v>
      </c>
      <c r="F357" s="213">
        <v>752.4</v>
      </c>
      <c r="H357" s="33"/>
    </row>
    <row r="358" spans="2:8" s="1" customFormat="1" ht="16.899999999999999" customHeight="1">
      <c r="B358" s="33"/>
      <c r="C358" s="214" t="s">
        <v>1</v>
      </c>
      <c r="D358" s="214" t="s">
        <v>4987</v>
      </c>
      <c r="E358" s="17" t="s">
        <v>1</v>
      </c>
      <c r="F358" s="215">
        <v>307</v>
      </c>
      <c r="H358" s="33"/>
    </row>
    <row r="359" spans="2:8" s="1" customFormat="1" ht="16.899999999999999" customHeight="1">
      <c r="B359" s="33"/>
      <c r="C359" s="214" t="s">
        <v>1</v>
      </c>
      <c r="D359" s="214" t="s">
        <v>4988</v>
      </c>
      <c r="E359" s="17" t="s">
        <v>1</v>
      </c>
      <c r="F359" s="215">
        <v>53.7</v>
      </c>
      <c r="H359" s="33"/>
    </row>
    <row r="360" spans="2:8" s="1" customFormat="1" ht="16.899999999999999" customHeight="1">
      <c r="B360" s="33"/>
      <c r="C360" s="214" t="s">
        <v>1</v>
      </c>
      <c r="D360" s="214" t="s">
        <v>4989</v>
      </c>
      <c r="E360" s="17" t="s">
        <v>1</v>
      </c>
      <c r="F360" s="215">
        <v>320.7</v>
      </c>
      <c r="H360" s="33"/>
    </row>
    <row r="361" spans="2:8" s="1" customFormat="1" ht="16.899999999999999" customHeight="1">
      <c r="B361" s="33"/>
      <c r="C361" s="214" t="s">
        <v>1</v>
      </c>
      <c r="D361" s="214" t="s">
        <v>4990</v>
      </c>
      <c r="E361" s="17" t="s">
        <v>1</v>
      </c>
      <c r="F361" s="215">
        <v>71</v>
      </c>
      <c r="H361" s="33"/>
    </row>
    <row r="362" spans="2:8" s="1" customFormat="1" ht="16.899999999999999" customHeight="1">
      <c r="B362" s="33"/>
      <c r="C362" s="214" t="s">
        <v>4958</v>
      </c>
      <c r="D362" s="214" t="s">
        <v>317</v>
      </c>
      <c r="E362" s="17" t="s">
        <v>1</v>
      </c>
      <c r="F362" s="215">
        <v>752.4</v>
      </c>
      <c r="H362" s="33"/>
    </row>
    <row r="363" spans="2:8" s="1" customFormat="1" ht="16.899999999999999" customHeight="1">
      <c r="B363" s="33"/>
      <c r="C363" s="216" t="s">
        <v>7335</v>
      </c>
      <c r="H363" s="33"/>
    </row>
    <row r="364" spans="2:8" s="1" customFormat="1" ht="22.5">
      <c r="B364" s="33"/>
      <c r="C364" s="214" t="s">
        <v>321</v>
      </c>
      <c r="D364" s="214" t="s">
        <v>322</v>
      </c>
      <c r="E364" s="17" t="s">
        <v>276</v>
      </c>
      <c r="F364" s="215">
        <v>1059.4000000000001</v>
      </c>
      <c r="H364" s="33"/>
    </row>
    <row r="365" spans="2:8" s="1" customFormat="1" ht="16.899999999999999" customHeight="1">
      <c r="B365" s="33"/>
      <c r="C365" s="214" t="s">
        <v>341</v>
      </c>
      <c r="D365" s="214" t="s">
        <v>342</v>
      </c>
      <c r="E365" s="17" t="s">
        <v>276</v>
      </c>
      <c r="F365" s="215">
        <v>1166.3499999999999</v>
      </c>
      <c r="H365" s="33"/>
    </row>
    <row r="366" spans="2:8" s="1" customFormat="1" ht="16.899999999999999" customHeight="1">
      <c r="B366" s="33"/>
      <c r="C366" s="210" t="s">
        <v>971</v>
      </c>
      <c r="D366" s="211" t="s">
        <v>1</v>
      </c>
      <c r="E366" s="212" t="s">
        <v>1</v>
      </c>
      <c r="F366" s="213">
        <v>35.799999999999997</v>
      </c>
      <c r="H366" s="33"/>
    </row>
    <row r="367" spans="2:8" s="1" customFormat="1" ht="16.899999999999999" customHeight="1">
      <c r="B367" s="33"/>
      <c r="C367" s="214" t="s">
        <v>1</v>
      </c>
      <c r="D367" s="214" t="s">
        <v>4996</v>
      </c>
      <c r="E367" s="17" t="s">
        <v>1</v>
      </c>
      <c r="F367" s="215">
        <v>35.799999999999997</v>
      </c>
      <c r="H367" s="33"/>
    </row>
    <row r="368" spans="2:8" s="1" customFormat="1" ht="16.899999999999999" customHeight="1">
      <c r="B368" s="33"/>
      <c r="C368" s="214" t="s">
        <v>971</v>
      </c>
      <c r="D368" s="214" t="s">
        <v>317</v>
      </c>
      <c r="E368" s="17" t="s">
        <v>1</v>
      </c>
      <c r="F368" s="215">
        <v>35.799999999999997</v>
      </c>
      <c r="H368" s="33"/>
    </row>
    <row r="369" spans="2:8" s="1" customFormat="1" ht="16.899999999999999" customHeight="1">
      <c r="B369" s="33"/>
      <c r="C369" s="216" t="s">
        <v>7335</v>
      </c>
      <c r="H369" s="33"/>
    </row>
    <row r="370" spans="2:8" s="1" customFormat="1" ht="22.5">
      <c r="B370" s="33"/>
      <c r="C370" s="214" t="s">
        <v>381</v>
      </c>
      <c r="D370" s="214" t="s">
        <v>382</v>
      </c>
      <c r="E370" s="17" t="s">
        <v>276</v>
      </c>
      <c r="F370" s="215">
        <v>79.8</v>
      </c>
      <c r="H370" s="33"/>
    </row>
    <row r="371" spans="2:8" s="1" customFormat="1" ht="16.899999999999999" customHeight="1">
      <c r="B371" s="33"/>
      <c r="C371" s="214" t="s">
        <v>341</v>
      </c>
      <c r="D371" s="214" t="s">
        <v>342</v>
      </c>
      <c r="E371" s="17" t="s">
        <v>276</v>
      </c>
      <c r="F371" s="215">
        <v>1166.3499999999999</v>
      </c>
      <c r="H371" s="33"/>
    </row>
    <row r="372" spans="2:8" s="1" customFormat="1" ht="16.899999999999999" customHeight="1">
      <c r="B372" s="33"/>
      <c r="C372" s="210" t="s">
        <v>213</v>
      </c>
      <c r="D372" s="211" t="s">
        <v>1</v>
      </c>
      <c r="E372" s="212" t="s">
        <v>1</v>
      </c>
      <c r="F372" s="213">
        <v>45.46</v>
      </c>
      <c r="H372" s="33"/>
    </row>
    <row r="373" spans="2:8" s="1" customFormat="1" ht="26.45" customHeight="1">
      <c r="B373" s="33"/>
      <c r="C373" s="209" t="s">
        <v>169</v>
      </c>
      <c r="D373" s="209" t="s">
        <v>170</v>
      </c>
      <c r="H373" s="33"/>
    </row>
    <row r="374" spans="2:8" s="1" customFormat="1" ht="16.899999999999999" customHeight="1">
      <c r="B374" s="33"/>
      <c r="C374" s="210" t="s">
        <v>762</v>
      </c>
      <c r="D374" s="211" t="s">
        <v>1</v>
      </c>
      <c r="E374" s="212" t="s">
        <v>1</v>
      </c>
      <c r="F374" s="213">
        <v>18</v>
      </c>
      <c r="H374" s="33"/>
    </row>
    <row r="375" spans="2:8" s="1" customFormat="1" ht="16.899999999999999" customHeight="1">
      <c r="B375" s="33"/>
      <c r="C375" s="214" t="s">
        <v>1</v>
      </c>
      <c r="D375" s="214" t="s">
        <v>7351</v>
      </c>
      <c r="E375" s="17" t="s">
        <v>1</v>
      </c>
      <c r="F375" s="215">
        <v>18</v>
      </c>
      <c r="H375" s="33"/>
    </row>
    <row r="376" spans="2:8" s="1" customFormat="1" ht="16.899999999999999" customHeight="1">
      <c r="B376" s="33"/>
      <c r="C376" s="214" t="s">
        <v>762</v>
      </c>
      <c r="D376" s="214" t="s">
        <v>317</v>
      </c>
      <c r="E376" s="17" t="s">
        <v>1</v>
      </c>
      <c r="F376" s="215">
        <v>18</v>
      </c>
      <c r="H376" s="33"/>
    </row>
    <row r="377" spans="2:8" s="1" customFormat="1" ht="16.899999999999999" customHeight="1">
      <c r="B377" s="33"/>
      <c r="C377" s="210" t="s">
        <v>971</v>
      </c>
      <c r="D377" s="211" t="s">
        <v>1</v>
      </c>
      <c r="E377" s="212" t="s">
        <v>1</v>
      </c>
      <c r="F377" s="213">
        <v>152.91999999999999</v>
      </c>
      <c r="H377" s="33"/>
    </row>
    <row r="378" spans="2:8" s="1" customFormat="1" ht="16.899999999999999" customHeight="1">
      <c r="B378" s="33"/>
      <c r="C378" s="214" t="s">
        <v>1</v>
      </c>
      <c r="D378" s="214" t="s">
        <v>5049</v>
      </c>
      <c r="E378" s="17" t="s">
        <v>1</v>
      </c>
      <c r="F378" s="215">
        <v>152.91999999999999</v>
      </c>
      <c r="H378" s="33"/>
    </row>
    <row r="379" spans="2:8" s="1" customFormat="1" ht="16.899999999999999" customHeight="1">
      <c r="B379" s="33"/>
      <c r="C379" s="214" t="s">
        <v>971</v>
      </c>
      <c r="D379" s="214" t="s">
        <v>317</v>
      </c>
      <c r="E379" s="17" t="s">
        <v>1</v>
      </c>
      <c r="F379" s="215">
        <v>152.91999999999999</v>
      </c>
      <c r="H379" s="33"/>
    </row>
    <row r="380" spans="2:8" s="1" customFormat="1" ht="16.899999999999999" customHeight="1">
      <c r="B380" s="33"/>
      <c r="C380" s="216" t="s">
        <v>7335</v>
      </c>
      <c r="H380" s="33"/>
    </row>
    <row r="381" spans="2:8" s="1" customFormat="1" ht="22.5">
      <c r="B381" s="33"/>
      <c r="C381" s="214" t="s">
        <v>381</v>
      </c>
      <c r="D381" s="214" t="s">
        <v>382</v>
      </c>
      <c r="E381" s="17" t="s">
        <v>276</v>
      </c>
      <c r="F381" s="215">
        <v>193.92</v>
      </c>
      <c r="H381" s="33"/>
    </row>
    <row r="382" spans="2:8" s="1" customFormat="1" ht="16.899999999999999" customHeight="1">
      <c r="B382" s="33"/>
      <c r="C382" s="214" t="s">
        <v>341</v>
      </c>
      <c r="D382" s="214" t="s">
        <v>342</v>
      </c>
      <c r="E382" s="17" t="s">
        <v>276</v>
      </c>
      <c r="F382" s="215">
        <v>588.82000000000005</v>
      </c>
      <c r="H382" s="33"/>
    </row>
    <row r="383" spans="2:8" s="1" customFormat="1" ht="16.899999999999999" customHeight="1">
      <c r="B383" s="33"/>
      <c r="C383" s="210" t="s">
        <v>213</v>
      </c>
      <c r="D383" s="211" t="s">
        <v>1</v>
      </c>
      <c r="E383" s="212" t="s">
        <v>1</v>
      </c>
      <c r="F383" s="213">
        <v>214.29</v>
      </c>
      <c r="H383" s="33"/>
    </row>
    <row r="384" spans="2:8" s="1" customFormat="1" ht="16.899999999999999" customHeight="1">
      <c r="B384" s="33"/>
      <c r="C384" s="210" t="s">
        <v>5030</v>
      </c>
      <c r="D384" s="211" t="s">
        <v>1</v>
      </c>
      <c r="E384" s="212" t="s">
        <v>1</v>
      </c>
      <c r="F384" s="213">
        <v>368.85</v>
      </c>
      <c r="H384" s="33"/>
    </row>
    <row r="385" spans="2:8" s="1" customFormat="1" ht="16.899999999999999" customHeight="1">
      <c r="B385" s="33"/>
      <c r="C385" s="214" t="s">
        <v>1</v>
      </c>
      <c r="D385" s="214" t="s">
        <v>5045</v>
      </c>
      <c r="E385" s="17" t="s">
        <v>1</v>
      </c>
      <c r="F385" s="215">
        <v>101.95</v>
      </c>
      <c r="H385" s="33"/>
    </row>
    <row r="386" spans="2:8" s="1" customFormat="1" ht="16.899999999999999" customHeight="1">
      <c r="B386" s="33"/>
      <c r="C386" s="214" t="s">
        <v>1</v>
      </c>
      <c r="D386" s="214" t="s">
        <v>5044</v>
      </c>
      <c r="E386" s="17" t="s">
        <v>1</v>
      </c>
      <c r="F386" s="215">
        <v>110</v>
      </c>
      <c r="H386" s="33"/>
    </row>
    <row r="387" spans="2:8" s="1" customFormat="1" ht="16.899999999999999" customHeight="1">
      <c r="B387" s="33"/>
      <c r="C387" s="214" t="s">
        <v>1</v>
      </c>
      <c r="D387" s="214" t="s">
        <v>5046</v>
      </c>
      <c r="E387" s="17" t="s">
        <v>1</v>
      </c>
      <c r="F387" s="215">
        <v>156.9</v>
      </c>
      <c r="H387" s="33"/>
    </row>
    <row r="388" spans="2:8" s="1" customFormat="1" ht="16.899999999999999" customHeight="1">
      <c r="B388" s="33"/>
      <c r="C388" s="214" t="s">
        <v>5030</v>
      </c>
      <c r="D388" s="214" t="s">
        <v>317</v>
      </c>
      <c r="E388" s="17" t="s">
        <v>1</v>
      </c>
      <c r="F388" s="215">
        <v>368.85</v>
      </c>
      <c r="H388" s="33"/>
    </row>
    <row r="389" spans="2:8" s="1" customFormat="1" ht="16.899999999999999" customHeight="1">
      <c r="B389" s="33"/>
      <c r="C389" s="216" t="s">
        <v>7335</v>
      </c>
      <c r="H389" s="33"/>
    </row>
    <row r="390" spans="2:8" s="1" customFormat="1" ht="22.5">
      <c r="B390" s="33"/>
      <c r="C390" s="214" t="s">
        <v>321</v>
      </c>
      <c r="D390" s="214" t="s">
        <v>322</v>
      </c>
      <c r="E390" s="17" t="s">
        <v>276</v>
      </c>
      <c r="F390" s="215">
        <v>478.85</v>
      </c>
      <c r="H390" s="33"/>
    </row>
    <row r="391" spans="2:8" s="1" customFormat="1" ht="16.899999999999999" customHeight="1">
      <c r="B391" s="33"/>
      <c r="C391" s="214" t="s">
        <v>341</v>
      </c>
      <c r="D391" s="214" t="s">
        <v>342</v>
      </c>
      <c r="E391" s="17" t="s">
        <v>276</v>
      </c>
      <c r="F391" s="215">
        <v>588.82000000000005</v>
      </c>
      <c r="H391" s="33"/>
    </row>
    <row r="392" spans="2:8" s="1" customFormat="1" ht="16.899999999999999" customHeight="1">
      <c r="B392" s="33"/>
      <c r="C392" s="210" t="s">
        <v>766</v>
      </c>
      <c r="D392" s="211" t="s">
        <v>1</v>
      </c>
      <c r="E392" s="212" t="s">
        <v>1</v>
      </c>
      <c r="F392" s="213">
        <v>67.05</v>
      </c>
      <c r="H392" s="33"/>
    </row>
    <row r="393" spans="2:8" s="1" customFormat="1" ht="16.899999999999999" customHeight="1">
      <c r="B393" s="33"/>
      <c r="C393" s="214" t="s">
        <v>1</v>
      </c>
      <c r="D393" s="214" t="s">
        <v>5042</v>
      </c>
      <c r="E393" s="17" t="s">
        <v>1</v>
      </c>
      <c r="F393" s="215">
        <v>67.05</v>
      </c>
      <c r="H393" s="33"/>
    </row>
    <row r="394" spans="2:8" s="1" customFormat="1" ht="16.899999999999999" customHeight="1">
      <c r="B394" s="33"/>
      <c r="C394" s="214" t="s">
        <v>766</v>
      </c>
      <c r="D394" s="214" t="s">
        <v>317</v>
      </c>
      <c r="E394" s="17" t="s">
        <v>1</v>
      </c>
      <c r="F394" s="215">
        <v>67.05</v>
      </c>
      <c r="H394" s="33"/>
    </row>
    <row r="395" spans="2:8" s="1" customFormat="1" ht="26.45" customHeight="1">
      <c r="B395" s="33"/>
      <c r="C395" s="209" t="s">
        <v>172</v>
      </c>
      <c r="D395" s="209" t="s">
        <v>173</v>
      </c>
      <c r="H395" s="33"/>
    </row>
    <row r="396" spans="2:8" s="1" customFormat="1" ht="16.899999999999999" customHeight="1">
      <c r="B396" s="33"/>
      <c r="C396" s="210" t="s">
        <v>762</v>
      </c>
      <c r="D396" s="211" t="s">
        <v>1</v>
      </c>
      <c r="E396" s="212" t="s">
        <v>1</v>
      </c>
      <c r="F396" s="213">
        <v>18</v>
      </c>
      <c r="H396" s="33"/>
    </row>
    <row r="397" spans="2:8" s="1" customFormat="1" ht="16.899999999999999" customHeight="1">
      <c r="B397" s="33"/>
      <c r="C397" s="214" t="s">
        <v>1</v>
      </c>
      <c r="D397" s="214" t="s">
        <v>7351</v>
      </c>
      <c r="E397" s="17" t="s">
        <v>1</v>
      </c>
      <c r="F397" s="215">
        <v>18</v>
      </c>
      <c r="H397" s="33"/>
    </row>
    <row r="398" spans="2:8" s="1" customFormat="1" ht="16.899999999999999" customHeight="1">
      <c r="B398" s="33"/>
      <c r="C398" s="214" t="s">
        <v>762</v>
      </c>
      <c r="D398" s="214" t="s">
        <v>317</v>
      </c>
      <c r="E398" s="17" t="s">
        <v>1</v>
      </c>
      <c r="F398" s="215">
        <v>18</v>
      </c>
      <c r="H398" s="33"/>
    </row>
    <row r="399" spans="2:8" s="1" customFormat="1" ht="16.899999999999999" customHeight="1">
      <c r="B399" s="33"/>
      <c r="C399" s="210" t="s">
        <v>971</v>
      </c>
      <c r="D399" s="211" t="s">
        <v>1</v>
      </c>
      <c r="E399" s="212" t="s">
        <v>1</v>
      </c>
      <c r="F399" s="213">
        <v>95.43</v>
      </c>
      <c r="H399" s="33"/>
    </row>
    <row r="400" spans="2:8" s="1" customFormat="1" ht="16.899999999999999" customHeight="1">
      <c r="B400" s="33"/>
      <c r="C400" s="214" t="s">
        <v>1</v>
      </c>
      <c r="D400" s="214" t="s">
        <v>5100</v>
      </c>
      <c r="E400" s="17" t="s">
        <v>1</v>
      </c>
      <c r="F400" s="215">
        <v>95.43</v>
      </c>
      <c r="H400" s="33"/>
    </row>
    <row r="401" spans="2:8" s="1" customFormat="1" ht="16.899999999999999" customHeight="1">
      <c r="B401" s="33"/>
      <c r="C401" s="214" t="s">
        <v>971</v>
      </c>
      <c r="D401" s="214" t="s">
        <v>317</v>
      </c>
      <c r="E401" s="17" t="s">
        <v>1</v>
      </c>
      <c r="F401" s="215">
        <v>95.43</v>
      </c>
      <c r="H401" s="33"/>
    </row>
    <row r="402" spans="2:8" s="1" customFormat="1" ht="16.899999999999999" customHeight="1">
      <c r="B402" s="33"/>
      <c r="C402" s="216" t="s">
        <v>7335</v>
      </c>
      <c r="H402" s="33"/>
    </row>
    <row r="403" spans="2:8" s="1" customFormat="1" ht="22.5">
      <c r="B403" s="33"/>
      <c r="C403" s="214" t="s">
        <v>381</v>
      </c>
      <c r="D403" s="214" t="s">
        <v>382</v>
      </c>
      <c r="E403" s="17" t="s">
        <v>276</v>
      </c>
      <c r="F403" s="215">
        <v>119.43</v>
      </c>
      <c r="H403" s="33"/>
    </row>
    <row r="404" spans="2:8" s="1" customFormat="1" ht="16.899999999999999" customHeight="1">
      <c r="B404" s="33"/>
      <c r="C404" s="214" t="s">
        <v>341</v>
      </c>
      <c r="D404" s="214" t="s">
        <v>342</v>
      </c>
      <c r="E404" s="17" t="s">
        <v>276</v>
      </c>
      <c r="F404" s="215">
        <v>343.75</v>
      </c>
      <c r="H404" s="33"/>
    </row>
    <row r="405" spans="2:8" s="1" customFormat="1" ht="16.899999999999999" customHeight="1">
      <c r="B405" s="33"/>
      <c r="C405" s="210" t="s">
        <v>213</v>
      </c>
      <c r="D405" s="211" t="s">
        <v>1</v>
      </c>
      <c r="E405" s="212" t="s">
        <v>1</v>
      </c>
      <c r="F405" s="213">
        <v>8.4</v>
      </c>
      <c r="H405" s="33"/>
    </row>
    <row r="406" spans="2:8" s="1" customFormat="1" ht="16.899999999999999" customHeight="1">
      <c r="B406" s="33"/>
      <c r="C406" s="214" t="s">
        <v>1</v>
      </c>
      <c r="D406" s="214" t="s">
        <v>5091</v>
      </c>
      <c r="E406" s="17" t="s">
        <v>1</v>
      </c>
      <c r="F406" s="215">
        <v>8.4</v>
      </c>
      <c r="H406" s="33"/>
    </row>
    <row r="407" spans="2:8" s="1" customFormat="1" ht="16.899999999999999" customHeight="1">
      <c r="B407" s="33"/>
      <c r="C407" s="214" t="s">
        <v>213</v>
      </c>
      <c r="D407" s="214" t="s">
        <v>317</v>
      </c>
      <c r="E407" s="17" t="s">
        <v>1</v>
      </c>
      <c r="F407" s="215">
        <v>8.4</v>
      </c>
      <c r="H407" s="33"/>
    </row>
    <row r="408" spans="2:8" s="1" customFormat="1" ht="16.899999999999999" customHeight="1">
      <c r="B408" s="33"/>
      <c r="C408" s="216" t="s">
        <v>7335</v>
      </c>
      <c r="H408" s="33"/>
    </row>
    <row r="409" spans="2:8" s="1" customFormat="1" ht="22.5">
      <c r="B409" s="33"/>
      <c r="C409" s="214" t="s">
        <v>312</v>
      </c>
      <c r="D409" s="214" t="s">
        <v>313</v>
      </c>
      <c r="E409" s="17" t="s">
        <v>276</v>
      </c>
      <c r="F409" s="215">
        <v>70.8</v>
      </c>
      <c r="H409" s="33"/>
    </row>
    <row r="410" spans="2:8" s="1" customFormat="1" ht="16.899999999999999" customHeight="1">
      <c r="B410" s="33"/>
      <c r="C410" s="214" t="s">
        <v>341</v>
      </c>
      <c r="D410" s="214" t="s">
        <v>342</v>
      </c>
      <c r="E410" s="17" t="s">
        <v>276</v>
      </c>
      <c r="F410" s="215">
        <v>343.75</v>
      </c>
      <c r="H410" s="33"/>
    </row>
    <row r="411" spans="2:8" s="1" customFormat="1" ht="16.899999999999999" customHeight="1">
      <c r="B411" s="33"/>
      <c r="C411" s="210" t="s">
        <v>5030</v>
      </c>
      <c r="D411" s="211" t="s">
        <v>1</v>
      </c>
      <c r="E411" s="212" t="s">
        <v>1</v>
      </c>
      <c r="F411" s="213">
        <v>239.92</v>
      </c>
      <c r="H411" s="33"/>
    </row>
    <row r="412" spans="2:8" s="1" customFormat="1" ht="16.899999999999999" customHeight="1">
      <c r="B412" s="33"/>
      <c r="C412" s="214" t="s">
        <v>1</v>
      </c>
      <c r="D412" s="214" t="s">
        <v>5093</v>
      </c>
      <c r="E412" s="17" t="s">
        <v>1</v>
      </c>
      <c r="F412" s="215">
        <v>56</v>
      </c>
      <c r="H412" s="33"/>
    </row>
    <row r="413" spans="2:8" s="1" customFormat="1" ht="16.899999999999999" customHeight="1">
      <c r="B413" s="33"/>
      <c r="C413" s="214" t="s">
        <v>1</v>
      </c>
      <c r="D413" s="214" t="s">
        <v>5094</v>
      </c>
      <c r="E413" s="17" t="s">
        <v>1</v>
      </c>
      <c r="F413" s="215">
        <v>63.62</v>
      </c>
      <c r="H413" s="33"/>
    </row>
    <row r="414" spans="2:8" s="1" customFormat="1" ht="16.899999999999999" customHeight="1">
      <c r="B414" s="33"/>
      <c r="C414" s="214" t="s">
        <v>1</v>
      </c>
      <c r="D414" s="214" t="s">
        <v>5095</v>
      </c>
      <c r="E414" s="17" t="s">
        <v>1</v>
      </c>
      <c r="F414" s="215">
        <v>120.3</v>
      </c>
      <c r="H414" s="33"/>
    </row>
    <row r="415" spans="2:8" s="1" customFormat="1" ht="16.899999999999999" customHeight="1">
      <c r="B415" s="33"/>
      <c r="C415" s="214" t="s">
        <v>5030</v>
      </c>
      <c r="D415" s="214" t="s">
        <v>317</v>
      </c>
      <c r="E415" s="17" t="s">
        <v>1</v>
      </c>
      <c r="F415" s="215">
        <v>239.92</v>
      </c>
      <c r="H415" s="33"/>
    </row>
    <row r="416" spans="2:8" s="1" customFormat="1" ht="16.899999999999999" customHeight="1">
      <c r="B416" s="33"/>
      <c r="C416" s="216" t="s">
        <v>7335</v>
      </c>
      <c r="H416" s="33"/>
    </row>
    <row r="417" spans="2:8" s="1" customFormat="1" ht="22.5">
      <c r="B417" s="33"/>
      <c r="C417" s="214" t="s">
        <v>321</v>
      </c>
      <c r="D417" s="214" t="s">
        <v>322</v>
      </c>
      <c r="E417" s="17" t="s">
        <v>276</v>
      </c>
      <c r="F417" s="215">
        <v>295.92</v>
      </c>
      <c r="H417" s="33"/>
    </row>
    <row r="418" spans="2:8" s="1" customFormat="1" ht="16.899999999999999" customHeight="1">
      <c r="B418" s="33"/>
      <c r="C418" s="214" t="s">
        <v>341</v>
      </c>
      <c r="D418" s="214" t="s">
        <v>342</v>
      </c>
      <c r="E418" s="17" t="s">
        <v>276</v>
      </c>
      <c r="F418" s="215">
        <v>343.75</v>
      </c>
      <c r="H418" s="33"/>
    </row>
    <row r="419" spans="2:8" s="1" customFormat="1" ht="26.45" customHeight="1">
      <c r="B419" s="33"/>
      <c r="C419" s="209" t="s">
        <v>175</v>
      </c>
      <c r="D419" s="209" t="s">
        <v>176</v>
      </c>
      <c r="H419" s="33"/>
    </row>
    <row r="420" spans="2:8" s="1" customFormat="1" ht="16.899999999999999" customHeight="1">
      <c r="B420" s="33"/>
      <c r="C420" s="210" t="s">
        <v>762</v>
      </c>
      <c r="D420" s="211" t="s">
        <v>1</v>
      </c>
      <c r="E420" s="212" t="s">
        <v>1</v>
      </c>
      <c r="F420" s="213">
        <v>18</v>
      </c>
      <c r="H420" s="33"/>
    </row>
    <row r="421" spans="2:8" s="1" customFormat="1" ht="16.899999999999999" customHeight="1">
      <c r="B421" s="33"/>
      <c r="C421" s="214" t="s">
        <v>1</v>
      </c>
      <c r="D421" s="214" t="s">
        <v>7351</v>
      </c>
      <c r="E421" s="17" t="s">
        <v>1</v>
      </c>
      <c r="F421" s="215">
        <v>18</v>
      </c>
      <c r="H421" s="33"/>
    </row>
    <row r="422" spans="2:8" s="1" customFormat="1" ht="16.899999999999999" customHeight="1">
      <c r="B422" s="33"/>
      <c r="C422" s="214" t="s">
        <v>762</v>
      </c>
      <c r="D422" s="214" t="s">
        <v>317</v>
      </c>
      <c r="E422" s="17" t="s">
        <v>1</v>
      </c>
      <c r="F422" s="215">
        <v>18</v>
      </c>
      <c r="H422" s="33"/>
    </row>
    <row r="423" spans="2:8" s="1" customFormat="1" ht="16.899999999999999" customHeight="1">
      <c r="B423" s="33"/>
      <c r="C423" s="210" t="s">
        <v>971</v>
      </c>
      <c r="D423" s="211" t="s">
        <v>1</v>
      </c>
      <c r="E423" s="212" t="s">
        <v>1</v>
      </c>
      <c r="F423" s="213">
        <v>7.37</v>
      </c>
      <c r="H423" s="33"/>
    </row>
    <row r="424" spans="2:8" s="1" customFormat="1" ht="16.899999999999999" customHeight="1">
      <c r="B424" s="33"/>
      <c r="C424" s="214" t="s">
        <v>1</v>
      </c>
      <c r="D424" s="214" t="s">
        <v>5149</v>
      </c>
      <c r="E424" s="17" t="s">
        <v>1</v>
      </c>
      <c r="F424" s="215">
        <v>7.37</v>
      </c>
      <c r="H424" s="33"/>
    </row>
    <row r="425" spans="2:8" s="1" customFormat="1" ht="16.899999999999999" customHeight="1">
      <c r="B425" s="33"/>
      <c r="C425" s="214" t="s">
        <v>971</v>
      </c>
      <c r="D425" s="214" t="s">
        <v>317</v>
      </c>
      <c r="E425" s="17" t="s">
        <v>1</v>
      </c>
      <c r="F425" s="215">
        <v>7.37</v>
      </c>
      <c r="H425" s="33"/>
    </row>
    <row r="426" spans="2:8" s="1" customFormat="1" ht="16.899999999999999" customHeight="1">
      <c r="B426" s="33"/>
      <c r="C426" s="216" t="s">
        <v>7335</v>
      </c>
      <c r="H426" s="33"/>
    </row>
    <row r="427" spans="2:8" s="1" customFormat="1" ht="22.5">
      <c r="B427" s="33"/>
      <c r="C427" s="214" t="s">
        <v>381</v>
      </c>
      <c r="D427" s="214" t="s">
        <v>382</v>
      </c>
      <c r="E427" s="17" t="s">
        <v>276</v>
      </c>
      <c r="F427" s="215">
        <v>14.37</v>
      </c>
      <c r="H427" s="33"/>
    </row>
    <row r="428" spans="2:8" s="1" customFormat="1" ht="16.899999999999999" customHeight="1">
      <c r="B428" s="33"/>
      <c r="C428" s="214" t="s">
        <v>341</v>
      </c>
      <c r="D428" s="214" t="s">
        <v>342</v>
      </c>
      <c r="E428" s="17" t="s">
        <v>276</v>
      </c>
      <c r="F428" s="215">
        <v>126.77</v>
      </c>
      <c r="H428" s="33"/>
    </row>
    <row r="429" spans="2:8" s="1" customFormat="1" ht="16.899999999999999" customHeight="1">
      <c r="B429" s="33"/>
      <c r="C429" s="210" t="s">
        <v>213</v>
      </c>
      <c r="D429" s="211" t="s">
        <v>1</v>
      </c>
      <c r="E429" s="212" t="s">
        <v>1</v>
      </c>
      <c r="F429" s="213">
        <v>12.29</v>
      </c>
      <c r="H429" s="33"/>
    </row>
    <row r="430" spans="2:8" s="1" customFormat="1" ht="16.899999999999999" customHeight="1">
      <c r="B430" s="33"/>
      <c r="C430" s="210" t="s">
        <v>5030</v>
      </c>
      <c r="D430" s="211" t="s">
        <v>1</v>
      </c>
      <c r="E430" s="212" t="s">
        <v>1</v>
      </c>
      <c r="F430" s="213">
        <v>112.5</v>
      </c>
      <c r="H430" s="33"/>
    </row>
    <row r="431" spans="2:8" s="1" customFormat="1" ht="16.899999999999999" customHeight="1">
      <c r="B431" s="33"/>
      <c r="C431" s="214" t="s">
        <v>1</v>
      </c>
      <c r="D431" s="214" t="s">
        <v>5140</v>
      </c>
      <c r="E431" s="17" t="s">
        <v>1</v>
      </c>
      <c r="F431" s="215">
        <v>7.7</v>
      </c>
      <c r="H431" s="33"/>
    </row>
    <row r="432" spans="2:8" s="1" customFormat="1" ht="16.899999999999999" customHeight="1">
      <c r="B432" s="33"/>
      <c r="C432" s="214" t="s">
        <v>1</v>
      </c>
      <c r="D432" s="214" t="s">
        <v>5139</v>
      </c>
      <c r="E432" s="17" t="s">
        <v>1</v>
      </c>
      <c r="F432" s="215">
        <v>43</v>
      </c>
      <c r="H432" s="33"/>
    </row>
    <row r="433" spans="2:8" s="1" customFormat="1" ht="16.899999999999999" customHeight="1">
      <c r="B433" s="33"/>
      <c r="C433" s="214" t="s">
        <v>1</v>
      </c>
      <c r="D433" s="214" t="s">
        <v>5141</v>
      </c>
      <c r="E433" s="17" t="s">
        <v>1</v>
      </c>
      <c r="F433" s="215">
        <v>61.8</v>
      </c>
      <c r="H433" s="33"/>
    </row>
    <row r="434" spans="2:8" s="1" customFormat="1" ht="16.899999999999999" customHeight="1">
      <c r="B434" s="33"/>
      <c r="C434" s="214" t="s">
        <v>5030</v>
      </c>
      <c r="D434" s="214" t="s">
        <v>317</v>
      </c>
      <c r="E434" s="17" t="s">
        <v>1</v>
      </c>
      <c r="F434" s="215">
        <v>112.5</v>
      </c>
      <c r="H434" s="33"/>
    </row>
    <row r="435" spans="2:8" s="1" customFormat="1" ht="16.899999999999999" customHeight="1">
      <c r="B435" s="33"/>
      <c r="C435" s="216" t="s">
        <v>7335</v>
      </c>
      <c r="H435" s="33"/>
    </row>
    <row r="436" spans="2:8" s="1" customFormat="1" ht="22.5">
      <c r="B436" s="33"/>
      <c r="C436" s="214" t="s">
        <v>321</v>
      </c>
      <c r="D436" s="214" t="s">
        <v>322</v>
      </c>
      <c r="E436" s="17" t="s">
        <v>276</v>
      </c>
      <c r="F436" s="215">
        <v>155.5</v>
      </c>
      <c r="H436" s="33"/>
    </row>
    <row r="437" spans="2:8" s="1" customFormat="1" ht="16.899999999999999" customHeight="1">
      <c r="B437" s="33"/>
      <c r="C437" s="214" t="s">
        <v>341</v>
      </c>
      <c r="D437" s="214" t="s">
        <v>342</v>
      </c>
      <c r="E437" s="17" t="s">
        <v>276</v>
      </c>
      <c r="F437" s="215">
        <v>126.77</v>
      </c>
      <c r="H437" s="33"/>
    </row>
    <row r="438" spans="2:8" s="1" customFormat="1" ht="16.899999999999999" customHeight="1">
      <c r="B438" s="33"/>
      <c r="C438" s="210" t="s">
        <v>766</v>
      </c>
      <c r="D438" s="211" t="s">
        <v>1</v>
      </c>
      <c r="E438" s="212" t="s">
        <v>1</v>
      </c>
      <c r="F438" s="213">
        <v>6.9</v>
      </c>
      <c r="H438" s="33"/>
    </row>
    <row r="439" spans="2:8" s="1" customFormat="1" ht="16.899999999999999" customHeight="1">
      <c r="B439" s="33"/>
      <c r="C439" s="214" t="s">
        <v>1</v>
      </c>
      <c r="D439" s="214" t="s">
        <v>5137</v>
      </c>
      <c r="E439" s="17" t="s">
        <v>1</v>
      </c>
      <c r="F439" s="215">
        <v>6.9</v>
      </c>
      <c r="H439" s="33"/>
    </row>
    <row r="440" spans="2:8" s="1" customFormat="1" ht="16.899999999999999" customHeight="1">
      <c r="B440" s="33"/>
      <c r="C440" s="214" t="s">
        <v>766</v>
      </c>
      <c r="D440" s="214" t="s">
        <v>317</v>
      </c>
      <c r="E440" s="17" t="s">
        <v>1</v>
      </c>
      <c r="F440" s="215">
        <v>6.9</v>
      </c>
      <c r="H440" s="33"/>
    </row>
    <row r="441" spans="2:8" s="1" customFormat="1" ht="16.899999999999999" customHeight="1">
      <c r="B441" s="33"/>
      <c r="C441" s="216" t="s">
        <v>7335</v>
      </c>
      <c r="H441" s="33"/>
    </row>
    <row r="442" spans="2:8" s="1" customFormat="1" ht="22.5">
      <c r="B442" s="33"/>
      <c r="C442" s="214" t="s">
        <v>312</v>
      </c>
      <c r="D442" s="214" t="s">
        <v>313</v>
      </c>
      <c r="E442" s="17" t="s">
        <v>276</v>
      </c>
      <c r="F442" s="215">
        <v>32.85</v>
      </c>
      <c r="H442" s="33"/>
    </row>
    <row r="443" spans="2:8" s="1" customFormat="1" ht="16.899999999999999" customHeight="1">
      <c r="B443" s="33"/>
      <c r="C443" s="214" t="s">
        <v>341</v>
      </c>
      <c r="D443" s="214" t="s">
        <v>342</v>
      </c>
      <c r="E443" s="17" t="s">
        <v>276</v>
      </c>
      <c r="F443" s="215">
        <v>126.77</v>
      </c>
      <c r="H443" s="33"/>
    </row>
    <row r="444" spans="2:8" s="1" customFormat="1" ht="26.45" customHeight="1">
      <c r="B444" s="33"/>
      <c r="C444" s="209" t="s">
        <v>178</v>
      </c>
      <c r="D444" s="209" t="s">
        <v>179</v>
      </c>
      <c r="H444" s="33"/>
    </row>
    <row r="445" spans="2:8" s="1" customFormat="1" ht="16.899999999999999" customHeight="1">
      <c r="B445" s="33"/>
      <c r="C445" s="210" t="s">
        <v>762</v>
      </c>
      <c r="D445" s="211" t="s">
        <v>1</v>
      </c>
      <c r="E445" s="212" t="s">
        <v>1</v>
      </c>
      <c r="F445" s="213">
        <v>88.62</v>
      </c>
      <c r="H445" s="33"/>
    </row>
    <row r="446" spans="2:8" s="1" customFormat="1" ht="16.899999999999999" customHeight="1">
      <c r="B446" s="33"/>
      <c r="C446" s="214" t="s">
        <v>1</v>
      </c>
      <c r="D446" s="214" t="s">
        <v>5200</v>
      </c>
      <c r="E446" s="17" t="s">
        <v>1</v>
      </c>
      <c r="F446" s="215">
        <v>70.62</v>
      </c>
      <c r="H446" s="33"/>
    </row>
    <row r="447" spans="2:8" s="1" customFormat="1" ht="16.899999999999999" customHeight="1">
      <c r="B447" s="33"/>
      <c r="C447" s="214" t="s">
        <v>1</v>
      </c>
      <c r="D447" s="214" t="s">
        <v>5201</v>
      </c>
      <c r="E447" s="17" t="s">
        <v>1</v>
      </c>
      <c r="F447" s="215">
        <v>18</v>
      </c>
      <c r="H447" s="33"/>
    </row>
    <row r="448" spans="2:8" s="1" customFormat="1" ht="16.899999999999999" customHeight="1">
      <c r="B448" s="33"/>
      <c r="C448" s="214" t="s">
        <v>762</v>
      </c>
      <c r="D448" s="214" t="s">
        <v>317</v>
      </c>
      <c r="E448" s="17" t="s">
        <v>1</v>
      </c>
      <c r="F448" s="215">
        <v>88.62</v>
      </c>
      <c r="H448" s="33"/>
    </row>
    <row r="449" spans="2:8" s="1" customFormat="1" ht="16.899999999999999" customHeight="1">
      <c r="B449" s="33"/>
      <c r="C449" s="216" t="s">
        <v>7335</v>
      </c>
      <c r="H449" s="33"/>
    </row>
    <row r="450" spans="2:8" s="1" customFormat="1" ht="22.5">
      <c r="B450" s="33"/>
      <c r="C450" s="214" t="s">
        <v>3760</v>
      </c>
      <c r="D450" s="214" t="s">
        <v>3761</v>
      </c>
      <c r="E450" s="17" t="s">
        <v>276</v>
      </c>
      <c r="F450" s="215">
        <v>247.62</v>
      </c>
      <c r="H450" s="33"/>
    </row>
    <row r="451" spans="2:8" s="1" customFormat="1" ht="16.899999999999999" customHeight="1">
      <c r="B451" s="33"/>
      <c r="C451" s="214" t="s">
        <v>5206</v>
      </c>
      <c r="D451" s="214" t="s">
        <v>5207</v>
      </c>
      <c r="E451" s="17" t="s">
        <v>276</v>
      </c>
      <c r="F451" s="215">
        <v>159.22</v>
      </c>
      <c r="H451" s="33"/>
    </row>
    <row r="452" spans="2:8" s="1" customFormat="1" ht="16.899999999999999" customHeight="1">
      <c r="B452" s="33"/>
      <c r="C452" s="210" t="s">
        <v>971</v>
      </c>
      <c r="D452" s="211" t="s">
        <v>1</v>
      </c>
      <c r="E452" s="212" t="s">
        <v>1</v>
      </c>
      <c r="F452" s="213">
        <v>70.599999999999994</v>
      </c>
      <c r="H452" s="33"/>
    </row>
    <row r="453" spans="2:8" s="1" customFormat="1" ht="26.45" customHeight="1">
      <c r="B453" s="33"/>
      <c r="C453" s="209" t="s">
        <v>181</v>
      </c>
      <c r="D453" s="209" t="s">
        <v>182</v>
      </c>
      <c r="H453" s="33"/>
    </row>
    <row r="454" spans="2:8" s="1" customFormat="1" ht="16.899999999999999" customHeight="1">
      <c r="B454" s="33"/>
      <c r="C454" s="210" t="s">
        <v>5415</v>
      </c>
      <c r="D454" s="211" t="s">
        <v>5415</v>
      </c>
      <c r="E454" s="212" t="s">
        <v>1</v>
      </c>
      <c r="F454" s="213">
        <v>17.077999999999999</v>
      </c>
      <c r="H454" s="33"/>
    </row>
    <row r="455" spans="2:8" s="1" customFormat="1" ht="16.899999999999999" customHeight="1">
      <c r="B455" s="33"/>
      <c r="C455" s="214" t="s">
        <v>5415</v>
      </c>
      <c r="D455" s="214" t="s">
        <v>5761</v>
      </c>
      <c r="E455" s="17" t="s">
        <v>1</v>
      </c>
      <c r="F455" s="215">
        <v>17.077999999999999</v>
      </c>
      <c r="H455" s="33"/>
    </row>
    <row r="456" spans="2:8" s="1" customFormat="1" ht="16.899999999999999" customHeight="1">
      <c r="B456" s="33"/>
      <c r="C456" s="216" t="s">
        <v>7335</v>
      </c>
      <c r="H456" s="33"/>
    </row>
    <row r="457" spans="2:8" s="1" customFormat="1" ht="16.899999999999999" customHeight="1">
      <c r="B457" s="33"/>
      <c r="C457" s="214" t="s">
        <v>5758</v>
      </c>
      <c r="D457" s="214" t="s">
        <v>5759</v>
      </c>
      <c r="E457" s="17" t="s">
        <v>402</v>
      </c>
      <c r="F457" s="215">
        <v>17.077999999999999</v>
      </c>
      <c r="H457" s="33"/>
    </row>
    <row r="458" spans="2:8" s="1" customFormat="1" ht="16.899999999999999" customHeight="1">
      <c r="B458" s="33"/>
      <c r="C458" s="214" t="s">
        <v>695</v>
      </c>
      <c r="D458" s="214" t="s">
        <v>696</v>
      </c>
      <c r="E458" s="17" t="s">
        <v>402</v>
      </c>
      <c r="F458" s="215">
        <v>65.477999999999994</v>
      </c>
      <c r="H458" s="33"/>
    </row>
    <row r="459" spans="2:8" s="1" customFormat="1" ht="16.899999999999999" customHeight="1">
      <c r="B459" s="33"/>
      <c r="C459" s="214" t="s">
        <v>700</v>
      </c>
      <c r="D459" s="214" t="s">
        <v>701</v>
      </c>
      <c r="E459" s="17" t="s">
        <v>402</v>
      </c>
      <c r="F459" s="215">
        <v>916.69200000000001</v>
      </c>
      <c r="H459" s="33"/>
    </row>
    <row r="460" spans="2:8" s="1" customFormat="1" ht="16.899999999999999" customHeight="1">
      <c r="B460" s="33"/>
      <c r="C460" s="210" t="s">
        <v>5417</v>
      </c>
      <c r="D460" s="211" t="s">
        <v>1</v>
      </c>
      <c r="E460" s="212" t="s">
        <v>1</v>
      </c>
      <c r="F460" s="213">
        <v>33.32</v>
      </c>
      <c r="H460" s="33"/>
    </row>
    <row r="461" spans="2:8" s="1" customFormat="1" ht="16.899999999999999" customHeight="1">
      <c r="B461" s="33"/>
      <c r="C461" s="214" t="s">
        <v>5417</v>
      </c>
      <c r="D461" s="214" t="s">
        <v>5766</v>
      </c>
      <c r="E461" s="17" t="s">
        <v>1</v>
      </c>
      <c r="F461" s="215">
        <v>33.32</v>
      </c>
      <c r="H461" s="33"/>
    </row>
    <row r="462" spans="2:8" s="1" customFormat="1" ht="16.899999999999999" customHeight="1">
      <c r="B462" s="33"/>
      <c r="C462" s="216" t="s">
        <v>7335</v>
      </c>
      <c r="H462" s="33"/>
    </row>
    <row r="463" spans="2:8" s="1" customFormat="1" ht="16.899999999999999" customHeight="1">
      <c r="B463" s="33"/>
      <c r="C463" s="214" t="s">
        <v>5763</v>
      </c>
      <c r="D463" s="214" t="s">
        <v>5764</v>
      </c>
      <c r="E463" s="17" t="s">
        <v>402</v>
      </c>
      <c r="F463" s="215">
        <v>33.32</v>
      </c>
      <c r="H463" s="33"/>
    </row>
    <row r="464" spans="2:8" s="1" customFormat="1" ht="16.899999999999999" customHeight="1">
      <c r="B464" s="33"/>
      <c r="C464" s="214" t="s">
        <v>695</v>
      </c>
      <c r="D464" s="214" t="s">
        <v>696</v>
      </c>
      <c r="E464" s="17" t="s">
        <v>402</v>
      </c>
      <c r="F464" s="215">
        <v>65.477999999999994</v>
      </c>
      <c r="H464" s="33"/>
    </row>
    <row r="465" spans="2:8" s="1" customFormat="1" ht="16.899999999999999" customHeight="1">
      <c r="B465" s="33"/>
      <c r="C465" s="214" t="s">
        <v>700</v>
      </c>
      <c r="D465" s="214" t="s">
        <v>701</v>
      </c>
      <c r="E465" s="17" t="s">
        <v>402</v>
      </c>
      <c r="F465" s="215">
        <v>916.69200000000001</v>
      </c>
      <c r="H465" s="33"/>
    </row>
    <row r="466" spans="2:8" s="1" customFormat="1" ht="16.899999999999999" customHeight="1">
      <c r="B466" s="33"/>
      <c r="C466" s="210" t="s">
        <v>5419</v>
      </c>
      <c r="D466" s="211" t="s">
        <v>1</v>
      </c>
      <c r="E466" s="212" t="s">
        <v>1</v>
      </c>
      <c r="F466" s="213">
        <v>207.2</v>
      </c>
      <c r="H466" s="33"/>
    </row>
    <row r="467" spans="2:8" s="1" customFormat="1" ht="16.899999999999999" customHeight="1">
      <c r="B467" s="33"/>
      <c r="C467" s="214" t="s">
        <v>1</v>
      </c>
      <c r="D467" s="214" t="s">
        <v>5536</v>
      </c>
      <c r="E467" s="17" t="s">
        <v>1</v>
      </c>
      <c r="F467" s="215">
        <v>9.6</v>
      </c>
      <c r="H467" s="33"/>
    </row>
    <row r="468" spans="2:8" s="1" customFormat="1" ht="16.899999999999999" customHeight="1">
      <c r="B468" s="33"/>
      <c r="C468" s="214" t="s">
        <v>1</v>
      </c>
      <c r="D468" s="214" t="s">
        <v>5537</v>
      </c>
      <c r="E468" s="17" t="s">
        <v>1</v>
      </c>
      <c r="F468" s="215">
        <v>19.2</v>
      </c>
      <c r="H468" s="33"/>
    </row>
    <row r="469" spans="2:8" s="1" customFormat="1" ht="16.899999999999999" customHeight="1">
      <c r="B469" s="33"/>
      <c r="C469" s="214" t="s">
        <v>1</v>
      </c>
      <c r="D469" s="214" t="s">
        <v>5538</v>
      </c>
      <c r="E469" s="17" t="s">
        <v>1</v>
      </c>
      <c r="F469" s="215">
        <v>140</v>
      </c>
      <c r="H469" s="33"/>
    </row>
    <row r="470" spans="2:8" s="1" customFormat="1" ht="16.899999999999999" customHeight="1">
      <c r="B470" s="33"/>
      <c r="C470" s="214" t="s">
        <v>1</v>
      </c>
      <c r="D470" s="214" t="s">
        <v>5539</v>
      </c>
      <c r="E470" s="17" t="s">
        <v>1</v>
      </c>
      <c r="F470" s="215">
        <v>9.6</v>
      </c>
      <c r="H470" s="33"/>
    </row>
    <row r="471" spans="2:8" s="1" customFormat="1" ht="16.899999999999999" customHeight="1">
      <c r="B471" s="33"/>
      <c r="C471" s="214" t="s">
        <v>1</v>
      </c>
      <c r="D471" s="214" t="s">
        <v>5540</v>
      </c>
      <c r="E471" s="17" t="s">
        <v>1</v>
      </c>
      <c r="F471" s="215">
        <v>28.8</v>
      </c>
      <c r="H471" s="33"/>
    </row>
    <row r="472" spans="2:8" s="1" customFormat="1" ht="16.899999999999999" customHeight="1">
      <c r="B472" s="33"/>
      <c r="C472" s="214" t="s">
        <v>5419</v>
      </c>
      <c r="D472" s="214" t="s">
        <v>273</v>
      </c>
      <c r="E472" s="17" t="s">
        <v>1</v>
      </c>
      <c r="F472" s="215">
        <v>207.2</v>
      </c>
      <c r="H472" s="33"/>
    </row>
    <row r="473" spans="2:8" s="1" customFormat="1" ht="16.899999999999999" customHeight="1">
      <c r="B473" s="33"/>
      <c r="C473" s="216" t="s">
        <v>7335</v>
      </c>
      <c r="H473" s="33"/>
    </row>
    <row r="474" spans="2:8" s="1" customFormat="1" ht="16.899999999999999" customHeight="1">
      <c r="B474" s="33"/>
      <c r="C474" s="214" t="s">
        <v>5532</v>
      </c>
      <c r="D474" s="214" t="s">
        <v>5533</v>
      </c>
      <c r="E474" s="17" t="s">
        <v>276</v>
      </c>
      <c r="F474" s="215">
        <v>10.36</v>
      </c>
      <c r="H474" s="33"/>
    </row>
    <row r="475" spans="2:8" s="1" customFormat="1" ht="22.5">
      <c r="B475" s="33"/>
      <c r="C475" s="214" t="s">
        <v>5542</v>
      </c>
      <c r="D475" s="214" t="s">
        <v>5543</v>
      </c>
      <c r="E475" s="17" t="s">
        <v>276</v>
      </c>
      <c r="F475" s="215">
        <v>93.24</v>
      </c>
      <c r="H475" s="33"/>
    </row>
    <row r="476" spans="2:8" s="1" customFormat="1" ht="16.899999999999999" customHeight="1">
      <c r="B476" s="33"/>
      <c r="C476" s="214" t="s">
        <v>5182</v>
      </c>
      <c r="D476" s="214" t="s">
        <v>5183</v>
      </c>
      <c r="E476" s="17" t="s">
        <v>276</v>
      </c>
      <c r="F476" s="215">
        <v>10.36</v>
      </c>
      <c r="H476" s="33"/>
    </row>
    <row r="477" spans="2:8" s="1" customFormat="1" ht="16.899999999999999" customHeight="1">
      <c r="B477" s="33"/>
      <c r="C477" s="214" t="s">
        <v>5548</v>
      </c>
      <c r="D477" s="214" t="s">
        <v>5549</v>
      </c>
      <c r="E477" s="17" t="s">
        <v>276</v>
      </c>
      <c r="F477" s="215">
        <v>93.24</v>
      </c>
      <c r="H477" s="33"/>
    </row>
    <row r="478" spans="2:8" s="1" customFormat="1" ht="22.5">
      <c r="B478" s="33"/>
      <c r="C478" s="214" t="s">
        <v>4314</v>
      </c>
      <c r="D478" s="214" t="s">
        <v>4315</v>
      </c>
      <c r="E478" s="17" t="s">
        <v>276</v>
      </c>
      <c r="F478" s="215">
        <v>135.78</v>
      </c>
      <c r="H478" s="33"/>
    </row>
    <row r="479" spans="2:8" s="1" customFormat="1" ht="16.899999999999999" customHeight="1">
      <c r="B479" s="33"/>
      <c r="C479" s="210" t="s">
        <v>5421</v>
      </c>
      <c r="D479" s="211" t="s">
        <v>5421</v>
      </c>
      <c r="E479" s="212" t="s">
        <v>1</v>
      </c>
      <c r="F479" s="213">
        <v>15.08</v>
      </c>
      <c r="H479" s="33"/>
    </row>
    <row r="480" spans="2:8" s="1" customFormat="1" ht="16.899999999999999" customHeight="1">
      <c r="B480" s="33"/>
      <c r="C480" s="214" t="s">
        <v>5421</v>
      </c>
      <c r="D480" s="214" t="s">
        <v>5422</v>
      </c>
      <c r="E480" s="17" t="s">
        <v>1</v>
      </c>
      <c r="F480" s="215">
        <v>15.08</v>
      </c>
      <c r="H480" s="33"/>
    </row>
    <row r="481" spans="2:8" s="1" customFormat="1" ht="16.899999999999999" customHeight="1">
      <c r="B481" s="33"/>
      <c r="C481" s="216" t="s">
        <v>7335</v>
      </c>
      <c r="H481" s="33"/>
    </row>
    <row r="482" spans="2:8" s="1" customFormat="1" ht="22.5">
      <c r="B482" s="33"/>
      <c r="C482" s="214" t="s">
        <v>711</v>
      </c>
      <c r="D482" s="214" t="s">
        <v>712</v>
      </c>
      <c r="E482" s="17" t="s">
        <v>402</v>
      </c>
      <c r="F482" s="215">
        <v>15.08</v>
      </c>
      <c r="H482" s="33"/>
    </row>
    <row r="483" spans="2:8" s="1" customFormat="1" ht="16.899999999999999" customHeight="1">
      <c r="B483" s="33"/>
      <c r="C483" s="214" t="s">
        <v>695</v>
      </c>
      <c r="D483" s="214" t="s">
        <v>696</v>
      </c>
      <c r="E483" s="17" t="s">
        <v>402</v>
      </c>
      <c r="F483" s="215">
        <v>65.477999999999994</v>
      </c>
      <c r="H483" s="33"/>
    </row>
    <row r="484" spans="2:8" s="1" customFormat="1" ht="16.899999999999999" customHeight="1">
      <c r="B484" s="33"/>
      <c r="C484" s="214" t="s">
        <v>700</v>
      </c>
      <c r="D484" s="214" t="s">
        <v>701</v>
      </c>
      <c r="E484" s="17" t="s">
        <v>402</v>
      </c>
      <c r="F484" s="215">
        <v>916.69200000000001</v>
      </c>
      <c r="H484" s="33"/>
    </row>
    <row r="485" spans="2:8" s="1" customFormat="1" ht="16.899999999999999" customHeight="1">
      <c r="B485" s="33"/>
      <c r="C485" s="210" t="s">
        <v>5423</v>
      </c>
      <c r="D485" s="211" t="s">
        <v>5423</v>
      </c>
      <c r="E485" s="212" t="s">
        <v>1</v>
      </c>
      <c r="F485" s="213">
        <v>58.26</v>
      </c>
      <c r="H485" s="33"/>
    </row>
    <row r="486" spans="2:8" s="1" customFormat="1" ht="16.899999999999999" customHeight="1">
      <c r="B486" s="33"/>
      <c r="C486" s="214" t="s">
        <v>1</v>
      </c>
      <c r="D486" s="214" t="s">
        <v>5675</v>
      </c>
      <c r="E486" s="17" t="s">
        <v>1</v>
      </c>
      <c r="F486" s="215">
        <v>4.92</v>
      </c>
      <c r="H486" s="33"/>
    </row>
    <row r="487" spans="2:8" s="1" customFormat="1" ht="16.899999999999999" customHeight="1">
      <c r="B487" s="33"/>
      <c r="C487" s="214" t="s">
        <v>1</v>
      </c>
      <c r="D487" s="214" t="s">
        <v>5676</v>
      </c>
      <c r="E487" s="17" t="s">
        <v>1</v>
      </c>
      <c r="F487" s="215">
        <v>4.92</v>
      </c>
      <c r="H487" s="33"/>
    </row>
    <row r="488" spans="2:8" s="1" customFormat="1" ht="16.899999999999999" customHeight="1">
      <c r="B488" s="33"/>
      <c r="C488" s="214" t="s">
        <v>1</v>
      </c>
      <c r="D488" s="214" t="s">
        <v>5677</v>
      </c>
      <c r="E488" s="17" t="s">
        <v>1</v>
      </c>
      <c r="F488" s="215">
        <v>10.25</v>
      </c>
      <c r="H488" s="33"/>
    </row>
    <row r="489" spans="2:8" s="1" customFormat="1" ht="16.899999999999999" customHeight="1">
      <c r="B489" s="33"/>
      <c r="C489" s="214" t="s">
        <v>1</v>
      </c>
      <c r="D489" s="214" t="s">
        <v>5678</v>
      </c>
      <c r="E489" s="17" t="s">
        <v>1</v>
      </c>
      <c r="F489" s="215">
        <v>2.46</v>
      </c>
      <c r="H489" s="33"/>
    </row>
    <row r="490" spans="2:8" s="1" customFormat="1" ht="16.899999999999999" customHeight="1">
      <c r="B490" s="33"/>
      <c r="C490" s="214" t="s">
        <v>1</v>
      </c>
      <c r="D490" s="214" t="s">
        <v>5679</v>
      </c>
      <c r="E490" s="17" t="s">
        <v>1</v>
      </c>
      <c r="F490" s="215">
        <v>2.46</v>
      </c>
      <c r="H490" s="33"/>
    </row>
    <row r="491" spans="2:8" s="1" customFormat="1" ht="16.899999999999999" customHeight="1">
      <c r="B491" s="33"/>
      <c r="C491" s="214" t="s">
        <v>1</v>
      </c>
      <c r="D491" s="214" t="s">
        <v>5680</v>
      </c>
      <c r="E491" s="17" t="s">
        <v>1</v>
      </c>
      <c r="F491" s="215">
        <v>2.1</v>
      </c>
      <c r="H491" s="33"/>
    </row>
    <row r="492" spans="2:8" s="1" customFormat="1" ht="16.899999999999999" customHeight="1">
      <c r="B492" s="33"/>
      <c r="C492" s="214" t="s">
        <v>1</v>
      </c>
      <c r="D492" s="214" t="s">
        <v>5681</v>
      </c>
      <c r="E492" s="17" t="s">
        <v>1</v>
      </c>
      <c r="F492" s="215">
        <v>15.68</v>
      </c>
      <c r="H492" s="33"/>
    </row>
    <row r="493" spans="2:8" s="1" customFormat="1" ht="16.899999999999999" customHeight="1">
      <c r="B493" s="33"/>
      <c r="C493" s="214" t="s">
        <v>1</v>
      </c>
      <c r="D493" s="214" t="s">
        <v>5682</v>
      </c>
      <c r="E493" s="17" t="s">
        <v>1</v>
      </c>
      <c r="F493" s="215">
        <v>1.1200000000000001</v>
      </c>
      <c r="H493" s="33"/>
    </row>
    <row r="494" spans="2:8" s="1" customFormat="1" ht="16.899999999999999" customHeight="1">
      <c r="B494" s="33"/>
      <c r="C494" s="214" t="s">
        <v>1</v>
      </c>
      <c r="D494" s="214" t="s">
        <v>5683</v>
      </c>
      <c r="E494" s="17" t="s">
        <v>1</v>
      </c>
      <c r="F494" s="215">
        <v>2.0499999999999998</v>
      </c>
      <c r="H494" s="33"/>
    </row>
    <row r="495" spans="2:8" s="1" customFormat="1" ht="16.899999999999999" customHeight="1">
      <c r="B495" s="33"/>
      <c r="C495" s="214" t="s">
        <v>1</v>
      </c>
      <c r="D495" s="214" t="s">
        <v>5684</v>
      </c>
      <c r="E495" s="17" t="s">
        <v>1</v>
      </c>
      <c r="F495" s="215">
        <v>8.1999999999999993</v>
      </c>
      <c r="H495" s="33"/>
    </row>
    <row r="496" spans="2:8" s="1" customFormat="1" ht="16.899999999999999" customHeight="1">
      <c r="B496" s="33"/>
      <c r="C496" s="214" t="s">
        <v>1</v>
      </c>
      <c r="D496" s="214" t="s">
        <v>5685</v>
      </c>
      <c r="E496" s="17" t="s">
        <v>1</v>
      </c>
      <c r="F496" s="215">
        <v>4.0999999999999996</v>
      </c>
      <c r="H496" s="33"/>
    </row>
    <row r="497" spans="2:8" s="1" customFormat="1" ht="16.899999999999999" customHeight="1">
      <c r="B497" s="33"/>
      <c r="C497" s="214" t="s">
        <v>5423</v>
      </c>
      <c r="D497" s="214" t="s">
        <v>273</v>
      </c>
      <c r="E497" s="17" t="s">
        <v>1</v>
      </c>
      <c r="F497" s="215">
        <v>58.26</v>
      </c>
      <c r="H497" s="33"/>
    </row>
    <row r="498" spans="2:8" s="1" customFormat="1" ht="16.899999999999999" customHeight="1">
      <c r="B498" s="33"/>
      <c r="C498" s="216" t="s">
        <v>7335</v>
      </c>
      <c r="H498" s="33"/>
    </row>
    <row r="499" spans="2:8" s="1" customFormat="1" ht="16.899999999999999" customHeight="1">
      <c r="B499" s="33"/>
      <c r="C499" s="214" t="s">
        <v>5671</v>
      </c>
      <c r="D499" s="214" t="s">
        <v>5672</v>
      </c>
      <c r="E499" s="17" t="s">
        <v>276</v>
      </c>
      <c r="F499" s="215">
        <v>29.13</v>
      </c>
      <c r="H499" s="33"/>
    </row>
    <row r="500" spans="2:8" s="1" customFormat="1" ht="16.899999999999999" customHeight="1">
      <c r="B500" s="33"/>
      <c r="C500" s="214" t="s">
        <v>1422</v>
      </c>
      <c r="D500" s="214" t="s">
        <v>1423</v>
      </c>
      <c r="E500" s="17" t="s">
        <v>276</v>
      </c>
      <c r="F500" s="215">
        <v>29.13</v>
      </c>
      <c r="H500" s="33"/>
    </row>
    <row r="501" spans="2:8" s="1" customFormat="1" ht="16.899999999999999" customHeight="1">
      <c r="B501" s="33"/>
      <c r="C501" s="214" t="s">
        <v>3038</v>
      </c>
      <c r="D501" s="214" t="s">
        <v>3039</v>
      </c>
      <c r="E501" s="17" t="s">
        <v>402</v>
      </c>
      <c r="F501" s="215">
        <v>100.032</v>
      </c>
      <c r="H501" s="33"/>
    </row>
    <row r="502" spans="2:8" s="1" customFormat="1" ht="16.899999999999999" customHeight="1">
      <c r="B502" s="33"/>
      <c r="C502" s="210" t="s">
        <v>766</v>
      </c>
      <c r="D502" s="211" t="s">
        <v>766</v>
      </c>
      <c r="E502" s="212" t="s">
        <v>1</v>
      </c>
      <c r="F502" s="213">
        <v>98.2</v>
      </c>
      <c r="H502" s="33"/>
    </row>
    <row r="503" spans="2:8" s="1" customFormat="1" ht="16.899999999999999" customHeight="1">
      <c r="B503" s="33"/>
      <c r="C503" s="214" t="s">
        <v>766</v>
      </c>
      <c r="D503" s="214" t="s">
        <v>5526</v>
      </c>
      <c r="E503" s="17" t="s">
        <v>1</v>
      </c>
      <c r="F503" s="215">
        <v>98.2</v>
      </c>
      <c r="H503" s="33"/>
    </row>
    <row r="504" spans="2:8" s="1" customFormat="1" ht="16.899999999999999" customHeight="1">
      <c r="B504" s="33"/>
      <c r="C504" s="216" t="s">
        <v>7335</v>
      </c>
      <c r="H504" s="33"/>
    </row>
    <row r="505" spans="2:8" s="1" customFormat="1" ht="16.899999999999999" customHeight="1">
      <c r="B505" s="33"/>
      <c r="C505" s="214" t="s">
        <v>5522</v>
      </c>
      <c r="D505" s="214" t="s">
        <v>5523</v>
      </c>
      <c r="E505" s="17" t="s">
        <v>255</v>
      </c>
      <c r="F505" s="215">
        <v>98.2</v>
      </c>
      <c r="H505" s="33"/>
    </row>
    <row r="506" spans="2:8" s="1" customFormat="1" ht="22.5">
      <c r="B506" s="33"/>
      <c r="C506" s="214" t="s">
        <v>4314</v>
      </c>
      <c r="D506" s="214" t="s">
        <v>4315</v>
      </c>
      <c r="E506" s="17" t="s">
        <v>276</v>
      </c>
      <c r="F506" s="215">
        <v>135.78</v>
      </c>
      <c r="H506" s="33"/>
    </row>
    <row r="507" spans="2:8" s="1" customFormat="1" ht="16.899999999999999" customHeight="1">
      <c r="B507" s="33"/>
      <c r="C507" s="210" t="s">
        <v>5426</v>
      </c>
      <c r="D507" s="211" t="s">
        <v>5427</v>
      </c>
      <c r="E507" s="212" t="s">
        <v>1</v>
      </c>
      <c r="F507" s="213">
        <v>148</v>
      </c>
      <c r="H507" s="33"/>
    </row>
    <row r="508" spans="2:8" s="1" customFormat="1" ht="16.899999999999999" customHeight="1">
      <c r="B508" s="33"/>
      <c r="C508" s="214" t="s">
        <v>1</v>
      </c>
      <c r="D508" s="214" t="s">
        <v>5629</v>
      </c>
      <c r="E508" s="17" t="s">
        <v>1</v>
      </c>
      <c r="F508" s="215">
        <v>110</v>
      </c>
      <c r="H508" s="33"/>
    </row>
    <row r="509" spans="2:8" s="1" customFormat="1" ht="16.899999999999999" customHeight="1">
      <c r="B509" s="33"/>
      <c r="C509" s="214" t="s">
        <v>1</v>
      </c>
      <c r="D509" s="214" t="s">
        <v>5630</v>
      </c>
      <c r="E509" s="17" t="s">
        <v>1</v>
      </c>
      <c r="F509" s="215">
        <v>38</v>
      </c>
      <c r="H509" s="33"/>
    </row>
    <row r="510" spans="2:8" s="1" customFormat="1" ht="16.899999999999999" customHeight="1">
      <c r="B510" s="33"/>
      <c r="C510" s="214" t="s">
        <v>5426</v>
      </c>
      <c r="D510" s="214" t="s">
        <v>317</v>
      </c>
      <c r="E510" s="17" t="s">
        <v>1</v>
      </c>
      <c r="F510" s="215">
        <v>148</v>
      </c>
      <c r="H510" s="33"/>
    </row>
    <row r="511" spans="2:8" s="1" customFormat="1" ht="16.899999999999999" customHeight="1">
      <c r="B511" s="33"/>
      <c r="C511" s="216" t="s">
        <v>7335</v>
      </c>
      <c r="H511" s="33"/>
    </row>
    <row r="512" spans="2:8" s="1" customFormat="1" ht="16.899999999999999" customHeight="1">
      <c r="B512" s="33"/>
      <c r="C512" s="214" t="s">
        <v>5625</v>
      </c>
      <c r="D512" s="214" t="s">
        <v>5626</v>
      </c>
      <c r="E512" s="17" t="s">
        <v>255</v>
      </c>
      <c r="F512" s="215">
        <v>148</v>
      </c>
      <c r="H512" s="33"/>
    </row>
    <row r="513" spans="2:8" s="1" customFormat="1" ht="16.899999999999999" customHeight="1">
      <c r="B513" s="33"/>
      <c r="C513" s="214" t="s">
        <v>5631</v>
      </c>
      <c r="D513" s="214" t="s">
        <v>5632</v>
      </c>
      <c r="E513" s="17" t="s">
        <v>255</v>
      </c>
      <c r="F513" s="215">
        <v>148</v>
      </c>
      <c r="H513" s="33"/>
    </row>
    <row r="514" spans="2:8" s="1" customFormat="1" ht="16.899999999999999" customHeight="1">
      <c r="B514" s="33"/>
      <c r="C514" s="210" t="s">
        <v>5430</v>
      </c>
      <c r="D514" s="211" t="s">
        <v>1</v>
      </c>
      <c r="E514" s="212" t="s">
        <v>1</v>
      </c>
      <c r="F514" s="213">
        <v>84</v>
      </c>
      <c r="H514" s="33"/>
    </row>
    <row r="515" spans="2:8" s="1" customFormat="1" ht="16.899999999999999" customHeight="1">
      <c r="B515" s="33"/>
      <c r="C515" s="214" t="s">
        <v>1</v>
      </c>
      <c r="D515" s="214" t="s">
        <v>5639</v>
      </c>
      <c r="E515" s="17" t="s">
        <v>1</v>
      </c>
      <c r="F515" s="215">
        <v>60</v>
      </c>
      <c r="H515" s="33"/>
    </row>
    <row r="516" spans="2:8" s="1" customFormat="1" ht="16.899999999999999" customHeight="1">
      <c r="B516" s="33"/>
      <c r="C516" s="214" t="s">
        <v>1</v>
      </c>
      <c r="D516" s="214" t="s">
        <v>5640</v>
      </c>
      <c r="E516" s="17" t="s">
        <v>1</v>
      </c>
      <c r="F516" s="215">
        <v>24</v>
      </c>
      <c r="H516" s="33"/>
    </row>
    <row r="517" spans="2:8" s="1" customFormat="1" ht="16.899999999999999" customHeight="1">
      <c r="B517" s="33"/>
      <c r="C517" s="214" t="s">
        <v>5430</v>
      </c>
      <c r="D517" s="214" t="s">
        <v>317</v>
      </c>
      <c r="E517" s="17" t="s">
        <v>1</v>
      </c>
      <c r="F517" s="215">
        <v>84</v>
      </c>
      <c r="H517" s="33"/>
    </row>
    <row r="518" spans="2:8" s="1" customFormat="1" ht="16.899999999999999" customHeight="1">
      <c r="B518" s="33"/>
      <c r="C518" s="216" t="s">
        <v>7335</v>
      </c>
      <c r="H518" s="33"/>
    </row>
    <row r="519" spans="2:8" s="1" customFormat="1" ht="22.5">
      <c r="B519" s="33"/>
      <c r="C519" s="214" t="s">
        <v>5635</v>
      </c>
      <c r="D519" s="214" t="s">
        <v>5636</v>
      </c>
      <c r="E519" s="17" t="s">
        <v>276</v>
      </c>
      <c r="F519" s="215">
        <v>84</v>
      </c>
      <c r="H519" s="33"/>
    </row>
    <row r="520" spans="2:8" s="1" customFormat="1" ht="22.5">
      <c r="B520" s="33"/>
      <c r="C520" s="214" t="s">
        <v>5641</v>
      </c>
      <c r="D520" s="214" t="s">
        <v>5642</v>
      </c>
      <c r="E520" s="17" t="s">
        <v>276</v>
      </c>
      <c r="F520" s="215">
        <v>84</v>
      </c>
      <c r="H520" s="33"/>
    </row>
    <row r="521" spans="2:8" s="1" customFormat="1" ht="16.899999999999999" customHeight="1">
      <c r="B521" s="33"/>
      <c r="C521" s="210" t="s">
        <v>5431</v>
      </c>
      <c r="D521" s="211" t="s">
        <v>1</v>
      </c>
      <c r="E521" s="212" t="s">
        <v>1</v>
      </c>
      <c r="F521" s="213">
        <v>32</v>
      </c>
      <c r="H521" s="33"/>
    </row>
    <row r="522" spans="2:8" s="1" customFormat="1" ht="16.899999999999999" customHeight="1">
      <c r="B522" s="33"/>
      <c r="C522" s="214" t="s">
        <v>1</v>
      </c>
      <c r="D522" s="214" t="s">
        <v>5564</v>
      </c>
      <c r="E522" s="17" t="s">
        <v>1</v>
      </c>
      <c r="F522" s="215">
        <v>5</v>
      </c>
      <c r="H522" s="33"/>
    </row>
    <row r="523" spans="2:8" s="1" customFormat="1" ht="16.899999999999999" customHeight="1">
      <c r="B523" s="33"/>
      <c r="C523" s="214" t="s">
        <v>1</v>
      </c>
      <c r="D523" s="214" t="s">
        <v>5565</v>
      </c>
      <c r="E523" s="17" t="s">
        <v>1</v>
      </c>
      <c r="F523" s="215">
        <v>18</v>
      </c>
      <c r="H523" s="33"/>
    </row>
    <row r="524" spans="2:8" s="1" customFormat="1" ht="16.899999999999999" customHeight="1">
      <c r="B524" s="33"/>
      <c r="C524" s="214" t="s">
        <v>1</v>
      </c>
      <c r="D524" s="214" t="s">
        <v>5566</v>
      </c>
      <c r="E524" s="17" t="s">
        <v>1</v>
      </c>
      <c r="F524" s="215">
        <v>9</v>
      </c>
      <c r="H524" s="33"/>
    </row>
    <row r="525" spans="2:8" s="1" customFormat="1" ht="16.899999999999999" customHeight="1">
      <c r="B525" s="33"/>
      <c r="C525" s="214" t="s">
        <v>5431</v>
      </c>
      <c r="D525" s="214" t="s">
        <v>317</v>
      </c>
      <c r="E525" s="17" t="s">
        <v>1</v>
      </c>
      <c r="F525" s="215">
        <v>32</v>
      </c>
      <c r="H525" s="33"/>
    </row>
    <row r="526" spans="2:8" s="1" customFormat="1" ht="16.899999999999999" customHeight="1">
      <c r="B526" s="33"/>
      <c r="C526" s="216" t="s">
        <v>7335</v>
      </c>
      <c r="H526" s="33"/>
    </row>
    <row r="527" spans="2:8" s="1" customFormat="1" ht="22.5">
      <c r="B527" s="33"/>
      <c r="C527" s="214" t="s">
        <v>5560</v>
      </c>
      <c r="D527" s="214" t="s">
        <v>5561</v>
      </c>
      <c r="E527" s="17" t="s">
        <v>276</v>
      </c>
      <c r="F527" s="215">
        <v>1.6</v>
      </c>
      <c r="H527" s="33"/>
    </row>
    <row r="528" spans="2:8" s="1" customFormat="1" ht="22.5">
      <c r="B528" s="33"/>
      <c r="C528" s="214" t="s">
        <v>5573</v>
      </c>
      <c r="D528" s="214" t="s">
        <v>5574</v>
      </c>
      <c r="E528" s="17" t="s">
        <v>276</v>
      </c>
      <c r="F528" s="215">
        <v>14.4</v>
      </c>
      <c r="H528" s="33"/>
    </row>
    <row r="529" spans="2:8" s="1" customFormat="1" ht="22.5">
      <c r="B529" s="33"/>
      <c r="C529" s="214" t="s">
        <v>5582</v>
      </c>
      <c r="D529" s="214" t="s">
        <v>5583</v>
      </c>
      <c r="E529" s="17" t="s">
        <v>276</v>
      </c>
      <c r="F529" s="215">
        <v>1.6</v>
      </c>
      <c r="H529" s="33"/>
    </row>
    <row r="530" spans="2:8" s="1" customFormat="1" ht="22.5">
      <c r="B530" s="33"/>
      <c r="C530" s="214" t="s">
        <v>5590</v>
      </c>
      <c r="D530" s="214" t="s">
        <v>5591</v>
      </c>
      <c r="E530" s="17" t="s">
        <v>276</v>
      </c>
      <c r="F530" s="215">
        <v>14.4</v>
      </c>
      <c r="H530" s="33"/>
    </row>
    <row r="531" spans="2:8" s="1" customFormat="1" ht="22.5">
      <c r="B531" s="33"/>
      <c r="C531" s="214" t="s">
        <v>4314</v>
      </c>
      <c r="D531" s="214" t="s">
        <v>4315</v>
      </c>
      <c r="E531" s="17" t="s">
        <v>276</v>
      </c>
      <c r="F531" s="215">
        <v>135.78</v>
      </c>
      <c r="H531" s="33"/>
    </row>
    <row r="532" spans="2:8" s="1" customFormat="1" ht="16.899999999999999" customHeight="1">
      <c r="B532" s="33"/>
      <c r="C532" s="210" t="s">
        <v>5432</v>
      </c>
      <c r="D532" s="211" t="s">
        <v>1</v>
      </c>
      <c r="E532" s="212" t="s">
        <v>1</v>
      </c>
      <c r="F532" s="213">
        <v>55.18</v>
      </c>
      <c r="H532" s="33"/>
    </row>
    <row r="533" spans="2:8" s="1" customFormat="1" ht="16.899999999999999" customHeight="1">
      <c r="B533" s="33"/>
      <c r="C533" s="214" t="s">
        <v>1</v>
      </c>
      <c r="D533" s="214" t="s">
        <v>5556</v>
      </c>
      <c r="E533" s="17" t="s">
        <v>1</v>
      </c>
      <c r="F533" s="215">
        <v>7.5</v>
      </c>
      <c r="H533" s="33"/>
    </row>
    <row r="534" spans="2:8" s="1" customFormat="1" ht="16.899999999999999" customHeight="1">
      <c r="B534" s="33"/>
      <c r="C534" s="214" t="s">
        <v>1</v>
      </c>
      <c r="D534" s="214" t="s">
        <v>5557</v>
      </c>
      <c r="E534" s="17" t="s">
        <v>1</v>
      </c>
      <c r="F534" s="215">
        <v>44.8</v>
      </c>
      <c r="H534" s="33"/>
    </row>
    <row r="535" spans="2:8" s="1" customFormat="1" ht="16.899999999999999" customHeight="1">
      <c r="B535" s="33"/>
      <c r="C535" s="214" t="s">
        <v>1</v>
      </c>
      <c r="D535" s="214" t="s">
        <v>5558</v>
      </c>
      <c r="E535" s="17" t="s">
        <v>1</v>
      </c>
      <c r="F535" s="215">
        <v>2.88</v>
      </c>
      <c r="H535" s="33"/>
    </row>
    <row r="536" spans="2:8" s="1" customFormat="1" ht="16.899999999999999" customHeight="1">
      <c r="B536" s="33"/>
      <c r="C536" s="214" t="s">
        <v>5432</v>
      </c>
      <c r="D536" s="214" t="s">
        <v>317</v>
      </c>
      <c r="E536" s="17" t="s">
        <v>1</v>
      </c>
      <c r="F536" s="215">
        <v>55.18</v>
      </c>
      <c r="H536" s="33"/>
    </row>
    <row r="537" spans="2:8" s="1" customFormat="1" ht="16.899999999999999" customHeight="1">
      <c r="B537" s="33"/>
      <c r="C537" s="216" t="s">
        <v>7335</v>
      </c>
      <c r="H537" s="33"/>
    </row>
    <row r="538" spans="2:8" s="1" customFormat="1" ht="22.5">
      <c r="B538" s="33"/>
      <c r="C538" s="214" t="s">
        <v>5552</v>
      </c>
      <c r="D538" s="214" t="s">
        <v>5553</v>
      </c>
      <c r="E538" s="17" t="s">
        <v>276</v>
      </c>
      <c r="F538" s="215">
        <v>2.7589999999999999</v>
      </c>
      <c r="H538" s="33"/>
    </row>
    <row r="539" spans="2:8" s="1" customFormat="1" ht="22.5">
      <c r="B539" s="33"/>
      <c r="C539" s="214" t="s">
        <v>5568</v>
      </c>
      <c r="D539" s="214" t="s">
        <v>5569</v>
      </c>
      <c r="E539" s="17" t="s">
        <v>276</v>
      </c>
      <c r="F539" s="215">
        <v>24.831</v>
      </c>
      <c r="H539" s="33"/>
    </row>
    <row r="540" spans="2:8" s="1" customFormat="1" ht="22.5">
      <c r="B540" s="33"/>
      <c r="C540" s="214" t="s">
        <v>5578</v>
      </c>
      <c r="D540" s="214" t="s">
        <v>5579</v>
      </c>
      <c r="E540" s="17" t="s">
        <v>276</v>
      </c>
      <c r="F540" s="215">
        <v>2.7589999999999999</v>
      </c>
      <c r="H540" s="33"/>
    </row>
    <row r="541" spans="2:8" s="1" customFormat="1" ht="22.5">
      <c r="B541" s="33"/>
      <c r="C541" s="214" t="s">
        <v>5586</v>
      </c>
      <c r="D541" s="214" t="s">
        <v>5587</v>
      </c>
      <c r="E541" s="17" t="s">
        <v>276</v>
      </c>
      <c r="F541" s="215">
        <v>24.831</v>
      </c>
      <c r="H541" s="33"/>
    </row>
    <row r="542" spans="2:8" s="1" customFormat="1" ht="22.5">
      <c r="B542" s="33"/>
      <c r="C542" s="214" t="s">
        <v>4314</v>
      </c>
      <c r="D542" s="214" t="s">
        <v>4315</v>
      </c>
      <c r="E542" s="17" t="s">
        <v>276</v>
      </c>
      <c r="F542" s="215">
        <v>135.78</v>
      </c>
      <c r="H542" s="33"/>
    </row>
    <row r="543" spans="2:8" s="1" customFormat="1" ht="16.899999999999999" customHeight="1">
      <c r="B543" s="33"/>
      <c r="C543" s="210" t="s">
        <v>5434</v>
      </c>
      <c r="D543" s="211" t="s">
        <v>1</v>
      </c>
      <c r="E543" s="212" t="s">
        <v>1</v>
      </c>
      <c r="F543" s="213">
        <v>135.78</v>
      </c>
      <c r="H543" s="33"/>
    </row>
    <row r="544" spans="2:8" s="1" customFormat="1" ht="16.899999999999999" customHeight="1">
      <c r="B544" s="33"/>
      <c r="C544" s="214" t="s">
        <v>5434</v>
      </c>
      <c r="D544" s="214" t="s">
        <v>5651</v>
      </c>
      <c r="E544" s="17" t="s">
        <v>1</v>
      </c>
      <c r="F544" s="215">
        <v>135.78</v>
      </c>
      <c r="H544" s="33"/>
    </row>
    <row r="545" spans="2:8" s="1" customFormat="1" ht="16.899999999999999" customHeight="1">
      <c r="B545" s="33"/>
      <c r="C545" s="216" t="s">
        <v>7335</v>
      </c>
      <c r="H545" s="33"/>
    </row>
    <row r="546" spans="2:8" s="1" customFormat="1" ht="22.5">
      <c r="B546" s="33"/>
      <c r="C546" s="214" t="s">
        <v>4314</v>
      </c>
      <c r="D546" s="214" t="s">
        <v>4315</v>
      </c>
      <c r="E546" s="17" t="s">
        <v>276</v>
      </c>
      <c r="F546" s="215">
        <v>135.78</v>
      </c>
      <c r="H546" s="33"/>
    </row>
    <row r="547" spans="2:8" s="1" customFormat="1" ht="22.5">
      <c r="B547" s="33"/>
      <c r="C547" s="214" t="s">
        <v>4319</v>
      </c>
      <c r="D547" s="214" t="s">
        <v>4320</v>
      </c>
      <c r="E547" s="17" t="s">
        <v>276</v>
      </c>
      <c r="F547" s="215">
        <v>678.9</v>
      </c>
      <c r="H547" s="33"/>
    </row>
    <row r="548" spans="2:8" s="1" customFormat="1" ht="22.5">
      <c r="B548" s="33"/>
      <c r="C548" s="214" t="s">
        <v>400</v>
      </c>
      <c r="D548" s="214" t="s">
        <v>401</v>
      </c>
      <c r="E548" s="17" t="s">
        <v>402</v>
      </c>
      <c r="F548" s="215">
        <v>244.404</v>
      </c>
      <c r="H548" s="33"/>
    </row>
    <row r="549" spans="2:8" s="1" customFormat="1" ht="16.899999999999999" customHeight="1">
      <c r="B549" s="33"/>
      <c r="C549" s="210" t="s">
        <v>5436</v>
      </c>
      <c r="D549" s="211" t="s">
        <v>1</v>
      </c>
      <c r="E549" s="212" t="s">
        <v>1</v>
      </c>
      <c r="F549" s="213">
        <v>38.24</v>
      </c>
      <c r="H549" s="33"/>
    </row>
    <row r="550" spans="2:8" s="1" customFormat="1" ht="16.899999999999999" customHeight="1">
      <c r="B550" s="33"/>
      <c r="C550" s="214" t="s">
        <v>1</v>
      </c>
      <c r="D550" s="214" t="s">
        <v>5663</v>
      </c>
      <c r="E550" s="17" t="s">
        <v>1</v>
      </c>
      <c r="F550" s="215">
        <v>1.76</v>
      </c>
      <c r="H550" s="33"/>
    </row>
    <row r="551" spans="2:8" s="1" customFormat="1" ht="16.899999999999999" customHeight="1">
      <c r="B551" s="33"/>
      <c r="C551" s="214" t="s">
        <v>1</v>
      </c>
      <c r="D551" s="214" t="s">
        <v>5664</v>
      </c>
      <c r="E551" s="17" t="s">
        <v>1</v>
      </c>
      <c r="F551" s="215">
        <v>14.28</v>
      </c>
      <c r="H551" s="33"/>
    </row>
    <row r="552" spans="2:8" s="1" customFormat="1" ht="16.899999999999999" customHeight="1">
      <c r="B552" s="33"/>
      <c r="C552" s="214" t="s">
        <v>1</v>
      </c>
      <c r="D552" s="214" t="s">
        <v>5665</v>
      </c>
      <c r="E552" s="17" t="s">
        <v>1</v>
      </c>
      <c r="F552" s="215">
        <v>7.5</v>
      </c>
      <c r="H552" s="33"/>
    </row>
    <row r="553" spans="2:8" s="1" customFormat="1" ht="16.899999999999999" customHeight="1">
      <c r="B553" s="33"/>
      <c r="C553" s="214" t="s">
        <v>1</v>
      </c>
      <c r="D553" s="214" t="s">
        <v>5666</v>
      </c>
      <c r="E553" s="17" t="s">
        <v>1</v>
      </c>
      <c r="F553" s="215">
        <v>9.8000000000000007</v>
      </c>
      <c r="H553" s="33"/>
    </row>
    <row r="554" spans="2:8" s="1" customFormat="1" ht="16.899999999999999" customHeight="1">
      <c r="B554" s="33"/>
      <c r="C554" s="214" t="s">
        <v>1</v>
      </c>
      <c r="D554" s="214" t="s">
        <v>5667</v>
      </c>
      <c r="E554" s="17" t="s">
        <v>1</v>
      </c>
      <c r="F554" s="215">
        <v>4.9000000000000004</v>
      </c>
      <c r="H554" s="33"/>
    </row>
    <row r="555" spans="2:8" s="1" customFormat="1" ht="16.899999999999999" customHeight="1">
      <c r="B555" s="33"/>
      <c r="C555" s="214" t="s">
        <v>5436</v>
      </c>
      <c r="D555" s="214" t="s">
        <v>317</v>
      </c>
      <c r="E555" s="17" t="s">
        <v>1</v>
      </c>
      <c r="F555" s="215">
        <v>38.24</v>
      </c>
      <c r="H555" s="33"/>
    </row>
    <row r="556" spans="2:8" s="1" customFormat="1" ht="16.899999999999999" customHeight="1">
      <c r="B556" s="33"/>
      <c r="C556" s="216" t="s">
        <v>7335</v>
      </c>
      <c r="H556" s="33"/>
    </row>
    <row r="557" spans="2:8" s="1" customFormat="1" ht="16.899999999999999" customHeight="1">
      <c r="B557" s="33"/>
      <c r="C557" s="214" t="s">
        <v>346</v>
      </c>
      <c r="D557" s="214" t="s">
        <v>347</v>
      </c>
      <c r="E557" s="17" t="s">
        <v>276</v>
      </c>
      <c r="F557" s="215">
        <v>236.12</v>
      </c>
      <c r="H557" s="33"/>
    </row>
    <row r="558" spans="2:8" s="1" customFormat="1" ht="16.899999999999999" customHeight="1">
      <c r="B558" s="33"/>
      <c r="C558" s="214" t="s">
        <v>2552</v>
      </c>
      <c r="D558" s="214" t="s">
        <v>2553</v>
      </c>
      <c r="E558" s="17" t="s">
        <v>402</v>
      </c>
      <c r="F558" s="215">
        <v>65.658000000000001</v>
      </c>
      <c r="H558" s="33"/>
    </row>
    <row r="559" spans="2:8" s="1" customFormat="1" ht="16.899999999999999" customHeight="1">
      <c r="B559" s="33"/>
      <c r="C559" s="210" t="s">
        <v>5668</v>
      </c>
      <c r="D559" s="211" t="s">
        <v>5668</v>
      </c>
      <c r="E559" s="212" t="s">
        <v>1</v>
      </c>
      <c r="F559" s="213">
        <v>236.12</v>
      </c>
      <c r="H559" s="33"/>
    </row>
    <row r="560" spans="2:8" s="1" customFormat="1" ht="16.899999999999999" customHeight="1">
      <c r="B560" s="33"/>
      <c r="C560" s="214" t="s">
        <v>1</v>
      </c>
      <c r="D560" s="214" t="s">
        <v>5658</v>
      </c>
      <c r="E560" s="17" t="s">
        <v>1</v>
      </c>
      <c r="F560" s="215">
        <v>14.28</v>
      </c>
      <c r="H560" s="33"/>
    </row>
    <row r="561" spans="2:8" s="1" customFormat="1" ht="16.899999999999999" customHeight="1">
      <c r="B561" s="33"/>
      <c r="C561" s="214" t="s">
        <v>1</v>
      </c>
      <c r="D561" s="214" t="s">
        <v>5659</v>
      </c>
      <c r="E561" s="17" t="s">
        <v>1</v>
      </c>
      <c r="F561" s="215">
        <v>14.28</v>
      </c>
      <c r="H561" s="33"/>
    </row>
    <row r="562" spans="2:8" s="1" customFormat="1" ht="16.899999999999999" customHeight="1">
      <c r="B562" s="33"/>
      <c r="C562" s="214" t="s">
        <v>1</v>
      </c>
      <c r="D562" s="214" t="s">
        <v>5660</v>
      </c>
      <c r="E562" s="17" t="s">
        <v>1</v>
      </c>
      <c r="F562" s="215">
        <v>129.75</v>
      </c>
      <c r="H562" s="33"/>
    </row>
    <row r="563" spans="2:8" s="1" customFormat="1" ht="16.899999999999999" customHeight="1">
      <c r="B563" s="33"/>
      <c r="C563" s="214" t="s">
        <v>1</v>
      </c>
      <c r="D563" s="214" t="s">
        <v>5661</v>
      </c>
      <c r="E563" s="17" t="s">
        <v>1</v>
      </c>
      <c r="F563" s="215">
        <v>29.12</v>
      </c>
      <c r="H563" s="33"/>
    </row>
    <row r="564" spans="2:8" s="1" customFormat="1" ht="16.899999999999999" customHeight="1">
      <c r="B564" s="33"/>
      <c r="C564" s="214" t="s">
        <v>1</v>
      </c>
      <c r="D564" s="214" t="s">
        <v>5662</v>
      </c>
      <c r="E564" s="17" t="s">
        <v>1</v>
      </c>
      <c r="F564" s="215">
        <v>2.95</v>
      </c>
      <c r="H564" s="33"/>
    </row>
    <row r="565" spans="2:8" s="1" customFormat="1" ht="16.899999999999999" customHeight="1">
      <c r="B565" s="33"/>
      <c r="C565" s="214" t="s">
        <v>1</v>
      </c>
      <c r="D565" s="214" t="s">
        <v>5663</v>
      </c>
      <c r="E565" s="17" t="s">
        <v>1</v>
      </c>
      <c r="F565" s="215">
        <v>1.76</v>
      </c>
      <c r="H565" s="33"/>
    </row>
    <row r="566" spans="2:8" s="1" customFormat="1" ht="16.899999999999999" customHeight="1">
      <c r="B566" s="33"/>
      <c r="C566" s="214" t="s">
        <v>1</v>
      </c>
      <c r="D566" s="214" t="s">
        <v>5664</v>
      </c>
      <c r="E566" s="17" t="s">
        <v>1</v>
      </c>
      <c r="F566" s="215">
        <v>14.28</v>
      </c>
      <c r="H566" s="33"/>
    </row>
    <row r="567" spans="2:8" s="1" customFormat="1" ht="16.899999999999999" customHeight="1">
      <c r="B567" s="33"/>
      <c r="C567" s="214" t="s">
        <v>1</v>
      </c>
      <c r="D567" s="214" t="s">
        <v>5665</v>
      </c>
      <c r="E567" s="17" t="s">
        <v>1</v>
      </c>
      <c r="F567" s="215">
        <v>7.5</v>
      </c>
      <c r="H567" s="33"/>
    </row>
    <row r="568" spans="2:8" s="1" customFormat="1" ht="16.899999999999999" customHeight="1">
      <c r="B568" s="33"/>
      <c r="C568" s="214" t="s">
        <v>1</v>
      </c>
      <c r="D568" s="214" t="s">
        <v>5666</v>
      </c>
      <c r="E568" s="17" t="s">
        <v>1</v>
      </c>
      <c r="F568" s="215">
        <v>9.8000000000000007</v>
      </c>
      <c r="H568" s="33"/>
    </row>
    <row r="569" spans="2:8" s="1" customFormat="1" ht="16.899999999999999" customHeight="1">
      <c r="B569" s="33"/>
      <c r="C569" s="214" t="s">
        <v>1</v>
      </c>
      <c r="D569" s="214" t="s">
        <v>5667</v>
      </c>
      <c r="E569" s="17" t="s">
        <v>1</v>
      </c>
      <c r="F569" s="215">
        <v>4.9000000000000004</v>
      </c>
      <c r="H569" s="33"/>
    </row>
    <row r="570" spans="2:8" s="1" customFormat="1" ht="16.899999999999999" customHeight="1">
      <c r="B570" s="33"/>
      <c r="C570" s="214" t="s">
        <v>1</v>
      </c>
      <c r="D570" s="214" t="s">
        <v>5556</v>
      </c>
      <c r="E570" s="17" t="s">
        <v>1</v>
      </c>
      <c r="F570" s="215">
        <v>7.5</v>
      </c>
      <c r="H570" s="33"/>
    </row>
    <row r="571" spans="2:8" s="1" customFormat="1" ht="16.899999999999999" customHeight="1">
      <c r="B571" s="33"/>
      <c r="C571" s="214" t="s">
        <v>5668</v>
      </c>
      <c r="D571" s="214" t="s">
        <v>273</v>
      </c>
      <c r="E571" s="17" t="s">
        <v>1</v>
      </c>
      <c r="F571" s="215">
        <v>236.12</v>
      </c>
      <c r="H571" s="33"/>
    </row>
    <row r="572" spans="2:8" s="1" customFormat="1" ht="16.899999999999999" customHeight="1">
      <c r="B572" s="33"/>
      <c r="C572" s="210" t="s">
        <v>5438</v>
      </c>
      <c r="D572" s="211" t="s">
        <v>1</v>
      </c>
      <c r="E572" s="212" t="s">
        <v>1</v>
      </c>
      <c r="F572" s="213">
        <v>190.38</v>
      </c>
      <c r="H572" s="33"/>
    </row>
    <row r="573" spans="2:8" s="1" customFormat="1" ht="16.899999999999999" customHeight="1">
      <c r="B573" s="33"/>
      <c r="C573" s="214" t="s">
        <v>1</v>
      </c>
      <c r="D573" s="214" t="s">
        <v>5658</v>
      </c>
      <c r="E573" s="17" t="s">
        <v>1</v>
      </c>
      <c r="F573" s="215">
        <v>14.28</v>
      </c>
      <c r="H573" s="33"/>
    </row>
    <row r="574" spans="2:8" s="1" customFormat="1" ht="16.899999999999999" customHeight="1">
      <c r="B574" s="33"/>
      <c r="C574" s="214" t="s">
        <v>1</v>
      </c>
      <c r="D574" s="214" t="s">
        <v>5659</v>
      </c>
      <c r="E574" s="17" t="s">
        <v>1</v>
      </c>
      <c r="F574" s="215">
        <v>14.28</v>
      </c>
      <c r="H574" s="33"/>
    </row>
    <row r="575" spans="2:8" s="1" customFormat="1" ht="16.899999999999999" customHeight="1">
      <c r="B575" s="33"/>
      <c r="C575" s="214" t="s">
        <v>1</v>
      </c>
      <c r="D575" s="214" t="s">
        <v>5660</v>
      </c>
      <c r="E575" s="17" t="s">
        <v>1</v>
      </c>
      <c r="F575" s="215">
        <v>129.75</v>
      </c>
      <c r="H575" s="33"/>
    </row>
    <row r="576" spans="2:8" s="1" customFormat="1" ht="16.899999999999999" customHeight="1">
      <c r="B576" s="33"/>
      <c r="C576" s="214" t="s">
        <v>1</v>
      </c>
      <c r="D576" s="214" t="s">
        <v>5661</v>
      </c>
      <c r="E576" s="17" t="s">
        <v>1</v>
      </c>
      <c r="F576" s="215">
        <v>29.12</v>
      </c>
      <c r="H576" s="33"/>
    </row>
    <row r="577" spans="2:8" s="1" customFormat="1" ht="16.899999999999999" customHeight="1">
      <c r="B577" s="33"/>
      <c r="C577" s="214" t="s">
        <v>1</v>
      </c>
      <c r="D577" s="214" t="s">
        <v>5662</v>
      </c>
      <c r="E577" s="17" t="s">
        <v>1</v>
      </c>
      <c r="F577" s="215">
        <v>2.95</v>
      </c>
      <c r="H577" s="33"/>
    </row>
    <row r="578" spans="2:8" s="1" customFormat="1" ht="16.899999999999999" customHeight="1">
      <c r="B578" s="33"/>
      <c r="C578" s="214" t="s">
        <v>5438</v>
      </c>
      <c r="D578" s="214" t="s">
        <v>317</v>
      </c>
      <c r="E578" s="17" t="s">
        <v>1</v>
      </c>
      <c r="F578" s="215">
        <v>190.38</v>
      </c>
      <c r="H578" s="33"/>
    </row>
    <row r="579" spans="2:8" s="1" customFormat="1" ht="16.899999999999999" customHeight="1">
      <c r="B579" s="33"/>
      <c r="C579" s="216" t="s">
        <v>7335</v>
      </c>
      <c r="H579" s="33"/>
    </row>
    <row r="580" spans="2:8" s="1" customFormat="1" ht="16.899999999999999" customHeight="1">
      <c r="B580" s="33"/>
      <c r="C580" s="214" t="s">
        <v>346</v>
      </c>
      <c r="D580" s="214" t="s">
        <v>347</v>
      </c>
      <c r="E580" s="17" t="s">
        <v>276</v>
      </c>
      <c r="F580" s="215">
        <v>236.12</v>
      </c>
      <c r="H580" s="33"/>
    </row>
    <row r="581" spans="2:8" s="1" customFormat="1" ht="22.5">
      <c r="B581" s="33"/>
      <c r="C581" s="214" t="s">
        <v>5645</v>
      </c>
      <c r="D581" s="214" t="s">
        <v>5646</v>
      </c>
      <c r="E581" s="17" t="s">
        <v>276</v>
      </c>
      <c r="F581" s="215">
        <v>380.76</v>
      </c>
      <c r="H581" s="33"/>
    </row>
    <row r="582" spans="2:8" s="1" customFormat="1" ht="22.5">
      <c r="B582" s="33"/>
      <c r="C582" s="214" t="s">
        <v>4314</v>
      </c>
      <c r="D582" s="214" t="s">
        <v>4315</v>
      </c>
      <c r="E582" s="17" t="s">
        <v>276</v>
      </c>
      <c r="F582" s="215">
        <v>135.78</v>
      </c>
      <c r="H582" s="33"/>
    </row>
    <row r="583" spans="2:8" s="1" customFormat="1" ht="16.899999999999999" customHeight="1">
      <c r="B583" s="33"/>
      <c r="C583" s="214" t="s">
        <v>336</v>
      </c>
      <c r="D583" s="214" t="s">
        <v>337</v>
      </c>
      <c r="E583" s="17" t="s">
        <v>276</v>
      </c>
      <c r="F583" s="215">
        <v>190.38</v>
      </c>
      <c r="H583" s="33"/>
    </row>
    <row r="584" spans="2:8" s="1" customFormat="1" ht="16.899999999999999" customHeight="1">
      <c r="B584" s="33"/>
      <c r="C584" s="210" t="s">
        <v>5440</v>
      </c>
      <c r="D584" s="211" t="s">
        <v>5440</v>
      </c>
      <c r="E584" s="212" t="s">
        <v>1</v>
      </c>
      <c r="F584" s="213">
        <v>32.799999999999997</v>
      </c>
      <c r="H584" s="33"/>
    </row>
    <row r="585" spans="2:8" s="1" customFormat="1" ht="16.899999999999999" customHeight="1">
      <c r="B585" s="33"/>
      <c r="C585" s="214" t="s">
        <v>5440</v>
      </c>
      <c r="D585" s="214" t="s">
        <v>5517</v>
      </c>
      <c r="E585" s="17" t="s">
        <v>1</v>
      </c>
      <c r="F585" s="215">
        <v>32.799999999999997</v>
      </c>
      <c r="H585" s="33"/>
    </row>
    <row r="586" spans="2:8" s="1" customFormat="1" ht="16.899999999999999" customHeight="1">
      <c r="B586" s="33"/>
      <c r="C586" s="216" t="s">
        <v>7335</v>
      </c>
      <c r="H586" s="33"/>
    </row>
    <row r="587" spans="2:8" s="1" customFormat="1" ht="16.899999999999999" customHeight="1">
      <c r="B587" s="33"/>
      <c r="C587" s="214" t="s">
        <v>5513</v>
      </c>
      <c r="D587" s="214" t="s">
        <v>5514</v>
      </c>
      <c r="E587" s="17" t="s">
        <v>557</v>
      </c>
      <c r="F587" s="215">
        <v>32.799999999999997</v>
      </c>
      <c r="H587" s="33"/>
    </row>
    <row r="588" spans="2:8" s="1" customFormat="1" ht="16.899999999999999" customHeight="1">
      <c r="B588" s="33"/>
      <c r="C588" s="214" t="s">
        <v>5518</v>
      </c>
      <c r="D588" s="214" t="s">
        <v>5519</v>
      </c>
      <c r="E588" s="17" t="s">
        <v>557</v>
      </c>
      <c r="F588" s="215">
        <v>32.799999999999997</v>
      </c>
      <c r="H588" s="33"/>
    </row>
    <row r="589" spans="2:8" s="1" customFormat="1" ht="16.899999999999999" customHeight="1">
      <c r="B589" s="33"/>
      <c r="C589" s="210" t="s">
        <v>5468</v>
      </c>
      <c r="D589" s="211" t="s">
        <v>5468</v>
      </c>
      <c r="E589" s="212" t="s">
        <v>1</v>
      </c>
      <c r="F589" s="213">
        <v>34</v>
      </c>
      <c r="H589" s="33"/>
    </row>
    <row r="590" spans="2:8" s="1" customFormat="1" ht="16.899999999999999" customHeight="1">
      <c r="B590" s="33"/>
      <c r="C590" s="214" t="s">
        <v>5468</v>
      </c>
      <c r="D590" s="214" t="s">
        <v>5458</v>
      </c>
      <c r="E590" s="17" t="s">
        <v>1</v>
      </c>
      <c r="F590" s="215">
        <v>34</v>
      </c>
      <c r="H590" s="33"/>
    </row>
    <row r="591" spans="2:8" s="1" customFormat="1" ht="26.45" customHeight="1">
      <c r="B591" s="33"/>
      <c r="C591" s="209" t="s">
        <v>184</v>
      </c>
      <c r="D591" s="209" t="s">
        <v>185</v>
      </c>
      <c r="H591" s="33"/>
    </row>
    <row r="592" spans="2:8" s="1" customFormat="1" ht="16.899999999999999" customHeight="1">
      <c r="B592" s="33"/>
      <c r="C592" s="210" t="s">
        <v>5415</v>
      </c>
      <c r="D592" s="211" t="s">
        <v>5415</v>
      </c>
      <c r="E592" s="212" t="s">
        <v>1</v>
      </c>
      <c r="F592" s="213">
        <v>11.39</v>
      </c>
      <c r="H592" s="33"/>
    </row>
    <row r="593" spans="2:8" s="1" customFormat="1" ht="16.899999999999999" customHeight="1">
      <c r="B593" s="33"/>
      <c r="C593" s="214" t="s">
        <v>5415</v>
      </c>
      <c r="D593" s="214" t="s">
        <v>6116</v>
      </c>
      <c r="E593" s="17" t="s">
        <v>1</v>
      </c>
      <c r="F593" s="215">
        <v>11.39</v>
      </c>
      <c r="H593" s="33"/>
    </row>
    <row r="594" spans="2:8" s="1" customFormat="1" ht="16.899999999999999" customHeight="1">
      <c r="B594" s="33"/>
      <c r="C594" s="216" t="s">
        <v>7335</v>
      </c>
      <c r="H594" s="33"/>
    </row>
    <row r="595" spans="2:8" s="1" customFormat="1" ht="16.899999999999999" customHeight="1">
      <c r="B595" s="33"/>
      <c r="C595" s="214" t="s">
        <v>5758</v>
      </c>
      <c r="D595" s="214" t="s">
        <v>5759</v>
      </c>
      <c r="E595" s="17" t="s">
        <v>402</v>
      </c>
      <c r="F595" s="215">
        <v>11.39</v>
      </c>
      <c r="H595" s="33"/>
    </row>
    <row r="596" spans="2:8" s="1" customFormat="1" ht="16.899999999999999" customHeight="1">
      <c r="B596" s="33"/>
      <c r="C596" s="214" t="s">
        <v>695</v>
      </c>
      <c r="D596" s="214" t="s">
        <v>696</v>
      </c>
      <c r="E596" s="17" t="s">
        <v>402</v>
      </c>
      <c r="F596" s="215">
        <v>42.5</v>
      </c>
      <c r="H596" s="33"/>
    </row>
    <row r="597" spans="2:8" s="1" customFormat="1" ht="16.899999999999999" customHeight="1">
      <c r="B597" s="33"/>
      <c r="C597" s="214" t="s">
        <v>700</v>
      </c>
      <c r="D597" s="214" t="s">
        <v>701</v>
      </c>
      <c r="E597" s="17" t="s">
        <v>402</v>
      </c>
      <c r="F597" s="215">
        <v>595</v>
      </c>
      <c r="H597" s="33"/>
    </row>
    <row r="598" spans="2:8" s="1" customFormat="1" ht="16.899999999999999" customHeight="1">
      <c r="B598" s="33"/>
      <c r="C598" s="210" t="s">
        <v>5417</v>
      </c>
      <c r="D598" s="211" t="s">
        <v>1</v>
      </c>
      <c r="E598" s="212" t="s">
        <v>1</v>
      </c>
      <c r="F598" s="213">
        <v>21.25</v>
      </c>
      <c r="H598" s="33"/>
    </row>
    <row r="599" spans="2:8" s="1" customFormat="1" ht="16.899999999999999" customHeight="1">
      <c r="B599" s="33"/>
      <c r="C599" s="214" t="s">
        <v>5417</v>
      </c>
      <c r="D599" s="214" t="s">
        <v>6026</v>
      </c>
      <c r="E599" s="17" t="s">
        <v>1</v>
      </c>
      <c r="F599" s="215">
        <v>21.25</v>
      </c>
      <c r="H599" s="33"/>
    </row>
    <row r="600" spans="2:8" s="1" customFormat="1" ht="16.899999999999999" customHeight="1">
      <c r="B600" s="33"/>
      <c r="C600" s="216" t="s">
        <v>7335</v>
      </c>
      <c r="H600" s="33"/>
    </row>
    <row r="601" spans="2:8" s="1" customFormat="1" ht="16.899999999999999" customHeight="1">
      <c r="B601" s="33"/>
      <c r="C601" s="214" t="s">
        <v>5763</v>
      </c>
      <c r="D601" s="214" t="s">
        <v>5764</v>
      </c>
      <c r="E601" s="17" t="s">
        <v>402</v>
      </c>
      <c r="F601" s="215">
        <v>21.25</v>
      </c>
      <c r="H601" s="33"/>
    </row>
    <row r="602" spans="2:8" s="1" customFormat="1" ht="16.899999999999999" customHeight="1">
      <c r="B602" s="33"/>
      <c r="C602" s="214" t="s">
        <v>695</v>
      </c>
      <c r="D602" s="214" t="s">
        <v>696</v>
      </c>
      <c r="E602" s="17" t="s">
        <v>402</v>
      </c>
      <c r="F602" s="215">
        <v>42.5</v>
      </c>
      <c r="H602" s="33"/>
    </row>
    <row r="603" spans="2:8" s="1" customFormat="1" ht="16.899999999999999" customHeight="1">
      <c r="B603" s="33"/>
      <c r="C603" s="214" t="s">
        <v>700</v>
      </c>
      <c r="D603" s="214" t="s">
        <v>701</v>
      </c>
      <c r="E603" s="17" t="s">
        <v>402</v>
      </c>
      <c r="F603" s="215">
        <v>595</v>
      </c>
      <c r="H603" s="33"/>
    </row>
    <row r="604" spans="2:8" s="1" customFormat="1" ht="16.899999999999999" customHeight="1">
      <c r="B604" s="33"/>
      <c r="C604" s="210" t="s">
        <v>5419</v>
      </c>
      <c r="D604" s="211" t="s">
        <v>1</v>
      </c>
      <c r="E604" s="212" t="s">
        <v>1</v>
      </c>
      <c r="F604" s="213">
        <v>18</v>
      </c>
      <c r="H604" s="33"/>
    </row>
    <row r="605" spans="2:8" s="1" customFormat="1" ht="16.899999999999999" customHeight="1">
      <c r="B605" s="33"/>
      <c r="C605" s="214" t="s">
        <v>1</v>
      </c>
      <c r="D605" s="214" t="s">
        <v>6050</v>
      </c>
      <c r="E605" s="17" t="s">
        <v>1</v>
      </c>
      <c r="F605" s="215">
        <v>18</v>
      </c>
      <c r="H605" s="33"/>
    </row>
    <row r="606" spans="2:8" s="1" customFormat="1" ht="16.899999999999999" customHeight="1">
      <c r="B606" s="33"/>
      <c r="C606" s="214" t="s">
        <v>5419</v>
      </c>
      <c r="D606" s="214" t="s">
        <v>273</v>
      </c>
      <c r="E606" s="17" t="s">
        <v>1</v>
      </c>
      <c r="F606" s="215">
        <v>18</v>
      </c>
      <c r="H606" s="33"/>
    </row>
    <row r="607" spans="2:8" s="1" customFormat="1" ht="16.899999999999999" customHeight="1">
      <c r="B607" s="33"/>
      <c r="C607" s="216" t="s">
        <v>7335</v>
      </c>
      <c r="H607" s="33"/>
    </row>
    <row r="608" spans="2:8" s="1" customFormat="1" ht="16.899999999999999" customHeight="1">
      <c r="B608" s="33"/>
      <c r="C608" s="214" t="s">
        <v>5532</v>
      </c>
      <c r="D608" s="214" t="s">
        <v>5533</v>
      </c>
      <c r="E608" s="17" t="s">
        <v>276</v>
      </c>
      <c r="F608" s="215">
        <v>1.8</v>
      </c>
      <c r="H608" s="33"/>
    </row>
    <row r="609" spans="2:8" s="1" customFormat="1" ht="16.899999999999999" customHeight="1">
      <c r="B609" s="33"/>
      <c r="C609" s="214" t="s">
        <v>6052</v>
      </c>
      <c r="D609" s="214" t="s">
        <v>6053</v>
      </c>
      <c r="E609" s="17" t="s">
        <v>276</v>
      </c>
      <c r="F609" s="215">
        <v>7.2</v>
      </c>
      <c r="H609" s="33"/>
    </row>
    <row r="610" spans="2:8" s="1" customFormat="1" ht="16.899999999999999" customHeight="1">
      <c r="B610" s="33"/>
      <c r="C610" s="214" t="s">
        <v>5182</v>
      </c>
      <c r="D610" s="214" t="s">
        <v>5183</v>
      </c>
      <c r="E610" s="17" t="s">
        <v>276</v>
      </c>
      <c r="F610" s="215">
        <v>1.8</v>
      </c>
      <c r="H610" s="33"/>
    </row>
    <row r="611" spans="2:8" s="1" customFormat="1" ht="16.899999999999999" customHeight="1">
      <c r="B611" s="33"/>
      <c r="C611" s="214" t="s">
        <v>6058</v>
      </c>
      <c r="D611" s="214" t="s">
        <v>6059</v>
      </c>
      <c r="E611" s="17" t="s">
        <v>276</v>
      </c>
      <c r="F611" s="215">
        <v>7.2</v>
      </c>
      <c r="H611" s="33"/>
    </row>
    <row r="612" spans="2:8" s="1" customFormat="1" ht="22.5">
      <c r="B612" s="33"/>
      <c r="C612" s="214" t="s">
        <v>4314</v>
      </c>
      <c r="D612" s="214" t="s">
        <v>4315</v>
      </c>
      <c r="E612" s="17" t="s">
        <v>276</v>
      </c>
      <c r="F612" s="215">
        <v>37.799999999999997</v>
      </c>
      <c r="H612" s="33"/>
    </row>
    <row r="613" spans="2:8" s="1" customFormat="1" ht="16.899999999999999" customHeight="1">
      <c r="B613" s="33"/>
      <c r="C613" s="210" t="s">
        <v>5421</v>
      </c>
      <c r="D613" s="211" t="s">
        <v>5421</v>
      </c>
      <c r="E613" s="212" t="s">
        <v>1</v>
      </c>
      <c r="F613" s="213">
        <v>9.86</v>
      </c>
      <c r="H613" s="33"/>
    </row>
    <row r="614" spans="2:8" s="1" customFormat="1" ht="16.899999999999999" customHeight="1">
      <c r="B614" s="33"/>
      <c r="C614" s="214" t="s">
        <v>5421</v>
      </c>
      <c r="D614" s="214" t="s">
        <v>6027</v>
      </c>
      <c r="E614" s="17" t="s">
        <v>1</v>
      </c>
      <c r="F614" s="215">
        <v>9.86</v>
      </c>
      <c r="H614" s="33"/>
    </row>
    <row r="615" spans="2:8" s="1" customFormat="1" ht="16.899999999999999" customHeight="1">
      <c r="B615" s="33"/>
      <c r="C615" s="216" t="s">
        <v>7335</v>
      </c>
      <c r="H615" s="33"/>
    </row>
    <row r="616" spans="2:8" s="1" customFormat="1" ht="16.899999999999999" customHeight="1">
      <c r="B616" s="33"/>
      <c r="C616" s="214" t="s">
        <v>6117</v>
      </c>
      <c r="D616" s="214" t="s">
        <v>6118</v>
      </c>
      <c r="E616" s="17" t="s">
        <v>402</v>
      </c>
      <c r="F616" s="215">
        <v>9.86</v>
      </c>
      <c r="H616" s="33"/>
    </row>
    <row r="617" spans="2:8" s="1" customFormat="1" ht="16.899999999999999" customHeight="1">
      <c r="B617" s="33"/>
      <c r="C617" s="214" t="s">
        <v>695</v>
      </c>
      <c r="D617" s="214" t="s">
        <v>696</v>
      </c>
      <c r="E617" s="17" t="s">
        <v>402</v>
      </c>
      <c r="F617" s="215">
        <v>42.5</v>
      </c>
      <c r="H617" s="33"/>
    </row>
    <row r="618" spans="2:8" s="1" customFormat="1" ht="16.899999999999999" customHeight="1">
      <c r="B618" s="33"/>
      <c r="C618" s="214" t="s">
        <v>700</v>
      </c>
      <c r="D618" s="214" t="s">
        <v>701</v>
      </c>
      <c r="E618" s="17" t="s">
        <v>402</v>
      </c>
      <c r="F618" s="215">
        <v>595</v>
      </c>
      <c r="H618" s="33"/>
    </row>
    <row r="619" spans="2:8" s="1" customFormat="1" ht="16.899999999999999" customHeight="1">
      <c r="B619" s="33"/>
      <c r="C619" s="210" t="s">
        <v>5423</v>
      </c>
      <c r="D619" s="211" t="s">
        <v>5423</v>
      </c>
      <c r="E619" s="212" t="s">
        <v>1</v>
      </c>
      <c r="F619" s="213">
        <v>13.26</v>
      </c>
      <c r="H619" s="33"/>
    </row>
    <row r="620" spans="2:8" s="1" customFormat="1" ht="16.899999999999999" customHeight="1">
      <c r="B620" s="33"/>
      <c r="C620" s="214" t="s">
        <v>1</v>
      </c>
      <c r="D620" s="214" t="s">
        <v>6095</v>
      </c>
      <c r="E620" s="17" t="s">
        <v>1</v>
      </c>
      <c r="F620" s="215">
        <v>4.68</v>
      </c>
      <c r="H620" s="33"/>
    </row>
    <row r="621" spans="2:8" s="1" customFormat="1" ht="16.899999999999999" customHeight="1">
      <c r="B621" s="33"/>
      <c r="C621" s="214" t="s">
        <v>1</v>
      </c>
      <c r="D621" s="214" t="s">
        <v>6096</v>
      </c>
      <c r="E621" s="17" t="s">
        <v>1</v>
      </c>
      <c r="F621" s="215">
        <v>8.58</v>
      </c>
      <c r="H621" s="33"/>
    </row>
    <row r="622" spans="2:8" s="1" customFormat="1" ht="16.899999999999999" customHeight="1">
      <c r="B622" s="33"/>
      <c r="C622" s="214" t="s">
        <v>5423</v>
      </c>
      <c r="D622" s="214" t="s">
        <v>273</v>
      </c>
      <c r="E622" s="17" t="s">
        <v>1</v>
      </c>
      <c r="F622" s="215">
        <v>13.26</v>
      </c>
      <c r="H622" s="33"/>
    </row>
    <row r="623" spans="2:8" s="1" customFormat="1" ht="16.899999999999999" customHeight="1">
      <c r="B623" s="33"/>
      <c r="C623" s="216" t="s">
        <v>7335</v>
      </c>
      <c r="H623" s="33"/>
    </row>
    <row r="624" spans="2:8" s="1" customFormat="1" ht="16.899999999999999" customHeight="1">
      <c r="B624" s="33"/>
      <c r="C624" s="214" t="s">
        <v>5671</v>
      </c>
      <c r="D624" s="214" t="s">
        <v>5672</v>
      </c>
      <c r="E624" s="17" t="s">
        <v>276</v>
      </c>
      <c r="F624" s="215">
        <v>6.63</v>
      </c>
      <c r="H624" s="33"/>
    </row>
    <row r="625" spans="2:8" s="1" customFormat="1" ht="16.899999999999999" customHeight="1">
      <c r="B625" s="33"/>
      <c r="C625" s="214" t="s">
        <v>1422</v>
      </c>
      <c r="D625" s="214" t="s">
        <v>1423</v>
      </c>
      <c r="E625" s="17" t="s">
        <v>276</v>
      </c>
      <c r="F625" s="215">
        <v>6.63</v>
      </c>
      <c r="H625" s="33"/>
    </row>
    <row r="626" spans="2:8" s="1" customFormat="1" ht="16.899999999999999" customHeight="1">
      <c r="B626" s="33"/>
      <c r="C626" s="214" t="s">
        <v>3038</v>
      </c>
      <c r="D626" s="214" t="s">
        <v>3039</v>
      </c>
      <c r="E626" s="17" t="s">
        <v>402</v>
      </c>
      <c r="F626" s="215">
        <v>22.766999999999999</v>
      </c>
      <c r="H626" s="33"/>
    </row>
    <row r="627" spans="2:8" s="1" customFormat="1" ht="16.899999999999999" customHeight="1">
      <c r="B627" s="33"/>
      <c r="C627" s="210" t="s">
        <v>5426</v>
      </c>
      <c r="D627" s="211" t="s">
        <v>5427</v>
      </c>
      <c r="E627" s="212" t="s">
        <v>1</v>
      </c>
      <c r="F627" s="213">
        <v>44</v>
      </c>
      <c r="H627" s="33"/>
    </row>
    <row r="628" spans="2:8" s="1" customFormat="1" ht="16.899999999999999" customHeight="1">
      <c r="B628" s="33"/>
      <c r="C628" s="214" t="s">
        <v>1</v>
      </c>
      <c r="D628" s="214" t="s">
        <v>6079</v>
      </c>
      <c r="E628" s="17" t="s">
        <v>1</v>
      </c>
      <c r="F628" s="215">
        <v>44</v>
      </c>
      <c r="H628" s="33"/>
    </row>
    <row r="629" spans="2:8" s="1" customFormat="1" ht="16.899999999999999" customHeight="1">
      <c r="B629" s="33"/>
      <c r="C629" s="214" t="s">
        <v>5426</v>
      </c>
      <c r="D629" s="214" t="s">
        <v>317</v>
      </c>
      <c r="E629" s="17" t="s">
        <v>1</v>
      </c>
      <c r="F629" s="215">
        <v>44</v>
      </c>
      <c r="H629" s="33"/>
    </row>
    <row r="630" spans="2:8" s="1" customFormat="1" ht="16.899999999999999" customHeight="1">
      <c r="B630" s="33"/>
      <c r="C630" s="216" t="s">
        <v>7335</v>
      </c>
      <c r="H630" s="33"/>
    </row>
    <row r="631" spans="2:8" s="1" customFormat="1" ht="16.899999999999999" customHeight="1">
      <c r="B631" s="33"/>
      <c r="C631" s="214" t="s">
        <v>5625</v>
      </c>
      <c r="D631" s="214" t="s">
        <v>5626</v>
      </c>
      <c r="E631" s="17" t="s">
        <v>255</v>
      </c>
      <c r="F631" s="215">
        <v>44</v>
      </c>
      <c r="H631" s="33"/>
    </row>
    <row r="632" spans="2:8" s="1" customFormat="1" ht="16.899999999999999" customHeight="1">
      <c r="B632" s="33"/>
      <c r="C632" s="214" t="s">
        <v>5631</v>
      </c>
      <c r="D632" s="214" t="s">
        <v>5632</v>
      </c>
      <c r="E632" s="17" t="s">
        <v>255</v>
      </c>
      <c r="F632" s="215">
        <v>44</v>
      </c>
      <c r="H632" s="33"/>
    </row>
    <row r="633" spans="2:8" s="1" customFormat="1" ht="16.899999999999999" customHeight="1">
      <c r="B633" s="33"/>
      <c r="C633" s="210" t="s">
        <v>5430</v>
      </c>
      <c r="D633" s="211" t="s">
        <v>1</v>
      </c>
      <c r="E633" s="212" t="s">
        <v>1</v>
      </c>
      <c r="F633" s="213">
        <v>24</v>
      </c>
      <c r="H633" s="33"/>
    </row>
    <row r="634" spans="2:8" s="1" customFormat="1" ht="16.899999999999999" customHeight="1">
      <c r="B634" s="33"/>
      <c r="C634" s="214" t="s">
        <v>1</v>
      </c>
      <c r="D634" s="214" t="s">
        <v>6082</v>
      </c>
      <c r="E634" s="17" t="s">
        <v>1</v>
      </c>
      <c r="F634" s="215">
        <v>24</v>
      </c>
      <c r="H634" s="33"/>
    </row>
    <row r="635" spans="2:8" s="1" customFormat="1" ht="16.899999999999999" customHeight="1">
      <c r="B635" s="33"/>
      <c r="C635" s="214" t="s">
        <v>5430</v>
      </c>
      <c r="D635" s="214" t="s">
        <v>317</v>
      </c>
      <c r="E635" s="17" t="s">
        <v>1</v>
      </c>
      <c r="F635" s="215">
        <v>24</v>
      </c>
      <c r="H635" s="33"/>
    </row>
    <row r="636" spans="2:8" s="1" customFormat="1" ht="16.899999999999999" customHeight="1">
      <c r="B636" s="33"/>
      <c r="C636" s="216" t="s">
        <v>7335</v>
      </c>
      <c r="H636" s="33"/>
    </row>
    <row r="637" spans="2:8" s="1" customFormat="1" ht="22.5">
      <c r="B637" s="33"/>
      <c r="C637" s="214" t="s">
        <v>5635</v>
      </c>
      <c r="D637" s="214" t="s">
        <v>5636</v>
      </c>
      <c r="E637" s="17" t="s">
        <v>276</v>
      </c>
      <c r="F637" s="215">
        <v>24</v>
      </c>
      <c r="H637" s="33"/>
    </row>
    <row r="638" spans="2:8" s="1" customFormat="1" ht="22.5">
      <c r="B638" s="33"/>
      <c r="C638" s="214" t="s">
        <v>5641</v>
      </c>
      <c r="D638" s="214" t="s">
        <v>5642</v>
      </c>
      <c r="E638" s="17" t="s">
        <v>276</v>
      </c>
      <c r="F638" s="215">
        <v>24</v>
      </c>
      <c r="H638" s="33"/>
    </row>
    <row r="639" spans="2:8" s="1" customFormat="1" ht="16.899999999999999" customHeight="1">
      <c r="B639" s="33"/>
      <c r="C639" s="210" t="s">
        <v>5431</v>
      </c>
      <c r="D639" s="211" t="s">
        <v>1</v>
      </c>
      <c r="E639" s="212" t="s">
        <v>1</v>
      </c>
      <c r="F639" s="213">
        <v>19.8</v>
      </c>
      <c r="H639" s="33"/>
    </row>
    <row r="640" spans="2:8" s="1" customFormat="1" ht="16.899999999999999" customHeight="1">
      <c r="B640" s="33"/>
      <c r="C640" s="214" t="s">
        <v>1</v>
      </c>
      <c r="D640" s="214" t="s">
        <v>6063</v>
      </c>
      <c r="E640" s="17" t="s">
        <v>1</v>
      </c>
      <c r="F640" s="215">
        <v>19.8</v>
      </c>
      <c r="H640" s="33"/>
    </row>
    <row r="641" spans="2:8" s="1" customFormat="1" ht="16.899999999999999" customHeight="1">
      <c r="B641" s="33"/>
      <c r="C641" s="214" t="s">
        <v>5431</v>
      </c>
      <c r="D641" s="214" t="s">
        <v>317</v>
      </c>
      <c r="E641" s="17" t="s">
        <v>1</v>
      </c>
      <c r="F641" s="215">
        <v>19.8</v>
      </c>
      <c r="H641" s="33"/>
    </row>
    <row r="642" spans="2:8" s="1" customFormat="1" ht="16.899999999999999" customHeight="1">
      <c r="B642" s="33"/>
      <c r="C642" s="216" t="s">
        <v>7335</v>
      </c>
      <c r="H642" s="33"/>
    </row>
    <row r="643" spans="2:8" s="1" customFormat="1" ht="22.5">
      <c r="B643" s="33"/>
      <c r="C643" s="214" t="s">
        <v>5560</v>
      </c>
      <c r="D643" s="214" t="s">
        <v>5561</v>
      </c>
      <c r="E643" s="17" t="s">
        <v>276</v>
      </c>
      <c r="F643" s="215">
        <v>1.98</v>
      </c>
      <c r="H643" s="33"/>
    </row>
    <row r="644" spans="2:8" s="1" customFormat="1" ht="22.5">
      <c r="B644" s="33"/>
      <c r="C644" s="214" t="s">
        <v>6065</v>
      </c>
      <c r="D644" s="214" t="s">
        <v>6066</v>
      </c>
      <c r="E644" s="17" t="s">
        <v>276</v>
      </c>
      <c r="F644" s="215">
        <v>7.92</v>
      </c>
      <c r="H644" s="33"/>
    </row>
    <row r="645" spans="2:8" s="1" customFormat="1" ht="22.5">
      <c r="B645" s="33"/>
      <c r="C645" s="214" t="s">
        <v>5582</v>
      </c>
      <c r="D645" s="214" t="s">
        <v>5583</v>
      </c>
      <c r="E645" s="17" t="s">
        <v>276</v>
      </c>
      <c r="F645" s="215">
        <v>1.98</v>
      </c>
      <c r="H645" s="33"/>
    </row>
    <row r="646" spans="2:8" s="1" customFormat="1" ht="22.5">
      <c r="B646" s="33"/>
      <c r="C646" s="214" t="s">
        <v>6071</v>
      </c>
      <c r="D646" s="214" t="s">
        <v>6072</v>
      </c>
      <c r="E646" s="17" t="s">
        <v>276</v>
      </c>
      <c r="F646" s="215">
        <v>7.92</v>
      </c>
      <c r="H646" s="33"/>
    </row>
    <row r="647" spans="2:8" s="1" customFormat="1" ht="22.5">
      <c r="B647" s="33"/>
      <c r="C647" s="214" t="s">
        <v>4314</v>
      </c>
      <c r="D647" s="214" t="s">
        <v>4315</v>
      </c>
      <c r="E647" s="17" t="s">
        <v>276</v>
      </c>
      <c r="F647" s="215">
        <v>37.799999999999997</v>
      </c>
      <c r="H647" s="33"/>
    </row>
    <row r="648" spans="2:8" s="1" customFormat="1" ht="16.899999999999999" customHeight="1">
      <c r="B648" s="33"/>
      <c r="C648" s="210" t="s">
        <v>5434</v>
      </c>
      <c r="D648" s="211" t="s">
        <v>1</v>
      </c>
      <c r="E648" s="212" t="s">
        <v>1</v>
      </c>
      <c r="F648" s="213">
        <v>37.799999999999997</v>
      </c>
      <c r="H648" s="33"/>
    </row>
    <row r="649" spans="2:8" s="1" customFormat="1" ht="16.899999999999999" customHeight="1">
      <c r="B649" s="33"/>
      <c r="C649" s="214" t="s">
        <v>5434</v>
      </c>
      <c r="D649" s="214" t="s">
        <v>6085</v>
      </c>
      <c r="E649" s="17" t="s">
        <v>1</v>
      </c>
      <c r="F649" s="215">
        <v>37.799999999999997</v>
      </c>
      <c r="H649" s="33"/>
    </row>
    <row r="650" spans="2:8" s="1" customFormat="1" ht="16.899999999999999" customHeight="1">
      <c r="B650" s="33"/>
      <c r="C650" s="216" t="s">
        <v>7335</v>
      </c>
      <c r="H650" s="33"/>
    </row>
    <row r="651" spans="2:8" s="1" customFormat="1" ht="22.5">
      <c r="B651" s="33"/>
      <c r="C651" s="214" t="s">
        <v>4314</v>
      </c>
      <c r="D651" s="214" t="s">
        <v>4315</v>
      </c>
      <c r="E651" s="17" t="s">
        <v>276</v>
      </c>
      <c r="F651" s="215">
        <v>37.799999999999997</v>
      </c>
      <c r="H651" s="33"/>
    </row>
    <row r="652" spans="2:8" s="1" customFormat="1" ht="22.5">
      <c r="B652" s="33"/>
      <c r="C652" s="214" t="s">
        <v>4319</v>
      </c>
      <c r="D652" s="214" t="s">
        <v>4320</v>
      </c>
      <c r="E652" s="17" t="s">
        <v>276</v>
      </c>
      <c r="F652" s="215">
        <v>189</v>
      </c>
      <c r="H652" s="33"/>
    </row>
    <row r="653" spans="2:8" s="1" customFormat="1" ht="16.899999999999999" customHeight="1">
      <c r="B653" s="33"/>
      <c r="C653" s="214" t="s">
        <v>6087</v>
      </c>
      <c r="D653" s="214" t="s">
        <v>6088</v>
      </c>
      <c r="E653" s="17" t="s">
        <v>402</v>
      </c>
      <c r="F653" s="215">
        <v>68.040000000000006</v>
      </c>
      <c r="H653" s="33"/>
    </row>
    <row r="654" spans="2:8" s="1" customFormat="1" ht="16.899999999999999" customHeight="1">
      <c r="B654" s="33"/>
      <c r="C654" s="210" t="s">
        <v>5436</v>
      </c>
      <c r="D654" s="211" t="s">
        <v>1</v>
      </c>
      <c r="E654" s="212" t="s">
        <v>1</v>
      </c>
      <c r="F654" s="213">
        <v>24.54</v>
      </c>
      <c r="H654" s="33"/>
    </row>
    <row r="655" spans="2:8" s="1" customFormat="1" ht="16.899999999999999" customHeight="1">
      <c r="B655" s="33"/>
      <c r="C655" s="214" t="s">
        <v>1</v>
      </c>
      <c r="D655" s="214" t="s">
        <v>6091</v>
      </c>
      <c r="E655" s="17" t="s">
        <v>1</v>
      </c>
      <c r="F655" s="215">
        <v>13.32</v>
      </c>
      <c r="H655" s="33"/>
    </row>
    <row r="656" spans="2:8" s="1" customFormat="1" ht="16.899999999999999" customHeight="1">
      <c r="B656" s="33"/>
      <c r="C656" s="214" t="s">
        <v>1</v>
      </c>
      <c r="D656" s="214" t="s">
        <v>6092</v>
      </c>
      <c r="E656" s="17" t="s">
        <v>1</v>
      </c>
      <c r="F656" s="215">
        <v>11.22</v>
      </c>
      <c r="H656" s="33"/>
    </row>
    <row r="657" spans="2:8" s="1" customFormat="1" ht="16.899999999999999" customHeight="1">
      <c r="B657" s="33"/>
      <c r="C657" s="214" t="s">
        <v>5436</v>
      </c>
      <c r="D657" s="214" t="s">
        <v>317</v>
      </c>
      <c r="E657" s="17" t="s">
        <v>1</v>
      </c>
      <c r="F657" s="215">
        <v>24.54</v>
      </c>
      <c r="H657" s="33"/>
    </row>
    <row r="658" spans="2:8" s="1" customFormat="1" ht="16.899999999999999" customHeight="1">
      <c r="B658" s="33"/>
      <c r="C658" s="216" t="s">
        <v>7335</v>
      </c>
      <c r="H658" s="33"/>
    </row>
    <row r="659" spans="2:8" s="1" customFormat="1" ht="16.899999999999999" customHeight="1">
      <c r="B659" s="33"/>
      <c r="C659" s="214" t="s">
        <v>346</v>
      </c>
      <c r="D659" s="214" t="s">
        <v>347</v>
      </c>
      <c r="E659" s="17" t="s">
        <v>276</v>
      </c>
      <c r="F659" s="215">
        <v>24.54</v>
      </c>
      <c r="H659" s="33"/>
    </row>
    <row r="660" spans="2:8" s="1" customFormat="1" ht="16.899999999999999" customHeight="1">
      <c r="B660" s="33"/>
      <c r="C660" s="214" t="s">
        <v>2552</v>
      </c>
      <c r="D660" s="214" t="s">
        <v>2553</v>
      </c>
      <c r="E660" s="17" t="s">
        <v>402</v>
      </c>
      <c r="F660" s="215">
        <v>42.134999999999998</v>
      </c>
      <c r="H660" s="33"/>
    </row>
    <row r="661" spans="2:8" s="1" customFormat="1" ht="16.899999999999999" customHeight="1">
      <c r="B661" s="33"/>
      <c r="C661" s="210" t="s">
        <v>5668</v>
      </c>
      <c r="D661" s="211" t="s">
        <v>5668</v>
      </c>
      <c r="E661" s="212" t="s">
        <v>1</v>
      </c>
      <c r="F661" s="213">
        <v>24.54</v>
      </c>
      <c r="H661" s="33"/>
    </row>
    <row r="662" spans="2:8" s="1" customFormat="1" ht="16.899999999999999" customHeight="1">
      <c r="B662" s="33"/>
      <c r="C662" s="214" t="s">
        <v>1</v>
      </c>
      <c r="D662" s="214" t="s">
        <v>6091</v>
      </c>
      <c r="E662" s="17" t="s">
        <v>1</v>
      </c>
      <c r="F662" s="215">
        <v>13.32</v>
      </c>
      <c r="H662" s="33"/>
    </row>
    <row r="663" spans="2:8" s="1" customFormat="1" ht="16.899999999999999" customHeight="1">
      <c r="B663" s="33"/>
      <c r="C663" s="214" t="s">
        <v>1</v>
      </c>
      <c r="D663" s="214" t="s">
        <v>6092</v>
      </c>
      <c r="E663" s="17" t="s">
        <v>1</v>
      </c>
      <c r="F663" s="215">
        <v>11.22</v>
      </c>
      <c r="H663" s="33"/>
    </row>
    <row r="664" spans="2:8" s="1" customFormat="1" ht="16.899999999999999" customHeight="1">
      <c r="B664" s="33"/>
      <c r="C664" s="214" t="s">
        <v>5668</v>
      </c>
      <c r="D664" s="214" t="s">
        <v>273</v>
      </c>
      <c r="E664" s="17" t="s">
        <v>1</v>
      </c>
      <c r="F664" s="215">
        <v>24.54</v>
      </c>
      <c r="H664" s="33"/>
    </row>
    <row r="665" spans="2:8" s="1" customFormat="1" ht="16.899999999999999" customHeight="1">
      <c r="B665" s="33"/>
      <c r="C665" s="210" t="s">
        <v>5440</v>
      </c>
      <c r="D665" s="211" t="s">
        <v>5440</v>
      </c>
      <c r="E665" s="212" t="s">
        <v>1</v>
      </c>
      <c r="F665" s="213">
        <v>6.2</v>
      </c>
      <c r="H665" s="33"/>
    </row>
    <row r="666" spans="2:8" s="1" customFormat="1" ht="16.899999999999999" customHeight="1">
      <c r="B666" s="33"/>
      <c r="C666" s="214" t="s">
        <v>5440</v>
      </c>
      <c r="D666" s="214" t="s">
        <v>6045</v>
      </c>
      <c r="E666" s="17" t="s">
        <v>1</v>
      </c>
      <c r="F666" s="215">
        <v>6.2</v>
      </c>
      <c r="H666" s="33"/>
    </row>
    <row r="667" spans="2:8" s="1" customFormat="1" ht="16.899999999999999" customHeight="1">
      <c r="B667" s="33"/>
      <c r="C667" s="216" t="s">
        <v>7335</v>
      </c>
      <c r="H667" s="33"/>
    </row>
    <row r="668" spans="2:8" s="1" customFormat="1" ht="16.899999999999999" customHeight="1">
      <c r="B668" s="33"/>
      <c r="C668" s="214" t="s">
        <v>5513</v>
      </c>
      <c r="D668" s="214" t="s">
        <v>5514</v>
      </c>
      <c r="E668" s="17" t="s">
        <v>557</v>
      </c>
      <c r="F668" s="215">
        <v>6.2</v>
      </c>
      <c r="H668" s="33"/>
    </row>
    <row r="669" spans="2:8" s="1" customFormat="1" ht="16.899999999999999" customHeight="1">
      <c r="B669" s="33"/>
      <c r="C669" s="214" t="s">
        <v>5518</v>
      </c>
      <c r="D669" s="214" t="s">
        <v>5519</v>
      </c>
      <c r="E669" s="17" t="s">
        <v>557</v>
      </c>
      <c r="F669" s="215">
        <v>6.2</v>
      </c>
      <c r="H669" s="33"/>
    </row>
    <row r="670" spans="2:8" s="1" customFormat="1" ht="16.899999999999999" customHeight="1">
      <c r="B670" s="33"/>
      <c r="C670" s="210" t="s">
        <v>5468</v>
      </c>
      <c r="D670" s="211" t="s">
        <v>1</v>
      </c>
      <c r="E670" s="212" t="s">
        <v>1</v>
      </c>
      <c r="F670" s="213">
        <v>34</v>
      </c>
      <c r="H670" s="33"/>
    </row>
    <row r="671" spans="2:8" s="1" customFormat="1" ht="16.899999999999999" customHeight="1">
      <c r="B671" s="33"/>
      <c r="C671" s="214" t="s">
        <v>5468</v>
      </c>
      <c r="D671" s="214" t="s">
        <v>6035</v>
      </c>
      <c r="E671" s="17" t="s">
        <v>1</v>
      </c>
      <c r="F671" s="215">
        <v>34</v>
      </c>
      <c r="H671" s="33"/>
    </row>
    <row r="672" spans="2:8" s="1" customFormat="1" ht="16.899999999999999" customHeight="1">
      <c r="B672" s="33"/>
      <c r="C672" s="216" t="s">
        <v>7335</v>
      </c>
      <c r="H672" s="33"/>
    </row>
    <row r="673" spans="2:8" s="1" customFormat="1" ht="16.899999999999999" customHeight="1">
      <c r="B673" s="33"/>
      <c r="C673" s="214" t="s">
        <v>5464</v>
      </c>
      <c r="D673" s="214" t="s">
        <v>5465</v>
      </c>
      <c r="E673" s="17" t="s">
        <v>255</v>
      </c>
      <c r="F673" s="215">
        <v>34</v>
      </c>
      <c r="H673" s="33"/>
    </row>
    <row r="674" spans="2:8" s="1" customFormat="1" ht="16.899999999999999" customHeight="1">
      <c r="B674" s="33"/>
      <c r="C674" s="214" t="s">
        <v>5709</v>
      </c>
      <c r="D674" s="214" t="s">
        <v>5710</v>
      </c>
      <c r="E674" s="17" t="s">
        <v>255</v>
      </c>
      <c r="F674" s="215">
        <v>68</v>
      </c>
      <c r="H674" s="33"/>
    </row>
    <row r="675" spans="2:8" s="1" customFormat="1" ht="26.45" customHeight="1">
      <c r="B675" s="33"/>
      <c r="C675" s="209" t="s">
        <v>190</v>
      </c>
      <c r="D675" s="209" t="s">
        <v>191</v>
      </c>
      <c r="H675" s="33"/>
    </row>
    <row r="676" spans="2:8" s="1" customFormat="1" ht="16.899999999999999" customHeight="1">
      <c r="B676" s="33"/>
      <c r="C676" s="210" t="s">
        <v>6308</v>
      </c>
      <c r="D676" s="211" t="s">
        <v>1</v>
      </c>
      <c r="E676" s="212" t="s">
        <v>1</v>
      </c>
      <c r="F676" s="213">
        <v>40.564999999999998</v>
      </c>
      <c r="H676" s="33"/>
    </row>
    <row r="677" spans="2:8" s="1" customFormat="1" ht="16.899999999999999" customHeight="1">
      <c r="B677" s="33"/>
      <c r="C677" s="214" t="s">
        <v>1</v>
      </c>
      <c r="D677" s="214" t="s">
        <v>6329</v>
      </c>
      <c r="E677" s="17" t="s">
        <v>1</v>
      </c>
      <c r="F677" s="215">
        <v>23</v>
      </c>
      <c r="H677" s="33"/>
    </row>
    <row r="678" spans="2:8" s="1" customFormat="1" ht="16.899999999999999" customHeight="1">
      <c r="B678" s="33"/>
      <c r="C678" s="214" t="s">
        <v>1</v>
      </c>
      <c r="D678" s="214" t="s">
        <v>6332</v>
      </c>
      <c r="E678" s="17" t="s">
        <v>1</v>
      </c>
      <c r="F678" s="215">
        <v>11.625</v>
      </c>
      <c r="H678" s="33"/>
    </row>
    <row r="679" spans="2:8" s="1" customFormat="1" ht="16.899999999999999" customHeight="1">
      <c r="B679" s="33"/>
      <c r="C679" s="214" t="s">
        <v>1</v>
      </c>
      <c r="D679" s="214" t="s">
        <v>6333</v>
      </c>
      <c r="E679" s="17" t="s">
        <v>1</v>
      </c>
      <c r="F679" s="215">
        <v>5.94</v>
      </c>
      <c r="H679" s="33"/>
    </row>
    <row r="680" spans="2:8" s="1" customFormat="1" ht="16.899999999999999" customHeight="1">
      <c r="B680" s="33"/>
      <c r="C680" s="214" t="s">
        <v>6308</v>
      </c>
      <c r="D680" s="214" t="s">
        <v>317</v>
      </c>
      <c r="E680" s="17" t="s">
        <v>1</v>
      </c>
      <c r="F680" s="215">
        <v>40.564999999999998</v>
      </c>
      <c r="H680" s="33"/>
    </row>
    <row r="681" spans="2:8" s="1" customFormat="1" ht="16.899999999999999" customHeight="1">
      <c r="B681" s="33"/>
      <c r="C681" s="216" t="s">
        <v>7335</v>
      </c>
      <c r="H681" s="33"/>
    </row>
    <row r="682" spans="2:8" s="1" customFormat="1" ht="22.5">
      <c r="B682" s="33"/>
      <c r="C682" s="214" t="s">
        <v>4457</v>
      </c>
      <c r="D682" s="214" t="s">
        <v>4458</v>
      </c>
      <c r="E682" s="17" t="s">
        <v>276</v>
      </c>
      <c r="F682" s="215">
        <v>120.11</v>
      </c>
      <c r="H682" s="33"/>
    </row>
    <row r="683" spans="2:8" s="1" customFormat="1" ht="16.899999999999999" customHeight="1">
      <c r="B683" s="33"/>
      <c r="C683" s="214" t="s">
        <v>5206</v>
      </c>
      <c r="D683" s="214" t="s">
        <v>5207</v>
      </c>
      <c r="E683" s="17" t="s">
        <v>276</v>
      </c>
      <c r="F683" s="215">
        <v>47.865000000000002</v>
      </c>
      <c r="H683" s="33"/>
    </row>
    <row r="684" spans="2:8" s="1" customFormat="1" ht="26.45" customHeight="1">
      <c r="B684" s="33"/>
      <c r="C684" s="209" t="s">
        <v>201</v>
      </c>
      <c r="D684" s="209" t="s">
        <v>202</v>
      </c>
      <c r="H684" s="33"/>
    </row>
    <row r="685" spans="2:8" s="1" customFormat="1" ht="16.899999999999999" customHeight="1">
      <c r="B685" s="33"/>
      <c r="C685" s="210" t="s">
        <v>6783</v>
      </c>
      <c r="D685" s="211" t="s">
        <v>1</v>
      </c>
      <c r="E685" s="212" t="s">
        <v>1</v>
      </c>
      <c r="F685" s="213">
        <v>167</v>
      </c>
      <c r="H685" s="33"/>
    </row>
    <row r="686" spans="2:8" s="1" customFormat="1" ht="16.899999999999999" customHeight="1">
      <c r="B686" s="33"/>
      <c r="C686" s="214" t="s">
        <v>6783</v>
      </c>
      <c r="D686" s="214" t="s">
        <v>6847</v>
      </c>
      <c r="E686" s="17" t="s">
        <v>1</v>
      </c>
      <c r="F686" s="215">
        <v>167</v>
      </c>
      <c r="H686" s="33"/>
    </row>
    <row r="687" spans="2:8" s="1" customFormat="1" ht="16.899999999999999" customHeight="1">
      <c r="B687" s="33"/>
      <c r="C687" s="216" t="s">
        <v>7335</v>
      </c>
      <c r="H687" s="33"/>
    </row>
    <row r="688" spans="2:8" s="1" customFormat="1" ht="16.899999999999999" customHeight="1">
      <c r="B688" s="33"/>
      <c r="C688" s="214" t="s">
        <v>6843</v>
      </c>
      <c r="D688" s="214" t="s">
        <v>6844</v>
      </c>
      <c r="E688" s="17" t="s">
        <v>481</v>
      </c>
      <c r="F688" s="215">
        <v>167</v>
      </c>
      <c r="H688" s="33"/>
    </row>
    <row r="689" spans="2:8" s="1" customFormat="1" ht="16.899999999999999" customHeight="1">
      <c r="B689" s="33"/>
      <c r="C689" s="214" t="s">
        <v>6921</v>
      </c>
      <c r="D689" s="214" t="s">
        <v>6922</v>
      </c>
      <c r="E689" s="17" t="s">
        <v>481</v>
      </c>
      <c r="F689" s="215">
        <v>167</v>
      </c>
      <c r="H689" s="33"/>
    </row>
    <row r="690" spans="2:8" s="1" customFormat="1" ht="16.899999999999999" customHeight="1">
      <c r="B690" s="33"/>
      <c r="C690" s="214" t="s">
        <v>6965</v>
      </c>
      <c r="D690" s="214" t="s">
        <v>6966</v>
      </c>
      <c r="E690" s="17" t="s">
        <v>481</v>
      </c>
      <c r="F690" s="215">
        <v>167</v>
      </c>
      <c r="H690" s="33"/>
    </row>
    <row r="691" spans="2:8" s="1" customFormat="1" ht="22.5">
      <c r="B691" s="33"/>
      <c r="C691" s="214" t="s">
        <v>7044</v>
      </c>
      <c r="D691" s="214" t="s">
        <v>7045</v>
      </c>
      <c r="E691" s="17" t="s">
        <v>481</v>
      </c>
      <c r="F691" s="215">
        <v>668</v>
      </c>
      <c r="H691" s="33"/>
    </row>
    <row r="692" spans="2:8" s="1" customFormat="1" ht="22.5">
      <c r="B692" s="33"/>
      <c r="C692" s="214" t="s">
        <v>7093</v>
      </c>
      <c r="D692" s="214" t="s">
        <v>7094</v>
      </c>
      <c r="E692" s="17" t="s">
        <v>481</v>
      </c>
      <c r="F692" s="215">
        <v>668</v>
      </c>
      <c r="H692" s="33"/>
    </row>
    <row r="693" spans="2:8" s="1" customFormat="1" ht="16.899999999999999" customHeight="1">
      <c r="B693" s="33"/>
      <c r="C693" s="210" t="s">
        <v>6785</v>
      </c>
      <c r="D693" s="211" t="s">
        <v>1</v>
      </c>
      <c r="E693" s="212" t="s">
        <v>1</v>
      </c>
      <c r="F693" s="213">
        <v>52</v>
      </c>
      <c r="H693" s="33"/>
    </row>
    <row r="694" spans="2:8" s="1" customFormat="1" ht="16.899999999999999" customHeight="1">
      <c r="B694" s="33"/>
      <c r="C694" s="214" t="s">
        <v>6785</v>
      </c>
      <c r="D694" s="214" t="s">
        <v>6852</v>
      </c>
      <c r="E694" s="17" t="s">
        <v>1</v>
      </c>
      <c r="F694" s="215">
        <v>52</v>
      </c>
      <c r="H694" s="33"/>
    </row>
    <row r="695" spans="2:8" s="1" customFormat="1" ht="16.899999999999999" customHeight="1">
      <c r="B695" s="33"/>
      <c r="C695" s="216" t="s">
        <v>7335</v>
      </c>
      <c r="H695" s="33"/>
    </row>
    <row r="696" spans="2:8" s="1" customFormat="1" ht="16.899999999999999" customHeight="1">
      <c r="B696" s="33"/>
      <c r="C696" s="214" t="s">
        <v>6848</v>
      </c>
      <c r="D696" s="214" t="s">
        <v>6849</v>
      </c>
      <c r="E696" s="17" t="s">
        <v>481</v>
      </c>
      <c r="F696" s="215">
        <v>52</v>
      </c>
      <c r="H696" s="33"/>
    </row>
    <row r="697" spans="2:8" s="1" customFormat="1" ht="16.899999999999999" customHeight="1">
      <c r="B697" s="33"/>
      <c r="C697" s="214" t="s">
        <v>6925</v>
      </c>
      <c r="D697" s="214" t="s">
        <v>6926</v>
      </c>
      <c r="E697" s="17" t="s">
        <v>481</v>
      </c>
      <c r="F697" s="215">
        <v>52</v>
      </c>
      <c r="H697" s="33"/>
    </row>
    <row r="698" spans="2:8" s="1" customFormat="1" ht="16.899999999999999" customHeight="1">
      <c r="B698" s="33"/>
      <c r="C698" s="214" t="s">
        <v>6969</v>
      </c>
      <c r="D698" s="214" t="s">
        <v>6970</v>
      </c>
      <c r="E698" s="17" t="s">
        <v>481</v>
      </c>
      <c r="F698" s="215">
        <v>52</v>
      </c>
      <c r="H698" s="33"/>
    </row>
    <row r="699" spans="2:8" s="1" customFormat="1" ht="22.5">
      <c r="B699" s="33"/>
      <c r="C699" s="214" t="s">
        <v>7049</v>
      </c>
      <c r="D699" s="214" t="s">
        <v>7050</v>
      </c>
      <c r="E699" s="17" t="s">
        <v>481</v>
      </c>
      <c r="F699" s="215">
        <v>208</v>
      </c>
      <c r="H699" s="33"/>
    </row>
    <row r="700" spans="2:8" s="1" customFormat="1" ht="22.5">
      <c r="B700" s="33"/>
      <c r="C700" s="214" t="s">
        <v>7097</v>
      </c>
      <c r="D700" s="214" t="s">
        <v>7098</v>
      </c>
      <c r="E700" s="17" t="s">
        <v>481</v>
      </c>
      <c r="F700" s="215">
        <v>208</v>
      </c>
      <c r="H700" s="33"/>
    </row>
    <row r="701" spans="2:8" s="1" customFormat="1" ht="16.899999999999999" customHeight="1">
      <c r="B701" s="33"/>
      <c r="C701" s="210" t="s">
        <v>6786</v>
      </c>
      <c r="D701" s="211" t="s">
        <v>1</v>
      </c>
      <c r="E701" s="212" t="s">
        <v>1</v>
      </c>
      <c r="F701" s="213">
        <v>7</v>
      </c>
      <c r="H701" s="33"/>
    </row>
    <row r="702" spans="2:8" s="1" customFormat="1" ht="16.899999999999999" customHeight="1">
      <c r="B702" s="33"/>
      <c r="C702" s="214" t="s">
        <v>6786</v>
      </c>
      <c r="D702" s="214" t="s">
        <v>6857</v>
      </c>
      <c r="E702" s="17" t="s">
        <v>1</v>
      </c>
      <c r="F702" s="215">
        <v>7</v>
      </c>
      <c r="H702" s="33"/>
    </row>
    <row r="703" spans="2:8" s="1" customFormat="1" ht="16.899999999999999" customHeight="1">
      <c r="B703" s="33"/>
      <c r="C703" s="216" t="s">
        <v>7335</v>
      </c>
      <c r="H703" s="33"/>
    </row>
    <row r="704" spans="2:8" s="1" customFormat="1" ht="16.899999999999999" customHeight="1">
      <c r="B704" s="33"/>
      <c r="C704" s="214" t="s">
        <v>6853</v>
      </c>
      <c r="D704" s="214" t="s">
        <v>6854</v>
      </c>
      <c r="E704" s="17" t="s">
        <v>481</v>
      </c>
      <c r="F704" s="215">
        <v>7</v>
      </c>
      <c r="H704" s="33"/>
    </row>
    <row r="705" spans="2:8" s="1" customFormat="1" ht="16.899999999999999" customHeight="1">
      <c r="B705" s="33"/>
      <c r="C705" s="214" t="s">
        <v>6929</v>
      </c>
      <c r="D705" s="214" t="s">
        <v>6930</v>
      </c>
      <c r="E705" s="17" t="s">
        <v>481</v>
      </c>
      <c r="F705" s="215">
        <v>7</v>
      </c>
      <c r="H705" s="33"/>
    </row>
    <row r="706" spans="2:8" s="1" customFormat="1" ht="16.899999999999999" customHeight="1">
      <c r="B706" s="33"/>
      <c r="C706" s="214" t="s">
        <v>6973</v>
      </c>
      <c r="D706" s="214" t="s">
        <v>6974</v>
      </c>
      <c r="E706" s="17" t="s">
        <v>481</v>
      </c>
      <c r="F706" s="215">
        <v>7</v>
      </c>
      <c r="H706" s="33"/>
    </row>
    <row r="707" spans="2:8" s="1" customFormat="1" ht="22.5">
      <c r="B707" s="33"/>
      <c r="C707" s="214" t="s">
        <v>7054</v>
      </c>
      <c r="D707" s="214" t="s">
        <v>7055</v>
      </c>
      <c r="E707" s="17" t="s">
        <v>481</v>
      </c>
      <c r="F707" s="215">
        <v>28</v>
      </c>
      <c r="H707" s="33"/>
    </row>
    <row r="708" spans="2:8" s="1" customFormat="1" ht="22.5">
      <c r="B708" s="33"/>
      <c r="C708" s="214" t="s">
        <v>7101</v>
      </c>
      <c r="D708" s="214" t="s">
        <v>7102</v>
      </c>
      <c r="E708" s="17" t="s">
        <v>481</v>
      </c>
      <c r="F708" s="215">
        <v>28</v>
      </c>
      <c r="H708" s="33"/>
    </row>
    <row r="709" spans="2:8" s="1" customFormat="1" ht="16.899999999999999" customHeight="1">
      <c r="B709" s="33"/>
      <c r="C709" s="210" t="s">
        <v>6787</v>
      </c>
      <c r="D709" s="211" t="s">
        <v>1</v>
      </c>
      <c r="E709" s="212" t="s">
        <v>1</v>
      </c>
      <c r="F709" s="213">
        <v>3</v>
      </c>
      <c r="H709" s="33"/>
    </row>
    <row r="710" spans="2:8" s="1" customFormat="1" ht="16.899999999999999" customHeight="1">
      <c r="B710" s="33"/>
      <c r="C710" s="214" t="s">
        <v>6787</v>
      </c>
      <c r="D710" s="214" t="s">
        <v>6862</v>
      </c>
      <c r="E710" s="17" t="s">
        <v>1</v>
      </c>
      <c r="F710" s="215">
        <v>3</v>
      </c>
      <c r="H710" s="33"/>
    </row>
    <row r="711" spans="2:8" s="1" customFormat="1" ht="16.899999999999999" customHeight="1">
      <c r="B711" s="33"/>
      <c r="C711" s="216" t="s">
        <v>7335</v>
      </c>
      <c r="H711" s="33"/>
    </row>
    <row r="712" spans="2:8" s="1" customFormat="1" ht="16.899999999999999" customHeight="1">
      <c r="B712" s="33"/>
      <c r="C712" s="214" t="s">
        <v>6858</v>
      </c>
      <c r="D712" s="214" t="s">
        <v>6859</v>
      </c>
      <c r="E712" s="17" t="s">
        <v>481</v>
      </c>
      <c r="F712" s="215">
        <v>3</v>
      </c>
      <c r="H712" s="33"/>
    </row>
    <row r="713" spans="2:8" s="1" customFormat="1" ht="16.899999999999999" customHeight="1">
      <c r="B713" s="33"/>
      <c r="C713" s="214" t="s">
        <v>6933</v>
      </c>
      <c r="D713" s="214" t="s">
        <v>6934</v>
      </c>
      <c r="E713" s="17" t="s">
        <v>481</v>
      </c>
      <c r="F713" s="215">
        <v>3</v>
      </c>
      <c r="H713" s="33"/>
    </row>
    <row r="714" spans="2:8" s="1" customFormat="1" ht="16.899999999999999" customHeight="1">
      <c r="B714" s="33"/>
      <c r="C714" s="214" t="s">
        <v>6977</v>
      </c>
      <c r="D714" s="214" t="s">
        <v>6978</v>
      </c>
      <c r="E714" s="17" t="s">
        <v>481</v>
      </c>
      <c r="F714" s="215">
        <v>3</v>
      </c>
      <c r="H714" s="33"/>
    </row>
    <row r="715" spans="2:8" s="1" customFormat="1" ht="22.5">
      <c r="B715" s="33"/>
      <c r="C715" s="214" t="s">
        <v>7059</v>
      </c>
      <c r="D715" s="214" t="s">
        <v>7060</v>
      </c>
      <c r="E715" s="17" t="s">
        <v>481</v>
      </c>
      <c r="F715" s="215">
        <v>12</v>
      </c>
      <c r="H715" s="33"/>
    </row>
    <row r="716" spans="2:8" s="1" customFormat="1" ht="22.5">
      <c r="B716" s="33"/>
      <c r="C716" s="214" t="s">
        <v>7105</v>
      </c>
      <c r="D716" s="214" t="s">
        <v>7106</v>
      </c>
      <c r="E716" s="17" t="s">
        <v>481</v>
      </c>
      <c r="F716" s="215">
        <v>12</v>
      </c>
      <c r="H716" s="33"/>
    </row>
    <row r="717" spans="2:8" s="1" customFormat="1" ht="16.899999999999999" customHeight="1">
      <c r="B717" s="33"/>
      <c r="C717" s="210" t="s">
        <v>6788</v>
      </c>
      <c r="D717" s="211" t="s">
        <v>1</v>
      </c>
      <c r="E717" s="212" t="s">
        <v>1</v>
      </c>
      <c r="F717" s="213">
        <v>1</v>
      </c>
      <c r="H717" s="33"/>
    </row>
    <row r="718" spans="2:8" s="1" customFormat="1" ht="16.899999999999999" customHeight="1">
      <c r="B718" s="33"/>
      <c r="C718" s="214" t="s">
        <v>6788</v>
      </c>
      <c r="D718" s="214" t="s">
        <v>6867</v>
      </c>
      <c r="E718" s="17" t="s">
        <v>1</v>
      </c>
      <c r="F718" s="215">
        <v>1</v>
      </c>
      <c r="H718" s="33"/>
    </row>
    <row r="719" spans="2:8" s="1" customFormat="1" ht="16.899999999999999" customHeight="1">
      <c r="B719" s="33"/>
      <c r="C719" s="216" t="s">
        <v>7335</v>
      </c>
      <c r="H719" s="33"/>
    </row>
    <row r="720" spans="2:8" s="1" customFormat="1" ht="16.899999999999999" customHeight="1">
      <c r="B720" s="33"/>
      <c r="C720" s="214" t="s">
        <v>6863</v>
      </c>
      <c r="D720" s="214" t="s">
        <v>6864</v>
      </c>
      <c r="E720" s="17" t="s">
        <v>481</v>
      </c>
      <c r="F720" s="215">
        <v>1</v>
      </c>
      <c r="H720" s="33"/>
    </row>
    <row r="721" spans="2:8" s="1" customFormat="1" ht="16.899999999999999" customHeight="1">
      <c r="B721" s="33"/>
      <c r="C721" s="214" t="s">
        <v>6937</v>
      </c>
      <c r="D721" s="214" t="s">
        <v>6938</v>
      </c>
      <c r="E721" s="17" t="s">
        <v>481</v>
      </c>
      <c r="F721" s="215">
        <v>1</v>
      </c>
      <c r="H721" s="33"/>
    </row>
    <row r="722" spans="2:8" s="1" customFormat="1" ht="16.899999999999999" customHeight="1">
      <c r="B722" s="33"/>
      <c r="C722" s="214" t="s">
        <v>6981</v>
      </c>
      <c r="D722" s="214" t="s">
        <v>6982</v>
      </c>
      <c r="E722" s="17" t="s">
        <v>481</v>
      </c>
      <c r="F722" s="215">
        <v>1</v>
      </c>
      <c r="H722" s="33"/>
    </row>
    <row r="723" spans="2:8" s="1" customFormat="1" ht="22.5">
      <c r="B723" s="33"/>
      <c r="C723" s="214" t="s">
        <v>7064</v>
      </c>
      <c r="D723" s="214" t="s">
        <v>7065</v>
      </c>
      <c r="E723" s="17" t="s">
        <v>481</v>
      </c>
      <c r="F723" s="215">
        <v>4</v>
      </c>
      <c r="H723" s="33"/>
    </row>
    <row r="724" spans="2:8" s="1" customFormat="1" ht="22.5">
      <c r="B724" s="33"/>
      <c r="C724" s="214" t="s">
        <v>7109</v>
      </c>
      <c r="D724" s="214" t="s">
        <v>7110</v>
      </c>
      <c r="E724" s="17" t="s">
        <v>481</v>
      </c>
      <c r="F724" s="215">
        <v>4</v>
      </c>
      <c r="H724" s="33"/>
    </row>
    <row r="725" spans="2:8" s="1" customFormat="1" ht="16.899999999999999" customHeight="1">
      <c r="B725" s="33"/>
      <c r="C725" s="210" t="s">
        <v>6789</v>
      </c>
      <c r="D725" s="211" t="s">
        <v>1</v>
      </c>
      <c r="E725" s="212" t="s">
        <v>1</v>
      </c>
      <c r="F725" s="213">
        <v>16</v>
      </c>
      <c r="H725" s="33"/>
    </row>
    <row r="726" spans="2:8" s="1" customFormat="1" ht="16.899999999999999" customHeight="1">
      <c r="B726" s="33"/>
      <c r="C726" s="214" t="s">
        <v>6789</v>
      </c>
      <c r="D726" s="214" t="s">
        <v>6837</v>
      </c>
      <c r="E726" s="17" t="s">
        <v>1</v>
      </c>
      <c r="F726" s="215">
        <v>16</v>
      </c>
      <c r="H726" s="33"/>
    </row>
    <row r="727" spans="2:8" s="1" customFormat="1" ht="16.899999999999999" customHeight="1">
      <c r="B727" s="33"/>
      <c r="C727" s="216" t="s">
        <v>7335</v>
      </c>
      <c r="H727" s="33"/>
    </row>
    <row r="728" spans="2:8" s="1" customFormat="1" ht="16.899999999999999" customHeight="1">
      <c r="B728" s="33"/>
      <c r="C728" s="214" t="s">
        <v>6833</v>
      </c>
      <c r="D728" s="214" t="s">
        <v>6834</v>
      </c>
      <c r="E728" s="17" t="s">
        <v>481</v>
      </c>
      <c r="F728" s="215">
        <v>16</v>
      </c>
      <c r="H728" s="33"/>
    </row>
    <row r="729" spans="2:8" s="1" customFormat="1" ht="16.899999999999999" customHeight="1">
      <c r="B729" s="33"/>
      <c r="C729" s="214" t="s">
        <v>6913</v>
      </c>
      <c r="D729" s="214" t="s">
        <v>6914</v>
      </c>
      <c r="E729" s="17" t="s">
        <v>481</v>
      </c>
      <c r="F729" s="215">
        <v>16</v>
      </c>
      <c r="H729" s="33"/>
    </row>
    <row r="730" spans="2:8" s="1" customFormat="1" ht="16.899999999999999" customHeight="1">
      <c r="B730" s="33"/>
      <c r="C730" s="214" t="s">
        <v>6957</v>
      </c>
      <c r="D730" s="214" t="s">
        <v>6958</v>
      </c>
      <c r="E730" s="17" t="s">
        <v>481</v>
      </c>
      <c r="F730" s="215">
        <v>16</v>
      </c>
      <c r="H730" s="33"/>
    </row>
    <row r="731" spans="2:8" s="1" customFormat="1" ht="22.5">
      <c r="B731" s="33"/>
      <c r="C731" s="214" t="s">
        <v>7034</v>
      </c>
      <c r="D731" s="214" t="s">
        <v>7035</v>
      </c>
      <c r="E731" s="17" t="s">
        <v>481</v>
      </c>
      <c r="F731" s="215">
        <v>64</v>
      </c>
      <c r="H731" s="33"/>
    </row>
    <row r="732" spans="2:8" s="1" customFormat="1" ht="22.5">
      <c r="B732" s="33"/>
      <c r="C732" s="214" t="s">
        <v>7085</v>
      </c>
      <c r="D732" s="214" t="s">
        <v>7086</v>
      </c>
      <c r="E732" s="17" t="s">
        <v>481</v>
      </c>
      <c r="F732" s="215">
        <v>64</v>
      </c>
      <c r="H732" s="33"/>
    </row>
    <row r="733" spans="2:8" s="1" customFormat="1" ht="16.899999999999999" customHeight="1">
      <c r="B733" s="33"/>
      <c r="C733" s="210" t="s">
        <v>6790</v>
      </c>
      <c r="D733" s="211" t="s">
        <v>1</v>
      </c>
      <c r="E733" s="212" t="s">
        <v>1</v>
      </c>
      <c r="F733" s="213">
        <v>349</v>
      </c>
      <c r="H733" s="33"/>
    </row>
    <row r="734" spans="2:8" s="1" customFormat="1" ht="16.899999999999999" customHeight="1">
      <c r="B734" s="33"/>
      <c r="C734" s="214" t="s">
        <v>6790</v>
      </c>
      <c r="D734" s="214" t="s">
        <v>6822</v>
      </c>
      <c r="E734" s="17" t="s">
        <v>1</v>
      </c>
      <c r="F734" s="215">
        <v>349</v>
      </c>
      <c r="H734" s="33"/>
    </row>
    <row r="735" spans="2:8" s="1" customFormat="1" ht="16.899999999999999" customHeight="1">
      <c r="B735" s="33"/>
      <c r="C735" s="216" t="s">
        <v>7335</v>
      </c>
      <c r="H735" s="33"/>
    </row>
    <row r="736" spans="2:8" s="1" customFormat="1" ht="16.899999999999999" customHeight="1">
      <c r="B736" s="33"/>
      <c r="C736" s="214" t="s">
        <v>6818</v>
      </c>
      <c r="D736" s="214" t="s">
        <v>6819</v>
      </c>
      <c r="E736" s="17" t="s">
        <v>481</v>
      </c>
      <c r="F736" s="215">
        <v>349</v>
      </c>
      <c r="H736" s="33"/>
    </row>
    <row r="737" spans="2:8" s="1" customFormat="1" ht="16.899999999999999" customHeight="1">
      <c r="B737" s="33"/>
      <c r="C737" s="214" t="s">
        <v>6901</v>
      </c>
      <c r="D737" s="214" t="s">
        <v>6902</v>
      </c>
      <c r="E737" s="17" t="s">
        <v>481</v>
      </c>
      <c r="F737" s="215">
        <v>349</v>
      </c>
      <c r="H737" s="33"/>
    </row>
    <row r="738" spans="2:8" s="1" customFormat="1" ht="16.899999999999999" customHeight="1">
      <c r="B738" s="33"/>
      <c r="C738" s="214" t="s">
        <v>6945</v>
      </c>
      <c r="D738" s="214" t="s">
        <v>6946</v>
      </c>
      <c r="E738" s="17" t="s">
        <v>481</v>
      </c>
      <c r="F738" s="215">
        <v>349</v>
      </c>
      <c r="H738" s="33"/>
    </row>
    <row r="739" spans="2:8" s="1" customFormat="1" ht="22.5">
      <c r="B739" s="33"/>
      <c r="C739" s="214" t="s">
        <v>7019</v>
      </c>
      <c r="D739" s="214" t="s">
        <v>7020</v>
      </c>
      <c r="E739" s="17" t="s">
        <v>481</v>
      </c>
      <c r="F739" s="215">
        <v>1396</v>
      </c>
      <c r="H739" s="33"/>
    </row>
    <row r="740" spans="2:8" s="1" customFormat="1" ht="22.5">
      <c r="B740" s="33"/>
      <c r="C740" s="214" t="s">
        <v>7073</v>
      </c>
      <c r="D740" s="214" t="s">
        <v>7074</v>
      </c>
      <c r="E740" s="17" t="s">
        <v>481</v>
      </c>
      <c r="F740" s="215">
        <v>1396</v>
      </c>
      <c r="H740" s="33"/>
    </row>
    <row r="741" spans="2:8" s="1" customFormat="1" ht="16.899999999999999" customHeight="1">
      <c r="B741" s="33"/>
      <c r="C741" s="210" t="s">
        <v>6793</v>
      </c>
      <c r="D741" s="211" t="s">
        <v>1</v>
      </c>
      <c r="E741" s="212" t="s">
        <v>1</v>
      </c>
      <c r="F741" s="213">
        <v>108</v>
      </c>
      <c r="H741" s="33"/>
    </row>
    <row r="742" spans="2:8" s="1" customFormat="1" ht="16.899999999999999" customHeight="1">
      <c r="B742" s="33"/>
      <c r="C742" s="214" t="s">
        <v>6793</v>
      </c>
      <c r="D742" s="214" t="s">
        <v>6827</v>
      </c>
      <c r="E742" s="17" t="s">
        <v>1</v>
      </c>
      <c r="F742" s="215">
        <v>108</v>
      </c>
      <c r="H742" s="33"/>
    </row>
    <row r="743" spans="2:8" s="1" customFormat="1" ht="16.899999999999999" customHeight="1">
      <c r="B743" s="33"/>
      <c r="C743" s="216" t="s">
        <v>7335</v>
      </c>
      <c r="H743" s="33"/>
    </row>
    <row r="744" spans="2:8" s="1" customFormat="1" ht="16.899999999999999" customHeight="1">
      <c r="B744" s="33"/>
      <c r="C744" s="214" t="s">
        <v>6823</v>
      </c>
      <c r="D744" s="214" t="s">
        <v>6824</v>
      </c>
      <c r="E744" s="17" t="s">
        <v>481</v>
      </c>
      <c r="F744" s="215">
        <v>108</v>
      </c>
      <c r="H744" s="33"/>
    </row>
    <row r="745" spans="2:8" s="1" customFormat="1" ht="16.899999999999999" customHeight="1">
      <c r="B745" s="33"/>
      <c r="C745" s="214" t="s">
        <v>6905</v>
      </c>
      <c r="D745" s="214" t="s">
        <v>6906</v>
      </c>
      <c r="E745" s="17" t="s">
        <v>481</v>
      </c>
      <c r="F745" s="215">
        <v>108</v>
      </c>
      <c r="H745" s="33"/>
    </row>
    <row r="746" spans="2:8" s="1" customFormat="1" ht="16.899999999999999" customHeight="1">
      <c r="B746" s="33"/>
      <c r="C746" s="214" t="s">
        <v>6949</v>
      </c>
      <c r="D746" s="214" t="s">
        <v>6950</v>
      </c>
      <c r="E746" s="17" t="s">
        <v>481</v>
      </c>
      <c r="F746" s="215">
        <v>108</v>
      </c>
      <c r="H746" s="33"/>
    </row>
    <row r="747" spans="2:8" s="1" customFormat="1" ht="22.5">
      <c r="B747" s="33"/>
      <c r="C747" s="214" t="s">
        <v>7024</v>
      </c>
      <c r="D747" s="214" t="s">
        <v>7025</v>
      </c>
      <c r="E747" s="17" t="s">
        <v>481</v>
      </c>
      <c r="F747" s="215">
        <v>432</v>
      </c>
      <c r="H747" s="33"/>
    </row>
    <row r="748" spans="2:8" s="1" customFormat="1" ht="22.5">
      <c r="B748" s="33"/>
      <c r="C748" s="214" t="s">
        <v>7077</v>
      </c>
      <c r="D748" s="214" t="s">
        <v>7078</v>
      </c>
      <c r="E748" s="17" t="s">
        <v>481</v>
      </c>
      <c r="F748" s="215">
        <v>432</v>
      </c>
      <c r="H748" s="33"/>
    </row>
    <row r="749" spans="2:8" s="1" customFormat="1" ht="16.899999999999999" customHeight="1">
      <c r="B749" s="33"/>
      <c r="C749" s="210" t="s">
        <v>6794</v>
      </c>
      <c r="D749" s="211" t="s">
        <v>1</v>
      </c>
      <c r="E749" s="212" t="s">
        <v>1</v>
      </c>
      <c r="F749" s="213">
        <v>47</v>
      </c>
      <c r="H749" s="33"/>
    </row>
    <row r="750" spans="2:8" s="1" customFormat="1" ht="16.899999999999999" customHeight="1">
      <c r="B750" s="33"/>
      <c r="C750" s="214" t="s">
        <v>6794</v>
      </c>
      <c r="D750" s="214" t="s">
        <v>6832</v>
      </c>
      <c r="E750" s="17" t="s">
        <v>1</v>
      </c>
      <c r="F750" s="215">
        <v>47</v>
      </c>
      <c r="H750" s="33"/>
    </row>
    <row r="751" spans="2:8" s="1" customFormat="1" ht="16.899999999999999" customHeight="1">
      <c r="B751" s="33"/>
      <c r="C751" s="216" t="s">
        <v>7335</v>
      </c>
      <c r="H751" s="33"/>
    </row>
    <row r="752" spans="2:8" s="1" customFormat="1" ht="16.899999999999999" customHeight="1">
      <c r="B752" s="33"/>
      <c r="C752" s="214" t="s">
        <v>6828</v>
      </c>
      <c r="D752" s="214" t="s">
        <v>6829</v>
      </c>
      <c r="E752" s="17" t="s">
        <v>481</v>
      </c>
      <c r="F752" s="215">
        <v>47</v>
      </c>
      <c r="H752" s="33"/>
    </row>
    <row r="753" spans="2:8" s="1" customFormat="1" ht="16.899999999999999" customHeight="1">
      <c r="B753" s="33"/>
      <c r="C753" s="214" t="s">
        <v>6909</v>
      </c>
      <c r="D753" s="214" t="s">
        <v>6910</v>
      </c>
      <c r="E753" s="17" t="s">
        <v>481</v>
      </c>
      <c r="F753" s="215">
        <v>47</v>
      </c>
      <c r="H753" s="33"/>
    </row>
    <row r="754" spans="2:8" s="1" customFormat="1" ht="16.899999999999999" customHeight="1">
      <c r="B754" s="33"/>
      <c r="C754" s="214" t="s">
        <v>6953</v>
      </c>
      <c r="D754" s="214" t="s">
        <v>6954</v>
      </c>
      <c r="E754" s="17" t="s">
        <v>481</v>
      </c>
      <c r="F754" s="215">
        <v>47</v>
      </c>
      <c r="H754" s="33"/>
    </row>
    <row r="755" spans="2:8" s="1" customFormat="1" ht="22.5">
      <c r="B755" s="33"/>
      <c r="C755" s="214" t="s">
        <v>7029</v>
      </c>
      <c r="D755" s="214" t="s">
        <v>7030</v>
      </c>
      <c r="E755" s="17" t="s">
        <v>481</v>
      </c>
      <c r="F755" s="215">
        <v>188</v>
      </c>
      <c r="H755" s="33"/>
    </row>
    <row r="756" spans="2:8" s="1" customFormat="1" ht="22.5">
      <c r="B756" s="33"/>
      <c r="C756" s="214" t="s">
        <v>7081</v>
      </c>
      <c r="D756" s="214" t="s">
        <v>7082</v>
      </c>
      <c r="E756" s="17" t="s">
        <v>481</v>
      </c>
      <c r="F756" s="215">
        <v>188</v>
      </c>
      <c r="H756" s="33"/>
    </row>
    <row r="757" spans="2:8" s="1" customFormat="1" ht="16.899999999999999" customHeight="1">
      <c r="B757" s="33"/>
      <c r="C757" s="210" t="s">
        <v>6795</v>
      </c>
      <c r="D757" s="211" t="s">
        <v>1</v>
      </c>
      <c r="E757" s="212" t="s">
        <v>1</v>
      </c>
      <c r="F757" s="213">
        <v>3</v>
      </c>
      <c r="H757" s="33"/>
    </row>
    <row r="758" spans="2:8" s="1" customFormat="1" ht="16.899999999999999" customHeight="1">
      <c r="B758" s="33"/>
      <c r="C758" s="214" t="s">
        <v>6795</v>
      </c>
      <c r="D758" s="214" t="s">
        <v>6842</v>
      </c>
      <c r="E758" s="17" t="s">
        <v>1</v>
      </c>
      <c r="F758" s="215">
        <v>3</v>
      </c>
      <c r="H758" s="33"/>
    </row>
    <row r="759" spans="2:8" s="1" customFormat="1" ht="16.899999999999999" customHeight="1">
      <c r="B759" s="33"/>
      <c r="C759" s="216" t="s">
        <v>7335</v>
      </c>
      <c r="H759" s="33"/>
    </row>
    <row r="760" spans="2:8" s="1" customFormat="1" ht="16.899999999999999" customHeight="1">
      <c r="B760" s="33"/>
      <c r="C760" s="214" t="s">
        <v>6838</v>
      </c>
      <c r="D760" s="214" t="s">
        <v>6839</v>
      </c>
      <c r="E760" s="17" t="s">
        <v>481</v>
      </c>
      <c r="F760" s="215">
        <v>3</v>
      </c>
      <c r="H760" s="33"/>
    </row>
    <row r="761" spans="2:8" s="1" customFormat="1" ht="16.899999999999999" customHeight="1">
      <c r="B761" s="33"/>
      <c r="C761" s="214" t="s">
        <v>6917</v>
      </c>
      <c r="D761" s="214" t="s">
        <v>6918</v>
      </c>
      <c r="E761" s="17" t="s">
        <v>481</v>
      </c>
      <c r="F761" s="215">
        <v>3</v>
      </c>
      <c r="H761" s="33"/>
    </row>
    <row r="762" spans="2:8" s="1" customFormat="1" ht="16.899999999999999" customHeight="1">
      <c r="B762" s="33"/>
      <c r="C762" s="214" t="s">
        <v>6961</v>
      </c>
      <c r="D762" s="214" t="s">
        <v>6962</v>
      </c>
      <c r="E762" s="17" t="s">
        <v>481</v>
      </c>
      <c r="F762" s="215">
        <v>3</v>
      </c>
      <c r="H762" s="33"/>
    </row>
    <row r="763" spans="2:8" s="1" customFormat="1" ht="22.5">
      <c r="B763" s="33"/>
      <c r="C763" s="214" t="s">
        <v>7039</v>
      </c>
      <c r="D763" s="214" t="s">
        <v>7040</v>
      </c>
      <c r="E763" s="17" t="s">
        <v>481</v>
      </c>
      <c r="F763" s="215">
        <v>12</v>
      </c>
      <c r="H763" s="33"/>
    </row>
    <row r="764" spans="2:8" s="1" customFormat="1" ht="22.5">
      <c r="B764" s="33"/>
      <c r="C764" s="214" t="s">
        <v>7089</v>
      </c>
      <c r="D764" s="214" t="s">
        <v>7090</v>
      </c>
      <c r="E764" s="17" t="s">
        <v>481</v>
      </c>
      <c r="F764" s="215">
        <v>12</v>
      </c>
      <c r="H764" s="33"/>
    </row>
    <row r="765" spans="2:8" s="1" customFormat="1" ht="16.899999999999999" customHeight="1">
      <c r="B765" s="33"/>
      <c r="C765" s="210" t="s">
        <v>6796</v>
      </c>
      <c r="D765" s="211" t="s">
        <v>1</v>
      </c>
      <c r="E765" s="212" t="s">
        <v>1</v>
      </c>
      <c r="F765" s="213">
        <v>939</v>
      </c>
      <c r="H765" s="33"/>
    </row>
    <row r="766" spans="2:8" s="1" customFormat="1" ht="16.899999999999999" customHeight="1">
      <c r="B766" s="33"/>
      <c r="C766" s="214" t="s">
        <v>6796</v>
      </c>
      <c r="D766" s="214" t="s">
        <v>6817</v>
      </c>
      <c r="E766" s="17" t="s">
        <v>1</v>
      </c>
      <c r="F766" s="215">
        <v>939</v>
      </c>
      <c r="H766" s="33"/>
    </row>
    <row r="767" spans="2:8" s="1" customFormat="1" ht="16.899999999999999" customHeight="1">
      <c r="B767" s="33"/>
      <c r="C767" s="216" t="s">
        <v>7335</v>
      </c>
      <c r="H767" s="33"/>
    </row>
    <row r="768" spans="2:8" s="1" customFormat="1" ht="16.899999999999999" customHeight="1">
      <c r="B768" s="33"/>
      <c r="C768" s="214" t="s">
        <v>6813</v>
      </c>
      <c r="D768" s="214" t="s">
        <v>6814</v>
      </c>
      <c r="E768" s="17" t="s">
        <v>481</v>
      </c>
      <c r="F768" s="215">
        <v>939</v>
      </c>
      <c r="H768" s="33"/>
    </row>
    <row r="769" spans="2:8" s="1" customFormat="1" ht="16.899999999999999" customHeight="1">
      <c r="B769" s="33"/>
      <c r="C769" s="214" t="s">
        <v>6897</v>
      </c>
      <c r="D769" s="214" t="s">
        <v>6898</v>
      </c>
      <c r="E769" s="17" t="s">
        <v>481</v>
      </c>
      <c r="F769" s="215">
        <v>939</v>
      </c>
      <c r="H769" s="33"/>
    </row>
    <row r="770" spans="2:8" s="1" customFormat="1" ht="16.899999999999999" customHeight="1">
      <c r="B770" s="33"/>
      <c r="C770" s="214" t="s">
        <v>6941</v>
      </c>
      <c r="D770" s="214" t="s">
        <v>6942</v>
      </c>
      <c r="E770" s="17" t="s">
        <v>481</v>
      </c>
      <c r="F770" s="215">
        <v>939</v>
      </c>
      <c r="H770" s="33"/>
    </row>
    <row r="771" spans="2:8" s="1" customFormat="1" ht="22.5">
      <c r="B771" s="33"/>
      <c r="C771" s="214" t="s">
        <v>7014</v>
      </c>
      <c r="D771" s="214" t="s">
        <v>7015</v>
      </c>
      <c r="E771" s="17" t="s">
        <v>481</v>
      </c>
      <c r="F771" s="215">
        <v>3756</v>
      </c>
      <c r="H771" s="33"/>
    </row>
    <row r="772" spans="2:8" s="1" customFormat="1" ht="22.5">
      <c r="B772" s="33"/>
      <c r="C772" s="214" t="s">
        <v>7069</v>
      </c>
      <c r="D772" s="214" t="s">
        <v>7070</v>
      </c>
      <c r="E772" s="17" t="s">
        <v>481</v>
      </c>
      <c r="F772" s="215">
        <v>3756</v>
      </c>
      <c r="H772" s="33"/>
    </row>
    <row r="773" spans="2:8" s="1" customFormat="1" ht="16.899999999999999" customHeight="1">
      <c r="B773" s="33"/>
      <c r="C773" s="210" t="s">
        <v>7352</v>
      </c>
      <c r="D773" s="211" t="s">
        <v>1</v>
      </c>
      <c r="E773" s="212" t="s">
        <v>1</v>
      </c>
      <c r="F773" s="213">
        <v>15</v>
      </c>
      <c r="H773" s="33"/>
    </row>
    <row r="774" spans="2:8" s="1" customFormat="1" ht="16.899999999999999" customHeight="1">
      <c r="B774" s="33"/>
      <c r="C774" s="210" t="s">
        <v>7353</v>
      </c>
      <c r="D774" s="211" t="s">
        <v>1</v>
      </c>
      <c r="E774" s="212" t="s">
        <v>1</v>
      </c>
      <c r="F774" s="213">
        <v>11</v>
      </c>
      <c r="H774" s="33"/>
    </row>
    <row r="775" spans="2:8" s="1" customFormat="1" ht="16.899999999999999" customHeight="1">
      <c r="B775" s="33"/>
      <c r="C775" s="210" t="s">
        <v>7354</v>
      </c>
      <c r="D775" s="211" t="s">
        <v>1</v>
      </c>
      <c r="E775" s="212" t="s">
        <v>1</v>
      </c>
      <c r="F775" s="213">
        <v>1</v>
      </c>
      <c r="H775" s="33"/>
    </row>
    <row r="776" spans="2:8" s="1" customFormat="1" ht="16.899999999999999" customHeight="1">
      <c r="B776" s="33"/>
      <c r="C776" s="210" t="s">
        <v>6798</v>
      </c>
      <c r="D776" s="211" t="s">
        <v>1</v>
      </c>
      <c r="E776" s="212" t="s">
        <v>1</v>
      </c>
      <c r="F776" s="213">
        <v>624</v>
      </c>
      <c r="H776" s="33"/>
    </row>
    <row r="777" spans="2:8" s="1" customFormat="1" ht="16.899999999999999" customHeight="1">
      <c r="B777" s="33"/>
      <c r="C777" s="214" t="s">
        <v>6798</v>
      </c>
      <c r="D777" s="214" t="s">
        <v>6872</v>
      </c>
      <c r="E777" s="17" t="s">
        <v>1</v>
      </c>
      <c r="F777" s="215">
        <v>624</v>
      </c>
      <c r="H777" s="33"/>
    </row>
    <row r="778" spans="2:8" s="1" customFormat="1" ht="16.899999999999999" customHeight="1">
      <c r="B778" s="33"/>
      <c r="C778" s="216" t="s">
        <v>7335</v>
      </c>
      <c r="H778" s="33"/>
    </row>
    <row r="779" spans="2:8" s="1" customFormat="1" ht="16.899999999999999" customHeight="1">
      <c r="B779" s="33"/>
      <c r="C779" s="214" t="s">
        <v>6868</v>
      </c>
      <c r="D779" s="214" t="s">
        <v>6869</v>
      </c>
      <c r="E779" s="17" t="s">
        <v>481</v>
      </c>
      <c r="F779" s="215">
        <v>624</v>
      </c>
      <c r="H779" s="33"/>
    </row>
    <row r="780" spans="2:8" s="1" customFormat="1" ht="16.899999999999999" customHeight="1">
      <c r="B780" s="33"/>
      <c r="C780" s="214" t="s">
        <v>6985</v>
      </c>
      <c r="D780" s="214" t="s">
        <v>6986</v>
      </c>
      <c r="E780" s="17" t="s">
        <v>481</v>
      </c>
      <c r="F780" s="215">
        <v>624</v>
      </c>
      <c r="H780" s="33"/>
    </row>
    <row r="781" spans="2:8" s="1" customFormat="1" ht="16.899999999999999" customHeight="1">
      <c r="B781" s="33"/>
      <c r="C781" s="214" t="s">
        <v>7113</v>
      </c>
      <c r="D781" s="214" t="s">
        <v>7114</v>
      </c>
      <c r="E781" s="17" t="s">
        <v>481</v>
      </c>
      <c r="F781" s="215">
        <v>18096</v>
      </c>
      <c r="H781" s="33"/>
    </row>
    <row r="782" spans="2:8" s="1" customFormat="1" ht="16.899999999999999" customHeight="1">
      <c r="B782" s="33"/>
      <c r="C782" s="214" t="s">
        <v>7143</v>
      </c>
      <c r="D782" s="214" t="s">
        <v>7144</v>
      </c>
      <c r="E782" s="17" t="s">
        <v>481</v>
      </c>
      <c r="F782" s="215">
        <v>624</v>
      </c>
      <c r="H782" s="33"/>
    </row>
    <row r="783" spans="2:8" s="1" customFormat="1" ht="16.899999999999999" customHeight="1">
      <c r="B783" s="33"/>
      <c r="C783" s="214" t="s">
        <v>7172</v>
      </c>
      <c r="D783" s="214" t="s">
        <v>7173</v>
      </c>
      <c r="E783" s="17" t="s">
        <v>481</v>
      </c>
      <c r="F783" s="215">
        <v>1258</v>
      </c>
      <c r="H783" s="33"/>
    </row>
    <row r="784" spans="2:8" s="1" customFormat="1" ht="16.899999999999999" customHeight="1">
      <c r="B784" s="33"/>
      <c r="C784" s="210" t="s">
        <v>6800</v>
      </c>
      <c r="D784" s="211" t="s">
        <v>1</v>
      </c>
      <c r="E784" s="212" t="s">
        <v>1</v>
      </c>
      <c r="F784" s="213">
        <v>392</v>
      </c>
      <c r="H784" s="33"/>
    </row>
    <row r="785" spans="2:8" s="1" customFormat="1" ht="16.899999999999999" customHeight="1">
      <c r="B785" s="33"/>
      <c r="C785" s="214" t="s">
        <v>6800</v>
      </c>
      <c r="D785" s="214" t="s">
        <v>6801</v>
      </c>
      <c r="E785" s="17" t="s">
        <v>1</v>
      </c>
      <c r="F785" s="215">
        <v>392</v>
      </c>
      <c r="H785" s="33"/>
    </row>
    <row r="786" spans="2:8" s="1" customFormat="1" ht="16.899999999999999" customHeight="1">
      <c r="B786" s="33"/>
      <c r="C786" s="216" t="s">
        <v>7335</v>
      </c>
      <c r="H786" s="33"/>
    </row>
    <row r="787" spans="2:8" s="1" customFormat="1" ht="16.899999999999999" customHeight="1">
      <c r="B787" s="33"/>
      <c r="C787" s="214" t="s">
        <v>6873</v>
      </c>
      <c r="D787" s="214" t="s">
        <v>6874</v>
      </c>
      <c r="E787" s="17" t="s">
        <v>481</v>
      </c>
      <c r="F787" s="215">
        <v>392</v>
      </c>
      <c r="H787" s="33"/>
    </row>
    <row r="788" spans="2:8" s="1" customFormat="1" ht="16.899999999999999" customHeight="1">
      <c r="B788" s="33"/>
      <c r="C788" s="214" t="s">
        <v>6989</v>
      </c>
      <c r="D788" s="214" t="s">
        <v>6990</v>
      </c>
      <c r="E788" s="17" t="s">
        <v>481</v>
      </c>
      <c r="F788" s="215">
        <v>392</v>
      </c>
      <c r="H788" s="33"/>
    </row>
    <row r="789" spans="2:8" s="1" customFormat="1" ht="16.899999999999999" customHeight="1">
      <c r="B789" s="33"/>
      <c r="C789" s="214" t="s">
        <v>7118</v>
      </c>
      <c r="D789" s="214" t="s">
        <v>7119</v>
      </c>
      <c r="E789" s="17" t="s">
        <v>481</v>
      </c>
      <c r="F789" s="215">
        <v>11368</v>
      </c>
      <c r="H789" s="33"/>
    </row>
    <row r="790" spans="2:8" s="1" customFormat="1" ht="16.899999999999999" customHeight="1">
      <c r="B790" s="33"/>
      <c r="C790" s="214" t="s">
        <v>7147</v>
      </c>
      <c r="D790" s="214" t="s">
        <v>7148</v>
      </c>
      <c r="E790" s="17" t="s">
        <v>481</v>
      </c>
      <c r="F790" s="215">
        <v>392</v>
      </c>
      <c r="H790" s="33"/>
    </row>
    <row r="791" spans="2:8" s="1" customFormat="1" ht="16.899999999999999" customHeight="1">
      <c r="B791" s="33"/>
      <c r="C791" s="214" t="s">
        <v>7172</v>
      </c>
      <c r="D791" s="214" t="s">
        <v>7173</v>
      </c>
      <c r="E791" s="17" t="s">
        <v>481</v>
      </c>
      <c r="F791" s="215">
        <v>1258</v>
      </c>
      <c r="H791" s="33"/>
    </row>
    <row r="792" spans="2:8" s="1" customFormat="1" ht="16.899999999999999" customHeight="1">
      <c r="B792" s="33"/>
      <c r="C792" s="210" t="s">
        <v>6802</v>
      </c>
      <c r="D792" s="211" t="s">
        <v>1</v>
      </c>
      <c r="E792" s="212" t="s">
        <v>1</v>
      </c>
      <c r="F792" s="213">
        <v>142</v>
      </c>
      <c r="H792" s="33"/>
    </row>
    <row r="793" spans="2:8" s="1" customFormat="1" ht="16.899999999999999" customHeight="1">
      <c r="B793" s="33"/>
      <c r="C793" s="214" t="s">
        <v>6802</v>
      </c>
      <c r="D793" s="214" t="s">
        <v>6881</v>
      </c>
      <c r="E793" s="17" t="s">
        <v>1</v>
      </c>
      <c r="F793" s="215">
        <v>142</v>
      </c>
      <c r="H793" s="33"/>
    </row>
    <row r="794" spans="2:8" s="1" customFormat="1" ht="16.899999999999999" customHeight="1">
      <c r="B794" s="33"/>
      <c r="C794" s="216" t="s">
        <v>7335</v>
      </c>
      <c r="H794" s="33"/>
    </row>
    <row r="795" spans="2:8" s="1" customFormat="1" ht="16.899999999999999" customHeight="1">
      <c r="B795" s="33"/>
      <c r="C795" s="214" t="s">
        <v>6877</v>
      </c>
      <c r="D795" s="214" t="s">
        <v>6878</v>
      </c>
      <c r="E795" s="17" t="s">
        <v>481</v>
      </c>
      <c r="F795" s="215">
        <v>142</v>
      </c>
      <c r="H795" s="33"/>
    </row>
    <row r="796" spans="2:8" s="1" customFormat="1" ht="16.899999999999999" customHeight="1">
      <c r="B796" s="33"/>
      <c r="C796" s="214" t="s">
        <v>6993</v>
      </c>
      <c r="D796" s="214" t="s">
        <v>6994</v>
      </c>
      <c r="E796" s="17" t="s">
        <v>481</v>
      </c>
      <c r="F796" s="215">
        <v>142</v>
      </c>
      <c r="H796" s="33"/>
    </row>
    <row r="797" spans="2:8" s="1" customFormat="1" ht="16.899999999999999" customHeight="1">
      <c r="B797" s="33"/>
      <c r="C797" s="214" t="s">
        <v>7123</v>
      </c>
      <c r="D797" s="214" t="s">
        <v>7124</v>
      </c>
      <c r="E797" s="17" t="s">
        <v>481</v>
      </c>
      <c r="F797" s="215">
        <v>4118</v>
      </c>
      <c r="H797" s="33"/>
    </row>
    <row r="798" spans="2:8" s="1" customFormat="1" ht="16.899999999999999" customHeight="1">
      <c r="B798" s="33"/>
      <c r="C798" s="214" t="s">
        <v>7151</v>
      </c>
      <c r="D798" s="214" t="s">
        <v>7152</v>
      </c>
      <c r="E798" s="17" t="s">
        <v>481</v>
      </c>
      <c r="F798" s="215">
        <v>142</v>
      </c>
      <c r="H798" s="33"/>
    </row>
    <row r="799" spans="2:8" s="1" customFormat="1" ht="16.899999999999999" customHeight="1">
      <c r="B799" s="33"/>
      <c r="C799" s="214" t="s">
        <v>7172</v>
      </c>
      <c r="D799" s="214" t="s">
        <v>7173</v>
      </c>
      <c r="E799" s="17" t="s">
        <v>481</v>
      </c>
      <c r="F799" s="215">
        <v>1258</v>
      </c>
      <c r="H799" s="33"/>
    </row>
    <row r="800" spans="2:8" s="1" customFormat="1" ht="16.899999999999999" customHeight="1">
      <c r="B800" s="33"/>
      <c r="C800" s="210" t="s">
        <v>6803</v>
      </c>
      <c r="D800" s="211" t="s">
        <v>1</v>
      </c>
      <c r="E800" s="212" t="s">
        <v>1</v>
      </c>
      <c r="F800" s="213">
        <v>71</v>
      </c>
      <c r="H800" s="33"/>
    </row>
    <row r="801" spans="2:8" s="1" customFormat="1" ht="16.899999999999999" customHeight="1">
      <c r="B801" s="33"/>
      <c r="C801" s="214" t="s">
        <v>6803</v>
      </c>
      <c r="D801" s="214" t="s">
        <v>6886</v>
      </c>
      <c r="E801" s="17" t="s">
        <v>1</v>
      </c>
      <c r="F801" s="215">
        <v>71</v>
      </c>
      <c r="H801" s="33"/>
    </row>
    <row r="802" spans="2:8" s="1" customFormat="1" ht="16.899999999999999" customHeight="1">
      <c r="B802" s="33"/>
      <c r="C802" s="216" t="s">
        <v>7335</v>
      </c>
      <c r="H802" s="33"/>
    </row>
    <row r="803" spans="2:8" s="1" customFormat="1" ht="16.899999999999999" customHeight="1">
      <c r="B803" s="33"/>
      <c r="C803" s="214" t="s">
        <v>6882</v>
      </c>
      <c r="D803" s="214" t="s">
        <v>6883</v>
      </c>
      <c r="E803" s="17" t="s">
        <v>481</v>
      </c>
      <c r="F803" s="215">
        <v>71</v>
      </c>
      <c r="H803" s="33"/>
    </row>
    <row r="804" spans="2:8" s="1" customFormat="1" ht="16.899999999999999" customHeight="1">
      <c r="B804" s="33"/>
      <c r="C804" s="214" t="s">
        <v>6997</v>
      </c>
      <c r="D804" s="214" t="s">
        <v>6998</v>
      </c>
      <c r="E804" s="17" t="s">
        <v>481</v>
      </c>
      <c r="F804" s="215">
        <v>71</v>
      </c>
      <c r="H804" s="33"/>
    </row>
    <row r="805" spans="2:8" s="1" customFormat="1" ht="16.899999999999999" customHeight="1">
      <c r="B805" s="33"/>
      <c r="C805" s="214" t="s">
        <v>7128</v>
      </c>
      <c r="D805" s="214" t="s">
        <v>7129</v>
      </c>
      <c r="E805" s="17" t="s">
        <v>481</v>
      </c>
      <c r="F805" s="215">
        <v>2059</v>
      </c>
      <c r="H805" s="33"/>
    </row>
    <row r="806" spans="2:8" s="1" customFormat="1" ht="16.899999999999999" customHeight="1">
      <c r="B806" s="33"/>
      <c r="C806" s="214" t="s">
        <v>7155</v>
      </c>
      <c r="D806" s="214" t="s">
        <v>7156</v>
      </c>
      <c r="E806" s="17" t="s">
        <v>481</v>
      </c>
      <c r="F806" s="215">
        <v>71</v>
      </c>
      <c r="H806" s="33"/>
    </row>
    <row r="807" spans="2:8" s="1" customFormat="1" ht="16.899999999999999" customHeight="1">
      <c r="B807" s="33"/>
      <c r="C807" s="214" t="s">
        <v>7172</v>
      </c>
      <c r="D807" s="214" t="s">
        <v>7173</v>
      </c>
      <c r="E807" s="17" t="s">
        <v>481</v>
      </c>
      <c r="F807" s="215">
        <v>1258</v>
      </c>
      <c r="H807" s="33"/>
    </row>
    <row r="808" spans="2:8" s="1" customFormat="1" ht="7.35" customHeight="1">
      <c r="B808" s="45"/>
      <c r="C808" s="46"/>
      <c r="D808" s="46"/>
      <c r="E808" s="46"/>
      <c r="F808" s="46"/>
      <c r="G808" s="46"/>
      <c r="H808" s="33"/>
    </row>
    <row r="809" spans="2:8" s="1" customFormat="1" ht="11.25"/>
  </sheetData>
  <sheetProtection algorithmName="SHA-512" hashValue="RmyX7YLZUnWyw2wBdZHWetUcsOCn0FKVzz2dpXPYkTc18O3H4MuoTtWS+sfiLNV9MooCCXSt9wvQyrmk5ft1oQ==" saltValue="0XQ33iSpWUBqpq18uLj0Wl6kFKPBFJUMrxg1WdVRUxuBzUzNcmFvPM0mXygo6FhjhKBzwrcJjt6yMq6YYWeQbg==" spinCount="100000" sheet="1" objects="1" scenarios="1" formatColumns="0" formatRows="0"/>
  <mergeCells count="2">
    <mergeCell ref="D5:F5"/>
    <mergeCell ref="D6:F6"/>
  </mergeCell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1"/>
  <headerFooter>
    <oddHeader>&amp;R02_040</oddHeader>
    <oddFooter>&amp;CStrana &amp;P z &amp;N&amp;R&amp;A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26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98</v>
      </c>
      <c r="AZ2" s="94" t="s">
        <v>762</v>
      </c>
      <c r="BA2" s="94" t="s">
        <v>1</v>
      </c>
      <c r="BB2" s="94" t="s">
        <v>1</v>
      </c>
      <c r="BC2" s="94" t="s">
        <v>1084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971</v>
      </c>
      <c r="BA3" s="94" t="s">
        <v>1</v>
      </c>
      <c r="BB3" s="94" t="s">
        <v>1</v>
      </c>
      <c r="BC3" s="94" t="s">
        <v>1085</v>
      </c>
      <c r="BD3" s="94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s="1" customFormat="1" ht="12" customHeight="1">
      <c r="B8" s="33"/>
      <c r="D8" s="27" t="s">
        <v>215</v>
      </c>
      <c r="L8" s="33"/>
    </row>
    <row r="9" spans="2:56" s="1" customFormat="1" ht="30" customHeight="1">
      <c r="B9" s="33"/>
      <c r="E9" s="241" t="s">
        <v>1086</v>
      </c>
      <c r="F9" s="261"/>
      <c r="G9" s="261"/>
      <c r="H9" s="261"/>
      <c r="L9" s="33"/>
    </row>
    <row r="10" spans="2:56" s="1" customFormat="1" ht="11.25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56" s="1" customFormat="1" ht="10.9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ROUND(J122,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ROUND((SUM(BE122:BE261)),  2)</f>
        <v>0</v>
      </c>
      <c r="I33" s="98">
        <v>0.21</v>
      </c>
      <c r="J33" s="87">
        <f>ROUND(((SUM(BE122:BE261))*I33),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ROUND((SUM(BF122:BF261)),  2)</f>
        <v>0</v>
      </c>
      <c r="I34" s="98">
        <v>0.15</v>
      </c>
      <c r="J34" s="87">
        <f>ROUND(((SUM(BF122:BF261))*I34),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ROUND((SUM(BG122:BG261)),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ROUND((SUM(BH122:BH261)),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ROUND((SUM(BI122:BI261)),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30" customHeight="1">
      <c r="B87" s="33"/>
      <c r="E87" s="241" t="str">
        <f>E9</f>
        <v>040.11.4 - Úprava koryta v úseku km 1,572 40 – 1,983 70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J122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J123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J124</f>
        <v>0</v>
      </c>
      <c r="L98" s="114"/>
    </row>
    <row r="99" spans="2:12" s="9" customFormat="1" ht="19.899999999999999" customHeight="1">
      <c r="B99" s="114"/>
      <c r="D99" s="115" t="s">
        <v>226</v>
      </c>
      <c r="E99" s="116"/>
      <c r="F99" s="116"/>
      <c r="G99" s="116"/>
      <c r="H99" s="116"/>
      <c r="I99" s="116"/>
      <c r="J99" s="117">
        <f>J220</f>
        <v>0</v>
      </c>
      <c r="L99" s="114"/>
    </row>
    <row r="100" spans="2:12" s="9" customFormat="1" ht="19.899999999999999" customHeight="1">
      <c r="B100" s="114"/>
      <c r="D100" s="115" t="s">
        <v>228</v>
      </c>
      <c r="E100" s="116"/>
      <c r="F100" s="116"/>
      <c r="G100" s="116"/>
      <c r="H100" s="116"/>
      <c r="I100" s="116"/>
      <c r="J100" s="117">
        <f>J239</f>
        <v>0</v>
      </c>
      <c r="L100" s="114"/>
    </row>
    <row r="101" spans="2:12" s="9" customFormat="1" ht="19.899999999999999" customHeight="1">
      <c r="B101" s="114"/>
      <c r="D101" s="115" t="s">
        <v>229</v>
      </c>
      <c r="E101" s="116"/>
      <c r="F101" s="116"/>
      <c r="G101" s="116"/>
      <c r="H101" s="116"/>
      <c r="I101" s="116"/>
      <c r="J101" s="117">
        <f>J249</f>
        <v>0</v>
      </c>
      <c r="L101" s="114"/>
    </row>
    <row r="102" spans="2:12" s="9" customFormat="1" ht="19.899999999999999" customHeight="1">
      <c r="B102" s="114"/>
      <c r="D102" s="115" t="s">
        <v>230</v>
      </c>
      <c r="E102" s="116"/>
      <c r="F102" s="116"/>
      <c r="G102" s="116"/>
      <c r="H102" s="116"/>
      <c r="I102" s="116"/>
      <c r="J102" s="117">
        <f>J259</f>
        <v>0</v>
      </c>
      <c r="L102" s="114"/>
    </row>
    <row r="103" spans="2:12" s="1" customFormat="1" ht="21.75" customHeight="1">
      <c r="B103" s="33"/>
      <c r="L103" s="33"/>
    </row>
    <row r="104" spans="2:12" s="1" customFormat="1" ht="6.95" customHeight="1">
      <c r="B104" s="45"/>
      <c r="C104" s="46"/>
      <c r="D104" s="46"/>
      <c r="E104" s="46"/>
      <c r="F104" s="46"/>
      <c r="G104" s="46"/>
      <c r="H104" s="46"/>
      <c r="I104" s="46"/>
      <c r="J104" s="46"/>
      <c r="K104" s="46"/>
      <c r="L104" s="33"/>
    </row>
    <row r="108" spans="2:12" s="1" customFormat="1" ht="6.95" customHeight="1">
      <c r="B108" s="47"/>
      <c r="C108" s="48"/>
      <c r="D108" s="48"/>
      <c r="E108" s="48"/>
      <c r="F108" s="48"/>
      <c r="G108" s="48"/>
      <c r="H108" s="48"/>
      <c r="I108" s="48"/>
      <c r="J108" s="48"/>
      <c r="K108" s="48"/>
      <c r="L108" s="33"/>
    </row>
    <row r="109" spans="2:12" s="1" customFormat="1" ht="24.95" customHeight="1">
      <c r="B109" s="33"/>
      <c r="C109" s="21" t="s">
        <v>235</v>
      </c>
      <c r="L109" s="33"/>
    </row>
    <row r="110" spans="2:12" s="1" customFormat="1" ht="6.95" customHeight="1">
      <c r="B110" s="33"/>
      <c r="L110" s="33"/>
    </row>
    <row r="111" spans="2:12" s="1" customFormat="1" ht="12" customHeight="1">
      <c r="B111" s="33"/>
      <c r="C111" s="27" t="s">
        <v>16</v>
      </c>
      <c r="L111" s="33"/>
    </row>
    <row r="112" spans="2:12" s="1" customFormat="1" ht="26.25" customHeight="1">
      <c r="B112" s="33"/>
      <c r="E112" s="259" t="str">
        <f>E7</f>
        <v>Opatření Zátor-Loučky, OHO, Dílčí stavba 02.040 Opatření v úseku Zátor - Loučky</v>
      </c>
      <c r="F112" s="260"/>
      <c r="G112" s="260"/>
      <c r="H112" s="260"/>
      <c r="L112" s="33"/>
    </row>
    <row r="113" spans="2:65" s="1" customFormat="1" ht="12" customHeight="1">
      <c r="B113" s="33"/>
      <c r="C113" s="27" t="s">
        <v>215</v>
      </c>
      <c r="L113" s="33"/>
    </row>
    <row r="114" spans="2:65" s="1" customFormat="1" ht="30" customHeight="1">
      <c r="B114" s="33"/>
      <c r="E114" s="241" t="str">
        <f>E9</f>
        <v>040.11.4 - Úprava koryta v úseku km 1,572 40 – 1,983 70</v>
      </c>
      <c r="F114" s="261"/>
      <c r="G114" s="261"/>
      <c r="H114" s="261"/>
      <c r="L114" s="33"/>
    </row>
    <row r="115" spans="2:65" s="1" customFormat="1" ht="6.95" customHeight="1">
      <c r="B115" s="33"/>
      <c r="L115" s="33"/>
    </row>
    <row r="116" spans="2:65" s="1" customFormat="1" ht="12" customHeight="1">
      <c r="B116" s="33"/>
      <c r="C116" s="27" t="s">
        <v>22</v>
      </c>
      <c r="F116" s="25" t="str">
        <f>F12</f>
        <v>Zátor</v>
      </c>
      <c r="I116" s="27" t="s">
        <v>24</v>
      </c>
      <c r="J116" s="53" t="str">
        <f>IF(J12="","",J12)</f>
        <v>15. 11. 2024</v>
      </c>
      <c r="L116" s="33"/>
    </row>
    <row r="117" spans="2:65" s="1" customFormat="1" ht="6.95" customHeight="1">
      <c r="B117" s="33"/>
      <c r="L117" s="33"/>
    </row>
    <row r="118" spans="2:65" s="1" customFormat="1" ht="15.2" customHeight="1">
      <c r="B118" s="33"/>
      <c r="C118" s="27" t="s">
        <v>28</v>
      </c>
      <c r="F118" s="25" t="str">
        <f>E15</f>
        <v>Povodí Odry, státní podnik</v>
      </c>
      <c r="I118" s="27" t="s">
        <v>34</v>
      </c>
      <c r="J118" s="31" t="str">
        <f>E21</f>
        <v>AQUATIS, a.s.</v>
      </c>
      <c r="L118" s="33"/>
    </row>
    <row r="119" spans="2:65" s="1" customFormat="1" ht="25.7" customHeight="1">
      <c r="B119" s="33"/>
      <c r="C119" s="27" t="s">
        <v>32</v>
      </c>
      <c r="F119" s="25" t="str">
        <f>IF(E18="","",E18)</f>
        <v>Vyplň údaj</v>
      </c>
      <c r="I119" s="27" t="s">
        <v>37</v>
      </c>
      <c r="J119" s="31" t="str">
        <f>E24</f>
        <v>Ing. Michal Jendruščák</v>
      </c>
      <c r="L119" s="33"/>
    </row>
    <row r="120" spans="2:65" s="1" customFormat="1" ht="10.35" customHeight="1">
      <c r="B120" s="33"/>
      <c r="L120" s="33"/>
    </row>
    <row r="121" spans="2:65" s="10" customFormat="1" ht="29.25" customHeight="1">
      <c r="B121" s="118"/>
      <c r="C121" s="119" t="s">
        <v>236</v>
      </c>
      <c r="D121" s="120" t="s">
        <v>65</v>
      </c>
      <c r="E121" s="120" t="s">
        <v>61</v>
      </c>
      <c r="F121" s="120" t="s">
        <v>62</v>
      </c>
      <c r="G121" s="120" t="s">
        <v>237</v>
      </c>
      <c r="H121" s="120" t="s">
        <v>238</v>
      </c>
      <c r="I121" s="120" t="s">
        <v>239</v>
      </c>
      <c r="J121" s="120" t="s">
        <v>219</v>
      </c>
      <c r="K121" s="121" t="s">
        <v>240</v>
      </c>
      <c r="L121" s="118"/>
      <c r="M121" s="60" t="s">
        <v>1</v>
      </c>
      <c r="N121" s="61" t="s">
        <v>44</v>
      </c>
      <c r="O121" s="61" t="s">
        <v>241</v>
      </c>
      <c r="P121" s="61" t="s">
        <v>242</v>
      </c>
      <c r="Q121" s="61" t="s">
        <v>243</v>
      </c>
      <c r="R121" s="61" t="s">
        <v>244</v>
      </c>
      <c r="S121" s="61" t="s">
        <v>245</v>
      </c>
      <c r="T121" s="62" t="s">
        <v>246</v>
      </c>
    </row>
    <row r="122" spans="2:65" s="1" customFormat="1" ht="22.9" customHeight="1">
      <c r="B122" s="33"/>
      <c r="C122" s="65" t="s">
        <v>247</v>
      </c>
      <c r="J122" s="122">
        <f>BK122</f>
        <v>0</v>
      </c>
      <c r="L122" s="33"/>
      <c r="M122" s="63"/>
      <c r="N122" s="54"/>
      <c r="O122" s="54"/>
      <c r="P122" s="123">
        <f>P123</f>
        <v>0</v>
      </c>
      <c r="Q122" s="54"/>
      <c r="R122" s="123">
        <f>R123</f>
        <v>11883.137699999997</v>
      </c>
      <c r="S122" s="54"/>
      <c r="T122" s="124">
        <f>T123</f>
        <v>2167.4620800000002</v>
      </c>
      <c r="AT122" s="17" t="s">
        <v>79</v>
      </c>
      <c r="AU122" s="17" t="s">
        <v>221</v>
      </c>
      <c r="BK122" s="125">
        <f>BK123</f>
        <v>0</v>
      </c>
    </row>
    <row r="123" spans="2:65" s="11" customFormat="1" ht="25.9" customHeight="1">
      <c r="B123" s="126"/>
      <c r="D123" s="127" t="s">
        <v>79</v>
      </c>
      <c r="E123" s="128" t="s">
        <v>248</v>
      </c>
      <c r="F123" s="128" t="s">
        <v>249</v>
      </c>
      <c r="I123" s="129"/>
      <c r="J123" s="130">
        <f>BK123</f>
        <v>0</v>
      </c>
      <c r="L123" s="126"/>
      <c r="M123" s="131"/>
      <c r="P123" s="132">
        <f>P124+P220+P239+P249+P259</f>
        <v>0</v>
      </c>
      <c r="R123" s="132">
        <f>R124+R220+R239+R249+R259</f>
        <v>11883.137699999997</v>
      </c>
      <c r="T123" s="133">
        <f>T124+T220+T239+T249+T259</f>
        <v>2167.4620800000002</v>
      </c>
      <c r="AR123" s="127" t="s">
        <v>88</v>
      </c>
      <c r="AT123" s="134" t="s">
        <v>79</v>
      </c>
      <c r="AU123" s="134" t="s">
        <v>80</v>
      </c>
      <c r="AY123" s="127" t="s">
        <v>250</v>
      </c>
      <c r="BK123" s="135">
        <f>BK124+BK220+BK239+BK249+BK259</f>
        <v>0</v>
      </c>
    </row>
    <row r="124" spans="2:65" s="11" customFormat="1" ht="22.9" customHeight="1">
      <c r="B124" s="126"/>
      <c r="D124" s="127" t="s">
        <v>79</v>
      </c>
      <c r="E124" s="136" t="s">
        <v>88</v>
      </c>
      <c r="F124" s="136" t="s">
        <v>251</v>
      </c>
      <c r="I124" s="129"/>
      <c r="J124" s="137">
        <f>BK124</f>
        <v>0</v>
      </c>
      <c r="L124" s="126"/>
      <c r="M124" s="131"/>
      <c r="P124" s="132">
        <f>SUM(P125:P219)</f>
        <v>0</v>
      </c>
      <c r="R124" s="132">
        <f>SUM(R125:R219)</f>
        <v>0.18887999999999999</v>
      </c>
      <c r="T124" s="133">
        <f>SUM(T125:T219)</f>
        <v>2131.2200000000003</v>
      </c>
      <c r="AR124" s="127" t="s">
        <v>88</v>
      </c>
      <c r="AT124" s="134" t="s">
        <v>79</v>
      </c>
      <c r="AU124" s="134" t="s">
        <v>88</v>
      </c>
      <c r="AY124" s="127" t="s">
        <v>250</v>
      </c>
      <c r="BK124" s="135">
        <f>SUM(BK125:BK219)</f>
        <v>0</v>
      </c>
    </row>
    <row r="125" spans="2:65" s="1" customFormat="1" ht="16.5" customHeight="1">
      <c r="B125" s="33"/>
      <c r="C125" s="138" t="s">
        <v>88</v>
      </c>
      <c r="D125" s="138" t="s">
        <v>252</v>
      </c>
      <c r="E125" s="139" t="s">
        <v>274</v>
      </c>
      <c r="F125" s="140" t="s">
        <v>275</v>
      </c>
      <c r="G125" s="141" t="s">
        <v>276</v>
      </c>
      <c r="H125" s="142">
        <v>1171</v>
      </c>
      <c r="I125" s="143"/>
      <c r="J125" s="144">
        <f>ROUND(I125*H125,2)</f>
        <v>0</v>
      </c>
      <c r="K125" s="140" t="s">
        <v>256</v>
      </c>
      <c r="L125" s="33"/>
      <c r="M125" s="145" t="s">
        <v>1</v>
      </c>
      <c r="N125" s="146" t="s">
        <v>45</v>
      </c>
      <c r="P125" s="147">
        <f>O125*H125</f>
        <v>0</v>
      </c>
      <c r="Q125" s="147">
        <v>0</v>
      </c>
      <c r="R125" s="147">
        <f>Q125*H125</f>
        <v>0</v>
      </c>
      <c r="S125" s="147">
        <v>1.82</v>
      </c>
      <c r="T125" s="148">
        <f>S125*H125</f>
        <v>2131.2200000000003</v>
      </c>
      <c r="AR125" s="149" t="s">
        <v>257</v>
      </c>
      <c r="AT125" s="149" t="s">
        <v>252</v>
      </c>
      <c r="AU125" s="149" t="s">
        <v>21</v>
      </c>
      <c r="AY125" s="17" t="s">
        <v>250</v>
      </c>
      <c r="BE125" s="150">
        <f>IF(N125="základní",J125,0)</f>
        <v>0</v>
      </c>
      <c r="BF125" s="150">
        <f>IF(N125="snížená",J125,0)</f>
        <v>0</v>
      </c>
      <c r="BG125" s="150">
        <f>IF(N125="zákl. přenesená",J125,0)</f>
        <v>0</v>
      </c>
      <c r="BH125" s="150">
        <f>IF(N125="sníž. přenesená",J125,0)</f>
        <v>0</v>
      </c>
      <c r="BI125" s="150">
        <f>IF(N125="nulová",J125,0)</f>
        <v>0</v>
      </c>
      <c r="BJ125" s="17" t="s">
        <v>88</v>
      </c>
      <c r="BK125" s="150">
        <f>ROUND(I125*H125,2)</f>
        <v>0</v>
      </c>
      <c r="BL125" s="17" t="s">
        <v>257</v>
      </c>
      <c r="BM125" s="149" t="s">
        <v>1087</v>
      </c>
    </row>
    <row r="126" spans="2:65" s="1" customFormat="1" ht="11.25">
      <c r="B126" s="33"/>
      <c r="D126" s="151" t="s">
        <v>259</v>
      </c>
      <c r="F126" s="152" t="s">
        <v>278</v>
      </c>
      <c r="I126" s="153"/>
      <c r="L126" s="33"/>
      <c r="M126" s="154"/>
      <c r="T126" s="57"/>
      <c r="AT126" s="17" t="s">
        <v>259</v>
      </c>
      <c r="AU126" s="17" t="s">
        <v>21</v>
      </c>
    </row>
    <row r="127" spans="2:65" s="12" customFormat="1" ht="11.25">
      <c r="B127" s="155"/>
      <c r="D127" s="156" t="s">
        <v>265</v>
      </c>
      <c r="E127" s="157" t="s">
        <v>1</v>
      </c>
      <c r="F127" s="158" t="s">
        <v>1088</v>
      </c>
      <c r="H127" s="159">
        <v>1171</v>
      </c>
      <c r="I127" s="160"/>
      <c r="L127" s="155"/>
      <c r="M127" s="161"/>
      <c r="T127" s="162"/>
      <c r="AT127" s="157" t="s">
        <v>265</v>
      </c>
      <c r="AU127" s="157" t="s">
        <v>21</v>
      </c>
      <c r="AV127" s="12" t="s">
        <v>21</v>
      </c>
      <c r="AW127" s="12" t="s">
        <v>36</v>
      </c>
      <c r="AX127" s="12" t="s">
        <v>88</v>
      </c>
      <c r="AY127" s="157" t="s">
        <v>250</v>
      </c>
    </row>
    <row r="128" spans="2:65" s="1" customFormat="1" ht="24.2" customHeight="1">
      <c r="B128" s="33"/>
      <c r="C128" s="138" t="s">
        <v>21</v>
      </c>
      <c r="D128" s="138" t="s">
        <v>252</v>
      </c>
      <c r="E128" s="139" t="s">
        <v>288</v>
      </c>
      <c r="F128" s="140" t="s">
        <v>289</v>
      </c>
      <c r="G128" s="141" t="s">
        <v>255</v>
      </c>
      <c r="H128" s="142">
        <v>10392</v>
      </c>
      <c r="I128" s="143"/>
      <c r="J128" s="144">
        <f>ROUND(I128*H128,2)</f>
        <v>0</v>
      </c>
      <c r="K128" s="140" t="s">
        <v>256</v>
      </c>
      <c r="L128" s="33"/>
      <c r="M128" s="145" t="s">
        <v>1</v>
      </c>
      <c r="N128" s="146" t="s">
        <v>45</v>
      </c>
      <c r="P128" s="147">
        <f>O128*H128</f>
        <v>0</v>
      </c>
      <c r="Q128" s="147">
        <v>0</v>
      </c>
      <c r="R128" s="147">
        <f>Q128*H128</f>
        <v>0</v>
      </c>
      <c r="S128" s="147">
        <v>0</v>
      </c>
      <c r="T128" s="148">
        <f>S128*H128</f>
        <v>0</v>
      </c>
      <c r="AR128" s="149" t="s">
        <v>257</v>
      </c>
      <c r="AT128" s="149" t="s">
        <v>252</v>
      </c>
      <c r="AU128" s="149" t="s">
        <v>21</v>
      </c>
      <c r="AY128" s="17" t="s">
        <v>250</v>
      </c>
      <c r="BE128" s="150">
        <f>IF(N128="základní",J128,0)</f>
        <v>0</v>
      </c>
      <c r="BF128" s="150">
        <f>IF(N128="snížená",J128,0)</f>
        <v>0</v>
      </c>
      <c r="BG128" s="150">
        <f>IF(N128="zákl. přenesená",J128,0)</f>
        <v>0</v>
      </c>
      <c r="BH128" s="150">
        <f>IF(N128="sníž. přenesená",J128,0)</f>
        <v>0</v>
      </c>
      <c r="BI128" s="150">
        <f>IF(N128="nulová",J128,0)</f>
        <v>0</v>
      </c>
      <c r="BJ128" s="17" t="s">
        <v>88</v>
      </c>
      <c r="BK128" s="150">
        <f>ROUND(I128*H128,2)</f>
        <v>0</v>
      </c>
      <c r="BL128" s="17" t="s">
        <v>257</v>
      </c>
      <c r="BM128" s="149" t="s">
        <v>1089</v>
      </c>
    </row>
    <row r="129" spans="2:65" s="1" customFormat="1" ht="11.25">
      <c r="B129" s="33"/>
      <c r="D129" s="151" t="s">
        <v>259</v>
      </c>
      <c r="F129" s="152" t="s">
        <v>291</v>
      </c>
      <c r="I129" s="153"/>
      <c r="L129" s="33"/>
      <c r="M129" s="154"/>
      <c r="T129" s="57"/>
      <c r="AT129" s="17" t="s">
        <v>259</v>
      </c>
      <c r="AU129" s="17" t="s">
        <v>21</v>
      </c>
    </row>
    <row r="130" spans="2:65" s="12" customFormat="1" ht="11.25">
      <c r="B130" s="155"/>
      <c r="D130" s="156" t="s">
        <v>265</v>
      </c>
      <c r="E130" s="157" t="s">
        <v>1</v>
      </c>
      <c r="F130" s="158" t="s">
        <v>1090</v>
      </c>
      <c r="H130" s="159">
        <v>10392</v>
      </c>
      <c r="I130" s="160"/>
      <c r="L130" s="155"/>
      <c r="M130" s="161"/>
      <c r="T130" s="162"/>
      <c r="AT130" s="157" t="s">
        <v>265</v>
      </c>
      <c r="AU130" s="157" t="s">
        <v>21</v>
      </c>
      <c r="AV130" s="12" t="s">
        <v>21</v>
      </c>
      <c r="AW130" s="12" t="s">
        <v>36</v>
      </c>
      <c r="AX130" s="12" t="s">
        <v>88</v>
      </c>
      <c r="AY130" s="157" t="s">
        <v>250</v>
      </c>
    </row>
    <row r="131" spans="2:65" s="1" customFormat="1" ht="33" customHeight="1">
      <c r="B131" s="33"/>
      <c r="C131" s="138" t="s">
        <v>267</v>
      </c>
      <c r="D131" s="138" t="s">
        <v>252</v>
      </c>
      <c r="E131" s="139" t="s">
        <v>294</v>
      </c>
      <c r="F131" s="140" t="s">
        <v>295</v>
      </c>
      <c r="G131" s="141" t="s">
        <v>276</v>
      </c>
      <c r="H131" s="142">
        <v>14066</v>
      </c>
      <c r="I131" s="143"/>
      <c r="J131" s="144">
        <f>ROUND(I131*H131,2)</f>
        <v>0</v>
      </c>
      <c r="K131" s="140" t="s">
        <v>256</v>
      </c>
      <c r="L131" s="33"/>
      <c r="M131" s="145" t="s">
        <v>1</v>
      </c>
      <c r="N131" s="146" t="s">
        <v>45</v>
      </c>
      <c r="P131" s="147">
        <f>O131*H131</f>
        <v>0</v>
      </c>
      <c r="Q131" s="147">
        <v>0</v>
      </c>
      <c r="R131" s="147">
        <f>Q131*H131</f>
        <v>0</v>
      </c>
      <c r="S131" s="147">
        <v>0</v>
      </c>
      <c r="T131" s="148">
        <f>S131*H131</f>
        <v>0</v>
      </c>
      <c r="AR131" s="149" t="s">
        <v>257</v>
      </c>
      <c r="AT131" s="149" t="s">
        <v>252</v>
      </c>
      <c r="AU131" s="149" t="s">
        <v>21</v>
      </c>
      <c r="AY131" s="17" t="s">
        <v>250</v>
      </c>
      <c r="BE131" s="150">
        <f>IF(N131="základní",J131,0)</f>
        <v>0</v>
      </c>
      <c r="BF131" s="150">
        <f>IF(N131="snížená",J131,0)</f>
        <v>0</v>
      </c>
      <c r="BG131" s="150">
        <f>IF(N131="zákl. přenesená",J131,0)</f>
        <v>0</v>
      </c>
      <c r="BH131" s="150">
        <f>IF(N131="sníž. přenesená",J131,0)</f>
        <v>0</v>
      </c>
      <c r="BI131" s="150">
        <f>IF(N131="nulová",J131,0)</f>
        <v>0</v>
      </c>
      <c r="BJ131" s="17" t="s">
        <v>88</v>
      </c>
      <c r="BK131" s="150">
        <f>ROUND(I131*H131,2)</f>
        <v>0</v>
      </c>
      <c r="BL131" s="17" t="s">
        <v>257</v>
      </c>
      <c r="BM131" s="149" t="s">
        <v>1091</v>
      </c>
    </row>
    <row r="132" spans="2:65" s="1" customFormat="1" ht="11.25">
      <c r="B132" s="33"/>
      <c r="D132" s="151" t="s">
        <v>259</v>
      </c>
      <c r="F132" s="152" t="s">
        <v>297</v>
      </c>
      <c r="I132" s="153"/>
      <c r="L132" s="33"/>
      <c r="M132" s="154"/>
      <c r="T132" s="57"/>
      <c r="AT132" s="17" t="s">
        <v>259</v>
      </c>
      <c r="AU132" s="17" t="s">
        <v>21</v>
      </c>
    </row>
    <row r="133" spans="2:65" s="12" customFormat="1" ht="11.25">
      <c r="B133" s="155"/>
      <c r="D133" s="156" t="s">
        <v>265</v>
      </c>
      <c r="E133" s="157" t="s">
        <v>1</v>
      </c>
      <c r="F133" s="158" t="s">
        <v>1092</v>
      </c>
      <c r="H133" s="159">
        <v>14066</v>
      </c>
      <c r="I133" s="160"/>
      <c r="L133" s="155"/>
      <c r="M133" s="161"/>
      <c r="T133" s="162"/>
      <c r="AT133" s="157" t="s">
        <v>265</v>
      </c>
      <c r="AU133" s="157" t="s">
        <v>21</v>
      </c>
      <c r="AV133" s="12" t="s">
        <v>21</v>
      </c>
      <c r="AW133" s="12" t="s">
        <v>36</v>
      </c>
      <c r="AX133" s="12" t="s">
        <v>88</v>
      </c>
      <c r="AY133" s="157" t="s">
        <v>250</v>
      </c>
    </row>
    <row r="134" spans="2:65" s="1" customFormat="1" ht="37.9" customHeight="1">
      <c r="B134" s="33"/>
      <c r="C134" s="138" t="s">
        <v>257</v>
      </c>
      <c r="D134" s="138" t="s">
        <v>252</v>
      </c>
      <c r="E134" s="139" t="s">
        <v>300</v>
      </c>
      <c r="F134" s="140" t="s">
        <v>301</v>
      </c>
      <c r="G134" s="141" t="s">
        <v>276</v>
      </c>
      <c r="H134" s="142">
        <v>2772</v>
      </c>
      <c r="I134" s="143"/>
      <c r="J134" s="144">
        <f>ROUND(I134*H134,2)</f>
        <v>0</v>
      </c>
      <c r="K134" s="140" t="s">
        <v>256</v>
      </c>
      <c r="L134" s="33"/>
      <c r="M134" s="145" t="s">
        <v>1</v>
      </c>
      <c r="N134" s="146" t="s">
        <v>45</v>
      </c>
      <c r="P134" s="147">
        <f>O134*H134</f>
        <v>0</v>
      </c>
      <c r="Q134" s="147">
        <v>0</v>
      </c>
      <c r="R134" s="147">
        <f>Q134*H134</f>
        <v>0</v>
      </c>
      <c r="S134" s="147">
        <v>0</v>
      </c>
      <c r="T134" s="148">
        <f>S134*H134</f>
        <v>0</v>
      </c>
      <c r="AR134" s="149" t="s">
        <v>257</v>
      </c>
      <c r="AT134" s="149" t="s">
        <v>252</v>
      </c>
      <c r="AU134" s="149" t="s">
        <v>21</v>
      </c>
      <c r="AY134" s="17" t="s">
        <v>250</v>
      </c>
      <c r="BE134" s="150">
        <f>IF(N134="základní",J134,0)</f>
        <v>0</v>
      </c>
      <c r="BF134" s="150">
        <f>IF(N134="snížená",J134,0)</f>
        <v>0</v>
      </c>
      <c r="BG134" s="150">
        <f>IF(N134="zákl. přenesená",J134,0)</f>
        <v>0</v>
      </c>
      <c r="BH134" s="150">
        <f>IF(N134="sníž. přenesená",J134,0)</f>
        <v>0</v>
      </c>
      <c r="BI134" s="150">
        <f>IF(N134="nulová",J134,0)</f>
        <v>0</v>
      </c>
      <c r="BJ134" s="17" t="s">
        <v>88</v>
      </c>
      <c r="BK134" s="150">
        <f>ROUND(I134*H134,2)</f>
        <v>0</v>
      </c>
      <c r="BL134" s="17" t="s">
        <v>257</v>
      </c>
      <c r="BM134" s="149" t="s">
        <v>1093</v>
      </c>
    </row>
    <row r="135" spans="2:65" s="1" customFormat="1" ht="11.25">
      <c r="B135" s="33"/>
      <c r="D135" s="151" t="s">
        <v>259</v>
      </c>
      <c r="F135" s="152" t="s">
        <v>303</v>
      </c>
      <c r="I135" s="153"/>
      <c r="L135" s="33"/>
      <c r="M135" s="154"/>
      <c r="T135" s="57"/>
      <c r="AT135" s="17" t="s">
        <v>259</v>
      </c>
      <c r="AU135" s="17" t="s">
        <v>21</v>
      </c>
    </row>
    <row r="136" spans="2:65" s="12" customFormat="1" ht="11.25">
      <c r="B136" s="155"/>
      <c r="D136" s="156" t="s">
        <v>265</v>
      </c>
      <c r="E136" s="157" t="s">
        <v>1</v>
      </c>
      <c r="F136" s="158" t="s">
        <v>1094</v>
      </c>
      <c r="H136" s="159">
        <v>2772</v>
      </c>
      <c r="I136" s="160"/>
      <c r="L136" s="155"/>
      <c r="M136" s="161"/>
      <c r="T136" s="162"/>
      <c r="AT136" s="157" t="s">
        <v>265</v>
      </c>
      <c r="AU136" s="157" t="s">
        <v>21</v>
      </c>
      <c r="AV136" s="12" t="s">
        <v>21</v>
      </c>
      <c r="AW136" s="12" t="s">
        <v>36</v>
      </c>
      <c r="AX136" s="12" t="s">
        <v>88</v>
      </c>
      <c r="AY136" s="157" t="s">
        <v>250</v>
      </c>
    </row>
    <row r="137" spans="2:65" s="1" customFormat="1" ht="37.9" customHeight="1">
      <c r="B137" s="33"/>
      <c r="C137" s="138" t="s">
        <v>280</v>
      </c>
      <c r="D137" s="138" t="s">
        <v>252</v>
      </c>
      <c r="E137" s="139" t="s">
        <v>790</v>
      </c>
      <c r="F137" s="140" t="s">
        <v>791</v>
      </c>
      <c r="G137" s="141" t="s">
        <v>276</v>
      </c>
      <c r="H137" s="142">
        <v>12451</v>
      </c>
      <c r="I137" s="143"/>
      <c r="J137" s="144">
        <f>ROUND(I137*H137,2)</f>
        <v>0</v>
      </c>
      <c r="K137" s="140" t="s">
        <v>256</v>
      </c>
      <c r="L137" s="33"/>
      <c r="M137" s="145" t="s">
        <v>1</v>
      </c>
      <c r="N137" s="146" t="s">
        <v>45</v>
      </c>
      <c r="P137" s="147">
        <f>O137*H137</f>
        <v>0</v>
      </c>
      <c r="Q137" s="147">
        <v>0</v>
      </c>
      <c r="R137" s="147">
        <f>Q137*H137</f>
        <v>0</v>
      </c>
      <c r="S137" s="147">
        <v>0</v>
      </c>
      <c r="T137" s="148">
        <f>S137*H137</f>
        <v>0</v>
      </c>
      <c r="AR137" s="149" t="s">
        <v>257</v>
      </c>
      <c r="AT137" s="149" t="s">
        <v>252</v>
      </c>
      <c r="AU137" s="149" t="s">
        <v>21</v>
      </c>
      <c r="AY137" s="17" t="s">
        <v>250</v>
      </c>
      <c r="BE137" s="150">
        <f>IF(N137="základní",J137,0)</f>
        <v>0</v>
      </c>
      <c r="BF137" s="150">
        <f>IF(N137="snížená",J137,0)</f>
        <v>0</v>
      </c>
      <c r="BG137" s="150">
        <f>IF(N137="zákl. přenesená",J137,0)</f>
        <v>0</v>
      </c>
      <c r="BH137" s="150">
        <f>IF(N137="sníž. přenesená",J137,0)</f>
        <v>0</v>
      </c>
      <c r="BI137" s="150">
        <f>IF(N137="nulová",J137,0)</f>
        <v>0</v>
      </c>
      <c r="BJ137" s="17" t="s">
        <v>88</v>
      </c>
      <c r="BK137" s="150">
        <f>ROUND(I137*H137,2)</f>
        <v>0</v>
      </c>
      <c r="BL137" s="17" t="s">
        <v>257</v>
      </c>
      <c r="BM137" s="149" t="s">
        <v>1095</v>
      </c>
    </row>
    <row r="138" spans="2:65" s="1" customFormat="1" ht="11.25">
      <c r="B138" s="33"/>
      <c r="D138" s="151" t="s">
        <v>259</v>
      </c>
      <c r="F138" s="152" t="s">
        <v>793</v>
      </c>
      <c r="I138" s="153"/>
      <c r="L138" s="33"/>
      <c r="M138" s="154"/>
      <c r="T138" s="57"/>
      <c r="AT138" s="17" t="s">
        <v>259</v>
      </c>
      <c r="AU138" s="17" t="s">
        <v>21</v>
      </c>
    </row>
    <row r="139" spans="2:65" s="12" customFormat="1" ht="11.25">
      <c r="B139" s="155"/>
      <c r="D139" s="156" t="s">
        <v>265</v>
      </c>
      <c r="E139" s="157" t="s">
        <v>1</v>
      </c>
      <c r="F139" s="158" t="s">
        <v>1096</v>
      </c>
      <c r="H139" s="159">
        <v>12451</v>
      </c>
      <c r="I139" s="160"/>
      <c r="L139" s="155"/>
      <c r="M139" s="161"/>
      <c r="T139" s="162"/>
      <c r="AT139" s="157" t="s">
        <v>265</v>
      </c>
      <c r="AU139" s="157" t="s">
        <v>21</v>
      </c>
      <c r="AV139" s="12" t="s">
        <v>21</v>
      </c>
      <c r="AW139" s="12" t="s">
        <v>36</v>
      </c>
      <c r="AX139" s="12" t="s">
        <v>88</v>
      </c>
      <c r="AY139" s="157" t="s">
        <v>250</v>
      </c>
    </row>
    <row r="140" spans="2:65" s="1" customFormat="1" ht="37.9" customHeight="1">
      <c r="B140" s="33"/>
      <c r="C140" s="138" t="s">
        <v>287</v>
      </c>
      <c r="D140" s="138" t="s">
        <v>252</v>
      </c>
      <c r="E140" s="139" t="s">
        <v>312</v>
      </c>
      <c r="F140" s="140" t="s">
        <v>313</v>
      </c>
      <c r="G140" s="141" t="s">
        <v>276</v>
      </c>
      <c r="H140" s="142">
        <v>3108.3</v>
      </c>
      <c r="I140" s="143"/>
      <c r="J140" s="144">
        <f>ROUND(I140*H140,2)</f>
        <v>0</v>
      </c>
      <c r="K140" s="140" t="s">
        <v>256</v>
      </c>
      <c r="L140" s="33"/>
      <c r="M140" s="145" t="s">
        <v>1</v>
      </c>
      <c r="N140" s="146" t="s">
        <v>45</v>
      </c>
      <c r="P140" s="147">
        <f>O140*H140</f>
        <v>0</v>
      </c>
      <c r="Q140" s="147">
        <v>0</v>
      </c>
      <c r="R140" s="147">
        <f>Q140*H140</f>
        <v>0</v>
      </c>
      <c r="S140" s="147">
        <v>0</v>
      </c>
      <c r="T140" s="148">
        <f>S140*H140</f>
        <v>0</v>
      </c>
      <c r="AR140" s="149" t="s">
        <v>257</v>
      </c>
      <c r="AT140" s="149" t="s">
        <v>252</v>
      </c>
      <c r="AU140" s="149" t="s">
        <v>21</v>
      </c>
      <c r="AY140" s="17" t="s">
        <v>250</v>
      </c>
      <c r="BE140" s="150">
        <f>IF(N140="základní",J140,0)</f>
        <v>0</v>
      </c>
      <c r="BF140" s="150">
        <f>IF(N140="snížená",J140,0)</f>
        <v>0</v>
      </c>
      <c r="BG140" s="150">
        <f>IF(N140="zákl. přenesená",J140,0)</f>
        <v>0</v>
      </c>
      <c r="BH140" s="150">
        <f>IF(N140="sníž. přenesená",J140,0)</f>
        <v>0</v>
      </c>
      <c r="BI140" s="150">
        <f>IF(N140="nulová",J140,0)</f>
        <v>0</v>
      </c>
      <c r="BJ140" s="17" t="s">
        <v>88</v>
      </c>
      <c r="BK140" s="150">
        <f>ROUND(I140*H140,2)</f>
        <v>0</v>
      </c>
      <c r="BL140" s="17" t="s">
        <v>257</v>
      </c>
      <c r="BM140" s="149" t="s">
        <v>1097</v>
      </c>
    </row>
    <row r="141" spans="2:65" s="1" customFormat="1" ht="11.25">
      <c r="B141" s="33"/>
      <c r="D141" s="151" t="s">
        <v>259</v>
      </c>
      <c r="F141" s="152" t="s">
        <v>315</v>
      </c>
      <c r="I141" s="153"/>
      <c r="L141" s="33"/>
      <c r="M141" s="154"/>
      <c r="T141" s="57"/>
      <c r="AT141" s="17" t="s">
        <v>259</v>
      </c>
      <c r="AU141" s="17" t="s">
        <v>21</v>
      </c>
    </row>
    <row r="142" spans="2:65" s="12" customFormat="1" ht="11.25">
      <c r="B142" s="155"/>
      <c r="D142" s="156" t="s">
        <v>265</v>
      </c>
      <c r="E142" s="157" t="s">
        <v>1</v>
      </c>
      <c r="F142" s="158" t="s">
        <v>1098</v>
      </c>
      <c r="H142" s="159">
        <v>1558.8</v>
      </c>
      <c r="I142" s="160"/>
      <c r="L142" s="155"/>
      <c r="M142" s="161"/>
      <c r="T142" s="162"/>
      <c r="AT142" s="157" t="s">
        <v>265</v>
      </c>
      <c r="AU142" s="157" t="s">
        <v>21</v>
      </c>
      <c r="AV142" s="12" t="s">
        <v>21</v>
      </c>
      <c r="AW142" s="12" t="s">
        <v>36</v>
      </c>
      <c r="AX142" s="12" t="s">
        <v>80</v>
      </c>
      <c r="AY142" s="157" t="s">
        <v>250</v>
      </c>
    </row>
    <row r="143" spans="2:65" s="14" customFormat="1" ht="11.25">
      <c r="B143" s="171"/>
      <c r="D143" s="156" t="s">
        <v>265</v>
      </c>
      <c r="E143" s="172" t="s">
        <v>1</v>
      </c>
      <c r="F143" s="173" t="s">
        <v>317</v>
      </c>
      <c r="H143" s="174">
        <v>1558.8</v>
      </c>
      <c r="I143" s="175"/>
      <c r="L143" s="171"/>
      <c r="M143" s="176"/>
      <c r="T143" s="177"/>
      <c r="AT143" s="172" t="s">
        <v>265</v>
      </c>
      <c r="AU143" s="172" t="s">
        <v>21</v>
      </c>
      <c r="AV143" s="14" t="s">
        <v>267</v>
      </c>
      <c r="AW143" s="14" t="s">
        <v>36</v>
      </c>
      <c r="AX143" s="14" t="s">
        <v>80</v>
      </c>
      <c r="AY143" s="172" t="s">
        <v>250</v>
      </c>
    </row>
    <row r="144" spans="2:65" s="12" customFormat="1" ht="11.25">
      <c r="B144" s="155"/>
      <c r="D144" s="156" t="s">
        <v>265</v>
      </c>
      <c r="E144" s="157" t="s">
        <v>1</v>
      </c>
      <c r="F144" s="158" t="s">
        <v>1099</v>
      </c>
      <c r="H144" s="159">
        <v>1217.25</v>
      </c>
      <c r="I144" s="160"/>
      <c r="L144" s="155"/>
      <c r="M144" s="161"/>
      <c r="T144" s="162"/>
      <c r="AT144" s="157" t="s">
        <v>265</v>
      </c>
      <c r="AU144" s="157" t="s">
        <v>21</v>
      </c>
      <c r="AV144" s="12" t="s">
        <v>21</v>
      </c>
      <c r="AW144" s="12" t="s">
        <v>36</v>
      </c>
      <c r="AX144" s="12" t="s">
        <v>80</v>
      </c>
      <c r="AY144" s="157" t="s">
        <v>250</v>
      </c>
    </row>
    <row r="145" spans="2:65" s="12" customFormat="1" ht="11.25">
      <c r="B145" s="155"/>
      <c r="D145" s="156" t="s">
        <v>265</v>
      </c>
      <c r="E145" s="157" t="s">
        <v>1</v>
      </c>
      <c r="F145" s="158" t="s">
        <v>1100</v>
      </c>
      <c r="H145" s="159">
        <v>332.25</v>
      </c>
      <c r="I145" s="160"/>
      <c r="L145" s="155"/>
      <c r="M145" s="161"/>
      <c r="T145" s="162"/>
      <c r="AT145" s="157" t="s">
        <v>265</v>
      </c>
      <c r="AU145" s="157" t="s">
        <v>21</v>
      </c>
      <c r="AV145" s="12" t="s">
        <v>21</v>
      </c>
      <c r="AW145" s="12" t="s">
        <v>36</v>
      </c>
      <c r="AX145" s="12" t="s">
        <v>80</v>
      </c>
      <c r="AY145" s="157" t="s">
        <v>250</v>
      </c>
    </row>
    <row r="146" spans="2:65" s="14" customFormat="1" ht="11.25">
      <c r="B146" s="171"/>
      <c r="D146" s="156" t="s">
        <v>265</v>
      </c>
      <c r="E146" s="172" t="s">
        <v>1</v>
      </c>
      <c r="F146" s="173" t="s">
        <v>317</v>
      </c>
      <c r="H146" s="174">
        <v>1549.5</v>
      </c>
      <c r="I146" s="175"/>
      <c r="L146" s="171"/>
      <c r="M146" s="176"/>
      <c r="T146" s="177"/>
      <c r="AT146" s="172" t="s">
        <v>265</v>
      </c>
      <c r="AU146" s="172" t="s">
        <v>21</v>
      </c>
      <c r="AV146" s="14" t="s">
        <v>267</v>
      </c>
      <c r="AW146" s="14" t="s">
        <v>36</v>
      </c>
      <c r="AX146" s="14" t="s">
        <v>80</v>
      </c>
      <c r="AY146" s="172" t="s">
        <v>250</v>
      </c>
    </row>
    <row r="147" spans="2:65" s="13" customFormat="1" ht="11.25">
      <c r="B147" s="163"/>
      <c r="D147" s="156" t="s">
        <v>265</v>
      </c>
      <c r="E147" s="164" t="s">
        <v>1</v>
      </c>
      <c r="F147" s="165" t="s">
        <v>273</v>
      </c>
      <c r="H147" s="166">
        <v>3108.3</v>
      </c>
      <c r="I147" s="167"/>
      <c r="L147" s="163"/>
      <c r="M147" s="168"/>
      <c r="T147" s="169"/>
      <c r="AT147" s="164" t="s">
        <v>265</v>
      </c>
      <c r="AU147" s="164" t="s">
        <v>21</v>
      </c>
      <c r="AV147" s="13" t="s">
        <v>257</v>
      </c>
      <c r="AW147" s="13" t="s">
        <v>36</v>
      </c>
      <c r="AX147" s="13" t="s">
        <v>88</v>
      </c>
      <c r="AY147" s="164" t="s">
        <v>250</v>
      </c>
    </row>
    <row r="148" spans="2:65" s="1" customFormat="1" ht="37.9" customHeight="1">
      <c r="B148" s="33"/>
      <c r="C148" s="138" t="s">
        <v>293</v>
      </c>
      <c r="D148" s="138" t="s">
        <v>252</v>
      </c>
      <c r="E148" s="139" t="s">
        <v>321</v>
      </c>
      <c r="F148" s="140" t="s">
        <v>322</v>
      </c>
      <c r="G148" s="141" t="s">
        <v>276</v>
      </c>
      <c r="H148" s="142">
        <v>16054.2</v>
      </c>
      <c r="I148" s="143"/>
      <c r="J148" s="144">
        <f>ROUND(I148*H148,2)</f>
        <v>0</v>
      </c>
      <c r="K148" s="140" t="s">
        <v>256</v>
      </c>
      <c r="L148" s="33"/>
      <c r="M148" s="145" t="s">
        <v>1</v>
      </c>
      <c r="N148" s="146" t="s">
        <v>45</v>
      </c>
      <c r="P148" s="147">
        <f>O148*H148</f>
        <v>0</v>
      </c>
      <c r="Q148" s="147">
        <v>0</v>
      </c>
      <c r="R148" s="147">
        <f>Q148*H148</f>
        <v>0</v>
      </c>
      <c r="S148" s="147">
        <v>0</v>
      </c>
      <c r="T148" s="148">
        <f>S148*H148</f>
        <v>0</v>
      </c>
      <c r="AR148" s="149" t="s">
        <v>257</v>
      </c>
      <c r="AT148" s="149" t="s">
        <v>252</v>
      </c>
      <c r="AU148" s="149" t="s">
        <v>21</v>
      </c>
      <c r="AY148" s="17" t="s">
        <v>250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257</v>
      </c>
      <c r="BM148" s="149" t="s">
        <v>1101</v>
      </c>
    </row>
    <row r="149" spans="2:65" s="1" customFormat="1" ht="11.25">
      <c r="B149" s="33"/>
      <c r="D149" s="151" t="s">
        <v>259</v>
      </c>
      <c r="F149" s="152" t="s">
        <v>324</v>
      </c>
      <c r="I149" s="153"/>
      <c r="L149" s="33"/>
      <c r="M149" s="154"/>
      <c r="T149" s="57"/>
      <c r="AT149" s="17" t="s">
        <v>259</v>
      </c>
      <c r="AU149" s="17" t="s">
        <v>21</v>
      </c>
    </row>
    <row r="150" spans="2:65" s="12" customFormat="1" ht="11.25">
      <c r="B150" s="155"/>
      <c r="D150" s="156" t="s">
        <v>265</v>
      </c>
      <c r="E150" s="157" t="s">
        <v>1</v>
      </c>
      <c r="F150" s="158" t="s">
        <v>1102</v>
      </c>
      <c r="H150" s="159">
        <v>2703</v>
      </c>
      <c r="I150" s="160"/>
      <c r="L150" s="155"/>
      <c r="M150" s="161"/>
      <c r="T150" s="162"/>
      <c r="AT150" s="157" t="s">
        <v>265</v>
      </c>
      <c r="AU150" s="157" t="s">
        <v>21</v>
      </c>
      <c r="AV150" s="12" t="s">
        <v>21</v>
      </c>
      <c r="AW150" s="12" t="s">
        <v>36</v>
      </c>
      <c r="AX150" s="12" t="s">
        <v>80</v>
      </c>
      <c r="AY150" s="157" t="s">
        <v>250</v>
      </c>
    </row>
    <row r="151" spans="2:65" s="12" customFormat="1" ht="11.25">
      <c r="B151" s="155"/>
      <c r="D151" s="156" t="s">
        <v>265</v>
      </c>
      <c r="E151" s="157" t="s">
        <v>1</v>
      </c>
      <c r="F151" s="158" t="s">
        <v>1103</v>
      </c>
      <c r="H151" s="159">
        <v>1166</v>
      </c>
      <c r="I151" s="160"/>
      <c r="L151" s="155"/>
      <c r="M151" s="161"/>
      <c r="T151" s="162"/>
      <c r="AT151" s="157" t="s">
        <v>265</v>
      </c>
      <c r="AU151" s="157" t="s">
        <v>21</v>
      </c>
      <c r="AV151" s="12" t="s">
        <v>21</v>
      </c>
      <c r="AW151" s="12" t="s">
        <v>36</v>
      </c>
      <c r="AX151" s="12" t="s">
        <v>80</v>
      </c>
      <c r="AY151" s="157" t="s">
        <v>250</v>
      </c>
    </row>
    <row r="152" spans="2:65" s="12" customFormat="1" ht="11.25">
      <c r="B152" s="155"/>
      <c r="D152" s="156" t="s">
        <v>265</v>
      </c>
      <c r="E152" s="157" t="s">
        <v>1</v>
      </c>
      <c r="F152" s="158" t="s">
        <v>1104</v>
      </c>
      <c r="H152" s="159">
        <v>1538</v>
      </c>
      <c r="I152" s="160"/>
      <c r="L152" s="155"/>
      <c r="M152" s="161"/>
      <c r="T152" s="162"/>
      <c r="AT152" s="157" t="s">
        <v>265</v>
      </c>
      <c r="AU152" s="157" t="s">
        <v>21</v>
      </c>
      <c r="AV152" s="12" t="s">
        <v>21</v>
      </c>
      <c r="AW152" s="12" t="s">
        <v>36</v>
      </c>
      <c r="AX152" s="12" t="s">
        <v>80</v>
      </c>
      <c r="AY152" s="157" t="s">
        <v>250</v>
      </c>
    </row>
    <row r="153" spans="2:65" s="14" customFormat="1" ht="11.25">
      <c r="B153" s="171"/>
      <c r="D153" s="156" t="s">
        <v>265</v>
      </c>
      <c r="E153" s="172" t="s">
        <v>1</v>
      </c>
      <c r="F153" s="173" t="s">
        <v>317</v>
      </c>
      <c r="H153" s="174">
        <v>5407</v>
      </c>
      <c r="I153" s="175"/>
      <c r="L153" s="171"/>
      <c r="M153" s="176"/>
      <c r="T153" s="177"/>
      <c r="AT153" s="172" t="s">
        <v>265</v>
      </c>
      <c r="AU153" s="172" t="s">
        <v>21</v>
      </c>
      <c r="AV153" s="14" t="s">
        <v>267</v>
      </c>
      <c r="AW153" s="14" t="s">
        <v>36</v>
      </c>
      <c r="AX153" s="14" t="s">
        <v>80</v>
      </c>
      <c r="AY153" s="172" t="s">
        <v>250</v>
      </c>
    </row>
    <row r="154" spans="2:65" s="12" customFormat="1" ht="11.25">
      <c r="B154" s="155"/>
      <c r="D154" s="156" t="s">
        <v>265</v>
      </c>
      <c r="E154" s="157" t="s">
        <v>1</v>
      </c>
      <c r="F154" s="158" t="s">
        <v>1104</v>
      </c>
      <c r="H154" s="159">
        <v>1538</v>
      </c>
      <c r="I154" s="160"/>
      <c r="L154" s="155"/>
      <c r="M154" s="161"/>
      <c r="T154" s="162"/>
      <c r="AT154" s="157" t="s">
        <v>265</v>
      </c>
      <c r="AU154" s="157" t="s">
        <v>21</v>
      </c>
      <c r="AV154" s="12" t="s">
        <v>21</v>
      </c>
      <c r="AW154" s="12" t="s">
        <v>36</v>
      </c>
      <c r="AX154" s="12" t="s">
        <v>80</v>
      </c>
      <c r="AY154" s="157" t="s">
        <v>250</v>
      </c>
    </row>
    <row r="155" spans="2:65" s="12" customFormat="1" ht="11.25">
      <c r="B155" s="155"/>
      <c r="D155" s="156" t="s">
        <v>265</v>
      </c>
      <c r="E155" s="157" t="s">
        <v>1</v>
      </c>
      <c r="F155" s="158" t="s">
        <v>1105</v>
      </c>
      <c r="H155" s="159">
        <v>1166</v>
      </c>
      <c r="I155" s="160"/>
      <c r="L155" s="155"/>
      <c r="M155" s="161"/>
      <c r="T155" s="162"/>
      <c r="AT155" s="157" t="s">
        <v>265</v>
      </c>
      <c r="AU155" s="157" t="s">
        <v>21</v>
      </c>
      <c r="AV155" s="12" t="s">
        <v>21</v>
      </c>
      <c r="AW155" s="12" t="s">
        <v>36</v>
      </c>
      <c r="AX155" s="12" t="s">
        <v>80</v>
      </c>
      <c r="AY155" s="157" t="s">
        <v>250</v>
      </c>
    </row>
    <row r="156" spans="2:65" s="12" customFormat="1" ht="11.25">
      <c r="B156" s="155"/>
      <c r="D156" s="156" t="s">
        <v>265</v>
      </c>
      <c r="E156" s="157" t="s">
        <v>1</v>
      </c>
      <c r="F156" s="158" t="s">
        <v>1106</v>
      </c>
      <c r="H156" s="159">
        <v>2002</v>
      </c>
      <c r="I156" s="160"/>
      <c r="L156" s="155"/>
      <c r="M156" s="161"/>
      <c r="T156" s="162"/>
      <c r="AT156" s="157" t="s">
        <v>265</v>
      </c>
      <c r="AU156" s="157" t="s">
        <v>21</v>
      </c>
      <c r="AV156" s="12" t="s">
        <v>21</v>
      </c>
      <c r="AW156" s="12" t="s">
        <v>36</v>
      </c>
      <c r="AX156" s="12" t="s">
        <v>80</v>
      </c>
      <c r="AY156" s="157" t="s">
        <v>250</v>
      </c>
    </row>
    <row r="157" spans="2:65" s="12" customFormat="1" ht="11.25">
      <c r="B157" s="155"/>
      <c r="D157" s="156" t="s">
        <v>265</v>
      </c>
      <c r="E157" s="157" t="s">
        <v>1</v>
      </c>
      <c r="F157" s="158" t="s">
        <v>1107</v>
      </c>
      <c r="H157" s="159">
        <v>961.2</v>
      </c>
      <c r="I157" s="160"/>
      <c r="L157" s="155"/>
      <c r="M157" s="161"/>
      <c r="T157" s="162"/>
      <c r="AT157" s="157" t="s">
        <v>265</v>
      </c>
      <c r="AU157" s="157" t="s">
        <v>21</v>
      </c>
      <c r="AV157" s="12" t="s">
        <v>21</v>
      </c>
      <c r="AW157" s="12" t="s">
        <v>36</v>
      </c>
      <c r="AX157" s="12" t="s">
        <v>80</v>
      </c>
      <c r="AY157" s="157" t="s">
        <v>250</v>
      </c>
    </row>
    <row r="158" spans="2:65" s="12" customFormat="1" ht="11.25">
      <c r="B158" s="155"/>
      <c r="D158" s="156" t="s">
        <v>265</v>
      </c>
      <c r="E158" s="157" t="s">
        <v>1</v>
      </c>
      <c r="F158" s="158" t="s">
        <v>1108</v>
      </c>
      <c r="H158" s="159">
        <v>4980</v>
      </c>
      <c r="I158" s="160"/>
      <c r="L158" s="155"/>
      <c r="M158" s="161"/>
      <c r="T158" s="162"/>
      <c r="AT158" s="157" t="s">
        <v>265</v>
      </c>
      <c r="AU158" s="157" t="s">
        <v>21</v>
      </c>
      <c r="AV158" s="12" t="s">
        <v>21</v>
      </c>
      <c r="AW158" s="12" t="s">
        <v>36</v>
      </c>
      <c r="AX158" s="12" t="s">
        <v>80</v>
      </c>
      <c r="AY158" s="157" t="s">
        <v>250</v>
      </c>
    </row>
    <row r="159" spans="2:65" s="14" customFormat="1" ht="11.25">
      <c r="B159" s="171"/>
      <c r="D159" s="156" t="s">
        <v>265</v>
      </c>
      <c r="E159" s="172" t="s">
        <v>762</v>
      </c>
      <c r="F159" s="173" t="s">
        <v>317</v>
      </c>
      <c r="H159" s="174">
        <v>10647.2</v>
      </c>
      <c r="I159" s="175"/>
      <c r="L159" s="171"/>
      <c r="M159" s="176"/>
      <c r="T159" s="177"/>
      <c r="AT159" s="172" t="s">
        <v>265</v>
      </c>
      <c r="AU159" s="172" t="s">
        <v>21</v>
      </c>
      <c r="AV159" s="14" t="s">
        <v>267</v>
      </c>
      <c r="AW159" s="14" t="s">
        <v>36</v>
      </c>
      <c r="AX159" s="14" t="s">
        <v>80</v>
      </c>
      <c r="AY159" s="172" t="s">
        <v>250</v>
      </c>
    </row>
    <row r="160" spans="2:65" s="13" customFormat="1" ht="11.25">
      <c r="B160" s="163"/>
      <c r="D160" s="156" t="s">
        <v>265</v>
      </c>
      <c r="E160" s="164" t="s">
        <v>1</v>
      </c>
      <c r="F160" s="165" t="s">
        <v>273</v>
      </c>
      <c r="H160" s="166">
        <v>16054.2</v>
      </c>
      <c r="I160" s="167"/>
      <c r="L160" s="163"/>
      <c r="M160" s="168"/>
      <c r="T160" s="169"/>
      <c r="AT160" s="164" t="s">
        <v>265</v>
      </c>
      <c r="AU160" s="164" t="s">
        <v>21</v>
      </c>
      <c r="AV160" s="13" t="s">
        <v>257</v>
      </c>
      <c r="AW160" s="13" t="s">
        <v>36</v>
      </c>
      <c r="AX160" s="13" t="s">
        <v>88</v>
      </c>
      <c r="AY160" s="164" t="s">
        <v>250</v>
      </c>
    </row>
    <row r="161" spans="2:65" s="1" customFormat="1" ht="24.2" customHeight="1">
      <c r="B161" s="33"/>
      <c r="C161" s="138" t="s">
        <v>299</v>
      </c>
      <c r="D161" s="138" t="s">
        <v>252</v>
      </c>
      <c r="E161" s="139" t="s">
        <v>346</v>
      </c>
      <c r="F161" s="140" t="s">
        <v>347</v>
      </c>
      <c r="G161" s="141" t="s">
        <v>276</v>
      </c>
      <c r="H161" s="142">
        <v>1538</v>
      </c>
      <c r="I161" s="143"/>
      <c r="J161" s="144">
        <f>ROUND(I161*H161,2)</f>
        <v>0</v>
      </c>
      <c r="K161" s="140" t="s">
        <v>256</v>
      </c>
      <c r="L161" s="33"/>
      <c r="M161" s="145" t="s">
        <v>1</v>
      </c>
      <c r="N161" s="146" t="s">
        <v>45</v>
      </c>
      <c r="P161" s="147">
        <f>O161*H161</f>
        <v>0</v>
      </c>
      <c r="Q161" s="147">
        <v>0</v>
      </c>
      <c r="R161" s="147">
        <f>Q161*H161</f>
        <v>0</v>
      </c>
      <c r="S161" s="147">
        <v>0</v>
      </c>
      <c r="T161" s="148">
        <f>S161*H161</f>
        <v>0</v>
      </c>
      <c r="AR161" s="149" t="s">
        <v>257</v>
      </c>
      <c r="AT161" s="149" t="s">
        <v>252</v>
      </c>
      <c r="AU161" s="149" t="s">
        <v>21</v>
      </c>
      <c r="AY161" s="17" t="s">
        <v>250</v>
      </c>
      <c r="BE161" s="150">
        <f>IF(N161="základní",J161,0)</f>
        <v>0</v>
      </c>
      <c r="BF161" s="150">
        <f>IF(N161="snížená",J161,0)</f>
        <v>0</v>
      </c>
      <c r="BG161" s="150">
        <f>IF(N161="zákl. přenesená",J161,0)</f>
        <v>0</v>
      </c>
      <c r="BH161" s="150">
        <f>IF(N161="sníž. přenesená",J161,0)</f>
        <v>0</v>
      </c>
      <c r="BI161" s="150">
        <f>IF(N161="nulová",J161,0)</f>
        <v>0</v>
      </c>
      <c r="BJ161" s="17" t="s">
        <v>88</v>
      </c>
      <c r="BK161" s="150">
        <f>ROUND(I161*H161,2)</f>
        <v>0</v>
      </c>
      <c r="BL161" s="17" t="s">
        <v>257</v>
      </c>
      <c r="BM161" s="149" t="s">
        <v>1109</v>
      </c>
    </row>
    <row r="162" spans="2:65" s="1" customFormat="1" ht="11.25">
      <c r="B162" s="33"/>
      <c r="D162" s="151" t="s">
        <v>259</v>
      </c>
      <c r="F162" s="152" t="s">
        <v>349</v>
      </c>
      <c r="I162" s="153"/>
      <c r="L162" s="33"/>
      <c r="M162" s="154"/>
      <c r="T162" s="57"/>
      <c r="AT162" s="17" t="s">
        <v>259</v>
      </c>
      <c r="AU162" s="17" t="s">
        <v>21</v>
      </c>
    </row>
    <row r="163" spans="2:65" s="12" customFormat="1" ht="11.25">
      <c r="B163" s="155"/>
      <c r="D163" s="156" t="s">
        <v>265</v>
      </c>
      <c r="E163" s="157" t="s">
        <v>1</v>
      </c>
      <c r="F163" s="158" t="s">
        <v>1104</v>
      </c>
      <c r="H163" s="159">
        <v>1538</v>
      </c>
      <c r="I163" s="160"/>
      <c r="L163" s="155"/>
      <c r="M163" s="161"/>
      <c r="T163" s="162"/>
      <c r="AT163" s="157" t="s">
        <v>265</v>
      </c>
      <c r="AU163" s="157" t="s">
        <v>21</v>
      </c>
      <c r="AV163" s="12" t="s">
        <v>21</v>
      </c>
      <c r="AW163" s="12" t="s">
        <v>36</v>
      </c>
      <c r="AX163" s="12" t="s">
        <v>88</v>
      </c>
      <c r="AY163" s="157" t="s">
        <v>250</v>
      </c>
    </row>
    <row r="164" spans="2:65" s="1" customFormat="1" ht="24.2" customHeight="1">
      <c r="B164" s="33"/>
      <c r="C164" s="138" t="s">
        <v>305</v>
      </c>
      <c r="D164" s="138" t="s">
        <v>252</v>
      </c>
      <c r="E164" s="139" t="s">
        <v>370</v>
      </c>
      <c r="F164" s="140" t="s">
        <v>371</v>
      </c>
      <c r="G164" s="141" t="s">
        <v>255</v>
      </c>
      <c r="H164" s="142">
        <v>4511</v>
      </c>
      <c r="I164" s="143"/>
      <c r="J164" s="144">
        <f>ROUND(I164*H164,2)</f>
        <v>0</v>
      </c>
      <c r="K164" s="140" t="s">
        <v>256</v>
      </c>
      <c r="L164" s="33"/>
      <c r="M164" s="145" t="s">
        <v>1</v>
      </c>
      <c r="N164" s="146" t="s">
        <v>45</v>
      </c>
      <c r="P164" s="147">
        <f>O164*H164</f>
        <v>0</v>
      </c>
      <c r="Q164" s="147">
        <v>0</v>
      </c>
      <c r="R164" s="147">
        <f>Q164*H164</f>
        <v>0</v>
      </c>
      <c r="S164" s="147">
        <v>0</v>
      </c>
      <c r="T164" s="148">
        <f>S164*H164</f>
        <v>0</v>
      </c>
      <c r="AR164" s="149" t="s">
        <v>257</v>
      </c>
      <c r="AT164" s="149" t="s">
        <v>252</v>
      </c>
      <c r="AU164" s="149" t="s">
        <v>21</v>
      </c>
      <c r="AY164" s="17" t="s">
        <v>250</v>
      </c>
      <c r="BE164" s="150">
        <f>IF(N164="základní",J164,0)</f>
        <v>0</v>
      </c>
      <c r="BF164" s="150">
        <f>IF(N164="snížená",J164,0)</f>
        <v>0</v>
      </c>
      <c r="BG164" s="150">
        <f>IF(N164="zákl. přenesená",J164,0)</f>
        <v>0</v>
      </c>
      <c r="BH164" s="150">
        <f>IF(N164="sníž. přenesená",J164,0)</f>
        <v>0</v>
      </c>
      <c r="BI164" s="150">
        <f>IF(N164="nulová",J164,0)</f>
        <v>0</v>
      </c>
      <c r="BJ164" s="17" t="s">
        <v>88</v>
      </c>
      <c r="BK164" s="150">
        <f>ROUND(I164*H164,2)</f>
        <v>0</v>
      </c>
      <c r="BL164" s="17" t="s">
        <v>257</v>
      </c>
      <c r="BM164" s="149" t="s">
        <v>1110</v>
      </c>
    </row>
    <row r="165" spans="2:65" s="1" customFormat="1" ht="11.25">
      <c r="B165" s="33"/>
      <c r="D165" s="151" t="s">
        <v>259</v>
      </c>
      <c r="F165" s="152" t="s">
        <v>373</v>
      </c>
      <c r="I165" s="153"/>
      <c r="L165" s="33"/>
      <c r="M165" s="154"/>
      <c r="T165" s="57"/>
      <c r="AT165" s="17" t="s">
        <v>259</v>
      </c>
      <c r="AU165" s="17" t="s">
        <v>21</v>
      </c>
    </row>
    <row r="166" spans="2:65" s="12" customFormat="1" ht="11.25">
      <c r="B166" s="155"/>
      <c r="D166" s="156" t="s">
        <v>265</v>
      </c>
      <c r="E166" s="157" t="s">
        <v>1</v>
      </c>
      <c r="F166" s="158" t="s">
        <v>1111</v>
      </c>
      <c r="H166" s="159">
        <v>4511</v>
      </c>
      <c r="I166" s="160"/>
      <c r="L166" s="155"/>
      <c r="M166" s="161"/>
      <c r="T166" s="162"/>
      <c r="AT166" s="157" t="s">
        <v>265</v>
      </c>
      <c r="AU166" s="157" t="s">
        <v>21</v>
      </c>
      <c r="AV166" s="12" t="s">
        <v>21</v>
      </c>
      <c r="AW166" s="12" t="s">
        <v>36</v>
      </c>
      <c r="AX166" s="12" t="s">
        <v>88</v>
      </c>
      <c r="AY166" s="157" t="s">
        <v>250</v>
      </c>
    </row>
    <row r="167" spans="2:65" s="1" customFormat="1" ht="24.2" customHeight="1">
      <c r="B167" s="33"/>
      <c r="C167" s="138" t="s">
        <v>311</v>
      </c>
      <c r="D167" s="138" t="s">
        <v>252</v>
      </c>
      <c r="E167" s="139" t="s">
        <v>394</v>
      </c>
      <c r="F167" s="140" t="s">
        <v>395</v>
      </c>
      <c r="G167" s="141" t="s">
        <v>276</v>
      </c>
      <c r="H167" s="142">
        <v>800</v>
      </c>
      <c r="I167" s="143"/>
      <c r="J167" s="144">
        <f>ROUND(I167*H167,2)</f>
        <v>0</v>
      </c>
      <c r="K167" s="140" t="s">
        <v>1</v>
      </c>
      <c r="L167" s="33"/>
      <c r="M167" s="145" t="s">
        <v>1</v>
      </c>
      <c r="N167" s="146" t="s">
        <v>45</v>
      </c>
      <c r="P167" s="147">
        <f>O167*H167</f>
        <v>0</v>
      </c>
      <c r="Q167" s="147">
        <v>0</v>
      </c>
      <c r="R167" s="147">
        <f>Q167*H167</f>
        <v>0</v>
      </c>
      <c r="S167" s="147">
        <v>0</v>
      </c>
      <c r="T167" s="148">
        <f>S167*H167</f>
        <v>0</v>
      </c>
      <c r="AR167" s="149" t="s">
        <v>257</v>
      </c>
      <c r="AT167" s="149" t="s">
        <v>252</v>
      </c>
      <c r="AU167" s="149" t="s">
        <v>21</v>
      </c>
      <c r="AY167" s="17" t="s">
        <v>250</v>
      </c>
      <c r="BE167" s="150">
        <f>IF(N167="základní",J167,0)</f>
        <v>0</v>
      </c>
      <c r="BF167" s="150">
        <f>IF(N167="snížená",J167,0)</f>
        <v>0</v>
      </c>
      <c r="BG167" s="150">
        <f>IF(N167="zákl. přenesená",J167,0)</f>
        <v>0</v>
      </c>
      <c r="BH167" s="150">
        <f>IF(N167="sníž. přenesená",J167,0)</f>
        <v>0</v>
      </c>
      <c r="BI167" s="150">
        <f>IF(N167="nulová",J167,0)</f>
        <v>0</v>
      </c>
      <c r="BJ167" s="17" t="s">
        <v>88</v>
      </c>
      <c r="BK167" s="150">
        <f>ROUND(I167*H167,2)</f>
        <v>0</v>
      </c>
      <c r="BL167" s="17" t="s">
        <v>257</v>
      </c>
      <c r="BM167" s="149" t="s">
        <v>1112</v>
      </c>
    </row>
    <row r="168" spans="2:65" s="1" customFormat="1" ht="48.75">
      <c r="B168" s="33"/>
      <c r="D168" s="156" t="s">
        <v>285</v>
      </c>
      <c r="F168" s="170" t="s">
        <v>397</v>
      </c>
      <c r="I168" s="153"/>
      <c r="L168" s="33"/>
      <c r="M168" s="154"/>
      <c r="T168" s="57"/>
      <c r="AT168" s="17" t="s">
        <v>285</v>
      </c>
      <c r="AU168" s="17" t="s">
        <v>21</v>
      </c>
    </row>
    <row r="169" spans="2:65" s="12" customFormat="1" ht="11.25">
      <c r="B169" s="155"/>
      <c r="D169" s="156" t="s">
        <v>265</v>
      </c>
      <c r="E169" s="157" t="s">
        <v>1</v>
      </c>
      <c r="F169" s="158" t="s">
        <v>1113</v>
      </c>
      <c r="H169" s="159">
        <v>800</v>
      </c>
      <c r="I169" s="160"/>
      <c r="L169" s="155"/>
      <c r="M169" s="161"/>
      <c r="T169" s="162"/>
      <c r="AT169" s="157" t="s">
        <v>265</v>
      </c>
      <c r="AU169" s="157" t="s">
        <v>21</v>
      </c>
      <c r="AV169" s="12" t="s">
        <v>21</v>
      </c>
      <c r="AW169" s="12" t="s">
        <v>36</v>
      </c>
      <c r="AX169" s="12" t="s">
        <v>88</v>
      </c>
      <c r="AY169" s="157" t="s">
        <v>250</v>
      </c>
    </row>
    <row r="170" spans="2:65" s="1" customFormat="1" ht="16.5" customHeight="1">
      <c r="B170" s="33"/>
      <c r="C170" s="138" t="s">
        <v>320</v>
      </c>
      <c r="D170" s="138" t="s">
        <v>252</v>
      </c>
      <c r="E170" s="139" t="s">
        <v>281</v>
      </c>
      <c r="F170" s="140" t="s">
        <v>282</v>
      </c>
      <c r="G170" s="141" t="s">
        <v>283</v>
      </c>
      <c r="H170" s="142">
        <v>1</v>
      </c>
      <c r="I170" s="143"/>
      <c r="J170" s="144">
        <f>ROUND(I170*H170,2)</f>
        <v>0</v>
      </c>
      <c r="K170" s="140" t="s">
        <v>1</v>
      </c>
      <c r="L170" s="33"/>
      <c r="M170" s="145" t="s">
        <v>1</v>
      </c>
      <c r="N170" s="146" t="s">
        <v>45</v>
      </c>
      <c r="P170" s="147">
        <f>O170*H170</f>
        <v>0</v>
      </c>
      <c r="Q170" s="147">
        <v>0</v>
      </c>
      <c r="R170" s="147">
        <f>Q170*H170</f>
        <v>0</v>
      </c>
      <c r="S170" s="147">
        <v>0</v>
      </c>
      <c r="T170" s="148">
        <f>S170*H170</f>
        <v>0</v>
      </c>
      <c r="AR170" s="149" t="s">
        <v>257</v>
      </c>
      <c r="AT170" s="149" t="s">
        <v>252</v>
      </c>
      <c r="AU170" s="149" t="s">
        <v>21</v>
      </c>
      <c r="AY170" s="17" t="s">
        <v>250</v>
      </c>
      <c r="BE170" s="150">
        <f>IF(N170="základní",J170,0)</f>
        <v>0</v>
      </c>
      <c r="BF170" s="150">
        <f>IF(N170="snížená",J170,0)</f>
        <v>0</v>
      </c>
      <c r="BG170" s="150">
        <f>IF(N170="zákl. přenesená",J170,0)</f>
        <v>0</v>
      </c>
      <c r="BH170" s="150">
        <f>IF(N170="sníž. přenesená",J170,0)</f>
        <v>0</v>
      </c>
      <c r="BI170" s="150">
        <f>IF(N170="nulová",J170,0)</f>
        <v>0</v>
      </c>
      <c r="BJ170" s="17" t="s">
        <v>88</v>
      </c>
      <c r="BK170" s="150">
        <f>ROUND(I170*H170,2)</f>
        <v>0</v>
      </c>
      <c r="BL170" s="17" t="s">
        <v>257</v>
      </c>
      <c r="BM170" s="149" t="s">
        <v>1114</v>
      </c>
    </row>
    <row r="171" spans="2:65" s="1" customFormat="1" ht="78">
      <c r="B171" s="33"/>
      <c r="D171" s="156" t="s">
        <v>285</v>
      </c>
      <c r="F171" s="170" t="s">
        <v>286</v>
      </c>
      <c r="I171" s="153"/>
      <c r="L171" s="33"/>
      <c r="M171" s="154"/>
      <c r="T171" s="57"/>
      <c r="AT171" s="17" t="s">
        <v>285</v>
      </c>
      <c r="AU171" s="17" t="s">
        <v>21</v>
      </c>
    </row>
    <row r="172" spans="2:65" s="1" customFormat="1" ht="16.5" customHeight="1">
      <c r="B172" s="33"/>
      <c r="C172" s="138" t="s">
        <v>331</v>
      </c>
      <c r="D172" s="138" t="s">
        <v>252</v>
      </c>
      <c r="E172" s="139" t="s">
        <v>332</v>
      </c>
      <c r="F172" s="140" t="s">
        <v>333</v>
      </c>
      <c r="G172" s="141" t="s">
        <v>276</v>
      </c>
      <c r="H172" s="142">
        <v>12451</v>
      </c>
      <c r="I172" s="143"/>
      <c r="J172" s="144">
        <f>ROUND(I172*H172,2)</f>
        <v>0</v>
      </c>
      <c r="K172" s="140" t="s">
        <v>1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0</v>
      </c>
      <c r="R172" s="147">
        <f>Q172*H172</f>
        <v>0</v>
      </c>
      <c r="S172" s="147">
        <v>0</v>
      </c>
      <c r="T172" s="148">
        <f>S172*H172</f>
        <v>0</v>
      </c>
      <c r="AR172" s="149" t="s">
        <v>257</v>
      </c>
      <c r="AT172" s="149" t="s">
        <v>252</v>
      </c>
      <c r="AU172" s="149" t="s">
        <v>21</v>
      </c>
      <c r="AY172" s="17" t="s">
        <v>250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257</v>
      </c>
      <c r="BM172" s="149" t="s">
        <v>1115</v>
      </c>
    </row>
    <row r="173" spans="2:65" s="12" customFormat="1" ht="11.25">
      <c r="B173" s="155"/>
      <c r="D173" s="156" t="s">
        <v>265</v>
      </c>
      <c r="E173" s="157" t="s">
        <v>1</v>
      </c>
      <c r="F173" s="158" t="s">
        <v>1096</v>
      </c>
      <c r="H173" s="159">
        <v>12451</v>
      </c>
      <c r="I173" s="160"/>
      <c r="L173" s="155"/>
      <c r="M173" s="161"/>
      <c r="T173" s="162"/>
      <c r="AT173" s="157" t="s">
        <v>265</v>
      </c>
      <c r="AU173" s="157" t="s">
        <v>21</v>
      </c>
      <c r="AV173" s="12" t="s">
        <v>21</v>
      </c>
      <c r="AW173" s="12" t="s">
        <v>36</v>
      </c>
      <c r="AX173" s="12" t="s">
        <v>88</v>
      </c>
      <c r="AY173" s="157" t="s">
        <v>250</v>
      </c>
    </row>
    <row r="174" spans="2:65" s="1" customFormat="1" ht="37.9" customHeight="1">
      <c r="B174" s="33"/>
      <c r="C174" s="138" t="s">
        <v>335</v>
      </c>
      <c r="D174" s="138" t="s">
        <v>252</v>
      </c>
      <c r="E174" s="139" t="s">
        <v>381</v>
      </c>
      <c r="F174" s="140" t="s">
        <v>382</v>
      </c>
      <c r="G174" s="141" t="s">
        <v>276</v>
      </c>
      <c r="H174" s="142">
        <v>9155</v>
      </c>
      <c r="I174" s="143"/>
      <c r="J174" s="144">
        <f>ROUND(I174*H174,2)</f>
        <v>0</v>
      </c>
      <c r="K174" s="140" t="s">
        <v>256</v>
      </c>
      <c r="L174" s="33"/>
      <c r="M174" s="145" t="s">
        <v>1</v>
      </c>
      <c r="N174" s="146" t="s">
        <v>45</v>
      </c>
      <c r="P174" s="147">
        <f>O174*H174</f>
        <v>0</v>
      </c>
      <c r="Q174" s="147">
        <v>0</v>
      </c>
      <c r="R174" s="147">
        <f>Q174*H174</f>
        <v>0</v>
      </c>
      <c r="S174" s="147">
        <v>0</v>
      </c>
      <c r="T174" s="148">
        <f>S174*H174</f>
        <v>0</v>
      </c>
      <c r="AR174" s="149" t="s">
        <v>257</v>
      </c>
      <c r="AT174" s="149" t="s">
        <v>252</v>
      </c>
      <c r="AU174" s="149" t="s">
        <v>21</v>
      </c>
      <c r="AY174" s="17" t="s">
        <v>250</v>
      </c>
      <c r="BE174" s="150">
        <f>IF(N174="základní",J174,0)</f>
        <v>0</v>
      </c>
      <c r="BF174" s="150">
        <f>IF(N174="snížená",J174,0)</f>
        <v>0</v>
      </c>
      <c r="BG174" s="150">
        <f>IF(N174="zákl. přenesená",J174,0)</f>
        <v>0</v>
      </c>
      <c r="BH174" s="150">
        <f>IF(N174="sníž. přenesená",J174,0)</f>
        <v>0</v>
      </c>
      <c r="BI174" s="150">
        <f>IF(N174="nulová",J174,0)</f>
        <v>0</v>
      </c>
      <c r="BJ174" s="17" t="s">
        <v>88</v>
      </c>
      <c r="BK174" s="150">
        <f>ROUND(I174*H174,2)</f>
        <v>0</v>
      </c>
      <c r="BL174" s="17" t="s">
        <v>257</v>
      </c>
      <c r="BM174" s="149" t="s">
        <v>1116</v>
      </c>
    </row>
    <row r="175" spans="2:65" s="1" customFormat="1" ht="11.25">
      <c r="B175" s="33"/>
      <c r="D175" s="151" t="s">
        <v>259</v>
      </c>
      <c r="F175" s="152" t="s">
        <v>384</v>
      </c>
      <c r="I175" s="153"/>
      <c r="L175" s="33"/>
      <c r="M175" s="154"/>
      <c r="T175" s="57"/>
      <c r="AT175" s="17" t="s">
        <v>259</v>
      </c>
      <c r="AU175" s="17" t="s">
        <v>21</v>
      </c>
    </row>
    <row r="176" spans="2:65" s="12" customFormat="1" ht="11.25">
      <c r="B176" s="155"/>
      <c r="D176" s="156" t="s">
        <v>265</v>
      </c>
      <c r="E176" s="157" t="s">
        <v>1</v>
      </c>
      <c r="F176" s="158" t="s">
        <v>1117</v>
      </c>
      <c r="H176" s="159">
        <v>1684</v>
      </c>
      <c r="I176" s="160"/>
      <c r="L176" s="155"/>
      <c r="M176" s="161"/>
      <c r="T176" s="162"/>
      <c r="AT176" s="157" t="s">
        <v>265</v>
      </c>
      <c r="AU176" s="157" t="s">
        <v>21</v>
      </c>
      <c r="AV176" s="12" t="s">
        <v>21</v>
      </c>
      <c r="AW176" s="12" t="s">
        <v>36</v>
      </c>
      <c r="AX176" s="12" t="s">
        <v>80</v>
      </c>
      <c r="AY176" s="157" t="s">
        <v>250</v>
      </c>
    </row>
    <row r="177" spans="2:65" s="12" customFormat="1" ht="11.25">
      <c r="B177" s="155"/>
      <c r="D177" s="156" t="s">
        <v>265</v>
      </c>
      <c r="E177" s="157" t="s">
        <v>971</v>
      </c>
      <c r="F177" s="158" t="s">
        <v>1118</v>
      </c>
      <c r="H177" s="159">
        <v>7471</v>
      </c>
      <c r="I177" s="160"/>
      <c r="L177" s="155"/>
      <c r="M177" s="161"/>
      <c r="T177" s="162"/>
      <c r="AT177" s="157" t="s">
        <v>265</v>
      </c>
      <c r="AU177" s="157" t="s">
        <v>21</v>
      </c>
      <c r="AV177" s="12" t="s">
        <v>21</v>
      </c>
      <c r="AW177" s="12" t="s">
        <v>36</v>
      </c>
      <c r="AX177" s="12" t="s">
        <v>80</v>
      </c>
      <c r="AY177" s="157" t="s">
        <v>250</v>
      </c>
    </row>
    <row r="178" spans="2:65" s="13" customFormat="1" ht="11.25">
      <c r="B178" s="163"/>
      <c r="D178" s="156" t="s">
        <v>265</v>
      </c>
      <c r="E178" s="164" t="s">
        <v>1</v>
      </c>
      <c r="F178" s="165" t="s">
        <v>273</v>
      </c>
      <c r="H178" s="166">
        <v>9155</v>
      </c>
      <c r="I178" s="167"/>
      <c r="L178" s="163"/>
      <c r="M178" s="168"/>
      <c r="T178" s="169"/>
      <c r="AT178" s="164" t="s">
        <v>265</v>
      </c>
      <c r="AU178" s="164" t="s">
        <v>21</v>
      </c>
      <c r="AV178" s="13" t="s">
        <v>257</v>
      </c>
      <c r="AW178" s="13" t="s">
        <v>36</v>
      </c>
      <c r="AX178" s="13" t="s">
        <v>88</v>
      </c>
      <c r="AY178" s="164" t="s">
        <v>250</v>
      </c>
    </row>
    <row r="179" spans="2:65" s="1" customFormat="1" ht="37.9" customHeight="1">
      <c r="B179" s="33"/>
      <c r="C179" s="138" t="s">
        <v>340</v>
      </c>
      <c r="D179" s="138" t="s">
        <v>252</v>
      </c>
      <c r="E179" s="139" t="s">
        <v>388</v>
      </c>
      <c r="F179" s="140" t="s">
        <v>389</v>
      </c>
      <c r="G179" s="141" t="s">
        <v>276</v>
      </c>
      <c r="H179" s="142">
        <v>91550</v>
      </c>
      <c r="I179" s="143"/>
      <c r="J179" s="144">
        <f>ROUND(I179*H179,2)</f>
        <v>0</v>
      </c>
      <c r="K179" s="140" t="s">
        <v>256</v>
      </c>
      <c r="L179" s="33"/>
      <c r="M179" s="145" t="s">
        <v>1</v>
      </c>
      <c r="N179" s="146" t="s">
        <v>45</v>
      </c>
      <c r="P179" s="147">
        <f>O179*H179</f>
        <v>0</v>
      </c>
      <c r="Q179" s="147">
        <v>0</v>
      </c>
      <c r="R179" s="147">
        <f>Q179*H179</f>
        <v>0</v>
      </c>
      <c r="S179" s="147">
        <v>0</v>
      </c>
      <c r="T179" s="148">
        <f>S179*H179</f>
        <v>0</v>
      </c>
      <c r="AR179" s="149" t="s">
        <v>257</v>
      </c>
      <c r="AT179" s="149" t="s">
        <v>252</v>
      </c>
      <c r="AU179" s="149" t="s">
        <v>21</v>
      </c>
      <c r="AY179" s="17" t="s">
        <v>250</v>
      </c>
      <c r="BE179" s="150">
        <f>IF(N179="základní",J179,0)</f>
        <v>0</v>
      </c>
      <c r="BF179" s="150">
        <f>IF(N179="snížená",J179,0)</f>
        <v>0</v>
      </c>
      <c r="BG179" s="150">
        <f>IF(N179="zákl. přenesená",J179,0)</f>
        <v>0</v>
      </c>
      <c r="BH179" s="150">
        <f>IF(N179="sníž. přenesená",J179,0)</f>
        <v>0</v>
      </c>
      <c r="BI179" s="150">
        <f>IF(N179="nulová",J179,0)</f>
        <v>0</v>
      </c>
      <c r="BJ179" s="17" t="s">
        <v>88</v>
      </c>
      <c r="BK179" s="150">
        <f>ROUND(I179*H179,2)</f>
        <v>0</v>
      </c>
      <c r="BL179" s="17" t="s">
        <v>257</v>
      </c>
      <c r="BM179" s="149" t="s">
        <v>1119</v>
      </c>
    </row>
    <row r="180" spans="2:65" s="1" customFormat="1" ht="11.25">
      <c r="B180" s="33"/>
      <c r="D180" s="151" t="s">
        <v>259</v>
      </c>
      <c r="F180" s="152" t="s">
        <v>391</v>
      </c>
      <c r="I180" s="153"/>
      <c r="L180" s="33"/>
      <c r="M180" s="154"/>
      <c r="T180" s="57"/>
      <c r="AT180" s="17" t="s">
        <v>259</v>
      </c>
      <c r="AU180" s="17" t="s">
        <v>21</v>
      </c>
    </row>
    <row r="181" spans="2:65" s="12" customFormat="1" ht="11.25">
      <c r="B181" s="155"/>
      <c r="D181" s="156" t="s">
        <v>265</v>
      </c>
      <c r="E181" s="157" t="s">
        <v>1</v>
      </c>
      <c r="F181" s="158" t="s">
        <v>1120</v>
      </c>
      <c r="H181" s="159">
        <v>91550</v>
      </c>
      <c r="I181" s="160"/>
      <c r="L181" s="155"/>
      <c r="M181" s="161"/>
      <c r="T181" s="162"/>
      <c r="AT181" s="157" t="s">
        <v>265</v>
      </c>
      <c r="AU181" s="157" t="s">
        <v>21</v>
      </c>
      <c r="AV181" s="12" t="s">
        <v>21</v>
      </c>
      <c r="AW181" s="12" t="s">
        <v>36</v>
      </c>
      <c r="AX181" s="12" t="s">
        <v>88</v>
      </c>
      <c r="AY181" s="157" t="s">
        <v>250</v>
      </c>
    </row>
    <row r="182" spans="2:65" s="1" customFormat="1" ht="33" customHeight="1">
      <c r="B182" s="33"/>
      <c r="C182" s="138" t="s">
        <v>8</v>
      </c>
      <c r="D182" s="138" t="s">
        <v>252</v>
      </c>
      <c r="E182" s="139" t="s">
        <v>400</v>
      </c>
      <c r="F182" s="140" t="s">
        <v>401</v>
      </c>
      <c r="G182" s="141" t="s">
        <v>402</v>
      </c>
      <c r="H182" s="142">
        <v>18310</v>
      </c>
      <c r="I182" s="143"/>
      <c r="J182" s="144">
        <f>ROUND(I182*H182,2)</f>
        <v>0</v>
      </c>
      <c r="K182" s="140" t="s">
        <v>256</v>
      </c>
      <c r="L182" s="33"/>
      <c r="M182" s="145" t="s">
        <v>1</v>
      </c>
      <c r="N182" s="146" t="s">
        <v>45</v>
      </c>
      <c r="P182" s="147">
        <f>O182*H182</f>
        <v>0</v>
      </c>
      <c r="Q182" s="147">
        <v>0</v>
      </c>
      <c r="R182" s="147">
        <f>Q182*H182</f>
        <v>0</v>
      </c>
      <c r="S182" s="147">
        <v>0</v>
      </c>
      <c r="T182" s="148">
        <f>S182*H182</f>
        <v>0</v>
      </c>
      <c r="AR182" s="149" t="s">
        <v>257</v>
      </c>
      <c r="AT182" s="149" t="s">
        <v>252</v>
      </c>
      <c r="AU182" s="149" t="s">
        <v>21</v>
      </c>
      <c r="AY182" s="17" t="s">
        <v>250</v>
      </c>
      <c r="BE182" s="150">
        <f>IF(N182="základní",J182,0)</f>
        <v>0</v>
      </c>
      <c r="BF182" s="150">
        <f>IF(N182="snížená",J182,0)</f>
        <v>0</v>
      </c>
      <c r="BG182" s="150">
        <f>IF(N182="zákl. přenesená",J182,0)</f>
        <v>0</v>
      </c>
      <c r="BH182" s="150">
        <f>IF(N182="sníž. přenesená",J182,0)</f>
        <v>0</v>
      </c>
      <c r="BI182" s="150">
        <f>IF(N182="nulová",J182,0)</f>
        <v>0</v>
      </c>
      <c r="BJ182" s="17" t="s">
        <v>88</v>
      </c>
      <c r="BK182" s="150">
        <f>ROUND(I182*H182,2)</f>
        <v>0</v>
      </c>
      <c r="BL182" s="17" t="s">
        <v>257</v>
      </c>
      <c r="BM182" s="149" t="s">
        <v>1121</v>
      </c>
    </row>
    <row r="183" spans="2:65" s="1" customFormat="1" ht="11.25">
      <c r="B183" s="33"/>
      <c r="D183" s="151" t="s">
        <v>259</v>
      </c>
      <c r="F183" s="152" t="s">
        <v>404</v>
      </c>
      <c r="I183" s="153"/>
      <c r="L183" s="33"/>
      <c r="M183" s="154"/>
      <c r="T183" s="57"/>
      <c r="AT183" s="17" t="s">
        <v>259</v>
      </c>
      <c r="AU183" s="17" t="s">
        <v>21</v>
      </c>
    </row>
    <row r="184" spans="2:65" s="12" customFormat="1" ht="11.25">
      <c r="B184" s="155"/>
      <c r="D184" s="156" t="s">
        <v>265</v>
      </c>
      <c r="E184" s="157" t="s">
        <v>1</v>
      </c>
      <c r="F184" s="158" t="s">
        <v>1122</v>
      </c>
      <c r="H184" s="159">
        <v>18310</v>
      </c>
      <c r="I184" s="160"/>
      <c r="L184" s="155"/>
      <c r="M184" s="161"/>
      <c r="T184" s="162"/>
      <c r="AT184" s="157" t="s">
        <v>265</v>
      </c>
      <c r="AU184" s="157" t="s">
        <v>21</v>
      </c>
      <c r="AV184" s="12" t="s">
        <v>21</v>
      </c>
      <c r="AW184" s="12" t="s">
        <v>36</v>
      </c>
      <c r="AX184" s="12" t="s">
        <v>88</v>
      </c>
      <c r="AY184" s="157" t="s">
        <v>250</v>
      </c>
    </row>
    <row r="185" spans="2:65" s="1" customFormat="1" ht="24.2" customHeight="1">
      <c r="B185" s="33"/>
      <c r="C185" s="138" t="s">
        <v>351</v>
      </c>
      <c r="D185" s="138" t="s">
        <v>252</v>
      </c>
      <c r="E185" s="139" t="s">
        <v>341</v>
      </c>
      <c r="F185" s="140" t="s">
        <v>342</v>
      </c>
      <c r="G185" s="141" t="s">
        <v>276</v>
      </c>
      <c r="H185" s="142">
        <v>19667.7</v>
      </c>
      <c r="I185" s="143"/>
      <c r="J185" s="144">
        <f>ROUND(I185*H185,2)</f>
        <v>0</v>
      </c>
      <c r="K185" s="140" t="s">
        <v>256</v>
      </c>
      <c r="L185" s="33"/>
      <c r="M185" s="145" t="s">
        <v>1</v>
      </c>
      <c r="N185" s="146" t="s">
        <v>45</v>
      </c>
      <c r="P185" s="147">
        <f>O185*H185</f>
        <v>0</v>
      </c>
      <c r="Q185" s="147">
        <v>0</v>
      </c>
      <c r="R185" s="147">
        <f>Q185*H185</f>
        <v>0</v>
      </c>
      <c r="S185" s="147">
        <v>0</v>
      </c>
      <c r="T185" s="148">
        <f>S185*H185</f>
        <v>0</v>
      </c>
      <c r="AR185" s="149" t="s">
        <v>257</v>
      </c>
      <c r="AT185" s="149" t="s">
        <v>252</v>
      </c>
      <c r="AU185" s="149" t="s">
        <v>21</v>
      </c>
      <c r="AY185" s="17" t="s">
        <v>250</v>
      </c>
      <c r="BE185" s="150">
        <f>IF(N185="základní",J185,0)</f>
        <v>0</v>
      </c>
      <c r="BF185" s="150">
        <f>IF(N185="snížená",J185,0)</f>
        <v>0</v>
      </c>
      <c r="BG185" s="150">
        <f>IF(N185="zákl. přenesená",J185,0)</f>
        <v>0</v>
      </c>
      <c r="BH185" s="150">
        <f>IF(N185="sníž. přenesená",J185,0)</f>
        <v>0</v>
      </c>
      <c r="BI185" s="150">
        <f>IF(N185="nulová",J185,0)</f>
        <v>0</v>
      </c>
      <c r="BJ185" s="17" t="s">
        <v>88</v>
      </c>
      <c r="BK185" s="150">
        <f>ROUND(I185*H185,2)</f>
        <v>0</v>
      </c>
      <c r="BL185" s="17" t="s">
        <v>257</v>
      </c>
      <c r="BM185" s="149" t="s">
        <v>1123</v>
      </c>
    </row>
    <row r="186" spans="2:65" s="1" customFormat="1" ht="11.25">
      <c r="B186" s="33"/>
      <c r="D186" s="151" t="s">
        <v>259</v>
      </c>
      <c r="F186" s="152" t="s">
        <v>344</v>
      </c>
      <c r="I186" s="153"/>
      <c r="L186" s="33"/>
      <c r="M186" s="154"/>
      <c r="T186" s="57"/>
      <c r="AT186" s="17" t="s">
        <v>259</v>
      </c>
      <c r="AU186" s="17" t="s">
        <v>21</v>
      </c>
    </row>
    <row r="187" spans="2:65" s="12" customFormat="1" ht="11.25">
      <c r="B187" s="155"/>
      <c r="D187" s="156" t="s">
        <v>265</v>
      </c>
      <c r="E187" s="157" t="s">
        <v>1</v>
      </c>
      <c r="F187" s="158" t="s">
        <v>1124</v>
      </c>
      <c r="H187" s="159">
        <v>1549.5</v>
      </c>
      <c r="I187" s="160"/>
      <c r="L187" s="155"/>
      <c r="M187" s="161"/>
      <c r="T187" s="162"/>
      <c r="AT187" s="157" t="s">
        <v>265</v>
      </c>
      <c r="AU187" s="157" t="s">
        <v>21</v>
      </c>
      <c r="AV187" s="12" t="s">
        <v>21</v>
      </c>
      <c r="AW187" s="12" t="s">
        <v>36</v>
      </c>
      <c r="AX187" s="12" t="s">
        <v>80</v>
      </c>
      <c r="AY187" s="157" t="s">
        <v>250</v>
      </c>
    </row>
    <row r="188" spans="2:65" s="12" customFormat="1" ht="11.25">
      <c r="B188" s="155"/>
      <c r="D188" s="156" t="s">
        <v>265</v>
      </c>
      <c r="E188" s="157" t="s">
        <v>1</v>
      </c>
      <c r="F188" s="158" t="s">
        <v>1125</v>
      </c>
      <c r="H188" s="159">
        <v>18118.2</v>
      </c>
      <c r="I188" s="160"/>
      <c r="L188" s="155"/>
      <c r="M188" s="161"/>
      <c r="T188" s="162"/>
      <c r="AT188" s="157" t="s">
        <v>265</v>
      </c>
      <c r="AU188" s="157" t="s">
        <v>21</v>
      </c>
      <c r="AV188" s="12" t="s">
        <v>21</v>
      </c>
      <c r="AW188" s="12" t="s">
        <v>36</v>
      </c>
      <c r="AX188" s="12" t="s">
        <v>80</v>
      </c>
      <c r="AY188" s="157" t="s">
        <v>250</v>
      </c>
    </row>
    <row r="189" spans="2:65" s="13" customFormat="1" ht="11.25">
      <c r="B189" s="163"/>
      <c r="D189" s="156" t="s">
        <v>265</v>
      </c>
      <c r="E189" s="164" t="s">
        <v>1</v>
      </c>
      <c r="F189" s="165" t="s">
        <v>273</v>
      </c>
      <c r="H189" s="166">
        <v>19667.7</v>
      </c>
      <c r="I189" s="167"/>
      <c r="L189" s="163"/>
      <c r="M189" s="168"/>
      <c r="T189" s="169"/>
      <c r="AT189" s="164" t="s">
        <v>265</v>
      </c>
      <c r="AU189" s="164" t="s">
        <v>21</v>
      </c>
      <c r="AV189" s="13" t="s">
        <v>257</v>
      </c>
      <c r="AW189" s="13" t="s">
        <v>36</v>
      </c>
      <c r="AX189" s="13" t="s">
        <v>88</v>
      </c>
      <c r="AY189" s="164" t="s">
        <v>250</v>
      </c>
    </row>
    <row r="190" spans="2:65" s="1" customFormat="1" ht="24.2" customHeight="1">
      <c r="B190" s="33"/>
      <c r="C190" s="138" t="s">
        <v>357</v>
      </c>
      <c r="D190" s="138" t="s">
        <v>252</v>
      </c>
      <c r="E190" s="139" t="s">
        <v>407</v>
      </c>
      <c r="F190" s="140" t="s">
        <v>408</v>
      </c>
      <c r="G190" s="141" t="s">
        <v>276</v>
      </c>
      <c r="H190" s="142">
        <v>1166</v>
      </c>
      <c r="I190" s="143"/>
      <c r="J190" s="144">
        <f>ROUND(I190*H190,2)</f>
        <v>0</v>
      </c>
      <c r="K190" s="140" t="s">
        <v>256</v>
      </c>
      <c r="L190" s="33"/>
      <c r="M190" s="145" t="s">
        <v>1</v>
      </c>
      <c r="N190" s="146" t="s">
        <v>45</v>
      </c>
      <c r="P190" s="147">
        <f>O190*H190</f>
        <v>0</v>
      </c>
      <c r="Q190" s="147">
        <v>0</v>
      </c>
      <c r="R190" s="147">
        <f>Q190*H190</f>
        <v>0</v>
      </c>
      <c r="S190" s="147">
        <v>0</v>
      </c>
      <c r="T190" s="148">
        <f>S190*H190</f>
        <v>0</v>
      </c>
      <c r="AR190" s="149" t="s">
        <v>257</v>
      </c>
      <c r="AT190" s="149" t="s">
        <v>252</v>
      </c>
      <c r="AU190" s="149" t="s">
        <v>21</v>
      </c>
      <c r="AY190" s="17" t="s">
        <v>250</v>
      </c>
      <c r="BE190" s="150">
        <f>IF(N190="základní",J190,0)</f>
        <v>0</v>
      </c>
      <c r="BF190" s="150">
        <f>IF(N190="snížená",J190,0)</f>
        <v>0</v>
      </c>
      <c r="BG190" s="150">
        <f>IF(N190="zákl. přenesená",J190,0)</f>
        <v>0</v>
      </c>
      <c r="BH190" s="150">
        <f>IF(N190="sníž. přenesená",J190,0)</f>
        <v>0</v>
      </c>
      <c r="BI190" s="150">
        <f>IF(N190="nulová",J190,0)</f>
        <v>0</v>
      </c>
      <c r="BJ190" s="17" t="s">
        <v>88</v>
      </c>
      <c r="BK190" s="150">
        <f>ROUND(I190*H190,2)</f>
        <v>0</v>
      </c>
      <c r="BL190" s="17" t="s">
        <v>257</v>
      </c>
      <c r="BM190" s="149" t="s">
        <v>1126</v>
      </c>
    </row>
    <row r="191" spans="2:65" s="1" customFormat="1" ht="11.25">
      <c r="B191" s="33"/>
      <c r="D191" s="151" t="s">
        <v>259</v>
      </c>
      <c r="F191" s="152" t="s">
        <v>410</v>
      </c>
      <c r="I191" s="153"/>
      <c r="L191" s="33"/>
      <c r="M191" s="154"/>
      <c r="T191" s="57"/>
      <c r="AT191" s="17" t="s">
        <v>259</v>
      </c>
      <c r="AU191" s="17" t="s">
        <v>21</v>
      </c>
    </row>
    <row r="192" spans="2:65" s="12" customFormat="1" ht="11.25">
      <c r="B192" s="155"/>
      <c r="D192" s="156" t="s">
        <v>265</v>
      </c>
      <c r="E192" s="157" t="s">
        <v>1</v>
      </c>
      <c r="F192" s="158" t="s">
        <v>1103</v>
      </c>
      <c r="H192" s="159">
        <v>1166</v>
      </c>
      <c r="I192" s="160"/>
      <c r="L192" s="155"/>
      <c r="M192" s="161"/>
      <c r="T192" s="162"/>
      <c r="AT192" s="157" t="s">
        <v>265</v>
      </c>
      <c r="AU192" s="157" t="s">
        <v>21</v>
      </c>
      <c r="AV192" s="12" t="s">
        <v>21</v>
      </c>
      <c r="AW192" s="12" t="s">
        <v>36</v>
      </c>
      <c r="AX192" s="12" t="s">
        <v>88</v>
      </c>
      <c r="AY192" s="157" t="s">
        <v>250</v>
      </c>
    </row>
    <row r="193" spans="2:65" s="1" customFormat="1" ht="16.5" customHeight="1">
      <c r="B193" s="33"/>
      <c r="C193" s="138" t="s">
        <v>363</v>
      </c>
      <c r="D193" s="138" t="s">
        <v>252</v>
      </c>
      <c r="E193" s="139" t="s">
        <v>412</v>
      </c>
      <c r="F193" s="140" t="s">
        <v>413</v>
      </c>
      <c r="G193" s="141" t="s">
        <v>276</v>
      </c>
      <c r="H193" s="142">
        <v>10252.799999999999</v>
      </c>
      <c r="I193" s="143"/>
      <c r="J193" s="144">
        <f>ROUND(I193*H193,2)</f>
        <v>0</v>
      </c>
      <c r="K193" s="140" t="s">
        <v>256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0</v>
      </c>
      <c r="R193" s="147">
        <f>Q193*H193</f>
        <v>0</v>
      </c>
      <c r="S193" s="147">
        <v>0</v>
      </c>
      <c r="T193" s="148">
        <f>S193*H193</f>
        <v>0</v>
      </c>
      <c r="AR193" s="149" t="s">
        <v>257</v>
      </c>
      <c r="AT193" s="149" t="s">
        <v>252</v>
      </c>
      <c r="AU193" s="149" t="s">
        <v>21</v>
      </c>
      <c r="AY193" s="17" t="s">
        <v>250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257</v>
      </c>
      <c r="BM193" s="149" t="s">
        <v>1127</v>
      </c>
    </row>
    <row r="194" spans="2:65" s="1" customFormat="1" ht="11.25">
      <c r="B194" s="33"/>
      <c r="D194" s="151" t="s">
        <v>259</v>
      </c>
      <c r="F194" s="152" t="s">
        <v>415</v>
      </c>
      <c r="I194" s="153"/>
      <c r="L194" s="33"/>
      <c r="M194" s="154"/>
      <c r="T194" s="57"/>
      <c r="AT194" s="17" t="s">
        <v>259</v>
      </c>
      <c r="AU194" s="17" t="s">
        <v>21</v>
      </c>
    </row>
    <row r="195" spans="2:65" s="12" customFormat="1" ht="11.25">
      <c r="B195" s="155"/>
      <c r="D195" s="156" t="s">
        <v>265</v>
      </c>
      <c r="E195" s="157" t="s">
        <v>1</v>
      </c>
      <c r="F195" s="158" t="s">
        <v>1098</v>
      </c>
      <c r="H195" s="159">
        <v>1558.8</v>
      </c>
      <c r="I195" s="160"/>
      <c r="L195" s="155"/>
      <c r="M195" s="161"/>
      <c r="T195" s="162"/>
      <c r="AT195" s="157" t="s">
        <v>265</v>
      </c>
      <c r="AU195" s="157" t="s">
        <v>21</v>
      </c>
      <c r="AV195" s="12" t="s">
        <v>21</v>
      </c>
      <c r="AW195" s="12" t="s">
        <v>36</v>
      </c>
      <c r="AX195" s="12" t="s">
        <v>80</v>
      </c>
      <c r="AY195" s="157" t="s">
        <v>250</v>
      </c>
    </row>
    <row r="196" spans="2:65" s="12" customFormat="1" ht="11.25">
      <c r="B196" s="155"/>
      <c r="D196" s="156" t="s">
        <v>265</v>
      </c>
      <c r="E196" s="157" t="s">
        <v>1</v>
      </c>
      <c r="F196" s="158" t="s">
        <v>1102</v>
      </c>
      <c r="H196" s="159">
        <v>2703</v>
      </c>
      <c r="I196" s="160"/>
      <c r="L196" s="155"/>
      <c r="M196" s="161"/>
      <c r="T196" s="162"/>
      <c r="AT196" s="157" t="s">
        <v>265</v>
      </c>
      <c r="AU196" s="157" t="s">
        <v>21</v>
      </c>
      <c r="AV196" s="12" t="s">
        <v>21</v>
      </c>
      <c r="AW196" s="12" t="s">
        <v>36</v>
      </c>
      <c r="AX196" s="12" t="s">
        <v>80</v>
      </c>
      <c r="AY196" s="157" t="s">
        <v>250</v>
      </c>
    </row>
    <row r="197" spans="2:65" s="12" customFormat="1" ht="11.25">
      <c r="B197" s="155"/>
      <c r="D197" s="156" t="s">
        <v>265</v>
      </c>
      <c r="E197" s="157" t="s">
        <v>1</v>
      </c>
      <c r="F197" s="158" t="s">
        <v>1128</v>
      </c>
      <c r="H197" s="159">
        <v>4307</v>
      </c>
      <c r="I197" s="160"/>
      <c r="L197" s="155"/>
      <c r="M197" s="161"/>
      <c r="T197" s="162"/>
      <c r="AT197" s="157" t="s">
        <v>265</v>
      </c>
      <c r="AU197" s="157" t="s">
        <v>21</v>
      </c>
      <c r="AV197" s="12" t="s">
        <v>21</v>
      </c>
      <c r="AW197" s="12" t="s">
        <v>36</v>
      </c>
      <c r="AX197" s="12" t="s">
        <v>80</v>
      </c>
      <c r="AY197" s="157" t="s">
        <v>250</v>
      </c>
    </row>
    <row r="198" spans="2:65" s="12" customFormat="1" ht="11.25">
      <c r="B198" s="155"/>
      <c r="D198" s="156" t="s">
        <v>265</v>
      </c>
      <c r="E198" s="157" t="s">
        <v>1</v>
      </c>
      <c r="F198" s="158" t="s">
        <v>1129</v>
      </c>
      <c r="H198" s="159">
        <v>1684</v>
      </c>
      <c r="I198" s="160"/>
      <c r="L198" s="155"/>
      <c r="M198" s="161"/>
      <c r="T198" s="162"/>
      <c r="AT198" s="157" t="s">
        <v>265</v>
      </c>
      <c r="AU198" s="157" t="s">
        <v>21</v>
      </c>
      <c r="AV198" s="12" t="s">
        <v>21</v>
      </c>
      <c r="AW198" s="12" t="s">
        <v>36</v>
      </c>
      <c r="AX198" s="12" t="s">
        <v>80</v>
      </c>
      <c r="AY198" s="157" t="s">
        <v>250</v>
      </c>
    </row>
    <row r="199" spans="2:65" s="13" customFormat="1" ht="11.25">
      <c r="B199" s="163"/>
      <c r="D199" s="156" t="s">
        <v>265</v>
      </c>
      <c r="E199" s="164" t="s">
        <v>1</v>
      </c>
      <c r="F199" s="165" t="s">
        <v>273</v>
      </c>
      <c r="H199" s="166">
        <v>10252.799999999999</v>
      </c>
      <c r="I199" s="167"/>
      <c r="L199" s="163"/>
      <c r="M199" s="168"/>
      <c r="T199" s="169"/>
      <c r="AT199" s="164" t="s">
        <v>265</v>
      </c>
      <c r="AU199" s="164" t="s">
        <v>21</v>
      </c>
      <c r="AV199" s="13" t="s">
        <v>257</v>
      </c>
      <c r="AW199" s="13" t="s">
        <v>36</v>
      </c>
      <c r="AX199" s="13" t="s">
        <v>88</v>
      </c>
      <c r="AY199" s="164" t="s">
        <v>250</v>
      </c>
    </row>
    <row r="200" spans="2:65" s="1" customFormat="1" ht="33" customHeight="1">
      <c r="B200" s="33"/>
      <c r="C200" s="138" t="s">
        <v>369</v>
      </c>
      <c r="D200" s="138" t="s">
        <v>252</v>
      </c>
      <c r="E200" s="139" t="s">
        <v>418</v>
      </c>
      <c r="F200" s="140" t="s">
        <v>419</v>
      </c>
      <c r="G200" s="141" t="s">
        <v>255</v>
      </c>
      <c r="H200" s="142">
        <v>9250</v>
      </c>
      <c r="I200" s="143"/>
      <c r="J200" s="144">
        <f>ROUND(I200*H200,2)</f>
        <v>0</v>
      </c>
      <c r="K200" s="140" t="s">
        <v>256</v>
      </c>
      <c r="L200" s="33"/>
      <c r="M200" s="145" t="s">
        <v>1</v>
      </c>
      <c r="N200" s="146" t="s">
        <v>45</v>
      </c>
      <c r="P200" s="147">
        <f>O200*H200</f>
        <v>0</v>
      </c>
      <c r="Q200" s="147">
        <v>0</v>
      </c>
      <c r="R200" s="147">
        <f>Q200*H200</f>
        <v>0</v>
      </c>
      <c r="S200" s="147">
        <v>0</v>
      </c>
      <c r="T200" s="148">
        <f>S200*H200</f>
        <v>0</v>
      </c>
      <c r="AR200" s="149" t="s">
        <v>257</v>
      </c>
      <c r="AT200" s="149" t="s">
        <v>252</v>
      </c>
      <c r="AU200" s="149" t="s">
        <v>21</v>
      </c>
      <c r="AY200" s="17" t="s">
        <v>250</v>
      </c>
      <c r="BE200" s="150">
        <f>IF(N200="základní",J200,0)</f>
        <v>0</v>
      </c>
      <c r="BF200" s="150">
        <f>IF(N200="snížená",J200,0)</f>
        <v>0</v>
      </c>
      <c r="BG200" s="150">
        <f>IF(N200="zákl. přenesená",J200,0)</f>
        <v>0</v>
      </c>
      <c r="BH200" s="150">
        <f>IF(N200="sníž. přenesená",J200,0)</f>
        <v>0</v>
      </c>
      <c r="BI200" s="150">
        <f>IF(N200="nulová",J200,0)</f>
        <v>0</v>
      </c>
      <c r="BJ200" s="17" t="s">
        <v>88</v>
      </c>
      <c r="BK200" s="150">
        <f>ROUND(I200*H200,2)</f>
        <v>0</v>
      </c>
      <c r="BL200" s="17" t="s">
        <v>257</v>
      </c>
      <c r="BM200" s="149" t="s">
        <v>1130</v>
      </c>
    </row>
    <row r="201" spans="2:65" s="1" customFormat="1" ht="11.25">
      <c r="B201" s="33"/>
      <c r="D201" s="151" t="s">
        <v>259</v>
      </c>
      <c r="F201" s="152" t="s">
        <v>421</v>
      </c>
      <c r="I201" s="153"/>
      <c r="L201" s="33"/>
      <c r="M201" s="154"/>
      <c r="T201" s="57"/>
      <c r="AT201" s="17" t="s">
        <v>259</v>
      </c>
      <c r="AU201" s="17" t="s">
        <v>21</v>
      </c>
    </row>
    <row r="202" spans="2:65" s="12" customFormat="1" ht="11.25">
      <c r="B202" s="155"/>
      <c r="D202" s="156" t="s">
        <v>265</v>
      </c>
      <c r="E202" s="157" t="s">
        <v>1</v>
      </c>
      <c r="F202" s="158" t="s">
        <v>1131</v>
      </c>
      <c r="H202" s="159">
        <v>9250</v>
      </c>
      <c r="I202" s="160"/>
      <c r="L202" s="155"/>
      <c r="M202" s="161"/>
      <c r="T202" s="162"/>
      <c r="AT202" s="157" t="s">
        <v>265</v>
      </c>
      <c r="AU202" s="157" t="s">
        <v>21</v>
      </c>
      <c r="AV202" s="12" t="s">
        <v>21</v>
      </c>
      <c r="AW202" s="12" t="s">
        <v>36</v>
      </c>
      <c r="AX202" s="12" t="s">
        <v>88</v>
      </c>
      <c r="AY202" s="157" t="s">
        <v>250</v>
      </c>
    </row>
    <row r="203" spans="2:65" s="1" customFormat="1" ht="37.9" customHeight="1">
      <c r="B203" s="33"/>
      <c r="C203" s="138" t="s">
        <v>375</v>
      </c>
      <c r="D203" s="138" t="s">
        <v>252</v>
      </c>
      <c r="E203" s="139" t="s">
        <v>1132</v>
      </c>
      <c r="F203" s="140" t="s">
        <v>1133</v>
      </c>
      <c r="G203" s="141" t="s">
        <v>255</v>
      </c>
      <c r="H203" s="142">
        <v>1329</v>
      </c>
      <c r="I203" s="143"/>
      <c r="J203" s="144">
        <f>ROUND(I203*H203,2)</f>
        <v>0</v>
      </c>
      <c r="K203" s="140" t="s">
        <v>256</v>
      </c>
      <c r="L203" s="33"/>
      <c r="M203" s="145" t="s">
        <v>1</v>
      </c>
      <c r="N203" s="146" t="s">
        <v>45</v>
      </c>
      <c r="P203" s="147">
        <f>O203*H203</f>
        <v>0</v>
      </c>
      <c r="Q203" s="147">
        <v>0</v>
      </c>
      <c r="R203" s="147">
        <f>Q203*H203</f>
        <v>0</v>
      </c>
      <c r="S203" s="147">
        <v>0</v>
      </c>
      <c r="T203" s="148">
        <f>S203*H203</f>
        <v>0</v>
      </c>
      <c r="AR203" s="149" t="s">
        <v>257</v>
      </c>
      <c r="AT203" s="149" t="s">
        <v>252</v>
      </c>
      <c r="AU203" s="149" t="s">
        <v>21</v>
      </c>
      <c r="AY203" s="17" t="s">
        <v>250</v>
      </c>
      <c r="BE203" s="150">
        <f>IF(N203="základní",J203,0)</f>
        <v>0</v>
      </c>
      <c r="BF203" s="150">
        <f>IF(N203="snížená",J203,0)</f>
        <v>0</v>
      </c>
      <c r="BG203" s="150">
        <f>IF(N203="zákl. přenesená",J203,0)</f>
        <v>0</v>
      </c>
      <c r="BH203" s="150">
        <f>IF(N203="sníž. přenesená",J203,0)</f>
        <v>0</v>
      </c>
      <c r="BI203" s="150">
        <f>IF(N203="nulová",J203,0)</f>
        <v>0</v>
      </c>
      <c r="BJ203" s="17" t="s">
        <v>88</v>
      </c>
      <c r="BK203" s="150">
        <f>ROUND(I203*H203,2)</f>
        <v>0</v>
      </c>
      <c r="BL203" s="17" t="s">
        <v>257</v>
      </c>
      <c r="BM203" s="149" t="s">
        <v>1134</v>
      </c>
    </row>
    <row r="204" spans="2:65" s="1" customFormat="1" ht="11.25">
      <c r="B204" s="33"/>
      <c r="D204" s="151" t="s">
        <v>259</v>
      </c>
      <c r="F204" s="152" t="s">
        <v>1135</v>
      </c>
      <c r="I204" s="153"/>
      <c r="L204" s="33"/>
      <c r="M204" s="154"/>
      <c r="T204" s="57"/>
      <c r="AT204" s="17" t="s">
        <v>259</v>
      </c>
      <c r="AU204" s="17" t="s">
        <v>21</v>
      </c>
    </row>
    <row r="205" spans="2:65" s="12" customFormat="1" ht="11.25">
      <c r="B205" s="155"/>
      <c r="D205" s="156" t="s">
        <v>265</v>
      </c>
      <c r="E205" s="157" t="s">
        <v>1</v>
      </c>
      <c r="F205" s="158" t="s">
        <v>1136</v>
      </c>
      <c r="H205" s="159">
        <v>1329</v>
      </c>
      <c r="I205" s="160"/>
      <c r="L205" s="155"/>
      <c r="M205" s="161"/>
      <c r="T205" s="162"/>
      <c r="AT205" s="157" t="s">
        <v>265</v>
      </c>
      <c r="AU205" s="157" t="s">
        <v>21</v>
      </c>
      <c r="AV205" s="12" t="s">
        <v>21</v>
      </c>
      <c r="AW205" s="12" t="s">
        <v>36</v>
      </c>
      <c r="AX205" s="12" t="s">
        <v>88</v>
      </c>
      <c r="AY205" s="157" t="s">
        <v>250</v>
      </c>
    </row>
    <row r="206" spans="2:65" s="1" customFormat="1" ht="24.2" customHeight="1">
      <c r="B206" s="33"/>
      <c r="C206" s="138" t="s">
        <v>7</v>
      </c>
      <c r="D206" s="138" t="s">
        <v>252</v>
      </c>
      <c r="E206" s="139" t="s">
        <v>436</v>
      </c>
      <c r="F206" s="140" t="s">
        <v>437</v>
      </c>
      <c r="G206" s="141" t="s">
        <v>255</v>
      </c>
      <c r="H206" s="142">
        <v>9444</v>
      </c>
      <c r="I206" s="143"/>
      <c r="J206" s="144">
        <f>ROUND(I206*H206,2)</f>
        <v>0</v>
      </c>
      <c r="K206" s="140" t="s">
        <v>256</v>
      </c>
      <c r="L206" s="33"/>
      <c r="M206" s="145" t="s">
        <v>1</v>
      </c>
      <c r="N206" s="146" t="s">
        <v>45</v>
      </c>
      <c r="P206" s="147">
        <f>O206*H206</f>
        <v>0</v>
      </c>
      <c r="Q206" s="147">
        <v>0</v>
      </c>
      <c r="R206" s="147">
        <f>Q206*H206</f>
        <v>0</v>
      </c>
      <c r="S206" s="147">
        <v>0</v>
      </c>
      <c r="T206" s="148">
        <f>S206*H206</f>
        <v>0</v>
      </c>
      <c r="AR206" s="149" t="s">
        <v>257</v>
      </c>
      <c r="AT206" s="149" t="s">
        <v>252</v>
      </c>
      <c r="AU206" s="149" t="s">
        <v>21</v>
      </c>
      <c r="AY206" s="17" t="s">
        <v>250</v>
      </c>
      <c r="BE206" s="150">
        <f>IF(N206="základní",J206,0)</f>
        <v>0</v>
      </c>
      <c r="BF206" s="150">
        <f>IF(N206="snížená",J206,0)</f>
        <v>0</v>
      </c>
      <c r="BG206" s="150">
        <f>IF(N206="zákl. přenesená",J206,0)</f>
        <v>0</v>
      </c>
      <c r="BH206" s="150">
        <f>IF(N206="sníž. přenesená",J206,0)</f>
        <v>0</v>
      </c>
      <c r="BI206" s="150">
        <f>IF(N206="nulová",J206,0)</f>
        <v>0</v>
      </c>
      <c r="BJ206" s="17" t="s">
        <v>88</v>
      </c>
      <c r="BK206" s="150">
        <f>ROUND(I206*H206,2)</f>
        <v>0</v>
      </c>
      <c r="BL206" s="17" t="s">
        <v>257</v>
      </c>
      <c r="BM206" s="149" t="s">
        <v>1137</v>
      </c>
    </row>
    <row r="207" spans="2:65" s="1" customFormat="1" ht="11.25">
      <c r="B207" s="33"/>
      <c r="D207" s="151" t="s">
        <v>259</v>
      </c>
      <c r="F207" s="152" t="s">
        <v>439</v>
      </c>
      <c r="I207" s="153"/>
      <c r="L207" s="33"/>
      <c r="M207" s="154"/>
      <c r="T207" s="57"/>
      <c r="AT207" s="17" t="s">
        <v>259</v>
      </c>
      <c r="AU207" s="17" t="s">
        <v>21</v>
      </c>
    </row>
    <row r="208" spans="2:65" s="1" customFormat="1" ht="16.5" customHeight="1">
      <c r="B208" s="33"/>
      <c r="C208" s="178" t="s">
        <v>387</v>
      </c>
      <c r="D208" s="178" t="s">
        <v>364</v>
      </c>
      <c r="E208" s="179" t="s">
        <v>441</v>
      </c>
      <c r="F208" s="180" t="s">
        <v>442</v>
      </c>
      <c r="G208" s="181" t="s">
        <v>443</v>
      </c>
      <c r="H208" s="182">
        <v>188.88</v>
      </c>
      <c r="I208" s="183"/>
      <c r="J208" s="184">
        <f>ROUND(I208*H208,2)</f>
        <v>0</v>
      </c>
      <c r="K208" s="180" t="s">
        <v>256</v>
      </c>
      <c r="L208" s="185"/>
      <c r="M208" s="186" t="s">
        <v>1</v>
      </c>
      <c r="N208" s="187" t="s">
        <v>45</v>
      </c>
      <c r="P208" s="147">
        <f>O208*H208</f>
        <v>0</v>
      </c>
      <c r="Q208" s="147">
        <v>1E-3</v>
      </c>
      <c r="R208" s="147">
        <f>Q208*H208</f>
        <v>0.18887999999999999</v>
      </c>
      <c r="S208" s="147">
        <v>0</v>
      </c>
      <c r="T208" s="148">
        <f>S208*H208</f>
        <v>0</v>
      </c>
      <c r="AR208" s="149" t="s">
        <v>299</v>
      </c>
      <c r="AT208" s="149" t="s">
        <v>364</v>
      </c>
      <c r="AU208" s="149" t="s">
        <v>21</v>
      </c>
      <c r="AY208" s="17" t="s">
        <v>250</v>
      </c>
      <c r="BE208" s="150">
        <f>IF(N208="základní",J208,0)</f>
        <v>0</v>
      </c>
      <c r="BF208" s="150">
        <f>IF(N208="snížená",J208,0)</f>
        <v>0</v>
      </c>
      <c r="BG208" s="150">
        <f>IF(N208="zákl. přenesená",J208,0)</f>
        <v>0</v>
      </c>
      <c r="BH208" s="150">
        <f>IF(N208="sníž. přenesená",J208,0)</f>
        <v>0</v>
      </c>
      <c r="BI208" s="150">
        <f>IF(N208="nulová",J208,0)</f>
        <v>0</v>
      </c>
      <c r="BJ208" s="17" t="s">
        <v>88</v>
      </c>
      <c r="BK208" s="150">
        <f>ROUND(I208*H208,2)</f>
        <v>0</v>
      </c>
      <c r="BL208" s="17" t="s">
        <v>257</v>
      </c>
      <c r="BM208" s="149" t="s">
        <v>1138</v>
      </c>
    </row>
    <row r="209" spans="2:65" s="12" customFormat="1" ht="11.25">
      <c r="B209" s="155"/>
      <c r="D209" s="156" t="s">
        <v>265</v>
      </c>
      <c r="F209" s="158" t="s">
        <v>1139</v>
      </c>
      <c r="H209" s="159">
        <v>188.88</v>
      </c>
      <c r="I209" s="160"/>
      <c r="L209" s="155"/>
      <c r="M209" s="161"/>
      <c r="T209" s="162"/>
      <c r="AT209" s="157" t="s">
        <v>265</v>
      </c>
      <c r="AU209" s="157" t="s">
        <v>21</v>
      </c>
      <c r="AV209" s="12" t="s">
        <v>21</v>
      </c>
      <c r="AW209" s="12" t="s">
        <v>4</v>
      </c>
      <c r="AX209" s="12" t="s">
        <v>88</v>
      </c>
      <c r="AY209" s="157" t="s">
        <v>250</v>
      </c>
    </row>
    <row r="210" spans="2:65" s="1" customFormat="1" ht="24.2" customHeight="1">
      <c r="B210" s="33"/>
      <c r="C210" s="138" t="s">
        <v>393</v>
      </c>
      <c r="D210" s="138" t="s">
        <v>252</v>
      </c>
      <c r="E210" s="139" t="s">
        <v>448</v>
      </c>
      <c r="F210" s="140" t="s">
        <v>449</v>
      </c>
      <c r="G210" s="141" t="s">
        <v>255</v>
      </c>
      <c r="H210" s="142">
        <v>14459</v>
      </c>
      <c r="I210" s="143"/>
      <c r="J210" s="144">
        <f>ROUND(I210*H210,2)</f>
        <v>0</v>
      </c>
      <c r="K210" s="140" t="s">
        <v>256</v>
      </c>
      <c r="L210" s="33"/>
      <c r="M210" s="145" t="s">
        <v>1</v>
      </c>
      <c r="N210" s="146" t="s">
        <v>45</v>
      </c>
      <c r="P210" s="147">
        <f>O210*H210</f>
        <v>0</v>
      </c>
      <c r="Q210" s="147">
        <v>0</v>
      </c>
      <c r="R210" s="147">
        <f>Q210*H210</f>
        <v>0</v>
      </c>
      <c r="S210" s="147">
        <v>0</v>
      </c>
      <c r="T210" s="148">
        <f>S210*H210</f>
        <v>0</v>
      </c>
      <c r="AR210" s="149" t="s">
        <v>257</v>
      </c>
      <c r="AT210" s="149" t="s">
        <v>252</v>
      </c>
      <c r="AU210" s="149" t="s">
        <v>21</v>
      </c>
      <c r="AY210" s="17" t="s">
        <v>250</v>
      </c>
      <c r="BE210" s="150">
        <f>IF(N210="základní",J210,0)</f>
        <v>0</v>
      </c>
      <c r="BF210" s="150">
        <f>IF(N210="snížená",J210,0)</f>
        <v>0</v>
      </c>
      <c r="BG210" s="150">
        <f>IF(N210="zákl. přenesená",J210,0)</f>
        <v>0</v>
      </c>
      <c r="BH210" s="150">
        <f>IF(N210="sníž. přenesená",J210,0)</f>
        <v>0</v>
      </c>
      <c r="BI210" s="150">
        <f>IF(N210="nulová",J210,0)</f>
        <v>0</v>
      </c>
      <c r="BJ210" s="17" t="s">
        <v>88</v>
      </c>
      <c r="BK210" s="150">
        <f>ROUND(I210*H210,2)</f>
        <v>0</v>
      </c>
      <c r="BL210" s="17" t="s">
        <v>257</v>
      </c>
      <c r="BM210" s="149" t="s">
        <v>1140</v>
      </c>
    </row>
    <row r="211" spans="2:65" s="1" customFormat="1" ht="11.25">
      <c r="B211" s="33"/>
      <c r="D211" s="151" t="s">
        <v>259</v>
      </c>
      <c r="F211" s="152" t="s">
        <v>451</v>
      </c>
      <c r="I211" s="153"/>
      <c r="L211" s="33"/>
      <c r="M211" s="154"/>
      <c r="T211" s="57"/>
      <c r="AT211" s="17" t="s">
        <v>259</v>
      </c>
      <c r="AU211" s="17" t="s">
        <v>21</v>
      </c>
    </row>
    <row r="212" spans="2:65" s="12" customFormat="1" ht="11.25">
      <c r="B212" s="155"/>
      <c r="D212" s="156" t="s">
        <v>265</v>
      </c>
      <c r="E212" s="157" t="s">
        <v>1</v>
      </c>
      <c r="F212" s="158" t="s">
        <v>1141</v>
      </c>
      <c r="H212" s="159">
        <v>13414</v>
      </c>
      <c r="I212" s="160"/>
      <c r="L212" s="155"/>
      <c r="M212" s="161"/>
      <c r="T212" s="162"/>
      <c r="AT212" s="157" t="s">
        <v>265</v>
      </c>
      <c r="AU212" s="157" t="s">
        <v>21</v>
      </c>
      <c r="AV212" s="12" t="s">
        <v>21</v>
      </c>
      <c r="AW212" s="12" t="s">
        <v>36</v>
      </c>
      <c r="AX212" s="12" t="s">
        <v>80</v>
      </c>
      <c r="AY212" s="157" t="s">
        <v>250</v>
      </c>
    </row>
    <row r="213" spans="2:65" s="12" customFormat="1" ht="11.25">
      <c r="B213" s="155"/>
      <c r="D213" s="156" t="s">
        <v>265</v>
      </c>
      <c r="E213" s="157" t="s">
        <v>1</v>
      </c>
      <c r="F213" s="158" t="s">
        <v>1142</v>
      </c>
      <c r="H213" s="159">
        <v>1045</v>
      </c>
      <c r="I213" s="160"/>
      <c r="L213" s="155"/>
      <c r="M213" s="161"/>
      <c r="T213" s="162"/>
      <c r="AT213" s="157" t="s">
        <v>265</v>
      </c>
      <c r="AU213" s="157" t="s">
        <v>21</v>
      </c>
      <c r="AV213" s="12" t="s">
        <v>21</v>
      </c>
      <c r="AW213" s="12" t="s">
        <v>36</v>
      </c>
      <c r="AX213" s="12" t="s">
        <v>80</v>
      </c>
      <c r="AY213" s="157" t="s">
        <v>250</v>
      </c>
    </row>
    <row r="214" spans="2:65" s="13" customFormat="1" ht="11.25">
      <c r="B214" s="163"/>
      <c r="D214" s="156" t="s">
        <v>265</v>
      </c>
      <c r="E214" s="164" t="s">
        <v>1</v>
      </c>
      <c r="F214" s="165" t="s">
        <v>273</v>
      </c>
      <c r="H214" s="166">
        <v>14459</v>
      </c>
      <c r="I214" s="167"/>
      <c r="L214" s="163"/>
      <c r="M214" s="168"/>
      <c r="T214" s="169"/>
      <c r="AT214" s="164" t="s">
        <v>265</v>
      </c>
      <c r="AU214" s="164" t="s">
        <v>21</v>
      </c>
      <c r="AV214" s="13" t="s">
        <v>257</v>
      </c>
      <c r="AW214" s="13" t="s">
        <v>36</v>
      </c>
      <c r="AX214" s="13" t="s">
        <v>88</v>
      </c>
      <c r="AY214" s="164" t="s">
        <v>250</v>
      </c>
    </row>
    <row r="215" spans="2:65" s="1" customFormat="1" ht="16.5" customHeight="1">
      <c r="B215" s="33"/>
      <c r="C215" s="138" t="s">
        <v>399</v>
      </c>
      <c r="D215" s="138" t="s">
        <v>252</v>
      </c>
      <c r="E215" s="139" t="s">
        <v>455</v>
      </c>
      <c r="F215" s="140" t="s">
        <v>456</v>
      </c>
      <c r="G215" s="141" t="s">
        <v>276</v>
      </c>
      <c r="H215" s="142">
        <v>188.88</v>
      </c>
      <c r="I215" s="143"/>
      <c r="J215" s="144">
        <f>ROUND(I215*H215,2)</f>
        <v>0</v>
      </c>
      <c r="K215" s="140" t="s">
        <v>256</v>
      </c>
      <c r="L215" s="33"/>
      <c r="M215" s="145" t="s">
        <v>1</v>
      </c>
      <c r="N215" s="146" t="s">
        <v>45</v>
      </c>
      <c r="P215" s="147">
        <f>O215*H215</f>
        <v>0</v>
      </c>
      <c r="Q215" s="147">
        <v>0</v>
      </c>
      <c r="R215" s="147">
        <f>Q215*H215</f>
        <v>0</v>
      </c>
      <c r="S215" s="147">
        <v>0</v>
      </c>
      <c r="T215" s="148">
        <f>S215*H215</f>
        <v>0</v>
      </c>
      <c r="AR215" s="149" t="s">
        <v>257</v>
      </c>
      <c r="AT215" s="149" t="s">
        <v>252</v>
      </c>
      <c r="AU215" s="149" t="s">
        <v>21</v>
      </c>
      <c r="AY215" s="17" t="s">
        <v>250</v>
      </c>
      <c r="BE215" s="150">
        <f>IF(N215="základní",J215,0)</f>
        <v>0</v>
      </c>
      <c r="BF215" s="150">
        <f>IF(N215="snížená",J215,0)</f>
        <v>0</v>
      </c>
      <c r="BG215" s="150">
        <f>IF(N215="zákl. přenesená",J215,0)</f>
        <v>0</v>
      </c>
      <c r="BH215" s="150">
        <f>IF(N215="sníž. přenesená",J215,0)</f>
        <v>0</v>
      </c>
      <c r="BI215" s="150">
        <f>IF(N215="nulová",J215,0)</f>
        <v>0</v>
      </c>
      <c r="BJ215" s="17" t="s">
        <v>88</v>
      </c>
      <c r="BK215" s="150">
        <f>ROUND(I215*H215,2)</f>
        <v>0</v>
      </c>
      <c r="BL215" s="17" t="s">
        <v>257</v>
      </c>
      <c r="BM215" s="149" t="s">
        <v>1143</v>
      </c>
    </row>
    <row r="216" spans="2:65" s="1" customFormat="1" ht="11.25">
      <c r="B216" s="33"/>
      <c r="D216" s="151" t="s">
        <v>259</v>
      </c>
      <c r="F216" s="152" t="s">
        <v>458</v>
      </c>
      <c r="I216" s="153"/>
      <c r="L216" s="33"/>
      <c r="M216" s="154"/>
      <c r="T216" s="57"/>
      <c r="AT216" s="17" t="s">
        <v>259</v>
      </c>
      <c r="AU216" s="17" t="s">
        <v>21</v>
      </c>
    </row>
    <row r="217" spans="2:65" s="1" customFormat="1" ht="24.2" customHeight="1">
      <c r="B217" s="33"/>
      <c r="C217" s="138" t="s">
        <v>406</v>
      </c>
      <c r="D217" s="138" t="s">
        <v>252</v>
      </c>
      <c r="E217" s="139" t="s">
        <v>430</v>
      </c>
      <c r="F217" s="140" t="s">
        <v>431</v>
      </c>
      <c r="G217" s="141" t="s">
        <v>255</v>
      </c>
      <c r="H217" s="142">
        <v>1135</v>
      </c>
      <c r="I217" s="143"/>
      <c r="J217" s="144">
        <f>ROUND(I217*H217,2)</f>
        <v>0</v>
      </c>
      <c r="K217" s="140" t="s">
        <v>1</v>
      </c>
      <c r="L217" s="33"/>
      <c r="M217" s="145" t="s">
        <v>1</v>
      </c>
      <c r="N217" s="146" t="s">
        <v>45</v>
      </c>
      <c r="P217" s="147">
        <f>O217*H217</f>
        <v>0</v>
      </c>
      <c r="Q217" s="147">
        <v>0</v>
      </c>
      <c r="R217" s="147">
        <f>Q217*H217</f>
        <v>0</v>
      </c>
      <c r="S217" s="147">
        <v>0</v>
      </c>
      <c r="T217" s="148">
        <f>S217*H217</f>
        <v>0</v>
      </c>
      <c r="AR217" s="149" t="s">
        <v>257</v>
      </c>
      <c r="AT217" s="149" t="s">
        <v>252</v>
      </c>
      <c r="AU217" s="149" t="s">
        <v>21</v>
      </c>
      <c r="AY217" s="17" t="s">
        <v>250</v>
      </c>
      <c r="BE217" s="150">
        <f>IF(N217="základní",J217,0)</f>
        <v>0</v>
      </c>
      <c r="BF217" s="150">
        <f>IF(N217="snížená",J217,0)</f>
        <v>0</v>
      </c>
      <c r="BG217" s="150">
        <f>IF(N217="zákl. přenesená",J217,0)</f>
        <v>0</v>
      </c>
      <c r="BH217" s="150">
        <f>IF(N217="sníž. přenesená",J217,0)</f>
        <v>0</v>
      </c>
      <c r="BI217" s="150">
        <f>IF(N217="nulová",J217,0)</f>
        <v>0</v>
      </c>
      <c r="BJ217" s="17" t="s">
        <v>88</v>
      </c>
      <c r="BK217" s="150">
        <f>ROUND(I217*H217,2)</f>
        <v>0</v>
      </c>
      <c r="BL217" s="17" t="s">
        <v>257</v>
      </c>
      <c r="BM217" s="149" t="s">
        <v>1144</v>
      </c>
    </row>
    <row r="218" spans="2:65" s="1" customFormat="1" ht="68.25">
      <c r="B218" s="33"/>
      <c r="D218" s="156" t="s">
        <v>285</v>
      </c>
      <c r="F218" s="170" t="s">
        <v>433</v>
      </c>
      <c r="I218" s="153"/>
      <c r="L218" s="33"/>
      <c r="M218" s="154"/>
      <c r="T218" s="57"/>
      <c r="AT218" s="17" t="s">
        <v>285</v>
      </c>
      <c r="AU218" s="17" t="s">
        <v>21</v>
      </c>
    </row>
    <row r="219" spans="2:65" s="12" customFormat="1" ht="11.25">
      <c r="B219" s="155"/>
      <c r="D219" s="156" t="s">
        <v>265</v>
      </c>
      <c r="E219" s="157" t="s">
        <v>1</v>
      </c>
      <c r="F219" s="158" t="s">
        <v>1145</v>
      </c>
      <c r="H219" s="159">
        <v>1135</v>
      </c>
      <c r="I219" s="160"/>
      <c r="L219" s="155"/>
      <c r="M219" s="161"/>
      <c r="T219" s="162"/>
      <c r="AT219" s="157" t="s">
        <v>265</v>
      </c>
      <c r="AU219" s="157" t="s">
        <v>21</v>
      </c>
      <c r="AV219" s="12" t="s">
        <v>21</v>
      </c>
      <c r="AW219" s="12" t="s">
        <v>36</v>
      </c>
      <c r="AX219" s="12" t="s">
        <v>88</v>
      </c>
      <c r="AY219" s="157" t="s">
        <v>250</v>
      </c>
    </row>
    <row r="220" spans="2:65" s="11" customFormat="1" ht="22.9" customHeight="1">
      <c r="B220" s="126"/>
      <c r="D220" s="127" t="s">
        <v>79</v>
      </c>
      <c r="E220" s="136" t="s">
        <v>257</v>
      </c>
      <c r="F220" s="136" t="s">
        <v>553</v>
      </c>
      <c r="I220" s="129"/>
      <c r="J220" s="137">
        <f>BK220</f>
        <v>0</v>
      </c>
      <c r="L220" s="126"/>
      <c r="M220" s="131"/>
      <c r="P220" s="132">
        <f>SUM(P221:P238)</f>
        <v>0</v>
      </c>
      <c r="R220" s="132">
        <f>SUM(R221:R238)</f>
        <v>11882.948819999998</v>
      </c>
      <c r="T220" s="133">
        <f>SUM(T221:T238)</f>
        <v>0</v>
      </c>
      <c r="AR220" s="127" t="s">
        <v>88</v>
      </c>
      <c r="AT220" s="134" t="s">
        <v>79</v>
      </c>
      <c r="AU220" s="134" t="s">
        <v>88</v>
      </c>
      <c r="AY220" s="127" t="s">
        <v>250</v>
      </c>
      <c r="BK220" s="135">
        <f>SUM(BK221:BK238)</f>
        <v>0</v>
      </c>
    </row>
    <row r="221" spans="2:65" s="1" customFormat="1" ht="24.2" customHeight="1">
      <c r="B221" s="33"/>
      <c r="C221" s="138" t="s">
        <v>411</v>
      </c>
      <c r="D221" s="138" t="s">
        <v>252</v>
      </c>
      <c r="E221" s="139" t="s">
        <v>562</v>
      </c>
      <c r="F221" s="140" t="s">
        <v>563</v>
      </c>
      <c r="G221" s="141" t="s">
        <v>255</v>
      </c>
      <c r="H221" s="142">
        <v>90</v>
      </c>
      <c r="I221" s="143"/>
      <c r="J221" s="144">
        <f>ROUND(I221*H221,2)</f>
        <v>0</v>
      </c>
      <c r="K221" s="140" t="s">
        <v>256</v>
      </c>
      <c r="L221" s="33"/>
      <c r="M221" s="145" t="s">
        <v>1</v>
      </c>
      <c r="N221" s="146" t="s">
        <v>45</v>
      </c>
      <c r="P221" s="147">
        <f>O221*H221</f>
        <v>0</v>
      </c>
      <c r="Q221" s="147">
        <v>0.31879000000000002</v>
      </c>
      <c r="R221" s="147">
        <f>Q221*H221</f>
        <v>28.691100000000002</v>
      </c>
      <c r="S221" s="147">
        <v>0</v>
      </c>
      <c r="T221" s="148">
        <f>S221*H221</f>
        <v>0</v>
      </c>
      <c r="AR221" s="149" t="s">
        <v>257</v>
      </c>
      <c r="AT221" s="149" t="s">
        <v>252</v>
      </c>
      <c r="AU221" s="149" t="s">
        <v>21</v>
      </c>
      <c r="AY221" s="17" t="s">
        <v>250</v>
      </c>
      <c r="BE221" s="150">
        <f>IF(N221="základní",J221,0)</f>
        <v>0</v>
      </c>
      <c r="BF221" s="150">
        <f>IF(N221="snížená",J221,0)</f>
        <v>0</v>
      </c>
      <c r="BG221" s="150">
        <f>IF(N221="zákl. přenesená",J221,0)</f>
        <v>0</v>
      </c>
      <c r="BH221" s="150">
        <f>IF(N221="sníž. přenesená",J221,0)</f>
        <v>0</v>
      </c>
      <c r="BI221" s="150">
        <f>IF(N221="nulová",J221,0)</f>
        <v>0</v>
      </c>
      <c r="BJ221" s="17" t="s">
        <v>88</v>
      </c>
      <c r="BK221" s="150">
        <f>ROUND(I221*H221,2)</f>
        <v>0</v>
      </c>
      <c r="BL221" s="17" t="s">
        <v>257</v>
      </c>
      <c r="BM221" s="149" t="s">
        <v>1146</v>
      </c>
    </row>
    <row r="222" spans="2:65" s="1" customFormat="1" ht="11.25">
      <c r="B222" s="33"/>
      <c r="D222" s="151" t="s">
        <v>259</v>
      </c>
      <c r="F222" s="152" t="s">
        <v>565</v>
      </c>
      <c r="I222" s="153"/>
      <c r="L222" s="33"/>
      <c r="M222" s="154"/>
      <c r="T222" s="57"/>
      <c r="AT222" s="17" t="s">
        <v>259</v>
      </c>
      <c r="AU222" s="17" t="s">
        <v>21</v>
      </c>
    </row>
    <row r="223" spans="2:65" s="1" customFormat="1" ht="33" customHeight="1">
      <c r="B223" s="33"/>
      <c r="C223" s="138" t="s">
        <v>417</v>
      </c>
      <c r="D223" s="138" t="s">
        <v>252</v>
      </c>
      <c r="E223" s="139" t="s">
        <v>589</v>
      </c>
      <c r="F223" s="140" t="s">
        <v>590</v>
      </c>
      <c r="G223" s="141" t="s">
        <v>276</v>
      </c>
      <c r="H223" s="142">
        <v>2267</v>
      </c>
      <c r="I223" s="143"/>
      <c r="J223" s="144">
        <f>ROUND(I223*H223,2)</f>
        <v>0</v>
      </c>
      <c r="K223" s="140" t="s">
        <v>1</v>
      </c>
      <c r="L223" s="33"/>
      <c r="M223" s="145" t="s">
        <v>1</v>
      </c>
      <c r="N223" s="146" t="s">
        <v>45</v>
      </c>
      <c r="P223" s="147">
        <f>O223*H223</f>
        <v>0</v>
      </c>
      <c r="Q223" s="147">
        <v>2.4340799999999998</v>
      </c>
      <c r="R223" s="147">
        <f>Q223*H223</f>
        <v>5518.0593599999993</v>
      </c>
      <c r="S223" s="147">
        <v>0</v>
      </c>
      <c r="T223" s="148">
        <f>S223*H223</f>
        <v>0</v>
      </c>
      <c r="AR223" s="149" t="s">
        <v>257</v>
      </c>
      <c r="AT223" s="149" t="s">
        <v>252</v>
      </c>
      <c r="AU223" s="149" t="s">
        <v>21</v>
      </c>
      <c r="AY223" s="17" t="s">
        <v>250</v>
      </c>
      <c r="BE223" s="150">
        <f>IF(N223="základní",J223,0)</f>
        <v>0</v>
      </c>
      <c r="BF223" s="150">
        <f>IF(N223="snížená",J223,0)</f>
        <v>0</v>
      </c>
      <c r="BG223" s="150">
        <f>IF(N223="zákl. přenesená",J223,0)</f>
        <v>0</v>
      </c>
      <c r="BH223" s="150">
        <f>IF(N223="sníž. přenesená",J223,0)</f>
        <v>0</v>
      </c>
      <c r="BI223" s="150">
        <f>IF(N223="nulová",J223,0)</f>
        <v>0</v>
      </c>
      <c r="BJ223" s="17" t="s">
        <v>88</v>
      </c>
      <c r="BK223" s="150">
        <f>ROUND(I223*H223,2)</f>
        <v>0</v>
      </c>
      <c r="BL223" s="17" t="s">
        <v>257</v>
      </c>
      <c r="BM223" s="149" t="s">
        <v>1147</v>
      </c>
    </row>
    <row r="224" spans="2:65" s="1" customFormat="1" ht="29.25">
      <c r="B224" s="33"/>
      <c r="D224" s="156" t="s">
        <v>285</v>
      </c>
      <c r="F224" s="170" t="s">
        <v>592</v>
      </c>
      <c r="I224" s="153"/>
      <c r="L224" s="33"/>
      <c r="M224" s="154"/>
      <c r="T224" s="57"/>
      <c r="AT224" s="17" t="s">
        <v>285</v>
      </c>
      <c r="AU224" s="17" t="s">
        <v>21</v>
      </c>
    </row>
    <row r="225" spans="2:65" s="12" customFormat="1" ht="11.25">
      <c r="B225" s="155"/>
      <c r="D225" s="156" t="s">
        <v>265</v>
      </c>
      <c r="E225" s="157" t="s">
        <v>1</v>
      </c>
      <c r="F225" s="158" t="s">
        <v>1148</v>
      </c>
      <c r="H225" s="159">
        <v>2267</v>
      </c>
      <c r="I225" s="160"/>
      <c r="L225" s="155"/>
      <c r="M225" s="161"/>
      <c r="T225" s="162"/>
      <c r="AT225" s="157" t="s">
        <v>265</v>
      </c>
      <c r="AU225" s="157" t="s">
        <v>21</v>
      </c>
      <c r="AV225" s="12" t="s">
        <v>21</v>
      </c>
      <c r="AW225" s="12" t="s">
        <v>36</v>
      </c>
      <c r="AX225" s="12" t="s">
        <v>88</v>
      </c>
      <c r="AY225" s="157" t="s">
        <v>250</v>
      </c>
    </row>
    <row r="226" spans="2:65" s="1" customFormat="1" ht="37.9" customHeight="1">
      <c r="B226" s="33"/>
      <c r="C226" s="138" t="s">
        <v>423</v>
      </c>
      <c r="D226" s="138" t="s">
        <v>252</v>
      </c>
      <c r="E226" s="139" t="s">
        <v>914</v>
      </c>
      <c r="F226" s="140" t="s">
        <v>915</v>
      </c>
      <c r="G226" s="141" t="s">
        <v>276</v>
      </c>
      <c r="H226" s="142">
        <v>937</v>
      </c>
      <c r="I226" s="143"/>
      <c r="J226" s="144">
        <f>ROUND(I226*H226,2)</f>
        <v>0</v>
      </c>
      <c r="K226" s="140" t="s">
        <v>1</v>
      </c>
      <c r="L226" s="33"/>
      <c r="M226" s="145" t="s">
        <v>1</v>
      </c>
      <c r="N226" s="146" t="s">
        <v>45</v>
      </c>
      <c r="P226" s="147">
        <f>O226*H226</f>
        <v>0</v>
      </c>
      <c r="Q226" s="147">
        <v>2.4340799999999998</v>
      </c>
      <c r="R226" s="147">
        <f>Q226*H226</f>
        <v>2280.7329599999998</v>
      </c>
      <c r="S226" s="147">
        <v>0</v>
      </c>
      <c r="T226" s="148">
        <f>S226*H226</f>
        <v>0</v>
      </c>
      <c r="AR226" s="149" t="s">
        <v>257</v>
      </c>
      <c r="AT226" s="149" t="s">
        <v>252</v>
      </c>
      <c r="AU226" s="149" t="s">
        <v>21</v>
      </c>
      <c r="AY226" s="17" t="s">
        <v>250</v>
      </c>
      <c r="BE226" s="150">
        <f>IF(N226="základní",J226,0)</f>
        <v>0</v>
      </c>
      <c r="BF226" s="150">
        <f>IF(N226="snížená",J226,0)</f>
        <v>0</v>
      </c>
      <c r="BG226" s="150">
        <f>IF(N226="zákl. přenesená",J226,0)</f>
        <v>0</v>
      </c>
      <c r="BH226" s="150">
        <f>IF(N226="sníž. přenesená",J226,0)</f>
        <v>0</v>
      </c>
      <c r="BI226" s="150">
        <f>IF(N226="nulová",J226,0)</f>
        <v>0</v>
      </c>
      <c r="BJ226" s="17" t="s">
        <v>88</v>
      </c>
      <c r="BK226" s="150">
        <f>ROUND(I226*H226,2)</f>
        <v>0</v>
      </c>
      <c r="BL226" s="17" t="s">
        <v>257</v>
      </c>
      <c r="BM226" s="149" t="s">
        <v>1149</v>
      </c>
    </row>
    <row r="227" spans="2:65" s="1" customFormat="1" ht="29.25">
      <c r="B227" s="33"/>
      <c r="D227" s="156" t="s">
        <v>285</v>
      </c>
      <c r="F227" s="170" t="s">
        <v>592</v>
      </c>
      <c r="I227" s="153"/>
      <c r="L227" s="33"/>
      <c r="M227" s="154"/>
      <c r="T227" s="57"/>
      <c r="AT227" s="17" t="s">
        <v>285</v>
      </c>
      <c r="AU227" s="17" t="s">
        <v>21</v>
      </c>
    </row>
    <row r="228" spans="2:65" s="12" customFormat="1" ht="11.25">
      <c r="B228" s="155"/>
      <c r="D228" s="156" t="s">
        <v>265</v>
      </c>
      <c r="E228" s="157" t="s">
        <v>1</v>
      </c>
      <c r="F228" s="158" t="s">
        <v>1150</v>
      </c>
      <c r="H228" s="159">
        <v>937</v>
      </c>
      <c r="I228" s="160"/>
      <c r="L228" s="155"/>
      <c r="M228" s="161"/>
      <c r="T228" s="162"/>
      <c r="AT228" s="157" t="s">
        <v>265</v>
      </c>
      <c r="AU228" s="157" t="s">
        <v>21</v>
      </c>
      <c r="AV228" s="12" t="s">
        <v>21</v>
      </c>
      <c r="AW228" s="12" t="s">
        <v>36</v>
      </c>
      <c r="AX228" s="12" t="s">
        <v>88</v>
      </c>
      <c r="AY228" s="157" t="s">
        <v>250</v>
      </c>
    </row>
    <row r="229" spans="2:65" s="1" customFormat="1" ht="24.2" customHeight="1">
      <c r="B229" s="33"/>
      <c r="C229" s="138" t="s">
        <v>429</v>
      </c>
      <c r="D229" s="138" t="s">
        <v>252</v>
      </c>
      <c r="E229" s="139" t="s">
        <v>595</v>
      </c>
      <c r="F229" s="140" t="s">
        <v>596</v>
      </c>
      <c r="G229" s="141" t="s">
        <v>255</v>
      </c>
      <c r="H229" s="142">
        <v>2955</v>
      </c>
      <c r="I229" s="143"/>
      <c r="J229" s="144">
        <f>ROUND(I229*H229,2)</f>
        <v>0</v>
      </c>
      <c r="K229" s="140" t="s">
        <v>256</v>
      </c>
      <c r="L229" s="33"/>
      <c r="M229" s="145" t="s">
        <v>1</v>
      </c>
      <c r="N229" s="146" t="s">
        <v>45</v>
      </c>
      <c r="P229" s="147">
        <f>O229*H229</f>
        <v>0</v>
      </c>
      <c r="Q229" s="147">
        <v>0</v>
      </c>
      <c r="R229" s="147">
        <f>Q229*H229</f>
        <v>0</v>
      </c>
      <c r="S229" s="147">
        <v>0</v>
      </c>
      <c r="T229" s="148">
        <f>S229*H229</f>
        <v>0</v>
      </c>
      <c r="AR229" s="149" t="s">
        <v>257</v>
      </c>
      <c r="AT229" s="149" t="s">
        <v>252</v>
      </c>
      <c r="AU229" s="149" t="s">
        <v>21</v>
      </c>
      <c r="AY229" s="17" t="s">
        <v>250</v>
      </c>
      <c r="BE229" s="150">
        <f>IF(N229="základní",J229,0)</f>
        <v>0</v>
      </c>
      <c r="BF229" s="150">
        <f>IF(N229="snížená",J229,0)</f>
        <v>0</v>
      </c>
      <c r="BG229" s="150">
        <f>IF(N229="zákl. přenesená",J229,0)</f>
        <v>0</v>
      </c>
      <c r="BH229" s="150">
        <f>IF(N229="sníž. přenesená",J229,0)</f>
        <v>0</v>
      </c>
      <c r="BI229" s="150">
        <f>IF(N229="nulová",J229,0)</f>
        <v>0</v>
      </c>
      <c r="BJ229" s="17" t="s">
        <v>88</v>
      </c>
      <c r="BK229" s="150">
        <f>ROUND(I229*H229,2)</f>
        <v>0</v>
      </c>
      <c r="BL229" s="17" t="s">
        <v>257</v>
      </c>
      <c r="BM229" s="149" t="s">
        <v>1151</v>
      </c>
    </row>
    <row r="230" spans="2:65" s="1" customFormat="1" ht="11.25">
      <c r="B230" s="33"/>
      <c r="D230" s="151" t="s">
        <v>259</v>
      </c>
      <c r="F230" s="152" t="s">
        <v>598</v>
      </c>
      <c r="I230" s="153"/>
      <c r="L230" s="33"/>
      <c r="M230" s="154"/>
      <c r="T230" s="57"/>
      <c r="AT230" s="17" t="s">
        <v>259</v>
      </c>
      <c r="AU230" s="17" t="s">
        <v>21</v>
      </c>
    </row>
    <row r="231" spans="2:65" s="12" customFormat="1" ht="11.25">
      <c r="B231" s="155"/>
      <c r="D231" s="156" t="s">
        <v>265</v>
      </c>
      <c r="E231" s="157" t="s">
        <v>1</v>
      </c>
      <c r="F231" s="158" t="s">
        <v>1152</v>
      </c>
      <c r="H231" s="159">
        <v>2955</v>
      </c>
      <c r="I231" s="160"/>
      <c r="L231" s="155"/>
      <c r="M231" s="161"/>
      <c r="T231" s="162"/>
      <c r="AT231" s="157" t="s">
        <v>265</v>
      </c>
      <c r="AU231" s="157" t="s">
        <v>21</v>
      </c>
      <c r="AV231" s="12" t="s">
        <v>21</v>
      </c>
      <c r="AW231" s="12" t="s">
        <v>36</v>
      </c>
      <c r="AX231" s="12" t="s">
        <v>88</v>
      </c>
      <c r="AY231" s="157" t="s">
        <v>250</v>
      </c>
    </row>
    <row r="232" spans="2:65" s="1" customFormat="1" ht="24.2" customHeight="1">
      <c r="B232" s="33"/>
      <c r="C232" s="138" t="s">
        <v>435</v>
      </c>
      <c r="D232" s="138" t="s">
        <v>252</v>
      </c>
      <c r="E232" s="139" t="s">
        <v>602</v>
      </c>
      <c r="F232" s="140" t="s">
        <v>603</v>
      </c>
      <c r="G232" s="141" t="s">
        <v>276</v>
      </c>
      <c r="H232" s="142">
        <v>18</v>
      </c>
      <c r="I232" s="143"/>
      <c r="J232" s="144">
        <f>ROUND(I232*H232,2)</f>
        <v>0</v>
      </c>
      <c r="K232" s="140" t="s">
        <v>256</v>
      </c>
      <c r="L232" s="33"/>
      <c r="M232" s="145" t="s">
        <v>1</v>
      </c>
      <c r="N232" s="146" t="s">
        <v>45</v>
      </c>
      <c r="P232" s="147">
        <f>O232*H232</f>
        <v>0</v>
      </c>
      <c r="Q232" s="147">
        <v>2.4142999999999999</v>
      </c>
      <c r="R232" s="147">
        <f>Q232*H232</f>
        <v>43.4574</v>
      </c>
      <c r="S232" s="147">
        <v>0</v>
      </c>
      <c r="T232" s="148">
        <f>S232*H232</f>
        <v>0</v>
      </c>
      <c r="AR232" s="149" t="s">
        <v>257</v>
      </c>
      <c r="AT232" s="149" t="s">
        <v>252</v>
      </c>
      <c r="AU232" s="149" t="s">
        <v>21</v>
      </c>
      <c r="AY232" s="17" t="s">
        <v>250</v>
      </c>
      <c r="BE232" s="150">
        <f>IF(N232="základní",J232,0)</f>
        <v>0</v>
      </c>
      <c r="BF232" s="150">
        <f>IF(N232="snížená",J232,0)</f>
        <v>0</v>
      </c>
      <c r="BG232" s="150">
        <f>IF(N232="zákl. přenesená",J232,0)</f>
        <v>0</v>
      </c>
      <c r="BH232" s="150">
        <f>IF(N232="sníž. přenesená",J232,0)</f>
        <v>0</v>
      </c>
      <c r="BI232" s="150">
        <f>IF(N232="nulová",J232,0)</f>
        <v>0</v>
      </c>
      <c r="BJ232" s="17" t="s">
        <v>88</v>
      </c>
      <c r="BK232" s="150">
        <f>ROUND(I232*H232,2)</f>
        <v>0</v>
      </c>
      <c r="BL232" s="17" t="s">
        <v>257</v>
      </c>
      <c r="BM232" s="149" t="s">
        <v>1153</v>
      </c>
    </row>
    <row r="233" spans="2:65" s="1" customFormat="1" ht="11.25">
      <c r="B233" s="33"/>
      <c r="D233" s="151" t="s">
        <v>259</v>
      </c>
      <c r="F233" s="152" t="s">
        <v>605</v>
      </c>
      <c r="I233" s="153"/>
      <c r="L233" s="33"/>
      <c r="M233" s="154"/>
      <c r="T233" s="57"/>
      <c r="AT233" s="17" t="s">
        <v>259</v>
      </c>
      <c r="AU233" s="17" t="s">
        <v>21</v>
      </c>
    </row>
    <row r="234" spans="2:65" s="1" customFormat="1" ht="19.5">
      <c r="B234" s="33"/>
      <c r="D234" s="156" t="s">
        <v>285</v>
      </c>
      <c r="F234" s="170" t="s">
        <v>1154</v>
      </c>
      <c r="I234" s="153"/>
      <c r="L234" s="33"/>
      <c r="M234" s="154"/>
      <c r="T234" s="57"/>
      <c r="AT234" s="17" t="s">
        <v>285</v>
      </c>
      <c r="AU234" s="17" t="s">
        <v>21</v>
      </c>
    </row>
    <row r="235" spans="2:65" s="1" customFormat="1" ht="16.5" customHeight="1">
      <c r="B235" s="33"/>
      <c r="C235" s="138" t="s">
        <v>440</v>
      </c>
      <c r="D235" s="138" t="s">
        <v>252</v>
      </c>
      <c r="E235" s="139" t="s">
        <v>608</v>
      </c>
      <c r="F235" s="140" t="s">
        <v>609</v>
      </c>
      <c r="G235" s="141" t="s">
        <v>255</v>
      </c>
      <c r="H235" s="142">
        <v>90</v>
      </c>
      <c r="I235" s="143"/>
      <c r="J235" s="144">
        <f>ROUND(I235*H235,2)</f>
        <v>0</v>
      </c>
      <c r="K235" s="140" t="s">
        <v>256</v>
      </c>
      <c r="L235" s="33"/>
      <c r="M235" s="145" t="s">
        <v>1</v>
      </c>
      <c r="N235" s="146" t="s">
        <v>45</v>
      </c>
      <c r="P235" s="147">
        <f>O235*H235</f>
        <v>0</v>
      </c>
      <c r="Q235" s="147">
        <v>0</v>
      </c>
      <c r="R235" s="147">
        <f>Q235*H235</f>
        <v>0</v>
      </c>
      <c r="S235" s="147">
        <v>0</v>
      </c>
      <c r="T235" s="148">
        <f>S235*H235</f>
        <v>0</v>
      </c>
      <c r="AR235" s="149" t="s">
        <v>257</v>
      </c>
      <c r="AT235" s="149" t="s">
        <v>252</v>
      </c>
      <c r="AU235" s="149" t="s">
        <v>21</v>
      </c>
      <c r="AY235" s="17" t="s">
        <v>250</v>
      </c>
      <c r="BE235" s="150">
        <f>IF(N235="základní",J235,0)</f>
        <v>0</v>
      </c>
      <c r="BF235" s="150">
        <f>IF(N235="snížená",J235,0)</f>
        <v>0</v>
      </c>
      <c r="BG235" s="150">
        <f>IF(N235="zákl. přenesená",J235,0)</f>
        <v>0</v>
      </c>
      <c r="BH235" s="150">
        <f>IF(N235="sníž. přenesená",J235,0)</f>
        <v>0</v>
      </c>
      <c r="BI235" s="150">
        <f>IF(N235="nulová",J235,0)</f>
        <v>0</v>
      </c>
      <c r="BJ235" s="17" t="s">
        <v>88</v>
      </c>
      <c r="BK235" s="150">
        <f>ROUND(I235*H235,2)</f>
        <v>0</v>
      </c>
      <c r="BL235" s="17" t="s">
        <v>257</v>
      </c>
      <c r="BM235" s="149" t="s">
        <v>1155</v>
      </c>
    </row>
    <row r="236" spans="2:65" s="1" customFormat="1" ht="11.25">
      <c r="B236" s="33"/>
      <c r="D236" s="151" t="s">
        <v>259</v>
      </c>
      <c r="F236" s="152" t="s">
        <v>611</v>
      </c>
      <c r="I236" s="153"/>
      <c r="L236" s="33"/>
      <c r="M236" s="154"/>
      <c r="T236" s="57"/>
      <c r="AT236" s="17" t="s">
        <v>259</v>
      </c>
      <c r="AU236" s="17" t="s">
        <v>21</v>
      </c>
    </row>
    <row r="237" spans="2:65" s="1" customFormat="1" ht="16.5" customHeight="1">
      <c r="B237" s="33"/>
      <c r="C237" s="138" t="s">
        <v>447</v>
      </c>
      <c r="D237" s="138" t="s">
        <v>252</v>
      </c>
      <c r="E237" s="139" t="s">
        <v>613</v>
      </c>
      <c r="F237" s="140" t="s">
        <v>614</v>
      </c>
      <c r="G237" s="141" t="s">
        <v>276</v>
      </c>
      <c r="H237" s="142">
        <v>2002</v>
      </c>
      <c r="I237" s="143"/>
      <c r="J237" s="144">
        <f>ROUND(I237*H237,2)</f>
        <v>0</v>
      </c>
      <c r="K237" s="140" t="s">
        <v>1</v>
      </c>
      <c r="L237" s="33"/>
      <c r="M237" s="145" t="s">
        <v>1</v>
      </c>
      <c r="N237" s="146" t="s">
        <v>45</v>
      </c>
      <c r="P237" s="147">
        <f>O237*H237</f>
        <v>0</v>
      </c>
      <c r="Q237" s="147">
        <v>2.004</v>
      </c>
      <c r="R237" s="147">
        <f>Q237*H237</f>
        <v>4012.0079999999998</v>
      </c>
      <c r="S237" s="147">
        <v>0</v>
      </c>
      <c r="T237" s="148">
        <f>S237*H237</f>
        <v>0</v>
      </c>
      <c r="AR237" s="149" t="s">
        <v>257</v>
      </c>
      <c r="AT237" s="149" t="s">
        <v>252</v>
      </c>
      <c r="AU237" s="149" t="s">
        <v>21</v>
      </c>
      <c r="AY237" s="17" t="s">
        <v>250</v>
      </c>
      <c r="BE237" s="150">
        <f>IF(N237="základní",J237,0)</f>
        <v>0</v>
      </c>
      <c r="BF237" s="150">
        <f>IF(N237="snížená",J237,0)</f>
        <v>0</v>
      </c>
      <c r="BG237" s="150">
        <f>IF(N237="zákl. přenesená",J237,0)</f>
        <v>0</v>
      </c>
      <c r="BH237" s="150">
        <f>IF(N237="sníž. přenesená",J237,0)</f>
        <v>0</v>
      </c>
      <c r="BI237" s="150">
        <f>IF(N237="nulová",J237,0)</f>
        <v>0</v>
      </c>
      <c r="BJ237" s="17" t="s">
        <v>88</v>
      </c>
      <c r="BK237" s="150">
        <f>ROUND(I237*H237,2)</f>
        <v>0</v>
      </c>
      <c r="BL237" s="17" t="s">
        <v>257</v>
      </c>
      <c r="BM237" s="149" t="s">
        <v>1156</v>
      </c>
    </row>
    <row r="238" spans="2:65" s="12" customFormat="1" ht="11.25">
      <c r="B238" s="155"/>
      <c r="D238" s="156" t="s">
        <v>265</v>
      </c>
      <c r="E238" s="157" t="s">
        <v>1</v>
      </c>
      <c r="F238" s="158" t="s">
        <v>1157</v>
      </c>
      <c r="H238" s="159">
        <v>2002</v>
      </c>
      <c r="I238" s="160"/>
      <c r="L238" s="155"/>
      <c r="M238" s="161"/>
      <c r="T238" s="162"/>
      <c r="AT238" s="157" t="s">
        <v>265</v>
      </c>
      <c r="AU238" s="157" t="s">
        <v>21</v>
      </c>
      <c r="AV238" s="12" t="s">
        <v>21</v>
      </c>
      <c r="AW238" s="12" t="s">
        <v>36</v>
      </c>
      <c r="AX238" s="12" t="s">
        <v>88</v>
      </c>
      <c r="AY238" s="157" t="s">
        <v>250</v>
      </c>
    </row>
    <row r="239" spans="2:65" s="11" customFormat="1" ht="22.9" customHeight="1">
      <c r="B239" s="126"/>
      <c r="D239" s="127" t="s">
        <v>79</v>
      </c>
      <c r="E239" s="136" t="s">
        <v>305</v>
      </c>
      <c r="F239" s="136" t="s">
        <v>629</v>
      </c>
      <c r="I239" s="129"/>
      <c r="J239" s="137">
        <f>BK239</f>
        <v>0</v>
      </c>
      <c r="L239" s="126"/>
      <c r="M239" s="131"/>
      <c r="P239" s="132">
        <f>SUM(P240:P248)</f>
        <v>0</v>
      </c>
      <c r="R239" s="132">
        <f>SUM(R240:R248)</f>
        <v>0</v>
      </c>
      <c r="T239" s="133">
        <f>SUM(T240:T248)</f>
        <v>36.242080000000001</v>
      </c>
      <c r="AR239" s="127" t="s">
        <v>88</v>
      </c>
      <c r="AT239" s="134" t="s">
        <v>79</v>
      </c>
      <c r="AU239" s="134" t="s">
        <v>88</v>
      </c>
      <c r="AY239" s="127" t="s">
        <v>250</v>
      </c>
      <c r="BK239" s="135">
        <f>SUM(BK240:BK248)</f>
        <v>0</v>
      </c>
    </row>
    <row r="240" spans="2:65" s="1" customFormat="1" ht="24.2" customHeight="1">
      <c r="B240" s="33"/>
      <c r="C240" s="138" t="s">
        <v>454</v>
      </c>
      <c r="D240" s="138" t="s">
        <v>252</v>
      </c>
      <c r="E240" s="139" t="s">
        <v>669</v>
      </c>
      <c r="F240" s="140" t="s">
        <v>670</v>
      </c>
      <c r="G240" s="141" t="s">
        <v>276</v>
      </c>
      <c r="H240" s="142">
        <v>2</v>
      </c>
      <c r="I240" s="143"/>
      <c r="J240" s="144">
        <f>ROUND(I240*H240,2)</f>
        <v>0</v>
      </c>
      <c r="K240" s="140" t="s">
        <v>256</v>
      </c>
      <c r="L240" s="33"/>
      <c r="M240" s="145" t="s">
        <v>1</v>
      </c>
      <c r="N240" s="146" t="s">
        <v>45</v>
      </c>
      <c r="P240" s="147">
        <f>O240*H240</f>
        <v>0</v>
      </c>
      <c r="Q240" s="147">
        <v>0</v>
      </c>
      <c r="R240" s="147">
        <f>Q240*H240</f>
        <v>0</v>
      </c>
      <c r="S240" s="147">
        <v>2.85</v>
      </c>
      <c r="T240" s="148">
        <f>S240*H240</f>
        <v>5.7</v>
      </c>
      <c r="AR240" s="149" t="s">
        <v>257</v>
      </c>
      <c r="AT240" s="149" t="s">
        <v>252</v>
      </c>
      <c r="AU240" s="149" t="s">
        <v>21</v>
      </c>
      <c r="AY240" s="17" t="s">
        <v>250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257</v>
      </c>
      <c r="BM240" s="149" t="s">
        <v>1158</v>
      </c>
    </row>
    <row r="241" spans="2:65" s="1" customFormat="1" ht="11.25">
      <c r="B241" s="33"/>
      <c r="D241" s="151" t="s">
        <v>259</v>
      </c>
      <c r="F241" s="152" t="s">
        <v>672</v>
      </c>
      <c r="I241" s="153"/>
      <c r="L241" s="33"/>
      <c r="M241" s="154"/>
      <c r="T241" s="57"/>
      <c r="AT241" s="17" t="s">
        <v>259</v>
      </c>
      <c r="AU241" s="17" t="s">
        <v>21</v>
      </c>
    </row>
    <row r="242" spans="2:65" s="12" customFormat="1" ht="11.25">
      <c r="B242" s="155"/>
      <c r="D242" s="156" t="s">
        <v>265</v>
      </c>
      <c r="E242" s="157" t="s">
        <v>1</v>
      </c>
      <c r="F242" s="158" t="s">
        <v>1159</v>
      </c>
      <c r="H242" s="159">
        <v>2</v>
      </c>
      <c r="I242" s="160"/>
      <c r="L242" s="155"/>
      <c r="M242" s="161"/>
      <c r="T242" s="162"/>
      <c r="AT242" s="157" t="s">
        <v>265</v>
      </c>
      <c r="AU242" s="157" t="s">
        <v>21</v>
      </c>
      <c r="AV242" s="12" t="s">
        <v>21</v>
      </c>
      <c r="AW242" s="12" t="s">
        <v>36</v>
      </c>
      <c r="AX242" s="12" t="s">
        <v>88</v>
      </c>
      <c r="AY242" s="157" t="s">
        <v>250</v>
      </c>
    </row>
    <row r="243" spans="2:65" s="1" customFormat="1" ht="24.2" customHeight="1">
      <c r="B243" s="33"/>
      <c r="C243" s="138" t="s">
        <v>460</v>
      </c>
      <c r="D243" s="138" t="s">
        <v>252</v>
      </c>
      <c r="E243" s="139" t="s">
        <v>681</v>
      </c>
      <c r="F243" s="140" t="s">
        <v>682</v>
      </c>
      <c r="G243" s="141" t="s">
        <v>481</v>
      </c>
      <c r="H243" s="142">
        <v>178.4</v>
      </c>
      <c r="I243" s="143"/>
      <c r="J243" s="144">
        <f>ROUND(I243*H243,2)</f>
        <v>0</v>
      </c>
      <c r="K243" s="140" t="s">
        <v>256</v>
      </c>
      <c r="L243" s="33"/>
      <c r="M243" s="145" t="s">
        <v>1</v>
      </c>
      <c r="N243" s="146" t="s">
        <v>45</v>
      </c>
      <c r="P243" s="147">
        <f>O243*H243</f>
        <v>0</v>
      </c>
      <c r="Q243" s="147">
        <v>0</v>
      </c>
      <c r="R243" s="147">
        <f>Q243*H243</f>
        <v>0</v>
      </c>
      <c r="S243" s="147">
        <v>0.16500000000000001</v>
      </c>
      <c r="T243" s="148">
        <f>S243*H243</f>
        <v>29.436000000000003</v>
      </c>
      <c r="AR243" s="149" t="s">
        <v>257</v>
      </c>
      <c r="AT243" s="149" t="s">
        <v>252</v>
      </c>
      <c r="AU243" s="149" t="s">
        <v>21</v>
      </c>
      <c r="AY243" s="17" t="s">
        <v>250</v>
      </c>
      <c r="BE243" s="150">
        <f>IF(N243="základní",J243,0)</f>
        <v>0</v>
      </c>
      <c r="BF243" s="150">
        <f>IF(N243="snížená",J243,0)</f>
        <v>0</v>
      </c>
      <c r="BG243" s="150">
        <f>IF(N243="zákl. přenesená",J243,0)</f>
        <v>0</v>
      </c>
      <c r="BH243" s="150">
        <f>IF(N243="sníž. přenesená",J243,0)</f>
        <v>0</v>
      </c>
      <c r="BI243" s="150">
        <f>IF(N243="nulová",J243,0)</f>
        <v>0</v>
      </c>
      <c r="BJ243" s="17" t="s">
        <v>88</v>
      </c>
      <c r="BK243" s="150">
        <f>ROUND(I243*H243,2)</f>
        <v>0</v>
      </c>
      <c r="BL243" s="17" t="s">
        <v>257</v>
      </c>
      <c r="BM243" s="149" t="s">
        <v>1160</v>
      </c>
    </row>
    <row r="244" spans="2:65" s="1" customFormat="1" ht="11.25">
      <c r="B244" s="33"/>
      <c r="D244" s="151" t="s">
        <v>259</v>
      </c>
      <c r="F244" s="152" t="s">
        <v>684</v>
      </c>
      <c r="I244" s="153"/>
      <c r="L244" s="33"/>
      <c r="M244" s="154"/>
      <c r="T244" s="57"/>
      <c r="AT244" s="17" t="s">
        <v>259</v>
      </c>
      <c r="AU244" s="17" t="s">
        <v>21</v>
      </c>
    </row>
    <row r="245" spans="2:65" s="12" customFormat="1" ht="11.25">
      <c r="B245" s="155"/>
      <c r="D245" s="156" t="s">
        <v>265</v>
      </c>
      <c r="E245" s="157" t="s">
        <v>1</v>
      </c>
      <c r="F245" s="158" t="s">
        <v>1161</v>
      </c>
      <c r="H245" s="159">
        <v>178.4</v>
      </c>
      <c r="I245" s="160"/>
      <c r="L245" s="155"/>
      <c r="M245" s="161"/>
      <c r="T245" s="162"/>
      <c r="AT245" s="157" t="s">
        <v>265</v>
      </c>
      <c r="AU245" s="157" t="s">
        <v>21</v>
      </c>
      <c r="AV245" s="12" t="s">
        <v>21</v>
      </c>
      <c r="AW245" s="12" t="s">
        <v>36</v>
      </c>
      <c r="AX245" s="12" t="s">
        <v>88</v>
      </c>
      <c r="AY245" s="157" t="s">
        <v>250</v>
      </c>
    </row>
    <row r="246" spans="2:65" s="1" customFormat="1" ht="24.2" customHeight="1">
      <c r="B246" s="33"/>
      <c r="C246" s="138" t="s">
        <v>466</v>
      </c>
      <c r="D246" s="138" t="s">
        <v>252</v>
      </c>
      <c r="E246" s="139" t="s">
        <v>687</v>
      </c>
      <c r="F246" s="140" t="s">
        <v>688</v>
      </c>
      <c r="G246" s="141" t="s">
        <v>557</v>
      </c>
      <c r="H246" s="142">
        <v>446</v>
      </c>
      <c r="I246" s="143"/>
      <c r="J246" s="144">
        <f>ROUND(I246*H246,2)</f>
        <v>0</v>
      </c>
      <c r="K246" s="140" t="s">
        <v>256</v>
      </c>
      <c r="L246" s="33"/>
      <c r="M246" s="145" t="s">
        <v>1</v>
      </c>
      <c r="N246" s="146" t="s">
        <v>45</v>
      </c>
      <c r="P246" s="147">
        <f>O246*H246</f>
        <v>0</v>
      </c>
      <c r="Q246" s="147">
        <v>0</v>
      </c>
      <c r="R246" s="147">
        <f>Q246*H246</f>
        <v>0</v>
      </c>
      <c r="S246" s="147">
        <v>2.48E-3</v>
      </c>
      <c r="T246" s="148">
        <f>S246*H246</f>
        <v>1.10608</v>
      </c>
      <c r="AR246" s="149" t="s">
        <v>257</v>
      </c>
      <c r="AT246" s="149" t="s">
        <v>252</v>
      </c>
      <c r="AU246" s="149" t="s">
        <v>21</v>
      </c>
      <c r="AY246" s="17" t="s">
        <v>250</v>
      </c>
      <c r="BE246" s="150">
        <f>IF(N246="základní",J246,0)</f>
        <v>0</v>
      </c>
      <c r="BF246" s="150">
        <f>IF(N246="snížená",J246,0)</f>
        <v>0</v>
      </c>
      <c r="BG246" s="150">
        <f>IF(N246="zákl. přenesená",J246,0)</f>
        <v>0</v>
      </c>
      <c r="BH246" s="150">
        <f>IF(N246="sníž. přenesená",J246,0)</f>
        <v>0</v>
      </c>
      <c r="BI246" s="150">
        <f>IF(N246="nulová",J246,0)</f>
        <v>0</v>
      </c>
      <c r="BJ246" s="17" t="s">
        <v>88</v>
      </c>
      <c r="BK246" s="150">
        <f>ROUND(I246*H246,2)</f>
        <v>0</v>
      </c>
      <c r="BL246" s="17" t="s">
        <v>257</v>
      </c>
      <c r="BM246" s="149" t="s">
        <v>1162</v>
      </c>
    </row>
    <row r="247" spans="2:65" s="1" customFormat="1" ht="11.25">
      <c r="B247" s="33"/>
      <c r="D247" s="151" t="s">
        <v>259</v>
      </c>
      <c r="F247" s="152" t="s">
        <v>690</v>
      </c>
      <c r="I247" s="153"/>
      <c r="L247" s="33"/>
      <c r="M247" s="154"/>
      <c r="T247" s="57"/>
      <c r="AT247" s="17" t="s">
        <v>259</v>
      </c>
      <c r="AU247" s="17" t="s">
        <v>21</v>
      </c>
    </row>
    <row r="248" spans="2:65" s="12" customFormat="1" ht="11.25">
      <c r="B248" s="155"/>
      <c r="D248" s="156" t="s">
        <v>265</v>
      </c>
      <c r="E248" s="157" t="s">
        <v>1</v>
      </c>
      <c r="F248" s="158" t="s">
        <v>1163</v>
      </c>
      <c r="H248" s="159">
        <v>446</v>
      </c>
      <c r="I248" s="160"/>
      <c r="L248" s="155"/>
      <c r="M248" s="161"/>
      <c r="T248" s="162"/>
      <c r="AT248" s="157" t="s">
        <v>265</v>
      </c>
      <c r="AU248" s="157" t="s">
        <v>21</v>
      </c>
      <c r="AV248" s="12" t="s">
        <v>21</v>
      </c>
      <c r="AW248" s="12" t="s">
        <v>36</v>
      </c>
      <c r="AX248" s="12" t="s">
        <v>88</v>
      </c>
      <c r="AY248" s="157" t="s">
        <v>250</v>
      </c>
    </row>
    <row r="249" spans="2:65" s="11" customFormat="1" ht="22.9" customHeight="1">
      <c r="B249" s="126"/>
      <c r="D249" s="127" t="s">
        <v>79</v>
      </c>
      <c r="E249" s="136" t="s">
        <v>692</v>
      </c>
      <c r="F249" s="136" t="s">
        <v>693</v>
      </c>
      <c r="I249" s="129"/>
      <c r="J249" s="137">
        <f>BK249</f>
        <v>0</v>
      </c>
      <c r="L249" s="126"/>
      <c r="M249" s="131"/>
      <c r="P249" s="132">
        <f>SUM(P250:P258)</f>
        <v>0</v>
      </c>
      <c r="R249" s="132">
        <f>SUM(R250:R258)</f>
        <v>0</v>
      </c>
      <c r="T249" s="133">
        <f>SUM(T250:T258)</f>
        <v>0</v>
      </c>
      <c r="AR249" s="127" t="s">
        <v>88</v>
      </c>
      <c r="AT249" s="134" t="s">
        <v>79</v>
      </c>
      <c r="AU249" s="134" t="s">
        <v>88</v>
      </c>
      <c r="AY249" s="127" t="s">
        <v>250</v>
      </c>
      <c r="BK249" s="135">
        <f>SUM(BK250:BK258)</f>
        <v>0</v>
      </c>
    </row>
    <row r="250" spans="2:65" s="1" customFormat="1" ht="37.9" customHeight="1">
      <c r="B250" s="33"/>
      <c r="C250" s="138" t="s">
        <v>472</v>
      </c>
      <c r="D250" s="138" t="s">
        <v>252</v>
      </c>
      <c r="E250" s="139" t="s">
        <v>1067</v>
      </c>
      <c r="F250" s="140" t="s">
        <v>1068</v>
      </c>
      <c r="G250" s="141" t="s">
        <v>402</v>
      </c>
      <c r="H250" s="142">
        <v>5.7</v>
      </c>
      <c r="I250" s="143"/>
      <c r="J250" s="144">
        <f>ROUND(I250*H250,2)</f>
        <v>0</v>
      </c>
      <c r="K250" s="140" t="s">
        <v>256</v>
      </c>
      <c r="L250" s="33"/>
      <c r="M250" s="145" t="s">
        <v>1</v>
      </c>
      <c r="N250" s="146" t="s">
        <v>45</v>
      </c>
      <c r="P250" s="147">
        <f>O250*H250</f>
        <v>0</v>
      </c>
      <c r="Q250" s="147">
        <v>0</v>
      </c>
      <c r="R250" s="147">
        <f>Q250*H250</f>
        <v>0</v>
      </c>
      <c r="S250" s="147">
        <v>0</v>
      </c>
      <c r="T250" s="148">
        <f>S250*H250</f>
        <v>0</v>
      </c>
      <c r="AR250" s="149" t="s">
        <v>257</v>
      </c>
      <c r="AT250" s="149" t="s">
        <v>252</v>
      </c>
      <c r="AU250" s="149" t="s">
        <v>21</v>
      </c>
      <c r="AY250" s="17" t="s">
        <v>250</v>
      </c>
      <c r="BE250" s="150">
        <f>IF(N250="základní",J250,0)</f>
        <v>0</v>
      </c>
      <c r="BF250" s="150">
        <f>IF(N250="snížená",J250,0)</f>
        <v>0</v>
      </c>
      <c r="BG250" s="150">
        <f>IF(N250="zákl. přenesená",J250,0)</f>
        <v>0</v>
      </c>
      <c r="BH250" s="150">
        <f>IF(N250="sníž. přenesená",J250,0)</f>
        <v>0</v>
      </c>
      <c r="BI250" s="150">
        <f>IF(N250="nulová",J250,0)</f>
        <v>0</v>
      </c>
      <c r="BJ250" s="17" t="s">
        <v>88</v>
      </c>
      <c r="BK250" s="150">
        <f>ROUND(I250*H250,2)</f>
        <v>0</v>
      </c>
      <c r="BL250" s="17" t="s">
        <v>257</v>
      </c>
      <c r="BM250" s="149" t="s">
        <v>1164</v>
      </c>
    </row>
    <row r="251" spans="2:65" s="1" customFormat="1" ht="11.25">
      <c r="B251" s="33"/>
      <c r="D251" s="151" t="s">
        <v>259</v>
      </c>
      <c r="F251" s="152" t="s">
        <v>1070</v>
      </c>
      <c r="I251" s="153"/>
      <c r="L251" s="33"/>
      <c r="M251" s="154"/>
      <c r="T251" s="57"/>
      <c r="AT251" s="17" t="s">
        <v>259</v>
      </c>
      <c r="AU251" s="17" t="s">
        <v>21</v>
      </c>
    </row>
    <row r="252" spans="2:65" s="1" customFormat="1" ht="24.2" customHeight="1">
      <c r="B252" s="33"/>
      <c r="C252" s="138" t="s">
        <v>478</v>
      </c>
      <c r="D252" s="138" t="s">
        <v>252</v>
      </c>
      <c r="E252" s="139" t="s">
        <v>1165</v>
      </c>
      <c r="F252" s="140" t="s">
        <v>961</v>
      </c>
      <c r="G252" s="141" t="s">
        <v>402</v>
      </c>
      <c r="H252" s="142">
        <v>2131.2199999999998</v>
      </c>
      <c r="I252" s="143"/>
      <c r="J252" s="144">
        <f>ROUND(I252*H252,2)</f>
        <v>0</v>
      </c>
      <c r="K252" s="140" t="s">
        <v>256</v>
      </c>
      <c r="L252" s="33"/>
      <c r="M252" s="145" t="s">
        <v>1</v>
      </c>
      <c r="N252" s="146" t="s">
        <v>45</v>
      </c>
      <c r="P252" s="147">
        <f>O252*H252</f>
        <v>0</v>
      </c>
      <c r="Q252" s="147">
        <v>0</v>
      </c>
      <c r="R252" s="147">
        <f>Q252*H252</f>
        <v>0</v>
      </c>
      <c r="S252" s="147">
        <v>0</v>
      </c>
      <c r="T252" s="148">
        <f>S252*H252</f>
        <v>0</v>
      </c>
      <c r="AR252" s="149" t="s">
        <v>257</v>
      </c>
      <c r="AT252" s="149" t="s">
        <v>252</v>
      </c>
      <c r="AU252" s="149" t="s">
        <v>21</v>
      </c>
      <c r="AY252" s="17" t="s">
        <v>250</v>
      </c>
      <c r="BE252" s="150">
        <f>IF(N252="základní",J252,0)</f>
        <v>0</v>
      </c>
      <c r="BF252" s="150">
        <f>IF(N252="snížená",J252,0)</f>
        <v>0</v>
      </c>
      <c r="BG252" s="150">
        <f>IF(N252="zákl. přenesená",J252,0)</f>
        <v>0</v>
      </c>
      <c r="BH252" s="150">
        <f>IF(N252="sníž. přenesená",J252,0)</f>
        <v>0</v>
      </c>
      <c r="BI252" s="150">
        <f>IF(N252="nulová",J252,0)</f>
        <v>0</v>
      </c>
      <c r="BJ252" s="17" t="s">
        <v>88</v>
      </c>
      <c r="BK252" s="150">
        <f>ROUND(I252*H252,2)</f>
        <v>0</v>
      </c>
      <c r="BL252" s="17" t="s">
        <v>257</v>
      </c>
      <c r="BM252" s="149" t="s">
        <v>1166</v>
      </c>
    </row>
    <row r="253" spans="2:65" s="1" customFormat="1" ht="11.25">
      <c r="B253" s="33"/>
      <c r="D253" s="151" t="s">
        <v>259</v>
      </c>
      <c r="F253" s="152" t="s">
        <v>1167</v>
      </c>
      <c r="I253" s="153"/>
      <c r="L253" s="33"/>
      <c r="M253" s="154"/>
      <c r="T253" s="57"/>
      <c r="AT253" s="17" t="s">
        <v>259</v>
      </c>
      <c r="AU253" s="17" t="s">
        <v>21</v>
      </c>
    </row>
    <row r="254" spans="2:65" s="1" customFormat="1" ht="24.2" customHeight="1">
      <c r="B254" s="33"/>
      <c r="C254" s="138" t="s">
        <v>485</v>
      </c>
      <c r="D254" s="138" t="s">
        <v>252</v>
      </c>
      <c r="E254" s="139" t="s">
        <v>1074</v>
      </c>
      <c r="F254" s="140" t="s">
        <v>1075</v>
      </c>
      <c r="G254" s="141" t="s">
        <v>402</v>
      </c>
      <c r="H254" s="142">
        <v>2167.462</v>
      </c>
      <c r="I254" s="143"/>
      <c r="J254" s="144">
        <f>ROUND(I254*H254,2)</f>
        <v>0</v>
      </c>
      <c r="K254" s="140" t="s">
        <v>256</v>
      </c>
      <c r="L254" s="33"/>
      <c r="M254" s="145" t="s">
        <v>1</v>
      </c>
      <c r="N254" s="146" t="s">
        <v>45</v>
      </c>
      <c r="P254" s="147">
        <f>O254*H254</f>
        <v>0</v>
      </c>
      <c r="Q254" s="147">
        <v>0</v>
      </c>
      <c r="R254" s="147">
        <f>Q254*H254</f>
        <v>0</v>
      </c>
      <c r="S254" s="147">
        <v>0</v>
      </c>
      <c r="T254" s="148">
        <f>S254*H254</f>
        <v>0</v>
      </c>
      <c r="AR254" s="149" t="s">
        <v>257</v>
      </c>
      <c r="AT254" s="149" t="s">
        <v>252</v>
      </c>
      <c r="AU254" s="149" t="s">
        <v>21</v>
      </c>
      <c r="AY254" s="17" t="s">
        <v>250</v>
      </c>
      <c r="BE254" s="150">
        <f>IF(N254="základní",J254,0)</f>
        <v>0</v>
      </c>
      <c r="BF254" s="150">
        <f>IF(N254="snížená",J254,0)</f>
        <v>0</v>
      </c>
      <c r="BG254" s="150">
        <f>IF(N254="zákl. přenesená",J254,0)</f>
        <v>0</v>
      </c>
      <c r="BH254" s="150">
        <f>IF(N254="sníž. přenesená",J254,0)</f>
        <v>0</v>
      </c>
      <c r="BI254" s="150">
        <f>IF(N254="nulová",J254,0)</f>
        <v>0</v>
      </c>
      <c r="BJ254" s="17" t="s">
        <v>88</v>
      </c>
      <c r="BK254" s="150">
        <f>ROUND(I254*H254,2)</f>
        <v>0</v>
      </c>
      <c r="BL254" s="17" t="s">
        <v>257</v>
      </c>
      <c r="BM254" s="149" t="s">
        <v>1168</v>
      </c>
    </row>
    <row r="255" spans="2:65" s="1" customFormat="1" ht="11.25">
      <c r="B255" s="33"/>
      <c r="D255" s="151" t="s">
        <v>259</v>
      </c>
      <c r="F255" s="152" t="s">
        <v>1077</v>
      </c>
      <c r="I255" s="153"/>
      <c r="L255" s="33"/>
      <c r="M255" s="154"/>
      <c r="T255" s="57"/>
      <c r="AT255" s="17" t="s">
        <v>259</v>
      </c>
      <c r="AU255" s="17" t="s">
        <v>21</v>
      </c>
    </row>
    <row r="256" spans="2:65" s="1" customFormat="1" ht="24.2" customHeight="1">
      <c r="B256" s="33"/>
      <c r="C256" s="138" t="s">
        <v>491</v>
      </c>
      <c r="D256" s="138" t="s">
        <v>252</v>
      </c>
      <c r="E256" s="139" t="s">
        <v>1078</v>
      </c>
      <c r="F256" s="140" t="s">
        <v>1079</v>
      </c>
      <c r="G256" s="141" t="s">
        <v>402</v>
      </c>
      <c r="H256" s="142">
        <v>41181.777999999998</v>
      </c>
      <c r="I256" s="143"/>
      <c r="J256" s="144">
        <f>ROUND(I256*H256,2)</f>
        <v>0</v>
      </c>
      <c r="K256" s="140" t="s">
        <v>256</v>
      </c>
      <c r="L256" s="33"/>
      <c r="M256" s="145" t="s">
        <v>1</v>
      </c>
      <c r="N256" s="146" t="s">
        <v>45</v>
      </c>
      <c r="P256" s="147">
        <f>O256*H256</f>
        <v>0</v>
      </c>
      <c r="Q256" s="147">
        <v>0</v>
      </c>
      <c r="R256" s="147">
        <f>Q256*H256</f>
        <v>0</v>
      </c>
      <c r="S256" s="147">
        <v>0</v>
      </c>
      <c r="T256" s="148">
        <f>S256*H256</f>
        <v>0</v>
      </c>
      <c r="AR256" s="149" t="s">
        <v>257</v>
      </c>
      <c r="AT256" s="149" t="s">
        <v>252</v>
      </c>
      <c r="AU256" s="149" t="s">
        <v>21</v>
      </c>
      <c r="AY256" s="17" t="s">
        <v>250</v>
      </c>
      <c r="BE256" s="150">
        <f>IF(N256="základní",J256,0)</f>
        <v>0</v>
      </c>
      <c r="BF256" s="150">
        <f>IF(N256="snížená",J256,0)</f>
        <v>0</v>
      </c>
      <c r="BG256" s="150">
        <f>IF(N256="zákl. přenesená",J256,0)</f>
        <v>0</v>
      </c>
      <c r="BH256" s="150">
        <f>IF(N256="sníž. přenesená",J256,0)</f>
        <v>0</v>
      </c>
      <c r="BI256" s="150">
        <f>IF(N256="nulová",J256,0)</f>
        <v>0</v>
      </c>
      <c r="BJ256" s="17" t="s">
        <v>88</v>
      </c>
      <c r="BK256" s="150">
        <f>ROUND(I256*H256,2)</f>
        <v>0</v>
      </c>
      <c r="BL256" s="17" t="s">
        <v>257</v>
      </c>
      <c r="BM256" s="149" t="s">
        <v>1169</v>
      </c>
    </row>
    <row r="257" spans="2:65" s="1" customFormat="1" ht="11.25">
      <c r="B257" s="33"/>
      <c r="D257" s="151" t="s">
        <v>259</v>
      </c>
      <c r="F257" s="152" t="s">
        <v>1081</v>
      </c>
      <c r="I257" s="153"/>
      <c r="L257" s="33"/>
      <c r="M257" s="154"/>
      <c r="T257" s="57"/>
      <c r="AT257" s="17" t="s">
        <v>259</v>
      </c>
      <c r="AU257" s="17" t="s">
        <v>21</v>
      </c>
    </row>
    <row r="258" spans="2:65" s="12" customFormat="1" ht="11.25">
      <c r="B258" s="155"/>
      <c r="D258" s="156" t="s">
        <v>265</v>
      </c>
      <c r="E258" s="157" t="s">
        <v>1</v>
      </c>
      <c r="F258" s="158" t="s">
        <v>1170</v>
      </c>
      <c r="H258" s="159">
        <v>41181.777999999998</v>
      </c>
      <c r="I258" s="160"/>
      <c r="L258" s="155"/>
      <c r="M258" s="161"/>
      <c r="T258" s="162"/>
      <c r="AT258" s="157" t="s">
        <v>265</v>
      </c>
      <c r="AU258" s="157" t="s">
        <v>21</v>
      </c>
      <c r="AV258" s="12" t="s">
        <v>21</v>
      </c>
      <c r="AW258" s="12" t="s">
        <v>36</v>
      </c>
      <c r="AX258" s="12" t="s">
        <v>88</v>
      </c>
      <c r="AY258" s="157" t="s">
        <v>250</v>
      </c>
    </row>
    <row r="259" spans="2:65" s="11" customFormat="1" ht="22.9" customHeight="1">
      <c r="B259" s="126"/>
      <c r="D259" s="127" t="s">
        <v>79</v>
      </c>
      <c r="E259" s="136" t="s">
        <v>720</v>
      </c>
      <c r="F259" s="136" t="s">
        <v>721</v>
      </c>
      <c r="I259" s="129"/>
      <c r="J259" s="137">
        <f>BK259</f>
        <v>0</v>
      </c>
      <c r="L259" s="126"/>
      <c r="M259" s="131"/>
      <c r="P259" s="132">
        <f>SUM(P260:P261)</f>
        <v>0</v>
      </c>
      <c r="R259" s="132">
        <f>SUM(R260:R261)</f>
        <v>0</v>
      </c>
      <c r="T259" s="133">
        <f>SUM(T260:T261)</f>
        <v>0</v>
      </c>
      <c r="AR259" s="127" t="s">
        <v>88</v>
      </c>
      <c r="AT259" s="134" t="s">
        <v>79</v>
      </c>
      <c r="AU259" s="134" t="s">
        <v>88</v>
      </c>
      <c r="AY259" s="127" t="s">
        <v>250</v>
      </c>
      <c r="BK259" s="135">
        <f>SUM(BK260:BK261)</f>
        <v>0</v>
      </c>
    </row>
    <row r="260" spans="2:65" s="1" customFormat="1" ht="16.5" customHeight="1">
      <c r="B260" s="33"/>
      <c r="C260" s="138" t="s">
        <v>495</v>
      </c>
      <c r="D260" s="138" t="s">
        <v>252</v>
      </c>
      <c r="E260" s="139" t="s">
        <v>723</v>
      </c>
      <c r="F260" s="140" t="s">
        <v>724</v>
      </c>
      <c r="G260" s="141" t="s">
        <v>402</v>
      </c>
      <c r="H260" s="142">
        <v>11883.138000000001</v>
      </c>
      <c r="I260" s="143"/>
      <c r="J260" s="144">
        <f>ROUND(I260*H260,2)</f>
        <v>0</v>
      </c>
      <c r="K260" s="140" t="s">
        <v>256</v>
      </c>
      <c r="L260" s="33"/>
      <c r="M260" s="145" t="s">
        <v>1</v>
      </c>
      <c r="N260" s="146" t="s">
        <v>45</v>
      </c>
      <c r="P260" s="147">
        <f>O260*H260</f>
        <v>0</v>
      </c>
      <c r="Q260" s="147">
        <v>0</v>
      </c>
      <c r="R260" s="147">
        <f>Q260*H260</f>
        <v>0</v>
      </c>
      <c r="S260" s="147">
        <v>0</v>
      </c>
      <c r="T260" s="148">
        <f>S260*H260</f>
        <v>0</v>
      </c>
      <c r="AR260" s="149" t="s">
        <v>257</v>
      </c>
      <c r="AT260" s="149" t="s">
        <v>252</v>
      </c>
      <c r="AU260" s="149" t="s">
        <v>21</v>
      </c>
      <c r="AY260" s="17" t="s">
        <v>250</v>
      </c>
      <c r="BE260" s="150">
        <f>IF(N260="základní",J260,0)</f>
        <v>0</v>
      </c>
      <c r="BF260" s="150">
        <f>IF(N260="snížená",J260,0)</f>
        <v>0</v>
      </c>
      <c r="BG260" s="150">
        <f>IF(N260="zákl. přenesená",J260,0)</f>
        <v>0</v>
      </c>
      <c r="BH260" s="150">
        <f>IF(N260="sníž. přenesená",J260,0)</f>
        <v>0</v>
      </c>
      <c r="BI260" s="150">
        <f>IF(N260="nulová",J260,0)</f>
        <v>0</v>
      </c>
      <c r="BJ260" s="17" t="s">
        <v>88</v>
      </c>
      <c r="BK260" s="150">
        <f>ROUND(I260*H260,2)</f>
        <v>0</v>
      </c>
      <c r="BL260" s="17" t="s">
        <v>257</v>
      </c>
      <c r="BM260" s="149" t="s">
        <v>1171</v>
      </c>
    </row>
    <row r="261" spans="2:65" s="1" customFormat="1" ht="11.25">
      <c r="B261" s="33"/>
      <c r="D261" s="151" t="s">
        <v>259</v>
      </c>
      <c r="F261" s="152" t="s">
        <v>726</v>
      </c>
      <c r="I261" s="153"/>
      <c r="L261" s="33"/>
      <c r="M261" s="193"/>
      <c r="N261" s="190"/>
      <c r="O261" s="190"/>
      <c r="P261" s="190"/>
      <c r="Q261" s="190"/>
      <c r="R261" s="190"/>
      <c r="S261" s="190"/>
      <c r="T261" s="194"/>
      <c r="AT261" s="17" t="s">
        <v>259</v>
      </c>
      <c r="AU261" s="17" t="s">
        <v>21</v>
      </c>
    </row>
    <row r="262" spans="2:65" s="1" customFormat="1" ht="6.95" customHeight="1">
      <c r="B262" s="45"/>
      <c r="C262" s="46"/>
      <c r="D262" s="46"/>
      <c r="E262" s="46"/>
      <c r="F262" s="46"/>
      <c r="G262" s="46"/>
      <c r="H262" s="46"/>
      <c r="I262" s="46"/>
      <c r="J262" s="46"/>
      <c r="K262" s="46"/>
      <c r="L262" s="33"/>
    </row>
  </sheetData>
  <sheetProtection algorithmName="SHA-512" hashValue="+sD7u0fEUmElLXu3XHe9eqmHecA6zpzTjEtqNKbcJr2dWFMkRpV/SwtKDBfRczy6johATi2MHY0FLDV/A6yOEQ==" saltValue="cIMeMk0/jWARMRqeUtW7nafX3uXPrSU7fZ89Gagbybb5Y3UqmVy25SgeqnUgZcwhvl9gVPN4Q7ut8/VPI2JcZQ==" spinCount="100000" sheet="1" objects="1" scenarios="1" formatColumns="0" formatRows="0" autoFilter="0"/>
  <autoFilter ref="C121:K261" xr:uid="{00000000-0009-0000-0000-000004000000}"/>
  <mergeCells count="9">
    <mergeCell ref="E87:H87"/>
    <mergeCell ref="E112:H112"/>
    <mergeCell ref="E114:H114"/>
    <mergeCell ref="L2:V2"/>
    <mergeCell ref="E7:H7"/>
    <mergeCell ref="E9:H9"/>
    <mergeCell ref="E18:H18"/>
    <mergeCell ref="E27:H27"/>
    <mergeCell ref="E85:H85"/>
  </mergeCells>
  <hyperlinks>
    <hyperlink ref="F126" r:id="rId1" xr:uid="{00000000-0004-0000-0400-000000000000}"/>
    <hyperlink ref="F129" r:id="rId2" xr:uid="{00000000-0004-0000-0400-000001000000}"/>
    <hyperlink ref="F132" r:id="rId3" xr:uid="{00000000-0004-0000-0400-000002000000}"/>
    <hyperlink ref="F135" r:id="rId4" xr:uid="{00000000-0004-0000-0400-000003000000}"/>
    <hyperlink ref="F138" r:id="rId5" xr:uid="{00000000-0004-0000-0400-000004000000}"/>
    <hyperlink ref="F141" r:id="rId6" xr:uid="{00000000-0004-0000-0400-000005000000}"/>
    <hyperlink ref="F149" r:id="rId7" xr:uid="{00000000-0004-0000-0400-000006000000}"/>
    <hyperlink ref="F162" r:id="rId8" xr:uid="{00000000-0004-0000-0400-000007000000}"/>
    <hyperlink ref="F165" r:id="rId9" xr:uid="{00000000-0004-0000-0400-000008000000}"/>
    <hyperlink ref="F175" r:id="rId10" xr:uid="{00000000-0004-0000-0400-000009000000}"/>
    <hyperlink ref="F180" r:id="rId11" xr:uid="{00000000-0004-0000-0400-00000A000000}"/>
    <hyperlink ref="F183" r:id="rId12" xr:uid="{00000000-0004-0000-0400-00000B000000}"/>
    <hyperlink ref="F186" r:id="rId13" xr:uid="{00000000-0004-0000-0400-00000C000000}"/>
    <hyperlink ref="F191" r:id="rId14" xr:uid="{00000000-0004-0000-0400-00000D000000}"/>
    <hyperlink ref="F194" r:id="rId15" xr:uid="{00000000-0004-0000-0400-00000E000000}"/>
    <hyperlink ref="F201" r:id="rId16" xr:uid="{00000000-0004-0000-0400-00000F000000}"/>
    <hyperlink ref="F204" r:id="rId17" xr:uid="{00000000-0004-0000-0400-000010000000}"/>
    <hyperlink ref="F207" r:id="rId18" xr:uid="{00000000-0004-0000-0400-000011000000}"/>
    <hyperlink ref="F211" r:id="rId19" xr:uid="{00000000-0004-0000-0400-000012000000}"/>
    <hyperlink ref="F216" r:id="rId20" xr:uid="{00000000-0004-0000-0400-000013000000}"/>
    <hyperlink ref="F222" r:id="rId21" xr:uid="{00000000-0004-0000-0400-000014000000}"/>
    <hyperlink ref="F230" r:id="rId22" xr:uid="{00000000-0004-0000-0400-000015000000}"/>
    <hyperlink ref="F233" r:id="rId23" xr:uid="{00000000-0004-0000-0400-000016000000}"/>
    <hyperlink ref="F236" r:id="rId24" xr:uid="{00000000-0004-0000-0400-000017000000}"/>
    <hyperlink ref="F241" r:id="rId25" xr:uid="{00000000-0004-0000-0400-000018000000}"/>
    <hyperlink ref="F244" r:id="rId26" xr:uid="{00000000-0004-0000-0400-000019000000}"/>
    <hyperlink ref="F247" r:id="rId27" xr:uid="{00000000-0004-0000-0400-00001A000000}"/>
    <hyperlink ref="F251" r:id="rId28" xr:uid="{00000000-0004-0000-0400-00001B000000}"/>
    <hyperlink ref="F253" r:id="rId29" xr:uid="{00000000-0004-0000-0400-00001C000000}"/>
    <hyperlink ref="F255" r:id="rId30" xr:uid="{00000000-0004-0000-0400-00001D000000}"/>
    <hyperlink ref="F257" r:id="rId31" xr:uid="{00000000-0004-0000-0400-00001E000000}"/>
    <hyperlink ref="F261" r:id="rId32" xr:uid="{00000000-0004-0000-0400-00001F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33"/>
  <headerFooter>
    <oddHeader>&amp;R02_040</oddHeader>
    <oddFooter>&amp;CStrana &amp;P z &amp;N&amp;R&amp;A</oddFooter>
  </headerFooter>
  <drawing r:id="rId3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255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101</v>
      </c>
      <c r="AZ2" s="94" t="s">
        <v>762</v>
      </c>
      <c r="BA2" s="94" t="s">
        <v>1</v>
      </c>
      <c r="BB2" s="94" t="s">
        <v>1</v>
      </c>
      <c r="BC2" s="94" t="s">
        <v>1172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766</v>
      </c>
      <c r="BA3" s="94" t="s">
        <v>1</v>
      </c>
      <c r="BB3" s="94" t="s">
        <v>1</v>
      </c>
      <c r="BC3" s="94" t="s">
        <v>1173</v>
      </c>
      <c r="BD3" s="94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  <c r="AZ4" s="94" t="s">
        <v>1174</v>
      </c>
      <c r="BA4" s="94" t="s">
        <v>1</v>
      </c>
      <c r="BB4" s="94" t="s">
        <v>1</v>
      </c>
      <c r="BC4" s="94" t="s">
        <v>1175</v>
      </c>
      <c r="BD4" s="94" t="s">
        <v>21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s="1" customFormat="1" ht="12" customHeight="1">
      <c r="B8" s="33"/>
      <c r="D8" s="27" t="s">
        <v>215</v>
      </c>
      <c r="L8" s="33"/>
    </row>
    <row r="9" spans="2:56" s="1" customFormat="1" ht="30" customHeight="1">
      <c r="B9" s="33"/>
      <c r="E9" s="241" t="s">
        <v>1176</v>
      </c>
      <c r="F9" s="261"/>
      <c r="G9" s="261"/>
      <c r="H9" s="261"/>
      <c r="L9" s="33"/>
    </row>
    <row r="10" spans="2:56" s="1" customFormat="1" ht="11.25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56" s="1" customFormat="1" ht="10.9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ROUND(J122,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ROUND((SUM(BE122:BE254)),  2)</f>
        <v>0</v>
      </c>
      <c r="I33" s="98">
        <v>0.21</v>
      </c>
      <c r="J33" s="87">
        <f>ROUND(((SUM(BE122:BE254))*I33),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ROUND((SUM(BF122:BF254)),  2)</f>
        <v>0</v>
      </c>
      <c r="I34" s="98">
        <v>0.15</v>
      </c>
      <c r="J34" s="87">
        <f>ROUND(((SUM(BF122:BF254))*I34),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ROUND((SUM(BG122:BG254)),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ROUND((SUM(BH122:BH254)),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ROUND((SUM(BI122:BI254)),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30" customHeight="1">
      <c r="B87" s="33"/>
      <c r="E87" s="241" t="str">
        <f>E9</f>
        <v>040.11.5 - Provizorní navázání na stávající koryto Opavy v úseku stavby 02.053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J122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J123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J124</f>
        <v>0</v>
      </c>
      <c r="L98" s="114"/>
    </row>
    <row r="99" spans="2:12" s="9" customFormat="1" ht="19.899999999999999" customHeight="1">
      <c r="B99" s="114"/>
      <c r="D99" s="115" t="s">
        <v>226</v>
      </c>
      <c r="E99" s="116"/>
      <c r="F99" s="116"/>
      <c r="G99" s="116"/>
      <c r="H99" s="116"/>
      <c r="I99" s="116"/>
      <c r="J99" s="117">
        <f>J221</f>
        <v>0</v>
      </c>
      <c r="L99" s="114"/>
    </row>
    <row r="100" spans="2:12" s="9" customFormat="1" ht="19.899999999999999" customHeight="1">
      <c r="B100" s="114"/>
      <c r="D100" s="115" t="s">
        <v>228</v>
      </c>
      <c r="E100" s="116"/>
      <c r="F100" s="116"/>
      <c r="G100" s="116"/>
      <c r="H100" s="116"/>
      <c r="I100" s="116"/>
      <c r="J100" s="117">
        <f>J235</f>
        <v>0</v>
      </c>
      <c r="L100" s="114"/>
    </row>
    <row r="101" spans="2:12" s="9" customFormat="1" ht="19.899999999999999" customHeight="1">
      <c r="B101" s="114"/>
      <c r="D101" s="115" t="s">
        <v>229</v>
      </c>
      <c r="E101" s="116"/>
      <c r="F101" s="116"/>
      <c r="G101" s="116"/>
      <c r="H101" s="116"/>
      <c r="I101" s="116"/>
      <c r="J101" s="117">
        <f>J239</f>
        <v>0</v>
      </c>
      <c r="L101" s="114"/>
    </row>
    <row r="102" spans="2:12" s="9" customFormat="1" ht="19.899999999999999" customHeight="1">
      <c r="B102" s="114"/>
      <c r="D102" s="115" t="s">
        <v>230</v>
      </c>
      <c r="E102" s="116"/>
      <c r="F102" s="116"/>
      <c r="G102" s="116"/>
      <c r="H102" s="116"/>
      <c r="I102" s="116"/>
      <c r="J102" s="117">
        <f>J252</f>
        <v>0</v>
      </c>
      <c r="L102" s="114"/>
    </row>
    <row r="103" spans="2:12" s="1" customFormat="1" ht="21.75" customHeight="1">
      <c r="B103" s="33"/>
      <c r="L103" s="33"/>
    </row>
    <row r="104" spans="2:12" s="1" customFormat="1" ht="6.95" customHeight="1">
      <c r="B104" s="45"/>
      <c r="C104" s="46"/>
      <c r="D104" s="46"/>
      <c r="E104" s="46"/>
      <c r="F104" s="46"/>
      <c r="G104" s="46"/>
      <c r="H104" s="46"/>
      <c r="I104" s="46"/>
      <c r="J104" s="46"/>
      <c r="K104" s="46"/>
      <c r="L104" s="33"/>
    </row>
    <row r="108" spans="2:12" s="1" customFormat="1" ht="6.95" customHeight="1">
      <c r="B108" s="47"/>
      <c r="C108" s="48"/>
      <c r="D108" s="48"/>
      <c r="E108" s="48"/>
      <c r="F108" s="48"/>
      <c r="G108" s="48"/>
      <c r="H108" s="48"/>
      <c r="I108" s="48"/>
      <c r="J108" s="48"/>
      <c r="K108" s="48"/>
      <c r="L108" s="33"/>
    </row>
    <row r="109" spans="2:12" s="1" customFormat="1" ht="24.95" customHeight="1">
      <c r="B109" s="33"/>
      <c r="C109" s="21" t="s">
        <v>235</v>
      </c>
      <c r="L109" s="33"/>
    </row>
    <row r="110" spans="2:12" s="1" customFormat="1" ht="6.95" customHeight="1">
      <c r="B110" s="33"/>
      <c r="L110" s="33"/>
    </row>
    <row r="111" spans="2:12" s="1" customFormat="1" ht="12" customHeight="1">
      <c r="B111" s="33"/>
      <c r="C111" s="27" t="s">
        <v>16</v>
      </c>
      <c r="L111" s="33"/>
    </row>
    <row r="112" spans="2:12" s="1" customFormat="1" ht="26.25" customHeight="1">
      <c r="B112" s="33"/>
      <c r="E112" s="259" t="str">
        <f>E7</f>
        <v>Opatření Zátor-Loučky, OHO, Dílčí stavba 02.040 Opatření v úseku Zátor - Loučky</v>
      </c>
      <c r="F112" s="260"/>
      <c r="G112" s="260"/>
      <c r="H112" s="260"/>
      <c r="L112" s="33"/>
    </row>
    <row r="113" spans="2:65" s="1" customFormat="1" ht="12" customHeight="1">
      <c r="B113" s="33"/>
      <c r="C113" s="27" t="s">
        <v>215</v>
      </c>
      <c r="L113" s="33"/>
    </row>
    <row r="114" spans="2:65" s="1" customFormat="1" ht="30" customHeight="1">
      <c r="B114" s="33"/>
      <c r="E114" s="241" t="str">
        <f>E9</f>
        <v>040.11.5 - Provizorní navázání na stávající koryto Opavy v úseku stavby 02.053</v>
      </c>
      <c r="F114" s="261"/>
      <c r="G114" s="261"/>
      <c r="H114" s="261"/>
      <c r="L114" s="33"/>
    </row>
    <row r="115" spans="2:65" s="1" customFormat="1" ht="6.95" customHeight="1">
      <c r="B115" s="33"/>
      <c r="L115" s="33"/>
    </row>
    <row r="116" spans="2:65" s="1" customFormat="1" ht="12" customHeight="1">
      <c r="B116" s="33"/>
      <c r="C116" s="27" t="s">
        <v>22</v>
      </c>
      <c r="F116" s="25" t="str">
        <f>F12</f>
        <v>Zátor</v>
      </c>
      <c r="I116" s="27" t="s">
        <v>24</v>
      </c>
      <c r="J116" s="53" t="str">
        <f>IF(J12="","",J12)</f>
        <v>15. 11. 2024</v>
      </c>
      <c r="L116" s="33"/>
    </row>
    <row r="117" spans="2:65" s="1" customFormat="1" ht="6.95" customHeight="1">
      <c r="B117" s="33"/>
      <c r="L117" s="33"/>
    </row>
    <row r="118" spans="2:65" s="1" customFormat="1" ht="15.2" customHeight="1">
      <c r="B118" s="33"/>
      <c r="C118" s="27" t="s">
        <v>28</v>
      </c>
      <c r="F118" s="25" t="str">
        <f>E15</f>
        <v>Povodí Odry, státní podnik</v>
      </c>
      <c r="I118" s="27" t="s">
        <v>34</v>
      </c>
      <c r="J118" s="31" t="str">
        <f>E21</f>
        <v>AQUATIS, a.s.</v>
      </c>
      <c r="L118" s="33"/>
    </row>
    <row r="119" spans="2:65" s="1" customFormat="1" ht="25.7" customHeight="1">
      <c r="B119" s="33"/>
      <c r="C119" s="27" t="s">
        <v>32</v>
      </c>
      <c r="F119" s="25" t="str">
        <f>IF(E18="","",E18)</f>
        <v>Vyplň údaj</v>
      </c>
      <c r="I119" s="27" t="s">
        <v>37</v>
      </c>
      <c r="J119" s="31" t="str">
        <f>E24</f>
        <v>Ing. Michal Jendruščák</v>
      </c>
      <c r="L119" s="33"/>
    </row>
    <row r="120" spans="2:65" s="1" customFormat="1" ht="10.35" customHeight="1">
      <c r="B120" s="33"/>
      <c r="L120" s="33"/>
    </row>
    <row r="121" spans="2:65" s="10" customFormat="1" ht="29.25" customHeight="1">
      <c r="B121" s="118"/>
      <c r="C121" s="119" t="s">
        <v>236</v>
      </c>
      <c r="D121" s="120" t="s">
        <v>65</v>
      </c>
      <c r="E121" s="120" t="s">
        <v>61</v>
      </c>
      <c r="F121" s="120" t="s">
        <v>62</v>
      </c>
      <c r="G121" s="120" t="s">
        <v>237</v>
      </c>
      <c r="H121" s="120" t="s">
        <v>238</v>
      </c>
      <c r="I121" s="120" t="s">
        <v>239</v>
      </c>
      <c r="J121" s="120" t="s">
        <v>219</v>
      </c>
      <c r="K121" s="121" t="s">
        <v>240</v>
      </c>
      <c r="L121" s="118"/>
      <c r="M121" s="60" t="s">
        <v>1</v>
      </c>
      <c r="N121" s="61" t="s">
        <v>44</v>
      </c>
      <c r="O121" s="61" t="s">
        <v>241</v>
      </c>
      <c r="P121" s="61" t="s">
        <v>242</v>
      </c>
      <c r="Q121" s="61" t="s">
        <v>243</v>
      </c>
      <c r="R121" s="61" t="s">
        <v>244</v>
      </c>
      <c r="S121" s="61" t="s">
        <v>245</v>
      </c>
      <c r="T121" s="62" t="s">
        <v>246</v>
      </c>
    </row>
    <row r="122" spans="2:65" s="1" customFormat="1" ht="22.9" customHeight="1">
      <c r="B122" s="33"/>
      <c r="C122" s="65" t="s">
        <v>247</v>
      </c>
      <c r="J122" s="122">
        <f>BK122</f>
        <v>0</v>
      </c>
      <c r="L122" s="33"/>
      <c r="M122" s="63"/>
      <c r="N122" s="54"/>
      <c r="O122" s="54"/>
      <c r="P122" s="123">
        <f>P123</f>
        <v>0</v>
      </c>
      <c r="Q122" s="54"/>
      <c r="R122" s="123">
        <f>R123</f>
        <v>4827.3193600000004</v>
      </c>
      <c r="S122" s="54"/>
      <c r="T122" s="124">
        <f>T123</f>
        <v>2511.35</v>
      </c>
      <c r="AT122" s="17" t="s">
        <v>79</v>
      </c>
      <c r="AU122" s="17" t="s">
        <v>221</v>
      </c>
      <c r="BK122" s="125">
        <f>BK123</f>
        <v>0</v>
      </c>
    </row>
    <row r="123" spans="2:65" s="11" customFormat="1" ht="25.9" customHeight="1">
      <c r="B123" s="126"/>
      <c r="D123" s="127" t="s">
        <v>79</v>
      </c>
      <c r="E123" s="128" t="s">
        <v>248</v>
      </c>
      <c r="F123" s="128" t="s">
        <v>249</v>
      </c>
      <c r="I123" s="129"/>
      <c r="J123" s="130">
        <f>BK123</f>
        <v>0</v>
      </c>
      <c r="L123" s="126"/>
      <c r="M123" s="131"/>
      <c r="P123" s="132">
        <f>P124+P221+P235+P239+P252</f>
        <v>0</v>
      </c>
      <c r="R123" s="132">
        <f>R124+R221+R235+R239+R252</f>
        <v>4827.3193600000004</v>
      </c>
      <c r="T123" s="133">
        <f>T124+T221+T235+T239+T252</f>
        <v>2511.35</v>
      </c>
      <c r="AR123" s="127" t="s">
        <v>88</v>
      </c>
      <c r="AT123" s="134" t="s">
        <v>79</v>
      </c>
      <c r="AU123" s="134" t="s">
        <v>80</v>
      </c>
      <c r="AY123" s="127" t="s">
        <v>250</v>
      </c>
      <c r="BK123" s="135">
        <f>BK124+BK221+BK235+BK239+BK252</f>
        <v>0</v>
      </c>
    </row>
    <row r="124" spans="2:65" s="11" customFormat="1" ht="22.9" customHeight="1">
      <c r="B124" s="126"/>
      <c r="D124" s="127" t="s">
        <v>79</v>
      </c>
      <c r="E124" s="136" t="s">
        <v>88</v>
      </c>
      <c r="F124" s="136" t="s">
        <v>251</v>
      </c>
      <c r="I124" s="129"/>
      <c r="J124" s="137">
        <f>BK124</f>
        <v>0</v>
      </c>
      <c r="L124" s="126"/>
      <c r="M124" s="131"/>
      <c r="P124" s="132">
        <f>SUM(P125:P220)</f>
        <v>0</v>
      </c>
      <c r="R124" s="132">
        <f>SUM(R125:R220)</f>
        <v>4.9600000000000005E-2</v>
      </c>
      <c r="T124" s="133">
        <f>SUM(T125:T220)</f>
        <v>758.59999999999991</v>
      </c>
      <c r="AR124" s="127" t="s">
        <v>88</v>
      </c>
      <c r="AT124" s="134" t="s">
        <v>79</v>
      </c>
      <c r="AU124" s="134" t="s">
        <v>88</v>
      </c>
      <c r="AY124" s="127" t="s">
        <v>250</v>
      </c>
      <c r="BK124" s="135">
        <f>SUM(BK125:BK220)</f>
        <v>0</v>
      </c>
    </row>
    <row r="125" spans="2:65" s="1" customFormat="1" ht="16.5" customHeight="1">
      <c r="B125" s="33"/>
      <c r="C125" s="138" t="s">
        <v>88</v>
      </c>
      <c r="D125" s="138" t="s">
        <v>252</v>
      </c>
      <c r="E125" s="139" t="s">
        <v>974</v>
      </c>
      <c r="F125" s="140" t="s">
        <v>282</v>
      </c>
      <c r="G125" s="141" t="s">
        <v>283</v>
      </c>
      <c r="H125" s="142">
        <v>1</v>
      </c>
      <c r="I125" s="143"/>
      <c r="J125" s="144">
        <f>ROUND(I125*H125,2)</f>
        <v>0</v>
      </c>
      <c r="K125" s="140" t="s">
        <v>1</v>
      </c>
      <c r="L125" s="33"/>
      <c r="M125" s="145" t="s">
        <v>1</v>
      </c>
      <c r="N125" s="146" t="s">
        <v>45</v>
      </c>
      <c r="P125" s="147">
        <f>O125*H125</f>
        <v>0</v>
      </c>
      <c r="Q125" s="147">
        <v>0</v>
      </c>
      <c r="R125" s="147">
        <f>Q125*H125</f>
        <v>0</v>
      </c>
      <c r="S125" s="147">
        <v>0</v>
      </c>
      <c r="T125" s="148">
        <f>S125*H125</f>
        <v>0</v>
      </c>
      <c r="AR125" s="149" t="s">
        <v>257</v>
      </c>
      <c r="AT125" s="149" t="s">
        <v>252</v>
      </c>
      <c r="AU125" s="149" t="s">
        <v>21</v>
      </c>
      <c r="AY125" s="17" t="s">
        <v>250</v>
      </c>
      <c r="BE125" s="150">
        <f>IF(N125="základní",J125,0)</f>
        <v>0</v>
      </c>
      <c r="BF125" s="150">
        <f>IF(N125="snížená",J125,0)</f>
        <v>0</v>
      </c>
      <c r="BG125" s="150">
        <f>IF(N125="zákl. přenesená",J125,0)</f>
        <v>0</v>
      </c>
      <c r="BH125" s="150">
        <f>IF(N125="sníž. přenesená",J125,0)</f>
        <v>0</v>
      </c>
      <c r="BI125" s="150">
        <f>IF(N125="nulová",J125,0)</f>
        <v>0</v>
      </c>
      <c r="BJ125" s="17" t="s">
        <v>88</v>
      </c>
      <c r="BK125" s="150">
        <f>ROUND(I125*H125,2)</f>
        <v>0</v>
      </c>
      <c r="BL125" s="17" t="s">
        <v>257</v>
      </c>
      <c r="BM125" s="149" t="s">
        <v>1177</v>
      </c>
    </row>
    <row r="126" spans="2:65" s="1" customFormat="1" ht="29.25">
      <c r="B126" s="33"/>
      <c r="D126" s="156" t="s">
        <v>285</v>
      </c>
      <c r="F126" s="170" t="s">
        <v>976</v>
      </c>
      <c r="I126" s="153"/>
      <c r="L126" s="33"/>
      <c r="M126" s="154"/>
      <c r="T126" s="57"/>
      <c r="AT126" s="17" t="s">
        <v>285</v>
      </c>
      <c r="AU126" s="17" t="s">
        <v>21</v>
      </c>
    </row>
    <row r="127" spans="2:65" s="12" customFormat="1" ht="11.25">
      <c r="B127" s="155"/>
      <c r="D127" s="156" t="s">
        <v>265</v>
      </c>
      <c r="E127" s="157" t="s">
        <v>1</v>
      </c>
      <c r="F127" s="158" t="s">
        <v>977</v>
      </c>
      <c r="H127" s="159">
        <v>1</v>
      </c>
      <c r="I127" s="160"/>
      <c r="L127" s="155"/>
      <c r="M127" s="161"/>
      <c r="T127" s="162"/>
      <c r="AT127" s="157" t="s">
        <v>265</v>
      </c>
      <c r="AU127" s="157" t="s">
        <v>21</v>
      </c>
      <c r="AV127" s="12" t="s">
        <v>21</v>
      </c>
      <c r="AW127" s="12" t="s">
        <v>36</v>
      </c>
      <c r="AX127" s="12" t="s">
        <v>88</v>
      </c>
      <c r="AY127" s="157" t="s">
        <v>250</v>
      </c>
    </row>
    <row r="128" spans="2:65" s="1" customFormat="1" ht="24.2" customHeight="1">
      <c r="B128" s="33"/>
      <c r="C128" s="138" t="s">
        <v>21</v>
      </c>
      <c r="D128" s="138" t="s">
        <v>252</v>
      </c>
      <c r="E128" s="139" t="s">
        <v>1178</v>
      </c>
      <c r="F128" s="140" t="s">
        <v>1179</v>
      </c>
      <c r="G128" s="141" t="s">
        <v>276</v>
      </c>
      <c r="H128" s="142">
        <v>246</v>
      </c>
      <c r="I128" s="143"/>
      <c r="J128" s="144">
        <f>ROUND(I128*H128,2)</f>
        <v>0</v>
      </c>
      <c r="K128" s="140" t="s">
        <v>256</v>
      </c>
      <c r="L128" s="33"/>
      <c r="M128" s="145" t="s">
        <v>1</v>
      </c>
      <c r="N128" s="146" t="s">
        <v>45</v>
      </c>
      <c r="P128" s="147">
        <f>O128*H128</f>
        <v>0</v>
      </c>
      <c r="Q128" s="147">
        <v>0</v>
      </c>
      <c r="R128" s="147">
        <f>Q128*H128</f>
        <v>0</v>
      </c>
      <c r="S128" s="147">
        <v>1.9</v>
      </c>
      <c r="T128" s="148">
        <f>S128*H128</f>
        <v>467.4</v>
      </c>
      <c r="AR128" s="149" t="s">
        <v>257</v>
      </c>
      <c r="AT128" s="149" t="s">
        <v>252</v>
      </c>
      <c r="AU128" s="149" t="s">
        <v>21</v>
      </c>
      <c r="AY128" s="17" t="s">
        <v>250</v>
      </c>
      <c r="BE128" s="150">
        <f>IF(N128="základní",J128,0)</f>
        <v>0</v>
      </c>
      <c r="BF128" s="150">
        <f>IF(N128="snížená",J128,0)</f>
        <v>0</v>
      </c>
      <c r="BG128" s="150">
        <f>IF(N128="zákl. přenesená",J128,0)</f>
        <v>0</v>
      </c>
      <c r="BH128" s="150">
        <f>IF(N128="sníž. přenesená",J128,0)</f>
        <v>0</v>
      </c>
      <c r="BI128" s="150">
        <f>IF(N128="nulová",J128,0)</f>
        <v>0</v>
      </c>
      <c r="BJ128" s="17" t="s">
        <v>88</v>
      </c>
      <c r="BK128" s="150">
        <f>ROUND(I128*H128,2)</f>
        <v>0</v>
      </c>
      <c r="BL128" s="17" t="s">
        <v>257</v>
      </c>
      <c r="BM128" s="149" t="s">
        <v>1180</v>
      </c>
    </row>
    <row r="129" spans="2:65" s="1" customFormat="1" ht="11.25">
      <c r="B129" s="33"/>
      <c r="D129" s="151" t="s">
        <v>259</v>
      </c>
      <c r="F129" s="152" t="s">
        <v>1181</v>
      </c>
      <c r="I129" s="153"/>
      <c r="L129" s="33"/>
      <c r="M129" s="154"/>
      <c r="T129" s="57"/>
      <c r="AT129" s="17" t="s">
        <v>259</v>
      </c>
      <c r="AU129" s="17" t="s">
        <v>21</v>
      </c>
    </row>
    <row r="130" spans="2:65" s="12" customFormat="1" ht="11.25">
      <c r="B130" s="155"/>
      <c r="D130" s="156" t="s">
        <v>265</v>
      </c>
      <c r="E130" s="157" t="s">
        <v>1</v>
      </c>
      <c r="F130" s="158" t="s">
        <v>1182</v>
      </c>
      <c r="H130" s="159">
        <v>246</v>
      </c>
      <c r="I130" s="160"/>
      <c r="L130" s="155"/>
      <c r="M130" s="161"/>
      <c r="T130" s="162"/>
      <c r="AT130" s="157" t="s">
        <v>265</v>
      </c>
      <c r="AU130" s="157" t="s">
        <v>21</v>
      </c>
      <c r="AV130" s="12" t="s">
        <v>21</v>
      </c>
      <c r="AW130" s="12" t="s">
        <v>36</v>
      </c>
      <c r="AX130" s="12" t="s">
        <v>88</v>
      </c>
      <c r="AY130" s="157" t="s">
        <v>250</v>
      </c>
    </row>
    <row r="131" spans="2:65" s="1" customFormat="1" ht="16.5" customHeight="1">
      <c r="B131" s="33"/>
      <c r="C131" s="138" t="s">
        <v>267</v>
      </c>
      <c r="D131" s="138" t="s">
        <v>252</v>
      </c>
      <c r="E131" s="139" t="s">
        <v>274</v>
      </c>
      <c r="F131" s="140" t="s">
        <v>275</v>
      </c>
      <c r="G131" s="141" t="s">
        <v>276</v>
      </c>
      <c r="H131" s="142">
        <v>160</v>
      </c>
      <c r="I131" s="143"/>
      <c r="J131" s="144">
        <f>ROUND(I131*H131,2)</f>
        <v>0</v>
      </c>
      <c r="K131" s="140" t="s">
        <v>256</v>
      </c>
      <c r="L131" s="33"/>
      <c r="M131" s="145" t="s">
        <v>1</v>
      </c>
      <c r="N131" s="146" t="s">
        <v>45</v>
      </c>
      <c r="P131" s="147">
        <f>O131*H131</f>
        <v>0</v>
      </c>
      <c r="Q131" s="147">
        <v>0</v>
      </c>
      <c r="R131" s="147">
        <f>Q131*H131</f>
        <v>0</v>
      </c>
      <c r="S131" s="147">
        <v>1.82</v>
      </c>
      <c r="T131" s="148">
        <f>S131*H131</f>
        <v>291.2</v>
      </c>
      <c r="AR131" s="149" t="s">
        <v>257</v>
      </c>
      <c r="AT131" s="149" t="s">
        <v>252</v>
      </c>
      <c r="AU131" s="149" t="s">
        <v>21</v>
      </c>
      <c r="AY131" s="17" t="s">
        <v>250</v>
      </c>
      <c r="BE131" s="150">
        <f>IF(N131="základní",J131,0)</f>
        <v>0</v>
      </c>
      <c r="BF131" s="150">
        <f>IF(N131="snížená",J131,0)</f>
        <v>0</v>
      </c>
      <c r="BG131" s="150">
        <f>IF(N131="zákl. přenesená",J131,0)</f>
        <v>0</v>
      </c>
      <c r="BH131" s="150">
        <f>IF(N131="sníž. přenesená",J131,0)</f>
        <v>0</v>
      </c>
      <c r="BI131" s="150">
        <f>IF(N131="nulová",J131,0)</f>
        <v>0</v>
      </c>
      <c r="BJ131" s="17" t="s">
        <v>88</v>
      </c>
      <c r="BK131" s="150">
        <f>ROUND(I131*H131,2)</f>
        <v>0</v>
      </c>
      <c r="BL131" s="17" t="s">
        <v>257</v>
      </c>
      <c r="BM131" s="149" t="s">
        <v>1183</v>
      </c>
    </row>
    <row r="132" spans="2:65" s="1" customFormat="1" ht="11.25">
      <c r="B132" s="33"/>
      <c r="D132" s="151" t="s">
        <v>259</v>
      </c>
      <c r="F132" s="152" t="s">
        <v>278</v>
      </c>
      <c r="I132" s="153"/>
      <c r="L132" s="33"/>
      <c r="M132" s="154"/>
      <c r="T132" s="57"/>
      <c r="AT132" s="17" t="s">
        <v>259</v>
      </c>
      <c r="AU132" s="17" t="s">
        <v>21</v>
      </c>
    </row>
    <row r="133" spans="2:65" s="12" customFormat="1" ht="11.25">
      <c r="B133" s="155"/>
      <c r="D133" s="156" t="s">
        <v>265</v>
      </c>
      <c r="E133" s="157" t="s">
        <v>1</v>
      </c>
      <c r="F133" s="158" t="s">
        <v>1184</v>
      </c>
      <c r="H133" s="159">
        <v>160</v>
      </c>
      <c r="I133" s="160"/>
      <c r="L133" s="155"/>
      <c r="M133" s="161"/>
      <c r="T133" s="162"/>
      <c r="AT133" s="157" t="s">
        <v>265</v>
      </c>
      <c r="AU133" s="157" t="s">
        <v>21</v>
      </c>
      <c r="AV133" s="12" t="s">
        <v>21</v>
      </c>
      <c r="AW133" s="12" t="s">
        <v>36</v>
      </c>
      <c r="AX133" s="12" t="s">
        <v>88</v>
      </c>
      <c r="AY133" s="157" t="s">
        <v>250</v>
      </c>
    </row>
    <row r="134" spans="2:65" s="1" customFormat="1" ht="24.2" customHeight="1">
      <c r="B134" s="33"/>
      <c r="C134" s="138" t="s">
        <v>257</v>
      </c>
      <c r="D134" s="138" t="s">
        <v>252</v>
      </c>
      <c r="E134" s="139" t="s">
        <v>288</v>
      </c>
      <c r="F134" s="140" t="s">
        <v>289</v>
      </c>
      <c r="G134" s="141" t="s">
        <v>255</v>
      </c>
      <c r="H134" s="142">
        <v>3963</v>
      </c>
      <c r="I134" s="143"/>
      <c r="J134" s="144">
        <f>ROUND(I134*H134,2)</f>
        <v>0</v>
      </c>
      <c r="K134" s="140" t="s">
        <v>256</v>
      </c>
      <c r="L134" s="33"/>
      <c r="M134" s="145" t="s">
        <v>1</v>
      </c>
      <c r="N134" s="146" t="s">
        <v>45</v>
      </c>
      <c r="P134" s="147">
        <f>O134*H134</f>
        <v>0</v>
      </c>
      <c r="Q134" s="147">
        <v>0</v>
      </c>
      <c r="R134" s="147">
        <f>Q134*H134</f>
        <v>0</v>
      </c>
      <c r="S134" s="147">
        <v>0</v>
      </c>
      <c r="T134" s="148">
        <f>S134*H134</f>
        <v>0</v>
      </c>
      <c r="AR134" s="149" t="s">
        <v>257</v>
      </c>
      <c r="AT134" s="149" t="s">
        <v>252</v>
      </c>
      <c r="AU134" s="149" t="s">
        <v>21</v>
      </c>
      <c r="AY134" s="17" t="s">
        <v>250</v>
      </c>
      <c r="BE134" s="150">
        <f>IF(N134="základní",J134,0)</f>
        <v>0</v>
      </c>
      <c r="BF134" s="150">
        <f>IF(N134="snížená",J134,0)</f>
        <v>0</v>
      </c>
      <c r="BG134" s="150">
        <f>IF(N134="zákl. přenesená",J134,0)</f>
        <v>0</v>
      </c>
      <c r="BH134" s="150">
        <f>IF(N134="sníž. přenesená",J134,0)</f>
        <v>0</v>
      </c>
      <c r="BI134" s="150">
        <f>IF(N134="nulová",J134,0)</f>
        <v>0</v>
      </c>
      <c r="BJ134" s="17" t="s">
        <v>88</v>
      </c>
      <c r="BK134" s="150">
        <f>ROUND(I134*H134,2)</f>
        <v>0</v>
      </c>
      <c r="BL134" s="17" t="s">
        <v>257</v>
      </c>
      <c r="BM134" s="149" t="s">
        <v>1185</v>
      </c>
    </row>
    <row r="135" spans="2:65" s="1" customFormat="1" ht="11.25">
      <c r="B135" s="33"/>
      <c r="D135" s="151" t="s">
        <v>259</v>
      </c>
      <c r="F135" s="152" t="s">
        <v>291</v>
      </c>
      <c r="I135" s="153"/>
      <c r="L135" s="33"/>
      <c r="M135" s="154"/>
      <c r="T135" s="57"/>
      <c r="AT135" s="17" t="s">
        <v>259</v>
      </c>
      <c r="AU135" s="17" t="s">
        <v>21</v>
      </c>
    </row>
    <row r="136" spans="2:65" s="12" customFormat="1" ht="11.25">
      <c r="B136" s="155"/>
      <c r="D136" s="156" t="s">
        <v>265</v>
      </c>
      <c r="E136" s="157" t="s">
        <v>1</v>
      </c>
      <c r="F136" s="158" t="s">
        <v>1186</v>
      </c>
      <c r="H136" s="159">
        <v>3963</v>
      </c>
      <c r="I136" s="160"/>
      <c r="L136" s="155"/>
      <c r="M136" s="161"/>
      <c r="T136" s="162"/>
      <c r="AT136" s="157" t="s">
        <v>265</v>
      </c>
      <c r="AU136" s="157" t="s">
        <v>21</v>
      </c>
      <c r="AV136" s="12" t="s">
        <v>21</v>
      </c>
      <c r="AW136" s="12" t="s">
        <v>36</v>
      </c>
      <c r="AX136" s="12" t="s">
        <v>88</v>
      </c>
      <c r="AY136" s="157" t="s">
        <v>250</v>
      </c>
    </row>
    <row r="137" spans="2:65" s="1" customFormat="1" ht="33" customHeight="1">
      <c r="B137" s="33"/>
      <c r="C137" s="138" t="s">
        <v>280</v>
      </c>
      <c r="D137" s="138" t="s">
        <v>252</v>
      </c>
      <c r="E137" s="139" t="s">
        <v>294</v>
      </c>
      <c r="F137" s="140" t="s">
        <v>295</v>
      </c>
      <c r="G137" s="141" t="s">
        <v>276</v>
      </c>
      <c r="H137" s="142">
        <v>3196</v>
      </c>
      <c r="I137" s="143"/>
      <c r="J137" s="144">
        <f>ROUND(I137*H137,2)</f>
        <v>0</v>
      </c>
      <c r="K137" s="140" t="s">
        <v>256</v>
      </c>
      <c r="L137" s="33"/>
      <c r="M137" s="145" t="s">
        <v>1</v>
      </c>
      <c r="N137" s="146" t="s">
        <v>45</v>
      </c>
      <c r="P137" s="147">
        <f>O137*H137</f>
        <v>0</v>
      </c>
      <c r="Q137" s="147">
        <v>0</v>
      </c>
      <c r="R137" s="147">
        <f>Q137*H137</f>
        <v>0</v>
      </c>
      <c r="S137" s="147">
        <v>0</v>
      </c>
      <c r="T137" s="148">
        <f>S137*H137</f>
        <v>0</v>
      </c>
      <c r="AR137" s="149" t="s">
        <v>257</v>
      </c>
      <c r="AT137" s="149" t="s">
        <v>252</v>
      </c>
      <c r="AU137" s="149" t="s">
        <v>21</v>
      </c>
      <c r="AY137" s="17" t="s">
        <v>250</v>
      </c>
      <c r="BE137" s="150">
        <f>IF(N137="základní",J137,0)</f>
        <v>0</v>
      </c>
      <c r="BF137" s="150">
        <f>IF(N137="snížená",J137,0)</f>
        <v>0</v>
      </c>
      <c r="BG137" s="150">
        <f>IF(N137="zákl. přenesená",J137,0)</f>
        <v>0</v>
      </c>
      <c r="BH137" s="150">
        <f>IF(N137="sníž. přenesená",J137,0)</f>
        <v>0</v>
      </c>
      <c r="BI137" s="150">
        <f>IF(N137="nulová",J137,0)</f>
        <v>0</v>
      </c>
      <c r="BJ137" s="17" t="s">
        <v>88</v>
      </c>
      <c r="BK137" s="150">
        <f>ROUND(I137*H137,2)</f>
        <v>0</v>
      </c>
      <c r="BL137" s="17" t="s">
        <v>257</v>
      </c>
      <c r="BM137" s="149" t="s">
        <v>1187</v>
      </c>
    </row>
    <row r="138" spans="2:65" s="1" customFormat="1" ht="11.25">
      <c r="B138" s="33"/>
      <c r="D138" s="151" t="s">
        <v>259</v>
      </c>
      <c r="F138" s="152" t="s">
        <v>297</v>
      </c>
      <c r="I138" s="153"/>
      <c r="L138" s="33"/>
      <c r="M138" s="154"/>
      <c r="T138" s="57"/>
      <c r="AT138" s="17" t="s">
        <v>259</v>
      </c>
      <c r="AU138" s="17" t="s">
        <v>21</v>
      </c>
    </row>
    <row r="139" spans="2:65" s="12" customFormat="1" ht="11.25">
      <c r="B139" s="155"/>
      <c r="D139" s="156" t="s">
        <v>265</v>
      </c>
      <c r="E139" s="157" t="s">
        <v>1</v>
      </c>
      <c r="F139" s="158" t="s">
        <v>1188</v>
      </c>
      <c r="H139" s="159">
        <v>3196</v>
      </c>
      <c r="I139" s="160"/>
      <c r="L139" s="155"/>
      <c r="M139" s="161"/>
      <c r="T139" s="162"/>
      <c r="AT139" s="157" t="s">
        <v>265</v>
      </c>
      <c r="AU139" s="157" t="s">
        <v>21</v>
      </c>
      <c r="AV139" s="12" t="s">
        <v>21</v>
      </c>
      <c r="AW139" s="12" t="s">
        <v>36</v>
      </c>
      <c r="AX139" s="12" t="s">
        <v>88</v>
      </c>
      <c r="AY139" s="157" t="s">
        <v>250</v>
      </c>
    </row>
    <row r="140" spans="2:65" s="1" customFormat="1" ht="37.9" customHeight="1">
      <c r="B140" s="33"/>
      <c r="C140" s="138" t="s">
        <v>287</v>
      </c>
      <c r="D140" s="138" t="s">
        <v>252</v>
      </c>
      <c r="E140" s="139" t="s">
        <v>300</v>
      </c>
      <c r="F140" s="140" t="s">
        <v>301</v>
      </c>
      <c r="G140" s="141" t="s">
        <v>276</v>
      </c>
      <c r="H140" s="142">
        <v>1370</v>
      </c>
      <c r="I140" s="143"/>
      <c r="J140" s="144">
        <f>ROUND(I140*H140,2)</f>
        <v>0</v>
      </c>
      <c r="K140" s="140" t="s">
        <v>256</v>
      </c>
      <c r="L140" s="33"/>
      <c r="M140" s="145" t="s">
        <v>1</v>
      </c>
      <c r="N140" s="146" t="s">
        <v>45</v>
      </c>
      <c r="P140" s="147">
        <f>O140*H140</f>
        <v>0</v>
      </c>
      <c r="Q140" s="147">
        <v>0</v>
      </c>
      <c r="R140" s="147">
        <f>Q140*H140</f>
        <v>0</v>
      </c>
      <c r="S140" s="147">
        <v>0</v>
      </c>
      <c r="T140" s="148">
        <f>S140*H140</f>
        <v>0</v>
      </c>
      <c r="AR140" s="149" t="s">
        <v>257</v>
      </c>
      <c r="AT140" s="149" t="s">
        <v>252</v>
      </c>
      <c r="AU140" s="149" t="s">
        <v>21</v>
      </c>
      <c r="AY140" s="17" t="s">
        <v>250</v>
      </c>
      <c r="BE140" s="150">
        <f>IF(N140="základní",J140,0)</f>
        <v>0</v>
      </c>
      <c r="BF140" s="150">
        <f>IF(N140="snížená",J140,0)</f>
        <v>0</v>
      </c>
      <c r="BG140" s="150">
        <f>IF(N140="zákl. přenesená",J140,0)</f>
        <v>0</v>
      </c>
      <c r="BH140" s="150">
        <f>IF(N140="sníž. přenesená",J140,0)</f>
        <v>0</v>
      </c>
      <c r="BI140" s="150">
        <f>IF(N140="nulová",J140,0)</f>
        <v>0</v>
      </c>
      <c r="BJ140" s="17" t="s">
        <v>88</v>
      </c>
      <c r="BK140" s="150">
        <f>ROUND(I140*H140,2)</f>
        <v>0</v>
      </c>
      <c r="BL140" s="17" t="s">
        <v>257</v>
      </c>
      <c r="BM140" s="149" t="s">
        <v>1189</v>
      </c>
    </row>
    <row r="141" spans="2:65" s="1" customFormat="1" ht="11.25">
      <c r="B141" s="33"/>
      <c r="D141" s="151" t="s">
        <v>259</v>
      </c>
      <c r="F141" s="152" t="s">
        <v>303</v>
      </c>
      <c r="I141" s="153"/>
      <c r="L141" s="33"/>
      <c r="M141" s="154"/>
      <c r="T141" s="57"/>
      <c r="AT141" s="17" t="s">
        <v>259</v>
      </c>
      <c r="AU141" s="17" t="s">
        <v>21</v>
      </c>
    </row>
    <row r="142" spans="2:65" s="12" customFormat="1" ht="11.25">
      <c r="B142" s="155"/>
      <c r="D142" s="156" t="s">
        <v>265</v>
      </c>
      <c r="E142" s="157" t="s">
        <v>1</v>
      </c>
      <c r="F142" s="158" t="s">
        <v>1190</v>
      </c>
      <c r="H142" s="159">
        <v>1370</v>
      </c>
      <c r="I142" s="160"/>
      <c r="L142" s="155"/>
      <c r="M142" s="161"/>
      <c r="T142" s="162"/>
      <c r="AT142" s="157" t="s">
        <v>265</v>
      </c>
      <c r="AU142" s="157" t="s">
        <v>21</v>
      </c>
      <c r="AV142" s="12" t="s">
        <v>21</v>
      </c>
      <c r="AW142" s="12" t="s">
        <v>36</v>
      </c>
      <c r="AX142" s="12" t="s">
        <v>88</v>
      </c>
      <c r="AY142" s="157" t="s">
        <v>250</v>
      </c>
    </row>
    <row r="143" spans="2:65" s="1" customFormat="1" ht="37.9" customHeight="1">
      <c r="B143" s="33"/>
      <c r="C143" s="138" t="s">
        <v>293</v>
      </c>
      <c r="D143" s="138" t="s">
        <v>252</v>
      </c>
      <c r="E143" s="139" t="s">
        <v>790</v>
      </c>
      <c r="F143" s="140" t="s">
        <v>791</v>
      </c>
      <c r="G143" s="141" t="s">
        <v>276</v>
      </c>
      <c r="H143" s="142">
        <v>3477</v>
      </c>
      <c r="I143" s="143"/>
      <c r="J143" s="144">
        <f>ROUND(I143*H143,2)</f>
        <v>0</v>
      </c>
      <c r="K143" s="140" t="s">
        <v>256</v>
      </c>
      <c r="L143" s="33"/>
      <c r="M143" s="145" t="s">
        <v>1</v>
      </c>
      <c r="N143" s="146" t="s">
        <v>45</v>
      </c>
      <c r="P143" s="147">
        <f>O143*H143</f>
        <v>0</v>
      </c>
      <c r="Q143" s="147">
        <v>0</v>
      </c>
      <c r="R143" s="147">
        <f>Q143*H143</f>
        <v>0</v>
      </c>
      <c r="S143" s="147">
        <v>0</v>
      </c>
      <c r="T143" s="148">
        <f>S143*H143</f>
        <v>0</v>
      </c>
      <c r="AR143" s="149" t="s">
        <v>257</v>
      </c>
      <c r="AT143" s="149" t="s">
        <v>252</v>
      </c>
      <c r="AU143" s="149" t="s">
        <v>21</v>
      </c>
      <c r="AY143" s="17" t="s">
        <v>250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257</v>
      </c>
      <c r="BM143" s="149" t="s">
        <v>1191</v>
      </c>
    </row>
    <row r="144" spans="2:65" s="1" customFormat="1" ht="11.25">
      <c r="B144" s="33"/>
      <c r="D144" s="151" t="s">
        <v>259</v>
      </c>
      <c r="F144" s="152" t="s">
        <v>793</v>
      </c>
      <c r="I144" s="153"/>
      <c r="L144" s="33"/>
      <c r="M144" s="154"/>
      <c r="T144" s="57"/>
      <c r="AT144" s="17" t="s">
        <v>259</v>
      </c>
      <c r="AU144" s="17" t="s">
        <v>21</v>
      </c>
    </row>
    <row r="145" spans="2:65" s="12" customFormat="1" ht="11.25">
      <c r="B145" s="155"/>
      <c r="D145" s="156" t="s">
        <v>265</v>
      </c>
      <c r="E145" s="157" t="s">
        <v>1</v>
      </c>
      <c r="F145" s="158" t="s">
        <v>1192</v>
      </c>
      <c r="H145" s="159">
        <v>3477</v>
      </c>
      <c r="I145" s="160"/>
      <c r="L145" s="155"/>
      <c r="M145" s="161"/>
      <c r="T145" s="162"/>
      <c r="AT145" s="157" t="s">
        <v>265</v>
      </c>
      <c r="AU145" s="157" t="s">
        <v>21</v>
      </c>
      <c r="AV145" s="12" t="s">
        <v>21</v>
      </c>
      <c r="AW145" s="12" t="s">
        <v>36</v>
      </c>
      <c r="AX145" s="12" t="s">
        <v>88</v>
      </c>
      <c r="AY145" s="157" t="s">
        <v>250</v>
      </c>
    </row>
    <row r="146" spans="2:65" s="1" customFormat="1" ht="37.9" customHeight="1">
      <c r="B146" s="33"/>
      <c r="C146" s="138" t="s">
        <v>299</v>
      </c>
      <c r="D146" s="138" t="s">
        <v>252</v>
      </c>
      <c r="E146" s="139" t="s">
        <v>312</v>
      </c>
      <c r="F146" s="140" t="s">
        <v>313</v>
      </c>
      <c r="G146" s="141" t="s">
        <v>276</v>
      </c>
      <c r="H146" s="142">
        <v>1278.0999999999999</v>
      </c>
      <c r="I146" s="143"/>
      <c r="J146" s="144">
        <f>ROUND(I146*H146,2)</f>
        <v>0</v>
      </c>
      <c r="K146" s="140" t="s">
        <v>256</v>
      </c>
      <c r="L146" s="33"/>
      <c r="M146" s="145" t="s">
        <v>1</v>
      </c>
      <c r="N146" s="146" t="s">
        <v>45</v>
      </c>
      <c r="P146" s="147">
        <f>O146*H146</f>
        <v>0</v>
      </c>
      <c r="Q146" s="147">
        <v>0</v>
      </c>
      <c r="R146" s="147">
        <f>Q146*H146</f>
        <v>0</v>
      </c>
      <c r="S146" s="147">
        <v>0</v>
      </c>
      <c r="T146" s="148">
        <f>S146*H146</f>
        <v>0</v>
      </c>
      <c r="AR146" s="149" t="s">
        <v>257</v>
      </c>
      <c r="AT146" s="149" t="s">
        <v>252</v>
      </c>
      <c r="AU146" s="149" t="s">
        <v>21</v>
      </c>
      <c r="AY146" s="17" t="s">
        <v>250</v>
      </c>
      <c r="BE146" s="150">
        <f>IF(N146="základní",J146,0)</f>
        <v>0</v>
      </c>
      <c r="BF146" s="150">
        <f>IF(N146="snížená",J146,0)</f>
        <v>0</v>
      </c>
      <c r="BG146" s="150">
        <f>IF(N146="zákl. přenesená",J146,0)</f>
        <v>0</v>
      </c>
      <c r="BH146" s="150">
        <f>IF(N146="sníž. přenesená",J146,0)</f>
        <v>0</v>
      </c>
      <c r="BI146" s="150">
        <f>IF(N146="nulová",J146,0)</f>
        <v>0</v>
      </c>
      <c r="BJ146" s="17" t="s">
        <v>88</v>
      </c>
      <c r="BK146" s="150">
        <f>ROUND(I146*H146,2)</f>
        <v>0</v>
      </c>
      <c r="BL146" s="17" t="s">
        <v>257</v>
      </c>
      <c r="BM146" s="149" t="s">
        <v>1193</v>
      </c>
    </row>
    <row r="147" spans="2:65" s="1" customFormat="1" ht="11.25">
      <c r="B147" s="33"/>
      <c r="D147" s="151" t="s">
        <v>259</v>
      </c>
      <c r="F147" s="152" t="s">
        <v>315</v>
      </c>
      <c r="I147" s="153"/>
      <c r="L147" s="33"/>
      <c r="M147" s="154"/>
      <c r="T147" s="57"/>
      <c r="AT147" s="17" t="s">
        <v>259</v>
      </c>
      <c r="AU147" s="17" t="s">
        <v>21</v>
      </c>
    </row>
    <row r="148" spans="2:65" s="12" customFormat="1" ht="11.25">
      <c r="B148" s="155"/>
      <c r="D148" s="156" t="s">
        <v>265</v>
      </c>
      <c r="E148" s="157" t="s">
        <v>1</v>
      </c>
      <c r="F148" s="158" t="s">
        <v>1194</v>
      </c>
      <c r="H148" s="159">
        <v>792.6</v>
      </c>
      <c r="I148" s="160"/>
      <c r="L148" s="155"/>
      <c r="M148" s="161"/>
      <c r="T148" s="162"/>
      <c r="AT148" s="157" t="s">
        <v>265</v>
      </c>
      <c r="AU148" s="157" t="s">
        <v>21</v>
      </c>
      <c r="AV148" s="12" t="s">
        <v>21</v>
      </c>
      <c r="AW148" s="12" t="s">
        <v>36</v>
      </c>
      <c r="AX148" s="12" t="s">
        <v>80</v>
      </c>
      <c r="AY148" s="157" t="s">
        <v>250</v>
      </c>
    </row>
    <row r="149" spans="2:65" s="14" customFormat="1" ht="11.25">
      <c r="B149" s="171"/>
      <c r="D149" s="156" t="s">
        <v>265</v>
      </c>
      <c r="E149" s="172" t="s">
        <v>1</v>
      </c>
      <c r="F149" s="173" t="s">
        <v>317</v>
      </c>
      <c r="H149" s="174">
        <v>792.6</v>
      </c>
      <c r="I149" s="175"/>
      <c r="L149" s="171"/>
      <c r="M149" s="176"/>
      <c r="T149" s="177"/>
      <c r="AT149" s="172" t="s">
        <v>265</v>
      </c>
      <c r="AU149" s="172" t="s">
        <v>21</v>
      </c>
      <c r="AV149" s="14" t="s">
        <v>267</v>
      </c>
      <c r="AW149" s="14" t="s">
        <v>36</v>
      </c>
      <c r="AX149" s="14" t="s">
        <v>80</v>
      </c>
      <c r="AY149" s="172" t="s">
        <v>250</v>
      </c>
    </row>
    <row r="150" spans="2:65" s="12" customFormat="1" ht="11.25">
      <c r="B150" s="155"/>
      <c r="D150" s="156" t="s">
        <v>265</v>
      </c>
      <c r="E150" s="157" t="s">
        <v>1</v>
      </c>
      <c r="F150" s="158" t="s">
        <v>1195</v>
      </c>
      <c r="H150" s="159">
        <v>201.75</v>
      </c>
      <c r="I150" s="160"/>
      <c r="L150" s="155"/>
      <c r="M150" s="161"/>
      <c r="T150" s="162"/>
      <c r="AT150" s="157" t="s">
        <v>265</v>
      </c>
      <c r="AU150" s="157" t="s">
        <v>21</v>
      </c>
      <c r="AV150" s="12" t="s">
        <v>21</v>
      </c>
      <c r="AW150" s="12" t="s">
        <v>36</v>
      </c>
      <c r="AX150" s="12" t="s">
        <v>80</v>
      </c>
      <c r="AY150" s="157" t="s">
        <v>250</v>
      </c>
    </row>
    <row r="151" spans="2:65" s="12" customFormat="1" ht="11.25">
      <c r="B151" s="155"/>
      <c r="D151" s="156" t="s">
        <v>265</v>
      </c>
      <c r="E151" s="157" t="s">
        <v>1</v>
      </c>
      <c r="F151" s="158" t="s">
        <v>1196</v>
      </c>
      <c r="H151" s="159">
        <v>283.75</v>
      </c>
      <c r="I151" s="160"/>
      <c r="L151" s="155"/>
      <c r="M151" s="161"/>
      <c r="T151" s="162"/>
      <c r="AT151" s="157" t="s">
        <v>265</v>
      </c>
      <c r="AU151" s="157" t="s">
        <v>21</v>
      </c>
      <c r="AV151" s="12" t="s">
        <v>21</v>
      </c>
      <c r="AW151" s="12" t="s">
        <v>36</v>
      </c>
      <c r="AX151" s="12" t="s">
        <v>80</v>
      </c>
      <c r="AY151" s="157" t="s">
        <v>250</v>
      </c>
    </row>
    <row r="152" spans="2:65" s="14" customFormat="1" ht="11.25">
      <c r="B152" s="171"/>
      <c r="D152" s="156" t="s">
        <v>265</v>
      </c>
      <c r="E152" s="172" t="s">
        <v>766</v>
      </c>
      <c r="F152" s="173" t="s">
        <v>317</v>
      </c>
      <c r="H152" s="174">
        <v>485.5</v>
      </c>
      <c r="I152" s="175"/>
      <c r="L152" s="171"/>
      <c r="M152" s="176"/>
      <c r="T152" s="177"/>
      <c r="AT152" s="172" t="s">
        <v>265</v>
      </c>
      <c r="AU152" s="172" t="s">
        <v>21</v>
      </c>
      <c r="AV152" s="14" t="s">
        <v>267</v>
      </c>
      <c r="AW152" s="14" t="s">
        <v>36</v>
      </c>
      <c r="AX152" s="14" t="s">
        <v>80</v>
      </c>
      <c r="AY152" s="172" t="s">
        <v>250</v>
      </c>
    </row>
    <row r="153" spans="2:65" s="13" customFormat="1" ht="11.25">
      <c r="B153" s="163"/>
      <c r="D153" s="156" t="s">
        <v>265</v>
      </c>
      <c r="E153" s="164" t="s">
        <v>1</v>
      </c>
      <c r="F153" s="165" t="s">
        <v>273</v>
      </c>
      <c r="H153" s="166">
        <v>1278.0999999999999</v>
      </c>
      <c r="I153" s="167"/>
      <c r="L153" s="163"/>
      <c r="M153" s="168"/>
      <c r="T153" s="169"/>
      <c r="AT153" s="164" t="s">
        <v>265</v>
      </c>
      <c r="AU153" s="164" t="s">
        <v>21</v>
      </c>
      <c r="AV153" s="13" t="s">
        <v>257</v>
      </c>
      <c r="AW153" s="13" t="s">
        <v>36</v>
      </c>
      <c r="AX153" s="13" t="s">
        <v>88</v>
      </c>
      <c r="AY153" s="164" t="s">
        <v>250</v>
      </c>
    </row>
    <row r="154" spans="2:65" s="1" customFormat="1" ht="37.9" customHeight="1">
      <c r="B154" s="33"/>
      <c r="C154" s="138" t="s">
        <v>305</v>
      </c>
      <c r="D154" s="138" t="s">
        <v>252</v>
      </c>
      <c r="E154" s="139" t="s">
        <v>321</v>
      </c>
      <c r="F154" s="140" t="s">
        <v>322</v>
      </c>
      <c r="G154" s="141" t="s">
        <v>276</v>
      </c>
      <c r="H154" s="142">
        <v>3636.82</v>
      </c>
      <c r="I154" s="143"/>
      <c r="J154" s="144">
        <f>ROUND(I154*H154,2)</f>
        <v>0</v>
      </c>
      <c r="K154" s="140" t="s">
        <v>256</v>
      </c>
      <c r="L154" s="33"/>
      <c r="M154" s="145" t="s">
        <v>1</v>
      </c>
      <c r="N154" s="146" t="s">
        <v>45</v>
      </c>
      <c r="P154" s="147">
        <f>O154*H154</f>
        <v>0</v>
      </c>
      <c r="Q154" s="147">
        <v>0</v>
      </c>
      <c r="R154" s="147">
        <f>Q154*H154</f>
        <v>0</v>
      </c>
      <c r="S154" s="147">
        <v>0</v>
      </c>
      <c r="T154" s="148">
        <f>S154*H154</f>
        <v>0</v>
      </c>
      <c r="AR154" s="149" t="s">
        <v>257</v>
      </c>
      <c r="AT154" s="149" t="s">
        <v>252</v>
      </c>
      <c r="AU154" s="149" t="s">
        <v>21</v>
      </c>
      <c r="AY154" s="17" t="s">
        <v>250</v>
      </c>
      <c r="BE154" s="150">
        <f>IF(N154="základní",J154,0)</f>
        <v>0</v>
      </c>
      <c r="BF154" s="150">
        <f>IF(N154="snížená",J154,0)</f>
        <v>0</v>
      </c>
      <c r="BG154" s="150">
        <f>IF(N154="zákl. přenesená",J154,0)</f>
        <v>0</v>
      </c>
      <c r="BH154" s="150">
        <f>IF(N154="sníž. přenesená",J154,0)</f>
        <v>0</v>
      </c>
      <c r="BI154" s="150">
        <f>IF(N154="nulová",J154,0)</f>
        <v>0</v>
      </c>
      <c r="BJ154" s="17" t="s">
        <v>88</v>
      </c>
      <c r="BK154" s="150">
        <f>ROUND(I154*H154,2)</f>
        <v>0</v>
      </c>
      <c r="BL154" s="17" t="s">
        <v>257</v>
      </c>
      <c r="BM154" s="149" t="s">
        <v>1197</v>
      </c>
    </row>
    <row r="155" spans="2:65" s="1" customFormat="1" ht="11.25">
      <c r="B155" s="33"/>
      <c r="D155" s="151" t="s">
        <v>259</v>
      </c>
      <c r="F155" s="152" t="s">
        <v>324</v>
      </c>
      <c r="I155" s="153"/>
      <c r="L155" s="33"/>
      <c r="M155" s="154"/>
      <c r="T155" s="57"/>
      <c r="AT155" s="17" t="s">
        <v>259</v>
      </c>
      <c r="AU155" s="17" t="s">
        <v>21</v>
      </c>
    </row>
    <row r="156" spans="2:65" s="12" customFormat="1" ht="11.25">
      <c r="B156" s="155"/>
      <c r="D156" s="156" t="s">
        <v>265</v>
      </c>
      <c r="E156" s="157" t="s">
        <v>1</v>
      </c>
      <c r="F156" s="158" t="s">
        <v>1198</v>
      </c>
      <c r="H156" s="159">
        <v>632</v>
      </c>
      <c r="I156" s="160"/>
      <c r="L156" s="155"/>
      <c r="M156" s="161"/>
      <c r="T156" s="162"/>
      <c r="AT156" s="157" t="s">
        <v>265</v>
      </c>
      <c r="AU156" s="157" t="s">
        <v>21</v>
      </c>
      <c r="AV156" s="12" t="s">
        <v>21</v>
      </c>
      <c r="AW156" s="12" t="s">
        <v>36</v>
      </c>
      <c r="AX156" s="12" t="s">
        <v>80</v>
      </c>
      <c r="AY156" s="157" t="s">
        <v>250</v>
      </c>
    </row>
    <row r="157" spans="2:65" s="14" customFormat="1" ht="11.25">
      <c r="B157" s="171"/>
      <c r="D157" s="156" t="s">
        <v>265</v>
      </c>
      <c r="E157" s="172" t="s">
        <v>1</v>
      </c>
      <c r="F157" s="173" t="s">
        <v>317</v>
      </c>
      <c r="H157" s="174">
        <v>632</v>
      </c>
      <c r="I157" s="175"/>
      <c r="L157" s="171"/>
      <c r="M157" s="176"/>
      <c r="T157" s="177"/>
      <c r="AT157" s="172" t="s">
        <v>265</v>
      </c>
      <c r="AU157" s="172" t="s">
        <v>21</v>
      </c>
      <c r="AV157" s="14" t="s">
        <v>267</v>
      </c>
      <c r="AW157" s="14" t="s">
        <v>36</v>
      </c>
      <c r="AX157" s="14" t="s">
        <v>80</v>
      </c>
      <c r="AY157" s="172" t="s">
        <v>250</v>
      </c>
    </row>
    <row r="158" spans="2:65" s="12" customFormat="1" ht="11.25">
      <c r="B158" s="155"/>
      <c r="D158" s="156" t="s">
        <v>265</v>
      </c>
      <c r="E158" s="157" t="s">
        <v>1</v>
      </c>
      <c r="F158" s="158" t="s">
        <v>1199</v>
      </c>
      <c r="H158" s="159">
        <v>632</v>
      </c>
      <c r="I158" s="160"/>
      <c r="L158" s="155"/>
      <c r="M158" s="161"/>
      <c r="T158" s="162"/>
      <c r="AT158" s="157" t="s">
        <v>265</v>
      </c>
      <c r="AU158" s="157" t="s">
        <v>21</v>
      </c>
      <c r="AV158" s="12" t="s">
        <v>21</v>
      </c>
      <c r="AW158" s="12" t="s">
        <v>36</v>
      </c>
      <c r="AX158" s="12" t="s">
        <v>80</v>
      </c>
      <c r="AY158" s="157" t="s">
        <v>250</v>
      </c>
    </row>
    <row r="159" spans="2:65" s="12" customFormat="1" ht="11.25">
      <c r="B159" s="155"/>
      <c r="D159" s="156" t="s">
        <v>265</v>
      </c>
      <c r="E159" s="157" t="s">
        <v>1</v>
      </c>
      <c r="F159" s="158" t="s">
        <v>1200</v>
      </c>
      <c r="H159" s="159">
        <v>595</v>
      </c>
      <c r="I159" s="160"/>
      <c r="L159" s="155"/>
      <c r="M159" s="161"/>
      <c r="T159" s="162"/>
      <c r="AT159" s="157" t="s">
        <v>265</v>
      </c>
      <c r="AU159" s="157" t="s">
        <v>21</v>
      </c>
      <c r="AV159" s="12" t="s">
        <v>21</v>
      </c>
      <c r="AW159" s="12" t="s">
        <v>36</v>
      </c>
      <c r="AX159" s="12" t="s">
        <v>80</v>
      </c>
      <c r="AY159" s="157" t="s">
        <v>250</v>
      </c>
    </row>
    <row r="160" spans="2:65" s="12" customFormat="1" ht="11.25">
      <c r="B160" s="155"/>
      <c r="D160" s="156" t="s">
        <v>265</v>
      </c>
      <c r="E160" s="157" t="s">
        <v>1</v>
      </c>
      <c r="F160" s="158" t="s">
        <v>1201</v>
      </c>
      <c r="H160" s="159">
        <v>1391</v>
      </c>
      <c r="I160" s="160"/>
      <c r="L160" s="155"/>
      <c r="M160" s="161"/>
      <c r="T160" s="162"/>
      <c r="AT160" s="157" t="s">
        <v>265</v>
      </c>
      <c r="AU160" s="157" t="s">
        <v>21</v>
      </c>
      <c r="AV160" s="12" t="s">
        <v>21</v>
      </c>
      <c r="AW160" s="12" t="s">
        <v>36</v>
      </c>
      <c r="AX160" s="12" t="s">
        <v>80</v>
      </c>
      <c r="AY160" s="157" t="s">
        <v>250</v>
      </c>
    </row>
    <row r="161" spans="2:65" s="12" customFormat="1" ht="11.25">
      <c r="B161" s="155"/>
      <c r="D161" s="156" t="s">
        <v>265</v>
      </c>
      <c r="E161" s="157" t="s">
        <v>1</v>
      </c>
      <c r="F161" s="158" t="s">
        <v>1202</v>
      </c>
      <c r="H161" s="159">
        <v>386.82</v>
      </c>
      <c r="I161" s="160"/>
      <c r="L161" s="155"/>
      <c r="M161" s="161"/>
      <c r="T161" s="162"/>
      <c r="AT161" s="157" t="s">
        <v>265</v>
      </c>
      <c r="AU161" s="157" t="s">
        <v>21</v>
      </c>
      <c r="AV161" s="12" t="s">
        <v>21</v>
      </c>
      <c r="AW161" s="12" t="s">
        <v>36</v>
      </c>
      <c r="AX161" s="12" t="s">
        <v>80</v>
      </c>
      <c r="AY161" s="157" t="s">
        <v>250</v>
      </c>
    </row>
    <row r="162" spans="2:65" s="14" customFormat="1" ht="11.25">
      <c r="B162" s="171"/>
      <c r="D162" s="156" t="s">
        <v>265</v>
      </c>
      <c r="E162" s="172" t="s">
        <v>762</v>
      </c>
      <c r="F162" s="173" t="s">
        <v>317</v>
      </c>
      <c r="H162" s="174">
        <v>3004.82</v>
      </c>
      <c r="I162" s="175"/>
      <c r="L162" s="171"/>
      <c r="M162" s="176"/>
      <c r="T162" s="177"/>
      <c r="AT162" s="172" t="s">
        <v>265</v>
      </c>
      <c r="AU162" s="172" t="s">
        <v>21</v>
      </c>
      <c r="AV162" s="14" t="s">
        <v>267</v>
      </c>
      <c r="AW162" s="14" t="s">
        <v>36</v>
      </c>
      <c r="AX162" s="14" t="s">
        <v>80</v>
      </c>
      <c r="AY162" s="172" t="s">
        <v>250</v>
      </c>
    </row>
    <row r="163" spans="2:65" s="13" customFormat="1" ht="11.25">
      <c r="B163" s="163"/>
      <c r="D163" s="156" t="s">
        <v>265</v>
      </c>
      <c r="E163" s="164" t="s">
        <v>1</v>
      </c>
      <c r="F163" s="165" t="s">
        <v>273</v>
      </c>
      <c r="H163" s="166">
        <v>3636.82</v>
      </c>
      <c r="I163" s="167"/>
      <c r="L163" s="163"/>
      <c r="M163" s="168"/>
      <c r="T163" s="169"/>
      <c r="AT163" s="164" t="s">
        <v>265</v>
      </c>
      <c r="AU163" s="164" t="s">
        <v>21</v>
      </c>
      <c r="AV163" s="13" t="s">
        <v>257</v>
      </c>
      <c r="AW163" s="13" t="s">
        <v>36</v>
      </c>
      <c r="AX163" s="13" t="s">
        <v>88</v>
      </c>
      <c r="AY163" s="164" t="s">
        <v>250</v>
      </c>
    </row>
    <row r="164" spans="2:65" s="1" customFormat="1" ht="24.2" customHeight="1">
      <c r="B164" s="33"/>
      <c r="C164" s="138" t="s">
        <v>311</v>
      </c>
      <c r="D164" s="138" t="s">
        <v>252</v>
      </c>
      <c r="E164" s="139" t="s">
        <v>336</v>
      </c>
      <c r="F164" s="140" t="s">
        <v>337</v>
      </c>
      <c r="G164" s="141" t="s">
        <v>276</v>
      </c>
      <c r="H164" s="142">
        <v>496</v>
      </c>
      <c r="I164" s="143"/>
      <c r="J164" s="144">
        <f>ROUND(I164*H164,2)</f>
        <v>0</v>
      </c>
      <c r="K164" s="140" t="s">
        <v>256</v>
      </c>
      <c r="L164" s="33"/>
      <c r="M164" s="145" t="s">
        <v>1</v>
      </c>
      <c r="N164" s="146" t="s">
        <v>45</v>
      </c>
      <c r="P164" s="147">
        <f>O164*H164</f>
        <v>0</v>
      </c>
      <c r="Q164" s="147">
        <v>0</v>
      </c>
      <c r="R164" s="147">
        <f>Q164*H164</f>
        <v>0</v>
      </c>
      <c r="S164" s="147">
        <v>0</v>
      </c>
      <c r="T164" s="148">
        <f>S164*H164</f>
        <v>0</v>
      </c>
      <c r="AR164" s="149" t="s">
        <v>257</v>
      </c>
      <c r="AT164" s="149" t="s">
        <v>252</v>
      </c>
      <c r="AU164" s="149" t="s">
        <v>21</v>
      </c>
      <c r="AY164" s="17" t="s">
        <v>250</v>
      </c>
      <c r="BE164" s="150">
        <f>IF(N164="základní",J164,0)</f>
        <v>0</v>
      </c>
      <c r="BF164" s="150">
        <f>IF(N164="snížená",J164,0)</f>
        <v>0</v>
      </c>
      <c r="BG164" s="150">
        <f>IF(N164="zákl. přenesená",J164,0)</f>
        <v>0</v>
      </c>
      <c r="BH164" s="150">
        <f>IF(N164="sníž. přenesená",J164,0)</f>
        <v>0</v>
      </c>
      <c r="BI164" s="150">
        <f>IF(N164="nulová",J164,0)</f>
        <v>0</v>
      </c>
      <c r="BJ164" s="17" t="s">
        <v>88</v>
      </c>
      <c r="BK164" s="150">
        <f>ROUND(I164*H164,2)</f>
        <v>0</v>
      </c>
      <c r="BL164" s="17" t="s">
        <v>257</v>
      </c>
      <c r="BM164" s="149" t="s">
        <v>1203</v>
      </c>
    </row>
    <row r="165" spans="2:65" s="1" customFormat="1" ht="11.25">
      <c r="B165" s="33"/>
      <c r="D165" s="151" t="s">
        <v>259</v>
      </c>
      <c r="F165" s="152" t="s">
        <v>339</v>
      </c>
      <c r="I165" s="153"/>
      <c r="L165" s="33"/>
      <c r="M165" s="154"/>
      <c r="T165" s="57"/>
      <c r="AT165" s="17" t="s">
        <v>259</v>
      </c>
      <c r="AU165" s="17" t="s">
        <v>21</v>
      </c>
    </row>
    <row r="166" spans="2:65" s="12" customFormat="1" ht="11.25">
      <c r="B166" s="155"/>
      <c r="D166" s="156" t="s">
        <v>265</v>
      </c>
      <c r="E166" s="157" t="s">
        <v>1</v>
      </c>
      <c r="F166" s="158" t="s">
        <v>1204</v>
      </c>
      <c r="H166" s="159">
        <v>496</v>
      </c>
      <c r="I166" s="160"/>
      <c r="L166" s="155"/>
      <c r="M166" s="161"/>
      <c r="T166" s="162"/>
      <c r="AT166" s="157" t="s">
        <v>265</v>
      </c>
      <c r="AU166" s="157" t="s">
        <v>21</v>
      </c>
      <c r="AV166" s="12" t="s">
        <v>21</v>
      </c>
      <c r="AW166" s="12" t="s">
        <v>36</v>
      </c>
      <c r="AX166" s="12" t="s">
        <v>80</v>
      </c>
      <c r="AY166" s="157" t="s">
        <v>250</v>
      </c>
    </row>
    <row r="167" spans="2:65" s="13" customFormat="1" ht="11.25">
      <c r="B167" s="163"/>
      <c r="D167" s="156" t="s">
        <v>265</v>
      </c>
      <c r="E167" s="164" t="s">
        <v>1</v>
      </c>
      <c r="F167" s="165" t="s">
        <v>273</v>
      </c>
      <c r="H167" s="166">
        <v>496</v>
      </c>
      <c r="I167" s="167"/>
      <c r="L167" s="163"/>
      <c r="M167" s="168"/>
      <c r="T167" s="169"/>
      <c r="AT167" s="164" t="s">
        <v>265</v>
      </c>
      <c r="AU167" s="164" t="s">
        <v>21</v>
      </c>
      <c r="AV167" s="13" t="s">
        <v>257</v>
      </c>
      <c r="AW167" s="13" t="s">
        <v>36</v>
      </c>
      <c r="AX167" s="13" t="s">
        <v>88</v>
      </c>
      <c r="AY167" s="164" t="s">
        <v>250</v>
      </c>
    </row>
    <row r="168" spans="2:65" s="1" customFormat="1" ht="24.2" customHeight="1">
      <c r="B168" s="33"/>
      <c r="C168" s="138" t="s">
        <v>320</v>
      </c>
      <c r="D168" s="138" t="s">
        <v>252</v>
      </c>
      <c r="E168" s="139" t="s">
        <v>1205</v>
      </c>
      <c r="F168" s="140" t="s">
        <v>1206</v>
      </c>
      <c r="G168" s="141" t="s">
        <v>255</v>
      </c>
      <c r="H168" s="142">
        <v>501</v>
      </c>
      <c r="I168" s="143"/>
      <c r="J168" s="144">
        <f>ROUND(I168*H168,2)</f>
        <v>0</v>
      </c>
      <c r="K168" s="140" t="s">
        <v>256</v>
      </c>
      <c r="L168" s="33"/>
      <c r="M168" s="145" t="s">
        <v>1</v>
      </c>
      <c r="N168" s="146" t="s">
        <v>45</v>
      </c>
      <c r="P168" s="147">
        <f>O168*H168</f>
        <v>0</v>
      </c>
      <c r="Q168" s="147">
        <v>0</v>
      </c>
      <c r="R168" s="147">
        <f>Q168*H168</f>
        <v>0</v>
      </c>
      <c r="S168" s="147">
        <v>0</v>
      </c>
      <c r="T168" s="148">
        <f>S168*H168</f>
        <v>0</v>
      </c>
      <c r="AR168" s="149" t="s">
        <v>257</v>
      </c>
      <c r="AT168" s="149" t="s">
        <v>252</v>
      </c>
      <c r="AU168" s="149" t="s">
        <v>21</v>
      </c>
      <c r="AY168" s="17" t="s">
        <v>250</v>
      </c>
      <c r="BE168" s="150">
        <f>IF(N168="základní",J168,0)</f>
        <v>0</v>
      </c>
      <c r="BF168" s="150">
        <f>IF(N168="snížená",J168,0)</f>
        <v>0</v>
      </c>
      <c r="BG168" s="150">
        <f>IF(N168="zákl. přenesená",J168,0)</f>
        <v>0</v>
      </c>
      <c r="BH168" s="150">
        <f>IF(N168="sníž. přenesená",J168,0)</f>
        <v>0</v>
      </c>
      <c r="BI168" s="150">
        <f>IF(N168="nulová",J168,0)</f>
        <v>0</v>
      </c>
      <c r="BJ168" s="17" t="s">
        <v>88</v>
      </c>
      <c r="BK168" s="150">
        <f>ROUND(I168*H168,2)</f>
        <v>0</v>
      </c>
      <c r="BL168" s="17" t="s">
        <v>257</v>
      </c>
      <c r="BM168" s="149" t="s">
        <v>1207</v>
      </c>
    </row>
    <row r="169" spans="2:65" s="1" customFormat="1" ht="11.25">
      <c r="B169" s="33"/>
      <c r="D169" s="151" t="s">
        <v>259</v>
      </c>
      <c r="F169" s="152" t="s">
        <v>1208</v>
      </c>
      <c r="I169" s="153"/>
      <c r="L169" s="33"/>
      <c r="M169" s="154"/>
      <c r="T169" s="57"/>
      <c r="AT169" s="17" t="s">
        <v>259</v>
      </c>
      <c r="AU169" s="17" t="s">
        <v>21</v>
      </c>
    </row>
    <row r="170" spans="2:65" s="1" customFormat="1" ht="19.5">
      <c r="B170" s="33"/>
      <c r="D170" s="156" t="s">
        <v>285</v>
      </c>
      <c r="F170" s="170" t="s">
        <v>1209</v>
      </c>
      <c r="I170" s="153"/>
      <c r="L170" s="33"/>
      <c r="M170" s="154"/>
      <c r="T170" s="57"/>
      <c r="AT170" s="17" t="s">
        <v>285</v>
      </c>
      <c r="AU170" s="17" t="s">
        <v>21</v>
      </c>
    </row>
    <row r="171" spans="2:65" s="1" customFormat="1" ht="16.5" customHeight="1">
      <c r="B171" s="33"/>
      <c r="C171" s="138" t="s">
        <v>331</v>
      </c>
      <c r="D171" s="138" t="s">
        <v>252</v>
      </c>
      <c r="E171" s="139" t="s">
        <v>1210</v>
      </c>
      <c r="F171" s="140" t="s">
        <v>1211</v>
      </c>
      <c r="G171" s="141" t="s">
        <v>255</v>
      </c>
      <c r="H171" s="142">
        <v>751</v>
      </c>
      <c r="I171" s="143"/>
      <c r="J171" s="144">
        <f>ROUND(I171*H171,2)</f>
        <v>0</v>
      </c>
      <c r="K171" s="140" t="s">
        <v>256</v>
      </c>
      <c r="L171" s="33"/>
      <c r="M171" s="145" t="s">
        <v>1</v>
      </c>
      <c r="N171" s="146" t="s">
        <v>45</v>
      </c>
      <c r="P171" s="147">
        <f>O171*H171</f>
        <v>0</v>
      </c>
      <c r="Q171" s="147">
        <v>0</v>
      </c>
      <c r="R171" s="147">
        <f>Q171*H171</f>
        <v>0</v>
      </c>
      <c r="S171" s="147">
        <v>0</v>
      </c>
      <c r="T171" s="148">
        <f>S171*H171</f>
        <v>0</v>
      </c>
      <c r="AR171" s="149" t="s">
        <v>257</v>
      </c>
      <c r="AT171" s="149" t="s">
        <v>252</v>
      </c>
      <c r="AU171" s="149" t="s">
        <v>21</v>
      </c>
      <c r="AY171" s="17" t="s">
        <v>250</v>
      </c>
      <c r="BE171" s="150">
        <f>IF(N171="základní",J171,0)</f>
        <v>0</v>
      </c>
      <c r="BF171" s="150">
        <f>IF(N171="snížená",J171,0)</f>
        <v>0</v>
      </c>
      <c r="BG171" s="150">
        <f>IF(N171="zákl. přenesená",J171,0)</f>
        <v>0</v>
      </c>
      <c r="BH171" s="150">
        <f>IF(N171="sníž. přenesená",J171,0)</f>
        <v>0</v>
      </c>
      <c r="BI171" s="150">
        <f>IF(N171="nulová",J171,0)</f>
        <v>0</v>
      </c>
      <c r="BJ171" s="17" t="s">
        <v>88</v>
      </c>
      <c r="BK171" s="150">
        <f>ROUND(I171*H171,2)</f>
        <v>0</v>
      </c>
      <c r="BL171" s="17" t="s">
        <v>257</v>
      </c>
      <c r="BM171" s="149" t="s">
        <v>1212</v>
      </c>
    </row>
    <row r="172" spans="2:65" s="1" customFormat="1" ht="11.25">
      <c r="B172" s="33"/>
      <c r="D172" s="151" t="s">
        <v>259</v>
      </c>
      <c r="F172" s="152" t="s">
        <v>1213</v>
      </c>
      <c r="I172" s="153"/>
      <c r="L172" s="33"/>
      <c r="M172" s="154"/>
      <c r="T172" s="57"/>
      <c r="AT172" s="17" t="s">
        <v>259</v>
      </c>
      <c r="AU172" s="17" t="s">
        <v>21</v>
      </c>
    </row>
    <row r="173" spans="2:65" s="1" customFormat="1" ht="19.5">
      <c r="B173" s="33"/>
      <c r="D173" s="156" t="s">
        <v>285</v>
      </c>
      <c r="F173" s="170" t="s">
        <v>1209</v>
      </c>
      <c r="I173" s="153"/>
      <c r="L173" s="33"/>
      <c r="M173" s="154"/>
      <c r="T173" s="57"/>
      <c r="AT173" s="17" t="s">
        <v>285</v>
      </c>
      <c r="AU173" s="17" t="s">
        <v>21</v>
      </c>
    </row>
    <row r="174" spans="2:65" s="1" customFormat="1" ht="16.5" customHeight="1">
      <c r="B174" s="33"/>
      <c r="C174" s="138" t="s">
        <v>335</v>
      </c>
      <c r="D174" s="138" t="s">
        <v>252</v>
      </c>
      <c r="E174" s="139" t="s">
        <v>281</v>
      </c>
      <c r="F174" s="140" t="s">
        <v>282</v>
      </c>
      <c r="G174" s="141" t="s">
        <v>283</v>
      </c>
      <c r="H174" s="142">
        <v>1</v>
      </c>
      <c r="I174" s="143"/>
      <c r="J174" s="144">
        <f>ROUND(I174*H174,2)</f>
        <v>0</v>
      </c>
      <c r="K174" s="140" t="s">
        <v>1</v>
      </c>
      <c r="L174" s="33"/>
      <c r="M174" s="145" t="s">
        <v>1</v>
      </c>
      <c r="N174" s="146" t="s">
        <v>45</v>
      </c>
      <c r="P174" s="147">
        <f>O174*H174</f>
        <v>0</v>
      </c>
      <c r="Q174" s="147">
        <v>0</v>
      </c>
      <c r="R174" s="147">
        <f>Q174*H174</f>
        <v>0</v>
      </c>
      <c r="S174" s="147">
        <v>0</v>
      </c>
      <c r="T174" s="148">
        <f>S174*H174</f>
        <v>0</v>
      </c>
      <c r="AR174" s="149" t="s">
        <v>257</v>
      </c>
      <c r="AT174" s="149" t="s">
        <v>252</v>
      </c>
      <c r="AU174" s="149" t="s">
        <v>21</v>
      </c>
      <c r="AY174" s="17" t="s">
        <v>250</v>
      </c>
      <c r="BE174" s="150">
        <f>IF(N174="základní",J174,0)</f>
        <v>0</v>
      </c>
      <c r="BF174" s="150">
        <f>IF(N174="snížená",J174,0)</f>
        <v>0</v>
      </c>
      <c r="BG174" s="150">
        <f>IF(N174="zákl. přenesená",J174,0)</f>
        <v>0</v>
      </c>
      <c r="BH174" s="150">
        <f>IF(N174="sníž. přenesená",J174,0)</f>
        <v>0</v>
      </c>
      <c r="BI174" s="150">
        <f>IF(N174="nulová",J174,0)</f>
        <v>0</v>
      </c>
      <c r="BJ174" s="17" t="s">
        <v>88</v>
      </c>
      <c r="BK174" s="150">
        <f>ROUND(I174*H174,2)</f>
        <v>0</v>
      </c>
      <c r="BL174" s="17" t="s">
        <v>257</v>
      </c>
      <c r="BM174" s="149" t="s">
        <v>1214</v>
      </c>
    </row>
    <row r="175" spans="2:65" s="1" customFormat="1" ht="78">
      <c r="B175" s="33"/>
      <c r="D175" s="156" t="s">
        <v>285</v>
      </c>
      <c r="F175" s="170" t="s">
        <v>286</v>
      </c>
      <c r="I175" s="153"/>
      <c r="L175" s="33"/>
      <c r="M175" s="154"/>
      <c r="T175" s="57"/>
      <c r="AT175" s="17" t="s">
        <v>285</v>
      </c>
      <c r="AU175" s="17" t="s">
        <v>21</v>
      </c>
    </row>
    <row r="176" spans="2:65" s="1" customFormat="1" ht="16.5" customHeight="1">
      <c r="B176" s="33"/>
      <c r="C176" s="138" t="s">
        <v>340</v>
      </c>
      <c r="D176" s="138" t="s">
        <v>252</v>
      </c>
      <c r="E176" s="139" t="s">
        <v>332</v>
      </c>
      <c r="F176" s="140" t="s">
        <v>333</v>
      </c>
      <c r="G176" s="141" t="s">
        <v>276</v>
      </c>
      <c r="H176" s="142">
        <v>3477</v>
      </c>
      <c r="I176" s="143"/>
      <c r="J176" s="144">
        <f>ROUND(I176*H176,2)</f>
        <v>0</v>
      </c>
      <c r="K176" s="140" t="s">
        <v>1</v>
      </c>
      <c r="L176" s="33"/>
      <c r="M176" s="145" t="s">
        <v>1</v>
      </c>
      <c r="N176" s="146" t="s">
        <v>45</v>
      </c>
      <c r="P176" s="147">
        <f>O176*H176</f>
        <v>0</v>
      </c>
      <c r="Q176" s="147">
        <v>0</v>
      </c>
      <c r="R176" s="147">
        <f>Q176*H176</f>
        <v>0</v>
      </c>
      <c r="S176" s="147">
        <v>0</v>
      </c>
      <c r="T176" s="148">
        <f>S176*H176</f>
        <v>0</v>
      </c>
      <c r="AR176" s="149" t="s">
        <v>257</v>
      </c>
      <c r="AT176" s="149" t="s">
        <v>252</v>
      </c>
      <c r="AU176" s="149" t="s">
        <v>21</v>
      </c>
      <c r="AY176" s="17" t="s">
        <v>250</v>
      </c>
      <c r="BE176" s="150">
        <f>IF(N176="základní",J176,0)</f>
        <v>0</v>
      </c>
      <c r="BF176" s="150">
        <f>IF(N176="snížená",J176,0)</f>
        <v>0</v>
      </c>
      <c r="BG176" s="150">
        <f>IF(N176="zákl. přenesená",J176,0)</f>
        <v>0</v>
      </c>
      <c r="BH176" s="150">
        <f>IF(N176="sníž. přenesená",J176,0)</f>
        <v>0</v>
      </c>
      <c r="BI176" s="150">
        <f>IF(N176="nulová",J176,0)</f>
        <v>0</v>
      </c>
      <c r="BJ176" s="17" t="s">
        <v>88</v>
      </c>
      <c r="BK176" s="150">
        <f>ROUND(I176*H176,2)</f>
        <v>0</v>
      </c>
      <c r="BL176" s="17" t="s">
        <v>257</v>
      </c>
      <c r="BM176" s="149" t="s">
        <v>1215</v>
      </c>
    </row>
    <row r="177" spans="2:65" s="12" customFormat="1" ht="11.25">
      <c r="B177" s="155"/>
      <c r="D177" s="156" t="s">
        <v>265</v>
      </c>
      <c r="E177" s="157" t="s">
        <v>1</v>
      </c>
      <c r="F177" s="158" t="s">
        <v>1216</v>
      </c>
      <c r="H177" s="159">
        <v>3477</v>
      </c>
      <c r="I177" s="160"/>
      <c r="L177" s="155"/>
      <c r="M177" s="161"/>
      <c r="T177" s="162"/>
      <c r="AT177" s="157" t="s">
        <v>265</v>
      </c>
      <c r="AU177" s="157" t="s">
        <v>21</v>
      </c>
      <c r="AV177" s="12" t="s">
        <v>21</v>
      </c>
      <c r="AW177" s="12" t="s">
        <v>36</v>
      </c>
      <c r="AX177" s="12" t="s">
        <v>88</v>
      </c>
      <c r="AY177" s="157" t="s">
        <v>250</v>
      </c>
    </row>
    <row r="178" spans="2:65" s="1" customFormat="1" ht="37.9" customHeight="1">
      <c r="B178" s="33"/>
      <c r="C178" s="138" t="s">
        <v>8</v>
      </c>
      <c r="D178" s="138" t="s">
        <v>252</v>
      </c>
      <c r="E178" s="139" t="s">
        <v>381</v>
      </c>
      <c r="F178" s="140" t="s">
        <v>382</v>
      </c>
      <c r="G178" s="141" t="s">
        <v>276</v>
      </c>
      <c r="H178" s="142">
        <v>2542.5</v>
      </c>
      <c r="I178" s="143"/>
      <c r="J178" s="144">
        <f>ROUND(I178*H178,2)</f>
        <v>0</v>
      </c>
      <c r="K178" s="140" t="s">
        <v>256</v>
      </c>
      <c r="L178" s="33"/>
      <c r="M178" s="145" t="s">
        <v>1</v>
      </c>
      <c r="N178" s="146" t="s">
        <v>45</v>
      </c>
      <c r="P178" s="147">
        <f>O178*H178</f>
        <v>0</v>
      </c>
      <c r="Q178" s="147">
        <v>0</v>
      </c>
      <c r="R178" s="147">
        <f>Q178*H178</f>
        <v>0</v>
      </c>
      <c r="S178" s="147">
        <v>0</v>
      </c>
      <c r="T178" s="148">
        <f>S178*H178</f>
        <v>0</v>
      </c>
      <c r="AR178" s="149" t="s">
        <v>257</v>
      </c>
      <c r="AT178" s="149" t="s">
        <v>252</v>
      </c>
      <c r="AU178" s="149" t="s">
        <v>21</v>
      </c>
      <c r="AY178" s="17" t="s">
        <v>250</v>
      </c>
      <c r="BE178" s="150">
        <f>IF(N178="základní",J178,0)</f>
        <v>0</v>
      </c>
      <c r="BF178" s="150">
        <f>IF(N178="snížená",J178,0)</f>
        <v>0</v>
      </c>
      <c r="BG178" s="150">
        <f>IF(N178="zákl. přenesená",J178,0)</f>
        <v>0</v>
      </c>
      <c r="BH178" s="150">
        <f>IF(N178="sníž. přenesená",J178,0)</f>
        <v>0</v>
      </c>
      <c r="BI178" s="150">
        <f>IF(N178="nulová",J178,0)</f>
        <v>0</v>
      </c>
      <c r="BJ178" s="17" t="s">
        <v>88</v>
      </c>
      <c r="BK178" s="150">
        <f>ROUND(I178*H178,2)</f>
        <v>0</v>
      </c>
      <c r="BL178" s="17" t="s">
        <v>257</v>
      </c>
      <c r="BM178" s="149" t="s">
        <v>1217</v>
      </c>
    </row>
    <row r="179" spans="2:65" s="1" customFormat="1" ht="11.25">
      <c r="B179" s="33"/>
      <c r="D179" s="151" t="s">
        <v>259</v>
      </c>
      <c r="F179" s="152" t="s">
        <v>384</v>
      </c>
      <c r="I179" s="153"/>
      <c r="L179" s="33"/>
      <c r="M179" s="154"/>
      <c r="T179" s="57"/>
      <c r="AT179" s="17" t="s">
        <v>259</v>
      </c>
      <c r="AU179" s="17" t="s">
        <v>21</v>
      </c>
    </row>
    <row r="180" spans="2:65" s="12" customFormat="1" ht="11.25">
      <c r="B180" s="155"/>
      <c r="D180" s="156" t="s">
        <v>265</v>
      </c>
      <c r="E180" s="157" t="s">
        <v>1</v>
      </c>
      <c r="F180" s="158" t="s">
        <v>1218</v>
      </c>
      <c r="H180" s="159">
        <v>456.5</v>
      </c>
      <c r="I180" s="160"/>
      <c r="L180" s="155"/>
      <c r="M180" s="161"/>
      <c r="T180" s="162"/>
      <c r="AT180" s="157" t="s">
        <v>265</v>
      </c>
      <c r="AU180" s="157" t="s">
        <v>21</v>
      </c>
      <c r="AV180" s="12" t="s">
        <v>21</v>
      </c>
      <c r="AW180" s="12" t="s">
        <v>36</v>
      </c>
      <c r="AX180" s="12" t="s">
        <v>80</v>
      </c>
      <c r="AY180" s="157" t="s">
        <v>250</v>
      </c>
    </row>
    <row r="181" spans="2:65" s="12" customFormat="1" ht="11.25">
      <c r="B181" s="155"/>
      <c r="D181" s="156" t="s">
        <v>265</v>
      </c>
      <c r="E181" s="157" t="s">
        <v>1</v>
      </c>
      <c r="F181" s="158" t="s">
        <v>1219</v>
      </c>
      <c r="H181" s="159">
        <v>2086</v>
      </c>
      <c r="I181" s="160"/>
      <c r="L181" s="155"/>
      <c r="M181" s="161"/>
      <c r="T181" s="162"/>
      <c r="AT181" s="157" t="s">
        <v>265</v>
      </c>
      <c r="AU181" s="157" t="s">
        <v>21</v>
      </c>
      <c r="AV181" s="12" t="s">
        <v>21</v>
      </c>
      <c r="AW181" s="12" t="s">
        <v>36</v>
      </c>
      <c r="AX181" s="12" t="s">
        <v>80</v>
      </c>
      <c r="AY181" s="157" t="s">
        <v>250</v>
      </c>
    </row>
    <row r="182" spans="2:65" s="13" customFormat="1" ht="11.25">
      <c r="B182" s="163"/>
      <c r="D182" s="156" t="s">
        <v>265</v>
      </c>
      <c r="E182" s="164" t="s">
        <v>1174</v>
      </c>
      <c r="F182" s="165" t="s">
        <v>273</v>
      </c>
      <c r="H182" s="166">
        <v>2542.5</v>
      </c>
      <c r="I182" s="167"/>
      <c r="L182" s="163"/>
      <c r="M182" s="168"/>
      <c r="T182" s="169"/>
      <c r="AT182" s="164" t="s">
        <v>265</v>
      </c>
      <c r="AU182" s="164" t="s">
        <v>21</v>
      </c>
      <c r="AV182" s="13" t="s">
        <v>257</v>
      </c>
      <c r="AW182" s="13" t="s">
        <v>36</v>
      </c>
      <c r="AX182" s="13" t="s">
        <v>88</v>
      </c>
      <c r="AY182" s="164" t="s">
        <v>250</v>
      </c>
    </row>
    <row r="183" spans="2:65" s="1" customFormat="1" ht="37.9" customHeight="1">
      <c r="B183" s="33"/>
      <c r="C183" s="138" t="s">
        <v>351</v>
      </c>
      <c r="D183" s="138" t="s">
        <v>252</v>
      </c>
      <c r="E183" s="139" t="s">
        <v>388</v>
      </c>
      <c r="F183" s="140" t="s">
        <v>389</v>
      </c>
      <c r="G183" s="141" t="s">
        <v>276</v>
      </c>
      <c r="H183" s="142">
        <v>25425</v>
      </c>
      <c r="I183" s="143"/>
      <c r="J183" s="144">
        <f>ROUND(I183*H183,2)</f>
        <v>0</v>
      </c>
      <c r="K183" s="140" t="s">
        <v>256</v>
      </c>
      <c r="L183" s="33"/>
      <c r="M183" s="145" t="s">
        <v>1</v>
      </c>
      <c r="N183" s="146" t="s">
        <v>45</v>
      </c>
      <c r="P183" s="147">
        <f>O183*H183</f>
        <v>0</v>
      </c>
      <c r="Q183" s="147">
        <v>0</v>
      </c>
      <c r="R183" s="147">
        <f>Q183*H183</f>
        <v>0</v>
      </c>
      <c r="S183" s="147">
        <v>0</v>
      </c>
      <c r="T183" s="148">
        <f>S183*H183</f>
        <v>0</v>
      </c>
      <c r="AR183" s="149" t="s">
        <v>257</v>
      </c>
      <c r="AT183" s="149" t="s">
        <v>252</v>
      </c>
      <c r="AU183" s="149" t="s">
        <v>21</v>
      </c>
      <c r="AY183" s="17" t="s">
        <v>250</v>
      </c>
      <c r="BE183" s="150">
        <f>IF(N183="základní",J183,0)</f>
        <v>0</v>
      </c>
      <c r="BF183" s="150">
        <f>IF(N183="snížená",J183,0)</f>
        <v>0</v>
      </c>
      <c r="BG183" s="150">
        <f>IF(N183="zákl. přenesená",J183,0)</f>
        <v>0</v>
      </c>
      <c r="BH183" s="150">
        <f>IF(N183="sníž. přenesená",J183,0)</f>
        <v>0</v>
      </c>
      <c r="BI183" s="150">
        <f>IF(N183="nulová",J183,0)</f>
        <v>0</v>
      </c>
      <c r="BJ183" s="17" t="s">
        <v>88</v>
      </c>
      <c r="BK183" s="150">
        <f>ROUND(I183*H183,2)</f>
        <v>0</v>
      </c>
      <c r="BL183" s="17" t="s">
        <v>257</v>
      </c>
      <c r="BM183" s="149" t="s">
        <v>1220</v>
      </c>
    </row>
    <row r="184" spans="2:65" s="1" customFormat="1" ht="11.25">
      <c r="B184" s="33"/>
      <c r="D184" s="151" t="s">
        <v>259</v>
      </c>
      <c r="F184" s="152" t="s">
        <v>391</v>
      </c>
      <c r="I184" s="153"/>
      <c r="L184" s="33"/>
      <c r="M184" s="154"/>
      <c r="T184" s="57"/>
      <c r="AT184" s="17" t="s">
        <v>259</v>
      </c>
      <c r="AU184" s="17" t="s">
        <v>21</v>
      </c>
    </row>
    <row r="185" spans="2:65" s="12" customFormat="1" ht="11.25">
      <c r="B185" s="155"/>
      <c r="D185" s="156" t="s">
        <v>265</v>
      </c>
      <c r="E185" s="157" t="s">
        <v>1</v>
      </c>
      <c r="F185" s="158" t="s">
        <v>1221</v>
      </c>
      <c r="H185" s="159">
        <v>25425</v>
      </c>
      <c r="I185" s="160"/>
      <c r="L185" s="155"/>
      <c r="M185" s="161"/>
      <c r="T185" s="162"/>
      <c r="AT185" s="157" t="s">
        <v>265</v>
      </c>
      <c r="AU185" s="157" t="s">
        <v>21</v>
      </c>
      <c r="AV185" s="12" t="s">
        <v>21</v>
      </c>
      <c r="AW185" s="12" t="s">
        <v>36</v>
      </c>
      <c r="AX185" s="12" t="s">
        <v>88</v>
      </c>
      <c r="AY185" s="157" t="s">
        <v>250</v>
      </c>
    </row>
    <row r="186" spans="2:65" s="1" customFormat="1" ht="24.2" customHeight="1">
      <c r="B186" s="33"/>
      <c r="C186" s="138" t="s">
        <v>357</v>
      </c>
      <c r="D186" s="138" t="s">
        <v>252</v>
      </c>
      <c r="E186" s="139" t="s">
        <v>341</v>
      </c>
      <c r="F186" s="140" t="s">
        <v>342</v>
      </c>
      <c r="G186" s="141" t="s">
        <v>276</v>
      </c>
      <c r="H186" s="142">
        <v>6032.82</v>
      </c>
      <c r="I186" s="143"/>
      <c r="J186" s="144">
        <f>ROUND(I186*H186,2)</f>
        <v>0</v>
      </c>
      <c r="K186" s="140" t="s">
        <v>256</v>
      </c>
      <c r="L186" s="33"/>
      <c r="M186" s="145" t="s">
        <v>1</v>
      </c>
      <c r="N186" s="146" t="s">
        <v>45</v>
      </c>
      <c r="P186" s="147">
        <f>O186*H186</f>
        <v>0</v>
      </c>
      <c r="Q186" s="147">
        <v>0</v>
      </c>
      <c r="R186" s="147">
        <f>Q186*H186</f>
        <v>0</v>
      </c>
      <c r="S186" s="147">
        <v>0</v>
      </c>
      <c r="T186" s="148">
        <f>S186*H186</f>
        <v>0</v>
      </c>
      <c r="AR186" s="149" t="s">
        <v>257</v>
      </c>
      <c r="AT186" s="149" t="s">
        <v>252</v>
      </c>
      <c r="AU186" s="149" t="s">
        <v>21</v>
      </c>
      <c r="AY186" s="17" t="s">
        <v>250</v>
      </c>
      <c r="BE186" s="150">
        <f>IF(N186="základní",J186,0)</f>
        <v>0</v>
      </c>
      <c r="BF186" s="150">
        <f>IF(N186="snížená",J186,0)</f>
        <v>0</v>
      </c>
      <c r="BG186" s="150">
        <f>IF(N186="zákl. přenesená",J186,0)</f>
        <v>0</v>
      </c>
      <c r="BH186" s="150">
        <f>IF(N186="sníž. přenesená",J186,0)</f>
        <v>0</v>
      </c>
      <c r="BI186" s="150">
        <f>IF(N186="nulová",J186,0)</f>
        <v>0</v>
      </c>
      <c r="BJ186" s="17" t="s">
        <v>88</v>
      </c>
      <c r="BK186" s="150">
        <f>ROUND(I186*H186,2)</f>
        <v>0</v>
      </c>
      <c r="BL186" s="17" t="s">
        <v>257</v>
      </c>
      <c r="BM186" s="149" t="s">
        <v>1222</v>
      </c>
    </row>
    <row r="187" spans="2:65" s="1" customFormat="1" ht="11.25">
      <c r="B187" s="33"/>
      <c r="D187" s="151" t="s">
        <v>259</v>
      </c>
      <c r="F187" s="152" t="s">
        <v>344</v>
      </c>
      <c r="I187" s="153"/>
      <c r="L187" s="33"/>
      <c r="M187" s="154"/>
      <c r="T187" s="57"/>
      <c r="AT187" s="17" t="s">
        <v>259</v>
      </c>
      <c r="AU187" s="17" t="s">
        <v>21</v>
      </c>
    </row>
    <row r="188" spans="2:65" s="12" customFormat="1" ht="11.25">
      <c r="B188" s="155"/>
      <c r="D188" s="156" t="s">
        <v>265</v>
      </c>
      <c r="E188" s="157" t="s">
        <v>1</v>
      </c>
      <c r="F188" s="158" t="s">
        <v>1174</v>
      </c>
      <c r="H188" s="159">
        <v>2542.5</v>
      </c>
      <c r="I188" s="160"/>
      <c r="L188" s="155"/>
      <c r="M188" s="161"/>
      <c r="T188" s="162"/>
      <c r="AT188" s="157" t="s">
        <v>265</v>
      </c>
      <c r="AU188" s="157" t="s">
        <v>21</v>
      </c>
      <c r="AV188" s="12" t="s">
        <v>21</v>
      </c>
      <c r="AW188" s="12" t="s">
        <v>36</v>
      </c>
      <c r="AX188" s="12" t="s">
        <v>80</v>
      </c>
      <c r="AY188" s="157" t="s">
        <v>250</v>
      </c>
    </row>
    <row r="189" spans="2:65" s="12" customFormat="1" ht="11.25">
      <c r="B189" s="155"/>
      <c r="D189" s="156" t="s">
        <v>265</v>
      </c>
      <c r="E189" s="157" t="s">
        <v>1</v>
      </c>
      <c r="F189" s="158" t="s">
        <v>762</v>
      </c>
      <c r="H189" s="159">
        <v>3004.82</v>
      </c>
      <c r="I189" s="160"/>
      <c r="L189" s="155"/>
      <c r="M189" s="161"/>
      <c r="T189" s="162"/>
      <c r="AT189" s="157" t="s">
        <v>265</v>
      </c>
      <c r="AU189" s="157" t="s">
        <v>21</v>
      </c>
      <c r="AV189" s="12" t="s">
        <v>21</v>
      </c>
      <c r="AW189" s="12" t="s">
        <v>36</v>
      </c>
      <c r="AX189" s="12" t="s">
        <v>80</v>
      </c>
      <c r="AY189" s="157" t="s">
        <v>250</v>
      </c>
    </row>
    <row r="190" spans="2:65" s="12" customFormat="1" ht="11.25">
      <c r="B190" s="155"/>
      <c r="D190" s="156" t="s">
        <v>265</v>
      </c>
      <c r="E190" s="157" t="s">
        <v>1</v>
      </c>
      <c r="F190" s="158" t="s">
        <v>766</v>
      </c>
      <c r="H190" s="159">
        <v>485.5</v>
      </c>
      <c r="I190" s="160"/>
      <c r="L190" s="155"/>
      <c r="M190" s="161"/>
      <c r="T190" s="162"/>
      <c r="AT190" s="157" t="s">
        <v>265</v>
      </c>
      <c r="AU190" s="157" t="s">
        <v>21</v>
      </c>
      <c r="AV190" s="12" t="s">
        <v>21</v>
      </c>
      <c r="AW190" s="12" t="s">
        <v>36</v>
      </c>
      <c r="AX190" s="12" t="s">
        <v>80</v>
      </c>
      <c r="AY190" s="157" t="s">
        <v>250</v>
      </c>
    </row>
    <row r="191" spans="2:65" s="13" customFormat="1" ht="11.25">
      <c r="B191" s="163"/>
      <c r="D191" s="156" t="s">
        <v>265</v>
      </c>
      <c r="E191" s="164" t="s">
        <v>1</v>
      </c>
      <c r="F191" s="165" t="s">
        <v>273</v>
      </c>
      <c r="H191" s="166">
        <v>6032.82</v>
      </c>
      <c r="I191" s="167"/>
      <c r="L191" s="163"/>
      <c r="M191" s="168"/>
      <c r="T191" s="169"/>
      <c r="AT191" s="164" t="s">
        <v>265</v>
      </c>
      <c r="AU191" s="164" t="s">
        <v>21</v>
      </c>
      <c r="AV191" s="13" t="s">
        <v>257</v>
      </c>
      <c r="AW191" s="13" t="s">
        <v>36</v>
      </c>
      <c r="AX191" s="13" t="s">
        <v>88</v>
      </c>
      <c r="AY191" s="164" t="s">
        <v>250</v>
      </c>
    </row>
    <row r="192" spans="2:65" s="1" customFormat="1" ht="33" customHeight="1">
      <c r="B192" s="33"/>
      <c r="C192" s="138" t="s">
        <v>363</v>
      </c>
      <c r="D192" s="138" t="s">
        <v>252</v>
      </c>
      <c r="E192" s="139" t="s">
        <v>400</v>
      </c>
      <c r="F192" s="140" t="s">
        <v>401</v>
      </c>
      <c r="G192" s="141" t="s">
        <v>402</v>
      </c>
      <c r="H192" s="142">
        <v>5085</v>
      </c>
      <c r="I192" s="143"/>
      <c r="J192" s="144">
        <f>ROUND(I192*H192,2)</f>
        <v>0</v>
      </c>
      <c r="K192" s="140" t="s">
        <v>256</v>
      </c>
      <c r="L192" s="33"/>
      <c r="M192" s="145" t="s">
        <v>1</v>
      </c>
      <c r="N192" s="146" t="s">
        <v>45</v>
      </c>
      <c r="P192" s="147">
        <f>O192*H192</f>
        <v>0</v>
      </c>
      <c r="Q192" s="147">
        <v>0</v>
      </c>
      <c r="R192" s="147">
        <f>Q192*H192</f>
        <v>0</v>
      </c>
      <c r="S192" s="147">
        <v>0</v>
      </c>
      <c r="T192" s="148">
        <f>S192*H192</f>
        <v>0</v>
      </c>
      <c r="AR192" s="149" t="s">
        <v>257</v>
      </c>
      <c r="AT192" s="149" t="s">
        <v>252</v>
      </c>
      <c r="AU192" s="149" t="s">
        <v>21</v>
      </c>
      <c r="AY192" s="17" t="s">
        <v>250</v>
      </c>
      <c r="BE192" s="150">
        <f>IF(N192="základní",J192,0)</f>
        <v>0</v>
      </c>
      <c r="BF192" s="150">
        <f>IF(N192="snížená",J192,0)</f>
        <v>0</v>
      </c>
      <c r="BG192" s="150">
        <f>IF(N192="zákl. přenesená",J192,0)</f>
        <v>0</v>
      </c>
      <c r="BH192" s="150">
        <f>IF(N192="sníž. přenesená",J192,0)</f>
        <v>0</v>
      </c>
      <c r="BI192" s="150">
        <f>IF(N192="nulová",J192,0)</f>
        <v>0</v>
      </c>
      <c r="BJ192" s="17" t="s">
        <v>88</v>
      </c>
      <c r="BK192" s="150">
        <f>ROUND(I192*H192,2)</f>
        <v>0</v>
      </c>
      <c r="BL192" s="17" t="s">
        <v>257</v>
      </c>
      <c r="BM192" s="149" t="s">
        <v>1223</v>
      </c>
    </row>
    <row r="193" spans="2:65" s="1" customFormat="1" ht="11.25">
      <c r="B193" s="33"/>
      <c r="D193" s="151" t="s">
        <v>259</v>
      </c>
      <c r="F193" s="152" t="s">
        <v>404</v>
      </c>
      <c r="I193" s="153"/>
      <c r="L193" s="33"/>
      <c r="M193" s="154"/>
      <c r="T193" s="57"/>
      <c r="AT193" s="17" t="s">
        <v>259</v>
      </c>
      <c r="AU193" s="17" t="s">
        <v>21</v>
      </c>
    </row>
    <row r="194" spans="2:65" s="12" customFormat="1" ht="11.25">
      <c r="B194" s="155"/>
      <c r="D194" s="156" t="s">
        <v>265</v>
      </c>
      <c r="E194" s="157" t="s">
        <v>1</v>
      </c>
      <c r="F194" s="158" t="s">
        <v>1224</v>
      </c>
      <c r="H194" s="159">
        <v>5085</v>
      </c>
      <c r="I194" s="160"/>
      <c r="L194" s="155"/>
      <c r="M194" s="161"/>
      <c r="T194" s="162"/>
      <c r="AT194" s="157" t="s">
        <v>265</v>
      </c>
      <c r="AU194" s="157" t="s">
        <v>21</v>
      </c>
      <c r="AV194" s="12" t="s">
        <v>21</v>
      </c>
      <c r="AW194" s="12" t="s">
        <v>36</v>
      </c>
      <c r="AX194" s="12" t="s">
        <v>88</v>
      </c>
      <c r="AY194" s="157" t="s">
        <v>250</v>
      </c>
    </row>
    <row r="195" spans="2:65" s="1" customFormat="1" ht="24.2" customHeight="1">
      <c r="B195" s="33"/>
      <c r="C195" s="138" t="s">
        <v>369</v>
      </c>
      <c r="D195" s="138" t="s">
        <v>252</v>
      </c>
      <c r="E195" s="139" t="s">
        <v>407</v>
      </c>
      <c r="F195" s="140" t="s">
        <v>408</v>
      </c>
      <c r="G195" s="141" t="s">
        <v>276</v>
      </c>
      <c r="H195" s="142">
        <v>632.1</v>
      </c>
      <c r="I195" s="143"/>
      <c r="J195" s="144">
        <f>ROUND(I195*H195,2)</f>
        <v>0</v>
      </c>
      <c r="K195" s="140" t="s">
        <v>256</v>
      </c>
      <c r="L195" s="33"/>
      <c r="M195" s="145" t="s">
        <v>1</v>
      </c>
      <c r="N195" s="146" t="s">
        <v>45</v>
      </c>
      <c r="P195" s="147">
        <f>O195*H195</f>
        <v>0</v>
      </c>
      <c r="Q195" s="147">
        <v>0</v>
      </c>
      <c r="R195" s="147">
        <f>Q195*H195</f>
        <v>0</v>
      </c>
      <c r="S195" s="147">
        <v>0</v>
      </c>
      <c r="T195" s="148">
        <f>S195*H195</f>
        <v>0</v>
      </c>
      <c r="AR195" s="149" t="s">
        <v>257</v>
      </c>
      <c r="AT195" s="149" t="s">
        <v>252</v>
      </c>
      <c r="AU195" s="149" t="s">
        <v>21</v>
      </c>
      <c r="AY195" s="17" t="s">
        <v>250</v>
      </c>
      <c r="BE195" s="150">
        <f>IF(N195="základní",J195,0)</f>
        <v>0</v>
      </c>
      <c r="BF195" s="150">
        <f>IF(N195="snížená",J195,0)</f>
        <v>0</v>
      </c>
      <c r="BG195" s="150">
        <f>IF(N195="zákl. přenesená",J195,0)</f>
        <v>0</v>
      </c>
      <c r="BH195" s="150">
        <f>IF(N195="sníž. přenesená",J195,0)</f>
        <v>0</v>
      </c>
      <c r="BI195" s="150">
        <f>IF(N195="nulová",J195,0)</f>
        <v>0</v>
      </c>
      <c r="BJ195" s="17" t="s">
        <v>88</v>
      </c>
      <c r="BK195" s="150">
        <f>ROUND(I195*H195,2)</f>
        <v>0</v>
      </c>
      <c r="BL195" s="17" t="s">
        <v>257</v>
      </c>
      <c r="BM195" s="149" t="s">
        <v>1225</v>
      </c>
    </row>
    <row r="196" spans="2:65" s="1" customFormat="1" ht="11.25">
      <c r="B196" s="33"/>
      <c r="D196" s="151" t="s">
        <v>259</v>
      </c>
      <c r="F196" s="152" t="s">
        <v>410</v>
      </c>
      <c r="I196" s="153"/>
      <c r="L196" s="33"/>
      <c r="M196" s="154"/>
      <c r="T196" s="57"/>
      <c r="AT196" s="17" t="s">
        <v>259</v>
      </c>
      <c r="AU196" s="17" t="s">
        <v>21</v>
      </c>
    </row>
    <row r="197" spans="2:65" s="12" customFormat="1" ht="11.25">
      <c r="B197" s="155"/>
      <c r="D197" s="156" t="s">
        <v>265</v>
      </c>
      <c r="E197" s="157" t="s">
        <v>1</v>
      </c>
      <c r="F197" s="158" t="s">
        <v>1226</v>
      </c>
      <c r="H197" s="159">
        <v>632.1</v>
      </c>
      <c r="I197" s="160"/>
      <c r="L197" s="155"/>
      <c r="M197" s="161"/>
      <c r="T197" s="162"/>
      <c r="AT197" s="157" t="s">
        <v>265</v>
      </c>
      <c r="AU197" s="157" t="s">
        <v>21</v>
      </c>
      <c r="AV197" s="12" t="s">
        <v>21</v>
      </c>
      <c r="AW197" s="12" t="s">
        <v>36</v>
      </c>
      <c r="AX197" s="12" t="s">
        <v>88</v>
      </c>
      <c r="AY197" s="157" t="s">
        <v>250</v>
      </c>
    </row>
    <row r="198" spans="2:65" s="1" customFormat="1" ht="16.5" customHeight="1">
      <c r="B198" s="33"/>
      <c r="C198" s="138" t="s">
        <v>375</v>
      </c>
      <c r="D198" s="138" t="s">
        <v>252</v>
      </c>
      <c r="E198" s="139" t="s">
        <v>412</v>
      </c>
      <c r="F198" s="140" t="s">
        <v>413</v>
      </c>
      <c r="G198" s="141" t="s">
        <v>276</v>
      </c>
      <c r="H198" s="142">
        <v>2934.75</v>
      </c>
      <c r="I198" s="143"/>
      <c r="J198" s="144">
        <f>ROUND(I198*H198,2)</f>
        <v>0</v>
      </c>
      <c r="K198" s="140" t="s">
        <v>256</v>
      </c>
      <c r="L198" s="33"/>
      <c r="M198" s="145" t="s">
        <v>1</v>
      </c>
      <c r="N198" s="146" t="s">
        <v>45</v>
      </c>
      <c r="P198" s="147">
        <f>O198*H198</f>
        <v>0</v>
      </c>
      <c r="Q198" s="147">
        <v>0</v>
      </c>
      <c r="R198" s="147">
        <f>Q198*H198</f>
        <v>0</v>
      </c>
      <c r="S198" s="147">
        <v>0</v>
      </c>
      <c r="T198" s="148">
        <f>S198*H198</f>
        <v>0</v>
      </c>
      <c r="AR198" s="149" t="s">
        <v>257</v>
      </c>
      <c r="AT198" s="149" t="s">
        <v>252</v>
      </c>
      <c r="AU198" s="149" t="s">
        <v>21</v>
      </c>
      <c r="AY198" s="17" t="s">
        <v>250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257</v>
      </c>
      <c r="BM198" s="149" t="s">
        <v>1227</v>
      </c>
    </row>
    <row r="199" spans="2:65" s="1" customFormat="1" ht="11.25">
      <c r="B199" s="33"/>
      <c r="D199" s="151" t="s">
        <v>259</v>
      </c>
      <c r="F199" s="152" t="s">
        <v>415</v>
      </c>
      <c r="I199" s="153"/>
      <c r="L199" s="33"/>
      <c r="M199" s="154"/>
      <c r="T199" s="57"/>
      <c r="AT199" s="17" t="s">
        <v>259</v>
      </c>
      <c r="AU199" s="17" t="s">
        <v>21</v>
      </c>
    </row>
    <row r="200" spans="2:65" s="12" customFormat="1" ht="11.25">
      <c r="B200" s="155"/>
      <c r="D200" s="156" t="s">
        <v>265</v>
      </c>
      <c r="E200" s="157" t="s">
        <v>1</v>
      </c>
      <c r="F200" s="158" t="s">
        <v>1228</v>
      </c>
      <c r="H200" s="159">
        <v>911.75</v>
      </c>
      <c r="I200" s="160"/>
      <c r="L200" s="155"/>
      <c r="M200" s="161"/>
      <c r="T200" s="162"/>
      <c r="AT200" s="157" t="s">
        <v>265</v>
      </c>
      <c r="AU200" s="157" t="s">
        <v>21</v>
      </c>
      <c r="AV200" s="12" t="s">
        <v>21</v>
      </c>
      <c r="AW200" s="12" t="s">
        <v>36</v>
      </c>
      <c r="AX200" s="12" t="s">
        <v>80</v>
      </c>
      <c r="AY200" s="157" t="s">
        <v>250</v>
      </c>
    </row>
    <row r="201" spans="2:65" s="12" customFormat="1" ht="11.25">
      <c r="B201" s="155"/>
      <c r="D201" s="156" t="s">
        <v>265</v>
      </c>
      <c r="E201" s="157" t="s">
        <v>1</v>
      </c>
      <c r="F201" s="158" t="s">
        <v>1201</v>
      </c>
      <c r="H201" s="159">
        <v>1391</v>
      </c>
      <c r="I201" s="160"/>
      <c r="L201" s="155"/>
      <c r="M201" s="161"/>
      <c r="T201" s="162"/>
      <c r="AT201" s="157" t="s">
        <v>265</v>
      </c>
      <c r="AU201" s="157" t="s">
        <v>21</v>
      </c>
      <c r="AV201" s="12" t="s">
        <v>21</v>
      </c>
      <c r="AW201" s="12" t="s">
        <v>36</v>
      </c>
      <c r="AX201" s="12" t="s">
        <v>80</v>
      </c>
      <c r="AY201" s="157" t="s">
        <v>250</v>
      </c>
    </row>
    <row r="202" spans="2:65" s="12" customFormat="1" ht="11.25">
      <c r="B202" s="155"/>
      <c r="D202" s="156" t="s">
        <v>265</v>
      </c>
      <c r="E202" s="157" t="s">
        <v>1</v>
      </c>
      <c r="F202" s="158" t="s">
        <v>1198</v>
      </c>
      <c r="H202" s="159">
        <v>632</v>
      </c>
      <c r="I202" s="160"/>
      <c r="L202" s="155"/>
      <c r="M202" s="161"/>
      <c r="T202" s="162"/>
      <c r="AT202" s="157" t="s">
        <v>265</v>
      </c>
      <c r="AU202" s="157" t="s">
        <v>21</v>
      </c>
      <c r="AV202" s="12" t="s">
        <v>21</v>
      </c>
      <c r="AW202" s="12" t="s">
        <v>36</v>
      </c>
      <c r="AX202" s="12" t="s">
        <v>80</v>
      </c>
      <c r="AY202" s="157" t="s">
        <v>250</v>
      </c>
    </row>
    <row r="203" spans="2:65" s="13" customFormat="1" ht="11.25">
      <c r="B203" s="163"/>
      <c r="D203" s="156" t="s">
        <v>265</v>
      </c>
      <c r="E203" s="164" t="s">
        <v>1</v>
      </c>
      <c r="F203" s="165" t="s">
        <v>273</v>
      </c>
      <c r="H203" s="166">
        <v>2934.75</v>
      </c>
      <c r="I203" s="167"/>
      <c r="L203" s="163"/>
      <c r="M203" s="168"/>
      <c r="T203" s="169"/>
      <c r="AT203" s="164" t="s">
        <v>265</v>
      </c>
      <c r="AU203" s="164" t="s">
        <v>21</v>
      </c>
      <c r="AV203" s="13" t="s">
        <v>257</v>
      </c>
      <c r="AW203" s="13" t="s">
        <v>36</v>
      </c>
      <c r="AX203" s="13" t="s">
        <v>88</v>
      </c>
      <c r="AY203" s="164" t="s">
        <v>250</v>
      </c>
    </row>
    <row r="204" spans="2:65" s="1" customFormat="1" ht="33" customHeight="1">
      <c r="B204" s="33"/>
      <c r="C204" s="138" t="s">
        <v>7</v>
      </c>
      <c r="D204" s="138" t="s">
        <v>252</v>
      </c>
      <c r="E204" s="139" t="s">
        <v>418</v>
      </c>
      <c r="F204" s="140" t="s">
        <v>419</v>
      </c>
      <c r="G204" s="141" t="s">
        <v>255</v>
      </c>
      <c r="H204" s="142">
        <v>1345</v>
      </c>
      <c r="I204" s="143"/>
      <c r="J204" s="144">
        <f>ROUND(I204*H204,2)</f>
        <v>0</v>
      </c>
      <c r="K204" s="140" t="s">
        <v>256</v>
      </c>
      <c r="L204" s="33"/>
      <c r="M204" s="145" t="s">
        <v>1</v>
      </c>
      <c r="N204" s="146" t="s">
        <v>45</v>
      </c>
      <c r="P204" s="147">
        <f>O204*H204</f>
        <v>0</v>
      </c>
      <c r="Q204" s="147">
        <v>0</v>
      </c>
      <c r="R204" s="147">
        <f>Q204*H204</f>
        <v>0</v>
      </c>
      <c r="S204" s="147">
        <v>0</v>
      </c>
      <c r="T204" s="148">
        <f>S204*H204</f>
        <v>0</v>
      </c>
      <c r="AR204" s="149" t="s">
        <v>257</v>
      </c>
      <c r="AT204" s="149" t="s">
        <v>252</v>
      </c>
      <c r="AU204" s="149" t="s">
        <v>21</v>
      </c>
      <c r="AY204" s="17" t="s">
        <v>250</v>
      </c>
      <c r="BE204" s="150">
        <f>IF(N204="základní",J204,0)</f>
        <v>0</v>
      </c>
      <c r="BF204" s="150">
        <f>IF(N204="snížená",J204,0)</f>
        <v>0</v>
      </c>
      <c r="BG204" s="150">
        <f>IF(N204="zákl. přenesená",J204,0)</f>
        <v>0</v>
      </c>
      <c r="BH204" s="150">
        <f>IF(N204="sníž. přenesená",J204,0)</f>
        <v>0</v>
      </c>
      <c r="BI204" s="150">
        <f>IF(N204="nulová",J204,0)</f>
        <v>0</v>
      </c>
      <c r="BJ204" s="17" t="s">
        <v>88</v>
      </c>
      <c r="BK204" s="150">
        <f>ROUND(I204*H204,2)</f>
        <v>0</v>
      </c>
      <c r="BL204" s="17" t="s">
        <v>257</v>
      </c>
      <c r="BM204" s="149" t="s">
        <v>1229</v>
      </c>
    </row>
    <row r="205" spans="2:65" s="1" customFormat="1" ht="11.25">
      <c r="B205" s="33"/>
      <c r="D205" s="151" t="s">
        <v>259</v>
      </c>
      <c r="F205" s="152" t="s">
        <v>421</v>
      </c>
      <c r="I205" s="153"/>
      <c r="L205" s="33"/>
      <c r="M205" s="154"/>
      <c r="T205" s="57"/>
      <c r="AT205" s="17" t="s">
        <v>259</v>
      </c>
      <c r="AU205" s="17" t="s">
        <v>21</v>
      </c>
    </row>
    <row r="206" spans="2:65" s="12" customFormat="1" ht="11.25">
      <c r="B206" s="155"/>
      <c r="D206" s="156" t="s">
        <v>265</v>
      </c>
      <c r="E206" s="157" t="s">
        <v>1</v>
      </c>
      <c r="F206" s="158" t="s">
        <v>1230</v>
      </c>
      <c r="H206" s="159">
        <v>1345</v>
      </c>
      <c r="I206" s="160"/>
      <c r="L206" s="155"/>
      <c r="M206" s="161"/>
      <c r="T206" s="162"/>
      <c r="AT206" s="157" t="s">
        <v>265</v>
      </c>
      <c r="AU206" s="157" t="s">
        <v>21</v>
      </c>
      <c r="AV206" s="12" t="s">
        <v>21</v>
      </c>
      <c r="AW206" s="12" t="s">
        <v>36</v>
      </c>
      <c r="AX206" s="12" t="s">
        <v>88</v>
      </c>
      <c r="AY206" s="157" t="s">
        <v>250</v>
      </c>
    </row>
    <row r="207" spans="2:65" s="1" customFormat="1" ht="33" customHeight="1">
      <c r="B207" s="33"/>
      <c r="C207" s="138" t="s">
        <v>387</v>
      </c>
      <c r="D207" s="138" t="s">
        <v>252</v>
      </c>
      <c r="E207" s="139" t="s">
        <v>424</v>
      </c>
      <c r="F207" s="140" t="s">
        <v>425</v>
      </c>
      <c r="G207" s="141" t="s">
        <v>255</v>
      </c>
      <c r="H207" s="142">
        <v>1135</v>
      </c>
      <c r="I207" s="143"/>
      <c r="J207" s="144">
        <f>ROUND(I207*H207,2)</f>
        <v>0</v>
      </c>
      <c r="K207" s="140" t="s">
        <v>256</v>
      </c>
      <c r="L207" s="33"/>
      <c r="M207" s="145" t="s">
        <v>1</v>
      </c>
      <c r="N207" s="146" t="s">
        <v>45</v>
      </c>
      <c r="P207" s="147">
        <f>O207*H207</f>
        <v>0</v>
      </c>
      <c r="Q207" s="147">
        <v>0</v>
      </c>
      <c r="R207" s="147">
        <f>Q207*H207</f>
        <v>0</v>
      </c>
      <c r="S207" s="147">
        <v>0</v>
      </c>
      <c r="T207" s="148">
        <f>S207*H207</f>
        <v>0</v>
      </c>
      <c r="AR207" s="149" t="s">
        <v>257</v>
      </c>
      <c r="AT207" s="149" t="s">
        <v>252</v>
      </c>
      <c r="AU207" s="149" t="s">
        <v>21</v>
      </c>
      <c r="AY207" s="17" t="s">
        <v>250</v>
      </c>
      <c r="BE207" s="150">
        <f>IF(N207="základní",J207,0)</f>
        <v>0</v>
      </c>
      <c r="BF207" s="150">
        <f>IF(N207="snížená",J207,0)</f>
        <v>0</v>
      </c>
      <c r="BG207" s="150">
        <f>IF(N207="zákl. přenesená",J207,0)</f>
        <v>0</v>
      </c>
      <c r="BH207" s="150">
        <f>IF(N207="sníž. přenesená",J207,0)</f>
        <v>0</v>
      </c>
      <c r="BI207" s="150">
        <f>IF(N207="nulová",J207,0)</f>
        <v>0</v>
      </c>
      <c r="BJ207" s="17" t="s">
        <v>88</v>
      </c>
      <c r="BK207" s="150">
        <f>ROUND(I207*H207,2)</f>
        <v>0</v>
      </c>
      <c r="BL207" s="17" t="s">
        <v>257</v>
      </c>
      <c r="BM207" s="149" t="s">
        <v>1231</v>
      </c>
    </row>
    <row r="208" spans="2:65" s="1" customFormat="1" ht="11.25">
      <c r="B208" s="33"/>
      <c r="D208" s="151" t="s">
        <v>259</v>
      </c>
      <c r="F208" s="152" t="s">
        <v>427</v>
      </c>
      <c r="I208" s="153"/>
      <c r="L208" s="33"/>
      <c r="M208" s="154"/>
      <c r="T208" s="57"/>
      <c r="AT208" s="17" t="s">
        <v>259</v>
      </c>
      <c r="AU208" s="17" t="s">
        <v>21</v>
      </c>
    </row>
    <row r="209" spans="2:65" s="12" customFormat="1" ht="11.25">
      <c r="B209" s="155"/>
      <c r="D209" s="156" t="s">
        <v>265</v>
      </c>
      <c r="E209" s="157" t="s">
        <v>1</v>
      </c>
      <c r="F209" s="158" t="s">
        <v>1232</v>
      </c>
      <c r="H209" s="159">
        <v>1135</v>
      </c>
      <c r="I209" s="160"/>
      <c r="L209" s="155"/>
      <c r="M209" s="161"/>
      <c r="T209" s="162"/>
      <c r="AT209" s="157" t="s">
        <v>265</v>
      </c>
      <c r="AU209" s="157" t="s">
        <v>21</v>
      </c>
      <c r="AV209" s="12" t="s">
        <v>21</v>
      </c>
      <c r="AW209" s="12" t="s">
        <v>36</v>
      </c>
      <c r="AX209" s="12" t="s">
        <v>88</v>
      </c>
      <c r="AY209" s="157" t="s">
        <v>250</v>
      </c>
    </row>
    <row r="210" spans="2:65" s="1" customFormat="1" ht="24.2" customHeight="1">
      <c r="B210" s="33"/>
      <c r="C210" s="138" t="s">
        <v>393</v>
      </c>
      <c r="D210" s="138" t="s">
        <v>252</v>
      </c>
      <c r="E210" s="139" t="s">
        <v>436</v>
      </c>
      <c r="F210" s="140" t="s">
        <v>437</v>
      </c>
      <c r="G210" s="141" t="s">
        <v>255</v>
      </c>
      <c r="H210" s="142">
        <v>2480</v>
      </c>
      <c r="I210" s="143"/>
      <c r="J210" s="144">
        <f>ROUND(I210*H210,2)</f>
        <v>0</v>
      </c>
      <c r="K210" s="140" t="s">
        <v>256</v>
      </c>
      <c r="L210" s="33"/>
      <c r="M210" s="145" t="s">
        <v>1</v>
      </c>
      <c r="N210" s="146" t="s">
        <v>45</v>
      </c>
      <c r="P210" s="147">
        <f>O210*H210</f>
        <v>0</v>
      </c>
      <c r="Q210" s="147">
        <v>0</v>
      </c>
      <c r="R210" s="147">
        <f>Q210*H210</f>
        <v>0</v>
      </c>
      <c r="S210" s="147">
        <v>0</v>
      </c>
      <c r="T210" s="148">
        <f>S210*H210</f>
        <v>0</v>
      </c>
      <c r="AR210" s="149" t="s">
        <v>257</v>
      </c>
      <c r="AT210" s="149" t="s">
        <v>252</v>
      </c>
      <c r="AU210" s="149" t="s">
        <v>21</v>
      </c>
      <c r="AY210" s="17" t="s">
        <v>250</v>
      </c>
      <c r="BE210" s="150">
        <f>IF(N210="základní",J210,0)</f>
        <v>0</v>
      </c>
      <c r="BF210" s="150">
        <f>IF(N210="snížená",J210,0)</f>
        <v>0</v>
      </c>
      <c r="BG210" s="150">
        <f>IF(N210="zákl. přenesená",J210,0)</f>
        <v>0</v>
      </c>
      <c r="BH210" s="150">
        <f>IF(N210="sníž. přenesená",J210,0)</f>
        <v>0</v>
      </c>
      <c r="BI210" s="150">
        <f>IF(N210="nulová",J210,0)</f>
        <v>0</v>
      </c>
      <c r="BJ210" s="17" t="s">
        <v>88</v>
      </c>
      <c r="BK210" s="150">
        <f>ROUND(I210*H210,2)</f>
        <v>0</v>
      </c>
      <c r="BL210" s="17" t="s">
        <v>257</v>
      </c>
      <c r="BM210" s="149" t="s">
        <v>1233</v>
      </c>
    </row>
    <row r="211" spans="2:65" s="1" customFormat="1" ht="11.25">
      <c r="B211" s="33"/>
      <c r="D211" s="151" t="s">
        <v>259</v>
      </c>
      <c r="F211" s="152" t="s">
        <v>439</v>
      </c>
      <c r="I211" s="153"/>
      <c r="L211" s="33"/>
      <c r="M211" s="154"/>
      <c r="T211" s="57"/>
      <c r="AT211" s="17" t="s">
        <v>259</v>
      </c>
      <c r="AU211" s="17" t="s">
        <v>21</v>
      </c>
    </row>
    <row r="212" spans="2:65" s="1" customFormat="1" ht="16.5" customHeight="1">
      <c r="B212" s="33"/>
      <c r="C212" s="178" t="s">
        <v>399</v>
      </c>
      <c r="D212" s="178" t="s">
        <v>364</v>
      </c>
      <c r="E212" s="179" t="s">
        <v>441</v>
      </c>
      <c r="F212" s="180" t="s">
        <v>442</v>
      </c>
      <c r="G212" s="181" t="s">
        <v>443</v>
      </c>
      <c r="H212" s="182">
        <v>49.6</v>
      </c>
      <c r="I212" s="183"/>
      <c r="J212" s="184">
        <f>ROUND(I212*H212,2)</f>
        <v>0</v>
      </c>
      <c r="K212" s="180" t="s">
        <v>256</v>
      </c>
      <c r="L212" s="185"/>
      <c r="M212" s="186" t="s">
        <v>1</v>
      </c>
      <c r="N212" s="187" t="s">
        <v>45</v>
      </c>
      <c r="P212" s="147">
        <f>O212*H212</f>
        <v>0</v>
      </c>
      <c r="Q212" s="147">
        <v>1E-3</v>
      </c>
      <c r="R212" s="147">
        <f>Q212*H212</f>
        <v>4.9600000000000005E-2</v>
      </c>
      <c r="S212" s="147">
        <v>0</v>
      </c>
      <c r="T212" s="148">
        <f>S212*H212</f>
        <v>0</v>
      </c>
      <c r="AR212" s="149" t="s">
        <v>299</v>
      </c>
      <c r="AT212" s="149" t="s">
        <v>364</v>
      </c>
      <c r="AU212" s="149" t="s">
        <v>21</v>
      </c>
      <c r="AY212" s="17" t="s">
        <v>250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257</v>
      </c>
      <c r="BM212" s="149" t="s">
        <v>1234</v>
      </c>
    </row>
    <row r="213" spans="2:65" s="12" customFormat="1" ht="11.25">
      <c r="B213" s="155"/>
      <c r="D213" s="156" t="s">
        <v>265</v>
      </c>
      <c r="F213" s="158" t="s">
        <v>1235</v>
      </c>
      <c r="H213" s="159">
        <v>49.6</v>
      </c>
      <c r="I213" s="160"/>
      <c r="L213" s="155"/>
      <c r="M213" s="161"/>
      <c r="T213" s="162"/>
      <c r="AT213" s="157" t="s">
        <v>265</v>
      </c>
      <c r="AU213" s="157" t="s">
        <v>21</v>
      </c>
      <c r="AV213" s="12" t="s">
        <v>21</v>
      </c>
      <c r="AW213" s="12" t="s">
        <v>4</v>
      </c>
      <c r="AX213" s="12" t="s">
        <v>88</v>
      </c>
      <c r="AY213" s="157" t="s">
        <v>250</v>
      </c>
    </row>
    <row r="214" spans="2:65" s="1" customFormat="1" ht="24.2" customHeight="1">
      <c r="B214" s="33"/>
      <c r="C214" s="138" t="s">
        <v>406</v>
      </c>
      <c r="D214" s="138" t="s">
        <v>252</v>
      </c>
      <c r="E214" s="139" t="s">
        <v>448</v>
      </c>
      <c r="F214" s="140" t="s">
        <v>449</v>
      </c>
      <c r="G214" s="141" t="s">
        <v>255</v>
      </c>
      <c r="H214" s="142">
        <v>2480</v>
      </c>
      <c r="I214" s="143"/>
      <c r="J214" s="144">
        <f>ROUND(I214*H214,2)</f>
        <v>0</v>
      </c>
      <c r="K214" s="140" t="s">
        <v>256</v>
      </c>
      <c r="L214" s="33"/>
      <c r="M214" s="145" t="s">
        <v>1</v>
      </c>
      <c r="N214" s="146" t="s">
        <v>45</v>
      </c>
      <c r="P214" s="147">
        <f>O214*H214</f>
        <v>0</v>
      </c>
      <c r="Q214" s="147">
        <v>0</v>
      </c>
      <c r="R214" s="147">
        <f>Q214*H214</f>
        <v>0</v>
      </c>
      <c r="S214" s="147">
        <v>0</v>
      </c>
      <c r="T214" s="148">
        <f>S214*H214</f>
        <v>0</v>
      </c>
      <c r="AR214" s="149" t="s">
        <v>257</v>
      </c>
      <c r="AT214" s="149" t="s">
        <v>252</v>
      </c>
      <c r="AU214" s="149" t="s">
        <v>21</v>
      </c>
      <c r="AY214" s="17" t="s">
        <v>250</v>
      </c>
      <c r="BE214" s="150">
        <f>IF(N214="základní",J214,0)</f>
        <v>0</v>
      </c>
      <c r="BF214" s="150">
        <f>IF(N214="snížená",J214,0)</f>
        <v>0</v>
      </c>
      <c r="BG214" s="150">
        <f>IF(N214="zákl. přenesená",J214,0)</f>
        <v>0</v>
      </c>
      <c r="BH214" s="150">
        <f>IF(N214="sníž. přenesená",J214,0)</f>
        <v>0</v>
      </c>
      <c r="BI214" s="150">
        <f>IF(N214="nulová",J214,0)</f>
        <v>0</v>
      </c>
      <c r="BJ214" s="17" t="s">
        <v>88</v>
      </c>
      <c r="BK214" s="150">
        <f>ROUND(I214*H214,2)</f>
        <v>0</v>
      </c>
      <c r="BL214" s="17" t="s">
        <v>257</v>
      </c>
      <c r="BM214" s="149" t="s">
        <v>1236</v>
      </c>
    </row>
    <row r="215" spans="2:65" s="1" customFormat="1" ht="11.25">
      <c r="B215" s="33"/>
      <c r="D215" s="151" t="s">
        <v>259</v>
      </c>
      <c r="F215" s="152" t="s">
        <v>451</v>
      </c>
      <c r="I215" s="153"/>
      <c r="L215" s="33"/>
      <c r="M215" s="154"/>
      <c r="T215" s="57"/>
      <c r="AT215" s="17" t="s">
        <v>259</v>
      </c>
      <c r="AU215" s="17" t="s">
        <v>21</v>
      </c>
    </row>
    <row r="216" spans="2:65" s="1" customFormat="1" ht="16.5" customHeight="1">
      <c r="B216" s="33"/>
      <c r="C216" s="138" t="s">
        <v>411</v>
      </c>
      <c r="D216" s="138" t="s">
        <v>252</v>
      </c>
      <c r="E216" s="139" t="s">
        <v>455</v>
      </c>
      <c r="F216" s="140" t="s">
        <v>456</v>
      </c>
      <c r="G216" s="141" t="s">
        <v>276</v>
      </c>
      <c r="H216" s="142">
        <v>49.6</v>
      </c>
      <c r="I216" s="143"/>
      <c r="J216" s="144">
        <f>ROUND(I216*H216,2)</f>
        <v>0</v>
      </c>
      <c r="K216" s="140" t="s">
        <v>256</v>
      </c>
      <c r="L216" s="33"/>
      <c r="M216" s="145" t="s">
        <v>1</v>
      </c>
      <c r="N216" s="146" t="s">
        <v>45</v>
      </c>
      <c r="P216" s="147">
        <f>O216*H216</f>
        <v>0</v>
      </c>
      <c r="Q216" s="147">
        <v>0</v>
      </c>
      <c r="R216" s="147">
        <f>Q216*H216</f>
        <v>0</v>
      </c>
      <c r="S216" s="147">
        <v>0</v>
      </c>
      <c r="T216" s="148">
        <f>S216*H216</f>
        <v>0</v>
      </c>
      <c r="AR216" s="149" t="s">
        <v>257</v>
      </c>
      <c r="AT216" s="149" t="s">
        <v>252</v>
      </c>
      <c r="AU216" s="149" t="s">
        <v>21</v>
      </c>
      <c r="AY216" s="17" t="s">
        <v>250</v>
      </c>
      <c r="BE216" s="150">
        <f>IF(N216="základní",J216,0)</f>
        <v>0</v>
      </c>
      <c r="BF216" s="150">
        <f>IF(N216="snížená",J216,0)</f>
        <v>0</v>
      </c>
      <c r="BG216" s="150">
        <f>IF(N216="zákl. přenesená",J216,0)</f>
        <v>0</v>
      </c>
      <c r="BH216" s="150">
        <f>IF(N216="sníž. přenesená",J216,0)</f>
        <v>0</v>
      </c>
      <c r="BI216" s="150">
        <f>IF(N216="nulová",J216,0)</f>
        <v>0</v>
      </c>
      <c r="BJ216" s="17" t="s">
        <v>88</v>
      </c>
      <c r="BK216" s="150">
        <f>ROUND(I216*H216,2)</f>
        <v>0</v>
      </c>
      <c r="BL216" s="17" t="s">
        <v>257</v>
      </c>
      <c r="BM216" s="149" t="s">
        <v>1237</v>
      </c>
    </row>
    <row r="217" spans="2:65" s="1" customFormat="1" ht="11.25">
      <c r="B217" s="33"/>
      <c r="D217" s="151" t="s">
        <v>259</v>
      </c>
      <c r="F217" s="152" t="s">
        <v>458</v>
      </c>
      <c r="I217" s="153"/>
      <c r="L217" s="33"/>
      <c r="M217" s="154"/>
      <c r="T217" s="57"/>
      <c r="AT217" s="17" t="s">
        <v>259</v>
      </c>
      <c r="AU217" s="17" t="s">
        <v>21</v>
      </c>
    </row>
    <row r="218" spans="2:65" s="1" customFormat="1" ht="24.2" customHeight="1">
      <c r="B218" s="33"/>
      <c r="C218" s="138" t="s">
        <v>417</v>
      </c>
      <c r="D218" s="138" t="s">
        <v>252</v>
      </c>
      <c r="E218" s="139" t="s">
        <v>430</v>
      </c>
      <c r="F218" s="140" t="s">
        <v>431</v>
      </c>
      <c r="G218" s="141" t="s">
        <v>255</v>
      </c>
      <c r="H218" s="142">
        <v>339</v>
      </c>
      <c r="I218" s="143"/>
      <c r="J218" s="144">
        <f>ROUND(I218*H218,2)</f>
        <v>0</v>
      </c>
      <c r="K218" s="140" t="s">
        <v>1</v>
      </c>
      <c r="L218" s="33"/>
      <c r="M218" s="145" t="s">
        <v>1</v>
      </c>
      <c r="N218" s="146" t="s">
        <v>45</v>
      </c>
      <c r="P218" s="147">
        <f>O218*H218</f>
        <v>0</v>
      </c>
      <c r="Q218" s="147">
        <v>0</v>
      </c>
      <c r="R218" s="147">
        <f>Q218*H218</f>
        <v>0</v>
      </c>
      <c r="S218" s="147">
        <v>0</v>
      </c>
      <c r="T218" s="148">
        <f>S218*H218</f>
        <v>0</v>
      </c>
      <c r="AR218" s="149" t="s">
        <v>257</v>
      </c>
      <c r="AT218" s="149" t="s">
        <v>252</v>
      </c>
      <c r="AU218" s="149" t="s">
        <v>21</v>
      </c>
      <c r="AY218" s="17" t="s">
        <v>250</v>
      </c>
      <c r="BE218" s="150">
        <f>IF(N218="základní",J218,0)</f>
        <v>0</v>
      </c>
      <c r="BF218" s="150">
        <f>IF(N218="snížená",J218,0)</f>
        <v>0</v>
      </c>
      <c r="BG218" s="150">
        <f>IF(N218="zákl. přenesená",J218,0)</f>
        <v>0</v>
      </c>
      <c r="BH218" s="150">
        <f>IF(N218="sníž. přenesená",J218,0)</f>
        <v>0</v>
      </c>
      <c r="BI218" s="150">
        <f>IF(N218="nulová",J218,0)</f>
        <v>0</v>
      </c>
      <c r="BJ218" s="17" t="s">
        <v>88</v>
      </c>
      <c r="BK218" s="150">
        <f>ROUND(I218*H218,2)</f>
        <v>0</v>
      </c>
      <c r="BL218" s="17" t="s">
        <v>257</v>
      </c>
      <c r="BM218" s="149" t="s">
        <v>1238</v>
      </c>
    </row>
    <row r="219" spans="2:65" s="1" customFormat="1" ht="68.25">
      <c r="B219" s="33"/>
      <c r="D219" s="156" t="s">
        <v>285</v>
      </c>
      <c r="F219" s="170" t="s">
        <v>433</v>
      </c>
      <c r="I219" s="153"/>
      <c r="L219" s="33"/>
      <c r="M219" s="154"/>
      <c r="T219" s="57"/>
      <c r="AT219" s="17" t="s">
        <v>285</v>
      </c>
      <c r="AU219" s="17" t="s">
        <v>21</v>
      </c>
    </row>
    <row r="220" spans="2:65" s="12" customFormat="1" ht="11.25">
      <c r="B220" s="155"/>
      <c r="D220" s="156" t="s">
        <v>265</v>
      </c>
      <c r="E220" s="157" t="s">
        <v>1</v>
      </c>
      <c r="F220" s="158" t="s">
        <v>1239</v>
      </c>
      <c r="H220" s="159">
        <v>339</v>
      </c>
      <c r="I220" s="160"/>
      <c r="L220" s="155"/>
      <c r="M220" s="161"/>
      <c r="T220" s="162"/>
      <c r="AT220" s="157" t="s">
        <v>265</v>
      </c>
      <c r="AU220" s="157" t="s">
        <v>21</v>
      </c>
      <c r="AV220" s="12" t="s">
        <v>21</v>
      </c>
      <c r="AW220" s="12" t="s">
        <v>36</v>
      </c>
      <c r="AX220" s="12" t="s">
        <v>88</v>
      </c>
      <c r="AY220" s="157" t="s">
        <v>250</v>
      </c>
    </row>
    <row r="221" spans="2:65" s="11" customFormat="1" ht="22.9" customHeight="1">
      <c r="B221" s="126"/>
      <c r="D221" s="127" t="s">
        <v>79</v>
      </c>
      <c r="E221" s="136" t="s">
        <v>257</v>
      </c>
      <c r="F221" s="136" t="s">
        <v>553</v>
      </c>
      <c r="I221" s="129"/>
      <c r="J221" s="137">
        <f>BK221</f>
        <v>0</v>
      </c>
      <c r="L221" s="126"/>
      <c r="M221" s="131"/>
      <c r="P221" s="132">
        <f>SUM(P222:P234)</f>
        <v>0</v>
      </c>
      <c r="R221" s="132">
        <f>SUM(R222:R234)</f>
        <v>4827.2697600000001</v>
      </c>
      <c r="T221" s="133">
        <f>SUM(T222:T234)</f>
        <v>0</v>
      </c>
      <c r="AR221" s="127" t="s">
        <v>88</v>
      </c>
      <c r="AT221" s="134" t="s">
        <v>79</v>
      </c>
      <c r="AU221" s="134" t="s">
        <v>88</v>
      </c>
      <c r="AY221" s="127" t="s">
        <v>250</v>
      </c>
      <c r="BK221" s="135">
        <f>SUM(BK222:BK234)</f>
        <v>0</v>
      </c>
    </row>
    <row r="222" spans="2:65" s="1" customFormat="1" ht="24.2" customHeight="1">
      <c r="B222" s="33"/>
      <c r="C222" s="138" t="s">
        <v>423</v>
      </c>
      <c r="D222" s="138" t="s">
        <v>252</v>
      </c>
      <c r="E222" s="139" t="s">
        <v>578</v>
      </c>
      <c r="F222" s="140" t="s">
        <v>579</v>
      </c>
      <c r="G222" s="141" t="s">
        <v>276</v>
      </c>
      <c r="H222" s="142">
        <v>128</v>
      </c>
      <c r="I222" s="143"/>
      <c r="J222" s="144">
        <f>ROUND(I222*H222,2)</f>
        <v>0</v>
      </c>
      <c r="K222" s="140" t="s">
        <v>256</v>
      </c>
      <c r="L222" s="33"/>
      <c r="M222" s="145" t="s">
        <v>1</v>
      </c>
      <c r="N222" s="146" t="s">
        <v>45</v>
      </c>
      <c r="P222" s="147">
        <f>O222*H222</f>
        <v>0</v>
      </c>
      <c r="Q222" s="147">
        <v>2.13408</v>
      </c>
      <c r="R222" s="147">
        <f>Q222*H222</f>
        <v>273.16224</v>
      </c>
      <c r="S222" s="147">
        <v>0</v>
      </c>
      <c r="T222" s="148">
        <f>S222*H222</f>
        <v>0</v>
      </c>
      <c r="AR222" s="149" t="s">
        <v>257</v>
      </c>
      <c r="AT222" s="149" t="s">
        <v>252</v>
      </c>
      <c r="AU222" s="149" t="s">
        <v>21</v>
      </c>
      <c r="AY222" s="17" t="s">
        <v>250</v>
      </c>
      <c r="BE222" s="150">
        <f>IF(N222="základní",J222,0)</f>
        <v>0</v>
      </c>
      <c r="BF222" s="150">
        <f>IF(N222="snížená",J222,0)</f>
        <v>0</v>
      </c>
      <c r="BG222" s="150">
        <f>IF(N222="zákl. přenesená",J222,0)</f>
        <v>0</v>
      </c>
      <c r="BH222" s="150">
        <f>IF(N222="sníž. přenesená",J222,0)</f>
        <v>0</v>
      </c>
      <c r="BI222" s="150">
        <f>IF(N222="nulová",J222,0)</f>
        <v>0</v>
      </c>
      <c r="BJ222" s="17" t="s">
        <v>88</v>
      </c>
      <c r="BK222" s="150">
        <f>ROUND(I222*H222,2)</f>
        <v>0</v>
      </c>
      <c r="BL222" s="17" t="s">
        <v>257</v>
      </c>
      <c r="BM222" s="149" t="s">
        <v>1240</v>
      </c>
    </row>
    <row r="223" spans="2:65" s="1" customFormat="1" ht="11.25">
      <c r="B223" s="33"/>
      <c r="D223" s="151" t="s">
        <v>259</v>
      </c>
      <c r="F223" s="152" t="s">
        <v>581</v>
      </c>
      <c r="I223" s="153"/>
      <c r="L223" s="33"/>
      <c r="M223" s="154"/>
      <c r="T223" s="57"/>
      <c r="AT223" s="17" t="s">
        <v>259</v>
      </c>
      <c r="AU223" s="17" t="s">
        <v>21</v>
      </c>
    </row>
    <row r="224" spans="2:65" s="12" customFormat="1" ht="11.25">
      <c r="B224" s="155"/>
      <c r="D224" s="156" t="s">
        <v>265</v>
      </c>
      <c r="E224" s="157" t="s">
        <v>1</v>
      </c>
      <c r="F224" s="158" t="s">
        <v>1241</v>
      </c>
      <c r="H224" s="159">
        <v>128</v>
      </c>
      <c r="I224" s="160"/>
      <c r="L224" s="155"/>
      <c r="M224" s="161"/>
      <c r="T224" s="162"/>
      <c r="AT224" s="157" t="s">
        <v>265</v>
      </c>
      <c r="AU224" s="157" t="s">
        <v>21</v>
      </c>
      <c r="AV224" s="12" t="s">
        <v>21</v>
      </c>
      <c r="AW224" s="12" t="s">
        <v>36</v>
      </c>
      <c r="AX224" s="12" t="s">
        <v>88</v>
      </c>
      <c r="AY224" s="157" t="s">
        <v>250</v>
      </c>
    </row>
    <row r="225" spans="2:65" s="1" customFormat="1" ht="33" customHeight="1">
      <c r="B225" s="33"/>
      <c r="C225" s="138" t="s">
        <v>429</v>
      </c>
      <c r="D225" s="138" t="s">
        <v>252</v>
      </c>
      <c r="E225" s="139" t="s">
        <v>584</v>
      </c>
      <c r="F225" s="140" t="s">
        <v>585</v>
      </c>
      <c r="G225" s="141" t="s">
        <v>276</v>
      </c>
      <c r="H225" s="142">
        <v>104.6</v>
      </c>
      <c r="I225" s="143"/>
      <c r="J225" s="144">
        <f>ROUND(I225*H225,2)</f>
        <v>0</v>
      </c>
      <c r="K225" s="140" t="s">
        <v>1</v>
      </c>
      <c r="L225" s="33"/>
      <c r="M225" s="145" t="s">
        <v>1</v>
      </c>
      <c r="N225" s="146" t="s">
        <v>45</v>
      </c>
      <c r="P225" s="147">
        <f>O225*H225</f>
        <v>0</v>
      </c>
      <c r="Q225" s="147">
        <v>2.13408</v>
      </c>
      <c r="R225" s="147">
        <f>Q225*H225</f>
        <v>223.22476799999998</v>
      </c>
      <c r="S225" s="147">
        <v>0</v>
      </c>
      <c r="T225" s="148">
        <f>S225*H225</f>
        <v>0</v>
      </c>
      <c r="AR225" s="149" t="s">
        <v>257</v>
      </c>
      <c r="AT225" s="149" t="s">
        <v>252</v>
      </c>
      <c r="AU225" s="149" t="s">
        <v>21</v>
      </c>
      <c r="AY225" s="17" t="s">
        <v>250</v>
      </c>
      <c r="BE225" s="150">
        <f>IF(N225="základní",J225,0)</f>
        <v>0</v>
      </c>
      <c r="BF225" s="150">
        <f>IF(N225="snížená",J225,0)</f>
        <v>0</v>
      </c>
      <c r="BG225" s="150">
        <f>IF(N225="zákl. přenesená",J225,0)</f>
        <v>0</v>
      </c>
      <c r="BH225" s="150">
        <f>IF(N225="sníž. přenesená",J225,0)</f>
        <v>0</v>
      </c>
      <c r="BI225" s="150">
        <f>IF(N225="nulová",J225,0)</f>
        <v>0</v>
      </c>
      <c r="BJ225" s="17" t="s">
        <v>88</v>
      </c>
      <c r="BK225" s="150">
        <f>ROUND(I225*H225,2)</f>
        <v>0</v>
      </c>
      <c r="BL225" s="17" t="s">
        <v>257</v>
      </c>
      <c r="BM225" s="149" t="s">
        <v>1242</v>
      </c>
    </row>
    <row r="226" spans="2:65" s="12" customFormat="1" ht="11.25">
      <c r="B226" s="155"/>
      <c r="D226" s="156" t="s">
        <v>265</v>
      </c>
      <c r="E226" s="157" t="s">
        <v>1</v>
      </c>
      <c r="F226" s="158" t="s">
        <v>1243</v>
      </c>
      <c r="H226" s="159">
        <v>104.6</v>
      </c>
      <c r="I226" s="160"/>
      <c r="L226" s="155"/>
      <c r="M226" s="161"/>
      <c r="T226" s="162"/>
      <c r="AT226" s="157" t="s">
        <v>265</v>
      </c>
      <c r="AU226" s="157" t="s">
        <v>21</v>
      </c>
      <c r="AV226" s="12" t="s">
        <v>21</v>
      </c>
      <c r="AW226" s="12" t="s">
        <v>36</v>
      </c>
      <c r="AX226" s="12" t="s">
        <v>88</v>
      </c>
      <c r="AY226" s="157" t="s">
        <v>250</v>
      </c>
    </row>
    <row r="227" spans="2:65" s="1" customFormat="1" ht="33" customHeight="1">
      <c r="B227" s="33"/>
      <c r="C227" s="138" t="s">
        <v>435</v>
      </c>
      <c r="D227" s="138" t="s">
        <v>252</v>
      </c>
      <c r="E227" s="139" t="s">
        <v>589</v>
      </c>
      <c r="F227" s="140" t="s">
        <v>590</v>
      </c>
      <c r="G227" s="141" t="s">
        <v>276</v>
      </c>
      <c r="H227" s="142">
        <v>1289.4000000000001</v>
      </c>
      <c r="I227" s="143"/>
      <c r="J227" s="144">
        <f>ROUND(I227*H227,2)</f>
        <v>0</v>
      </c>
      <c r="K227" s="140" t="s">
        <v>1</v>
      </c>
      <c r="L227" s="33"/>
      <c r="M227" s="145" t="s">
        <v>1</v>
      </c>
      <c r="N227" s="146" t="s">
        <v>45</v>
      </c>
      <c r="P227" s="147">
        <f>O227*H227</f>
        <v>0</v>
      </c>
      <c r="Q227" s="147">
        <v>2.4340799999999998</v>
      </c>
      <c r="R227" s="147">
        <f>Q227*H227</f>
        <v>3138.5027519999999</v>
      </c>
      <c r="S227" s="147">
        <v>0</v>
      </c>
      <c r="T227" s="148">
        <f>S227*H227</f>
        <v>0</v>
      </c>
      <c r="AR227" s="149" t="s">
        <v>257</v>
      </c>
      <c r="AT227" s="149" t="s">
        <v>252</v>
      </c>
      <c r="AU227" s="149" t="s">
        <v>21</v>
      </c>
      <c r="AY227" s="17" t="s">
        <v>250</v>
      </c>
      <c r="BE227" s="150">
        <f>IF(N227="základní",J227,0)</f>
        <v>0</v>
      </c>
      <c r="BF227" s="150">
        <f>IF(N227="snížená",J227,0)</f>
        <v>0</v>
      </c>
      <c r="BG227" s="150">
        <f>IF(N227="zákl. přenesená",J227,0)</f>
        <v>0</v>
      </c>
      <c r="BH227" s="150">
        <f>IF(N227="sníž. přenesená",J227,0)</f>
        <v>0</v>
      </c>
      <c r="BI227" s="150">
        <f>IF(N227="nulová",J227,0)</f>
        <v>0</v>
      </c>
      <c r="BJ227" s="17" t="s">
        <v>88</v>
      </c>
      <c r="BK227" s="150">
        <f>ROUND(I227*H227,2)</f>
        <v>0</v>
      </c>
      <c r="BL227" s="17" t="s">
        <v>257</v>
      </c>
      <c r="BM227" s="149" t="s">
        <v>1244</v>
      </c>
    </row>
    <row r="228" spans="2:65" s="1" customFormat="1" ht="29.25">
      <c r="B228" s="33"/>
      <c r="D228" s="156" t="s">
        <v>285</v>
      </c>
      <c r="F228" s="170" t="s">
        <v>592</v>
      </c>
      <c r="I228" s="153"/>
      <c r="L228" s="33"/>
      <c r="M228" s="154"/>
      <c r="T228" s="57"/>
      <c r="AT228" s="17" t="s">
        <v>285</v>
      </c>
      <c r="AU228" s="17" t="s">
        <v>21</v>
      </c>
    </row>
    <row r="229" spans="2:65" s="12" customFormat="1" ht="11.25">
      <c r="B229" s="155"/>
      <c r="D229" s="156" t="s">
        <v>265</v>
      </c>
      <c r="E229" s="157" t="s">
        <v>1</v>
      </c>
      <c r="F229" s="158" t="s">
        <v>1245</v>
      </c>
      <c r="H229" s="159">
        <v>1289.4000000000001</v>
      </c>
      <c r="I229" s="160"/>
      <c r="L229" s="155"/>
      <c r="M229" s="161"/>
      <c r="T229" s="162"/>
      <c r="AT229" s="157" t="s">
        <v>265</v>
      </c>
      <c r="AU229" s="157" t="s">
        <v>21</v>
      </c>
      <c r="AV229" s="12" t="s">
        <v>21</v>
      </c>
      <c r="AW229" s="12" t="s">
        <v>36</v>
      </c>
      <c r="AX229" s="12" t="s">
        <v>88</v>
      </c>
      <c r="AY229" s="157" t="s">
        <v>250</v>
      </c>
    </row>
    <row r="230" spans="2:65" s="1" customFormat="1" ht="24.2" customHeight="1">
      <c r="B230" s="33"/>
      <c r="C230" s="138" t="s">
        <v>440</v>
      </c>
      <c r="D230" s="138" t="s">
        <v>252</v>
      </c>
      <c r="E230" s="139" t="s">
        <v>595</v>
      </c>
      <c r="F230" s="140" t="s">
        <v>596</v>
      </c>
      <c r="G230" s="141" t="s">
        <v>255</v>
      </c>
      <c r="H230" s="142">
        <v>1002</v>
      </c>
      <c r="I230" s="143"/>
      <c r="J230" s="144">
        <f>ROUND(I230*H230,2)</f>
        <v>0</v>
      </c>
      <c r="K230" s="140" t="s">
        <v>256</v>
      </c>
      <c r="L230" s="33"/>
      <c r="M230" s="145" t="s">
        <v>1</v>
      </c>
      <c r="N230" s="146" t="s">
        <v>45</v>
      </c>
      <c r="P230" s="147">
        <f>O230*H230</f>
        <v>0</v>
      </c>
      <c r="Q230" s="147">
        <v>0</v>
      </c>
      <c r="R230" s="147">
        <f>Q230*H230</f>
        <v>0</v>
      </c>
      <c r="S230" s="147">
        <v>0</v>
      </c>
      <c r="T230" s="148">
        <f>S230*H230</f>
        <v>0</v>
      </c>
      <c r="AR230" s="149" t="s">
        <v>257</v>
      </c>
      <c r="AT230" s="149" t="s">
        <v>252</v>
      </c>
      <c r="AU230" s="149" t="s">
        <v>21</v>
      </c>
      <c r="AY230" s="17" t="s">
        <v>250</v>
      </c>
      <c r="BE230" s="150">
        <f>IF(N230="základní",J230,0)</f>
        <v>0</v>
      </c>
      <c r="BF230" s="150">
        <f>IF(N230="snížená",J230,0)</f>
        <v>0</v>
      </c>
      <c r="BG230" s="150">
        <f>IF(N230="zákl. přenesená",J230,0)</f>
        <v>0</v>
      </c>
      <c r="BH230" s="150">
        <f>IF(N230="sníž. přenesená",J230,0)</f>
        <v>0</v>
      </c>
      <c r="BI230" s="150">
        <f>IF(N230="nulová",J230,0)</f>
        <v>0</v>
      </c>
      <c r="BJ230" s="17" t="s">
        <v>88</v>
      </c>
      <c r="BK230" s="150">
        <f>ROUND(I230*H230,2)</f>
        <v>0</v>
      </c>
      <c r="BL230" s="17" t="s">
        <v>257</v>
      </c>
      <c r="BM230" s="149" t="s">
        <v>1246</v>
      </c>
    </row>
    <row r="231" spans="2:65" s="1" customFormat="1" ht="11.25">
      <c r="B231" s="33"/>
      <c r="D231" s="151" t="s">
        <v>259</v>
      </c>
      <c r="F231" s="152" t="s">
        <v>598</v>
      </c>
      <c r="I231" s="153"/>
      <c r="L231" s="33"/>
      <c r="M231" s="154"/>
      <c r="T231" s="57"/>
      <c r="AT231" s="17" t="s">
        <v>259</v>
      </c>
      <c r="AU231" s="17" t="s">
        <v>21</v>
      </c>
    </row>
    <row r="232" spans="2:65" s="12" customFormat="1" ht="11.25">
      <c r="B232" s="155"/>
      <c r="D232" s="156" t="s">
        <v>265</v>
      </c>
      <c r="E232" s="157" t="s">
        <v>1</v>
      </c>
      <c r="F232" s="158" t="s">
        <v>1247</v>
      </c>
      <c r="H232" s="159">
        <v>1002</v>
      </c>
      <c r="I232" s="160"/>
      <c r="L232" s="155"/>
      <c r="M232" s="161"/>
      <c r="T232" s="162"/>
      <c r="AT232" s="157" t="s">
        <v>265</v>
      </c>
      <c r="AU232" s="157" t="s">
        <v>21</v>
      </c>
      <c r="AV232" s="12" t="s">
        <v>21</v>
      </c>
      <c r="AW232" s="12" t="s">
        <v>36</v>
      </c>
      <c r="AX232" s="12" t="s">
        <v>88</v>
      </c>
      <c r="AY232" s="157" t="s">
        <v>250</v>
      </c>
    </row>
    <row r="233" spans="2:65" s="1" customFormat="1" ht="16.5" customHeight="1">
      <c r="B233" s="33"/>
      <c r="C233" s="138" t="s">
        <v>447</v>
      </c>
      <c r="D233" s="138" t="s">
        <v>252</v>
      </c>
      <c r="E233" s="139" t="s">
        <v>613</v>
      </c>
      <c r="F233" s="140" t="s">
        <v>614</v>
      </c>
      <c r="G233" s="141" t="s">
        <v>276</v>
      </c>
      <c r="H233" s="142">
        <v>595</v>
      </c>
      <c r="I233" s="143"/>
      <c r="J233" s="144">
        <f>ROUND(I233*H233,2)</f>
        <v>0</v>
      </c>
      <c r="K233" s="140" t="s">
        <v>1</v>
      </c>
      <c r="L233" s="33"/>
      <c r="M233" s="145" t="s">
        <v>1</v>
      </c>
      <c r="N233" s="146" t="s">
        <v>45</v>
      </c>
      <c r="P233" s="147">
        <f>O233*H233</f>
        <v>0</v>
      </c>
      <c r="Q233" s="147">
        <v>2.004</v>
      </c>
      <c r="R233" s="147">
        <f>Q233*H233</f>
        <v>1192.3800000000001</v>
      </c>
      <c r="S233" s="147">
        <v>0</v>
      </c>
      <c r="T233" s="148">
        <f>S233*H233</f>
        <v>0</v>
      </c>
      <c r="AR233" s="149" t="s">
        <v>257</v>
      </c>
      <c r="AT233" s="149" t="s">
        <v>252</v>
      </c>
      <c r="AU233" s="149" t="s">
        <v>21</v>
      </c>
      <c r="AY233" s="17" t="s">
        <v>250</v>
      </c>
      <c r="BE233" s="150">
        <f>IF(N233="základní",J233,0)</f>
        <v>0</v>
      </c>
      <c r="BF233" s="150">
        <f>IF(N233="snížená",J233,0)</f>
        <v>0</v>
      </c>
      <c r="BG233" s="150">
        <f>IF(N233="zákl. přenesená",J233,0)</f>
        <v>0</v>
      </c>
      <c r="BH233" s="150">
        <f>IF(N233="sníž. přenesená",J233,0)</f>
        <v>0</v>
      </c>
      <c r="BI233" s="150">
        <f>IF(N233="nulová",J233,0)</f>
        <v>0</v>
      </c>
      <c r="BJ233" s="17" t="s">
        <v>88</v>
      </c>
      <c r="BK233" s="150">
        <f>ROUND(I233*H233,2)</f>
        <v>0</v>
      </c>
      <c r="BL233" s="17" t="s">
        <v>257</v>
      </c>
      <c r="BM233" s="149" t="s">
        <v>1248</v>
      </c>
    </row>
    <row r="234" spans="2:65" s="12" customFormat="1" ht="11.25">
      <c r="B234" s="155"/>
      <c r="D234" s="156" t="s">
        <v>265</v>
      </c>
      <c r="E234" s="157" t="s">
        <v>1</v>
      </c>
      <c r="F234" s="158" t="s">
        <v>1249</v>
      </c>
      <c r="H234" s="159">
        <v>595</v>
      </c>
      <c r="I234" s="160"/>
      <c r="L234" s="155"/>
      <c r="M234" s="161"/>
      <c r="T234" s="162"/>
      <c r="AT234" s="157" t="s">
        <v>265</v>
      </c>
      <c r="AU234" s="157" t="s">
        <v>21</v>
      </c>
      <c r="AV234" s="12" t="s">
        <v>21</v>
      </c>
      <c r="AW234" s="12" t="s">
        <v>36</v>
      </c>
      <c r="AX234" s="12" t="s">
        <v>88</v>
      </c>
      <c r="AY234" s="157" t="s">
        <v>250</v>
      </c>
    </row>
    <row r="235" spans="2:65" s="11" customFormat="1" ht="22.9" customHeight="1">
      <c r="B235" s="126"/>
      <c r="D235" s="127" t="s">
        <v>79</v>
      </c>
      <c r="E235" s="136" t="s">
        <v>305</v>
      </c>
      <c r="F235" s="136" t="s">
        <v>629</v>
      </c>
      <c r="I235" s="129"/>
      <c r="J235" s="137">
        <f>BK235</f>
        <v>0</v>
      </c>
      <c r="L235" s="126"/>
      <c r="M235" s="131"/>
      <c r="P235" s="132">
        <f>SUM(P236:P238)</f>
        <v>0</v>
      </c>
      <c r="R235" s="132">
        <f>SUM(R236:R238)</f>
        <v>0</v>
      </c>
      <c r="T235" s="133">
        <f>SUM(T236:T238)</f>
        <v>1752.75</v>
      </c>
      <c r="AR235" s="127" t="s">
        <v>88</v>
      </c>
      <c r="AT235" s="134" t="s">
        <v>79</v>
      </c>
      <c r="AU235" s="134" t="s">
        <v>88</v>
      </c>
      <c r="AY235" s="127" t="s">
        <v>250</v>
      </c>
      <c r="BK235" s="135">
        <f>SUM(BK236:BK238)</f>
        <v>0</v>
      </c>
    </row>
    <row r="236" spans="2:65" s="1" customFormat="1" ht="24.2" customHeight="1">
      <c r="B236" s="33"/>
      <c r="C236" s="138" t="s">
        <v>454</v>
      </c>
      <c r="D236" s="138" t="s">
        <v>252</v>
      </c>
      <c r="E236" s="139" t="s">
        <v>669</v>
      </c>
      <c r="F236" s="140" t="s">
        <v>670</v>
      </c>
      <c r="G236" s="141" t="s">
        <v>276</v>
      </c>
      <c r="H236" s="142">
        <v>615</v>
      </c>
      <c r="I236" s="143"/>
      <c r="J236" s="144">
        <f>ROUND(I236*H236,2)</f>
        <v>0</v>
      </c>
      <c r="K236" s="140" t="s">
        <v>256</v>
      </c>
      <c r="L236" s="33"/>
      <c r="M236" s="145" t="s">
        <v>1</v>
      </c>
      <c r="N236" s="146" t="s">
        <v>45</v>
      </c>
      <c r="P236" s="147">
        <f>O236*H236</f>
        <v>0</v>
      </c>
      <c r="Q236" s="147">
        <v>0</v>
      </c>
      <c r="R236" s="147">
        <f>Q236*H236</f>
        <v>0</v>
      </c>
      <c r="S236" s="147">
        <v>2.85</v>
      </c>
      <c r="T236" s="148">
        <f>S236*H236</f>
        <v>1752.75</v>
      </c>
      <c r="AR236" s="149" t="s">
        <v>257</v>
      </c>
      <c r="AT236" s="149" t="s">
        <v>252</v>
      </c>
      <c r="AU236" s="149" t="s">
        <v>21</v>
      </c>
      <c r="AY236" s="17" t="s">
        <v>250</v>
      </c>
      <c r="BE236" s="150">
        <f>IF(N236="základní",J236,0)</f>
        <v>0</v>
      </c>
      <c r="BF236" s="150">
        <f>IF(N236="snížená",J236,0)</f>
        <v>0</v>
      </c>
      <c r="BG236" s="150">
        <f>IF(N236="zákl. přenesená",J236,0)</f>
        <v>0</v>
      </c>
      <c r="BH236" s="150">
        <f>IF(N236="sníž. přenesená",J236,0)</f>
        <v>0</v>
      </c>
      <c r="BI236" s="150">
        <f>IF(N236="nulová",J236,0)</f>
        <v>0</v>
      </c>
      <c r="BJ236" s="17" t="s">
        <v>88</v>
      </c>
      <c r="BK236" s="150">
        <f>ROUND(I236*H236,2)</f>
        <v>0</v>
      </c>
      <c r="BL236" s="17" t="s">
        <v>257</v>
      </c>
      <c r="BM236" s="149" t="s">
        <v>1250</v>
      </c>
    </row>
    <row r="237" spans="2:65" s="1" customFormat="1" ht="11.25">
      <c r="B237" s="33"/>
      <c r="D237" s="151" t="s">
        <v>259</v>
      </c>
      <c r="F237" s="152" t="s">
        <v>672</v>
      </c>
      <c r="I237" s="153"/>
      <c r="L237" s="33"/>
      <c r="M237" s="154"/>
      <c r="T237" s="57"/>
      <c r="AT237" s="17" t="s">
        <v>259</v>
      </c>
      <c r="AU237" s="17" t="s">
        <v>21</v>
      </c>
    </row>
    <row r="238" spans="2:65" s="12" customFormat="1" ht="11.25">
      <c r="B238" s="155"/>
      <c r="D238" s="156" t="s">
        <v>265</v>
      </c>
      <c r="E238" s="157" t="s">
        <v>1</v>
      </c>
      <c r="F238" s="158" t="s">
        <v>1251</v>
      </c>
      <c r="H238" s="159">
        <v>615</v>
      </c>
      <c r="I238" s="160"/>
      <c r="L238" s="155"/>
      <c r="M238" s="161"/>
      <c r="T238" s="162"/>
      <c r="AT238" s="157" t="s">
        <v>265</v>
      </c>
      <c r="AU238" s="157" t="s">
        <v>21</v>
      </c>
      <c r="AV238" s="12" t="s">
        <v>21</v>
      </c>
      <c r="AW238" s="12" t="s">
        <v>36</v>
      </c>
      <c r="AX238" s="12" t="s">
        <v>88</v>
      </c>
      <c r="AY238" s="157" t="s">
        <v>250</v>
      </c>
    </row>
    <row r="239" spans="2:65" s="11" customFormat="1" ht="22.9" customHeight="1">
      <c r="B239" s="126"/>
      <c r="D239" s="127" t="s">
        <v>79</v>
      </c>
      <c r="E239" s="136" t="s">
        <v>692</v>
      </c>
      <c r="F239" s="136" t="s">
        <v>693</v>
      </c>
      <c r="I239" s="129"/>
      <c r="J239" s="137">
        <f>BK239</f>
        <v>0</v>
      </c>
      <c r="L239" s="126"/>
      <c r="M239" s="131"/>
      <c r="P239" s="132">
        <f>SUM(P240:P251)</f>
        <v>0</v>
      </c>
      <c r="R239" s="132">
        <f>SUM(R240:R251)</f>
        <v>0</v>
      </c>
      <c r="T239" s="133">
        <f>SUM(T240:T251)</f>
        <v>0</v>
      </c>
      <c r="AR239" s="127" t="s">
        <v>88</v>
      </c>
      <c r="AT239" s="134" t="s">
        <v>79</v>
      </c>
      <c r="AU239" s="134" t="s">
        <v>88</v>
      </c>
      <c r="AY239" s="127" t="s">
        <v>250</v>
      </c>
      <c r="BK239" s="135">
        <f>SUM(BK240:BK251)</f>
        <v>0</v>
      </c>
    </row>
    <row r="240" spans="2:65" s="1" customFormat="1" ht="37.9" customHeight="1">
      <c r="B240" s="33"/>
      <c r="C240" s="138" t="s">
        <v>460</v>
      </c>
      <c r="D240" s="138" t="s">
        <v>252</v>
      </c>
      <c r="E240" s="139" t="s">
        <v>1067</v>
      </c>
      <c r="F240" s="140" t="s">
        <v>1068</v>
      </c>
      <c r="G240" s="141" t="s">
        <v>402</v>
      </c>
      <c r="H240" s="142">
        <v>1752.75</v>
      </c>
      <c r="I240" s="143"/>
      <c r="J240" s="144">
        <f>ROUND(I240*H240,2)</f>
        <v>0</v>
      </c>
      <c r="K240" s="140" t="s">
        <v>256</v>
      </c>
      <c r="L240" s="33"/>
      <c r="M240" s="145" t="s">
        <v>1</v>
      </c>
      <c r="N240" s="146" t="s">
        <v>45</v>
      </c>
      <c r="P240" s="147">
        <f>O240*H240</f>
        <v>0</v>
      </c>
      <c r="Q240" s="147">
        <v>0</v>
      </c>
      <c r="R240" s="147">
        <f>Q240*H240</f>
        <v>0</v>
      </c>
      <c r="S240" s="147">
        <v>0</v>
      </c>
      <c r="T240" s="148">
        <f>S240*H240</f>
        <v>0</v>
      </c>
      <c r="AR240" s="149" t="s">
        <v>257</v>
      </c>
      <c r="AT240" s="149" t="s">
        <v>252</v>
      </c>
      <c r="AU240" s="149" t="s">
        <v>21</v>
      </c>
      <c r="AY240" s="17" t="s">
        <v>250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257</v>
      </c>
      <c r="BM240" s="149" t="s">
        <v>1252</v>
      </c>
    </row>
    <row r="241" spans="2:65" s="1" customFormat="1" ht="11.25">
      <c r="B241" s="33"/>
      <c r="D241" s="151" t="s">
        <v>259</v>
      </c>
      <c r="F241" s="152" t="s">
        <v>1070</v>
      </c>
      <c r="I241" s="153"/>
      <c r="L241" s="33"/>
      <c r="M241" s="154"/>
      <c r="T241" s="57"/>
      <c r="AT241" s="17" t="s">
        <v>259</v>
      </c>
      <c r="AU241" s="17" t="s">
        <v>21</v>
      </c>
    </row>
    <row r="242" spans="2:65" s="1" customFormat="1" ht="24.2" customHeight="1">
      <c r="B242" s="33"/>
      <c r="C242" s="138" t="s">
        <v>466</v>
      </c>
      <c r="D242" s="138" t="s">
        <v>252</v>
      </c>
      <c r="E242" s="139" t="s">
        <v>1165</v>
      </c>
      <c r="F242" s="140" t="s">
        <v>961</v>
      </c>
      <c r="G242" s="141" t="s">
        <v>402</v>
      </c>
      <c r="H242" s="142">
        <v>525.64</v>
      </c>
      <c r="I242" s="143"/>
      <c r="J242" s="144">
        <f>ROUND(I242*H242,2)</f>
        <v>0</v>
      </c>
      <c r="K242" s="140" t="s">
        <v>256</v>
      </c>
      <c r="L242" s="33"/>
      <c r="M242" s="145" t="s">
        <v>1</v>
      </c>
      <c r="N242" s="146" t="s">
        <v>45</v>
      </c>
      <c r="P242" s="147">
        <f>O242*H242</f>
        <v>0</v>
      </c>
      <c r="Q242" s="147">
        <v>0</v>
      </c>
      <c r="R242" s="147">
        <f>Q242*H242</f>
        <v>0</v>
      </c>
      <c r="S242" s="147">
        <v>0</v>
      </c>
      <c r="T242" s="148">
        <f>S242*H242</f>
        <v>0</v>
      </c>
      <c r="AR242" s="149" t="s">
        <v>257</v>
      </c>
      <c r="AT242" s="149" t="s">
        <v>252</v>
      </c>
      <c r="AU242" s="149" t="s">
        <v>21</v>
      </c>
      <c r="AY242" s="17" t="s">
        <v>250</v>
      </c>
      <c r="BE242" s="150">
        <f>IF(N242="základní",J242,0)</f>
        <v>0</v>
      </c>
      <c r="BF242" s="150">
        <f>IF(N242="snížená",J242,0)</f>
        <v>0</v>
      </c>
      <c r="BG242" s="150">
        <f>IF(N242="zákl. přenesená",J242,0)</f>
        <v>0</v>
      </c>
      <c r="BH242" s="150">
        <f>IF(N242="sníž. přenesená",J242,0)</f>
        <v>0</v>
      </c>
      <c r="BI242" s="150">
        <f>IF(N242="nulová",J242,0)</f>
        <v>0</v>
      </c>
      <c r="BJ242" s="17" t="s">
        <v>88</v>
      </c>
      <c r="BK242" s="150">
        <f>ROUND(I242*H242,2)</f>
        <v>0</v>
      </c>
      <c r="BL242" s="17" t="s">
        <v>257</v>
      </c>
      <c r="BM242" s="149" t="s">
        <v>1253</v>
      </c>
    </row>
    <row r="243" spans="2:65" s="1" customFormat="1" ht="11.25">
      <c r="B243" s="33"/>
      <c r="D243" s="151" t="s">
        <v>259</v>
      </c>
      <c r="F243" s="152" t="s">
        <v>1167</v>
      </c>
      <c r="I243" s="153"/>
      <c r="L243" s="33"/>
      <c r="M243" s="154"/>
      <c r="T243" s="57"/>
      <c r="AT243" s="17" t="s">
        <v>259</v>
      </c>
      <c r="AU243" s="17" t="s">
        <v>21</v>
      </c>
    </row>
    <row r="244" spans="2:65" s="12" customFormat="1" ht="11.25">
      <c r="B244" s="155"/>
      <c r="D244" s="156" t="s">
        <v>265</v>
      </c>
      <c r="E244" s="157" t="s">
        <v>1</v>
      </c>
      <c r="F244" s="158" t="s">
        <v>1254</v>
      </c>
      <c r="H244" s="159">
        <v>467.4</v>
      </c>
      <c r="I244" s="160"/>
      <c r="L244" s="155"/>
      <c r="M244" s="161"/>
      <c r="T244" s="162"/>
      <c r="AT244" s="157" t="s">
        <v>265</v>
      </c>
      <c r="AU244" s="157" t="s">
        <v>21</v>
      </c>
      <c r="AV244" s="12" t="s">
        <v>21</v>
      </c>
      <c r="AW244" s="12" t="s">
        <v>36</v>
      </c>
      <c r="AX244" s="12" t="s">
        <v>80</v>
      </c>
      <c r="AY244" s="157" t="s">
        <v>250</v>
      </c>
    </row>
    <row r="245" spans="2:65" s="12" customFormat="1" ht="11.25">
      <c r="B245" s="155"/>
      <c r="D245" s="156" t="s">
        <v>265</v>
      </c>
      <c r="E245" s="157" t="s">
        <v>1</v>
      </c>
      <c r="F245" s="158" t="s">
        <v>1255</v>
      </c>
      <c r="H245" s="159">
        <v>58.24</v>
      </c>
      <c r="I245" s="160"/>
      <c r="L245" s="155"/>
      <c r="M245" s="161"/>
      <c r="T245" s="162"/>
      <c r="AT245" s="157" t="s">
        <v>265</v>
      </c>
      <c r="AU245" s="157" t="s">
        <v>21</v>
      </c>
      <c r="AV245" s="12" t="s">
        <v>21</v>
      </c>
      <c r="AW245" s="12" t="s">
        <v>36</v>
      </c>
      <c r="AX245" s="12" t="s">
        <v>80</v>
      </c>
      <c r="AY245" s="157" t="s">
        <v>250</v>
      </c>
    </row>
    <row r="246" spans="2:65" s="13" customFormat="1" ht="11.25">
      <c r="B246" s="163"/>
      <c r="D246" s="156" t="s">
        <v>265</v>
      </c>
      <c r="E246" s="164" t="s">
        <v>1</v>
      </c>
      <c r="F246" s="165" t="s">
        <v>273</v>
      </c>
      <c r="H246" s="166">
        <v>525.64</v>
      </c>
      <c r="I246" s="167"/>
      <c r="L246" s="163"/>
      <c r="M246" s="168"/>
      <c r="T246" s="169"/>
      <c r="AT246" s="164" t="s">
        <v>265</v>
      </c>
      <c r="AU246" s="164" t="s">
        <v>21</v>
      </c>
      <c r="AV246" s="13" t="s">
        <v>257</v>
      </c>
      <c r="AW246" s="13" t="s">
        <v>36</v>
      </c>
      <c r="AX246" s="13" t="s">
        <v>88</v>
      </c>
      <c r="AY246" s="164" t="s">
        <v>250</v>
      </c>
    </row>
    <row r="247" spans="2:65" s="1" customFormat="1" ht="24.2" customHeight="1">
      <c r="B247" s="33"/>
      <c r="C247" s="138" t="s">
        <v>472</v>
      </c>
      <c r="D247" s="138" t="s">
        <v>252</v>
      </c>
      <c r="E247" s="139" t="s">
        <v>1074</v>
      </c>
      <c r="F247" s="140" t="s">
        <v>1075</v>
      </c>
      <c r="G247" s="141" t="s">
        <v>402</v>
      </c>
      <c r="H247" s="142">
        <v>2511.35</v>
      </c>
      <c r="I247" s="143"/>
      <c r="J247" s="144">
        <f>ROUND(I247*H247,2)</f>
        <v>0</v>
      </c>
      <c r="K247" s="140" t="s">
        <v>256</v>
      </c>
      <c r="L247" s="33"/>
      <c r="M247" s="145" t="s">
        <v>1</v>
      </c>
      <c r="N247" s="146" t="s">
        <v>45</v>
      </c>
      <c r="P247" s="147">
        <f>O247*H247</f>
        <v>0</v>
      </c>
      <c r="Q247" s="147">
        <v>0</v>
      </c>
      <c r="R247" s="147">
        <f>Q247*H247</f>
        <v>0</v>
      </c>
      <c r="S247" s="147">
        <v>0</v>
      </c>
      <c r="T247" s="148">
        <f>S247*H247</f>
        <v>0</v>
      </c>
      <c r="AR247" s="149" t="s">
        <v>257</v>
      </c>
      <c r="AT247" s="149" t="s">
        <v>252</v>
      </c>
      <c r="AU247" s="149" t="s">
        <v>21</v>
      </c>
      <c r="AY247" s="17" t="s">
        <v>250</v>
      </c>
      <c r="BE247" s="150">
        <f>IF(N247="základní",J247,0)</f>
        <v>0</v>
      </c>
      <c r="BF247" s="150">
        <f>IF(N247="snížená",J247,0)</f>
        <v>0</v>
      </c>
      <c r="BG247" s="150">
        <f>IF(N247="zákl. přenesená",J247,0)</f>
        <v>0</v>
      </c>
      <c r="BH247" s="150">
        <f>IF(N247="sníž. přenesená",J247,0)</f>
        <v>0</v>
      </c>
      <c r="BI247" s="150">
        <f>IF(N247="nulová",J247,0)</f>
        <v>0</v>
      </c>
      <c r="BJ247" s="17" t="s">
        <v>88</v>
      </c>
      <c r="BK247" s="150">
        <f>ROUND(I247*H247,2)</f>
        <v>0</v>
      </c>
      <c r="BL247" s="17" t="s">
        <v>257</v>
      </c>
      <c r="BM247" s="149" t="s">
        <v>1256</v>
      </c>
    </row>
    <row r="248" spans="2:65" s="1" customFormat="1" ht="11.25">
      <c r="B248" s="33"/>
      <c r="D248" s="151" t="s">
        <v>259</v>
      </c>
      <c r="F248" s="152" t="s">
        <v>1077</v>
      </c>
      <c r="I248" s="153"/>
      <c r="L248" s="33"/>
      <c r="M248" s="154"/>
      <c r="T248" s="57"/>
      <c r="AT248" s="17" t="s">
        <v>259</v>
      </c>
      <c r="AU248" s="17" t="s">
        <v>21</v>
      </c>
    </row>
    <row r="249" spans="2:65" s="1" customFormat="1" ht="24.2" customHeight="1">
      <c r="B249" s="33"/>
      <c r="C249" s="138" t="s">
        <v>478</v>
      </c>
      <c r="D249" s="138" t="s">
        <v>252</v>
      </c>
      <c r="E249" s="139" t="s">
        <v>1078</v>
      </c>
      <c r="F249" s="140" t="s">
        <v>1079</v>
      </c>
      <c r="G249" s="141" t="s">
        <v>402</v>
      </c>
      <c r="H249" s="142">
        <v>47715.65</v>
      </c>
      <c r="I249" s="143"/>
      <c r="J249" s="144">
        <f>ROUND(I249*H249,2)</f>
        <v>0</v>
      </c>
      <c r="K249" s="140" t="s">
        <v>256</v>
      </c>
      <c r="L249" s="33"/>
      <c r="M249" s="145" t="s">
        <v>1</v>
      </c>
      <c r="N249" s="146" t="s">
        <v>45</v>
      </c>
      <c r="P249" s="147">
        <f>O249*H249</f>
        <v>0</v>
      </c>
      <c r="Q249" s="147">
        <v>0</v>
      </c>
      <c r="R249" s="147">
        <f>Q249*H249</f>
        <v>0</v>
      </c>
      <c r="S249" s="147">
        <v>0</v>
      </c>
      <c r="T249" s="148">
        <f>S249*H249</f>
        <v>0</v>
      </c>
      <c r="AR249" s="149" t="s">
        <v>257</v>
      </c>
      <c r="AT249" s="149" t="s">
        <v>252</v>
      </c>
      <c r="AU249" s="149" t="s">
        <v>21</v>
      </c>
      <c r="AY249" s="17" t="s">
        <v>250</v>
      </c>
      <c r="BE249" s="150">
        <f>IF(N249="základní",J249,0)</f>
        <v>0</v>
      </c>
      <c r="BF249" s="150">
        <f>IF(N249="snížená",J249,0)</f>
        <v>0</v>
      </c>
      <c r="BG249" s="150">
        <f>IF(N249="zákl. přenesená",J249,0)</f>
        <v>0</v>
      </c>
      <c r="BH249" s="150">
        <f>IF(N249="sníž. přenesená",J249,0)</f>
        <v>0</v>
      </c>
      <c r="BI249" s="150">
        <f>IF(N249="nulová",J249,0)</f>
        <v>0</v>
      </c>
      <c r="BJ249" s="17" t="s">
        <v>88</v>
      </c>
      <c r="BK249" s="150">
        <f>ROUND(I249*H249,2)</f>
        <v>0</v>
      </c>
      <c r="BL249" s="17" t="s">
        <v>257</v>
      </c>
      <c r="BM249" s="149" t="s">
        <v>1257</v>
      </c>
    </row>
    <row r="250" spans="2:65" s="1" customFormat="1" ht="11.25">
      <c r="B250" s="33"/>
      <c r="D250" s="151" t="s">
        <v>259</v>
      </c>
      <c r="F250" s="152" t="s">
        <v>1081</v>
      </c>
      <c r="I250" s="153"/>
      <c r="L250" s="33"/>
      <c r="M250" s="154"/>
      <c r="T250" s="57"/>
      <c r="AT250" s="17" t="s">
        <v>259</v>
      </c>
      <c r="AU250" s="17" t="s">
        <v>21</v>
      </c>
    </row>
    <row r="251" spans="2:65" s="12" customFormat="1" ht="11.25">
      <c r="B251" s="155"/>
      <c r="D251" s="156" t="s">
        <v>265</v>
      </c>
      <c r="E251" s="157" t="s">
        <v>1</v>
      </c>
      <c r="F251" s="158" t="s">
        <v>1258</v>
      </c>
      <c r="H251" s="159">
        <v>47715.65</v>
      </c>
      <c r="I251" s="160"/>
      <c r="L251" s="155"/>
      <c r="M251" s="161"/>
      <c r="T251" s="162"/>
      <c r="AT251" s="157" t="s">
        <v>265</v>
      </c>
      <c r="AU251" s="157" t="s">
        <v>21</v>
      </c>
      <c r="AV251" s="12" t="s">
        <v>21</v>
      </c>
      <c r="AW251" s="12" t="s">
        <v>36</v>
      </c>
      <c r="AX251" s="12" t="s">
        <v>88</v>
      </c>
      <c r="AY251" s="157" t="s">
        <v>250</v>
      </c>
    </row>
    <row r="252" spans="2:65" s="11" customFormat="1" ht="22.9" customHeight="1">
      <c r="B252" s="126"/>
      <c r="D252" s="127" t="s">
        <v>79</v>
      </c>
      <c r="E252" s="136" t="s">
        <v>720</v>
      </c>
      <c r="F252" s="136" t="s">
        <v>721</v>
      </c>
      <c r="I252" s="129"/>
      <c r="J252" s="137">
        <f>BK252</f>
        <v>0</v>
      </c>
      <c r="L252" s="126"/>
      <c r="M252" s="131"/>
      <c r="P252" s="132">
        <f>SUM(P253:P254)</f>
        <v>0</v>
      </c>
      <c r="R252" s="132">
        <f>SUM(R253:R254)</f>
        <v>0</v>
      </c>
      <c r="T252" s="133">
        <f>SUM(T253:T254)</f>
        <v>0</v>
      </c>
      <c r="AR252" s="127" t="s">
        <v>88</v>
      </c>
      <c r="AT252" s="134" t="s">
        <v>79</v>
      </c>
      <c r="AU252" s="134" t="s">
        <v>88</v>
      </c>
      <c r="AY252" s="127" t="s">
        <v>250</v>
      </c>
      <c r="BK252" s="135">
        <f>SUM(BK253:BK254)</f>
        <v>0</v>
      </c>
    </row>
    <row r="253" spans="2:65" s="1" customFormat="1" ht="16.5" customHeight="1">
      <c r="B253" s="33"/>
      <c r="C253" s="138" t="s">
        <v>485</v>
      </c>
      <c r="D253" s="138" t="s">
        <v>252</v>
      </c>
      <c r="E253" s="139" t="s">
        <v>723</v>
      </c>
      <c r="F253" s="140" t="s">
        <v>724</v>
      </c>
      <c r="G253" s="141" t="s">
        <v>402</v>
      </c>
      <c r="H253" s="142">
        <v>4827.3190000000004</v>
      </c>
      <c r="I253" s="143"/>
      <c r="J253" s="144">
        <f>ROUND(I253*H253,2)</f>
        <v>0</v>
      </c>
      <c r="K253" s="140" t="s">
        <v>256</v>
      </c>
      <c r="L253" s="33"/>
      <c r="M253" s="145" t="s">
        <v>1</v>
      </c>
      <c r="N253" s="146" t="s">
        <v>45</v>
      </c>
      <c r="P253" s="147">
        <f>O253*H253</f>
        <v>0</v>
      </c>
      <c r="Q253" s="147">
        <v>0</v>
      </c>
      <c r="R253" s="147">
        <f>Q253*H253</f>
        <v>0</v>
      </c>
      <c r="S253" s="147">
        <v>0</v>
      </c>
      <c r="T253" s="148">
        <f>S253*H253</f>
        <v>0</v>
      </c>
      <c r="AR253" s="149" t="s">
        <v>257</v>
      </c>
      <c r="AT253" s="149" t="s">
        <v>252</v>
      </c>
      <c r="AU253" s="149" t="s">
        <v>21</v>
      </c>
      <c r="AY253" s="17" t="s">
        <v>250</v>
      </c>
      <c r="BE253" s="150">
        <f>IF(N253="základní",J253,0)</f>
        <v>0</v>
      </c>
      <c r="BF253" s="150">
        <f>IF(N253="snížená",J253,0)</f>
        <v>0</v>
      </c>
      <c r="BG253" s="150">
        <f>IF(N253="zákl. přenesená",J253,0)</f>
        <v>0</v>
      </c>
      <c r="BH253" s="150">
        <f>IF(N253="sníž. přenesená",J253,0)</f>
        <v>0</v>
      </c>
      <c r="BI253" s="150">
        <f>IF(N253="nulová",J253,0)</f>
        <v>0</v>
      </c>
      <c r="BJ253" s="17" t="s">
        <v>88</v>
      </c>
      <c r="BK253" s="150">
        <f>ROUND(I253*H253,2)</f>
        <v>0</v>
      </c>
      <c r="BL253" s="17" t="s">
        <v>257</v>
      </c>
      <c r="BM253" s="149" t="s">
        <v>1259</v>
      </c>
    </row>
    <row r="254" spans="2:65" s="1" customFormat="1" ht="11.25">
      <c r="B254" s="33"/>
      <c r="D254" s="151" t="s">
        <v>259</v>
      </c>
      <c r="F254" s="152" t="s">
        <v>726</v>
      </c>
      <c r="I254" s="153"/>
      <c r="L254" s="33"/>
      <c r="M254" s="193"/>
      <c r="N254" s="190"/>
      <c r="O254" s="190"/>
      <c r="P254" s="190"/>
      <c r="Q254" s="190"/>
      <c r="R254" s="190"/>
      <c r="S254" s="190"/>
      <c r="T254" s="194"/>
      <c r="AT254" s="17" t="s">
        <v>259</v>
      </c>
      <c r="AU254" s="17" t="s">
        <v>21</v>
      </c>
    </row>
    <row r="255" spans="2:65" s="1" customFormat="1" ht="6.95" customHeight="1">
      <c r="B255" s="45"/>
      <c r="C255" s="46"/>
      <c r="D255" s="46"/>
      <c r="E255" s="46"/>
      <c r="F255" s="46"/>
      <c r="G255" s="46"/>
      <c r="H255" s="46"/>
      <c r="I255" s="46"/>
      <c r="J255" s="46"/>
      <c r="K255" s="46"/>
      <c r="L255" s="33"/>
    </row>
  </sheetData>
  <sheetProtection algorithmName="SHA-512" hashValue="2s/WgDkC8AWuJZxqM7stGkAvtrjruBsX9pVb8znqpsu7do0j3P1L0UBG8tcUunyBzQZzutf6ZjhJEc/0FEORTg==" saltValue="qAQE6qS+7BvpmvedebMPhh+I/doWBrNe5I5JaHDmbdttOXAx69A86VT7iog/lcsYndqPcyJ/Q3igmqJU7LMC8g==" spinCount="100000" sheet="1" objects="1" scenarios="1" formatColumns="0" formatRows="0" autoFilter="0"/>
  <autoFilter ref="C121:K254" xr:uid="{00000000-0009-0000-0000-000005000000}"/>
  <mergeCells count="9">
    <mergeCell ref="E87:H87"/>
    <mergeCell ref="E112:H112"/>
    <mergeCell ref="E114:H114"/>
    <mergeCell ref="L2:V2"/>
    <mergeCell ref="E7:H7"/>
    <mergeCell ref="E9:H9"/>
    <mergeCell ref="E18:H18"/>
    <mergeCell ref="E27:H27"/>
    <mergeCell ref="E85:H85"/>
  </mergeCells>
  <hyperlinks>
    <hyperlink ref="F129" r:id="rId1" xr:uid="{00000000-0004-0000-0500-000000000000}"/>
    <hyperlink ref="F132" r:id="rId2" xr:uid="{00000000-0004-0000-0500-000001000000}"/>
    <hyperlink ref="F135" r:id="rId3" xr:uid="{00000000-0004-0000-0500-000002000000}"/>
    <hyperlink ref="F138" r:id="rId4" xr:uid="{00000000-0004-0000-0500-000003000000}"/>
    <hyperlink ref="F141" r:id="rId5" xr:uid="{00000000-0004-0000-0500-000004000000}"/>
    <hyperlink ref="F144" r:id="rId6" xr:uid="{00000000-0004-0000-0500-000005000000}"/>
    <hyperlink ref="F147" r:id="rId7" xr:uid="{00000000-0004-0000-0500-000006000000}"/>
    <hyperlink ref="F155" r:id="rId8" xr:uid="{00000000-0004-0000-0500-000007000000}"/>
    <hyperlink ref="F165" r:id="rId9" xr:uid="{00000000-0004-0000-0500-000008000000}"/>
    <hyperlink ref="F169" r:id="rId10" xr:uid="{00000000-0004-0000-0500-000009000000}"/>
    <hyperlink ref="F172" r:id="rId11" xr:uid="{00000000-0004-0000-0500-00000A000000}"/>
    <hyperlink ref="F179" r:id="rId12" xr:uid="{00000000-0004-0000-0500-00000B000000}"/>
    <hyperlink ref="F184" r:id="rId13" xr:uid="{00000000-0004-0000-0500-00000C000000}"/>
    <hyperlink ref="F187" r:id="rId14" xr:uid="{00000000-0004-0000-0500-00000D000000}"/>
    <hyperlink ref="F193" r:id="rId15" xr:uid="{00000000-0004-0000-0500-00000E000000}"/>
    <hyperlink ref="F196" r:id="rId16" xr:uid="{00000000-0004-0000-0500-00000F000000}"/>
    <hyperlink ref="F199" r:id="rId17" xr:uid="{00000000-0004-0000-0500-000010000000}"/>
    <hyperlink ref="F205" r:id="rId18" xr:uid="{00000000-0004-0000-0500-000011000000}"/>
    <hyperlink ref="F208" r:id="rId19" xr:uid="{00000000-0004-0000-0500-000012000000}"/>
    <hyperlink ref="F211" r:id="rId20" xr:uid="{00000000-0004-0000-0500-000013000000}"/>
    <hyperlink ref="F215" r:id="rId21" xr:uid="{00000000-0004-0000-0500-000014000000}"/>
    <hyperlink ref="F217" r:id="rId22" xr:uid="{00000000-0004-0000-0500-000015000000}"/>
    <hyperlink ref="F223" r:id="rId23" xr:uid="{00000000-0004-0000-0500-000016000000}"/>
    <hyperlink ref="F231" r:id="rId24" xr:uid="{00000000-0004-0000-0500-000017000000}"/>
    <hyperlink ref="F237" r:id="rId25" xr:uid="{00000000-0004-0000-0500-000018000000}"/>
    <hyperlink ref="F241" r:id="rId26" xr:uid="{00000000-0004-0000-0500-000019000000}"/>
    <hyperlink ref="F243" r:id="rId27" xr:uid="{00000000-0004-0000-0500-00001A000000}"/>
    <hyperlink ref="F248" r:id="rId28" xr:uid="{00000000-0004-0000-0500-00001B000000}"/>
    <hyperlink ref="F250" r:id="rId29" xr:uid="{00000000-0004-0000-0500-00001C000000}"/>
    <hyperlink ref="F254" r:id="rId30" xr:uid="{00000000-0004-0000-0500-00001D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31"/>
  <headerFooter>
    <oddHeader>&amp;R02_040</oddHeader>
    <oddFooter>&amp;CStrana &amp;P z &amp;N&amp;R&amp;A</oddFooter>
  </headerFooter>
  <drawing r:id="rId3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51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104</v>
      </c>
      <c r="AZ2" s="94" t="s">
        <v>1260</v>
      </c>
      <c r="BA2" s="94" t="s">
        <v>1</v>
      </c>
      <c r="BB2" s="94" t="s">
        <v>1</v>
      </c>
      <c r="BC2" s="94" t="s">
        <v>1261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1262</v>
      </c>
      <c r="BA3" s="94" t="s">
        <v>1</v>
      </c>
      <c r="BB3" s="94" t="s">
        <v>1</v>
      </c>
      <c r="BC3" s="94" t="s">
        <v>1263</v>
      </c>
      <c r="BD3" s="94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  <c r="AZ4" s="94" t="s">
        <v>213</v>
      </c>
      <c r="BA4" s="94" t="s">
        <v>1</v>
      </c>
      <c r="BB4" s="94" t="s">
        <v>1</v>
      </c>
      <c r="BC4" s="94" t="s">
        <v>1264</v>
      </c>
      <c r="BD4" s="94" t="s">
        <v>21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s="1" customFormat="1" ht="12" customHeight="1">
      <c r="B8" s="33"/>
      <c r="D8" s="27" t="s">
        <v>215</v>
      </c>
      <c r="L8" s="33"/>
    </row>
    <row r="9" spans="2:56" s="1" customFormat="1" ht="30" customHeight="1">
      <c r="B9" s="33"/>
      <c r="E9" s="241" t="s">
        <v>1265</v>
      </c>
      <c r="F9" s="261"/>
      <c r="G9" s="261"/>
      <c r="H9" s="261"/>
      <c r="L9" s="33"/>
    </row>
    <row r="10" spans="2:56" s="1" customFormat="1" ht="11.25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56" s="1" customFormat="1" ht="10.9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ROUND(J132,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ROUND((SUM(BE132:BE510)),  2)</f>
        <v>0</v>
      </c>
      <c r="I33" s="98">
        <v>0.21</v>
      </c>
      <c r="J33" s="87">
        <f>ROUND(((SUM(BE132:BE510))*I33),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ROUND((SUM(BF132:BF510)),  2)</f>
        <v>0</v>
      </c>
      <c r="I34" s="98">
        <v>0.15</v>
      </c>
      <c r="J34" s="87">
        <f>ROUND(((SUM(BF132:BF510))*I34),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ROUND((SUM(BG132:BG510)),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ROUND((SUM(BH132:BH510)),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ROUND((SUM(BI132:BI510)),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30" customHeight="1">
      <c r="B87" s="33"/>
      <c r="E87" s="241" t="str">
        <f>E9</f>
        <v>040.13.1 - Levostranná nábřežní zeď v úseku km 1,223 00 - 1,351 00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J132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J133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J134</f>
        <v>0</v>
      </c>
      <c r="L98" s="114"/>
    </row>
    <row r="99" spans="2:12" s="9" customFormat="1" ht="19.899999999999999" customHeight="1">
      <c r="B99" s="114"/>
      <c r="D99" s="115" t="s">
        <v>224</v>
      </c>
      <c r="E99" s="116"/>
      <c r="F99" s="116"/>
      <c r="G99" s="116"/>
      <c r="H99" s="116"/>
      <c r="I99" s="116"/>
      <c r="J99" s="117">
        <f>J305</f>
        <v>0</v>
      </c>
      <c r="L99" s="114"/>
    </row>
    <row r="100" spans="2:12" s="9" customFormat="1" ht="19.899999999999999" customHeight="1">
      <c r="B100" s="114"/>
      <c r="D100" s="115" t="s">
        <v>225</v>
      </c>
      <c r="E100" s="116"/>
      <c r="F100" s="116"/>
      <c r="G100" s="116"/>
      <c r="H100" s="116"/>
      <c r="I100" s="116"/>
      <c r="J100" s="117">
        <f>J337</f>
        <v>0</v>
      </c>
      <c r="L100" s="114"/>
    </row>
    <row r="101" spans="2:12" s="9" customFormat="1" ht="19.899999999999999" customHeight="1">
      <c r="B101" s="114"/>
      <c r="D101" s="115" t="s">
        <v>226</v>
      </c>
      <c r="E101" s="116"/>
      <c r="F101" s="116"/>
      <c r="G101" s="116"/>
      <c r="H101" s="116"/>
      <c r="I101" s="116"/>
      <c r="J101" s="117">
        <f>J381</f>
        <v>0</v>
      </c>
      <c r="L101" s="114"/>
    </row>
    <row r="102" spans="2:12" s="9" customFormat="1" ht="19.899999999999999" customHeight="1">
      <c r="B102" s="114"/>
      <c r="D102" s="115" t="s">
        <v>227</v>
      </c>
      <c r="E102" s="116"/>
      <c r="F102" s="116"/>
      <c r="G102" s="116"/>
      <c r="H102" s="116"/>
      <c r="I102" s="116"/>
      <c r="J102" s="117">
        <f>J385</f>
        <v>0</v>
      </c>
      <c r="L102" s="114"/>
    </row>
    <row r="103" spans="2:12" s="9" customFormat="1" ht="19.899999999999999" customHeight="1">
      <c r="B103" s="114"/>
      <c r="D103" s="115" t="s">
        <v>1266</v>
      </c>
      <c r="E103" s="116"/>
      <c r="F103" s="116"/>
      <c r="G103" s="116"/>
      <c r="H103" s="116"/>
      <c r="I103" s="116"/>
      <c r="J103" s="117">
        <f>J391</f>
        <v>0</v>
      </c>
      <c r="L103" s="114"/>
    </row>
    <row r="104" spans="2:12" s="9" customFormat="1" ht="19.899999999999999" customHeight="1">
      <c r="B104" s="114"/>
      <c r="D104" s="115" t="s">
        <v>228</v>
      </c>
      <c r="E104" s="116"/>
      <c r="F104" s="116"/>
      <c r="G104" s="116"/>
      <c r="H104" s="116"/>
      <c r="I104" s="116"/>
      <c r="J104" s="117">
        <f>J464</f>
        <v>0</v>
      </c>
      <c r="L104" s="114"/>
    </row>
    <row r="105" spans="2:12" s="9" customFormat="1" ht="19.899999999999999" customHeight="1">
      <c r="B105" s="114"/>
      <c r="D105" s="115" t="s">
        <v>230</v>
      </c>
      <c r="E105" s="116"/>
      <c r="F105" s="116"/>
      <c r="G105" s="116"/>
      <c r="H105" s="116"/>
      <c r="I105" s="116"/>
      <c r="J105" s="117">
        <f>J479</f>
        <v>0</v>
      </c>
      <c r="L105" s="114"/>
    </row>
    <row r="106" spans="2:12" s="8" customFormat="1" ht="24.95" customHeight="1">
      <c r="B106" s="110"/>
      <c r="D106" s="111" t="s">
        <v>231</v>
      </c>
      <c r="E106" s="112"/>
      <c r="F106" s="112"/>
      <c r="G106" s="112"/>
      <c r="H106" s="112"/>
      <c r="I106" s="112"/>
      <c r="J106" s="113">
        <f>J482</f>
        <v>0</v>
      </c>
      <c r="L106" s="110"/>
    </row>
    <row r="107" spans="2:12" s="9" customFormat="1" ht="19.899999999999999" customHeight="1">
      <c r="B107" s="114"/>
      <c r="D107" s="115" t="s">
        <v>1267</v>
      </c>
      <c r="E107" s="116"/>
      <c r="F107" s="116"/>
      <c r="G107" s="116"/>
      <c r="H107" s="116"/>
      <c r="I107" s="116"/>
      <c r="J107" s="117">
        <f>J483</f>
        <v>0</v>
      </c>
      <c r="L107" s="114"/>
    </row>
    <row r="108" spans="2:12" s="9" customFormat="1" ht="19.899999999999999" customHeight="1">
      <c r="B108" s="114"/>
      <c r="D108" s="115" t="s">
        <v>1268</v>
      </c>
      <c r="E108" s="116"/>
      <c r="F108" s="116"/>
      <c r="G108" s="116"/>
      <c r="H108" s="116"/>
      <c r="I108" s="116"/>
      <c r="J108" s="117">
        <f>J486</f>
        <v>0</v>
      </c>
      <c r="L108" s="114"/>
    </row>
    <row r="109" spans="2:12" s="9" customFormat="1" ht="19.899999999999999" customHeight="1">
      <c r="B109" s="114"/>
      <c r="D109" s="115" t="s">
        <v>232</v>
      </c>
      <c r="E109" s="116"/>
      <c r="F109" s="116"/>
      <c r="G109" s="116"/>
      <c r="H109" s="116"/>
      <c r="I109" s="116"/>
      <c r="J109" s="117">
        <f>J495</f>
        <v>0</v>
      </c>
      <c r="L109" s="114"/>
    </row>
    <row r="110" spans="2:12" s="8" customFormat="1" ht="24.95" customHeight="1">
      <c r="B110" s="110"/>
      <c r="D110" s="111" t="s">
        <v>233</v>
      </c>
      <c r="E110" s="112"/>
      <c r="F110" s="112"/>
      <c r="G110" s="112"/>
      <c r="H110" s="112"/>
      <c r="I110" s="112"/>
      <c r="J110" s="113">
        <f>J501</f>
        <v>0</v>
      </c>
      <c r="L110" s="110"/>
    </row>
    <row r="111" spans="2:12" s="9" customFormat="1" ht="19.899999999999999" customHeight="1">
      <c r="B111" s="114"/>
      <c r="D111" s="115" t="s">
        <v>234</v>
      </c>
      <c r="E111" s="116"/>
      <c r="F111" s="116"/>
      <c r="G111" s="116"/>
      <c r="H111" s="116"/>
      <c r="I111" s="116"/>
      <c r="J111" s="117">
        <f>J502</f>
        <v>0</v>
      </c>
      <c r="L111" s="114"/>
    </row>
    <row r="112" spans="2:12" s="8" customFormat="1" ht="24.95" customHeight="1">
      <c r="B112" s="110"/>
      <c r="D112" s="111" t="s">
        <v>1269</v>
      </c>
      <c r="E112" s="112"/>
      <c r="F112" s="112"/>
      <c r="G112" s="112"/>
      <c r="H112" s="112"/>
      <c r="I112" s="112"/>
      <c r="J112" s="113">
        <f>J508</f>
        <v>0</v>
      </c>
      <c r="L112" s="110"/>
    </row>
    <row r="113" spans="2:12" s="1" customFormat="1" ht="21.75" customHeight="1">
      <c r="B113" s="33"/>
      <c r="L113" s="33"/>
    </row>
    <row r="114" spans="2:12" s="1" customFormat="1" ht="6.95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33"/>
    </row>
    <row r="118" spans="2:12" s="1" customFormat="1" ht="6.95" customHeight="1">
      <c r="B118" s="47"/>
      <c r="C118" s="48"/>
      <c r="D118" s="48"/>
      <c r="E118" s="48"/>
      <c r="F118" s="48"/>
      <c r="G118" s="48"/>
      <c r="H118" s="48"/>
      <c r="I118" s="48"/>
      <c r="J118" s="48"/>
      <c r="K118" s="48"/>
      <c r="L118" s="33"/>
    </row>
    <row r="119" spans="2:12" s="1" customFormat="1" ht="24.95" customHeight="1">
      <c r="B119" s="33"/>
      <c r="C119" s="21" t="s">
        <v>235</v>
      </c>
      <c r="L119" s="33"/>
    </row>
    <row r="120" spans="2:12" s="1" customFormat="1" ht="6.95" customHeight="1">
      <c r="B120" s="33"/>
      <c r="L120" s="33"/>
    </row>
    <row r="121" spans="2:12" s="1" customFormat="1" ht="12" customHeight="1">
      <c r="B121" s="33"/>
      <c r="C121" s="27" t="s">
        <v>16</v>
      </c>
      <c r="L121" s="33"/>
    </row>
    <row r="122" spans="2:12" s="1" customFormat="1" ht="26.25" customHeight="1">
      <c r="B122" s="33"/>
      <c r="E122" s="259" t="str">
        <f>E7</f>
        <v>Opatření Zátor-Loučky, OHO, Dílčí stavba 02.040 Opatření v úseku Zátor - Loučky</v>
      </c>
      <c r="F122" s="260"/>
      <c r="G122" s="260"/>
      <c r="H122" s="260"/>
      <c r="L122" s="33"/>
    </row>
    <row r="123" spans="2:12" s="1" customFormat="1" ht="12" customHeight="1">
      <c r="B123" s="33"/>
      <c r="C123" s="27" t="s">
        <v>215</v>
      </c>
      <c r="L123" s="33"/>
    </row>
    <row r="124" spans="2:12" s="1" customFormat="1" ht="30" customHeight="1">
      <c r="B124" s="33"/>
      <c r="E124" s="241" t="str">
        <f>E9</f>
        <v>040.13.1 - Levostranná nábřežní zeď v úseku km 1,223 00 - 1,351 00</v>
      </c>
      <c r="F124" s="261"/>
      <c r="G124" s="261"/>
      <c r="H124" s="261"/>
      <c r="L124" s="33"/>
    </row>
    <row r="125" spans="2:12" s="1" customFormat="1" ht="6.95" customHeight="1">
      <c r="B125" s="33"/>
      <c r="L125" s="33"/>
    </row>
    <row r="126" spans="2:12" s="1" customFormat="1" ht="12" customHeight="1">
      <c r="B126" s="33"/>
      <c r="C126" s="27" t="s">
        <v>22</v>
      </c>
      <c r="F126" s="25" t="str">
        <f>F12</f>
        <v>Zátor</v>
      </c>
      <c r="I126" s="27" t="s">
        <v>24</v>
      </c>
      <c r="J126" s="53" t="str">
        <f>IF(J12="","",J12)</f>
        <v>15. 11. 2024</v>
      </c>
      <c r="L126" s="33"/>
    </row>
    <row r="127" spans="2:12" s="1" customFormat="1" ht="6.95" customHeight="1">
      <c r="B127" s="33"/>
      <c r="L127" s="33"/>
    </row>
    <row r="128" spans="2:12" s="1" customFormat="1" ht="15.2" customHeight="1">
      <c r="B128" s="33"/>
      <c r="C128" s="27" t="s">
        <v>28</v>
      </c>
      <c r="F128" s="25" t="str">
        <f>E15</f>
        <v>Povodí Odry, státní podnik</v>
      </c>
      <c r="I128" s="27" t="s">
        <v>34</v>
      </c>
      <c r="J128" s="31" t="str">
        <f>E21</f>
        <v>AQUATIS, a.s.</v>
      </c>
      <c r="L128" s="33"/>
    </row>
    <row r="129" spans="2:65" s="1" customFormat="1" ht="25.7" customHeight="1">
      <c r="B129" s="33"/>
      <c r="C129" s="27" t="s">
        <v>32</v>
      </c>
      <c r="F129" s="25" t="str">
        <f>IF(E18="","",E18)</f>
        <v>Vyplň údaj</v>
      </c>
      <c r="I129" s="27" t="s">
        <v>37</v>
      </c>
      <c r="J129" s="31" t="str">
        <f>E24</f>
        <v>Ing. Michal Jendruščák</v>
      </c>
      <c r="L129" s="33"/>
    </row>
    <row r="130" spans="2:65" s="1" customFormat="1" ht="10.35" customHeight="1">
      <c r="B130" s="33"/>
      <c r="L130" s="33"/>
    </row>
    <row r="131" spans="2:65" s="10" customFormat="1" ht="29.25" customHeight="1">
      <c r="B131" s="118"/>
      <c r="C131" s="119" t="s">
        <v>236</v>
      </c>
      <c r="D131" s="120" t="s">
        <v>65</v>
      </c>
      <c r="E131" s="120" t="s">
        <v>61</v>
      </c>
      <c r="F131" s="120" t="s">
        <v>62</v>
      </c>
      <c r="G131" s="120" t="s">
        <v>237</v>
      </c>
      <c r="H131" s="120" t="s">
        <v>238</v>
      </c>
      <c r="I131" s="120" t="s">
        <v>239</v>
      </c>
      <c r="J131" s="120" t="s">
        <v>219</v>
      </c>
      <c r="K131" s="121" t="s">
        <v>240</v>
      </c>
      <c r="L131" s="118"/>
      <c r="M131" s="60" t="s">
        <v>1</v>
      </c>
      <c r="N131" s="61" t="s">
        <v>44</v>
      </c>
      <c r="O131" s="61" t="s">
        <v>241</v>
      </c>
      <c r="P131" s="61" t="s">
        <v>242</v>
      </c>
      <c r="Q131" s="61" t="s">
        <v>243</v>
      </c>
      <c r="R131" s="61" t="s">
        <v>244</v>
      </c>
      <c r="S131" s="61" t="s">
        <v>245</v>
      </c>
      <c r="T131" s="62" t="s">
        <v>246</v>
      </c>
    </row>
    <row r="132" spans="2:65" s="1" customFormat="1" ht="22.9" customHeight="1">
      <c r="B132" s="33"/>
      <c r="C132" s="65" t="s">
        <v>247</v>
      </c>
      <c r="J132" s="122">
        <f>BK132</f>
        <v>0</v>
      </c>
      <c r="L132" s="33"/>
      <c r="M132" s="63"/>
      <c r="N132" s="54"/>
      <c r="O132" s="54"/>
      <c r="P132" s="123">
        <f>P133+P482+P501+P508</f>
        <v>0</v>
      </c>
      <c r="Q132" s="54"/>
      <c r="R132" s="123">
        <f>R133+R482+R501+R508</f>
        <v>1434.8326956499998</v>
      </c>
      <c r="S132" s="54"/>
      <c r="T132" s="124">
        <f>T133+T482+T501+T508</f>
        <v>0</v>
      </c>
      <c r="AT132" s="17" t="s">
        <v>79</v>
      </c>
      <c r="AU132" s="17" t="s">
        <v>221</v>
      </c>
      <c r="BK132" s="125">
        <f>BK133+BK482+BK501+BK508</f>
        <v>0</v>
      </c>
    </row>
    <row r="133" spans="2:65" s="11" customFormat="1" ht="25.9" customHeight="1">
      <c r="B133" s="126"/>
      <c r="D133" s="127" t="s">
        <v>79</v>
      </c>
      <c r="E133" s="128" t="s">
        <v>248</v>
      </c>
      <c r="F133" s="128" t="s">
        <v>249</v>
      </c>
      <c r="I133" s="129"/>
      <c r="J133" s="130">
        <f>BK133</f>
        <v>0</v>
      </c>
      <c r="L133" s="126"/>
      <c r="M133" s="131"/>
      <c r="P133" s="132">
        <f>P134+P305+P337+P381+P385+P391+P464+P479</f>
        <v>0</v>
      </c>
      <c r="R133" s="132">
        <f>R134+R305+R337+R381+R385+R391+R464+R479</f>
        <v>1429.1101656499998</v>
      </c>
      <c r="T133" s="133">
        <f>T134+T305+T337+T381+T385+T391+T464+T479</f>
        <v>0</v>
      </c>
      <c r="AR133" s="127" t="s">
        <v>88</v>
      </c>
      <c r="AT133" s="134" t="s">
        <v>79</v>
      </c>
      <c r="AU133" s="134" t="s">
        <v>80</v>
      </c>
      <c r="AY133" s="127" t="s">
        <v>250</v>
      </c>
      <c r="BK133" s="135">
        <f>BK134+BK305+BK337+BK381+BK385+BK391+BK464+BK479</f>
        <v>0</v>
      </c>
    </row>
    <row r="134" spans="2:65" s="11" customFormat="1" ht="22.9" customHeight="1">
      <c r="B134" s="126"/>
      <c r="D134" s="127" t="s">
        <v>79</v>
      </c>
      <c r="E134" s="136" t="s">
        <v>88</v>
      </c>
      <c r="F134" s="136" t="s">
        <v>251</v>
      </c>
      <c r="I134" s="129"/>
      <c r="J134" s="137">
        <f>BK134</f>
        <v>0</v>
      </c>
      <c r="L134" s="126"/>
      <c r="M134" s="131"/>
      <c r="P134" s="132">
        <f>SUM(P135:P304)</f>
        <v>0</v>
      </c>
      <c r="R134" s="132">
        <f>SUM(R135:R304)</f>
        <v>484.01933039999994</v>
      </c>
      <c r="T134" s="133">
        <f>SUM(T135:T304)</f>
        <v>0</v>
      </c>
      <c r="AR134" s="127" t="s">
        <v>88</v>
      </c>
      <c r="AT134" s="134" t="s">
        <v>79</v>
      </c>
      <c r="AU134" s="134" t="s">
        <v>88</v>
      </c>
      <c r="AY134" s="127" t="s">
        <v>250</v>
      </c>
      <c r="BK134" s="135">
        <f>SUM(BK135:BK304)</f>
        <v>0</v>
      </c>
    </row>
    <row r="135" spans="2:65" s="1" customFormat="1" ht="24.2" customHeight="1">
      <c r="B135" s="33"/>
      <c r="C135" s="138" t="s">
        <v>88</v>
      </c>
      <c r="D135" s="138" t="s">
        <v>252</v>
      </c>
      <c r="E135" s="139" t="s">
        <v>1270</v>
      </c>
      <c r="F135" s="140" t="s">
        <v>1271</v>
      </c>
      <c r="G135" s="141" t="s">
        <v>1272</v>
      </c>
      <c r="H135" s="142">
        <v>3780</v>
      </c>
      <c r="I135" s="143"/>
      <c r="J135" s="144">
        <f>ROUND(I135*H135,2)</f>
        <v>0</v>
      </c>
      <c r="K135" s="140" t="s">
        <v>256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3.0000000000000001E-5</v>
      </c>
      <c r="R135" s="147">
        <f>Q135*H135</f>
        <v>0.1134</v>
      </c>
      <c r="S135" s="147">
        <v>0</v>
      </c>
      <c r="T135" s="148">
        <f>S135*H135</f>
        <v>0</v>
      </c>
      <c r="AR135" s="149" t="s">
        <v>257</v>
      </c>
      <c r="AT135" s="149" t="s">
        <v>252</v>
      </c>
      <c r="AU135" s="149" t="s">
        <v>21</v>
      </c>
      <c r="AY135" s="17" t="s">
        <v>250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257</v>
      </c>
      <c r="BM135" s="149" t="s">
        <v>1273</v>
      </c>
    </row>
    <row r="136" spans="2:65" s="1" customFormat="1" ht="11.25">
      <c r="B136" s="33"/>
      <c r="D136" s="151" t="s">
        <v>259</v>
      </c>
      <c r="F136" s="152" t="s">
        <v>1274</v>
      </c>
      <c r="I136" s="153"/>
      <c r="L136" s="33"/>
      <c r="M136" s="154"/>
      <c r="T136" s="57"/>
      <c r="AT136" s="17" t="s">
        <v>259</v>
      </c>
      <c r="AU136" s="17" t="s">
        <v>21</v>
      </c>
    </row>
    <row r="137" spans="2:65" s="12" customFormat="1" ht="11.25">
      <c r="B137" s="155"/>
      <c r="D137" s="156" t="s">
        <v>265</v>
      </c>
      <c r="E137" s="157" t="s">
        <v>1</v>
      </c>
      <c r="F137" s="158" t="s">
        <v>1275</v>
      </c>
      <c r="H137" s="159">
        <v>3780</v>
      </c>
      <c r="I137" s="160"/>
      <c r="L137" s="155"/>
      <c r="M137" s="161"/>
      <c r="T137" s="162"/>
      <c r="AT137" s="157" t="s">
        <v>265</v>
      </c>
      <c r="AU137" s="157" t="s">
        <v>21</v>
      </c>
      <c r="AV137" s="12" t="s">
        <v>21</v>
      </c>
      <c r="AW137" s="12" t="s">
        <v>36</v>
      </c>
      <c r="AX137" s="12" t="s">
        <v>88</v>
      </c>
      <c r="AY137" s="157" t="s">
        <v>250</v>
      </c>
    </row>
    <row r="138" spans="2:65" s="1" customFormat="1" ht="24.2" customHeight="1">
      <c r="B138" s="33"/>
      <c r="C138" s="138" t="s">
        <v>21</v>
      </c>
      <c r="D138" s="138" t="s">
        <v>252</v>
      </c>
      <c r="E138" s="139" t="s">
        <v>1276</v>
      </c>
      <c r="F138" s="140" t="s">
        <v>1277</v>
      </c>
      <c r="G138" s="141" t="s">
        <v>1278</v>
      </c>
      <c r="H138" s="142">
        <v>630</v>
      </c>
      <c r="I138" s="143"/>
      <c r="J138" s="144">
        <f>ROUND(I138*H138,2)</f>
        <v>0</v>
      </c>
      <c r="K138" s="140" t="s">
        <v>256</v>
      </c>
      <c r="L138" s="33"/>
      <c r="M138" s="145" t="s">
        <v>1</v>
      </c>
      <c r="N138" s="146" t="s">
        <v>45</v>
      </c>
      <c r="P138" s="147">
        <f>O138*H138</f>
        <v>0</v>
      </c>
      <c r="Q138" s="147">
        <v>0</v>
      </c>
      <c r="R138" s="147">
        <f>Q138*H138</f>
        <v>0</v>
      </c>
      <c r="S138" s="147">
        <v>0</v>
      </c>
      <c r="T138" s="148">
        <f>S138*H138</f>
        <v>0</v>
      </c>
      <c r="AR138" s="149" t="s">
        <v>257</v>
      </c>
      <c r="AT138" s="149" t="s">
        <v>252</v>
      </c>
      <c r="AU138" s="149" t="s">
        <v>21</v>
      </c>
      <c r="AY138" s="17" t="s">
        <v>250</v>
      </c>
      <c r="BE138" s="150">
        <f>IF(N138="základní",J138,0)</f>
        <v>0</v>
      </c>
      <c r="BF138" s="150">
        <f>IF(N138="snížená",J138,0)</f>
        <v>0</v>
      </c>
      <c r="BG138" s="150">
        <f>IF(N138="zákl. přenesená",J138,0)</f>
        <v>0</v>
      </c>
      <c r="BH138" s="150">
        <f>IF(N138="sníž. přenesená",J138,0)</f>
        <v>0</v>
      </c>
      <c r="BI138" s="150">
        <f>IF(N138="nulová",J138,0)</f>
        <v>0</v>
      </c>
      <c r="BJ138" s="17" t="s">
        <v>88</v>
      </c>
      <c r="BK138" s="150">
        <f>ROUND(I138*H138,2)</f>
        <v>0</v>
      </c>
      <c r="BL138" s="17" t="s">
        <v>257</v>
      </c>
      <c r="BM138" s="149" t="s">
        <v>1279</v>
      </c>
    </row>
    <row r="139" spans="2:65" s="1" customFormat="1" ht="11.25">
      <c r="B139" s="33"/>
      <c r="D139" s="151" t="s">
        <v>259</v>
      </c>
      <c r="F139" s="152" t="s">
        <v>1280</v>
      </c>
      <c r="I139" s="153"/>
      <c r="L139" s="33"/>
      <c r="M139" s="154"/>
      <c r="T139" s="57"/>
      <c r="AT139" s="17" t="s">
        <v>259</v>
      </c>
      <c r="AU139" s="17" t="s">
        <v>21</v>
      </c>
    </row>
    <row r="140" spans="2:65" s="12" customFormat="1" ht="11.25">
      <c r="B140" s="155"/>
      <c r="D140" s="156" t="s">
        <v>265</v>
      </c>
      <c r="E140" s="157" t="s">
        <v>1</v>
      </c>
      <c r="F140" s="158" t="s">
        <v>1281</v>
      </c>
      <c r="H140" s="159">
        <v>630</v>
      </c>
      <c r="I140" s="160"/>
      <c r="L140" s="155"/>
      <c r="M140" s="161"/>
      <c r="T140" s="162"/>
      <c r="AT140" s="157" t="s">
        <v>265</v>
      </c>
      <c r="AU140" s="157" t="s">
        <v>21</v>
      </c>
      <c r="AV140" s="12" t="s">
        <v>21</v>
      </c>
      <c r="AW140" s="12" t="s">
        <v>36</v>
      </c>
      <c r="AX140" s="12" t="s">
        <v>88</v>
      </c>
      <c r="AY140" s="157" t="s">
        <v>250</v>
      </c>
    </row>
    <row r="141" spans="2:65" s="1" customFormat="1" ht="24.2" customHeight="1">
      <c r="B141" s="33"/>
      <c r="C141" s="138" t="s">
        <v>267</v>
      </c>
      <c r="D141" s="138" t="s">
        <v>252</v>
      </c>
      <c r="E141" s="139" t="s">
        <v>288</v>
      </c>
      <c r="F141" s="140" t="s">
        <v>289</v>
      </c>
      <c r="G141" s="141" t="s">
        <v>255</v>
      </c>
      <c r="H141" s="142">
        <v>1139</v>
      </c>
      <c r="I141" s="143"/>
      <c r="J141" s="144">
        <f>ROUND(I141*H141,2)</f>
        <v>0</v>
      </c>
      <c r="K141" s="140" t="s">
        <v>256</v>
      </c>
      <c r="L141" s="33"/>
      <c r="M141" s="145" t="s">
        <v>1</v>
      </c>
      <c r="N141" s="146" t="s">
        <v>45</v>
      </c>
      <c r="P141" s="147">
        <f>O141*H141</f>
        <v>0</v>
      </c>
      <c r="Q141" s="147">
        <v>0</v>
      </c>
      <c r="R141" s="147">
        <f>Q141*H141</f>
        <v>0</v>
      </c>
      <c r="S141" s="147">
        <v>0</v>
      </c>
      <c r="T141" s="148">
        <f>S141*H141</f>
        <v>0</v>
      </c>
      <c r="AR141" s="149" t="s">
        <v>257</v>
      </c>
      <c r="AT141" s="149" t="s">
        <v>252</v>
      </c>
      <c r="AU141" s="149" t="s">
        <v>21</v>
      </c>
      <c r="AY141" s="17" t="s">
        <v>250</v>
      </c>
      <c r="BE141" s="150">
        <f>IF(N141="základní",J141,0)</f>
        <v>0</v>
      </c>
      <c r="BF141" s="150">
        <f>IF(N141="snížená",J141,0)</f>
        <v>0</v>
      </c>
      <c r="BG141" s="150">
        <f>IF(N141="zákl. přenesená",J141,0)</f>
        <v>0</v>
      </c>
      <c r="BH141" s="150">
        <f>IF(N141="sníž. přenesená",J141,0)</f>
        <v>0</v>
      </c>
      <c r="BI141" s="150">
        <f>IF(N141="nulová",J141,0)</f>
        <v>0</v>
      </c>
      <c r="BJ141" s="17" t="s">
        <v>88</v>
      </c>
      <c r="BK141" s="150">
        <f>ROUND(I141*H141,2)</f>
        <v>0</v>
      </c>
      <c r="BL141" s="17" t="s">
        <v>257</v>
      </c>
      <c r="BM141" s="149" t="s">
        <v>1282</v>
      </c>
    </row>
    <row r="142" spans="2:65" s="1" customFormat="1" ht="11.25">
      <c r="B142" s="33"/>
      <c r="D142" s="151" t="s">
        <v>259</v>
      </c>
      <c r="F142" s="152" t="s">
        <v>291</v>
      </c>
      <c r="I142" s="153"/>
      <c r="L142" s="33"/>
      <c r="M142" s="154"/>
      <c r="T142" s="57"/>
      <c r="AT142" s="17" t="s">
        <v>259</v>
      </c>
      <c r="AU142" s="17" t="s">
        <v>21</v>
      </c>
    </row>
    <row r="143" spans="2:65" s="12" customFormat="1" ht="11.25">
      <c r="B143" s="155"/>
      <c r="D143" s="156" t="s">
        <v>265</v>
      </c>
      <c r="E143" s="157" t="s">
        <v>1</v>
      </c>
      <c r="F143" s="158" t="s">
        <v>1283</v>
      </c>
      <c r="H143" s="159">
        <v>1139</v>
      </c>
      <c r="I143" s="160"/>
      <c r="L143" s="155"/>
      <c r="M143" s="161"/>
      <c r="T143" s="162"/>
      <c r="AT143" s="157" t="s">
        <v>265</v>
      </c>
      <c r="AU143" s="157" t="s">
        <v>21</v>
      </c>
      <c r="AV143" s="12" t="s">
        <v>21</v>
      </c>
      <c r="AW143" s="12" t="s">
        <v>36</v>
      </c>
      <c r="AX143" s="12" t="s">
        <v>88</v>
      </c>
      <c r="AY143" s="157" t="s">
        <v>250</v>
      </c>
    </row>
    <row r="144" spans="2:65" s="1" customFormat="1" ht="33" customHeight="1">
      <c r="B144" s="33"/>
      <c r="C144" s="138" t="s">
        <v>257</v>
      </c>
      <c r="D144" s="138" t="s">
        <v>252</v>
      </c>
      <c r="E144" s="139" t="s">
        <v>1284</v>
      </c>
      <c r="F144" s="140" t="s">
        <v>1285</v>
      </c>
      <c r="G144" s="141" t="s">
        <v>276</v>
      </c>
      <c r="H144" s="142">
        <v>2316.6</v>
      </c>
      <c r="I144" s="143"/>
      <c r="J144" s="144">
        <f>ROUND(I144*H144,2)</f>
        <v>0</v>
      </c>
      <c r="K144" s="140" t="s">
        <v>256</v>
      </c>
      <c r="L144" s="33"/>
      <c r="M144" s="145" t="s">
        <v>1</v>
      </c>
      <c r="N144" s="146" t="s">
        <v>45</v>
      </c>
      <c r="P144" s="147">
        <f>O144*H144</f>
        <v>0</v>
      </c>
      <c r="Q144" s="147">
        <v>0</v>
      </c>
      <c r="R144" s="147">
        <f>Q144*H144</f>
        <v>0</v>
      </c>
      <c r="S144" s="147">
        <v>0</v>
      </c>
      <c r="T144" s="148">
        <f>S144*H144</f>
        <v>0</v>
      </c>
      <c r="AR144" s="149" t="s">
        <v>257</v>
      </c>
      <c r="AT144" s="149" t="s">
        <v>252</v>
      </c>
      <c r="AU144" s="149" t="s">
        <v>21</v>
      </c>
      <c r="AY144" s="17" t="s">
        <v>250</v>
      </c>
      <c r="BE144" s="150">
        <f>IF(N144="základní",J144,0)</f>
        <v>0</v>
      </c>
      <c r="BF144" s="150">
        <f>IF(N144="snížená",J144,0)</f>
        <v>0</v>
      </c>
      <c r="BG144" s="150">
        <f>IF(N144="zákl. přenesená",J144,0)</f>
        <v>0</v>
      </c>
      <c r="BH144" s="150">
        <f>IF(N144="sníž. přenesená",J144,0)</f>
        <v>0</v>
      </c>
      <c r="BI144" s="150">
        <f>IF(N144="nulová",J144,0)</f>
        <v>0</v>
      </c>
      <c r="BJ144" s="17" t="s">
        <v>88</v>
      </c>
      <c r="BK144" s="150">
        <f>ROUND(I144*H144,2)</f>
        <v>0</v>
      </c>
      <c r="BL144" s="17" t="s">
        <v>257</v>
      </c>
      <c r="BM144" s="149" t="s">
        <v>1286</v>
      </c>
    </row>
    <row r="145" spans="2:65" s="1" customFormat="1" ht="11.25">
      <c r="B145" s="33"/>
      <c r="D145" s="151" t="s">
        <v>259</v>
      </c>
      <c r="F145" s="152" t="s">
        <v>1287</v>
      </c>
      <c r="I145" s="153"/>
      <c r="L145" s="33"/>
      <c r="M145" s="154"/>
      <c r="T145" s="57"/>
      <c r="AT145" s="17" t="s">
        <v>259</v>
      </c>
      <c r="AU145" s="17" t="s">
        <v>21</v>
      </c>
    </row>
    <row r="146" spans="2:65" s="12" customFormat="1" ht="11.25">
      <c r="B146" s="155"/>
      <c r="D146" s="156" t="s">
        <v>265</v>
      </c>
      <c r="E146" s="157" t="s">
        <v>1</v>
      </c>
      <c r="F146" s="158" t="s">
        <v>1288</v>
      </c>
      <c r="H146" s="159">
        <v>1181.2</v>
      </c>
      <c r="I146" s="160"/>
      <c r="L146" s="155"/>
      <c r="M146" s="161"/>
      <c r="T146" s="162"/>
      <c r="AT146" s="157" t="s">
        <v>265</v>
      </c>
      <c r="AU146" s="157" t="s">
        <v>21</v>
      </c>
      <c r="AV146" s="12" t="s">
        <v>21</v>
      </c>
      <c r="AW146" s="12" t="s">
        <v>36</v>
      </c>
      <c r="AX146" s="12" t="s">
        <v>80</v>
      </c>
      <c r="AY146" s="157" t="s">
        <v>250</v>
      </c>
    </row>
    <row r="147" spans="2:65" s="12" customFormat="1" ht="11.25">
      <c r="B147" s="155"/>
      <c r="D147" s="156" t="s">
        <v>265</v>
      </c>
      <c r="E147" s="157" t="s">
        <v>1</v>
      </c>
      <c r="F147" s="158" t="s">
        <v>1289</v>
      </c>
      <c r="H147" s="159">
        <v>1135.4000000000001</v>
      </c>
      <c r="I147" s="160"/>
      <c r="L147" s="155"/>
      <c r="M147" s="161"/>
      <c r="T147" s="162"/>
      <c r="AT147" s="157" t="s">
        <v>265</v>
      </c>
      <c r="AU147" s="157" t="s">
        <v>21</v>
      </c>
      <c r="AV147" s="12" t="s">
        <v>21</v>
      </c>
      <c r="AW147" s="12" t="s">
        <v>36</v>
      </c>
      <c r="AX147" s="12" t="s">
        <v>80</v>
      </c>
      <c r="AY147" s="157" t="s">
        <v>250</v>
      </c>
    </row>
    <row r="148" spans="2:65" s="13" customFormat="1" ht="11.25">
      <c r="B148" s="163"/>
      <c r="D148" s="156" t="s">
        <v>265</v>
      </c>
      <c r="E148" s="164" t="s">
        <v>1</v>
      </c>
      <c r="F148" s="165" t="s">
        <v>273</v>
      </c>
      <c r="H148" s="166">
        <v>2316.6</v>
      </c>
      <c r="I148" s="167"/>
      <c r="L148" s="163"/>
      <c r="M148" s="168"/>
      <c r="T148" s="169"/>
      <c r="AT148" s="164" t="s">
        <v>265</v>
      </c>
      <c r="AU148" s="164" t="s">
        <v>21</v>
      </c>
      <c r="AV148" s="13" t="s">
        <v>257</v>
      </c>
      <c r="AW148" s="13" t="s">
        <v>36</v>
      </c>
      <c r="AX148" s="13" t="s">
        <v>88</v>
      </c>
      <c r="AY148" s="164" t="s">
        <v>250</v>
      </c>
    </row>
    <row r="149" spans="2:65" s="1" customFormat="1" ht="33" customHeight="1">
      <c r="B149" s="33"/>
      <c r="C149" s="138" t="s">
        <v>280</v>
      </c>
      <c r="D149" s="138" t="s">
        <v>252</v>
      </c>
      <c r="E149" s="139" t="s">
        <v>1290</v>
      </c>
      <c r="F149" s="140" t="s">
        <v>1291</v>
      </c>
      <c r="G149" s="141" t="s">
        <v>276</v>
      </c>
      <c r="H149" s="142">
        <v>257.76</v>
      </c>
      <c r="I149" s="143"/>
      <c r="J149" s="144">
        <f>ROUND(I149*H149,2)</f>
        <v>0</v>
      </c>
      <c r="K149" s="140" t="s">
        <v>256</v>
      </c>
      <c r="L149" s="33"/>
      <c r="M149" s="145" t="s">
        <v>1</v>
      </c>
      <c r="N149" s="146" t="s">
        <v>45</v>
      </c>
      <c r="P149" s="147">
        <f>O149*H149</f>
        <v>0</v>
      </c>
      <c r="Q149" s="147">
        <v>0</v>
      </c>
      <c r="R149" s="147">
        <f>Q149*H149</f>
        <v>0</v>
      </c>
      <c r="S149" s="147">
        <v>0</v>
      </c>
      <c r="T149" s="148">
        <f>S149*H149</f>
        <v>0</v>
      </c>
      <c r="AR149" s="149" t="s">
        <v>257</v>
      </c>
      <c r="AT149" s="149" t="s">
        <v>252</v>
      </c>
      <c r="AU149" s="149" t="s">
        <v>21</v>
      </c>
      <c r="AY149" s="17" t="s">
        <v>250</v>
      </c>
      <c r="BE149" s="150">
        <f>IF(N149="základní",J149,0)</f>
        <v>0</v>
      </c>
      <c r="BF149" s="150">
        <f>IF(N149="snížená",J149,0)</f>
        <v>0</v>
      </c>
      <c r="BG149" s="150">
        <f>IF(N149="zákl. přenesená",J149,0)</f>
        <v>0</v>
      </c>
      <c r="BH149" s="150">
        <f>IF(N149="sníž. přenesená",J149,0)</f>
        <v>0</v>
      </c>
      <c r="BI149" s="150">
        <f>IF(N149="nulová",J149,0)</f>
        <v>0</v>
      </c>
      <c r="BJ149" s="17" t="s">
        <v>88</v>
      </c>
      <c r="BK149" s="150">
        <f>ROUND(I149*H149,2)</f>
        <v>0</v>
      </c>
      <c r="BL149" s="17" t="s">
        <v>257</v>
      </c>
      <c r="BM149" s="149" t="s">
        <v>1292</v>
      </c>
    </row>
    <row r="150" spans="2:65" s="1" customFormat="1" ht="11.25">
      <c r="B150" s="33"/>
      <c r="D150" s="151" t="s">
        <v>259</v>
      </c>
      <c r="F150" s="152" t="s">
        <v>1293</v>
      </c>
      <c r="I150" s="153"/>
      <c r="L150" s="33"/>
      <c r="M150" s="154"/>
      <c r="T150" s="57"/>
      <c r="AT150" s="17" t="s">
        <v>259</v>
      </c>
      <c r="AU150" s="17" t="s">
        <v>21</v>
      </c>
    </row>
    <row r="151" spans="2:65" s="12" customFormat="1" ht="11.25">
      <c r="B151" s="155"/>
      <c r="D151" s="156" t="s">
        <v>265</v>
      </c>
      <c r="E151" s="157" t="s">
        <v>1</v>
      </c>
      <c r="F151" s="158" t="s">
        <v>1294</v>
      </c>
      <c r="H151" s="159">
        <v>257.76</v>
      </c>
      <c r="I151" s="160"/>
      <c r="L151" s="155"/>
      <c r="M151" s="161"/>
      <c r="T151" s="162"/>
      <c r="AT151" s="157" t="s">
        <v>265</v>
      </c>
      <c r="AU151" s="157" t="s">
        <v>21</v>
      </c>
      <c r="AV151" s="12" t="s">
        <v>21</v>
      </c>
      <c r="AW151" s="12" t="s">
        <v>36</v>
      </c>
      <c r="AX151" s="12" t="s">
        <v>88</v>
      </c>
      <c r="AY151" s="157" t="s">
        <v>250</v>
      </c>
    </row>
    <row r="152" spans="2:65" s="1" customFormat="1" ht="33" customHeight="1">
      <c r="B152" s="33"/>
      <c r="C152" s="138" t="s">
        <v>287</v>
      </c>
      <c r="D152" s="138" t="s">
        <v>252</v>
      </c>
      <c r="E152" s="139" t="s">
        <v>1295</v>
      </c>
      <c r="F152" s="140" t="s">
        <v>1296</v>
      </c>
      <c r="G152" s="141" t="s">
        <v>276</v>
      </c>
      <c r="H152" s="142">
        <v>56.89</v>
      </c>
      <c r="I152" s="143"/>
      <c r="J152" s="144">
        <f>ROUND(I152*H152,2)</f>
        <v>0</v>
      </c>
      <c r="K152" s="140" t="s">
        <v>256</v>
      </c>
      <c r="L152" s="33"/>
      <c r="M152" s="145" t="s">
        <v>1</v>
      </c>
      <c r="N152" s="146" t="s">
        <v>45</v>
      </c>
      <c r="P152" s="147">
        <f>O152*H152</f>
        <v>0</v>
      </c>
      <c r="Q152" s="147">
        <v>0</v>
      </c>
      <c r="R152" s="147">
        <f>Q152*H152</f>
        <v>0</v>
      </c>
      <c r="S152" s="147">
        <v>0</v>
      </c>
      <c r="T152" s="148">
        <f>S152*H152</f>
        <v>0</v>
      </c>
      <c r="AR152" s="149" t="s">
        <v>257</v>
      </c>
      <c r="AT152" s="149" t="s">
        <v>252</v>
      </c>
      <c r="AU152" s="149" t="s">
        <v>21</v>
      </c>
      <c r="AY152" s="17" t="s">
        <v>250</v>
      </c>
      <c r="BE152" s="150">
        <f>IF(N152="základní",J152,0)</f>
        <v>0</v>
      </c>
      <c r="BF152" s="150">
        <f>IF(N152="snížená",J152,0)</f>
        <v>0</v>
      </c>
      <c r="BG152" s="150">
        <f>IF(N152="zákl. přenesená",J152,0)</f>
        <v>0</v>
      </c>
      <c r="BH152" s="150">
        <f>IF(N152="sníž. přenesená",J152,0)</f>
        <v>0</v>
      </c>
      <c r="BI152" s="150">
        <f>IF(N152="nulová",J152,0)</f>
        <v>0</v>
      </c>
      <c r="BJ152" s="17" t="s">
        <v>88</v>
      </c>
      <c r="BK152" s="150">
        <f>ROUND(I152*H152,2)</f>
        <v>0</v>
      </c>
      <c r="BL152" s="17" t="s">
        <v>257</v>
      </c>
      <c r="BM152" s="149" t="s">
        <v>1297</v>
      </c>
    </row>
    <row r="153" spans="2:65" s="1" customFormat="1" ht="11.25">
      <c r="B153" s="33"/>
      <c r="D153" s="151" t="s">
        <v>259</v>
      </c>
      <c r="F153" s="152" t="s">
        <v>1298</v>
      </c>
      <c r="I153" s="153"/>
      <c r="L153" s="33"/>
      <c r="M153" s="154"/>
      <c r="T153" s="57"/>
      <c r="AT153" s="17" t="s">
        <v>259</v>
      </c>
      <c r="AU153" s="17" t="s">
        <v>21</v>
      </c>
    </row>
    <row r="154" spans="2:65" s="12" customFormat="1" ht="11.25">
      <c r="B154" s="155"/>
      <c r="D154" s="156" t="s">
        <v>265</v>
      </c>
      <c r="E154" s="157" t="s">
        <v>1</v>
      </c>
      <c r="F154" s="158" t="s">
        <v>1299</v>
      </c>
      <c r="H154" s="159">
        <v>56.89</v>
      </c>
      <c r="I154" s="160"/>
      <c r="L154" s="155"/>
      <c r="M154" s="161"/>
      <c r="T154" s="162"/>
      <c r="AT154" s="157" t="s">
        <v>265</v>
      </c>
      <c r="AU154" s="157" t="s">
        <v>21</v>
      </c>
      <c r="AV154" s="12" t="s">
        <v>21</v>
      </c>
      <c r="AW154" s="12" t="s">
        <v>36</v>
      </c>
      <c r="AX154" s="12" t="s">
        <v>88</v>
      </c>
      <c r="AY154" s="157" t="s">
        <v>250</v>
      </c>
    </row>
    <row r="155" spans="2:65" s="1" customFormat="1" ht="33" customHeight="1">
      <c r="B155" s="33"/>
      <c r="C155" s="138" t="s">
        <v>293</v>
      </c>
      <c r="D155" s="138" t="s">
        <v>252</v>
      </c>
      <c r="E155" s="139" t="s">
        <v>1300</v>
      </c>
      <c r="F155" s="140" t="s">
        <v>1301</v>
      </c>
      <c r="G155" s="141" t="s">
        <v>276</v>
      </c>
      <c r="H155" s="142">
        <v>9.0399999999999991</v>
      </c>
      <c r="I155" s="143"/>
      <c r="J155" s="144">
        <f>ROUND(I155*H155,2)</f>
        <v>0</v>
      </c>
      <c r="K155" s="140" t="s">
        <v>256</v>
      </c>
      <c r="L155" s="33"/>
      <c r="M155" s="145" t="s">
        <v>1</v>
      </c>
      <c r="N155" s="146" t="s">
        <v>45</v>
      </c>
      <c r="P155" s="147">
        <f>O155*H155</f>
        <v>0</v>
      </c>
      <c r="Q155" s="147">
        <v>0</v>
      </c>
      <c r="R155" s="147">
        <f>Q155*H155</f>
        <v>0</v>
      </c>
      <c r="S155" s="147">
        <v>0</v>
      </c>
      <c r="T155" s="148">
        <f>S155*H155</f>
        <v>0</v>
      </c>
      <c r="AR155" s="149" t="s">
        <v>257</v>
      </c>
      <c r="AT155" s="149" t="s">
        <v>252</v>
      </c>
      <c r="AU155" s="149" t="s">
        <v>21</v>
      </c>
      <c r="AY155" s="17" t="s">
        <v>250</v>
      </c>
      <c r="BE155" s="150">
        <f>IF(N155="základní",J155,0)</f>
        <v>0</v>
      </c>
      <c r="BF155" s="150">
        <f>IF(N155="snížená",J155,0)</f>
        <v>0</v>
      </c>
      <c r="BG155" s="150">
        <f>IF(N155="zákl. přenesená",J155,0)</f>
        <v>0</v>
      </c>
      <c r="BH155" s="150">
        <f>IF(N155="sníž. přenesená",J155,0)</f>
        <v>0</v>
      </c>
      <c r="BI155" s="150">
        <f>IF(N155="nulová",J155,0)</f>
        <v>0</v>
      </c>
      <c r="BJ155" s="17" t="s">
        <v>88</v>
      </c>
      <c r="BK155" s="150">
        <f>ROUND(I155*H155,2)</f>
        <v>0</v>
      </c>
      <c r="BL155" s="17" t="s">
        <v>257</v>
      </c>
      <c r="BM155" s="149" t="s">
        <v>1302</v>
      </c>
    </row>
    <row r="156" spans="2:65" s="1" customFormat="1" ht="11.25">
      <c r="B156" s="33"/>
      <c r="D156" s="151" t="s">
        <v>259</v>
      </c>
      <c r="F156" s="152" t="s">
        <v>1303</v>
      </c>
      <c r="I156" s="153"/>
      <c r="L156" s="33"/>
      <c r="M156" s="154"/>
      <c r="T156" s="57"/>
      <c r="AT156" s="17" t="s">
        <v>259</v>
      </c>
      <c r="AU156" s="17" t="s">
        <v>21</v>
      </c>
    </row>
    <row r="157" spans="2:65" s="12" customFormat="1" ht="11.25">
      <c r="B157" s="155"/>
      <c r="D157" s="156" t="s">
        <v>265</v>
      </c>
      <c r="E157" s="157" t="s">
        <v>1</v>
      </c>
      <c r="F157" s="158" t="s">
        <v>1304</v>
      </c>
      <c r="H157" s="159">
        <v>9.0399999999999991</v>
      </c>
      <c r="I157" s="160"/>
      <c r="L157" s="155"/>
      <c r="M157" s="161"/>
      <c r="T157" s="162"/>
      <c r="AT157" s="157" t="s">
        <v>265</v>
      </c>
      <c r="AU157" s="157" t="s">
        <v>21</v>
      </c>
      <c r="AV157" s="12" t="s">
        <v>21</v>
      </c>
      <c r="AW157" s="12" t="s">
        <v>36</v>
      </c>
      <c r="AX157" s="12" t="s">
        <v>88</v>
      </c>
      <c r="AY157" s="157" t="s">
        <v>250</v>
      </c>
    </row>
    <row r="158" spans="2:65" s="1" customFormat="1" ht="33" customHeight="1">
      <c r="B158" s="33"/>
      <c r="C158" s="138" t="s">
        <v>299</v>
      </c>
      <c r="D158" s="138" t="s">
        <v>252</v>
      </c>
      <c r="E158" s="139" t="s">
        <v>1305</v>
      </c>
      <c r="F158" s="140" t="s">
        <v>1306</v>
      </c>
      <c r="G158" s="141" t="s">
        <v>255</v>
      </c>
      <c r="H158" s="142">
        <v>72.5</v>
      </c>
      <c r="I158" s="143"/>
      <c r="J158" s="144">
        <f>ROUND(I158*H158,2)</f>
        <v>0</v>
      </c>
      <c r="K158" s="140" t="s">
        <v>256</v>
      </c>
      <c r="L158" s="33"/>
      <c r="M158" s="145" t="s">
        <v>1</v>
      </c>
      <c r="N158" s="146" t="s">
        <v>45</v>
      </c>
      <c r="P158" s="147">
        <f>O158*H158</f>
        <v>0</v>
      </c>
      <c r="Q158" s="147">
        <v>1.64E-3</v>
      </c>
      <c r="R158" s="147">
        <f>Q158*H158</f>
        <v>0.11889999999999999</v>
      </c>
      <c r="S158" s="147">
        <v>0</v>
      </c>
      <c r="T158" s="148">
        <f>S158*H158</f>
        <v>0</v>
      </c>
      <c r="AR158" s="149" t="s">
        <v>257</v>
      </c>
      <c r="AT158" s="149" t="s">
        <v>252</v>
      </c>
      <c r="AU158" s="149" t="s">
        <v>21</v>
      </c>
      <c r="AY158" s="17" t="s">
        <v>250</v>
      </c>
      <c r="BE158" s="150">
        <f>IF(N158="základní",J158,0)</f>
        <v>0</v>
      </c>
      <c r="BF158" s="150">
        <f>IF(N158="snížená",J158,0)</f>
        <v>0</v>
      </c>
      <c r="BG158" s="150">
        <f>IF(N158="zákl. přenesená",J158,0)</f>
        <v>0</v>
      </c>
      <c r="BH158" s="150">
        <f>IF(N158="sníž. přenesená",J158,0)</f>
        <v>0</v>
      </c>
      <c r="BI158" s="150">
        <f>IF(N158="nulová",J158,0)</f>
        <v>0</v>
      </c>
      <c r="BJ158" s="17" t="s">
        <v>88</v>
      </c>
      <c r="BK158" s="150">
        <f>ROUND(I158*H158,2)</f>
        <v>0</v>
      </c>
      <c r="BL158" s="17" t="s">
        <v>257</v>
      </c>
      <c r="BM158" s="149" t="s">
        <v>1307</v>
      </c>
    </row>
    <row r="159" spans="2:65" s="1" customFormat="1" ht="11.25">
      <c r="B159" s="33"/>
      <c r="D159" s="151" t="s">
        <v>259</v>
      </c>
      <c r="F159" s="152" t="s">
        <v>1308</v>
      </c>
      <c r="I159" s="153"/>
      <c r="L159" s="33"/>
      <c r="M159" s="154"/>
      <c r="T159" s="57"/>
      <c r="AT159" s="17" t="s">
        <v>259</v>
      </c>
      <c r="AU159" s="17" t="s">
        <v>21</v>
      </c>
    </row>
    <row r="160" spans="2:65" s="12" customFormat="1" ht="11.25">
      <c r="B160" s="155"/>
      <c r="D160" s="156" t="s">
        <v>265</v>
      </c>
      <c r="E160" s="157" t="s">
        <v>1</v>
      </c>
      <c r="F160" s="158" t="s">
        <v>1309</v>
      </c>
      <c r="H160" s="159">
        <v>72.5</v>
      </c>
      <c r="I160" s="160"/>
      <c r="L160" s="155"/>
      <c r="M160" s="161"/>
      <c r="T160" s="162"/>
      <c r="AT160" s="157" t="s">
        <v>265</v>
      </c>
      <c r="AU160" s="157" t="s">
        <v>21</v>
      </c>
      <c r="AV160" s="12" t="s">
        <v>21</v>
      </c>
      <c r="AW160" s="12" t="s">
        <v>36</v>
      </c>
      <c r="AX160" s="12" t="s">
        <v>88</v>
      </c>
      <c r="AY160" s="157" t="s">
        <v>250</v>
      </c>
    </row>
    <row r="161" spans="2:65" s="1" customFormat="1" ht="24.2" customHeight="1">
      <c r="B161" s="33"/>
      <c r="C161" s="138" t="s">
        <v>305</v>
      </c>
      <c r="D161" s="138" t="s">
        <v>252</v>
      </c>
      <c r="E161" s="139" t="s">
        <v>1310</v>
      </c>
      <c r="F161" s="140" t="s">
        <v>1311</v>
      </c>
      <c r="G161" s="141" t="s">
        <v>481</v>
      </c>
      <c r="H161" s="142">
        <v>27</v>
      </c>
      <c r="I161" s="143"/>
      <c r="J161" s="144">
        <f>ROUND(I161*H161,2)</f>
        <v>0</v>
      </c>
      <c r="K161" s="140" t="s">
        <v>256</v>
      </c>
      <c r="L161" s="33"/>
      <c r="M161" s="145" t="s">
        <v>1</v>
      </c>
      <c r="N161" s="146" t="s">
        <v>45</v>
      </c>
      <c r="P161" s="147">
        <f>O161*H161</f>
        <v>0</v>
      </c>
      <c r="Q161" s="147">
        <v>2.0000000000000001E-4</v>
      </c>
      <c r="R161" s="147">
        <f>Q161*H161</f>
        <v>5.4000000000000003E-3</v>
      </c>
      <c r="S161" s="147">
        <v>0</v>
      </c>
      <c r="T161" s="148">
        <f>S161*H161</f>
        <v>0</v>
      </c>
      <c r="AR161" s="149" t="s">
        <v>257</v>
      </c>
      <c r="AT161" s="149" t="s">
        <v>252</v>
      </c>
      <c r="AU161" s="149" t="s">
        <v>21</v>
      </c>
      <c r="AY161" s="17" t="s">
        <v>250</v>
      </c>
      <c r="BE161" s="150">
        <f>IF(N161="základní",J161,0)</f>
        <v>0</v>
      </c>
      <c r="BF161" s="150">
        <f>IF(N161="snížená",J161,0)</f>
        <v>0</v>
      </c>
      <c r="BG161" s="150">
        <f>IF(N161="zákl. přenesená",J161,0)</f>
        <v>0</v>
      </c>
      <c r="BH161" s="150">
        <f>IF(N161="sníž. přenesená",J161,0)</f>
        <v>0</v>
      </c>
      <c r="BI161" s="150">
        <f>IF(N161="nulová",J161,0)</f>
        <v>0</v>
      </c>
      <c r="BJ161" s="17" t="s">
        <v>88</v>
      </c>
      <c r="BK161" s="150">
        <f>ROUND(I161*H161,2)</f>
        <v>0</v>
      </c>
      <c r="BL161" s="17" t="s">
        <v>257</v>
      </c>
      <c r="BM161" s="149" t="s">
        <v>1312</v>
      </c>
    </row>
    <row r="162" spans="2:65" s="1" customFormat="1" ht="11.25">
      <c r="B162" s="33"/>
      <c r="D162" s="151" t="s">
        <v>259</v>
      </c>
      <c r="F162" s="152" t="s">
        <v>1313</v>
      </c>
      <c r="I162" s="153"/>
      <c r="L162" s="33"/>
      <c r="M162" s="154"/>
      <c r="T162" s="57"/>
      <c r="AT162" s="17" t="s">
        <v>259</v>
      </c>
      <c r="AU162" s="17" t="s">
        <v>21</v>
      </c>
    </row>
    <row r="163" spans="2:65" s="12" customFormat="1" ht="11.25">
      <c r="B163" s="155"/>
      <c r="D163" s="156" t="s">
        <v>265</v>
      </c>
      <c r="E163" s="157" t="s">
        <v>1</v>
      </c>
      <c r="F163" s="158" t="s">
        <v>1314</v>
      </c>
      <c r="H163" s="159">
        <v>27</v>
      </c>
      <c r="I163" s="160"/>
      <c r="L163" s="155"/>
      <c r="M163" s="161"/>
      <c r="T163" s="162"/>
      <c r="AT163" s="157" t="s">
        <v>265</v>
      </c>
      <c r="AU163" s="157" t="s">
        <v>21</v>
      </c>
      <c r="AV163" s="12" t="s">
        <v>21</v>
      </c>
      <c r="AW163" s="12" t="s">
        <v>36</v>
      </c>
      <c r="AX163" s="12" t="s">
        <v>88</v>
      </c>
      <c r="AY163" s="157" t="s">
        <v>250</v>
      </c>
    </row>
    <row r="164" spans="2:65" s="1" customFormat="1" ht="24.2" customHeight="1">
      <c r="B164" s="33"/>
      <c r="C164" s="138" t="s">
        <v>311</v>
      </c>
      <c r="D164" s="138" t="s">
        <v>252</v>
      </c>
      <c r="E164" s="139" t="s">
        <v>1315</v>
      </c>
      <c r="F164" s="140" t="s">
        <v>1316</v>
      </c>
      <c r="G164" s="141" t="s">
        <v>255</v>
      </c>
      <c r="H164" s="142">
        <v>546</v>
      </c>
      <c r="I164" s="143"/>
      <c r="J164" s="144">
        <f>ROUND(I164*H164,2)</f>
        <v>0</v>
      </c>
      <c r="K164" s="140" t="s">
        <v>256</v>
      </c>
      <c r="L164" s="33"/>
      <c r="M164" s="145" t="s">
        <v>1</v>
      </c>
      <c r="N164" s="146" t="s">
        <v>45</v>
      </c>
      <c r="P164" s="147">
        <f>O164*H164</f>
        <v>0</v>
      </c>
      <c r="Q164" s="147">
        <v>0</v>
      </c>
      <c r="R164" s="147">
        <f>Q164*H164</f>
        <v>0</v>
      </c>
      <c r="S164" s="147">
        <v>0</v>
      </c>
      <c r="T164" s="148">
        <f>S164*H164</f>
        <v>0</v>
      </c>
      <c r="AR164" s="149" t="s">
        <v>257</v>
      </c>
      <c r="AT164" s="149" t="s">
        <v>252</v>
      </c>
      <c r="AU164" s="149" t="s">
        <v>21</v>
      </c>
      <c r="AY164" s="17" t="s">
        <v>250</v>
      </c>
      <c r="BE164" s="150">
        <f>IF(N164="základní",J164,0)</f>
        <v>0</v>
      </c>
      <c r="BF164" s="150">
        <f>IF(N164="snížená",J164,0)</f>
        <v>0</v>
      </c>
      <c r="BG164" s="150">
        <f>IF(N164="zákl. přenesená",J164,0)</f>
        <v>0</v>
      </c>
      <c r="BH164" s="150">
        <f>IF(N164="sníž. přenesená",J164,0)</f>
        <v>0</v>
      </c>
      <c r="BI164" s="150">
        <f>IF(N164="nulová",J164,0)</f>
        <v>0</v>
      </c>
      <c r="BJ164" s="17" t="s">
        <v>88</v>
      </c>
      <c r="BK164" s="150">
        <f>ROUND(I164*H164,2)</f>
        <v>0</v>
      </c>
      <c r="BL164" s="17" t="s">
        <v>257</v>
      </c>
      <c r="BM164" s="149" t="s">
        <v>1317</v>
      </c>
    </row>
    <row r="165" spans="2:65" s="1" customFormat="1" ht="11.25">
      <c r="B165" s="33"/>
      <c r="D165" s="151" t="s">
        <v>259</v>
      </c>
      <c r="F165" s="152" t="s">
        <v>1318</v>
      </c>
      <c r="I165" s="153"/>
      <c r="L165" s="33"/>
      <c r="M165" s="154"/>
      <c r="T165" s="57"/>
      <c r="AT165" s="17" t="s">
        <v>259</v>
      </c>
      <c r="AU165" s="17" t="s">
        <v>21</v>
      </c>
    </row>
    <row r="166" spans="2:65" s="12" customFormat="1" ht="11.25">
      <c r="B166" s="155"/>
      <c r="D166" s="156" t="s">
        <v>265</v>
      </c>
      <c r="E166" s="157" t="s">
        <v>1</v>
      </c>
      <c r="F166" s="158" t="s">
        <v>1319</v>
      </c>
      <c r="H166" s="159">
        <v>546</v>
      </c>
      <c r="I166" s="160"/>
      <c r="L166" s="155"/>
      <c r="M166" s="161"/>
      <c r="T166" s="162"/>
      <c r="AT166" s="157" t="s">
        <v>265</v>
      </c>
      <c r="AU166" s="157" t="s">
        <v>21</v>
      </c>
      <c r="AV166" s="12" t="s">
        <v>21</v>
      </c>
      <c r="AW166" s="12" t="s">
        <v>36</v>
      </c>
      <c r="AX166" s="12" t="s">
        <v>88</v>
      </c>
      <c r="AY166" s="157" t="s">
        <v>250</v>
      </c>
    </row>
    <row r="167" spans="2:65" s="1" customFormat="1" ht="24.2" customHeight="1">
      <c r="B167" s="33"/>
      <c r="C167" s="138" t="s">
        <v>320</v>
      </c>
      <c r="D167" s="138" t="s">
        <v>252</v>
      </c>
      <c r="E167" s="139" t="s">
        <v>1320</v>
      </c>
      <c r="F167" s="140" t="s">
        <v>1321</v>
      </c>
      <c r="G167" s="141" t="s">
        <v>402</v>
      </c>
      <c r="H167" s="142">
        <v>16.687999999999999</v>
      </c>
      <c r="I167" s="143"/>
      <c r="J167" s="144">
        <f>ROUND(I167*H167,2)</f>
        <v>0</v>
      </c>
      <c r="K167" s="140" t="s">
        <v>1</v>
      </c>
      <c r="L167" s="33"/>
      <c r="M167" s="145" t="s">
        <v>1</v>
      </c>
      <c r="N167" s="146" t="s">
        <v>45</v>
      </c>
      <c r="P167" s="147">
        <f>O167*H167</f>
        <v>0</v>
      </c>
      <c r="Q167" s="147">
        <v>0</v>
      </c>
      <c r="R167" s="147">
        <f>Q167*H167</f>
        <v>0</v>
      </c>
      <c r="S167" s="147">
        <v>0</v>
      </c>
      <c r="T167" s="148">
        <f>S167*H167</f>
        <v>0</v>
      </c>
      <c r="AR167" s="149" t="s">
        <v>257</v>
      </c>
      <c r="AT167" s="149" t="s">
        <v>252</v>
      </c>
      <c r="AU167" s="149" t="s">
        <v>21</v>
      </c>
      <c r="AY167" s="17" t="s">
        <v>250</v>
      </c>
      <c r="BE167" s="150">
        <f>IF(N167="základní",J167,0)</f>
        <v>0</v>
      </c>
      <c r="BF167" s="150">
        <f>IF(N167="snížená",J167,0)</f>
        <v>0</v>
      </c>
      <c r="BG167" s="150">
        <f>IF(N167="zákl. přenesená",J167,0)</f>
        <v>0</v>
      </c>
      <c r="BH167" s="150">
        <f>IF(N167="sníž. přenesená",J167,0)</f>
        <v>0</v>
      </c>
      <c r="BI167" s="150">
        <f>IF(N167="nulová",J167,0)</f>
        <v>0</v>
      </c>
      <c r="BJ167" s="17" t="s">
        <v>88</v>
      </c>
      <c r="BK167" s="150">
        <f>ROUND(I167*H167,2)</f>
        <v>0</v>
      </c>
      <c r="BL167" s="17" t="s">
        <v>257</v>
      </c>
      <c r="BM167" s="149" t="s">
        <v>1322</v>
      </c>
    </row>
    <row r="168" spans="2:65" s="1" customFormat="1" ht="19.5">
      <c r="B168" s="33"/>
      <c r="D168" s="156" t="s">
        <v>285</v>
      </c>
      <c r="F168" s="170" t="s">
        <v>1323</v>
      </c>
      <c r="I168" s="153"/>
      <c r="L168" s="33"/>
      <c r="M168" s="154"/>
      <c r="T168" s="57"/>
      <c r="AT168" s="17" t="s">
        <v>285</v>
      </c>
      <c r="AU168" s="17" t="s">
        <v>21</v>
      </c>
    </row>
    <row r="169" spans="2:65" s="12" customFormat="1" ht="11.25">
      <c r="B169" s="155"/>
      <c r="D169" s="156" t="s">
        <v>265</v>
      </c>
      <c r="E169" s="157" t="s">
        <v>1</v>
      </c>
      <c r="F169" s="158" t="s">
        <v>1324</v>
      </c>
      <c r="H169" s="159">
        <v>12.535</v>
      </c>
      <c r="I169" s="160"/>
      <c r="L169" s="155"/>
      <c r="M169" s="161"/>
      <c r="T169" s="162"/>
      <c r="AT169" s="157" t="s">
        <v>265</v>
      </c>
      <c r="AU169" s="157" t="s">
        <v>21</v>
      </c>
      <c r="AV169" s="12" t="s">
        <v>21</v>
      </c>
      <c r="AW169" s="12" t="s">
        <v>36</v>
      </c>
      <c r="AX169" s="12" t="s">
        <v>80</v>
      </c>
      <c r="AY169" s="157" t="s">
        <v>250</v>
      </c>
    </row>
    <row r="170" spans="2:65" s="12" customFormat="1" ht="33.75">
      <c r="B170" s="155"/>
      <c r="D170" s="156" t="s">
        <v>265</v>
      </c>
      <c r="E170" s="157" t="s">
        <v>1</v>
      </c>
      <c r="F170" s="158" t="s">
        <v>1325</v>
      </c>
      <c r="H170" s="159">
        <v>8.5380000000000003</v>
      </c>
      <c r="I170" s="160"/>
      <c r="L170" s="155"/>
      <c r="M170" s="161"/>
      <c r="T170" s="162"/>
      <c r="AT170" s="157" t="s">
        <v>265</v>
      </c>
      <c r="AU170" s="157" t="s">
        <v>21</v>
      </c>
      <c r="AV170" s="12" t="s">
        <v>21</v>
      </c>
      <c r="AW170" s="12" t="s">
        <v>36</v>
      </c>
      <c r="AX170" s="12" t="s">
        <v>80</v>
      </c>
      <c r="AY170" s="157" t="s">
        <v>250</v>
      </c>
    </row>
    <row r="171" spans="2:65" s="12" customFormat="1" ht="22.5">
      <c r="B171" s="155"/>
      <c r="D171" s="156" t="s">
        <v>265</v>
      </c>
      <c r="E171" s="157" t="s">
        <v>1</v>
      </c>
      <c r="F171" s="158" t="s">
        <v>1326</v>
      </c>
      <c r="H171" s="159">
        <v>4.6310000000000002</v>
      </c>
      <c r="I171" s="160"/>
      <c r="L171" s="155"/>
      <c r="M171" s="161"/>
      <c r="T171" s="162"/>
      <c r="AT171" s="157" t="s">
        <v>265</v>
      </c>
      <c r="AU171" s="157" t="s">
        <v>21</v>
      </c>
      <c r="AV171" s="12" t="s">
        <v>21</v>
      </c>
      <c r="AW171" s="12" t="s">
        <v>36</v>
      </c>
      <c r="AX171" s="12" t="s">
        <v>80</v>
      </c>
      <c r="AY171" s="157" t="s">
        <v>250</v>
      </c>
    </row>
    <row r="172" spans="2:65" s="12" customFormat="1" ht="22.5">
      <c r="B172" s="155"/>
      <c r="D172" s="156" t="s">
        <v>265</v>
      </c>
      <c r="E172" s="157" t="s">
        <v>1</v>
      </c>
      <c r="F172" s="158" t="s">
        <v>1327</v>
      </c>
      <c r="H172" s="159">
        <v>0.32700000000000001</v>
      </c>
      <c r="I172" s="160"/>
      <c r="L172" s="155"/>
      <c r="M172" s="161"/>
      <c r="T172" s="162"/>
      <c r="AT172" s="157" t="s">
        <v>265</v>
      </c>
      <c r="AU172" s="157" t="s">
        <v>21</v>
      </c>
      <c r="AV172" s="12" t="s">
        <v>21</v>
      </c>
      <c r="AW172" s="12" t="s">
        <v>36</v>
      </c>
      <c r="AX172" s="12" t="s">
        <v>80</v>
      </c>
      <c r="AY172" s="157" t="s">
        <v>250</v>
      </c>
    </row>
    <row r="173" spans="2:65" s="12" customFormat="1" ht="22.5">
      <c r="B173" s="155"/>
      <c r="D173" s="156" t="s">
        <v>265</v>
      </c>
      <c r="E173" s="157" t="s">
        <v>1</v>
      </c>
      <c r="F173" s="158" t="s">
        <v>1328</v>
      </c>
      <c r="H173" s="159">
        <v>0.45800000000000002</v>
      </c>
      <c r="I173" s="160"/>
      <c r="L173" s="155"/>
      <c r="M173" s="161"/>
      <c r="T173" s="162"/>
      <c r="AT173" s="157" t="s">
        <v>265</v>
      </c>
      <c r="AU173" s="157" t="s">
        <v>21</v>
      </c>
      <c r="AV173" s="12" t="s">
        <v>21</v>
      </c>
      <c r="AW173" s="12" t="s">
        <v>36</v>
      </c>
      <c r="AX173" s="12" t="s">
        <v>80</v>
      </c>
      <c r="AY173" s="157" t="s">
        <v>250</v>
      </c>
    </row>
    <row r="174" spans="2:65" s="14" customFormat="1" ht="11.25">
      <c r="B174" s="171"/>
      <c r="D174" s="156" t="s">
        <v>265</v>
      </c>
      <c r="E174" s="172" t="s">
        <v>1</v>
      </c>
      <c r="F174" s="173" t="s">
        <v>317</v>
      </c>
      <c r="H174" s="174">
        <v>26.489000000000001</v>
      </c>
      <c r="I174" s="175"/>
      <c r="L174" s="171"/>
      <c r="M174" s="176"/>
      <c r="T174" s="177"/>
      <c r="AT174" s="172" t="s">
        <v>265</v>
      </c>
      <c r="AU174" s="172" t="s">
        <v>21</v>
      </c>
      <c r="AV174" s="14" t="s">
        <v>267</v>
      </c>
      <c r="AW174" s="14" t="s">
        <v>36</v>
      </c>
      <c r="AX174" s="14" t="s">
        <v>80</v>
      </c>
      <c r="AY174" s="172" t="s">
        <v>250</v>
      </c>
    </row>
    <row r="175" spans="2:65" s="12" customFormat="1" ht="11.25">
      <c r="B175" s="155"/>
      <c r="D175" s="156" t="s">
        <v>265</v>
      </c>
      <c r="E175" s="157" t="s">
        <v>1</v>
      </c>
      <c r="F175" s="158" t="s">
        <v>1329</v>
      </c>
      <c r="H175" s="159">
        <v>15.893000000000001</v>
      </c>
      <c r="I175" s="160"/>
      <c r="L175" s="155"/>
      <c r="M175" s="161"/>
      <c r="T175" s="162"/>
      <c r="AT175" s="157" t="s">
        <v>265</v>
      </c>
      <c r="AU175" s="157" t="s">
        <v>21</v>
      </c>
      <c r="AV175" s="12" t="s">
        <v>21</v>
      </c>
      <c r="AW175" s="12" t="s">
        <v>36</v>
      </c>
      <c r="AX175" s="12" t="s">
        <v>80</v>
      </c>
      <c r="AY175" s="157" t="s">
        <v>250</v>
      </c>
    </row>
    <row r="176" spans="2:65" s="12" customFormat="1" ht="11.25">
      <c r="B176" s="155"/>
      <c r="D176" s="156" t="s">
        <v>265</v>
      </c>
      <c r="E176" s="157" t="s">
        <v>1</v>
      </c>
      <c r="F176" s="158" t="s">
        <v>1330</v>
      </c>
      <c r="H176" s="159">
        <v>0.79500000000000004</v>
      </c>
      <c r="I176" s="160"/>
      <c r="L176" s="155"/>
      <c r="M176" s="161"/>
      <c r="T176" s="162"/>
      <c r="AT176" s="157" t="s">
        <v>265</v>
      </c>
      <c r="AU176" s="157" t="s">
        <v>21</v>
      </c>
      <c r="AV176" s="12" t="s">
        <v>21</v>
      </c>
      <c r="AW176" s="12" t="s">
        <v>36</v>
      </c>
      <c r="AX176" s="12" t="s">
        <v>80</v>
      </c>
      <c r="AY176" s="157" t="s">
        <v>250</v>
      </c>
    </row>
    <row r="177" spans="2:65" s="14" customFormat="1" ht="11.25">
      <c r="B177" s="171"/>
      <c r="D177" s="156" t="s">
        <v>265</v>
      </c>
      <c r="E177" s="172" t="s">
        <v>1</v>
      </c>
      <c r="F177" s="173" t="s">
        <v>317</v>
      </c>
      <c r="H177" s="174">
        <v>16.687999999999999</v>
      </c>
      <c r="I177" s="175"/>
      <c r="L177" s="171"/>
      <c r="M177" s="176"/>
      <c r="T177" s="177"/>
      <c r="AT177" s="172" t="s">
        <v>265</v>
      </c>
      <c r="AU177" s="172" t="s">
        <v>21</v>
      </c>
      <c r="AV177" s="14" t="s">
        <v>267</v>
      </c>
      <c r="AW177" s="14" t="s">
        <v>36</v>
      </c>
      <c r="AX177" s="14" t="s">
        <v>88</v>
      </c>
      <c r="AY177" s="172" t="s">
        <v>250</v>
      </c>
    </row>
    <row r="178" spans="2:65" s="1" customFormat="1" ht="21.75" customHeight="1">
      <c r="B178" s="33"/>
      <c r="C178" s="178" t="s">
        <v>331</v>
      </c>
      <c r="D178" s="178" t="s">
        <v>364</v>
      </c>
      <c r="E178" s="179" t="s">
        <v>1331</v>
      </c>
      <c r="F178" s="180" t="s">
        <v>1332</v>
      </c>
      <c r="G178" s="181" t="s">
        <v>276</v>
      </c>
      <c r="H178" s="182">
        <v>5.15</v>
      </c>
      <c r="I178" s="183"/>
      <c r="J178" s="184">
        <f>ROUND(I178*H178,2)</f>
        <v>0</v>
      </c>
      <c r="K178" s="180" t="s">
        <v>256</v>
      </c>
      <c r="L178" s="185"/>
      <c r="M178" s="186" t="s">
        <v>1</v>
      </c>
      <c r="N178" s="187" t="s">
        <v>45</v>
      </c>
      <c r="P178" s="147">
        <f>O178*H178</f>
        <v>0</v>
      </c>
      <c r="Q178" s="147">
        <v>0.55000000000000004</v>
      </c>
      <c r="R178" s="147">
        <f>Q178*H178</f>
        <v>2.8325000000000005</v>
      </c>
      <c r="S178" s="147">
        <v>0</v>
      </c>
      <c r="T178" s="148">
        <f>S178*H178</f>
        <v>0</v>
      </c>
      <c r="AR178" s="149" t="s">
        <v>299</v>
      </c>
      <c r="AT178" s="149" t="s">
        <v>364</v>
      </c>
      <c r="AU178" s="149" t="s">
        <v>21</v>
      </c>
      <c r="AY178" s="17" t="s">
        <v>250</v>
      </c>
      <c r="BE178" s="150">
        <f>IF(N178="základní",J178,0)</f>
        <v>0</v>
      </c>
      <c r="BF178" s="150">
        <f>IF(N178="snížená",J178,0)</f>
        <v>0</v>
      </c>
      <c r="BG178" s="150">
        <f>IF(N178="zákl. přenesená",J178,0)</f>
        <v>0</v>
      </c>
      <c r="BH178" s="150">
        <f>IF(N178="sníž. přenesená",J178,0)</f>
        <v>0</v>
      </c>
      <c r="BI178" s="150">
        <f>IF(N178="nulová",J178,0)</f>
        <v>0</v>
      </c>
      <c r="BJ178" s="17" t="s">
        <v>88</v>
      </c>
      <c r="BK178" s="150">
        <f>ROUND(I178*H178,2)</f>
        <v>0</v>
      </c>
      <c r="BL178" s="17" t="s">
        <v>257</v>
      </c>
      <c r="BM178" s="149" t="s">
        <v>1333</v>
      </c>
    </row>
    <row r="179" spans="2:65" s="1" customFormat="1" ht="19.5">
      <c r="B179" s="33"/>
      <c r="D179" s="156" t="s">
        <v>285</v>
      </c>
      <c r="F179" s="170" t="s">
        <v>1334</v>
      </c>
      <c r="I179" s="153"/>
      <c r="L179" s="33"/>
      <c r="M179" s="154"/>
      <c r="T179" s="57"/>
      <c r="AT179" s="17" t="s">
        <v>285</v>
      </c>
      <c r="AU179" s="17" t="s">
        <v>21</v>
      </c>
    </row>
    <row r="180" spans="2:65" s="12" customFormat="1" ht="11.25">
      <c r="B180" s="155"/>
      <c r="D180" s="156" t="s">
        <v>265</v>
      </c>
      <c r="E180" s="157" t="s">
        <v>1</v>
      </c>
      <c r="F180" s="158" t="s">
        <v>1335</v>
      </c>
      <c r="H180" s="159">
        <v>2.54</v>
      </c>
      <c r="I180" s="160"/>
      <c r="L180" s="155"/>
      <c r="M180" s="161"/>
      <c r="T180" s="162"/>
      <c r="AT180" s="157" t="s">
        <v>265</v>
      </c>
      <c r="AU180" s="157" t="s">
        <v>21</v>
      </c>
      <c r="AV180" s="12" t="s">
        <v>21</v>
      </c>
      <c r="AW180" s="12" t="s">
        <v>36</v>
      </c>
      <c r="AX180" s="12" t="s">
        <v>80</v>
      </c>
      <c r="AY180" s="157" t="s">
        <v>250</v>
      </c>
    </row>
    <row r="181" spans="2:65" s="12" customFormat="1" ht="33.75">
      <c r="B181" s="155"/>
      <c r="D181" s="156" t="s">
        <v>265</v>
      </c>
      <c r="E181" s="157" t="s">
        <v>1</v>
      </c>
      <c r="F181" s="158" t="s">
        <v>1336</v>
      </c>
      <c r="H181" s="159">
        <v>2.61</v>
      </c>
      <c r="I181" s="160"/>
      <c r="L181" s="155"/>
      <c r="M181" s="161"/>
      <c r="T181" s="162"/>
      <c r="AT181" s="157" t="s">
        <v>265</v>
      </c>
      <c r="AU181" s="157" t="s">
        <v>21</v>
      </c>
      <c r="AV181" s="12" t="s">
        <v>21</v>
      </c>
      <c r="AW181" s="12" t="s">
        <v>36</v>
      </c>
      <c r="AX181" s="12" t="s">
        <v>80</v>
      </c>
      <c r="AY181" s="157" t="s">
        <v>250</v>
      </c>
    </row>
    <row r="182" spans="2:65" s="13" customFormat="1" ht="11.25">
      <c r="B182" s="163"/>
      <c r="D182" s="156" t="s">
        <v>265</v>
      </c>
      <c r="E182" s="164" t="s">
        <v>1</v>
      </c>
      <c r="F182" s="165" t="s">
        <v>273</v>
      </c>
      <c r="H182" s="166">
        <v>5.15</v>
      </c>
      <c r="I182" s="167"/>
      <c r="L182" s="163"/>
      <c r="M182" s="168"/>
      <c r="T182" s="169"/>
      <c r="AT182" s="164" t="s">
        <v>265</v>
      </c>
      <c r="AU182" s="164" t="s">
        <v>21</v>
      </c>
      <c r="AV182" s="13" t="s">
        <v>257</v>
      </c>
      <c r="AW182" s="13" t="s">
        <v>36</v>
      </c>
      <c r="AX182" s="13" t="s">
        <v>88</v>
      </c>
      <c r="AY182" s="164" t="s">
        <v>250</v>
      </c>
    </row>
    <row r="183" spans="2:65" s="1" customFormat="1" ht="33" customHeight="1">
      <c r="B183" s="33"/>
      <c r="C183" s="138" t="s">
        <v>335</v>
      </c>
      <c r="D183" s="138" t="s">
        <v>252</v>
      </c>
      <c r="E183" s="139" t="s">
        <v>1337</v>
      </c>
      <c r="F183" s="140" t="s">
        <v>1338</v>
      </c>
      <c r="G183" s="141" t="s">
        <v>255</v>
      </c>
      <c r="H183" s="142">
        <v>72.5</v>
      </c>
      <c r="I183" s="143"/>
      <c r="J183" s="144">
        <f>ROUND(I183*H183,2)</f>
        <v>0</v>
      </c>
      <c r="K183" s="140" t="s">
        <v>256</v>
      </c>
      <c r="L183" s="33"/>
      <c r="M183" s="145" t="s">
        <v>1</v>
      </c>
      <c r="N183" s="146" t="s">
        <v>45</v>
      </c>
      <c r="P183" s="147">
        <f>O183*H183</f>
        <v>0</v>
      </c>
      <c r="Q183" s="147">
        <v>0</v>
      </c>
      <c r="R183" s="147">
        <f>Q183*H183</f>
        <v>0</v>
      </c>
      <c r="S183" s="147">
        <v>0</v>
      </c>
      <c r="T183" s="148">
        <f>S183*H183</f>
        <v>0</v>
      </c>
      <c r="AR183" s="149" t="s">
        <v>257</v>
      </c>
      <c r="AT183" s="149" t="s">
        <v>252</v>
      </c>
      <c r="AU183" s="149" t="s">
        <v>21</v>
      </c>
      <c r="AY183" s="17" t="s">
        <v>250</v>
      </c>
      <c r="BE183" s="150">
        <f>IF(N183="základní",J183,0)</f>
        <v>0</v>
      </c>
      <c r="BF183" s="150">
        <f>IF(N183="snížená",J183,0)</f>
        <v>0</v>
      </c>
      <c r="BG183" s="150">
        <f>IF(N183="zákl. přenesená",J183,0)</f>
        <v>0</v>
      </c>
      <c r="BH183" s="150">
        <f>IF(N183="sníž. přenesená",J183,0)</f>
        <v>0</v>
      </c>
      <c r="BI183" s="150">
        <f>IF(N183="nulová",J183,0)</f>
        <v>0</v>
      </c>
      <c r="BJ183" s="17" t="s">
        <v>88</v>
      </c>
      <c r="BK183" s="150">
        <f>ROUND(I183*H183,2)</f>
        <v>0</v>
      </c>
      <c r="BL183" s="17" t="s">
        <v>257</v>
      </c>
      <c r="BM183" s="149" t="s">
        <v>1339</v>
      </c>
    </row>
    <row r="184" spans="2:65" s="1" customFormat="1" ht="11.25">
      <c r="B184" s="33"/>
      <c r="D184" s="151" t="s">
        <v>259</v>
      </c>
      <c r="F184" s="152" t="s">
        <v>1340</v>
      </c>
      <c r="I184" s="153"/>
      <c r="L184" s="33"/>
      <c r="M184" s="154"/>
      <c r="T184" s="57"/>
      <c r="AT184" s="17" t="s">
        <v>259</v>
      </c>
      <c r="AU184" s="17" t="s">
        <v>21</v>
      </c>
    </row>
    <row r="185" spans="2:65" s="1" customFormat="1" ht="21.75" customHeight="1">
      <c r="B185" s="33"/>
      <c r="C185" s="138" t="s">
        <v>340</v>
      </c>
      <c r="D185" s="138" t="s">
        <v>252</v>
      </c>
      <c r="E185" s="139" t="s">
        <v>1341</v>
      </c>
      <c r="F185" s="140" t="s">
        <v>1342</v>
      </c>
      <c r="G185" s="141" t="s">
        <v>255</v>
      </c>
      <c r="H185" s="142">
        <v>86.88</v>
      </c>
      <c r="I185" s="143"/>
      <c r="J185" s="144">
        <f>ROUND(I185*H185,2)</f>
        <v>0</v>
      </c>
      <c r="K185" s="140" t="s">
        <v>256</v>
      </c>
      <c r="L185" s="33"/>
      <c r="M185" s="145" t="s">
        <v>1</v>
      </c>
      <c r="N185" s="146" t="s">
        <v>45</v>
      </c>
      <c r="P185" s="147">
        <f>O185*H185</f>
        <v>0</v>
      </c>
      <c r="Q185" s="147">
        <v>5.8E-4</v>
      </c>
      <c r="R185" s="147">
        <f>Q185*H185</f>
        <v>5.0390399999999995E-2</v>
      </c>
      <c r="S185" s="147">
        <v>0</v>
      </c>
      <c r="T185" s="148">
        <f>S185*H185</f>
        <v>0</v>
      </c>
      <c r="AR185" s="149" t="s">
        <v>257</v>
      </c>
      <c r="AT185" s="149" t="s">
        <v>252</v>
      </c>
      <c r="AU185" s="149" t="s">
        <v>21</v>
      </c>
      <c r="AY185" s="17" t="s">
        <v>250</v>
      </c>
      <c r="BE185" s="150">
        <f>IF(N185="základní",J185,0)</f>
        <v>0</v>
      </c>
      <c r="BF185" s="150">
        <f>IF(N185="snížená",J185,0)</f>
        <v>0</v>
      </c>
      <c r="BG185" s="150">
        <f>IF(N185="zákl. přenesená",J185,0)</f>
        <v>0</v>
      </c>
      <c r="BH185" s="150">
        <f>IF(N185="sníž. přenesená",J185,0)</f>
        <v>0</v>
      </c>
      <c r="BI185" s="150">
        <f>IF(N185="nulová",J185,0)</f>
        <v>0</v>
      </c>
      <c r="BJ185" s="17" t="s">
        <v>88</v>
      </c>
      <c r="BK185" s="150">
        <f>ROUND(I185*H185,2)</f>
        <v>0</v>
      </c>
      <c r="BL185" s="17" t="s">
        <v>257</v>
      </c>
      <c r="BM185" s="149" t="s">
        <v>1343</v>
      </c>
    </row>
    <row r="186" spans="2:65" s="1" customFormat="1" ht="11.25">
      <c r="B186" s="33"/>
      <c r="D186" s="151" t="s">
        <v>259</v>
      </c>
      <c r="F186" s="152" t="s">
        <v>1344</v>
      </c>
      <c r="I186" s="153"/>
      <c r="L186" s="33"/>
      <c r="M186" s="154"/>
      <c r="T186" s="57"/>
      <c r="AT186" s="17" t="s">
        <v>259</v>
      </c>
      <c r="AU186" s="17" t="s">
        <v>21</v>
      </c>
    </row>
    <row r="187" spans="2:65" s="12" customFormat="1" ht="11.25">
      <c r="B187" s="155"/>
      <c r="D187" s="156" t="s">
        <v>265</v>
      </c>
      <c r="E187" s="157" t="s">
        <v>1</v>
      </c>
      <c r="F187" s="158" t="s">
        <v>1345</v>
      </c>
      <c r="H187" s="159">
        <v>86.88</v>
      </c>
      <c r="I187" s="160"/>
      <c r="L187" s="155"/>
      <c r="M187" s="161"/>
      <c r="T187" s="162"/>
      <c r="AT187" s="157" t="s">
        <v>265</v>
      </c>
      <c r="AU187" s="157" t="s">
        <v>21</v>
      </c>
      <c r="AV187" s="12" t="s">
        <v>21</v>
      </c>
      <c r="AW187" s="12" t="s">
        <v>36</v>
      </c>
      <c r="AX187" s="12" t="s">
        <v>88</v>
      </c>
      <c r="AY187" s="157" t="s">
        <v>250</v>
      </c>
    </row>
    <row r="188" spans="2:65" s="1" customFormat="1" ht="21.75" customHeight="1">
      <c r="B188" s="33"/>
      <c r="C188" s="138" t="s">
        <v>8</v>
      </c>
      <c r="D188" s="138" t="s">
        <v>252</v>
      </c>
      <c r="E188" s="139" t="s">
        <v>1346</v>
      </c>
      <c r="F188" s="140" t="s">
        <v>1347</v>
      </c>
      <c r="G188" s="141" t="s">
        <v>255</v>
      </c>
      <c r="H188" s="142">
        <v>86.88</v>
      </c>
      <c r="I188" s="143"/>
      <c r="J188" s="144">
        <f>ROUND(I188*H188,2)</f>
        <v>0</v>
      </c>
      <c r="K188" s="140" t="s">
        <v>256</v>
      </c>
      <c r="L188" s="33"/>
      <c r="M188" s="145" t="s">
        <v>1</v>
      </c>
      <c r="N188" s="146" t="s">
        <v>45</v>
      </c>
      <c r="P188" s="147">
        <f>O188*H188</f>
        <v>0</v>
      </c>
      <c r="Q188" s="147">
        <v>0</v>
      </c>
      <c r="R188" s="147">
        <f>Q188*H188</f>
        <v>0</v>
      </c>
      <c r="S188" s="147">
        <v>0</v>
      </c>
      <c r="T188" s="148">
        <f>S188*H188</f>
        <v>0</v>
      </c>
      <c r="AR188" s="149" t="s">
        <v>257</v>
      </c>
      <c r="AT188" s="149" t="s">
        <v>252</v>
      </c>
      <c r="AU188" s="149" t="s">
        <v>21</v>
      </c>
      <c r="AY188" s="17" t="s">
        <v>250</v>
      </c>
      <c r="BE188" s="150">
        <f>IF(N188="základní",J188,0)</f>
        <v>0</v>
      </c>
      <c r="BF188" s="150">
        <f>IF(N188="snížená",J188,0)</f>
        <v>0</v>
      </c>
      <c r="BG188" s="150">
        <f>IF(N188="zákl. přenesená",J188,0)</f>
        <v>0</v>
      </c>
      <c r="BH188" s="150">
        <f>IF(N188="sníž. přenesená",J188,0)</f>
        <v>0</v>
      </c>
      <c r="BI188" s="150">
        <f>IF(N188="nulová",J188,0)</f>
        <v>0</v>
      </c>
      <c r="BJ188" s="17" t="s">
        <v>88</v>
      </c>
      <c r="BK188" s="150">
        <f>ROUND(I188*H188,2)</f>
        <v>0</v>
      </c>
      <c r="BL188" s="17" t="s">
        <v>257</v>
      </c>
      <c r="BM188" s="149" t="s">
        <v>1348</v>
      </c>
    </row>
    <row r="189" spans="2:65" s="1" customFormat="1" ht="11.25">
      <c r="B189" s="33"/>
      <c r="D189" s="151" t="s">
        <v>259</v>
      </c>
      <c r="F189" s="152" t="s">
        <v>1349</v>
      </c>
      <c r="I189" s="153"/>
      <c r="L189" s="33"/>
      <c r="M189" s="154"/>
      <c r="T189" s="57"/>
      <c r="AT189" s="17" t="s">
        <v>259</v>
      </c>
      <c r="AU189" s="17" t="s">
        <v>21</v>
      </c>
    </row>
    <row r="190" spans="2:65" s="1" customFormat="1" ht="24.2" customHeight="1">
      <c r="B190" s="33"/>
      <c r="C190" s="138" t="s">
        <v>351</v>
      </c>
      <c r="D190" s="138" t="s">
        <v>252</v>
      </c>
      <c r="E190" s="139" t="s">
        <v>1350</v>
      </c>
      <c r="F190" s="140" t="s">
        <v>1351</v>
      </c>
      <c r="G190" s="141" t="s">
        <v>481</v>
      </c>
      <c r="H190" s="142">
        <v>77</v>
      </c>
      <c r="I190" s="143"/>
      <c r="J190" s="144">
        <f>ROUND(I190*H190,2)</f>
        <v>0</v>
      </c>
      <c r="K190" s="140" t="s">
        <v>256</v>
      </c>
      <c r="L190" s="33"/>
      <c r="M190" s="145" t="s">
        <v>1</v>
      </c>
      <c r="N190" s="146" t="s">
        <v>45</v>
      </c>
      <c r="P190" s="147">
        <f>O190*H190</f>
        <v>0</v>
      </c>
      <c r="Q190" s="147">
        <v>2.0000000000000001E-4</v>
      </c>
      <c r="R190" s="147">
        <f>Q190*H190</f>
        <v>1.54E-2</v>
      </c>
      <c r="S190" s="147">
        <v>0</v>
      </c>
      <c r="T190" s="148">
        <f>S190*H190</f>
        <v>0</v>
      </c>
      <c r="AR190" s="149" t="s">
        <v>257</v>
      </c>
      <c r="AT190" s="149" t="s">
        <v>252</v>
      </c>
      <c r="AU190" s="149" t="s">
        <v>21</v>
      </c>
      <c r="AY190" s="17" t="s">
        <v>250</v>
      </c>
      <c r="BE190" s="150">
        <f>IF(N190="základní",J190,0)</f>
        <v>0</v>
      </c>
      <c r="BF190" s="150">
        <f>IF(N190="snížená",J190,0)</f>
        <v>0</v>
      </c>
      <c r="BG190" s="150">
        <f>IF(N190="zákl. přenesená",J190,0)</f>
        <v>0</v>
      </c>
      <c r="BH190" s="150">
        <f>IF(N190="sníž. přenesená",J190,0)</f>
        <v>0</v>
      </c>
      <c r="BI190" s="150">
        <f>IF(N190="nulová",J190,0)</f>
        <v>0</v>
      </c>
      <c r="BJ190" s="17" t="s">
        <v>88</v>
      </c>
      <c r="BK190" s="150">
        <f>ROUND(I190*H190,2)</f>
        <v>0</v>
      </c>
      <c r="BL190" s="17" t="s">
        <v>257</v>
      </c>
      <c r="BM190" s="149" t="s">
        <v>1352</v>
      </c>
    </row>
    <row r="191" spans="2:65" s="1" customFormat="1" ht="11.25">
      <c r="B191" s="33"/>
      <c r="D191" s="151" t="s">
        <v>259</v>
      </c>
      <c r="F191" s="152" t="s">
        <v>1353</v>
      </c>
      <c r="I191" s="153"/>
      <c r="L191" s="33"/>
      <c r="M191" s="154"/>
      <c r="T191" s="57"/>
      <c r="AT191" s="17" t="s">
        <v>259</v>
      </c>
      <c r="AU191" s="17" t="s">
        <v>21</v>
      </c>
    </row>
    <row r="192" spans="2:65" s="12" customFormat="1" ht="11.25">
      <c r="B192" s="155"/>
      <c r="D192" s="156" t="s">
        <v>265</v>
      </c>
      <c r="E192" s="157" t="s">
        <v>1</v>
      </c>
      <c r="F192" s="158" t="s">
        <v>1354</v>
      </c>
      <c r="H192" s="159">
        <v>77</v>
      </c>
      <c r="I192" s="160"/>
      <c r="L192" s="155"/>
      <c r="M192" s="161"/>
      <c r="T192" s="162"/>
      <c r="AT192" s="157" t="s">
        <v>265</v>
      </c>
      <c r="AU192" s="157" t="s">
        <v>21</v>
      </c>
      <c r="AV192" s="12" t="s">
        <v>21</v>
      </c>
      <c r="AW192" s="12" t="s">
        <v>36</v>
      </c>
      <c r="AX192" s="12" t="s">
        <v>88</v>
      </c>
      <c r="AY192" s="157" t="s">
        <v>250</v>
      </c>
    </row>
    <row r="193" spans="2:65" s="1" customFormat="1" ht="24.2" customHeight="1">
      <c r="B193" s="33"/>
      <c r="C193" s="138" t="s">
        <v>357</v>
      </c>
      <c r="D193" s="138" t="s">
        <v>252</v>
      </c>
      <c r="E193" s="139" t="s">
        <v>1355</v>
      </c>
      <c r="F193" s="140" t="s">
        <v>1356</v>
      </c>
      <c r="G193" s="141" t="s">
        <v>255</v>
      </c>
      <c r="H193" s="142">
        <v>1252.5</v>
      </c>
      <c r="I193" s="143"/>
      <c r="J193" s="144">
        <f>ROUND(I193*H193,2)</f>
        <v>0</v>
      </c>
      <c r="K193" s="140" t="s">
        <v>256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1.4999999999999999E-4</v>
      </c>
      <c r="R193" s="147">
        <f>Q193*H193</f>
        <v>0.18787499999999999</v>
      </c>
      <c r="S193" s="147">
        <v>0</v>
      </c>
      <c r="T193" s="148">
        <f>S193*H193</f>
        <v>0</v>
      </c>
      <c r="AR193" s="149" t="s">
        <v>257</v>
      </c>
      <c r="AT193" s="149" t="s">
        <v>252</v>
      </c>
      <c r="AU193" s="149" t="s">
        <v>21</v>
      </c>
      <c r="AY193" s="17" t="s">
        <v>250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257</v>
      </c>
      <c r="BM193" s="149" t="s">
        <v>1357</v>
      </c>
    </row>
    <row r="194" spans="2:65" s="1" customFormat="1" ht="11.25">
      <c r="B194" s="33"/>
      <c r="D194" s="151" t="s">
        <v>259</v>
      </c>
      <c r="F194" s="152" t="s">
        <v>1358</v>
      </c>
      <c r="I194" s="153"/>
      <c r="L194" s="33"/>
      <c r="M194" s="154"/>
      <c r="T194" s="57"/>
      <c r="AT194" s="17" t="s">
        <v>259</v>
      </c>
      <c r="AU194" s="17" t="s">
        <v>21</v>
      </c>
    </row>
    <row r="195" spans="2:65" s="12" customFormat="1" ht="11.25">
      <c r="B195" s="155"/>
      <c r="D195" s="156" t="s">
        <v>265</v>
      </c>
      <c r="E195" s="157" t="s">
        <v>1</v>
      </c>
      <c r="F195" s="158" t="s">
        <v>1359</v>
      </c>
      <c r="H195" s="159">
        <v>1200</v>
      </c>
      <c r="I195" s="160"/>
      <c r="L195" s="155"/>
      <c r="M195" s="161"/>
      <c r="T195" s="162"/>
      <c r="AT195" s="157" t="s">
        <v>265</v>
      </c>
      <c r="AU195" s="157" t="s">
        <v>21</v>
      </c>
      <c r="AV195" s="12" t="s">
        <v>21</v>
      </c>
      <c r="AW195" s="12" t="s">
        <v>36</v>
      </c>
      <c r="AX195" s="12" t="s">
        <v>80</v>
      </c>
      <c r="AY195" s="157" t="s">
        <v>250</v>
      </c>
    </row>
    <row r="196" spans="2:65" s="12" customFormat="1" ht="11.25">
      <c r="B196" s="155"/>
      <c r="D196" s="156" t="s">
        <v>265</v>
      </c>
      <c r="E196" s="157" t="s">
        <v>1</v>
      </c>
      <c r="F196" s="158" t="s">
        <v>1360</v>
      </c>
      <c r="H196" s="159">
        <v>52.5</v>
      </c>
      <c r="I196" s="160"/>
      <c r="L196" s="155"/>
      <c r="M196" s="161"/>
      <c r="T196" s="162"/>
      <c r="AT196" s="157" t="s">
        <v>265</v>
      </c>
      <c r="AU196" s="157" t="s">
        <v>21</v>
      </c>
      <c r="AV196" s="12" t="s">
        <v>21</v>
      </c>
      <c r="AW196" s="12" t="s">
        <v>36</v>
      </c>
      <c r="AX196" s="12" t="s">
        <v>80</v>
      </c>
      <c r="AY196" s="157" t="s">
        <v>250</v>
      </c>
    </row>
    <row r="197" spans="2:65" s="13" customFormat="1" ht="11.25">
      <c r="B197" s="163"/>
      <c r="D197" s="156" t="s">
        <v>265</v>
      </c>
      <c r="E197" s="164" t="s">
        <v>1</v>
      </c>
      <c r="F197" s="165" t="s">
        <v>273</v>
      </c>
      <c r="H197" s="166">
        <v>1252.5</v>
      </c>
      <c r="I197" s="167"/>
      <c r="L197" s="163"/>
      <c r="M197" s="168"/>
      <c r="T197" s="169"/>
      <c r="AT197" s="164" t="s">
        <v>265</v>
      </c>
      <c r="AU197" s="164" t="s">
        <v>21</v>
      </c>
      <c r="AV197" s="13" t="s">
        <v>257</v>
      </c>
      <c r="AW197" s="13" t="s">
        <v>36</v>
      </c>
      <c r="AX197" s="13" t="s">
        <v>88</v>
      </c>
      <c r="AY197" s="164" t="s">
        <v>250</v>
      </c>
    </row>
    <row r="198" spans="2:65" s="1" customFormat="1" ht="24.2" customHeight="1">
      <c r="B198" s="33"/>
      <c r="C198" s="138" t="s">
        <v>363</v>
      </c>
      <c r="D198" s="138" t="s">
        <v>252</v>
      </c>
      <c r="E198" s="139" t="s">
        <v>1361</v>
      </c>
      <c r="F198" s="140" t="s">
        <v>1362</v>
      </c>
      <c r="G198" s="141" t="s">
        <v>255</v>
      </c>
      <c r="H198" s="142">
        <v>1055.5</v>
      </c>
      <c r="I198" s="143"/>
      <c r="J198" s="144">
        <f>ROUND(I198*H198,2)</f>
        <v>0</v>
      </c>
      <c r="K198" s="140" t="s">
        <v>256</v>
      </c>
      <c r="L198" s="33"/>
      <c r="M198" s="145" t="s">
        <v>1</v>
      </c>
      <c r="N198" s="146" t="s">
        <v>45</v>
      </c>
      <c r="P198" s="147">
        <f>O198*H198</f>
        <v>0</v>
      </c>
      <c r="Q198" s="147">
        <v>0</v>
      </c>
      <c r="R198" s="147">
        <f>Q198*H198</f>
        <v>0</v>
      </c>
      <c r="S198" s="147">
        <v>0</v>
      </c>
      <c r="T198" s="148">
        <f>S198*H198</f>
        <v>0</v>
      </c>
      <c r="AR198" s="149" t="s">
        <v>257</v>
      </c>
      <c r="AT198" s="149" t="s">
        <v>252</v>
      </c>
      <c r="AU198" s="149" t="s">
        <v>21</v>
      </c>
      <c r="AY198" s="17" t="s">
        <v>250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257</v>
      </c>
      <c r="BM198" s="149" t="s">
        <v>1363</v>
      </c>
    </row>
    <row r="199" spans="2:65" s="1" customFormat="1" ht="11.25">
      <c r="B199" s="33"/>
      <c r="D199" s="151" t="s">
        <v>259</v>
      </c>
      <c r="F199" s="152" t="s">
        <v>1364</v>
      </c>
      <c r="I199" s="153"/>
      <c r="L199" s="33"/>
      <c r="M199" s="154"/>
      <c r="T199" s="57"/>
      <c r="AT199" s="17" t="s">
        <v>259</v>
      </c>
      <c r="AU199" s="17" t="s">
        <v>21</v>
      </c>
    </row>
    <row r="200" spans="2:65" s="12" customFormat="1" ht="11.25">
      <c r="B200" s="155"/>
      <c r="D200" s="156" t="s">
        <v>265</v>
      </c>
      <c r="E200" s="157" t="s">
        <v>1</v>
      </c>
      <c r="F200" s="158" t="s">
        <v>1365</v>
      </c>
      <c r="H200" s="159">
        <v>1003</v>
      </c>
      <c r="I200" s="160"/>
      <c r="L200" s="155"/>
      <c r="M200" s="161"/>
      <c r="T200" s="162"/>
      <c r="AT200" s="157" t="s">
        <v>265</v>
      </c>
      <c r="AU200" s="157" t="s">
        <v>21</v>
      </c>
      <c r="AV200" s="12" t="s">
        <v>21</v>
      </c>
      <c r="AW200" s="12" t="s">
        <v>36</v>
      </c>
      <c r="AX200" s="12" t="s">
        <v>80</v>
      </c>
      <c r="AY200" s="157" t="s">
        <v>250</v>
      </c>
    </row>
    <row r="201" spans="2:65" s="12" customFormat="1" ht="11.25">
      <c r="B201" s="155"/>
      <c r="D201" s="156" t="s">
        <v>265</v>
      </c>
      <c r="E201" s="157" t="s">
        <v>1</v>
      </c>
      <c r="F201" s="158" t="s">
        <v>1360</v>
      </c>
      <c r="H201" s="159">
        <v>52.5</v>
      </c>
      <c r="I201" s="160"/>
      <c r="L201" s="155"/>
      <c r="M201" s="161"/>
      <c r="T201" s="162"/>
      <c r="AT201" s="157" t="s">
        <v>265</v>
      </c>
      <c r="AU201" s="157" t="s">
        <v>21</v>
      </c>
      <c r="AV201" s="12" t="s">
        <v>21</v>
      </c>
      <c r="AW201" s="12" t="s">
        <v>36</v>
      </c>
      <c r="AX201" s="12" t="s">
        <v>80</v>
      </c>
      <c r="AY201" s="157" t="s">
        <v>250</v>
      </c>
    </row>
    <row r="202" spans="2:65" s="13" customFormat="1" ht="11.25">
      <c r="B202" s="163"/>
      <c r="D202" s="156" t="s">
        <v>265</v>
      </c>
      <c r="E202" s="164" t="s">
        <v>1</v>
      </c>
      <c r="F202" s="165" t="s">
        <v>273</v>
      </c>
      <c r="H202" s="166">
        <v>1055.5</v>
      </c>
      <c r="I202" s="167"/>
      <c r="L202" s="163"/>
      <c r="M202" s="168"/>
      <c r="T202" s="169"/>
      <c r="AT202" s="164" t="s">
        <v>265</v>
      </c>
      <c r="AU202" s="164" t="s">
        <v>21</v>
      </c>
      <c r="AV202" s="13" t="s">
        <v>257</v>
      </c>
      <c r="AW202" s="13" t="s">
        <v>36</v>
      </c>
      <c r="AX202" s="13" t="s">
        <v>88</v>
      </c>
      <c r="AY202" s="164" t="s">
        <v>250</v>
      </c>
    </row>
    <row r="203" spans="2:65" s="1" customFormat="1" ht="16.5" customHeight="1">
      <c r="B203" s="33"/>
      <c r="C203" s="178" t="s">
        <v>369</v>
      </c>
      <c r="D203" s="178" t="s">
        <v>364</v>
      </c>
      <c r="E203" s="179" t="s">
        <v>1366</v>
      </c>
      <c r="F203" s="180" t="s">
        <v>1367</v>
      </c>
      <c r="G203" s="181" t="s">
        <v>402</v>
      </c>
      <c r="H203" s="182">
        <v>80.584000000000003</v>
      </c>
      <c r="I203" s="183"/>
      <c r="J203" s="184">
        <f>ROUND(I203*H203,2)</f>
        <v>0</v>
      </c>
      <c r="K203" s="180" t="s">
        <v>1</v>
      </c>
      <c r="L203" s="185"/>
      <c r="M203" s="186" t="s">
        <v>1</v>
      </c>
      <c r="N203" s="187" t="s">
        <v>45</v>
      </c>
      <c r="P203" s="147">
        <f>O203*H203</f>
        <v>0</v>
      </c>
      <c r="Q203" s="147">
        <v>1</v>
      </c>
      <c r="R203" s="147">
        <f>Q203*H203</f>
        <v>80.584000000000003</v>
      </c>
      <c r="S203" s="147">
        <v>0</v>
      </c>
      <c r="T203" s="148">
        <f>S203*H203</f>
        <v>0</v>
      </c>
      <c r="AR203" s="149" t="s">
        <v>299</v>
      </c>
      <c r="AT203" s="149" t="s">
        <v>364</v>
      </c>
      <c r="AU203" s="149" t="s">
        <v>21</v>
      </c>
      <c r="AY203" s="17" t="s">
        <v>250</v>
      </c>
      <c r="BE203" s="150">
        <f>IF(N203="základní",J203,0)</f>
        <v>0</v>
      </c>
      <c r="BF203" s="150">
        <f>IF(N203="snížená",J203,0)</f>
        <v>0</v>
      </c>
      <c r="BG203" s="150">
        <f>IF(N203="zákl. přenesená",J203,0)</f>
        <v>0</v>
      </c>
      <c r="BH203" s="150">
        <f>IF(N203="sníž. přenesená",J203,0)</f>
        <v>0</v>
      </c>
      <c r="BI203" s="150">
        <f>IF(N203="nulová",J203,0)</f>
        <v>0</v>
      </c>
      <c r="BJ203" s="17" t="s">
        <v>88</v>
      </c>
      <c r="BK203" s="150">
        <f>ROUND(I203*H203,2)</f>
        <v>0</v>
      </c>
      <c r="BL203" s="17" t="s">
        <v>257</v>
      </c>
      <c r="BM203" s="149" t="s">
        <v>1368</v>
      </c>
    </row>
    <row r="204" spans="2:65" s="12" customFormat="1" ht="11.25">
      <c r="B204" s="155"/>
      <c r="D204" s="156" t="s">
        <v>265</v>
      </c>
      <c r="E204" s="157" t="s">
        <v>1</v>
      </c>
      <c r="F204" s="158" t="s">
        <v>1369</v>
      </c>
      <c r="H204" s="159">
        <v>74.099999999999994</v>
      </c>
      <c r="I204" s="160"/>
      <c r="L204" s="155"/>
      <c r="M204" s="161"/>
      <c r="T204" s="162"/>
      <c r="AT204" s="157" t="s">
        <v>265</v>
      </c>
      <c r="AU204" s="157" t="s">
        <v>21</v>
      </c>
      <c r="AV204" s="12" t="s">
        <v>21</v>
      </c>
      <c r="AW204" s="12" t="s">
        <v>36</v>
      </c>
      <c r="AX204" s="12" t="s">
        <v>80</v>
      </c>
      <c r="AY204" s="157" t="s">
        <v>250</v>
      </c>
    </row>
    <row r="205" spans="2:65" s="12" customFormat="1" ht="11.25">
      <c r="B205" s="155"/>
      <c r="D205" s="156" t="s">
        <v>265</v>
      </c>
      <c r="E205" s="157" t="s">
        <v>1</v>
      </c>
      <c r="F205" s="158" t="s">
        <v>1370</v>
      </c>
      <c r="H205" s="159">
        <v>6.484</v>
      </c>
      <c r="I205" s="160"/>
      <c r="L205" s="155"/>
      <c r="M205" s="161"/>
      <c r="T205" s="162"/>
      <c r="AT205" s="157" t="s">
        <v>265</v>
      </c>
      <c r="AU205" s="157" t="s">
        <v>21</v>
      </c>
      <c r="AV205" s="12" t="s">
        <v>21</v>
      </c>
      <c r="AW205" s="12" t="s">
        <v>36</v>
      </c>
      <c r="AX205" s="12" t="s">
        <v>80</v>
      </c>
      <c r="AY205" s="157" t="s">
        <v>250</v>
      </c>
    </row>
    <row r="206" spans="2:65" s="13" customFormat="1" ht="11.25">
      <c r="B206" s="163"/>
      <c r="D206" s="156" t="s">
        <v>265</v>
      </c>
      <c r="E206" s="164" t="s">
        <v>1</v>
      </c>
      <c r="F206" s="165" t="s">
        <v>273</v>
      </c>
      <c r="H206" s="166">
        <v>80.584000000000003</v>
      </c>
      <c r="I206" s="167"/>
      <c r="L206" s="163"/>
      <c r="M206" s="168"/>
      <c r="T206" s="169"/>
      <c r="AT206" s="164" t="s">
        <v>265</v>
      </c>
      <c r="AU206" s="164" t="s">
        <v>21</v>
      </c>
      <c r="AV206" s="13" t="s">
        <v>257</v>
      </c>
      <c r="AW206" s="13" t="s">
        <v>36</v>
      </c>
      <c r="AX206" s="13" t="s">
        <v>88</v>
      </c>
      <c r="AY206" s="164" t="s">
        <v>250</v>
      </c>
    </row>
    <row r="207" spans="2:65" s="1" customFormat="1" ht="33" customHeight="1">
      <c r="B207" s="33"/>
      <c r="C207" s="138" t="s">
        <v>375</v>
      </c>
      <c r="D207" s="138" t="s">
        <v>252</v>
      </c>
      <c r="E207" s="139" t="s">
        <v>1371</v>
      </c>
      <c r="F207" s="140" t="s">
        <v>1372</v>
      </c>
      <c r="G207" s="141" t="s">
        <v>255</v>
      </c>
      <c r="H207" s="142">
        <v>1200</v>
      </c>
      <c r="I207" s="143"/>
      <c r="J207" s="144">
        <f>ROUND(I207*H207,2)</f>
        <v>0</v>
      </c>
      <c r="K207" s="140" t="s">
        <v>256</v>
      </c>
      <c r="L207" s="33"/>
      <c r="M207" s="145" t="s">
        <v>1</v>
      </c>
      <c r="N207" s="146" t="s">
        <v>45</v>
      </c>
      <c r="P207" s="147">
        <f>O207*H207</f>
        <v>0</v>
      </c>
      <c r="Q207" s="147">
        <v>0</v>
      </c>
      <c r="R207" s="147">
        <f>Q207*H207</f>
        <v>0</v>
      </c>
      <c r="S207" s="147">
        <v>0</v>
      </c>
      <c r="T207" s="148">
        <f>S207*H207</f>
        <v>0</v>
      </c>
      <c r="AR207" s="149" t="s">
        <v>257</v>
      </c>
      <c r="AT207" s="149" t="s">
        <v>252</v>
      </c>
      <c r="AU207" s="149" t="s">
        <v>21</v>
      </c>
      <c r="AY207" s="17" t="s">
        <v>250</v>
      </c>
      <c r="BE207" s="150">
        <f>IF(N207="základní",J207,0)</f>
        <v>0</v>
      </c>
      <c r="BF207" s="150">
        <f>IF(N207="snížená",J207,0)</f>
        <v>0</v>
      </c>
      <c r="BG207" s="150">
        <f>IF(N207="zákl. přenesená",J207,0)</f>
        <v>0</v>
      </c>
      <c r="BH207" s="150">
        <f>IF(N207="sníž. přenesená",J207,0)</f>
        <v>0</v>
      </c>
      <c r="BI207" s="150">
        <f>IF(N207="nulová",J207,0)</f>
        <v>0</v>
      </c>
      <c r="BJ207" s="17" t="s">
        <v>88</v>
      </c>
      <c r="BK207" s="150">
        <f>ROUND(I207*H207,2)</f>
        <v>0</v>
      </c>
      <c r="BL207" s="17" t="s">
        <v>257</v>
      </c>
      <c r="BM207" s="149" t="s">
        <v>1373</v>
      </c>
    </row>
    <row r="208" spans="2:65" s="1" customFormat="1" ht="11.25">
      <c r="B208" s="33"/>
      <c r="D208" s="151" t="s">
        <v>259</v>
      </c>
      <c r="F208" s="152" t="s">
        <v>1374</v>
      </c>
      <c r="I208" s="153"/>
      <c r="L208" s="33"/>
      <c r="M208" s="154"/>
      <c r="T208" s="57"/>
      <c r="AT208" s="17" t="s">
        <v>259</v>
      </c>
      <c r="AU208" s="17" t="s">
        <v>21</v>
      </c>
    </row>
    <row r="209" spans="2:65" s="12" customFormat="1" ht="11.25">
      <c r="B209" s="155"/>
      <c r="D209" s="156" t="s">
        <v>265</v>
      </c>
      <c r="E209" s="157" t="s">
        <v>1</v>
      </c>
      <c r="F209" s="158" t="s">
        <v>1359</v>
      </c>
      <c r="H209" s="159">
        <v>1200</v>
      </c>
      <c r="I209" s="160"/>
      <c r="L209" s="155"/>
      <c r="M209" s="161"/>
      <c r="T209" s="162"/>
      <c r="AT209" s="157" t="s">
        <v>265</v>
      </c>
      <c r="AU209" s="157" t="s">
        <v>21</v>
      </c>
      <c r="AV209" s="12" t="s">
        <v>21</v>
      </c>
      <c r="AW209" s="12" t="s">
        <v>36</v>
      </c>
      <c r="AX209" s="12" t="s">
        <v>88</v>
      </c>
      <c r="AY209" s="157" t="s">
        <v>250</v>
      </c>
    </row>
    <row r="210" spans="2:65" s="1" customFormat="1" ht="37.9" customHeight="1">
      <c r="B210" s="33"/>
      <c r="C210" s="138" t="s">
        <v>7</v>
      </c>
      <c r="D210" s="138" t="s">
        <v>252</v>
      </c>
      <c r="E210" s="139" t="s">
        <v>312</v>
      </c>
      <c r="F210" s="140" t="s">
        <v>313</v>
      </c>
      <c r="G210" s="141" t="s">
        <v>276</v>
      </c>
      <c r="H210" s="142">
        <v>1014.8</v>
      </c>
      <c r="I210" s="143"/>
      <c r="J210" s="144">
        <f>ROUND(I210*H210,2)</f>
        <v>0</v>
      </c>
      <c r="K210" s="140" t="s">
        <v>256</v>
      </c>
      <c r="L210" s="33"/>
      <c r="M210" s="145" t="s">
        <v>1</v>
      </c>
      <c r="N210" s="146" t="s">
        <v>45</v>
      </c>
      <c r="P210" s="147">
        <f>O210*H210</f>
        <v>0</v>
      </c>
      <c r="Q210" s="147">
        <v>0</v>
      </c>
      <c r="R210" s="147">
        <f>Q210*H210</f>
        <v>0</v>
      </c>
      <c r="S210" s="147">
        <v>0</v>
      </c>
      <c r="T210" s="148">
        <f>S210*H210</f>
        <v>0</v>
      </c>
      <c r="AR210" s="149" t="s">
        <v>257</v>
      </c>
      <c r="AT210" s="149" t="s">
        <v>252</v>
      </c>
      <c r="AU210" s="149" t="s">
        <v>21</v>
      </c>
      <c r="AY210" s="17" t="s">
        <v>250</v>
      </c>
      <c r="BE210" s="150">
        <f>IF(N210="základní",J210,0)</f>
        <v>0</v>
      </c>
      <c r="BF210" s="150">
        <f>IF(N210="snížená",J210,0)</f>
        <v>0</v>
      </c>
      <c r="BG210" s="150">
        <f>IF(N210="zákl. přenesená",J210,0)</f>
        <v>0</v>
      </c>
      <c r="BH210" s="150">
        <f>IF(N210="sníž. přenesená",J210,0)</f>
        <v>0</v>
      </c>
      <c r="BI210" s="150">
        <f>IF(N210="nulová",J210,0)</f>
        <v>0</v>
      </c>
      <c r="BJ210" s="17" t="s">
        <v>88</v>
      </c>
      <c r="BK210" s="150">
        <f>ROUND(I210*H210,2)</f>
        <v>0</v>
      </c>
      <c r="BL210" s="17" t="s">
        <v>257</v>
      </c>
      <c r="BM210" s="149" t="s">
        <v>1375</v>
      </c>
    </row>
    <row r="211" spans="2:65" s="1" customFormat="1" ht="11.25">
      <c r="B211" s="33"/>
      <c r="D211" s="151" t="s">
        <v>259</v>
      </c>
      <c r="F211" s="152" t="s">
        <v>315</v>
      </c>
      <c r="I211" s="153"/>
      <c r="L211" s="33"/>
      <c r="M211" s="154"/>
      <c r="T211" s="57"/>
      <c r="AT211" s="17" t="s">
        <v>259</v>
      </c>
      <c r="AU211" s="17" t="s">
        <v>21</v>
      </c>
    </row>
    <row r="212" spans="2:65" s="12" customFormat="1" ht="11.25">
      <c r="B212" s="155"/>
      <c r="D212" s="156" t="s">
        <v>265</v>
      </c>
      <c r="E212" s="157" t="s">
        <v>1</v>
      </c>
      <c r="F212" s="158" t="s">
        <v>1376</v>
      </c>
      <c r="H212" s="159">
        <v>468.54500000000002</v>
      </c>
      <c r="I212" s="160"/>
      <c r="L212" s="155"/>
      <c r="M212" s="161"/>
      <c r="T212" s="162"/>
      <c r="AT212" s="157" t="s">
        <v>265</v>
      </c>
      <c r="AU212" s="157" t="s">
        <v>21</v>
      </c>
      <c r="AV212" s="12" t="s">
        <v>21</v>
      </c>
      <c r="AW212" s="12" t="s">
        <v>36</v>
      </c>
      <c r="AX212" s="12" t="s">
        <v>80</v>
      </c>
      <c r="AY212" s="157" t="s">
        <v>250</v>
      </c>
    </row>
    <row r="213" spans="2:65" s="14" customFormat="1" ht="11.25">
      <c r="B213" s="171"/>
      <c r="D213" s="156" t="s">
        <v>265</v>
      </c>
      <c r="E213" s="172" t="s">
        <v>1</v>
      </c>
      <c r="F213" s="173" t="s">
        <v>317</v>
      </c>
      <c r="H213" s="174">
        <v>468.54500000000002</v>
      </c>
      <c r="I213" s="175"/>
      <c r="L213" s="171"/>
      <c r="M213" s="176"/>
      <c r="T213" s="177"/>
      <c r="AT213" s="172" t="s">
        <v>265</v>
      </c>
      <c r="AU213" s="172" t="s">
        <v>21</v>
      </c>
      <c r="AV213" s="14" t="s">
        <v>267</v>
      </c>
      <c r="AW213" s="14" t="s">
        <v>36</v>
      </c>
      <c r="AX213" s="14" t="s">
        <v>80</v>
      </c>
      <c r="AY213" s="172" t="s">
        <v>250</v>
      </c>
    </row>
    <row r="214" spans="2:65" s="12" customFormat="1" ht="11.25">
      <c r="B214" s="155"/>
      <c r="D214" s="156" t="s">
        <v>265</v>
      </c>
      <c r="E214" s="157" t="s">
        <v>1</v>
      </c>
      <c r="F214" s="158" t="s">
        <v>1377</v>
      </c>
      <c r="H214" s="159">
        <v>344.01</v>
      </c>
      <c r="I214" s="160"/>
      <c r="L214" s="155"/>
      <c r="M214" s="161"/>
      <c r="T214" s="162"/>
      <c r="AT214" s="157" t="s">
        <v>265</v>
      </c>
      <c r="AU214" s="157" t="s">
        <v>21</v>
      </c>
      <c r="AV214" s="12" t="s">
        <v>21</v>
      </c>
      <c r="AW214" s="12" t="s">
        <v>36</v>
      </c>
      <c r="AX214" s="12" t="s">
        <v>80</v>
      </c>
      <c r="AY214" s="157" t="s">
        <v>250</v>
      </c>
    </row>
    <row r="215" spans="2:65" s="12" customFormat="1" ht="11.25">
      <c r="B215" s="155"/>
      <c r="D215" s="156" t="s">
        <v>265</v>
      </c>
      <c r="E215" s="157" t="s">
        <v>1</v>
      </c>
      <c r="F215" s="158" t="s">
        <v>1378</v>
      </c>
      <c r="H215" s="159">
        <v>202.245</v>
      </c>
      <c r="I215" s="160"/>
      <c r="L215" s="155"/>
      <c r="M215" s="161"/>
      <c r="T215" s="162"/>
      <c r="AT215" s="157" t="s">
        <v>265</v>
      </c>
      <c r="AU215" s="157" t="s">
        <v>21</v>
      </c>
      <c r="AV215" s="12" t="s">
        <v>21</v>
      </c>
      <c r="AW215" s="12" t="s">
        <v>36</v>
      </c>
      <c r="AX215" s="12" t="s">
        <v>80</v>
      </c>
      <c r="AY215" s="157" t="s">
        <v>250</v>
      </c>
    </row>
    <row r="216" spans="2:65" s="14" customFormat="1" ht="11.25">
      <c r="B216" s="171"/>
      <c r="D216" s="156" t="s">
        <v>265</v>
      </c>
      <c r="E216" s="172" t="s">
        <v>1379</v>
      </c>
      <c r="F216" s="173" t="s">
        <v>317</v>
      </c>
      <c r="H216" s="174">
        <v>546.255</v>
      </c>
      <c r="I216" s="175"/>
      <c r="L216" s="171"/>
      <c r="M216" s="176"/>
      <c r="T216" s="177"/>
      <c r="AT216" s="172" t="s">
        <v>265</v>
      </c>
      <c r="AU216" s="172" t="s">
        <v>21</v>
      </c>
      <c r="AV216" s="14" t="s">
        <v>267</v>
      </c>
      <c r="AW216" s="14" t="s">
        <v>36</v>
      </c>
      <c r="AX216" s="14" t="s">
        <v>80</v>
      </c>
      <c r="AY216" s="172" t="s">
        <v>250</v>
      </c>
    </row>
    <row r="217" spans="2:65" s="13" customFormat="1" ht="11.25">
      <c r="B217" s="163"/>
      <c r="D217" s="156" t="s">
        <v>265</v>
      </c>
      <c r="E217" s="164" t="s">
        <v>1</v>
      </c>
      <c r="F217" s="165" t="s">
        <v>273</v>
      </c>
      <c r="H217" s="166">
        <v>1014.8</v>
      </c>
      <c r="I217" s="167"/>
      <c r="L217" s="163"/>
      <c r="M217" s="168"/>
      <c r="T217" s="169"/>
      <c r="AT217" s="164" t="s">
        <v>265</v>
      </c>
      <c r="AU217" s="164" t="s">
        <v>21</v>
      </c>
      <c r="AV217" s="13" t="s">
        <v>257</v>
      </c>
      <c r="AW217" s="13" t="s">
        <v>36</v>
      </c>
      <c r="AX217" s="13" t="s">
        <v>88</v>
      </c>
      <c r="AY217" s="164" t="s">
        <v>250</v>
      </c>
    </row>
    <row r="218" spans="2:65" s="1" customFormat="1" ht="37.9" customHeight="1">
      <c r="B218" s="33"/>
      <c r="C218" s="138" t="s">
        <v>387</v>
      </c>
      <c r="D218" s="138" t="s">
        <v>252</v>
      </c>
      <c r="E218" s="139" t="s">
        <v>321</v>
      </c>
      <c r="F218" s="140" t="s">
        <v>322</v>
      </c>
      <c r="G218" s="141" t="s">
        <v>276</v>
      </c>
      <c r="H218" s="142">
        <v>670.79</v>
      </c>
      <c r="I218" s="143"/>
      <c r="J218" s="144">
        <f>ROUND(I218*H218,2)</f>
        <v>0</v>
      </c>
      <c r="K218" s="140" t="s">
        <v>256</v>
      </c>
      <c r="L218" s="33"/>
      <c r="M218" s="145" t="s">
        <v>1</v>
      </c>
      <c r="N218" s="146" t="s">
        <v>45</v>
      </c>
      <c r="P218" s="147">
        <f>O218*H218</f>
        <v>0</v>
      </c>
      <c r="Q218" s="147">
        <v>0</v>
      </c>
      <c r="R218" s="147">
        <f>Q218*H218</f>
        <v>0</v>
      </c>
      <c r="S218" s="147">
        <v>0</v>
      </c>
      <c r="T218" s="148">
        <f>S218*H218</f>
        <v>0</v>
      </c>
      <c r="AR218" s="149" t="s">
        <v>257</v>
      </c>
      <c r="AT218" s="149" t="s">
        <v>252</v>
      </c>
      <c r="AU218" s="149" t="s">
        <v>21</v>
      </c>
      <c r="AY218" s="17" t="s">
        <v>250</v>
      </c>
      <c r="BE218" s="150">
        <f>IF(N218="základní",J218,0)</f>
        <v>0</v>
      </c>
      <c r="BF218" s="150">
        <f>IF(N218="snížená",J218,0)</f>
        <v>0</v>
      </c>
      <c r="BG218" s="150">
        <f>IF(N218="zákl. přenesená",J218,0)</f>
        <v>0</v>
      </c>
      <c r="BH218" s="150">
        <f>IF(N218="sníž. přenesená",J218,0)</f>
        <v>0</v>
      </c>
      <c r="BI218" s="150">
        <f>IF(N218="nulová",J218,0)</f>
        <v>0</v>
      </c>
      <c r="BJ218" s="17" t="s">
        <v>88</v>
      </c>
      <c r="BK218" s="150">
        <f>ROUND(I218*H218,2)</f>
        <v>0</v>
      </c>
      <c r="BL218" s="17" t="s">
        <v>257</v>
      </c>
      <c r="BM218" s="149" t="s">
        <v>1380</v>
      </c>
    </row>
    <row r="219" spans="2:65" s="1" customFormat="1" ht="11.25">
      <c r="B219" s="33"/>
      <c r="D219" s="151" t="s">
        <v>259</v>
      </c>
      <c r="F219" s="152" t="s">
        <v>324</v>
      </c>
      <c r="I219" s="153"/>
      <c r="L219" s="33"/>
      <c r="M219" s="154"/>
      <c r="T219" s="57"/>
      <c r="AT219" s="17" t="s">
        <v>259</v>
      </c>
      <c r="AU219" s="17" t="s">
        <v>21</v>
      </c>
    </row>
    <row r="220" spans="2:65" s="12" customFormat="1" ht="11.25">
      <c r="B220" s="155"/>
      <c r="D220" s="156" t="s">
        <v>265</v>
      </c>
      <c r="E220" s="157" t="s">
        <v>1</v>
      </c>
      <c r="F220" s="158" t="s">
        <v>1376</v>
      </c>
      <c r="H220" s="159">
        <v>468.54500000000002</v>
      </c>
      <c r="I220" s="160"/>
      <c r="L220" s="155"/>
      <c r="M220" s="161"/>
      <c r="T220" s="162"/>
      <c r="AT220" s="157" t="s">
        <v>265</v>
      </c>
      <c r="AU220" s="157" t="s">
        <v>21</v>
      </c>
      <c r="AV220" s="12" t="s">
        <v>21</v>
      </c>
      <c r="AW220" s="12" t="s">
        <v>36</v>
      </c>
      <c r="AX220" s="12" t="s">
        <v>80</v>
      </c>
      <c r="AY220" s="157" t="s">
        <v>250</v>
      </c>
    </row>
    <row r="221" spans="2:65" s="14" customFormat="1" ht="11.25">
      <c r="B221" s="171"/>
      <c r="D221" s="156" t="s">
        <v>265</v>
      </c>
      <c r="E221" s="172" t="s">
        <v>1</v>
      </c>
      <c r="F221" s="173" t="s">
        <v>317</v>
      </c>
      <c r="H221" s="174">
        <v>468.54500000000002</v>
      </c>
      <c r="I221" s="175"/>
      <c r="L221" s="171"/>
      <c r="M221" s="176"/>
      <c r="T221" s="177"/>
      <c r="AT221" s="172" t="s">
        <v>265</v>
      </c>
      <c r="AU221" s="172" t="s">
        <v>21</v>
      </c>
      <c r="AV221" s="14" t="s">
        <v>267</v>
      </c>
      <c r="AW221" s="14" t="s">
        <v>36</v>
      </c>
      <c r="AX221" s="14" t="s">
        <v>80</v>
      </c>
      <c r="AY221" s="172" t="s">
        <v>250</v>
      </c>
    </row>
    <row r="222" spans="2:65" s="12" customFormat="1" ht="11.25">
      <c r="B222" s="155"/>
      <c r="D222" s="156" t="s">
        <v>265</v>
      </c>
      <c r="E222" s="157" t="s">
        <v>1</v>
      </c>
      <c r="F222" s="158" t="s">
        <v>1378</v>
      </c>
      <c r="H222" s="159">
        <v>202.245</v>
      </c>
      <c r="I222" s="160"/>
      <c r="L222" s="155"/>
      <c r="M222" s="161"/>
      <c r="T222" s="162"/>
      <c r="AT222" s="157" t="s">
        <v>265</v>
      </c>
      <c r="AU222" s="157" t="s">
        <v>21</v>
      </c>
      <c r="AV222" s="12" t="s">
        <v>21</v>
      </c>
      <c r="AW222" s="12" t="s">
        <v>36</v>
      </c>
      <c r="AX222" s="12" t="s">
        <v>80</v>
      </c>
      <c r="AY222" s="157" t="s">
        <v>250</v>
      </c>
    </row>
    <row r="223" spans="2:65" s="14" customFormat="1" ht="11.25">
      <c r="B223" s="171"/>
      <c r="D223" s="156" t="s">
        <v>265</v>
      </c>
      <c r="E223" s="172" t="s">
        <v>1381</v>
      </c>
      <c r="F223" s="173" t="s">
        <v>317</v>
      </c>
      <c r="H223" s="174">
        <v>202.245</v>
      </c>
      <c r="I223" s="175"/>
      <c r="L223" s="171"/>
      <c r="M223" s="176"/>
      <c r="T223" s="177"/>
      <c r="AT223" s="172" t="s">
        <v>265</v>
      </c>
      <c r="AU223" s="172" t="s">
        <v>21</v>
      </c>
      <c r="AV223" s="14" t="s">
        <v>267</v>
      </c>
      <c r="AW223" s="14" t="s">
        <v>36</v>
      </c>
      <c r="AX223" s="14" t="s">
        <v>80</v>
      </c>
      <c r="AY223" s="172" t="s">
        <v>250</v>
      </c>
    </row>
    <row r="224" spans="2:65" s="13" customFormat="1" ht="11.25">
      <c r="B224" s="163"/>
      <c r="D224" s="156" t="s">
        <v>265</v>
      </c>
      <c r="E224" s="164" t="s">
        <v>1</v>
      </c>
      <c r="F224" s="165" t="s">
        <v>273</v>
      </c>
      <c r="H224" s="166">
        <v>670.79</v>
      </c>
      <c r="I224" s="167"/>
      <c r="L224" s="163"/>
      <c r="M224" s="168"/>
      <c r="T224" s="169"/>
      <c r="AT224" s="164" t="s">
        <v>265</v>
      </c>
      <c r="AU224" s="164" t="s">
        <v>21</v>
      </c>
      <c r="AV224" s="13" t="s">
        <v>257</v>
      </c>
      <c r="AW224" s="13" t="s">
        <v>36</v>
      </c>
      <c r="AX224" s="13" t="s">
        <v>88</v>
      </c>
      <c r="AY224" s="164" t="s">
        <v>250</v>
      </c>
    </row>
    <row r="225" spans="2:65" s="1" customFormat="1" ht="24.2" customHeight="1">
      <c r="B225" s="33"/>
      <c r="C225" s="138" t="s">
        <v>393</v>
      </c>
      <c r="D225" s="138" t="s">
        <v>252</v>
      </c>
      <c r="E225" s="139" t="s">
        <v>1382</v>
      </c>
      <c r="F225" s="140" t="s">
        <v>1383</v>
      </c>
      <c r="G225" s="141" t="s">
        <v>276</v>
      </c>
      <c r="H225" s="142">
        <v>1135.4000000000001</v>
      </c>
      <c r="I225" s="143"/>
      <c r="J225" s="144">
        <f>ROUND(I225*H225,2)</f>
        <v>0</v>
      </c>
      <c r="K225" s="140" t="s">
        <v>256</v>
      </c>
      <c r="L225" s="33"/>
      <c r="M225" s="145" t="s">
        <v>1</v>
      </c>
      <c r="N225" s="146" t="s">
        <v>45</v>
      </c>
      <c r="P225" s="147">
        <f>O225*H225</f>
        <v>0</v>
      </c>
      <c r="Q225" s="147">
        <v>0</v>
      </c>
      <c r="R225" s="147">
        <f>Q225*H225</f>
        <v>0</v>
      </c>
      <c r="S225" s="147">
        <v>0</v>
      </c>
      <c r="T225" s="148">
        <f>S225*H225</f>
        <v>0</v>
      </c>
      <c r="AR225" s="149" t="s">
        <v>257</v>
      </c>
      <c r="AT225" s="149" t="s">
        <v>252</v>
      </c>
      <c r="AU225" s="149" t="s">
        <v>21</v>
      </c>
      <c r="AY225" s="17" t="s">
        <v>250</v>
      </c>
      <c r="BE225" s="150">
        <f>IF(N225="základní",J225,0)</f>
        <v>0</v>
      </c>
      <c r="BF225" s="150">
        <f>IF(N225="snížená",J225,0)</f>
        <v>0</v>
      </c>
      <c r="BG225" s="150">
        <f>IF(N225="zákl. přenesená",J225,0)</f>
        <v>0</v>
      </c>
      <c r="BH225" s="150">
        <f>IF(N225="sníž. přenesená",J225,0)</f>
        <v>0</v>
      </c>
      <c r="BI225" s="150">
        <f>IF(N225="nulová",J225,0)</f>
        <v>0</v>
      </c>
      <c r="BJ225" s="17" t="s">
        <v>88</v>
      </c>
      <c r="BK225" s="150">
        <f>ROUND(I225*H225,2)</f>
        <v>0</v>
      </c>
      <c r="BL225" s="17" t="s">
        <v>257</v>
      </c>
      <c r="BM225" s="149" t="s">
        <v>1384</v>
      </c>
    </row>
    <row r="226" spans="2:65" s="1" customFormat="1" ht="11.25">
      <c r="B226" s="33"/>
      <c r="D226" s="151" t="s">
        <v>259</v>
      </c>
      <c r="F226" s="152" t="s">
        <v>1385</v>
      </c>
      <c r="I226" s="153"/>
      <c r="L226" s="33"/>
      <c r="M226" s="154"/>
      <c r="T226" s="57"/>
      <c r="AT226" s="17" t="s">
        <v>259</v>
      </c>
      <c r="AU226" s="17" t="s">
        <v>21</v>
      </c>
    </row>
    <row r="227" spans="2:65" s="12" customFormat="1" ht="11.25">
      <c r="B227" s="155"/>
      <c r="D227" s="156" t="s">
        <v>265</v>
      </c>
      <c r="E227" s="157" t="s">
        <v>1</v>
      </c>
      <c r="F227" s="158" t="s">
        <v>1289</v>
      </c>
      <c r="H227" s="159">
        <v>1135.4000000000001</v>
      </c>
      <c r="I227" s="160"/>
      <c r="L227" s="155"/>
      <c r="M227" s="161"/>
      <c r="T227" s="162"/>
      <c r="AT227" s="157" t="s">
        <v>265</v>
      </c>
      <c r="AU227" s="157" t="s">
        <v>21</v>
      </c>
      <c r="AV227" s="12" t="s">
        <v>21</v>
      </c>
      <c r="AW227" s="12" t="s">
        <v>36</v>
      </c>
      <c r="AX227" s="12" t="s">
        <v>88</v>
      </c>
      <c r="AY227" s="157" t="s">
        <v>250</v>
      </c>
    </row>
    <row r="228" spans="2:65" s="1" customFormat="1" ht="16.5" customHeight="1">
      <c r="B228" s="33"/>
      <c r="C228" s="138" t="s">
        <v>399</v>
      </c>
      <c r="D228" s="138" t="s">
        <v>252</v>
      </c>
      <c r="E228" s="139" t="s">
        <v>332</v>
      </c>
      <c r="F228" s="140" t="s">
        <v>333</v>
      </c>
      <c r="G228" s="141" t="s">
        <v>276</v>
      </c>
      <c r="H228" s="142">
        <v>949.93</v>
      </c>
      <c r="I228" s="143"/>
      <c r="J228" s="144">
        <f>ROUND(I228*H228,2)</f>
        <v>0</v>
      </c>
      <c r="K228" s="140" t="s">
        <v>1</v>
      </c>
      <c r="L228" s="33"/>
      <c r="M228" s="145" t="s">
        <v>1</v>
      </c>
      <c r="N228" s="146" t="s">
        <v>45</v>
      </c>
      <c r="P228" s="147">
        <f>O228*H228</f>
        <v>0</v>
      </c>
      <c r="Q228" s="147">
        <v>0</v>
      </c>
      <c r="R228" s="147">
        <f>Q228*H228</f>
        <v>0</v>
      </c>
      <c r="S228" s="147">
        <v>0</v>
      </c>
      <c r="T228" s="148">
        <f>S228*H228</f>
        <v>0</v>
      </c>
      <c r="AR228" s="149" t="s">
        <v>257</v>
      </c>
      <c r="AT228" s="149" t="s">
        <v>252</v>
      </c>
      <c r="AU228" s="149" t="s">
        <v>21</v>
      </c>
      <c r="AY228" s="17" t="s">
        <v>250</v>
      </c>
      <c r="BE228" s="150">
        <f>IF(N228="základní",J228,0)</f>
        <v>0</v>
      </c>
      <c r="BF228" s="150">
        <f>IF(N228="snížená",J228,0)</f>
        <v>0</v>
      </c>
      <c r="BG228" s="150">
        <f>IF(N228="zákl. přenesená",J228,0)</f>
        <v>0</v>
      </c>
      <c r="BH228" s="150">
        <f>IF(N228="sníž. přenesená",J228,0)</f>
        <v>0</v>
      </c>
      <c r="BI228" s="150">
        <f>IF(N228="nulová",J228,0)</f>
        <v>0</v>
      </c>
      <c r="BJ228" s="17" t="s">
        <v>88</v>
      </c>
      <c r="BK228" s="150">
        <f>ROUND(I228*H228,2)</f>
        <v>0</v>
      </c>
      <c r="BL228" s="17" t="s">
        <v>257</v>
      </c>
      <c r="BM228" s="149" t="s">
        <v>1386</v>
      </c>
    </row>
    <row r="229" spans="2:65" s="12" customFormat="1" ht="11.25">
      <c r="B229" s="155"/>
      <c r="D229" s="156" t="s">
        <v>265</v>
      </c>
      <c r="E229" s="157" t="s">
        <v>1</v>
      </c>
      <c r="F229" s="158" t="s">
        <v>1387</v>
      </c>
      <c r="H229" s="159">
        <v>949.93</v>
      </c>
      <c r="I229" s="160"/>
      <c r="L229" s="155"/>
      <c r="M229" s="161"/>
      <c r="T229" s="162"/>
      <c r="AT229" s="157" t="s">
        <v>265</v>
      </c>
      <c r="AU229" s="157" t="s">
        <v>21</v>
      </c>
      <c r="AV229" s="12" t="s">
        <v>21</v>
      </c>
      <c r="AW229" s="12" t="s">
        <v>36</v>
      </c>
      <c r="AX229" s="12" t="s">
        <v>88</v>
      </c>
      <c r="AY229" s="157" t="s">
        <v>250</v>
      </c>
    </row>
    <row r="230" spans="2:65" s="1" customFormat="1" ht="37.9" customHeight="1">
      <c r="B230" s="33"/>
      <c r="C230" s="138" t="s">
        <v>406</v>
      </c>
      <c r="D230" s="138" t="s">
        <v>252</v>
      </c>
      <c r="E230" s="139" t="s">
        <v>312</v>
      </c>
      <c r="F230" s="140" t="s">
        <v>313</v>
      </c>
      <c r="G230" s="141" t="s">
        <v>276</v>
      </c>
      <c r="H230" s="142">
        <v>372.822</v>
      </c>
      <c r="I230" s="143"/>
      <c r="J230" s="144">
        <f>ROUND(I230*H230,2)</f>
        <v>0</v>
      </c>
      <c r="K230" s="140" t="s">
        <v>256</v>
      </c>
      <c r="L230" s="33"/>
      <c r="M230" s="145" t="s">
        <v>1</v>
      </c>
      <c r="N230" s="146" t="s">
        <v>45</v>
      </c>
      <c r="P230" s="147">
        <f>O230*H230</f>
        <v>0</v>
      </c>
      <c r="Q230" s="147">
        <v>0</v>
      </c>
      <c r="R230" s="147">
        <f>Q230*H230</f>
        <v>0</v>
      </c>
      <c r="S230" s="147">
        <v>0</v>
      </c>
      <c r="T230" s="148">
        <f>S230*H230</f>
        <v>0</v>
      </c>
      <c r="AR230" s="149" t="s">
        <v>257</v>
      </c>
      <c r="AT230" s="149" t="s">
        <v>252</v>
      </c>
      <c r="AU230" s="149" t="s">
        <v>21</v>
      </c>
      <c r="AY230" s="17" t="s">
        <v>250</v>
      </c>
      <c r="BE230" s="150">
        <f>IF(N230="základní",J230,0)</f>
        <v>0</v>
      </c>
      <c r="BF230" s="150">
        <f>IF(N230="snížená",J230,0)</f>
        <v>0</v>
      </c>
      <c r="BG230" s="150">
        <f>IF(N230="zákl. přenesená",J230,0)</f>
        <v>0</v>
      </c>
      <c r="BH230" s="150">
        <f>IF(N230="sníž. přenesená",J230,0)</f>
        <v>0</v>
      </c>
      <c r="BI230" s="150">
        <f>IF(N230="nulová",J230,0)</f>
        <v>0</v>
      </c>
      <c r="BJ230" s="17" t="s">
        <v>88</v>
      </c>
      <c r="BK230" s="150">
        <f>ROUND(I230*H230,2)</f>
        <v>0</v>
      </c>
      <c r="BL230" s="17" t="s">
        <v>257</v>
      </c>
      <c r="BM230" s="149" t="s">
        <v>1388</v>
      </c>
    </row>
    <row r="231" spans="2:65" s="1" customFormat="1" ht="11.25">
      <c r="B231" s="33"/>
      <c r="D231" s="151" t="s">
        <v>259</v>
      </c>
      <c r="F231" s="152" t="s">
        <v>315</v>
      </c>
      <c r="I231" s="153"/>
      <c r="L231" s="33"/>
      <c r="M231" s="154"/>
      <c r="T231" s="57"/>
      <c r="AT231" s="17" t="s">
        <v>259</v>
      </c>
      <c r="AU231" s="17" t="s">
        <v>21</v>
      </c>
    </row>
    <row r="232" spans="2:65" s="12" customFormat="1" ht="11.25">
      <c r="B232" s="155"/>
      <c r="D232" s="156" t="s">
        <v>265</v>
      </c>
      <c r="E232" s="157" t="s">
        <v>1</v>
      </c>
      <c r="F232" s="158" t="s">
        <v>1389</v>
      </c>
      <c r="H232" s="159">
        <v>227.28</v>
      </c>
      <c r="I232" s="160"/>
      <c r="L232" s="155"/>
      <c r="M232" s="161"/>
      <c r="T232" s="162"/>
      <c r="AT232" s="157" t="s">
        <v>265</v>
      </c>
      <c r="AU232" s="157" t="s">
        <v>21</v>
      </c>
      <c r="AV232" s="12" t="s">
        <v>21</v>
      </c>
      <c r="AW232" s="12" t="s">
        <v>36</v>
      </c>
      <c r="AX232" s="12" t="s">
        <v>80</v>
      </c>
      <c r="AY232" s="157" t="s">
        <v>250</v>
      </c>
    </row>
    <row r="233" spans="2:65" s="14" customFormat="1" ht="11.25">
      <c r="B233" s="171"/>
      <c r="D233" s="156" t="s">
        <v>265</v>
      </c>
      <c r="E233" s="172" t="s">
        <v>1</v>
      </c>
      <c r="F233" s="173" t="s">
        <v>317</v>
      </c>
      <c r="H233" s="174">
        <v>227.28</v>
      </c>
      <c r="I233" s="175"/>
      <c r="L233" s="171"/>
      <c r="M233" s="176"/>
      <c r="T233" s="177"/>
      <c r="AT233" s="172" t="s">
        <v>265</v>
      </c>
      <c r="AU233" s="172" t="s">
        <v>21</v>
      </c>
      <c r="AV233" s="14" t="s">
        <v>267</v>
      </c>
      <c r="AW233" s="14" t="s">
        <v>36</v>
      </c>
      <c r="AX233" s="14" t="s">
        <v>80</v>
      </c>
      <c r="AY233" s="172" t="s">
        <v>250</v>
      </c>
    </row>
    <row r="234" spans="2:65" s="12" customFormat="1" ht="11.25">
      <c r="B234" s="155"/>
      <c r="D234" s="156" t="s">
        <v>265</v>
      </c>
      <c r="E234" s="157" t="s">
        <v>1</v>
      </c>
      <c r="F234" s="158" t="s">
        <v>1390</v>
      </c>
      <c r="H234" s="159">
        <v>145.542</v>
      </c>
      <c r="I234" s="160"/>
      <c r="L234" s="155"/>
      <c r="M234" s="161"/>
      <c r="T234" s="162"/>
      <c r="AT234" s="157" t="s">
        <v>265</v>
      </c>
      <c r="AU234" s="157" t="s">
        <v>21</v>
      </c>
      <c r="AV234" s="12" t="s">
        <v>21</v>
      </c>
      <c r="AW234" s="12" t="s">
        <v>36</v>
      </c>
      <c r="AX234" s="12" t="s">
        <v>80</v>
      </c>
      <c r="AY234" s="157" t="s">
        <v>250</v>
      </c>
    </row>
    <row r="235" spans="2:65" s="14" customFormat="1" ht="11.25">
      <c r="B235" s="171"/>
      <c r="D235" s="156" t="s">
        <v>265</v>
      </c>
      <c r="E235" s="172" t="s">
        <v>1262</v>
      </c>
      <c r="F235" s="173" t="s">
        <v>317</v>
      </c>
      <c r="H235" s="174">
        <v>145.542</v>
      </c>
      <c r="I235" s="175"/>
      <c r="L235" s="171"/>
      <c r="M235" s="176"/>
      <c r="T235" s="177"/>
      <c r="AT235" s="172" t="s">
        <v>265</v>
      </c>
      <c r="AU235" s="172" t="s">
        <v>21</v>
      </c>
      <c r="AV235" s="14" t="s">
        <v>267</v>
      </c>
      <c r="AW235" s="14" t="s">
        <v>36</v>
      </c>
      <c r="AX235" s="14" t="s">
        <v>80</v>
      </c>
      <c r="AY235" s="172" t="s">
        <v>250</v>
      </c>
    </row>
    <row r="236" spans="2:65" s="13" customFormat="1" ht="11.25">
      <c r="B236" s="163"/>
      <c r="D236" s="156" t="s">
        <v>265</v>
      </c>
      <c r="E236" s="164" t="s">
        <v>1</v>
      </c>
      <c r="F236" s="165" t="s">
        <v>273</v>
      </c>
      <c r="H236" s="166">
        <v>372.822</v>
      </c>
      <c r="I236" s="167"/>
      <c r="L236" s="163"/>
      <c r="M236" s="168"/>
      <c r="T236" s="169"/>
      <c r="AT236" s="164" t="s">
        <v>265</v>
      </c>
      <c r="AU236" s="164" t="s">
        <v>21</v>
      </c>
      <c r="AV236" s="13" t="s">
        <v>257</v>
      </c>
      <c r="AW236" s="13" t="s">
        <v>36</v>
      </c>
      <c r="AX236" s="13" t="s">
        <v>88</v>
      </c>
      <c r="AY236" s="164" t="s">
        <v>250</v>
      </c>
    </row>
    <row r="237" spans="2:65" s="1" customFormat="1" ht="37.9" customHeight="1">
      <c r="B237" s="33"/>
      <c r="C237" s="138" t="s">
        <v>411</v>
      </c>
      <c r="D237" s="138" t="s">
        <v>252</v>
      </c>
      <c r="E237" s="139" t="s">
        <v>790</v>
      </c>
      <c r="F237" s="140" t="s">
        <v>791</v>
      </c>
      <c r="G237" s="141" t="s">
        <v>276</v>
      </c>
      <c r="H237" s="142">
        <v>949.93</v>
      </c>
      <c r="I237" s="143"/>
      <c r="J237" s="144">
        <f>ROUND(I237*H237,2)</f>
        <v>0</v>
      </c>
      <c r="K237" s="140" t="s">
        <v>256</v>
      </c>
      <c r="L237" s="33"/>
      <c r="M237" s="145" t="s">
        <v>1</v>
      </c>
      <c r="N237" s="146" t="s">
        <v>45</v>
      </c>
      <c r="P237" s="147">
        <f>O237*H237</f>
        <v>0</v>
      </c>
      <c r="Q237" s="147">
        <v>0</v>
      </c>
      <c r="R237" s="147">
        <f>Q237*H237</f>
        <v>0</v>
      </c>
      <c r="S237" s="147">
        <v>0</v>
      </c>
      <c r="T237" s="148">
        <f>S237*H237</f>
        <v>0</v>
      </c>
      <c r="AR237" s="149" t="s">
        <v>257</v>
      </c>
      <c r="AT237" s="149" t="s">
        <v>252</v>
      </c>
      <c r="AU237" s="149" t="s">
        <v>21</v>
      </c>
      <c r="AY237" s="17" t="s">
        <v>250</v>
      </c>
      <c r="BE237" s="150">
        <f>IF(N237="základní",J237,0)</f>
        <v>0</v>
      </c>
      <c r="BF237" s="150">
        <f>IF(N237="snížená",J237,0)</f>
        <v>0</v>
      </c>
      <c r="BG237" s="150">
        <f>IF(N237="zákl. přenesená",J237,0)</f>
        <v>0</v>
      </c>
      <c r="BH237" s="150">
        <f>IF(N237="sníž. přenesená",J237,0)</f>
        <v>0</v>
      </c>
      <c r="BI237" s="150">
        <f>IF(N237="nulová",J237,0)</f>
        <v>0</v>
      </c>
      <c r="BJ237" s="17" t="s">
        <v>88</v>
      </c>
      <c r="BK237" s="150">
        <f>ROUND(I237*H237,2)</f>
        <v>0</v>
      </c>
      <c r="BL237" s="17" t="s">
        <v>257</v>
      </c>
      <c r="BM237" s="149" t="s">
        <v>1391</v>
      </c>
    </row>
    <row r="238" spans="2:65" s="1" customFormat="1" ht="11.25">
      <c r="B238" s="33"/>
      <c r="D238" s="151" t="s">
        <v>259</v>
      </c>
      <c r="F238" s="152" t="s">
        <v>793</v>
      </c>
      <c r="I238" s="153"/>
      <c r="L238" s="33"/>
      <c r="M238" s="154"/>
      <c r="T238" s="57"/>
      <c r="AT238" s="17" t="s">
        <v>259</v>
      </c>
      <c r="AU238" s="17" t="s">
        <v>21</v>
      </c>
    </row>
    <row r="239" spans="2:65" s="12" customFormat="1" ht="11.25">
      <c r="B239" s="155"/>
      <c r="D239" s="156" t="s">
        <v>265</v>
      </c>
      <c r="E239" s="157" t="s">
        <v>1</v>
      </c>
      <c r="F239" s="158" t="s">
        <v>1392</v>
      </c>
      <c r="H239" s="159">
        <v>949.93</v>
      </c>
      <c r="I239" s="160"/>
      <c r="L239" s="155"/>
      <c r="M239" s="161"/>
      <c r="T239" s="162"/>
      <c r="AT239" s="157" t="s">
        <v>265</v>
      </c>
      <c r="AU239" s="157" t="s">
        <v>21</v>
      </c>
      <c r="AV239" s="12" t="s">
        <v>21</v>
      </c>
      <c r="AW239" s="12" t="s">
        <v>36</v>
      </c>
      <c r="AX239" s="12" t="s">
        <v>88</v>
      </c>
      <c r="AY239" s="157" t="s">
        <v>250</v>
      </c>
    </row>
    <row r="240" spans="2:65" s="1" customFormat="1" ht="37.9" customHeight="1">
      <c r="B240" s="33"/>
      <c r="C240" s="138" t="s">
        <v>417</v>
      </c>
      <c r="D240" s="138" t="s">
        <v>252</v>
      </c>
      <c r="E240" s="139" t="s">
        <v>321</v>
      </c>
      <c r="F240" s="140" t="s">
        <v>322</v>
      </c>
      <c r="G240" s="141" t="s">
        <v>276</v>
      </c>
      <c r="H240" s="142">
        <v>1259.8610000000001</v>
      </c>
      <c r="I240" s="143"/>
      <c r="J240" s="144">
        <f>ROUND(I240*H240,2)</f>
        <v>0</v>
      </c>
      <c r="K240" s="140" t="s">
        <v>256</v>
      </c>
      <c r="L240" s="33"/>
      <c r="M240" s="145" t="s">
        <v>1</v>
      </c>
      <c r="N240" s="146" t="s">
        <v>45</v>
      </c>
      <c r="P240" s="147">
        <f>O240*H240</f>
        <v>0</v>
      </c>
      <c r="Q240" s="147">
        <v>0</v>
      </c>
      <c r="R240" s="147">
        <f>Q240*H240</f>
        <v>0</v>
      </c>
      <c r="S240" s="147">
        <v>0</v>
      </c>
      <c r="T240" s="148">
        <f>S240*H240</f>
        <v>0</v>
      </c>
      <c r="AR240" s="149" t="s">
        <v>257</v>
      </c>
      <c r="AT240" s="149" t="s">
        <v>252</v>
      </c>
      <c r="AU240" s="149" t="s">
        <v>21</v>
      </c>
      <c r="AY240" s="17" t="s">
        <v>250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257</v>
      </c>
      <c r="BM240" s="149" t="s">
        <v>1393</v>
      </c>
    </row>
    <row r="241" spans="2:65" s="1" customFormat="1" ht="11.25">
      <c r="B241" s="33"/>
      <c r="D241" s="151" t="s">
        <v>259</v>
      </c>
      <c r="F241" s="152" t="s">
        <v>324</v>
      </c>
      <c r="I241" s="153"/>
      <c r="L241" s="33"/>
      <c r="M241" s="154"/>
      <c r="T241" s="57"/>
      <c r="AT241" s="17" t="s">
        <v>259</v>
      </c>
      <c r="AU241" s="17" t="s">
        <v>21</v>
      </c>
    </row>
    <row r="242" spans="2:65" s="12" customFormat="1" ht="11.25">
      <c r="B242" s="155"/>
      <c r="D242" s="156" t="s">
        <v>265</v>
      </c>
      <c r="E242" s="157" t="s">
        <v>1</v>
      </c>
      <c r="F242" s="158" t="s">
        <v>1394</v>
      </c>
      <c r="H242" s="159">
        <v>404.49</v>
      </c>
      <c r="I242" s="160"/>
      <c r="L242" s="155"/>
      <c r="M242" s="161"/>
      <c r="T242" s="162"/>
      <c r="AT242" s="157" t="s">
        <v>265</v>
      </c>
      <c r="AU242" s="157" t="s">
        <v>21</v>
      </c>
      <c r="AV242" s="12" t="s">
        <v>21</v>
      </c>
      <c r="AW242" s="12" t="s">
        <v>36</v>
      </c>
      <c r="AX242" s="12" t="s">
        <v>80</v>
      </c>
      <c r="AY242" s="157" t="s">
        <v>250</v>
      </c>
    </row>
    <row r="243" spans="2:65" s="14" customFormat="1" ht="11.25">
      <c r="B243" s="171"/>
      <c r="D243" s="156" t="s">
        <v>265</v>
      </c>
      <c r="E243" s="172" t="s">
        <v>1</v>
      </c>
      <c r="F243" s="173" t="s">
        <v>317</v>
      </c>
      <c r="H243" s="174">
        <v>404.49</v>
      </c>
      <c r="I243" s="175"/>
      <c r="L243" s="171"/>
      <c r="M243" s="176"/>
      <c r="T243" s="177"/>
      <c r="AT243" s="172" t="s">
        <v>265</v>
      </c>
      <c r="AU243" s="172" t="s">
        <v>21</v>
      </c>
      <c r="AV243" s="14" t="s">
        <v>267</v>
      </c>
      <c r="AW243" s="14" t="s">
        <v>36</v>
      </c>
      <c r="AX243" s="14" t="s">
        <v>80</v>
      </c>
      <c r="AY243" s="172" t="s">
        <v>250</v>
      </c>
    </row>
    <row r="244" spans="2:65" s="12" customFormat="1" ht="11.25">
      <c r="B244" s="155"/>
      <c r="D244" s="156" t="s">
        <v>265</v>
      </c>
      <c r="E244" s="157" t="s">
        <v>1</v>
      </c>
      <c r="F244" s="158" t="s">
        <v>1395</v>
      </c>
      <c r="H244" s="159">
        <v>379.97</v>
      </c>
      <c r="I244" s="160"/>
      <c r="L244" s="155"/>
      <c r="M244" s="161"/>
      <c r="T244" s="162"/>
      <c r="AT244" s="157" t="s">
        <v>265</v>
      </c>
      <c r="AU244" s="157" t="s">
        <v>21</v>
      </c>
      <c r="AV244" s="12" t="s">
        <v>21</v>
      </c>
      <c r="AW244" s="12" t="s">
        <v>36</v>
      </c>
      <c r="AX244" s="12" t="s">
        <v>80</v>
      </c>
      <c r="AY244" s="157" t="s">
        <v>250</v>
      </c>
    </row>
    <row r="245" spans="2:65" s="12" customFormat="1" ht="11.25">
      <c r="B245" s="155"/>
      <c r="D245" s="156" t="s">
        <v>265</v>
      </c>
      <c r="E245" s="157" t="s">
        <v>1</v>
      </c>
      <c r="F245" s="158" t="s">
        <v>1394</v>
      </c>
      <c r="H245" s="159">
        <v>404.49</v>
      </c>
      <c r="I245" s="160"/>
      <c r="L245" s="155"/>
      <c r="M245" s="161"/>
      <c r="T245" s="162"/>
      <c r="AT245" s="157" t="s">
        <v>265</v>
      </c>
      <c r="AU245" s="157" t="s">
        <v>21</v>
      </c>
      <c r="AV245" s="12" t="s">
        <v>21</v>
      </c>
      <c r="AW245" s="12" t="s">
        <v>36</v>
      </c>
      <c r="AX245" s="12" t="s">
        <v>80</v>
      </c>
      <c r="AY245" s="157" t="s">
        <v>250</v>
      </c>
    </row>
    <row r="246" spans="2:65" s="12" customFormat="1" ht="11.25">
      <c r="B246" s="155"/>
      <c r="D246" s="156" t="s">
        <v>265</v>
      </c>
      <c r="E246" s="157" t="s">
        <v>1</v>
      </c>
      <c r="F246" s="158" t="s">
        <v>1396</v>
      </c>
      <c r="H246" s="159">
        <v>70.911000000000001</v>
      </c>
      <c r="I246" s="160"/>
      <c r="L246" s="155"/>
      <c r="M246" s="161"/>
      <c r="T246" s="162"/>
      <c r="AT246" s="157" t="s">
        <v>265</v>
      </c>
      <c r="AU246" s="157" t="s">
        <v>21</v>
      </c>
      <c r="AV246" s="12" t="s">
        <v>21</v>
      </c>
      <c r="AW246" s="12" t="s">
        <v>36</v>
      </c>
      <c r="AX246" s="12" t="s">
        <v>80</v>
      </c>
      <c r="AY246" s="157" t="s">
        <v>250</v>
      </c>
    </row>
    <row r="247" spans="2:65" s="14" customFormat="1" ht="11.25">
      <c r="B247" s="171"/>
      <c r="D247" s="156" t="s">
        <v>265</v>
      </c>
      <c r="E247" s="172" t="s">
        <v>213</v>
      </c>
      <c r="F247" s="173" t="s">
        <v>317</v>
      </c>
      <c r="H247" s="174">
        <v>855.37099999999998</v>
      </c>
      <c r="I247" s="175"/>
      <c r="L247" s="171"/>
      <c r="M247" s="176"/>
      <c r="T247" s="177"/>
      <c r="AT247" s="172" t="s">
        <v>265</v>
      </c>
      <c r="AU247" s="172" t="s">
        <v>21</v>
      </c>
      <c r="AV247" s="14" t="s">
        <v>267</v>
      </c>
      <c r="AW247" s="14" t="s">
        <v>36</v>
      </c>
      <c r="AX247" s="14" t="s">
        <v>80</v>
      </c>
      <c r="AY247" s="172" t="s">
        <v>250</v>
      </c>
    </row>
    <row r="248" spans="2:65" s="13" customFormat="1" ht="11.25">
      <c r="B248" s="163"/>
      <c r="D248" s="156" t="s">
        <v>265</v>
      </c>
      <c r="E248" s="164" t="s">
        <v>1</v>
      </c>
      <c r="F248" s="165" t="s">
        <v>273</v>
      </c>
      <c r="H248" s="166">
        <v>1259.8610000000001</v>
      </c>
      <c r="I248" s="167"/>
      <c r="L248" s="163"/>
      <c r="M248" s="168"/>
      <c r="T248" s="169"/>
      <c r="AT248" s="164" t="s">
        <v>265</v>
      </c>
      <c r="AU248" s="164" t="s">
        <v>21</v>
      </c>
      <c r="AV248" s="13" t="s">
        <v>257</v>
      </c>
      <c r="AW248" s="13" t="s">
        <v>36</v>
      </c>
      <c r="AX248" s="13" t="s">
        <v>88</v>
      </c>
      <c r="AY248" s="164" t="s">
        <v>250</v>
      </c>
    </row>
    <row r="249" spans="2:65" s="1" customFormat="1" ht="37.9" customHeight="1">
      <c r="B249" s="33"/>
      <c r="C249" s="138" t="s">
        <v>423</v>
      </c>
      <c r="D249" s="138" t="s">
        <v>252</v>
      </c>
      <c r="E249" s="139" t="s">
        <v>381</v>
      </c>
      <c r="F249" s="140" t="s">
        <v>382</v>
      </c>
      <c r="G249" s="141" t="s">
        <v>276</v>
      </c>
      <c r="H249" s="142">
        <v>720.46</v>
      </c>
      <c r="I249" s="143"/>
      <c r="J249" s="144">
        <f>ROUND(I249*H249,2)</f>
        <v>0</v>
      </c>
      <c r="K249" s="140" t="s">
        <v>256</v>
      </c>
      <c r="L249" s="33"/>
      <c r="M249" s="145" t="s">
        <v>1</v>
      </c>
      <c r="N249" s="146" t="s">
        <v>45</v>
      </c>
      <c r="P249" s="147">
        <f>O249*H249</f>
        <v>0</v>
      </c>
      <c r="Q249" s="147">
        <v>0</v>
      </c>
      <c r="R249" s="147">
        <f>Q249*H249</f>
        <v>0</v>
      </c>
      <c r="S249" s="147">
        <v>0</v>
      </c>
      <c r="T249" s="148">
        <f>S249*H249</f>
        <v>0</v>
      </c>
      <c r="AR249" s="149" t="s">
        <v>257</v>
      </c>
      <c r="AT249" s="149" t="s">
        <v>252</v>
      </c>
      <c r="AU249" s="149" t="s">
        <v>21</v>
      </c>
      <c r="AY249" s="17" t="s">
        <v>250</v>
      </c>
      <c r="BE249" s="150">
        <f>IF(N249="základní",J249,0)</f>
        <v>0</v>
      </c>
      <c r="BF249" s="150">
        <f>IF(N249="snížená",J249,0)</f>
        <v>0</v>
      </c>
      <c r="BG249" s="150">
        <f>IF(N249="zákl. přenesená",J249,0)</f>
        <v>0</v>
      </c>
      <c r="BH249" s="150">
        <f>IF(N249="sníž. přenesená",J249,0)</f>
        <v>0</v>
      </c>
      <c r="BI249" s="150">
        <f>IF(N249="nulová",J249,0)</f>
        <v>0</v>
      </c>
      <c r="BJ249" s="17" t="s">
        <v>88</v>
      </c>
      <c r="BK249" s="150">
        <f>ROUND(I249*H249,2)</f>
        <v>0</v>
      </c>
      <c r="BL249" s="17" t="s">
        <v>257</v>
      </c>
      <c r="BM249" s="149" t="s">
        <v>1397</v>
      </c>
    </row>
    <row r="250" spans="2:65" s="1" customFormat="1" ht="11.25">
      <c r="B250" s="33"/>
      <c r="D250" s="151" t="s">
        <v>259</v>
      </c>
      <c r="F250" s="152" t="s">
        <v>384</v>
      </c>
      <c r="I250" s="153"/>
      <c r="L250" s="33"/>
      <c r="M250" s="154"/>
      <c r="T250" s="57"/>
      <c r="AT250" s="17" t="s">
        <v>259</v>
      </c>
      <c r="AU250" s="17" t="s">
        <v>21</v>
      </c>
    </row>
    <row r="251" spans="2:65" s="12" customFormat="1" ht="11.25">
      <c r="B251" s="155"/>
      <c r="D251" s="156" t="s">
        <v>265</v>
      </c>
      <c r="E251" s="157" t="s">
        <v>1</v>
      </c>
      <c r="F251" s="158" t="s">
        <v>1398</v>
      </c>
      <c r="H251" s="159">
        <v>150.5</v>
      </c>
      <c r="I251" s="160"/>
      <c r="L251" s="155"/>
      <c r="M251" s="161"/>
      <c r="T251" s="162"/>
      <c r="AT251" s="157" t="s">
        <v>265</v>
      </c>
      <c r="AU251" s="157" t="s">
        <v>21</v>
      </c>
      <c r="AV251" s="12" t="s">
        <v>21</v>
      </c>
      <c r="AW251" s="12" t="s">
        <v>36</v>
      </c>
      <c r="AX251" s="12" t="s">
        <v>80</v>
      </c>
      <c r="AY251" s="157" t="s">
        <v>250</v>
      </c>
    </row>
    <row r="252" spans="2:65" s="14" customFormat="1" ht="11.25">
      <c r="B252" s="171"/>
      <c r="D252" s="156" t="s">
        <v>265</v>
      </c>
      <c r="E252" s="172" t="s">
        <v>1</v>
      </c>
      <c r="F252" s="173" t="s">
        <v>317</v>
      </c>
      <c r="H252" s="174">
        <v>150.5</v>
      </c>
      <c r="I252" s="175"/>
      <c r="L252" s="171"/>
      <c r="M252" s="176"/>
      <c r="T252" s="177"/>
      <c r="AT252" s="172" t="s">
        <v>265</v>
      </c>
      <c r="AU252" s="172" t="s">
        <v>21</v>
      </c>
      <c r="AV252" s="14" t="s">
        <v>267</v>
      </c>
      <c r="AW252" s="14" t="s">
        <v>36</v>
      </c>
      <c r="AX252" s="14" t="s">
        <v>80</v>
      </c>
      <c r="AY252" s="172" t="s">
        <v>250</v>
      </c>
    </row>
    <row r="253" spans="2:65" s="12" customFormat="1" ht="11.25">
      <c r="B253" s="155"/>
      <c r="D253" s="156" t="s">
        <v>265</v>
      </c>
      <c r="E253" s="157" t="s">
        <v>1</v>
      </c>
      <c r="F253" s="158" t="s">
        <v>1399</v>
      </c>
      <c r="H253" s="159">
        <v>569.96</v>
      </c>
      <c r="I253" s="160"/>
      <c r="L253" s="155"/>
      <c r="M253" s="161"/>
      <c r="T253" s="162"/>
      <c r="AT253" s="157" t="s">
        <v>265</v>
      </c>
      <c r="AU253" s="157" t="s">
        <v>21</v>
      </c>
      <c r="AV253" s="12" t="s">
        <v>21</v>
      </c>
      <c r="AW253" s="12" t="s">
        <v>36</v>
      </c>
      <c r="AX253" s="12" t="s">
        <v>80</v>
      </c>
      <c r="AY253" s="157" t="s">
        <v>250</v>
      </c>
    </row>
    <row r="254" spans="2:65" s="14" customFormat="1" ht="11.25">
      <c r="B254" s="171"/>
      <c r="D254" s="156" t="s">
        <v>265</v>
      </c>
      <c r="E254" s="172" t="s">
        <v>1260</v>
      </c>
      <c r="F254" s="173" t="s">
        <v>317</v>
      </c>
      <c r="H254" s="174">
        <v>569.96</v>
      </c>
      <c r="I254" s="175"/>
      <c r="L254" s="171"/>
      <c r="M254" s="176"/>
      <c r="T254" s="177"/>
      <c r="AT254" s="172" t="s">
        <v>265</v>
      </c>
      <c r="AU254" s="172" t="s">
        <v>21</v>
      </c>
      <c r="AV254" s="14" t="s">
        <v>267</v>
      </c>
      <c r="AW254" s="14" t="s">
        <v>36</v>
      </c>
      <c r="AX254" s="14" t="s">
        <v>80</v>
      </c>
      <c r="AY254" s="172" t="s">
        <v>250</v>
      </c>
    </row>
    <row r="255" spans="2:65" s="13" customFormat="1" ht="11.25">
      <c r="B255" s="163"/>
      <c r="D255" s="156" t="s">
        <v>265</v>
      </c>
      <c r="E255" s="164" t="s">
        <v>1</v>
      </c>
      <c r="F255" s="165" t="s">
        <v>273</v>
      </c>
      <c r="H255" s="166">
        <v>720.46</v>
      </c>
      <c r="I255" s="167"/>
      <c r="L255" s="163"/>
      <c r="M255" s="168"/>
      <c r="T255" s="169"/>
      <c r="AT255" s="164" t="s">
        <v>265</v>
      </c>
      <c r="AU255" s="164" t="s">
        <v>21</v>
      </c>
      <c r="AV255" s="13" t="s">
        <v>257</v>
      </c>
      <c r="AW255" s="13" t="s">
        <v>36</v>
      </c>
      <c r="AX255" s="13" t="s">
        <v>88</v>
      </c>
      <c r="AY255" s="164" t="s">
        <v>250</v>
      </c>
    </row>
    <row r="256" spans="2:65" s="1" customFormat="1" ht="37.9" customHeight="1">
      <c r="B256" s="33"/>
      <c r="C256" s="138" t="s">
        <v>429</v>
      </c>
      <c r="D256" s="138" t="s">
        <v>252</v>
      </c>
      <c r="E256" s="139" t="s">
        <v>388</v>
      </c>
      <c r="F256" s="140" t="s">
        <v>389</v>
      </c>
      <c r="G256" s="141" t="s">
        <v>276</v>
      </c>
      <c r="H256" s="142">
        <v>7204.6</v>
      </c>
      <c r="I256" s="143"/>
      <c r="J256" s="144">
        <f>ROUND(I256*H256,2)</f>
        <v>0</v>
      </c>
      <c r="K256" s="140" t="s">
        <v>256</v>
      </c>
      <c r="L256" s="33"/>
      <c r="M256" s="145" t="s">
        <v>1</v>
      </c>
      <c r="N256" s="146" t="s">
        <v>45</v>
      </c>
      <c r="P256" s="147">
        <f>O256*H256</f>
        <v>0</v>
      </c>
      <c r="Q256" s="147">
        <v>0</v>
      </c>
      <c r="R256" s="147">
        <f>Q256*H256</f>
        <v>0</v>
      </c>
      <c r="S256" s="147">
        <v>0</v>
      </c>
      <c r="T256" s="148">
        <f>S256*H256</f>
        <v>0</v>
      </c>
      <c r="AR256" s="149" t="s">
        <v>257</v>
      </c>
      <c r="AT256" s="149" t="s">
        <v>252</v>
      </c>
      <c r="AU256" s="149" t="s">
        <v>21</v>
      </c>
      <c r="AY256" s="17" t="s">
        <v>250</v>
      </c>
      <c r="BE256" s="150">
        <f>IF(N256="základní",J256,0)</f>
        <v>0</v>
      </c>
      <c r="BF256" s="150">
        <f>IF(N256="snížená",J256,0)</f>
        <v>0</v>
      </c>
      <c r="BG256" s="150">
        <f>IF(N256="zákl. přenesená",J256,0)</f>
        <v>0</v>
      </c>
      <c r="BH256" s="150">
        <f>IF(N256="sníž. přenesená",J256,0)</f>
        <v>0</v>
      </c>
      <c r="BI256" s="150">
        <f>IF(N256="nulová",J256,0)</f>
        <v>0</v>
      </c>
      <c r="BJ256" s="17" t="s">
        <v>88</v>
      </c>
      <c r="BK256" s="150">
        <f>ROUND(I256*H256,2)</f>
        <v>0</v>
      </c>
      <c r="BL256" s="17" t="s">
        <v>257</v>
      </c>
      <c r="BM256" s="149" t="s">
        <v>1400</v>
      </c>
    </row>
    <row r="257" spans="2:65" s="1" customFormat="1" ht="11.25">
      <c r="B257" s="33"/>
      <c r="D257" s="151" t="s">
        <v>259</v>
      </c>
      <c r="F257" s="152" t="s">
        <v>391</v>
      </c>
      <c r="I257" s="153"/>
      <c r="L257" s="33"/>
      <c r="M257" s="154"/>
      <c r="T257" s="57"/>
      <c r="AT257" s="17" t="s">
        <v>259</v>
      </c>
      <c r="AU257" s="17" t="s">
        <v>21</v>
      </c>
    </row>
    <row r="258" spans="2:65" s="12" customFormat="1" ht="11.25">
      <c r="B258" s="155"/>
      <c r="D258" s="156" t="s">
        <v>265</v>
      </c>
      <c r="E258" s="157" t="s">
        <v>1</v>
      </c>
      <c r="F258" s="158" t="s">
        <v>1401</v>
      </c>
      <c r="H258" s="159">
        <v>7204.6</v>
      </c>
      <c r="I258" s="160"/>
      <c r="L258" s="155"/>
      <c r="M258" s="161"/>
      <c r="T258" s="162"/>
      <c r="AT258" s="157" t="s">
        <v>265</v>
      </c>
      <c r="AU258" s="157" t="s">
        <v>21</v>
      </c>
      <c r="AV258" s="12" t="s">
        <v>21</v>
      </c>
      <c r="AW258" s="12" t="s">
        <v>36</v>
      </c>
      <c r="AX258" s="12" t="s">
        <v>88</v>
      </c>
      <c r="AY258" s="157" t="s">
        <v>250</v>
      </c>
    </row>
    <row r="259" spans="2:65" s="1" customFormat="1" ht="33" customHeight="1">
      <c r="B259" s="33"/>
      <c r="C259" s="138" t="s">
        <v>435</v>
      </c>
      <c r="D259" s="138" t="s">
        <v>252</v>
      </c>
      <c r="E259" s="139" t="s">
        <v>400</v>
      </c>
      <c r="F259" s="140" t="s">
        <v>401</v>
      </c>
      <c r="G259" s="141" t="s">
        <v>402</v>
      </c>
      <c r="H259" s="142">
        <v>1440.92</v>
      </c>
      <c r="I259" s="143"/>
      <c r="J259" s="144">
        <f>ROUND(I259*H259,2)</f>
        <v>0</v>
      </c>
      <c r="K259" s="140" t="s">
        <v>256</v>
      </c>
      <c r="L259" s="33"/>
      <c r="M259" s="145" t="s">
        <v>1</v>
      </c>
      <c r="N259" s="146" t="s">
        <v>45</v>
      </c>
      <c r="P259" s="147">
        <f>O259*H259</f>
        <v>0</v>
      </c>
      <c r="Q259" s="147">
        <v>0</v>
      </c>
      <c r="R259" s="147">
        <f>Q259*H259</f>
        <v>0</v>
      </c>
      <c r="S259" s="147">
        <v>0</v>
      </c>
      <c r="T259" s="148">
        <f>S259*H259</f>
        <v>0</v>
      </c>
      <c r="AR259" s="149" t="s">
        <v>257</v>
      </c>
      <c r="AT259" s="149" t="s">
        <v>252</v>
      </c>
      <c r="AU259" s="149" t="s">
        <v>21</v>
      </c>
      <c r="AY259" s="17" t="s">
        <v>250</v>
      </c>
      <c r="BE259" s="150">
        <f>IF(N259="základní",J259,0)</f>
        <v>0</v>
      </c>
      <c r="BF259" s="150">
        <f>IF(N259="snížená",J259,0)</f>
        <v>0</v>
      </c>
      <c r="BG259" s="150">
        <f>IF(N259="zákl. přenesená",J259,0)</f>
        <v>0</v>
      </c>
      <c r="BH259" s="150">
        <f>IF(N259="sníž. přenesená",J259,0)</f>
        <v>0</v>
      </c>
      <c r="BI259" s="150">
        <f>IF(N259="nulová",J259,0)</f>
        <v>0</v>
      </c>
      <c r="BJ259" s="17" t="s">
        <v>88</v>
      </c>
      <c r="BK259" s="150">
        <f>ROUND(I259*H259,2)</f>
        <v>0</v>
      </c>
      <c r="BL259" s="17" t="s">
        <v>257</v>
      </c>
      <c r="BM259" s="149" t="s">
        <v>1402</v>
      </c>
    </row>
    <row r="260" spans="2:65" s="1" customFormat="1" ht="11.25">
      <c r="B260" s="33"/>
      <c r="D260" s="151" t="s">
        <v>259</v>
      </c>
      <c r="F260" s="152" t="s">
        <v>404</v>
      </c>
      <c r="I260" s="153"/>
      <c r="L260" s="33"/>
      <c r="M260" s="154"/>
      <c r="T260" s="57"/>
      <c r="AT260" s="17" t="s">
        <v>259</v>
      </c>
      <c r="AU260" s="17" t="s">
        <v>21</v>
      </c>
    </row>
    <row r="261" spans="2:65" s="12" customFormat="1" ht="11.25">
      <c r="B261" s="155"/>
      <c r="D261" s="156" t="s">
        <v>265</v>
      </c>
      <c r="E261" s="157" t="s">
        <v>1</v>
      </c>
      <c r="F261" s="158" t="s">
        <v>1403</v>
      </c>
      <c r="H261" s="159">
        <v>1440.92</v>
      </c>
      <c r="I261" s="160"/>
      <c r="L261" s="155"/>
      <c r="M261" s="161"/>
      <c r="T261" s="162"/>
      <c r="AT261" s="157" t="s">
        <v>265</v>
      </c>
      <c r="AU261" s="157" t="s">
        <v>21</v>
      </c>
      <c r="AV261" s="12" t="s">
        <v>21</v>
      </c>
      <c r="AW261" s="12" t="s">
        <v>36</v>
      </c>
      <c r="AX261" s="12" t="s">
        <v>88</v>
      </c>
      <c r="AY261" s="157" t="s">
        <v>250</v>
      </c>
    </row>
    <row r="262" spans="2:65" s="1" customFormat="1" ht="24.2" customHeight="1">
      <c r="B262" s="33"/>
      <c r="C262" s="138" t="s">
        <v>440</v>
      </c>
      <c r="D262" s="138" t="s">
        <v>252</v>
      </c>
      <c r="E262" s="139" t="s">
        <v>336</v>
      </c>
      <c r="F262" s="140" t="s">
        <v>337</v>
      </c>
      <c r="G262" s="141" t="s">
        <v>276</v>
      </c>
      <c r="H262" s="142">
        <v>145.542</v>
      </c>
      <c r="I262" s="143"/>
      <c r="J262" s="144">
        <f>ROUND(I262*H262,2)</f>
        <v>0</v>
      </c>
      <c r="K262" s="140" t="s">
        <v>256</v>
      </c>
      <c r="L262" s="33"/>
      <c r="M262" s="145" t="s">
        <v>1</v>
      </c>
      <c r="N262" s="146" t="s">
        <v>45</v>
      </c>
      <c r="P262" s="147">
        <f>O262*H262</f>
        <v>0</v>
      </c>
      <c r="Q262" s="147">
        <v>0</v>
      </c>
      <c r="R262" s="147">
        <f>Q262*H262</f>
        <v>0</v>
      </c>
      <c r="S262" s="147">
        <v>0</v>
      </c>
      <c r="T262" s="148">
        <f>S262*H262</f>
        <v>0</v>
      </c>
      <c r="AR262" s="149" t="s">
        <v>257</v>
      </c>
      <c r="AT262" s="149" t="s">
        <v>252</v>
      </c>
      <c r="AU262" s="149" t="s">
        <v>21</v>
      </c>
      <c r="AY262" s="17" t="s">
        <v>250</v>
      </c>
      <c r="BE262" s="150">
        <f>IF(N262="základní",J262,0)</f>
        <v>0</v>
      </c>
      <c r="BF262" s="150">
        <f>IF(N262="snížená",J262,0)</f>
        <v>0</v>
      </c>
      <c r="BG262" s="150">
        <f>IF(N262="zákl. přenesená",J262,0)</f>
        <v>0</v>
      </c>
      <c r="BH262" s="150">
        <f>IF(N262="sníž. přenesená",J262,0)</f>
        <v>0</v>
      </c>
      <c r="BI262" s="150">
        <f>IF(N262="nulová",J262,0)</f>
        <v>0</v>
      </c>
      <c r="BJ262" s="17" t="s">
        <v>88</v>
      </c>
      <c r="BK262" s="150">
        <f>ROUND(I262*H262,2)</f>
        <v>0</v>
      </c>
      <c r="BL262" s="17" t="s">
        <v>257</v>
      </c>
      <c r="BM262" s="149" t="s">
        <v>1404</v>
      </c>
    </row>
    <row r="263" spans="2:65" s="1" customFormat="1" ht="11.25">
      <c r="B263" s="33"/>
      <c r="D263" s="151" t="s">
        <v>259</v>
      </c>
      <c r="F263" s="152" t="s">
        <v>339</v>
      </c>
      <c r="I263" s="153"/>
      <c r="L263" s="33"/>
      <c r="M263" s="154"/>
      <c r="T263" s="57"/>
      <c r="AT263" s="17" t="s">
        <v>259</v>
      </c>
      <c r="AU263" s="17" t="s">
        <v>21</v>
      </c>
    </row>
    <row r="264" spans="2:65" s="12" customFormat="1" ht="11.25">
      <c r="B264" s="155"/>
      <c r="D264" s="156" t="s">
        <v>265</v>
      </c>
      <c r="E264" s="157" t="s">
        <v>1</v>
      </c>
      <c r="F264" s="158" t="s">
        <v>1262</v>
      </c>
      <c r="H264" s="159">
        <v>145.542</v>
      </c>
      <c r="I264" s="160"/>
      <c r="L264" s="155"/>
      <c r="M264" s="161"/>
      <c r="T264" s="162"/>
      <c r="AT264" s="157" t="s">
        <v>265</v>
      </c>
      <c r="AU264" s="157" t="s">
        <v>21</v>
      </c>
      <c r="AV264" s="12" t="s">
        <v>21</v>
      </c>
      <c r="AW264" s="12" t="s">
        <v>36</v>
      </c>
      <c r="AX264" s="12" t="s">
        <v>88</v>
      </c>
      <c r="AY264" s="157" t="s">
        <v>250</v>
      </c>
    </row>
    <row r="265" spans="2:65" s="1" customFormat="1" ht="24.2" customHeight="1">
      <c r="B265" s="33"/>
      <c r="C265" s="138" t="s">
        <v>447</v>
      </c>
      <c r="D265" s="138" t="s">
        <v>252</v>
      </c>
      <c r="E265" s="139" t="s">
        <v>341</v>
      </c>
      <c r="F265" s="140" t="s">
        <v>342</v>
      </c>
      <c r="G265" s="141" t="s">
        <v>276</v>
      </c>
      <c r="H265" s="142">
        <v>1425.3309999999999</v>
      </c>
      <c r="I265" s="143"/>
      <c r="J265" s="144">
        <f>ROUND(I265*H265,2)</f>
        <v>0</v>
      </c>
      <c r="K265" s="140" t="s">
        <v>256</v>
      </c>
      <c r="L265" s="33"/>
      <c r="M265" s="145" t="s">
        <v>1</v>
      </c>
      <c r="N265" s="146" t="s">
        <v>45</v>
      </c>
      <c r="P265" s="147">
        <f>O265*H265</f>
        <v>0</v>
      </c>
      <c r="Q265" s="147">
        <v>0</v>
      </c>
      <c r="R265" s="147">
        <f>Q265*H265</f>
        <v>0</v>
      </c>
      <c r="S265" s="147">
        <v>0</v>
      </c>
      <c r="T265" s="148">
        <f>S265*H265</f>
        <v>0</v>
      </c>
      <c r="AR265" s="149" t="s">
        <v>257</v>
      </c>
      <c r="AT265" s="149" t="s">
        <v>252</v>
      </c>
      <c r="AU265" s="149" t="s">
        <v>21</v>
      </c>
      <c r="AY265" s="17" t="s">
        <v>250</v>
      </c>
      <c r="BE265" s="150">
        <f>IF(N265="základní",J265,0)</f>
        <v>0</v>
      </c>
      <c r="BF265" s="150">
        <f>IF(N265="snížená",J265,0)</f>
        <v>0</v>
      </c>
      <c r="BG265" s="150">
        <f>IF(N265="zákl. přenesená",J265,0)</f>
        <v>0</v>
      </c>
      <c r="BH265" s="150">
        <f>IF(N265="sníž. přenesená",J265,0)</f>
        <v>0</v>
      </c>
      <c r="BI265" s="150">
        <f>IF(N265="nulová",J265,0)</f>
        <v>0</v>
      </c>
      <c r="BJ265" s="17" t="s">
        <v>88</v>
      </c>
      <c r="BK265" s="150">
        <f>ROUND(I265*H265,2)</f>
        <v>0</v>
      </c>
      <c r="BL265" s="17" t="s">
        <v>257</v>
      </c>
      <c r="BM265" s="149" t="s">
        <v>1405</v>
      </c>
    </row>
    <row r="266" spans="2:65" s="1" customFormat="1" ht="11.25">
      <c r="B266" s="33"/>
      <c r="D266" s="151" t="s">
        <v>259</v>
      </c>
      <c r="F266" s="152" t="s">
        <v>344</v>
      </c>
      <c r="I266" s="153"/>
      <c r="L266" s="33"/>
      <c r="M266" s="154"/>
      <c r="T266" s="57"/>
      <c r="AT266" s="17" t="s">
        <v>259</v>
      </c>
      <c r="AU266" s="17" t="s">
        <v>21</v>
      </c>
    </row>
    <row r="267" spans="2:65" s="12" customFormat="1" ht="11.25">
      <c r="B267" s="155"/>
      <c r="D267" s="156" t="s">
        <v>265</v>
      </c>
      <c r="E267" s="157" t="s">
        <v>1</v>
      </c>
      <c r="F267" s="158" t="s">
        <v>1406</v>
      </c>
      <c r="H267" s="159">
        <v>1425.3309999999999</v>
      </c>
      <c r="I267" s="160"/>
      <c r="L267" s="155"/>
      <c r="M267" s="161"/>
      <c r="T267" s="162"/>
      <c r="AT267" s="157" t="s">
        <v>265</v>
      </c>
      <c r="AU267" s="157" t="s">
        <v>21</v>
      </c>
      <c r="AV267" s="12" t="s">
        <v>21</v>
      </c>
      <c r="AW267" s="12" t="s">
        <v>36</v>
      </c>
      <c r="AX267" s="12" t="s">
        <v>88</v>
      </c>
      <c r="AY267" s="157" t="s">
        <v>250</v>
      </c>
    </row>
    <row r="268" spans="2:65" s="1" customFormat="1" ht="16.5" customHeight="1">
      <c r="B268" s="33"/>
      <c r="C268" s="138" t="s">
        <v>454</v>
      </c>
      <c r="D268" s="138" t="s">
        <v>252</v>
      </c>
      <c r="E268" s="139" t="s">
        <v>412</v>
      </c>
      <c r="F268" s="140" t="s">
        <v>413</v>
      </c>
      <c r="G268" s="141" t="s">
        <v>276</v>
      </c>
      <c r="H268" s="142">
        <v>951.548</v>
      </c>
      <c r="I268" s="143"/>
      <c r="J268" s="144">
        <f>ROUND(I268*H268,2)</f>
        <v>0</v>
      </c>
      <c r="K268" s="140" t="s">
        <v>256</v>
      </c>
      <c r="L268" s="33"/>
      <c r="M268" s="145" t="s">
        <v>1</v>
      </c>
      <c r="N268" s="146" t="s">
        <v>45</v>
      </c>
      <c r="P268" s="147">
        <f>O268*H268</f>
        <v>0</v>
      </c>
      <c r="Q268" s="147">
        <v>0</v>
      </c>
      <c r="R268" s="147">
        <f>Q268*H268</f>
        <v>0</v>
      </c>
      <c r="S268" s="147">
        <v>0</v>
      </c>
      <c r="T268" s="148">
        <f>S268*H268</f>
        <v>0</v>
      </c>
      <c r="AR268" s="149" t="s">
        <v>257</v>
      </c>
      <c r="AT268" s="149" t="s">
        <v>252</v>
      </c>
      <c r="AU268" s="149" t="s">
        <v>21</v>
      </c>
      <c r="AY268" s="17" t="s">
        <v>250</v>
      </c>
      <c r="BE268" s="150">
        <f>IF(N268="základní",J268,0)</f>
        <v>0</v>
      </c>
      <c r="BF268" s="150">
        <f>IF(N268="snížená",J268,0)</f>
        <v>0</v>
      </c>
      <c r="BG268" s="150">
        <f>IF(N268="zákl. přenesená",J268,0)</f>
        <v>0</v>
      </c>
      <c r="BH268" s="150">
        <f>IF(N268="sníž. přenesená",J268,0)</f>
        <v>0</v>
      </c>
      <c r="BI268" s="150">
        <f>IF(N268="nulová",J268,0)</f>
        <v>0</v>
      </c>
      <c r="BJ268" s="17" t="s">
        <v>88</v>
      </c>
      <c r="BK268" s="150">
        <f>ROUND(I268*H268,2)</f>
        <v>0</v>
      </c>
      <c r="BL268" s="17" t="s">
        <v>257</v>
      </c>
      <c r="BM268" s="149" t="s">
        <v>1407</v>
      </c>
    </row>
    <row r="269" spans="2:65" s="1" customFormat="1" ht="11.25">
      <c r="B269" s="33"/>
      <c r="D269" s="151" t="s">
        <v>259</v>
      </c>
      <c r="F269" s="152" t="s">
        <v>415</v>
      </c>
      <c r="I269" s="153"/>
      <c r="L269" s="33"/>
      <c r="M269" s="154"/>
      <c r="T269" s="57"/>
      <c r="AT269" s="17" t="s">
        <v>259</v>
      </c>
      <c r="AU269" s="17" t="s">
        <v>21</v>
      </c>
    </row>
    <row r="270" spans="2:65" s="12" customFormat="1" ht="11.25">
      <c r="B270" s="155"/>
      <c r="D270" s="156" t="s">
        <v>265</v>
      </c>
      <c r="E270" s="157" t="s">
        <v>1</v>
      </c>
      <c r="F270" s="158" t="s">
        <v>1408</v>
      </c>
      <c r="H270" s="159">
        <v>227.27799999999999</v>
      </c>
      <c r="I270" s="160"/>
      <c r="L270" s="155"/>
      <c r="M270" s="161"/>
      <c r="T270" s="162"/>
      <c r="AT270" s="157" t="s">
        <v>265</v>
      </c>
      <c r="AU270" s="157" t="s">
        <v>21</v>
      </c>
      <c r="AV270" s="12" t="s">
        <v>21</v>
      </c>
      <c r="AW270" s="12" t="s">
        <v>36</v>
      </c>
      <c r="AX270" s="12" t="s">
        <v>80</v>
      </c>
      <c r="AY270" s="157" t="s">
        <v>250</v>
      </c>
    </row>
    <row r="271" spans="2:65" s="12" customFormat="1" ht="11.25">
      <c r="B271" s="155"/>
      <c r="D271" s="156" t="s">
        <v>265</v>
      </c>
      <c r="E271" s="157" t="s">
        <v>1</v>
      </c>
      <c r="F271" s="158" t="s">
        <v>1394</v>
      </c>
      <c r="H271" s="159">
        <v>404.49</v>
      </c>
      <c r="I271" s="160"/>
      <c r="L271" s="155"/>
      <c r="M271" s="161"/>
      <c r="T271" s="162"/>
      <c r="AT271" s="157" t="s">
        <v>265</v>
      </c>
      <c r="AU271" s="157" t="s">
        <v>21</v>
      </c>
      <c r="AV271" s="12" t="s">
        <v>21</v>
      </c>
      <c r="AW271" s="12" t="s">
        <v>36</v>
      </c>
      <c r="AX271" s="12" t="s">
        <v>80</v>
      </c>
      <c r="AY271" s="157" t="s">
        <v>250</v>
      </c>
    </row>
    <row r="272" spans="2:65" s="12" customFormat="1" ht="11.25">
      <c r="B272" s="155"/>
      <c r="D272" s="156" t="s">
        <v>265</v>
      </c>
      <c r="E272" s="157" t="s">
        <v>1</v>
      </c>
      <c r="F272" s="158" t="s">
        <v>1409</v>
      </c>
      <c r="H272" s="159">
        <v>319.77999999999997</v>
      </c>
      <c r="I272" s="160"/>
      <c r="L272" s="155"/>
      <c r="M272" s="161"/>
      <c r="T272" s="162"/>
      <c r="AT272" s="157" t="s">
        <v>265</v>
      </c>
      <c r="AU272" s="157" t="s">
        <v>21</v>
      </c>
      <c r="AV272" s="12" t="s">
        <v>21</v>
      </c>
      <c r="AW272" s="12" t="s">
        <v>36</v>
      </c>
      <c r="AX272" s="12" t="s">
        <v>80</v>
      </c>
      <c r="AY272" s="157" t="s">
        <v>250</v>
      </c>
    </row>
    <row r="273" spans="2:65" s="13" customFormat="1" ht="11.25">
      <c r="B273" s="163"/>
      <c r="D273" s="156" t="s">
        <v>265</v>
      </c>
      <c r="E273" s="164" t="s">
        <v>1</v>
      </c>
      <c r="F273" s="165" t="s">
        <v>273</v>
      </c>
      <c r="H273" s="166">
        <v>951.548</v>
      </c>
      <c r="I273" s="167"/>
      <c r="L273" s="163"/>
      <c r="M273" s="168"/>
      <c r="T273" s="169"/>
      <c r="AT273" s="164" t="s">
        <v>265</v>
      </c>
      <c r="AU273" s="164" t="s">
        <v>21</v>
      </c>
      <c r="AV273" s="13" t="s">
        <v>257</v>
      </c>
      <c r="AW273" s="13" t="s">
        <v>36</v>
      </c>
      <c r="AX273" s="13" t="s">
        <v>88</v>
      </c>
      <c r="AY273" s="164" t="s">
        <v>250</v>
      </c>
    </row>
    <row r="274" spans="2:65" s="1" customFormat="1" ht="24.2" customHeight="1">
      <c r="B274" s="33"/>
      <c r="C274" s="138" t="s">
        <v>460</v>
      </c>
      <c r="D274" s="138" t="s">
        <v>252</v>
      </c>
      <c r="E274" s="139" t="s">
        <v>346</v>
      </c>
      <c r="F274" s="140" t="s">
        <v>347</v>
      </c>
      <c r="G274" s="141" t="s">
        <v>276</v>
      </c>
      <c r="H274" s="142">
        <v>514.09</v>
      </c>
      <c r="I274" s="143"/>
      <c r="J274" s="144">
        <f>ROUND(I274*H274,2)</f>
        <v>0</v>
      </c>
      <c r="K274" s="140" t="s">
        <v>256</v>
      </c>
      <c r="L274" s="33"/>
      <c r="M274" s="145" t="s">
        <v>1</v>
      </c>
      <c r="N274" s="146" t="s">
        <v>45</v>
      </c>
      <c r="P274" s="147">
        <f>O274*H274</f>
        <v>0</v>
      </c>
      <c r="Q274" s="147">
        <v>0</v>
      </c>
      <c r="R274" s="147">
        <f>Q274*H274</f>
        <v>0</v>
      </c>
      <c r="S274" s="147">
        <v>0</v>
      </c>
      <c r="T274" s="148">
        <f>S274*H274</f>
        <v>0</v>
      </c>
      <c r="AR274" s="149" t="s">
        <v>257</v>
      </c>
      <c r="AT274" s="149" t="s">
        <v>252</v>
      </c>
      <c r="AU274" s="149" t="s">
        <v>21</v>
      </c>
      <c r="AY274" s="17" t="s">
        <v>250</v>
      </c>
      <c r="BE274" s="150">
        <f>IF(N274="základní",J274,0)</f>
        <v>0</v>
      </c>
      <c r="BF274" s="150">
        <f>IF(N274="snížená",J274,0)</f>
        <v>0</v>
      </c>
      <c r="BG274" s="150">
        <f>IF(N274="zákl. přenesená",J274,0)</f>
        <v>0</v>
      </c>
      <c r="BH274" s="150">
        <f>IF(N274="sníž. přenesená",J274,0)</f>
        <v>0</v>
      </c>
      <c r="BI274" s="150">
        <f>IF(N274="nulová",J274,0)</f>
        <v>0</v>
      </c>
      <c r="BJ274" s="17" t="s">
        <v>88</v>
      </c>
      <c r="BK274" s="150">
        <f>ROUND(I274*H274,2)</f>
        <v>0</v>
      </c>
      <c r="BL274" s="17" t="s">
        <v>257</v>
      </c>
      <c r="BM274" s="149" t="s">
        <v>1410</v>
      </c>
    </row>
    <row r="275" spans="2:65" s="1" customFormat="1" ht="11.25">
      <c r="B275" s="33"/>
      <c r="D275" s="151" t="s">
        <v>259</v>
      </c>
      <c r="F275" s="152" t="s">
        <v>349</v>
      </c>
      <c r="I275" s="153"/>
      <c r="L275" s="33"/>
      <c r="M275" s="154"/>
      <c r="T275" s="57"/>
      <c r="AT275" s="17" t="s">
        <v>259</v>
      </c>
      <c r="AU275" s="17" t="s">
        <v>21</v>
      </c>
    </row>
    <row r="276" spans="2:65" s="12" customFormat="1" ht="11.25">
      <c r="B276" s="155"/>
      <c r="D276" s="156" t="s">
        <v>265</v>
      </c>
      <c r="E276" s="157" t="s">
        <v>1</v>
      </c>
      <c r="F276" s="158" t="s">
        <v>1394</v>
      </c>
      <c r="H276" s="159">
        <v>404.49</v>
      </c>
      <c r="I276" s="160"/>
      <c r="L276" s="155"/>
      <c r="M276" s="161"/>
      <c r="T276" s="162"/>
      <c r="AT276" s="157" t="s">
        <v>265</v>
      </c>
      <c r="AU276" s="157" t="s">
        <v>21</v>
      </c>
      <c r="AV276" s="12" t="s">
        <v>21</v>
      </c>
      <c r="AW276" s="12" t="s">
        <v>36</v>
      </c>
      <c r="AX276" s="12" t="s">
        <v>80</v>
      </c>
      <c r="AY276" s="157" t="s">
        <v>250</v>
      </c>
    </row>
    <row r="277" spans="2:65" s="12" customFormat="1" ht="11.25">
      <c r="B277" s="155"/>
      <c r="D277" s="156" t="s">
        <v>265</v>
      </c>
      <c r="E277" s="157" t="s">
        <v>1</v>
      </c>
      <c r="F277" s="158" t="s">
        <v>1411</v>
      </c>
      <c r="H277" s="159">
        <v>105.83</v>
      </c>
      <c r="I277" s="160"/>
      <c r="L277" s="155"/>
      <c r="M277" s="161"/>
      <c r="T277" s="162"/>
      <c r="AT277" s="157" t="s">
        <v>265</v>
      </c>
      <c r="AU277" s="157" t="s">
        <v>21</v>
      </c>
      <c r="AV277" s="12" t="s">
        <v>21</v>
      </c>
      <c r="AW277" s="12" t="s">
        <v>36</v>
      </c>
      <c r="AX277" s="12" t="s">
        <v>80</v>
      </c>
      <c r="AY277" s="157" t="s">
        <v>250</v>
      </c>
    </row>
    <row r="278" spans="2:65" s="12" customFormat="1" ht="11.25">
      <c r="B278" s="155"/>
      <c r="D278" s="156" t="s">
        <v>265</v>
      </c>
      <c r="E278" s="157" t="s">
        <v>1</v>
      </c>
      <c r="F278" s="158" t="s">
        <v>1412</v>
      </c>
      <c r="H278" s="159">
        <v>2.71</v>
      </c>
      <c r="I278" s="160"/>
      <c r="L278" s="155"/>
      <c r="M278" s="161"/>
      <c r="T278" s="162"/>
      <c r="AT278" s="157" t="s">
        <v>265</v>
      </c>
      <c r="AU278" s="157" t="s">
        <v>21</v>
      </c>
      <c r="AV278" s="12" t="s">
        <v>21</v>
      </c>
      <c r="AW278" s="12" t="s">
        <v>36</v>
      </c>
      <c r="AX278" s="12" t="s">
        <v>80</v>
      </c>
      <c r="AY278" s="157" t="s">
        <v>250</v>
      </c>
    </row>
    <row r="279" spans="2:65" s="12" customFormat="1" ht="11.25">
      <c r="B279" s="155"/>
      <c r="D279" s="156" t="s">
        <v>265</v>
      </c>
      <c r="E279" s="157" t="s">
        <v>1</v>
      </c>
      <c r="F279" s="158" t="s">
        <v>1413</v>
      </c>
      <c r="H279" s="159">
        <v>1.06</v>
      </c>
      <c r="I279" s="160"/>
      <c r="L279" s="155"/>
      <c r="M279" s="161"/>
      <c r="T279" s="162"/>
      <c r="AT279" s="157" t="s">
        <v>265</v>
      </c>
      <c r="AU279" s="157" t="s">
        <v>21</v>
      </c>
      <c r="AV279" s="12" t="s">
        <v>21</v>
      </c>
      <c r="AW279" s="12" t="s">
        <v>36</v>
      </c>
      <c r="AX279" s="12" t="s">
        <v>80</v>
      </c>
      <c r="AY279" s="157" t="s">
        <v>250</v>
      </c>
    </row>
    <row r="280" spans="2:65" s="13" customFormat="1" ht="11.25">
      <c r="B280" s="163"/>
      <c r="D280" s="156" t="s">
        <v>265</v>
      </c>
      <c r="E280" s="164" t="s">
        <v>1</v>
      </c>
      <c r="F280" s="165" t="s">
        <v>273</v>
      </c>
      <c r="H280" s="166">
        <v>514.09</v>
      </c>
      <c r="I280" s="167"/>
      <c r="L280" s="163"/>
      <c r="M280" s="168"/>
      <c r="T280" s="169"/>
      <c r="AT280" s="164" t="s">
        <v>265</v>
      </c>
      <c r="AU280" s="164" t="s">
        <v>21</v>
      </c>
      <c r="AV280" s="13" t="s">
        <v>257</v>
      </c>
      <c r="AW280" s="13" t="s">
        <v>36</v>
      </c>
      <c r="AX280" s="13" t="s">
        <v>88</v>
      </c>
      <c r="AY280" s="164" t="s">
        <v>250</v>
      </c>
    </row>
    <row r="281" spans="2:65" s="1" customFormat="1" ht="16.5" customHeight="1">
      <c r="B281" s="33"/>
      <c r="C281" s="178" t="s">
        <v>466</v>
      </c>
      <c r="D281" s="178" t="s">
        <v>364</v>
      </c>
      <c r="E281" s="179" t="s">
        <v>1414</v>
      </c>
      <c r="F281" s="180" t="s">
        <v>1415</v>
      </c>
      <c r="G281" s="181" t="s">
        <v>402</v>
      </c>
      <c r="H281" s="182">
        <v>219.2</v>
      </c>
      <c r="I281" s="183"/>
      <c r="J281" s="184">
        <f>ROUND(I281*H281,2)</f>
        <v>0</v>
      </c>
      <c r="K281" s="180" t="s">
        <v>256</v>
      </c>
      <c r="L281" s="185"/>
      <c r="M281" s="186" t="s">
        <v>1</v>
      </c>
      <c r="N281" s="187" t="s">
        <v>45</v>
      </c>
      <c r="P281" s="147">
        <f>O281*H281</f>
        <v>0</v>
      </c>
      <c r="Q281" s="147">
        <v>1</v>
      </c>
      <c r="R281" s="147">
        <f>Q281*H281</f>
        <v>219.2</v>
      </c>
      <c r="S281" s="147">
        <v>0</v>
      </c>
      <c r="T281" s="148">
        <f>S281*H281</f>
        <v>0</v>
      </c>
      <c r="AR281" s="149" t="s">
        <v>299</v>
      </c>
      <c r="AT281" s="149" t="s">
        <v>364</v>
      </c>
      <c r="AU281" s="149" t="s">
        <v>21</v>
      </c>
      <c r="AY281" s="17" t="s">
        <v>250</v>
      </c>
      <c r="BE281" s="150">
        <f>IF(N281="základní",J281,0)</f>
        <v>0</v>
      </c>
      <c r="BF281" s="150">
        <f>IF(N281="snížená",J281,0)</f>
        <v>0</v>
      </c>
      <c r="BG281" s="150">
        <f>IF(N281="zákl. přenesená",J281,0)</f>
        <v>0</v>
      </c>
      <c r="BH281" s="150">
        <f>IF(N281="sníž. přenesená",J281,0)</f>
        <v>0</v>
      </c>
      <c r="BI281" s="150">
        <f>IF(N281="nulová",J281,0)</f>
        <v>0</v>
      </c>
      <c r="BJ281" s="17" t="s">
        <v>88</v>
      </c>
      <c r="BK281" s="150">
        <f>ROUND(I281*H281,2)</f>
        <v>0</v>
      </c>
      <c r="BL281" s="17" t="s">
        <v>257</v>
      </c>
      <c r="BM281" s="149" t="s">
        <v>1416</v>
      </c>
    </row>
    <row r="282" spans="2:65" s="12" customFormat="1" ht="11.25">
      <c r="B282" s="155"/>
      <c r="D282" s="156" t="s">
        <v>265</v>
      </c>
      <c r="E282" s="157" t="s">
        <v>1</v>
      </c>
      <c r="F282" s="158" t="s">
        <v>1417</v>
      </c>
      <c r="H282" s="159">
        <v>219.2</v>
      </c>
      <c r="I282" s="160"/>
      <c r="L282" s="155"/>
      <c r="M282" s="161"/>
      <c r="T282" s="162"/>
      <c r="AT282" s="157" t="s">
        <v>265</v>
      </c>
      <c r="AU282" s="157" t="s">
        <v>21</v>
      </c>
      <c r="AV282" s="12" t="s">
        <v>21</v>
      </c>
      <c r="AW282" s="12" t="s">
        <v>36</v>
      </c>
      <c r="AX282" s="12" t="s">
        <v>88</v>
      </c>
      <c r="AY282" s="157" t="s">
        <v>250</v>
      </c>
    </row>
    <row r="283" spans="2:65" s="1" customFormat="1" ht="16.5" customHeight="1">
      <c r="B283" s="33"/>
      <c r="C283" s="138" t="s">
        <v>472</v>
      </c>
      <c r="D283" s="138" t="s">
        <v>252</v>
      </c>
      <c r="E283" s="139" t="s">
        <v>1418</v>
      </c>
      <c r="F283" s="140" t="s">
        <v>1419</v>
      </c>
      <c r="G283" s="141" t="s">
        <v>276</v>
      </c>
      <c r="H283" s="142">
        <v>344</v>
      </c>
      <c r="I283" s="143"/>
      <c r="J283" s="144">
        <f>ROUND(I283*H283,2)</f>
        <v>0</v>
      </c>
      <c r="K283" s="140" t="s">
        <v>1</v>
      </c>
      <c r="L283" s="33"/>
      <c r="M283" s="145" t="s">
        <v>1</v>
      </c>
      <c r="N283" s="146" t="s">
        <v>45</v>
      </c>
      <c r="P283" s="147">
        <f>O283*H283</f>
        <v>0</v>
      </c>
      <c r="Q283" s="147">
        <v>0</v>
      </c>
      <c r="R283" s="147">
        <f>Q283*H283</f>
        <v>0</v>
      </c>
      <c r="S283" s="147">
        <v>0</v>
      </c>
      <c r="T283" s="148">
        <f>S283*H283</f>
        <v>0</v>
      </c>
      <c r="AR283" s="149" t="s">
        <v>257</v>
      </c>
      <c r="AT283" s="149" t="s">
        <v>252</v>
      </c>
      <c r="AU283" s="149" t="s">
        <v>21</v>
      </c>
      <c r="AY283" s="17" t="s">
        <v>250</v>
      </c>
      <c r="BE283" s="150">
        <f>IF(N283="základní",J283,0)</f>
        <v>0</v>
      </c>
      <c r="BF283" s="150">
        <f>IF(N283="snížená",J283,0)</f>
        <v>0</v>
      </c>
      <c r="BG283" s="150">
        <f>IF(N283="zákl. přenesená",J283,0)</f>
        <v>0</v>
      </c>
      <c r="BH283" s="150">
        <f>IF(N283="sníž. přenesená",J283,0)</f>
        <v>0</v>
      </c>
      <c r="BI283" s="150">
        <f>IF(N283="nulová",J283,0)</f>
        <v>0</v>
      </c>
      <c r="BJ283" s="17" t="s">
        <v>88</v>
      </c>
      <c r="BK283" s="150">
        <f>ROUND(I283*H283,2)</f>
        <v>0</v>
      </c>
      <c r="BL283" s="17" t="s">
        <v>257</v>
      </c>
      <c r="BM283" s="149" t="s">
        <v>1420</v>
      </c>
    </row>
    <row r="284" spans="2:65" s="12" customFormat="1" ht="11.25">
      <c r="B284" s="155"/>
      <c r="D284" s="156" t="s">
        <v>265</v>
      </c>
      <c r="E284" s="157" t="s">
        <v>1</v>
      </c>
      <c r="F284" s="158" t="s">
        <v>1421</v>
      </c>
      <c r="H284" s="159">
        <v>344</v>
      </c>
      <c r="I284" s="160"/>
      <c r="L284" s="155"/>
      <c r="M284" s="161"/>
      <c r="T284" s="162"/>
      <c r="AT284" s="157" t="s">
        <v>265</v>
      </c>
      <c r="AU284" s="157" t="s">
        <v>21</v>
      </c>
      <c r="AV284" s="12" t="s">
        <v>21</v>
      </c>
      <c r="AW284" s="12" t="s">
        <v>36</v>
      </c>
      <c r="AX284" s="12" t="s">
        <v>88</v>
      </c>
      <c r="AY284" s="157" t="s">
        <v>250</v>
      </c>
    </row>
    <row r="285" spans="2:65" s="1" customFormat="1" ht="24.2" customHeight="1">
      <c r="B285" s="33"/>
      <c r="C285" s="138" t="s">
        <v>478</v>
      </c>
      <c r="D285" s="138" t="s">
        <v>252</v>
      </c>
      <c r="E285" s="139" t="s">
        <v>1422</v>
      </c>
      <c r="F285" s="140" t="s">
        <v>1423</v>
      </c>
      <c r="G285" s="141" t="s">
        <v>276</v>
      </c>
      <c r="H285" s="142">
        <v>20.02</v>
      </c>
      <c r="I285" s="143"/>
      <c r="J285" s="144">
        <f>ROUND(I285*H285,2)</f>
        <v>0</v>
      </c>
      <c r="K285" s="140" t="s">
        <v>256</v>
      </c>
      <c r="L285" s="33"/>
      <c r="M285" s="145" t="s">
        <v>1</v>
      </c>
      <c r="N285" s="146" t="s">
        <v>45</v>
      </c>
      <c r="P285" s="147">
        <f>O285*H285</f>
        <v>0</v>
      </c>
      <c r="Q285" s="147">
        <v>0</v>
      </c>
      <c r="R285" s="147">
        <f>Q285*H285</f>
        <v>0</v>
      </c>
      <c r="S285" s="147">
        <v>0</v>
      </c>
      <c r="T285" s="148">
        <f>S285*H285</f>
        <v>0</v>
      </c>
      <c r="AR285" s="149" t="s">
        <v>257</v>
      </c>
      <c r="AT285" s="149" t="s">
        <v>252</v>
      </c>
      <c r="AU285" s="149" t="s">
        <v>21</v>
      </c>
      <c r="AY285" s="17" t="s">
        <v>250</v>
      </c>
      <c r="BE285" s="150">
        <f>IF(N285="základní",J285,0)</f>
        <v>0</v>
      </c>
      <c r="BF285" s="150">
        <f>IF(N285="snížená",J285,0)</f>
        <v>0</v>
      </c>
      <c r="BG285" s="150">
        <f>IF(N285="zákl. přenesená",J285,0)</f>
        <v>0</v>
      </c>
      <c r="BH285" s="150">
        <f>IF(N285="sníž. přenesená",J285,0)</f>
        <v>0</v>
      </c>
      <c r="BI285" s="150">
        <f>IF(N285="nulová",J285,0)</f>
        <v>0</v>
      </c>
      <c r="BJ285" s="17" t="s">
        <v>88</v>
      </c>
      <c r="BK285" s="150">
        <f>ROUND(I285*H285,2)</f>
        <v>0</v>
      </c>
      <c r="BL285" s="17" t="s">
        <v>257</v>
      </c>
      <c r="BM285" s="149" t="s">
        <v>1424</v>
      </c>
    </row>
    <row r="286" spans="2:65" s="1" customFormat="1" ht="11.25">
      <c r="B286" s="33"/>
      <c r="D286" s="151" t="s">
        <v>259</v>
      </c>
      <c r="F286" s="152" t="s">
        <v>1425</v>
      </c>
      <c r="I286" s="153"/>
      <c r="L286" s="33"/>
      <c r="M286" s="154"/>
      <c r="T286" s="57"/>
      <c r="AT286" s="17" t="s">
        <v>259</v>
      </c>
      <c r="AU286" s="17" t="s">
        <v>21</v>
      </c>
    </row>
    <row r="287" spans="2:65" s="12" customFormat="1" ht="11.25">
      <c r="B287" s="155"/>
      <c r="D287" s="156" t="s">
        <v>265</v>
      </c>
      <c r="E287" s="157" t="s">
        <v>1</v>
      </c>
      <c r="F287" s="158" t="s">
        <v>1426</v>
      </c>
      <c r="H287" s="159">
        <v>20.02</v>
      </c>
      <c r="I287" s="160"/>
      <c r="L287" s="155"/>
      <c r="M287" s="161"/>
      <c r="T287" s="162"/>
      <c r="AT287" s="157" t="s">
        <v>265</v>
      </c>
      <c r="AU287" s="157" t="s">
        <v>21</v>
      </c>
      <c r="AV287" s="12" t="s">
        <v>21</v>
      </c>
      <c r="AW287" s="12" t="s">
        <v>36</v>
      </c>
      <c r="AX287" s="12" t="s">
        <v>88</v>
      </c>
      <c r="AY287" s="157" t="s">
        <v>250</v>
      </c>
    </row>
    <row r="288" spans="2:65" s="1" customFormat="1" ht="16.5" customHeight="1">
      <c r="B288" s="33"/>
      <c r="C288" s="178" t="s">
        <v>485</v>
      </c>
      <c r="D288" s="178" t="s">
        <v>364</v>
      </c>
      <c r="E288" s="179" t="s">
        <v>1427</v>
      </c>
      <c r="F288" s="180" t="s">
        <v>1428</v>
      </c>
      <c r="G288" s="181" t="s">
        <v>402</v>
      </c>
      <c r="H288" s="182">
        <v>180.90799999999999</v>
      </c>
      <c r="I288" s="183"/>
      <c r="J288" s="184">
        <f>ROUND(I288*H288,2)</f>
        <v>0</v>
      </c>
      <c r="K288" s="180" t="s">
        <v>256</v>
      </c>
      <c r="L288" s="185"/>
      <c r="M288" s="186" t="s">
        <v>1</v>
      </c>
      <c r="N288" s="187" t="s">
        <v>45</v>
      </c>
      <c r="P288" s="147">
        <f>O288*H288</f>
        <v>0</v>
      </c>
      <c r="Q288" s="147">
        <v>1</v>
      </c>
      <c r="R288" s="147">
        <f>Q288*H288</f>
        <v>180.90799999999999</v>
      </c>
      <c r="S288" s="147">
        <v>0</v>
      </c>
      <c r="T288" s="148">
        <f>S288*H288</f>
        <v>0</v>
      </c>
      <c r="AR288" s="149" t="s">
        <v>299</v>
      </c>
      <c r="AT288" s="149" t="s">
        <v>364</v>
      </c>
      <c r="AU288" s="149" t="s">
        <v>21</v>
      </c>
      <c r="AY288" s="17" t="s">
        <v>250</v>
      </c>
      <c r="BE288" s="150">
        <f>IF(N288="základní",J288,0)</f>
        <v>0</v>
      </c>
      <c r="BF288" s="150">
        <f>IF(N288="snížená",J288,0)</f>
        <v>0</v>
      </c>
      <c r="BG288" s="150">
        <f>IF(N288="zákl. přenesená",J288,0)</f>
        <v>0</v>
      </c>
      <c r="BH288" s="150">
        <f>IF(N288="sníž. přenesená",J288,0)</f>
        <v>0</v>
      </c>
      <c r="BI288" s="150">
        <f>IF(N288="nulová",J288,0)</f>
        <v>0</v>
      </c>
      <c r="BJ288" s="17" t="s">
        <v>88</v>
      </c>
      <c r="BK288" s="150">
        <f>ROUND(I288*H288,2)</f>
        <v>0</v>
      </c>
      <c r="BL288" s="17" t="s">
        <v>257</v>
      </c>
      <c r="BM288" s="149" t="s">
        <v>1429</v>
      </c>
    </row>
    <row r="289" spans="2:65" s="12" customFormat="1" ht="11.25">
      <c r="B289" s="155"/>
      <c r="D289" s="156" t="s">
        <v>265</v>
      </c>
      <c r="E289" s="157" t="s">
        <v>1</v>
      </c>
      <c r="F289" s="158" t="s">
        <v>1430</v>
      </c>
      <c r="H289" s="159">
        <v>48.04</v>
      </c>
      <c r="I289" s="160"/>
      <c r="L289" s="155"/>
      <c r="M289" s="161"/>
      <c r="T289" s="162"/>
      <c r="AT289" s="157" t="s">
        <v>265</v>
      </c>
      <c r="AU289" s="157" t="s">
        <v>21</v>
      </c>
      <c r="AV289" s="12" t="s">
        <v>21</v>
      </c>
      <c r="AW289" s="12" t="s">
        <v>36</v>
      </c>
      <c r="AX289" s="12" t="s">
        <v>80</v>
      </c>
      <c r="AY289" s="157" t="s">
        <v>250</v>
      </c>
    </row>
    <row r="290" spans="2:65" s="12" customFormat="1" ht="11.25">
      <c r="B290" s="155"/>
      <c r="D290" s="156" t="s">
        <v>265</v>
      </c>
      <c r="E290" s="157" t="s">
        <v>1</v>
      </c>
      <c r="F290" s="158" t="s">
        <v>1431</v>
      </c>
      <c r="H290" s="159">
        <v>42.414000000000001</v>
      </c>
      <c r="I290" s="160"/>
      <c r="L290" s="155"/>
      <c r="M290" s="161"/>
      <c r="T290" s="162"/>
      <c r="AT290" s="157" t="s">
        <v>265</v>
      </c>
      <c r="AU290" s="157" t="s">
        <v>21</v>
      </c>
      <c r="AV290" s="12" t="s">
        <v>21</v>
      </c>
      <c r="AW290" s="12" t="s">
        <v>36</v>
      </c>
      <c r="AX290" s="12" t="s">
        <v>80</v>
      </c>
      <c r="AY290" s="157" t="s">
        <v>250</v>
      </c>
    </row>
    <row r="291" spans="2:65" s="13" customFormat="1" ht="11.25">
      <c r="B291" s="163"/>
      <c r="D291" s="156" t="s">
        <v>265</v>
      </c>
      <c r="E291" s="164" t="s">
        <v>1</v>
      </c>
      <c r="F291" s="165" t="s">
        <v>273</v>
      </c>
      <c r="H291" s="166">
        <v>90.453999999999994</v>
      </c>
      <c r="I291" s="167"/>
      <c r="L291" s="163"/>
      <c r="M291" s="168"/>
      <c r="T291" s="169"/>
      <c r="AT291" s="164" t="s">
        <v>265</v>
      </c>
      <c r="AU291" s="164" t="s">
        <v>21</v>
      </c>
      <c r="AV291" s="13" t="s">
        <v>257</v>
      </c>
      <c r="AW291" s="13" t="s">
        <v>36</v>
      </c>
      <c r="AX291" s="13" t="s">
        <v>88</v>
      </c>
      <c r="AY291" s="164" t="s">
        <v>250</v>
      </c>
    </row>
    <row r="292" spans="2:65" s="12" customFormat="1" ht="11.25">
      <c r="B292" s="155"/>
      <c r="D292" s="156" t="s">
        <v>265</v>
      </c>
      <c r="F292" s="158" t="s">
        <v>1432</v>
      </c>
      <c r="H292" s="159">
        <v>180.90799999999999</v>
      </c>
      <c r="I292" s="160"/>
      <c r="L292" s="155"/>
      <c r="M292" s="161"/>
      <c r="T292" s="162"/>
      <c r="AT292" s="157" t="s">
        <v>265</v>
      </c>
      <c r="AU292" s="157" t="s">
        <v>21</v>
      </c>
      <c r="AV292" s="12" t="s">
        <v>21</v>
      </c>
      <c r="AW292" s="12" t="s">
        <v>4</v>
      </c>
      <c r="AX292" s="12" t="s">
        <v>88</v>
      </c>
      <c r="AY292" s="157" t="s">
        <v>250</v>
      </c>
    </row>
    <row r="293" spans="2:65" s="1" customFormat="1" ht="33" customHeight="1">
      <c r="B293" s="33"/>
      <c r="C293" s="138" t="s">
        <v>491</v>
      </c>
      <c r="D293" s="138" t="s">
        <v>252</v>
      </c>
      <c r="E293" s="139" t="s">
        <v>418</v>
      </c>
      <c r="F293" s="140" t="s">
        <v>419</v>
      </c>
      <c r="G293" s="141" t="s">
        <v>255</v>
      </c>
      <c r="H293" s="142">
        <v>727.71</v>
      </c>
      <c r="I293" s="143"/>
      <c r="J293" s="144">
        <f>ROUND(I293*H293,2)</f>
        <v>0</v>
      </c>
      <c r="K293" s="140" t="s">
        <v>256</v>
      </c>
      <c r="L293" s="33"/>
      <c r="M293" s="145" t="s">
        <v>1</v>
      </c>
      <c r="N293" s="146" t="s">
        <v>45</v>
      </c>
      <c r="P293" s="147">
        <f>O293*H293</f>
        <v>0</v>
      </c>
      <c r="Q293" s="147">
        <v>0</v>
      </c>
      <c r="R293" s="147">
        <f>Q293*H293</f>
        <v>0</v>
      </c>
      <c r="S293" s="147">
        <v>0</v>
      </c>
      <c r="T293" s="148">
        <f>S293*H293</f>
        <v>0</v>
      </c>
      <c r="AR293" s="149" t="s">
        <v>257</v>
      </c>
      <c r="AT293" s="149" t="s">
        <v>252</v>
      </c>
      <c r="AU293" s="149" t="s">
        <v>21</v>
      </c>
      <c r="AY293" s="17" t="s">
        <v>250</v>
      </c>
      <c r="BE293" s="150">
        <f>IF(N293="základní",J293,0)</f>
        <v>0</v>
      </c>
      <c r="BF293" s="150">
        <f>IF(N293="snížená",J293,0)</f>
        <v>0</v>
      </c>
      <c r="BG293" s="150">
        <f>IF(N293="zákl. přenesená",J293,0)</f>
        <v>0</v>
      </c>
      <c r="BH293" s="150">
        <f>IF(N293="sníž. přenesená",J293,0)</f>
        <v>0</v>
      </c>
      <c r="BI293" s="150">
        <f>IF(N293="nulová",J293,0)</f>
        <v>0</v>
      </c>
      <c r="BJ293" s="17" t="s">
        <v>88</v>
      </c>
      <c r="BK293" s="150">
        <f>ROUND(I293*H293,2)</f>
        <v>0</v>
      </c>
      <c r="BL293" s="17" t="s">
        <v>257</v>
      </c>
      <c r="BM293" s="149" t="s">
        <v>1433</v>
      </c>
    </row>
    <row r="294" spans="2:65" s="1" customFormat="1" ht="11.25">
      <c r="B294" s="33"/>
      <c r="D294" s="151" t="s">
        <v>259</v>
      </c>
      <c r="F294" s="152" t="s">
        <v>421</v>
      </c>
      <c r="I294" s="153"/>
      <c r="L294" s="33"/>
      <c r="M294" s="154"/>
      <c r="T294" s="57"/>
      <c r="AT294" s="17" t="s">
        <v>259</v>
      </c>
      <c r="AU294" s="17" t="s">
        <v>21</v>
      </c>
    </row>
    <row r="295" spans="2:65" s="12" customFormat="1" ht="11.25">
      <c r="B295" s="155"/>
      <c r="D295" s="156" t="s">
        <v>265</v>
      </c>
      <c r="E295" s="157" t="s">
        <v>1</v>
      </c>
      <c r="F295" s="158" t="s">
        <v>1434</v>
      </c>
      <c r="H295" s="159">
        <v>727.71</v>
      </c>
      <c r="I295" s="160"/>
      <c r="L295" s="155"/>
      <c r="M295" s="161"/>
      <c r="T295" s="162"/>
      <c r="AT295" s="157" t="s">
        <v>265</v>
      </c>
      <c r="AU295" s="157" t="s">
        <v>21</v>
      </c>
      <c r="AV295" s="12" t="s">
        <v>21</v>
      </c>
      <c r="AW295" s="12" t="s">
        <v>36</v>
      </c>
      <c r="AX295" s="12" t="s">
        <v>88</v>
      </c>
      <c r="AY295" s="157" t="s">
        <v>250</v>
      </c>
    </row>
    <row r="296" spans="2:65" s="1" customFormat="1" ht="24.2" customHeight="1">
      <c r="B296" s="33"/>
      <c r="C296" s="138" t="s">
        <v>495</v>
      </c>
      <c r="D296" s="138" t="s">
        <v>252</v>
      </c>
      <c r="E296" s="139" t="s">
        <v>352</v>
      </c>
      <c r="F296" s="140" t="s">
        <v>353</v>
      </c>
      <c r="G296" s="141" t="s">
        <v>255</v>
      </c>
      <c r="H296" s="142">
        <v>727.71</v>
      </c>
      <c r="I296" s="143"/>
      <c r="J296" s="144">
        <f>ROUND(I296*H296,2)</f>
        <v>0</v>
      </c>
      <c r="K296" s="140" t="s">
        <v>256</v>
      </c>
      <c r="L296" s="33"/>
      <c r="M296" s="145" t="s">
        <v>1</v>
      </c>
      <c r="N296" s="146" t="s">
        <v>45</v>
      </c>
      <c r="P296" s="147">
        <f>O296*H296</f>
        <v>0</v>
      </c>
      <c r="Q296" s="147">
        <v>0</v>
      </c>
      <c r="R296" s="147">
        <f>Q296*H296</f>
        <v>0</v>
      </c>
      <c r="S296" s="147">
        <v>0</v>
      </c>
      <c r="T296" s="148">
        <f>S296*H296</f>
        <v>0</v>
      </c>
      <c r="AR296" s="149" t="s">
        <v>257</v>
      </c>
      <c r="AT296" s="149" t="s">
        <v>252</v>
      </c>
      <c r="AU296" s="149" t="s">
        <v>21</v>
      </c>
      <c r="AY296" s="17" t="s">
        <v>250</v>
      </c>
      <c r="BE296" s="150">
        <f>IF(N296="základní",J296,0)</f>
        <v>0</v>
      </c>
      <c r="BF296" s="150">
        <f>IF(N296="snížená",J296,0)</f>
        <v>0</v>
      </c>
      <c r="BG296" s="150">
        <f>IF(N296="zákl. přenesená",J296,0)</f>
        <v>0</v>
      </c>
      <c r="BH296" s="150">
        <f>IF(N296="sníž. přenesená",J296,0)</f>
        <v>0</v>
      </c>
      <c r="BI296" s="150">
        <f>IF(N296="nulová",J296,0)</f>
        <v>0</v>
      </c>
      <c r="BJ296" s="17" t="s">
        <v>88</v>
      </c>
      <c r="BK296" s="150">
        <f>ROUND(I296*H296,2)</f>
        <v>0</v>
      </c>
      <c r="BL296" s="17" t="s">
        <v>257</v>
      </c>
      <c r="BM296" s="149" t="s">
        <v>1435</v>
      </c>
    </row>
    <row r="297" spans="2:65" s="1" customFormat="1" ht="11.25">
      <c r="B297" s="33"/>
      <c r="D297" s="151" t="s">
        <v>259</v>
      </c>
      <c r="F297" s="152" t="s">
        <v>355</v>
      </c>
      <c r="I297" s="153"/>
      <c r="L297" s="33"/>
      <c r="M297" s="154"/>
      <c r="T297" s="57"/>
      <c r="AT297" s="17" t="s">
        <v>259</v>
      </c>
      <c r="AU297" s="17" t="s">
        <v>21</v>
      </c>
    </row>
    <row r="298" spans="2:65" s="12" customFormat="1" ht="11.25">
      <c r="B298" s="155"/>
      <c r="D298" s="156" t="s">
        <v>265</v>
      </c>
      <c r="E298" s="157" t="s">
        <v>1</v>
      </c>
      <c r="F298" s="158" t="s">
        <v>1434</v>
      </c>
      <c r="H298" s="159">
        <v>727.71</v>
      </c>
      <c r="I298" s="160"/>
      <c r="L298" s="155"/>
      <c r="M298" s="161"/>
      <c r="T298" s="162"/>
      <c r="AT298" s="157" t="s">
        <v>265</v>
      </c>
      <c r="AU298" s="157" t="s">
        <v>21</v>
      </c>
      <c r="AV298" s="12" t="s">
        <v>21</v>
      </c>
      <c r="AW298" s="12" t="s">
        <v>36</v>
      </c>
      <c r="AX298" s="12" t="s">
        <v>88</v>
      </c>
      <c r="AY298" s="157" t="s">
        <v>250</v>
      </c>
    </row>
    <row r="299" spans="2:65" s="1" customFormat="1" ht="16.5" customHeight="1">
      <c r="B299" s="33"/>
      <c r="C299" s="178" t="s">
        <v>503</v>
      </c>
      <c r="D299" s="178" t="s">
        <v>364</v>
      </c>
      <c r="E299" s="179" t="s">
        <v>441</v>
      </c>
      <c r="F299" s="180" t="s">
        <v>442</v>
      </c>
      <c r="G299" s="181" t="s">
        <v>443</v>
      </c>
      <c r="H299" s="182">
        <v>3.4649999999999999</v>
      </c>
      <c r="I299" s="183"/>
      <c r="J299" s="184">
        <f>ROUND(I299*H299,2)</f>
        <v>0</v>
      </c>
      <c r="K299" s="180" t="s">
        <v>256</v>
      </c>
      <c r="L299" s="185"/>
      <c r="M299" s="186" t="s">
        <v>1</v>
      </c>
      <c r="N299" s="187" t="s">
        <v>45</v>
      </c>
      <c r="P299" s="147">
        <f>O299*H299</f>
        <v>0</v>
      </c>
      <c r="Q299" s="147">
        <v>1E-3</v>
      </c>
      <c r="R299" s="147">
        <f>Q299*H299</f>
        <v>3.4649999999999998E-3</v>
      </c>
      <c r="S299" s="147">
        <v>0</v>
      </c>
      <c r="T299" s="148">
        <f>S299*H299</f>
        <v>0</v>
      </c>
      <c r="AR299" s="149" t="s">
        <v>299</v>
      </c>
      <c r="AT299" s="149" t="s">
        <v>364</v>
      </c>
      <c r="AU299" s="149" t="s">
        <v>21</v>
      </c>
      <c r="AY299" s="17" t="s">
        <v>250</v>
      </c>
      <c r="BE299" s="150">
        <f>IF(N299="základní",J299,0)</f>
        <v>0</v>
      </c>
      <c r="BF299" s="150">
        <f>IF(N299="snížená",J299,0)</f>
        <v>0</v>
      </c>
      <c r="BG299" s="150">
        <f>IF(N299="zákl. přenesená",J299,0)</f>
        <v>0</v>
      </c>
      <c r="BH299" s="150">
        <f>IF(N299="sníž. přenesená",J299,0)</f>
        <v>0</v>
      </c>
      <c r="BI299" s="150">
        <f>IF(N299="nulová",J299,0)</f>
        <v>0</v>
      </c>
      <c r="BJ299" s="17" t="s">
        <v>88</v>
      </c>
      <c r="BK299" s="150">
        <f>ROUND(I299*H299,2)</f>
        <v>0</v>
      </c>
      <c r="BL299" s="17" t="s">
        <v>257</v>
      </c>
      <c r="BM299" s="149" t="s">
        <v>1436</v>
      </c>
    </row>
    <row r="300" spans="2:65" s="12" customFormat="1" ht="11.25">
      <c r="B300" s="155"/>
      <c r="D300" s="156" t="s">
        <v>265</v>
      </c>
      <c r="F300" s="158" t="s">
        <v>1437</v>
      </c>
      <c r="H300" s="159">
        <v>3.4649999999999999</v>
      </c>
      <c r="I300" s="160"/>
      <c r="L300" s="155"/>
      <c r="M300" s="161"/>
      <c r="T300" s="162"/>
      <c r="AT300" s="157" t="s">
        <v>265</v>
      </c>
      <c r="AU300" s="157" t="s">
        <v>21</v>
      </c>
      <c r="AV300" s="12" t="s">
        <v>21</v>
      </c>
      <c r="AW300" s="12" t="s">
        <v>4</v>
      </c>
      <c r="AX300" s="12" t="s">
        <v>88</v>
      </c>
      <c r="AY300" s="157" t="s">
        <v>250</v>
      </c>
    </row>
    <row r="301" spans="2:65" s="1" customFormat="1" ht="24.2" customHeight="1">
      <c r="B301" s="33"/>
      <c r="C301" s="138" t="s">
        <v>507</v>
      </c>
      <c r="D301" s="138" t="s">
        <v>252</v>
      </c>
      <c r="E301" s="139" t="s">
        <v>448</v>
      </c>
      <c r="F301" s="140" t="s">
        <v>449</v>
      </c>
      <c r="G301" s="141" t="s">
        <v>255</v>
      </c>
      <c r="H301" s="142">
        <v>714.5</v>
      </c>
      <c r="I301" s="143"/>
      <c r="J301" s="144">
        <f>ROUND(I301*H301,2)</f>
        <v>0</v>
      </c>
      <c r="K301" s="140" t="s">
        <v>256</v>
      </c>
      <c r="L301" s="33"/>
      <c r="M301" s="145" t="s">
        <v>1</v>
      </c>
      <c r="N301" s="146" t="s">
        <v>45</v>
      </c>
      <c r="P301" s="147">
        <f>O301*H301</f>
        <v>0</v>
      </c>
      <c r="Q301" s="147">
        <v>0</v>
      </c>
      <c r="R301" s="147">
        <f>Q301*H301</f>
        <v>0</v>
      </c>
      <c r="S301" s="147">
        <v>0</v>
      </c>
      <c r="T301" s="148">
        <f>S301*H301</f>
        <v>0</v>
      </c>
      <c r="AR301" s="149" t="s">
        <v>257</v>
      </c>
      <c r="AT301" s="149" t="s">
        <v>252</v>
      </c>
      <c r="AU301" s="149" t="s">
        <v>21</v>
      </c>
      <c r="AY301" s="17" t="s">
        <v>250</v>
      </c>
      <c r="BE301" s="150">
        <f>IF(N301="základní",J301,0)</f>
        <v>0</v>
      </c>
      <c r="BF301" s="150">
        <f>IF(N301="snížená",J301,0)</f>
        <v>0</v>
      </c>
      <c r="BG301" s="150">
        <f>IF(N301="zákl. přenesená",J301,0)</f>
        <v>0</v>
      </c>
      <c r="BH301" s="150">
        <f>IF(N301="sníž. přenesená",J301,0)</f>
        <v>0</v>
      </c>
      <c r="BI301" s="150">
        <f>IF(N301="nulová",J301,0)</f>
        <v>0</v>
      </c>
      <c r="BJ301" s="17" t="s">
        <v>88</v>
      </c>
      <c r="BK301" s="150">
        <f>ROUND(I301*H301,2)</f>
        <v>0</v>
      </c>
      <c r="BL301" s="17" t="s">
        <v>257</v>
      </c>
      <c r="BM301" s="149" t="s">
        <v>1438</v>
      </c>
    </row>
    <row r="302" spans="2:65" s="1" customFormat="1" ht="11.25">
      <c r="B302" s="33"/>
      <c r="D302" s="151" t="s">
        <v>259</v>
      </c>
      <c r="F302" s="152" t="s">
        <v>451</v>
      </c>
      <c r="I302" s="153"/>
      <c r="L302" s="33"/>
      <c r="M302" s="154"/>
      <c r="T302" s="57"/>
      <c r="AT302" s="17" t="s">
        <v>259</v>
      </c>
      <c r="AU302" s="17" t="s">
        <v>21</v>
      </c>
    </row>
    <row r="303" spans="2:65" s="1" customFormat="1" ht="16.5" customHeight="1">
      <c r="B303" s="33"/>
      <c r="C303" s="138" t="s">
        <v>511</v>
      </c>
      <c r="D303" s="138" t="s">
        <v>252</v>
      </c>
      <c r="E303" s="139" t="s">
        <v>455</v>
      </c>
      <c r="F303" s="140" t="s">
        <v>456</v>
      </c>
      <c r="G303" s="141" t="s">
        <v>276</v>
      </c>
      <c r="H303" s="142">
        <v>3.4649999999999999</v>
      </c>
      <c r="I303" s="143"/>
      <c r="J303" s="144">
        <f>ROUND(I303*H303,2)</f>
        <v>0</v>
      </c>
      <c r="K303" s="140" t="s">
        <v>256</v>
      </c>
      <c r="L303" s="33"/>
      <c r="M303" s="145" t="s">
        <v>1</v>
      </c>
      <c r="N303" s="146" t="s">
        <v>45</v>
      </c>
      <c r="P303" s="147">
        <f>O303*H303</f>
        <v>0</v>
      </c>
      <c r="Q303" s="147">
        <v>0</v>
      </c>
      <c r="R303" s="147">
        <f>Q303*H303</f>
        <v>0</v>
      </c>
      <c r="S303" s="147">
        <v>0</v>
      </c>
      <c r="T303" s="148">
        <f>S303*H303</f>
        <v>0</v>
      </c>
      <c r="AR303" s="149" t="s">
        <v>257</v>
      </c>
      <c r="AT303" s="149" t="s">
        <v>252</v>
      </c>
      <c r="AU303" s="149" t="s">
        <v>21</v>
      </c>
      <c r="AY303" s="17" t="s">
        <v>250</v>
      </c>
      <c r="BE303" s="150">
        <f>IF(N303="základní",J303,0)</f>
        <v>0</v>
      </c>
      <c r="BF303" s="150">
        <f>IF(N303="snížená",J303,0)</f>
        <v>0</v>
      </c>
      <c r="BG303" s="150">
        <f>IF(N303="zákl. přenesená",J303,0)</f>
        <v>0</v>
      </c>
      <c r="BH303" s="150">
        <f>IF(N303="sníž. přenesená",J303,0)</f>
        <v>0</v>
      </c>
      <c r="BI303" s="150">
        <f>IF(N303="nulová",J303,0)</f>
        <v>0</v>
      </c>
      <c r="BJ303" s="17" t="s">
        <v>88</v>
      </c>
      <c r="BK303" s="150">
        <f>ROUND(I303*H303,2)</f>
        <v>0</v>
      </c>
      <c r="BL303" s="17" t="s">
        <v>257</v>
      </c>
      <c r="BM303" s="149" t="s">
        <v>1439</v>
      </c>
    </row>
    <row r="304" spans="2:65" s="1" customFormat="1" ht="11.25">
      <c r="B304" s="33"/>
      <c r="D304" s="151" t="s">
        <v>259</v>
      </c>
      <c r="F304" s="152" t="s">
        <v>458</v>
      </c>
      <c r="I304" s="153"/>
      <c r="L304" s="33"/>
      <c r="M304" s="154"/>
      <c r="T304" s="57"/>
      <c r="AT304" s="17" t="s">
        <v>259</v>
      </c>
      <c r="AU304" s="17" t="s">
        <v>21</v>
      </c>
    </row>
    <row r="305" spans="2:65" s="11" customFormat="1" ht="22.9" customHeight="1">
      <c r="B305" s="126"/>
      <c r="D305" s="127" t="s">
        <v>79</v>
      </c>
      <c r="E305" s="136" t="s">
        <v>21</v>
      </c>
      <c r="F305" s="136" t="s">
        <v>459</v>
      </c>
      <c r="I305" s="129"/>
      <c r="J305" s="137">
        <f>BK305</f>
        <v>0</v>
      </c>
      <c r="L305" s="126"/>
      <c r="M305" s="131"/>
      <c r="P305" s="132">
        <f>SUM(P306:P336)</f>
        <v>0</v>
      </c>
      <c r="R305" s="132">
        <f>SUM(R306:R336)</f>
        <v>198.01753393999996</v>
      </c>
      <c r="T305" s="133">
        <f>SUM(T306:T336)</f>
        <v>0</v>
      </c>
      <c r="AR305" s="127" t="s">
        <v>88</v>
      </c>
      <c r="AT305" s="134" t="s">
        <v>79</v>
      </c>
      <c r="AU305" s="134" t="s">
        <v>88</v>
      </c>
      <c r="AY305" s="127" t="s">
        <v>250</v>
      </c>
      <c r="BK305" s="135">
        <f>SUM(BK306:BK336)</f>
        <v>0</v>
      </c>
    </row>
    <row r="306" spans="2:65" s="1" customFormat="1" ht="24.2" customHeight="1">
      <c r="B306" s="33"/>
      <c r="C306" s="138" t="s">
        <v>515</v>
      </c>
      <c r="D306" s="138" t="s">
        <v>252</v>
      </c>
      <c r="E306" s="139" t="s">
        <v>1440</v>
      </c>
      <c r="F306" s="140" t="s">
        <v>1441</v>
      </c>
      <c r="G306" s="141" t="s">
        <v>557</v>
      </c>
      <c r="H306" s="142">
        <v>150.63999999999999</v>
      </c>
      <c r="I306" s="143"/>
      <c r="J306" s="144">
        <f>ROUND(I306*H306,2)</f>
        <v>0</v>
      </c>
      <c r="K306" s="140" t="s">
        <v>256</v>
      </c>
      <c r="L306" s="33"/>
      <c r="M306" s="145" t="s">
        <v>1</v>
      </c>
      <c r="N306" s="146" t="s">
        <v>45</v>
      </c>
      <c r="P306" s="147">
        <f>O306*H306</f>
        <v>0</v>
      </c>
      <c r="Q306" s="147">
        <v>3.0000000000000001E-5</v>
      </c>
      <c r="R306" s="147">
        <f>Q306*H306</f>
        <v>4.5192000000000001E-3</v>
      </c>
      <c r="S306" s="147">
        <v>0</v>
      </c>
      <c r="T306" s="148">
        <f>S306*H306</f>
        <v>0</v>
      </c>
      <c r="AR306" s="149" t="s">
        <v>257</v>
      </c>
      <c r="AT306" s="149" t="s">
        <v>252</v>
      </c>
      <c r="AU306" s="149" t="s">
        <v>21</v>
      </c>
      <c r="AY306" s="17" t="s">
        <v>250</v>
      </c>
      <c r="BE306" s="150">
        <f>IF(N306="základní",J306,0)</f>
        <v>0</v>
      </c>
      <c r="BF306" s="150">
        <f>IF(N306="snížená",J306,0)</f>
        <v>0</v>
      </c>
      <c r="BG306" s="150">
        <f>IF(N306="zákl. přenesená",J306,0)</f>
        <v>0</v>
      </c>
      <c r="BH306" s="150">
        <f>IF(N306="sníž. přenesená",J306,0)</f>
        <v>0</v>
      </c>
      <c r="BI306" s="150">
        <f>IF(N306="nulová",J306,0)</f>
        <v>0</v>
      </c>
      <c r="BJ306" s="17" t="s">
        <v>88</v>
      </c>
      <c r="BK306" s="150">
        <f>ROUND(I306*H306,2)</f>
        <v>0</v>
      </c>
      <c r="BL306" s="17" t="s">
        <v>257</v>
      </c>
      <c r="BM306" s="149" t="s">
        <v>1442</v>
      </c>
    </row>
    <row r="307" spans="2:65" s="1" customFormat="1" ht="11.25">
      <c r="B307" s="33"/>
      <c r="D307" s="151" t="s">
        <v>259</v>
      </c>
      <c r="F307" s="152" t="s">
        <v>1443</v>
      </c>
      <c r="I307" s="153"/>
      <c r="L307" s="33"/>
      <c r="M307" s="154"/>
      <c r="T307" s="57"/>
      <c r="AT307" s="17" t="s">
        <v>259</v>
      </c>
      <c r="AU307" s="17" t="s">
        <v>21</v>
      </c>
    </row>
    <row r="308" spans="2:65" s="12" customFormat="1" ht="11.25">
      <c r="B308" s="155"/>
      <c r="D308" s="156" t="s">
        <v>265</v>
      </c>
      <c r="E308" s="157" t="s">
        <v>1</v>
      </c>
      <c r="F308" s="158" t="s">
        <v>1444</v>
      </c>
      <c r="H308" s="159">
        <v>150.63999999999999</v>
      </c>
      <c r="I308" s="160"/>
      <c r="L308" s="155"/>
      <c r="M308" s="161"/>
      <c r="T308" s="162"/>
      <c r="AT308" s="157" t="s">
        <v>265</v>
      </c>
      <c r="AU308" s="157" t="s">
        <v>21</v>
      </c>
      <c r="AV308" s="12" t="s">
        <v>21</v>
      </c>
      <c r="AW308" s="12" t="s">
        <v>36</v>
      </c>
      <c r="AX308" s="12" t="s">
        <v>88</v>
      </c>
      <c r="AY308" s="157" t="s">
        <v>250</v>
      </c>
    </row>
    <row r="309" spans="2:65" s="1" customFormat="1" ht="24.2" customHeight="1">
      <c r="B309" s="33"/>
      <c r="C309" s="138" t="s">
        <v>521</v>
      </c>
      <c r="D309" s="138" t="s">
        <v>252</v>
      </c>
      <c r="E309" s="139" t="s">
        <v>1445</v>
      </c>
      <c r="F309" s="140" t="s">
        <v>1446</v>
      </c>
      <c r="G309" s="141" t="s">
        <v>557</v>
      </c>
      <c r="H309" s="142">
        <v>43.04</v>
      </c>
      <c r="I309" s="143"/>
      <c r="J309" s="144">
        <f>ROUND(I309*H309,2)</f>
        <v>0</v>
      </c>
      <c r="K309" s="140" t="s">
        <v>256</v>
      </c>
      <c r="L309" s="33"/>
      <c r="M309" s="145" t="s">
        <v>1</v>
      </c>
      <c r="N309" s="146" t="s">
        <v>45</v>
      </c>
      <c r="P309" s="147">
        <f>O309*H309</f>
        <v>0</v>
      </c>
      <c r="Q309" s="147">
        <v>3.0000000000000001E-5</v>
      </c>
      <c r="R309" s="147">
        <f>Q309*H309</f>
        <v>1.2911999999999999E-3</v>
      </c>
      <c r="S309" s="147">
        <v>0</v>
      </c>
      <c r="T309" s="148">
        <f>S309*H309</f>
        <v>0</v>
      </c>
      <c r="AR309" s="149" t="s">
        <v>257</v>
      </c>
      <c r="AT309" s="149" t="s">
        <v>252</v>
      </c>
      <c r="AU309" s="149" t="s">
        <v>21</v>
      </c>
      <c r="AY309" s="17" t="s">
        <v>250</v>
      </c>
      <c r="BE309" s="150">
        <f>IF(N309="základní",J309,0)</f>
        <v>0</v>
      </c>
      <c r="BF309" s="150">
        <f>IF(N309="snížená",J309,0)</f>
        <v>0</v>
      </c>
      <c r="BG309" s="150">
        <f>IF(N309="zákl. přenesená",J309,0)</f>
        <v>0</v>
      </c>
      <c r="BH309" s="150">
        <f>IF(N309="sníž. přenesená",J309,0)</f>
        <v>0</v>
      </c>
      <c r="BI309" s="150">
        <f>IF(N309="nulová",J309,0)</f>
        <v>0</v>
      </c>
      <c r="BJ309" s="17" t="s">
        <v>88</v>
      </c>
      <c r="BK309" s="150">
        <f>ROUND(I309*H309,2)</f>
        <v>0</v>
      </c>
      <c r="BL309" s="17" t="s">
        <v>257</v>
      </c>
      <c r="BM309" s="149" t="s">
        <v>1447</v>
      </c>
    </row>
    <row r="310" spans="2:65" s="1" customFormat="1" ht="11.25">
      <c r="B310" s="33"/>
      <c r="D310" s="151" t="s">
        <v>259</v>
      </c>
      <c r="F310" s="152" t="s">
        <v>1448</v>
      </c>
      <c r="I310" s="153"/>
      <c r="L310" s="33"/>
      <c r="M310" s="154"/>
      <c r="T310" s="57"/>
      <c r="AT310" s="17" t="s">
        <v>259</v>
      </c>
      <c r="AU310" s="17" t="s">
        <v>21</v>
      </c>
    </row>
    <row r="311" spans="2:65" s="12" customFormat="1" ht="11.25">
      <c r="B311" s="155"/>
      <c r="D311" s="156" t="s">
        <v>265</v>
      </c>
      <c r="E311" s="157" t="s">
        <v>1</v>
      </c>
      <c r="F311" s="158" t="s">
        <v>1449</v>
      </c>
      <c r="H311" s="159">
        <v>43.04</v>
      </c>
      <c r="I311" s="160"/>
      <c r="L311" s="155"/>
      <c r="M311" s="161"/>
      <c r="T311" s="162"/>
      <c r="AT311" s="157" t="s">
        <v>265</v>
      </c>
      <c r="AU311" s="157" t="s">
        <v>21</v>
      </c>
      <c r="AV311" s="12" t="s">
        <v>21</v>
      </c>
      <c r="AW311" s="12" t="s">
        <v>36</v>
      </c>
      <c r="AX311" s="12" t="s">
        <v>88</v>
      </c>
      <c r="AY311" s="157" t="s">
        <v>250</v>
      </c>
    </row>
    <row r="312" spans="2:65" s="1" customFormat="1" ht="24.2" customHeight="1">
      <c r="B312" s="33"/>
      <c r="C312" s="138" t="s">
        <v>527</v>
      </c>
      <c r="D312" s="138" t="s">
        <v>252</v>
      </c>
      <c r="E312" s="139" t="s">
        <v>1450</v>
      </c>
      <c r="F312" s="140" t="s">
        <v>1451</v>
      </c>
      <c r="G312" s="141" t="s">
        <v>557</v>
      </c>
      <c r="H312" s="142">
        <v>21.52</v>
      </c>
      <c r="I312" s="143"/>
      <c r="J312" s="144">
        <f>ROUND(I312*H312,2)</f>
        <v>0</v>
      </c>
      <c r="K312" s="140" t="s">
        <v>256</v>
      </c>
      <c r="L312" s="33"/>
      <c r="M312" s="145" t="s">
        <v>1</v>
      </c>
      <c r="N312" s="146" t="s">
        <v>45</v>
      </c>
      <c r="P312" s="147">
        <f>O312*H312</f>
        <v>0</v>
      </c>
      <c r="Q312" s="147">
        <v>3.0000000000000001E-5</v>
      </c>
      <c r="R312" s="147">
        <f>Q312*H312</f>
        <v>6.4559999999999997E-4</v>
      </c>
      <c r="S312" s="147">
        <v>0</v>
      </c>
      <c r="T312" s="148">
        <f>S312*H312</f>
        <v>0</v>
      </c>
      <c r="AR312" s="149" t="s">
        <v>257</v>
      </c>
      <c r="AT312" s="149" t="s">
        <v>252</v>
      </c>
      <c r="AU312" s="149" t="s">
        <v>21</v>
      </c>
      <c r="AY312" s="17" t="s">
        <v>250</v>
      </c>
      <c r="BE312" s="150">
        <f>IF(N312="základní",J312,0)</f>
        <v>0</v>
      </c>
      <c r="BF312" s="150">
        <f>IF(N312="snížená",J312,0)</f>
        <v>0</v>
      </c>
      <c r="BG312" s="150">
        <f>IF(N312="zákl. přenesená",J312,0)</f>
        <v>0</v>
      </c>
      <c r="BH312" s="150">
        <f>IF(N312="sníž. přenesená",J312,0)</f>
        <v>0</v>
      </c>
      <c r="BI312" s="150">
        <f>IF(N312="nulová",J312,0)</f>
        <v>0</v>
      </c>
      <c r="BJ312" s="17" t="s">
        <v>88</v>
      </c>
      <c r="BK312" s="150">
        <f>ROUND(I312*H312,2)</f>
        <v>0</v>
      </c>
      <c r="BL312" s="17" t="s">
        <v>257</v>
      </c>
      <c r="BM312" s="149" t="s">
        <v>1452</v>
      </c>
    </row>
    <row r="313" spans="2:65" s="1" customFormat="1" ht="11.25">
      <c r="B313" s="33"/>
      <c r="D313" s="151" t="s">
        <v>259</v>
      </c>
      <c r="F313" s="152" t="s">
        <v>1453</v>
      </c>
      <c r="I313" s="153"/>
      <c r="L313" s="33"/>
      <c r="M313" s="154"/>
      <c r="T313" s="57"/>
      <c r="AT313" s="17" t="s">
        <v>259</v>
      </c>
      <c r="AU313" s="17" t="s">
        <v>21</v>
      </c>
    </row>
    <row r="314" spans="2:65" s="12" customFormat="1" ht="11.25">
      <c r="B314" s="155"/>
      <c r="D314" s="156" t="s">
        <v>265</v>
      </c>
      <c r="E314" s="157" t="s">
        <v>1</v>
      </c>
      <c r="F314" s="158" t="s">
        <v>1454</v>
      </c>
      <c r="H314" s="159">
        <v>21.52</v>
      </c>
      <c r="I314" s="160"/>
      <c r="L314" s="155"/>
      <c r="M314" s="161"/>
      <c r="T314" s="162"/>
      <c r="AT314" s="157" t="s">
        <v>265</v>
      </c>
      <c r="AU314" s="157" t="s">
        <v>21</v>
      </c>
      <c r="AV314" s="12" t="s">
        <v>21</v>
      </c>
      <c r="AW314" s="12" t="s">
        <v>36</v>
      </c>
      <c r="AX314" s="12" t="s">
        <v>88</v>
      </c>
      <c r="AY314" s="157" t="s">
        <v>250</v>
      </c>
    </row>
    <row r="315" spans="2:65" s="1" customFormat="1" ht="24.2" customHeight="1">
      <c r="B315" s="33"/>
      <c r="C315" s="138" t="s">
        <v>532</v>
      </c>
      <c r="D315" s="138" t="s">
        <v>252</v>
      </c>
      <c r="E315" s="139" t="s">
        <v>1455</v>
      </c>
      <c r="F315" s="140" t="s">
        <v>1456</v>
      </c>
      <c r="G315" s="141" t="s">
        <v>557</v>
      </c>
      <c r="H315" s="142">
        <v>851.62</v>
      </c>
      <c r="I315" s="143"/>
      <c r="J315" s="144">
        <f>ROUND(I315*H315,2)</f>
        <v>0</v>
      </c>
      <c r="K315" s="140" t="s">
        <v>256</v>
      </c>
      <c r="L315" s="33"/>
      <c r="M315" s="145" t="s">
        <v>1</v>
      </c>
      <c r="N315" s="146" t="s">
        <v>45</v>
      </c>
      <c r="P315" s="147">
        <f>O315*H315</f>
        <v>0</v>
      </c>
      <c r="Q315" s="147">
        <v>3.0000000000000001E-5</v>
      </c>
      <c r="R315" s="147">
        <f>Q315*H315</f>
        <v>2.5548600000000001E-2</v>
      </c>
      <c r="S315" s="147">
        <v>0</v>
      </c>
      <c r="T315" s="148">
        <f>S315*H315</f>
        <v>0</v>
      </c>
      <c r="AR315" s="149" t="s">
        <v>257</v>
      </c>
      <c r="AT315" s="149" t="s">
        <v>252</v>
      </c>
      <c r="AU315" s="149" t="s">
        <v>21</v>
      </c>
      <c r="AY315" s="17" t="s">
        <v>250</v>
      </c>
      <c r="BE315" s="150">
        <f>IF(N315="základní",J315,0)</f>
        <v>0</v>
      </c>
      <c r="BF315" s="150">
        <f>IF(N315="snížená",J315,0)</f>
        <v>0</v>
      </c>
      <c r="BG315" s="150">
        <f>IF(N315="zákl. přenesená",J315,0)</f>
        <v>0</v>
      </c>
      <c r="BH315" s="150">
        <f>IF(N315="sníž. přenesená",J315,0)</f>
        <v>0</v>
      </c>
      <c r="BI315" s="150">
        <f>IF(N315="nulová",J315,0)</f>
        <v>0</v>
      </c>
      <c r="BJ315" s="17" t="s">
        <v>88</v>
      </c>
      <c r="BK315" s="150">
        <f>ROUND(I315*H315,2)</f>
        <v>0</v>
      </c>
      <c r="BL315" s="17" t="s">
        <v>257</v>
      </c>
      <c r="BM315" s="149" t="s">
        <v>1457</v>
      </c>
    </row>
    <row r="316" spans="2:65" s="1" customFormat="1" ht="11.25">
      <c r="B316" s="33"/>
      <c r="D316" s="151" t="s">
        <v>259</v>
      </c>
      <c r="F316" s="152" t="s">
        <v>1458</v>
      </c>
      <c r="I316" s="153"/>
      <c r="L316" s="33"/>
      <c r="M316" s="154"/>
      <c r="T316" s="57"/>
      <c r="AT316" s="17" t="s">
        <v>259</v>
      </c>
      <c r="AU316" s="17" t="s">
        <v>21</v>
      </c>
    </row>
    <row r="317" spans="2:65" s="12" customFormat="1" ht="11.25">
      <c r="B317" s="155"/>
      <c r="D317" s="156" t="s">
        <v>265</v>
      </c>
      <c r="E317" s="157" t="s">
        <v>1</v>
      </c>
      <c r="F317" s="158" t="s">
        <v>1459</v>
      </c>
      <c r="H317" s="159">
        <v>851.62</v>
      </c>
      <c r="I317" s="160"/>
      <c r="L317" s="155"/>
      <c r="M317" s="161"/>
      <c r="T317" s="162"/>
      <c r="AT317" s="157" t="s">
        <v>265</v>
      </c>
      <c r="AU317" s="157" t="s">
        <v>21</v>
      </c>
      <c r="AV317" s="12" t="s">
        <v>21</v>
      </c>
      <c r="AW317" s="12" t="s">
        <v>36</v>
      </c>
      <c r="AX317" s="12" t="s">
        <v>88</v>
      </c>
      <c r="AY317" s="157" t="s">
        <v>250</v>
      </c>
    </row>
    <row r="318" spans="2:65" s="1" customFormat="1" ht="24.2" customHeight="1">
      <c r="B318" s="33"/>
      <c r="C318" s="138" t="s">
        <v>538</v>
      </c>
      <c r="D318" s="138" t="s">
        <v>252</v>
      </c>
      <c r="E318" s="139" t="s">
        <v>1460</v>
      </c>
      <c r="F318" s="140" t="s">
        <v>1461</v>
      </c>
      <c r="G318" s="141" t="s">
        <v>557</v>
      </c>
      <c r="H318" s="142">
        <v>243.32</v>
      </c>
      <c r="I318" s="143"/>
      <c r="J318" s="144">
        <f>ROUND(I318*H318,2)</f>
        <v>0</v>
      </c>
      <c r="K318" s="140" t="s">
        <v>256</v>
      </c>
      <c r="L318" s="33"/>
      <c r="M318" s="145" t="s">
        <v>1</v>
      </c>
      <c r="N318" s="146" t="s">
        <v>45</v>
      </c>
      <c r="P318" s="147">
        <f>O318*H318</f>
        <v>0</v>
      </c>
      <c r="Q318" s="147">
        <v>4.0000000000000003E-5</v>
      </c>
      <c r="R318" s="147">
        <f>Q318*H318</f>
        <v>9.7327999999999998E-3</v>
      </c>
      <c r="S318" s="147">
        <v>0</v>
      </c>
      <c r="T318" s="148">
        <f>S318*H318</f>
        <v>0</v>
      </c>
      <c r="AR318" s="149" t="s">
        <v>257</v>
      </c>
      <c r="AT318" s="149" t="s">
        <v>252</v>
      </c>
      <c r="AU318" s="149" t="s">
        <v>21</v>
      </c>
      <c r="AY318" s="17" t="s">
        <v>250</v>
      </c>
      <c r="BE318" s="150">
        <f>IF(N318="základní",J318,0)</f>
        <v>0</v>
      </c>
      <c r="BF318" s="150">
        <f>IF(N318="snížená",J318,0)</f>
        <v>0</v>
      </c>
      <c r="BG318" s="150">
        <f>IF(N318="zákl. přenesená",J318,0)</f>
        <v>0</v>
      </c>
      <c r="BH318" s="150">
        <f>IF(N318="sníž. přenesená",J318,0)</f>
        <v>0</v>
      </c>
      <c r="BI318" s="150">
        <f>IF(N318="nulová",J318,0)</f>
        <v>0</v>
      </c>
      <c r="BJ318" s="17" t="s">
        <v>88</v>
      </c>
      <c r="BK318" s="150">
        <f>ROUND(I318*H318,2)</f>
        <v>0</v>
      </c>
      <c r="BL318" s="17" t="s">
        <v>257</v>
      </c>
      <c r="BM318" s="149" t="s">
        <v>1462</v>
      </c>
    </row>
    <row r="319" spans="2:65" s="1" customFormat="1" ht="11.25">
      <c r="B319" s="33"/>
      <c r="D319" s="151" t="s">
        <v>259</v>
      </c>
      <c r="F319" s="152" t="s">
        <v>1463</v>
      </c>
      <c r="I319" s="153"/>
      <c r="L319" s="33"/>
      <c r="M319" s="154"/>
      <c r="T319" s="57"/>
      <c r="AT319" s="17" t="s">
        <v>259</v>
      </c>
      <c r="AU319" s="17" t="s">
        <v>21</v>
      </c>
    </row>
    <row r="320" spans="2:65" s="12" customFormat="1" ht="11.25">
      <c r="B320" s="155"/>
      <c r="D320" s="156" t="s">
        <v>265</v>
      </c>
      <c r="E320" s="157" t="s">
        <v>1</v>
      </c>
      <c r="F320" s="158" t="s">
        <v>1464</v>
      </c>
      <c r="H320" s="159">
        <v>243.32</v>
      </c>
      <c r="I320" s="160"/>
      <c r="L320" s="155"/>
      <c r="M320" s="161"/>
      <c r="T320" s="162"/>
      <c r="AT320" s="157" t="s">
        <v>265</v>
      </c>
      <c r="AU320" s="157" t="s">
        <v>21</v>
      </c>
      <c r="AV320" s="12" t="s">
        <v>21</v>
      </c>
      <c r="AW320" s="12" t="s">
        <v>36</v>
      </c>
      <c r="AX320" s="12" t="s">
        <v>88</v>
      </c>
      <c r="AY320" s="157" t="s">
        <v>250</v>
      </c>
    </row>
    <row r="321" spans="2:65" s="1" customFormat="1" ht="24.2" customHeight="1">
      <c r="B321" s="33"/>
      <c r="C321" s="138" t="s">
        <v>544</v>
      </c>
      <c r="D321" s="138" t="s">
        <v>252</v>
      </c>
      <c r="E321" s="139" t="s">
        <v>1465</v>
      </c>
      <c r="F321" s="140" t="s">
        <v>1466</v>
      </c>
      <c r="G321" s="141" t="s">
        <v>557</v>
      </c>
      <c r="H321" s="142">
        <v>121.66</v>
      </c>
      <c r="I321" s="143"/>
      <c r="J321" s="144">
        <f>ROUND(I321*H321,2)</f>
        <v>0</v>
      </c>
      <c r="K321" s="140" t="s">
        <v>256</v>
      </c>
      <c r="L321" s="33"/>
      <c r="M321" s="145" t="s">
        <v>1</v>
      </c>
      <c r="N321" s="146" t="s">
        <v>45</v>
      </c>
      <c r="P321" s="147">
        <f>O321*H321</f>
        <v>0</v>
      </c>
      <c r="Q321" s="147">
        <v>4.0000000000000003E-5</v>
      </c>
      <c r="R321" s="147">
        <f>Q321*H321</f>
        <v>4.8663999999999999E-3</v>
      </c>
      <c r="S321" s="147">
        <v>0</v>
      </c>
      <c r="T321" s="148">
        <f>S321*H321</f>
        <v>0</v>
      </c>
      <c r="AR321" s="149" t="s">
        <v>257</v>
      </c>
      <c r="AT321" s="149" t="s">
        <v>252</v>
      </c>
      <c r="AU321" s="149" t="s">
        <v>21</v>
      </c>
      <c r="AY321" s="17" t="s">
        <v>250</v>
      </c>
      <c r="BE321" s="150">
        <f>IF(N321="základní",J321,0)</f>
        <v>0</v>
      </c>
      <c r="BF321" s="150">
        <f>IF(N321="snížená",J321,0)</f>
        <v>0</v>
      </c>
      <c r="BG321" s="150">
        <f>IF(N321="zákl. přenesená",J321,0)</f>
        <v>0</v>
      </c>
      <c r="BH321" s="150">
        <f>IF(N321="sníž. přenesená",J321,0)</f>
        <v>0</v>
      </c>
      <c r="BI321" s="150">
        <f>IF(N321="nulová",J321,0)</f>
        <v>0</v>
      </c>
      <c r="BJ321" s="17" t="s">
        <v>88</v>
      </c>
      <c r="BK321" s="150">
        <f>ROUND(I321*H321,2)</f>
        <v>0</v>
      </c>
      <c r="BL321" s="17" t="s">
        <v>257</v>
      </c>
      <c r="BM321" s="149" t="s">
        <v>1467</v>
      </c>
    </row>
    <row r="322" spans="2:65" s="1" customFormat="1" ht="11.25">
      <c r="B322" s="33"/>
      <c r="D322" s="151" t="s">
        <v>259</v>
      </c>
      <c r="F322" s="152" t="s">
        <v>1468</v>
      </c>
      <c r="I322" s="153"/>
      <c r="L322" s="33"/>
      <c r="M322" s="154"/>
      <c r="T322" s="57"/>
      <c r="AT322" s="17" t="s">
        <v>259</v>
      </c>
      <c r="AU322" s="17" t="s">
        <v>21</v>
      </c>
    </row>
    <row r="323" spans="2:65" s="12" customFormat="1" ht="11.25">
      <c r="B323" s="155"/>
      <c r="D323" s="156" t="s">
        <v>265</v>
      </c>
      <c r="E323" s="157" t="s">
        <v>1</v>
      </c>
      <c r="F323" s="158" t="s">
        <v>1469</v>
      </c>
      <c r="H323" s="159">
        <v>121.66</v>
      </c>
      <c r="I323" s="160"/>
      <c r="L323" s="155"/>
      <c r="M323" s="161"/>
      <c r="T323" s="162"/>
      <c r="AT323" s="157" t="s">
        <v>265</v>
      </c>
      <c r="AU323" s="157" t="s">
        <v>21</v>
      </c>
      <c r="AV323" s="12" t="s">
        <v>21</v>
      </c>
      <c r="AW323" s="12" t="s">
        <v>36</v>
      </c>
      <c r="AX323" s="12" t="s">
        <v>88</v>
      </c>
      <c r="AY323" s="157" t="s">
        <v>250</v>
      </c>
    </row>
    <row r="324" spans="2:65" s="1" customFormat="1" ht="37.9" customHeight="1">
      <c r="B324" s="33"/>
      <c r="C324" s="138" t="s">
        <v>549</v>
      </c>
      <c r="D324" s="138" t="s">
        <v>252</v>
      </c>
      <c r="E324" s="139" t="s">
        <v>1470</v>
      </c>
      <c r="F324" s="140" t="s">
        <v>1471</v>
      </c>
      <c r="G324" s="141" t="s">
        <v>557</v>
      </c>
      <c r="H324" s="142">
        <v>215.2</v>
      </c>
      <c r="I324" s="143"/>
      <c r="J324" s="144">
        <f>ROUND(I324*H324,2)</f>
        <v>0</v>
      </c>
      <c r="K324" s="140" t="s">
        <v>256</v>
      </c>
      <c r="L324" s="33"/>
      <c r="M324" s="145" t="s">
        <v>1</v>
      </c>
      <c r="N324" s="146" t="s">
        <v>45</v>
      </c>
      <c r="P324" s="147">
        <f>O324*H324</f>
        <v>0</v>
      </c>
      <c r="Q324" s="147">
        <v>0</v>
      </c>
      <c r="R324" s="147">
        <f>Q324*H324</f>
        <v>0</v>
      </c>
      <c r="S324" s="147">
        <v>0</v>
      </c>
      <c r="T324" s="148">
        <f>S324*H324</f>
        <v>0</v>
      </c>
      <c r="AR324" s="149" t="s">
        <v>257</v>
      </c>
      <c r="AT324" s="149" t="s">
        <v>252</v>
      </c>
      <c r="AU324" s="149" t="s">
        <v>21</v>
      </c>
      <c r="AY324" s="17" t="s">
        <v>250</v>
      </c>
      <c r="BE324" s="150">
        <f>IF(N324="základní",J324,0)</f>
        <v>0</v>
      </c>
      <c r="BF324" s="150">
        <f>IF(N324="snížená",J324,0)</f>
        <v>0</v>
      </c>
      <c r="BG324" s="150">
        <f>IF(N324="zákl. přenesená",J324,0)</f>
        <v>0</v>
      </c>
      <c r="BH324" s="150">
        <f>IF(N324="sníž. přenesená",J324,0)</f>
        <v>0</v>
      </c>
      <c r="BI324" s="150">
        <f>IF(N324="nulová",J324,0)</f>
        <v>0</v>
      </c>
      <c r="BJ324" s="17" t="s">
        <v>88</v>
      </c>
      <c r="BK324" s="150">
        <f>ROUND(I324*H324,2)</f>
        <v>0</v>
      </c>
      <c r="BL324" s="17" t="s">
        <v>257</v>
      </c>
      <c r="BM324" s="149" t="s">
        <v>1472</v>
      </c>
    </row>
    <row r="325" spans="2:65" s="1" customFormat="1" ht="11.25">
      <c r="B325" s="33"/>
      <c r="D325" s="151" t="s">
        <v>259</v>
      </c>
      <c r="F325" s="152" t="s">
        <v>1473</v>
      </c>
      <c r="I325" s="153"/>
      <c r="L325" s="33"/>
      <c r="M325" s="154"/>
      <c r="T325" s="57"/>
      <c r="AT325" s="17" t="s">
        <v>259</v>
      </c>
      <c r="AU325" s="17" t="s">
        <v>21</v>
      </c>
    </row>
    <row r="326" spans="2:65" s="12" customFormat="1" ht="11.25">
      <c r="B326" s="155"/>
      <c r="D326" s="156" t="s">
        <v>265</v>
      </c>
      <c r="E326" s="157" t="s">
        <v>1</v>
      </c>
      <c r="F326" s="158" t="s">
        <v>1474</v>
      </c>
      <c r="H326" s="159">
        <v>139.19999999999999</v>
      </c>
      <c r="I326" s="160"/>
      <c r="L326" s="155"/>
      <c r="M326" s="161"/>
      <c r="T326" s="162"/>
      <c r="AT326" s="157" t="s">
        <v>265</v>
      </c>
      <c r="AU326" s="157" t="s">
        <v>21</v>
      </c>
      <c r="AV326" s="12" t="s">
        <v>21</v>
      </c>
      <c r="AW326" s="12" t="s">
        <v>36</v>
      </c>
      <c r="AX326" s="12" t="s">
        <v>80</v>
      </c>
      <c r="AY326" s="157" t="s">
        <v>250</v>
      </c>
    </row>
    <row r="327" spans="2:65" s="12" customFormat="1" ht="11.25">
      <c r="B327" s="155"/>
      <c r="D327" s="156" t="s">
        <v>265</v>
      </c>
      <c r="E327" s="157" t="s">
        <v>1</v>
      </c>
      <c r="F327" s="158" t="s">
        <v>1475</v>
      </c>
      <c r="H327" s="159">
        <v>76</v>
      </c>
      <c r="I327" s="160"/>
      <c r="L327" s="155"/>
      <c r="M327" s="161"/>
      <c r="T327" s="162"/>
      <c r="AT327" s="157" t="s">
        <v>265</v>
      </c>
      <c r="AU327" s="157" t="s">
        <v>21</v>
      </c>
      <c r="AV327" s="12" t="s">
        <v>21</v>
      </c>
      <c r="AW327" s="12" t="s">
        <v>36</v>
      </c>
      <c r="AX327" s="12" t="s">
        <v>80</v>
      </c>
      <c r="AY327" s="157" t="s">
        <v>250</v>
      </c>
    </row>
    <row r="328" spans="2:65" s="13" customFormat="1" ht="11.25">
      <c r="B328" s="163"/>
      <c r="D328" s="156" t="s">
        <v>265</v>
      </c>
      <c r="E328" s="164" t="s">
        <v>1</v>
      </c>
      <c r="F328" s="165" t="s">
        <v>273</v>
      </c>
      <c r="H328" s="166">
        <v>215.2</v>
      </c>
      <c r="I328" s="167"/>
      <c r="L328" s="163"/>
      <c r="M328" s="168"/>
      <c r="T328" s="169"/>
      <c r="AT328" s="164" t="s">
        <v>265</v>
      </c>
      <c r="AU328" s="164" t="s">
        <v>21</v>
      </c>
      <c r="AV328" s="13" t="s">
        <v>257</v>
      </c>
      <c r="AW328" s="13" t="s">
        <v>36</v>
      </c>
      <c r="AX328" s="13" t="s">
        <v>88</v>
      </c>
      <c r="AY328" s="164" t="s">
        <v>250</v>
      </c>
    </row>
    <row r="329" spans="2:65" s="1" customFormat="1" ht="16.5" customHeight="1">
      <c r="B329" s="33"/>
      <c r="C329" s="178" t="s">
        <v>554</v>
      </c>
      <c r="D329" s="178" t="s">
        <v>364</v>
      </c>
      <c r="E329" s="179" t="s">
        <v>1476</v>
      </c>
      <c r="F329" s="180" t="s">
        <v>1477</v>
      </c>
      <c r="G329" s="181" t="s">
        <v>276</v>
      </c>
      <c r="H329" s="182">
        <v>27.04</v>
      </c>
      <c r="I329" s="183"/>
      <c r="J329" s="184">
        <f>ROUND(I329*H329,2)</f>
        <v>0</v>
      </c>
      <c r="K329" s="180" t="s">
        <v>256</v>
      </c>
      <c r="L329" s="185"/>
      <c r="M329" s="186" t="s">
        <v>1</v>
      </c>
      <c r="N329" s="187" t="s">
        <v>45</v>
      </c>
      <c r="P329" s="147">
        <f>O329*H329</f>
        <v>0</v>
      </c>
      <c r="Q329" s="147">
        <v>2.4289999999999998</v>
      </c>
      <c r="R329" s="147">
        <f>Q329*H329</f>
        <v>65.680159999999987</v>
      </c>
      <c r="S329" s="147">
        <v>0</v>
      </c>
      <c r="T329" s="148">
        <f>S329*H329</f>
        <v>0</v>
      </c>
      <c r="AR329" s="149" t="s">
        <v>299</v>
      </c>
      <c r="AT329" s="149" t="s">
        <v>364</v>
      </c>
      <c r="AU329" s="149" t="s">
        <v>21</v>
      </c>
      <c r="AY329" s="17" t="s">
        <v>250</v>
      </c>
      <c r="BE329" s="150">
        <f>IF(N329="základní",J329,0)</f>
        <v>0</v>
      </c>
      <c r="BF329" s="150">
        <f>IF(N329="snížená",J329,0)</f>
        <v>0</v>
      </c>
      <c r="BG329" s="150">
        <f>IF(N329="zákl. přenesená",J329,0)</f>
        <v>0</v>
      </c>
      <c r="BH329" s="150">
        <f>IF(N329="sníž. přenesená",J329,0)</f>
        <v>0</v>
      </c>
      <c r="BI329" s="150">
        <f>IF(N329="nulová",J329,0)</f>
        <v>0</v>
      </c>
      <c r="BJ329" s="17" t="s">
        <v>88</v>
      </c>
      <c r="BK329" s="150">
        <f>ROUND(I329*H329,2)</f>
        <v>0</v>
      </c>
      <c r="BL329" s="17" t="s">
        <v>257</v>
      </c>
      <c r="BM329" s="149" t="s">
        <v>1478</v>
      </c>
    </row>
    <row r="330" spans="2:65" s="12" customFormat="1" ht="11.25">
      <c r="B330" s="155"/>
      <c r="D330" s="156" t="s">
        <v>265</v>
      </c>
      <c r="E330" s="157" t="s">
        <v>1</v>
      </c>
      <c r="F330" s="158" t="s">
        <v>1479</v>
      </c>
      <c r="H330" s="159">
        <v>27.04</v>
      </c>
      <c r="I330" s="160"/>
      <c r="L330" s="155"/>
      <c r="M330" s="161"/>
      <c r="T330" s="162"/>
      <c r="AT330" s="157" t="s">
        <v>265</v>
      </c>
      <c r="AU330" s="157" t="s">
        <v>21</v>
      </c>
      <c r="AV330" s="12" t="s">
        <v>21</v>
      </c>
      <c r="AW330" s="12" t="s">
        <v>36</v>
      </c>
      <c r="AX330" s="12" t="s">
        <v>88</v>
      </c>
      <c r="AY330" s="157" t="s">
        <v>250</v>
      </c>
    </row>
    <row r="331" spans="2:65" s="1" customFormat="1" ht="24.2" customHeight="1">
      <c r="B331" s="33"/>
      <c r="C331" s="138" t="s">
        <v>561</v>
      </c>
      <c r="D331" s="138" t="s">
        <v>252</v>
      </c>
      <c r="E331" s="139" t="s">
        <v>1480</v>
      </c>
      <c r="F331" s="140" t="s">
        <v>1481</v>
      </c>
      <c r="G331" s="141" t="s">
        <v>402</v>
      </c>
      <c r="H331" s="142">
        <v>3.4340000000000002</v>
      </c>
      <c r="I331" s="143"/>
      <c r="J331" s="144">
        <f>ROUND(I331*H331,2)</f>
        <v>0</v>
      </c>
      <c r="K331" s="140" t="s">
        <v>256</v>
      </c>
      <c r="L331" s="33"/>
      <c r="M331" s="145" t="s">
        <v>1</v>
      </c>
      <c r="N331" s="146" t="s">
        <v>45</v>
      </c>
      <c r="P331" s="147">
        <f>O331*H331</f>
        <v>0</v>
      </c>
      <c r="Q331" s="147">
        <v>1.11381</v>
      </c>
      <c r="R331" s="147">
        <f>Q331*H331</f>
        <v>3.8248235400000001</v>
      </c>
      <c r="S331" s="147">
        <v>0</v>
      </c>
      <c r="T331" s="148">
        <f>S331*H331</f>
        <v>0</v>
      </c>
      <c r="AR331" s="149" t="s">
        <v>257</v>
      </c>
      <c r="AT331" s="149" t="s">
        <v>252</v>
      </c>
      <c r="AU331" s="149" t="s">
        <v>21</v>
      </c>
      <c r="AY331" s="17" t="s">
        <v>250</v>
      </c>
      <c r="BE331" s="150">
        <f>IF(N331="základní",J331,0)</f>
        <v>0</v>
      </c>
      <c r="BF331" s="150">
        <f>IF(N331="snížená",J331,0)</f>
        <v>0</v>
      </c>
      <c r="BG331" s="150">
        <f>IF(N331="zákl. přenesená",J331,0)</f>
        <v>0</v>
      </c>
      <c r="BH331" s="150">
        <f>IF(N331="sníž. přenesená",J331,0)</f>
        <v>0</v>
      </c>
      <c r="BI331" s="150">
        <f>IF(N331="nulová",J331,0)</f>
        <v>0</v>
      </c>
      <c r="BJ331" s="17" t="s">
        <v>88</v>
      </c>
      <c r="BK331" s="150">
        <f>ROUND(I331*H331,2)</f>
        <v>0</v>
      </c>
      <c r="BL331" s="17" t="s">
        <v>257</v>
      </c>
      <c r="BM331" s="149" t="s">
        <v>1482</v>
      </c>
    </row>
    <row r="332" spans="2:65" s="1" customFormat="1" ht="11.25">
      <c r="B332" s="33"/>
      <c r="D332" s="151" t="s">
        <v>259</v>
      </c>
      <c r="F332" s="152" t="s">
        <v>1483</v>
      </c>
      <c r="I332" s="153"/>
      <c r="L332" s="33"/>
      <c r="M332" s="154"/>
      <c r="T332" s="57"/>
      <c r="AT332" s="17" t="s">
        <v>259</v>
      </c>
      <c r="AU332" s="17" t="s">
        <v>21</v>
      </c>
    </row>
    <row r="333" spans="2:65" s="12" customFormat="1" ht="11.25">
      <c r="B333" s="155"/>
      <c r="D333" s="156" t="s">
        <v>265</v>
      </c>
      <c r="E333" s="157" t="s">
        <v>1</v>
      </c>
      <c r="F333" s="158" t="s">
        <v>1484</v>
      </c>
      <c r="H333" s="159">
        <v>3.4340000000000002</v>
      </c>
      <c r="I333" s="160"/>
      <c r="L333" s="155"/>
      <c r="M333" s="161"/>
      <c r="T333" s="162"/>
      <c r="AT333" s="157" t="s">
        <v>265</v>
      </c>
      <c r="AU333" s="157" t="s">
        <v>21</v>
      </c>
      <c r="AV333" s="12" t="s">
        <v>21</v>
      </c>
      <c r="AW333" s="12" t="s">
        <v>36</v>
      </c>
      <c r="AX333" s="12" t="s">
        <v>88</v>
      </c>
      <c r="AY333" s="157" t="s">
        <v>250</v>
      </c>
    </row>
    <row r="334" spans="2:65" s="1" customFormat="1" ht="16.5" customHeight="1">
      <c r="B334" s="33"/>
      <c r="C334" s="138" t="s">
        <v>566</v>
      </c>
      <c r="D334" s="138" t="s">
        <v>252</v>
      </c>
      <c r="E334" s="139" t="s">
        <v>461</v>
      </c>
      <c r="F334" s="140" t="s">
        <v>462</v>
      </c>
      <c r="G334" s="141" t="s">
        <v>276</v>
      </c>
      <c r="H334" s="142">
        <v>55.83</v>
      </c>
      <c r="I334" s="143"/>
      <c r="J334" s="144">
        <f>ROUND(I334*H334,2)</f>
        <v>0</v>
      </c>
      <c r="K334" s="140" t="s">
        <v>256</v>
      </c>
      <c r="L334" s="33"/>
      <c r="M334" s="145" t="s">
        <v>1</v>
      </c>
      <c r="N334" s="146" t="s">
        <v>45</v>
      </c>
      <c r="P334" s="147">
        <f>O334*H334</f>
        <v>0</v>
      </c>
      <c r="Q334" s="147">
        <v>2.3010199999999998</v>
      </c>
      <c r="R334" s="147">
        <f>Q334*H334</f>
        <v>128.4659466</v>
      </c>
      <c r="S334" s="147">
        <v>0</v>
      </c>
      <c r="T334" s="148">
        <f>S334*H334</f>
        <v>0</v>
      </c>
      <c r="AR334" s="149" t="s">
        <v>257</v>
      </c>
      <c r="AT334" s="149" t="s">
        <v>252</v>
      </c>
      <c r="AU334" s="149" t="s">
        <v>21</v>
      </c>
      <c r="AY334" s="17" t="s">
        <v>250</v>
      </c>
      <c r="BE334" s="150">
        <f>IF(N334="základní",J334,0)</f>
        <v>0</v>
      </c>
      <c r="BF334" s="150">
        <f>IF(N334="snížená",J334,0)</f>
        <v>0</v>
      </c>
      <c r="BG334" s="150">
        <f>IF(N334="zákl. přenesená",J334,0)</f>
        <v>0</v>
      </c>
      <c r="BH334" s="150">
        <f>IF(N334="sníž. přenesená",J334,0)</f>
        <v>0</v>
      </c>
      <c r="BI334" s="150">
        <f>IF(N334="nulová",J334,0)</f>
        <v>0</v>
      </c>
      <c r="BJ334" s="17" t="s">
        <v>88</v>
      </c>
      <c r="BK334" s="150">
        <f>ROUND(I334*H334,2)</f>
        <v>0</v>
      </c>
      <c r="BL334" s="17" t="s">
        <v>257</v>
      </c>
      <c r="BM334" s="149" t="s">
        <v>1485</v>
      </c>
    </row>
    <row r="335" spans="2:65" s="1" customFormat="1" ht="11.25">
      <c r="B335" s="33"/>
      <c r="D335" s="151" t="s">
        <v>259</v>
      </c>
      <c r="F335" s="152" t="s">
        <v>464</v>
      </c>
      <c r="I335" s="153"/>
      <c r="L335" s="33"/>
      <c r="M335" s="154"/>
      <c r="T335" s="57"/>
      <c r="AT335" s="17" t="s">
        <v>259</v>
      </c>
      <c r="AU335" s="17" t="s">
        <v>21</v>
      </c>
    </row>
    <row r="336" spans="2:65" s="12" customFormat="1" ht="11.25">
      <c r="B336" s="155"/>
      <c r="D336" s="156" t="s">
        <v>265</v>
      </c>
      <c r="E336" s="157" t="s">
        <v>1</v>
      </c>
      <c r="F336" s="158" t="s">
        <v>1486</v>
      </c>
      <c r="H336" s="159">
        <v>55.83</v>
      </c>
      <c r="I336" s="160"/>
      <c r="L336" s="155"/>
      <c r="M336" s="161"/>
      <c r="T336" s="162"/>
      <c r="AT336" s="157" t="s">
        <v>265</v>
      </c>
      <c r="AU336" s="157" t="s">
        <v>21</v>
      </c>
      <c r="AV336" s="12" t="s">
        <v>21</v>
      </c>
      <c r="AW336" s="12" t="s">
        <v>36</v>
      </c>
      <c r="AX336" s="12" t="s">
        <v>88</v>
      </c>
      <c r="AY336" s="157" t="s">
        <v>250</v>
      </c>
    </row>
    <row r="337" spans="2:65" s="11" customFormat="1" ht="22.9" customHeight="1">
      <c r="B337" s="126"/>
      <c r="D337" s="127" t="s">
        <v>79</v>
      </c>
      <c r="E337" s="136" t="s">
        <v>267</v>
      </c>
      <c r="F337" s="136" t="s">
        <v>484</v>
      </c>
      <c r="I337" s="129"/>
      <c r="J337" s="137">
        <f>BK337</f>
        <v>0</v>
      </c>
      <c r="L337" s="126"/>
      <c r="M337" s="131"/>
      <c r="P337" s="132">
        <f>SUM(P338:P380)</f>
        <v>0</v>
      </c>
      <c r="R337" s="132">
        <f>SUM(R338:R380)</f>
        <v>116.24992081000001</v>
      </c>
      <c r="T337" s="133">
        <f>SUM(T338:T380)</f>
        <v>0</v>
      </c>
      <c r="AR337" s="127" t="s">
        <v>88</v>
      </c>
      <c r="AT337" s="134" t="s">
        <v>79</v>
      </c>
      <c r="AU337" s="134" t="s">
        <v>88</v>
      </c>
      <c r="AY337" s="127" t="s">
        <v>250</v>
      </c>
      <c r="BK337" s="135">
        <f>SUM(BK338:BK380)</f>
        <v>0</v>
      </c>
    </row>
    <row r="338" spans="2:65" s="1" customFormat="1" ht="16.5" customHeight="1">
      <c r="B338" s="33"/>
      <c r="C338" s="138" t="s">
        <v>572</v>
      </c>
      <c r="D338" s="138" t="s">
        <v>252</v>
      </c>
      <c r="E338" s="139" t="s">
        <v>1487</v>
      </c>
      <c r="F338" s="140" t="s">
        <v>1488</v>
      </c>
      <c r="G338" s="141" t="s">
        <v>255</v>
      </c>
      <c r="H338" s="142">
        <v>77.239999999999995</v>
      </c>
      <c r="I338" s="143"/>
      <c r="J338" s="144">
        <f>ROUND(I338*H338,2)</f>
        <v>0</v>
      </c>
      <c r="K338" s="140" t="s">
        <v>256</v>
      </c>
      <c r="L338" s="33"/>
      <c r="M338" s="145" t="s">
        <v>1</v>
      </c>
      <c r="N338" s="146" t="s">
        <v>45</v>
      </c>
      <c r="P338" s="147">
        <f>O338*H338</f>
        <v>0</v>
      </c>
      <c r="Q338" s="147">
        <v>4.0099999999999997E-3</v>
      </c>
      <c r="R338" s="147">
        <f>Q338*H338</f>
        <v>0.30973239999999996</v>
      </c>
      <c r="S338" s="147">
        <v>0</v>
      </c>
      <c r="T338" s="148">
        <f>S338*H338</f>
        <v>0</v>
      </c>
      <c r="AR338" s="149" t="s">
        <v>257</v>
      </c>
      <c r="AT338" s="149" t="s">
        <v>252</v>
      </c>
      <c r="AU338" s="149" t="s">
        <v>21</v>
      </c>
      <c r="AY338" s="17" t="s">
        <v>250</v>
      </c>
      <c r="BE338" s="150">
        <f>IF(N338="základní",J338,0)</f>
        <v>0</v>
      </c>
      <c r="BF338" s="150">
        <f>IF(N338="snížená",J338,0)</f>
        <v>0</v>
      </c>
      <c r="BG338" s="150">
        <f>IF(N338="zákl. přenesená",J338,0)</f>
        <v>0</v>
      </c>
      <c r="BH338" s="150">
        <f>IF(N338="sníž. přenesená",J338,0)</f>
        <v>0</v>
      </c>
      <c r="BI338" s="150">
        <f>IF(N338="nulová",J338,0)</f>
        <v>0</v>
      </c>
      <c r="BJ338" s="17" t="s">
        <v>88</v>
      </c>
      <c r="BK338" s="150">
        <f>ROUND(I338*H338,2)</f>
        <v>0</v>
      </c>
      <c r="BL338" s="17" t="s">
        <v>257</v>
      </c>
      <c r="BM338" s="149" t="s">
        <v>1489</v>
      </c>
    </row>
    <row r="339" spans="2:65" s="1" customFormat="1" ht="11.25">
      <c r="B339" s="33"/>
      <c r="D339" s="151" t="s">
        <v>259</v>
      </c>
      <c r="F339" s="152" t="s">
        <v>1490</v>
      </c>
      <c r="I339" s="153"/>
      <c r="L339" s="33"/>
      <c r="M339" s="154"/>
      <c r="T339" s="57"/>
      <c r="AT339" s="17" t="s">
        <v>259</v>
      </c>
      <c r="AU339" s="17" t="s">
        <v>21</v>
      </c>
    </row>
    <row r="340" spans="2:65" s="12" customFormat="1" ht="11.25">
      <c r="B340" s="155"/>
      <c r="D340" s="156" t="s">
        <v>265</v>
      </c>
      <c r="E340" s="157" t="s">
        <v>1</v>
      </c>
      <c r="F340" s="158" t="s">
        <v>1491</v>
      </c>
      <c r="H340" s="159">
        <v>77.239999999999995</v>
      </c>
      <c r="I340" s="160"/>
      <c r="L340" s="155"/>
      <c r="M340" s="161"/>
      <c r="T340" s="162"/>
      <c r="AT340" s="157" t="s">
        <v>265</v>
      </c>
      <c r="AU340" s="157" t="s">
        <v>21</v>
      </c>
      <c r="AV340" s="12" t="s">
        <v>21</v>
      </c>
      <c r="AW340" s="12" t="s">
        <v>36</v>
      </c>
      <c r="AX340" s="12" t="s">
        <v>88</v>
      </c>
      <c r="AY340" s="157" t="s">
        <v>250</v>
      </c>
    </row>
    <row r="341" spans="2:65" s="1" customFormat="1" ht="21.75" customHeight="1">
      <c r="B341" s="33"/>
      <c r="C341" s="138" t="s">
        <v>577</v>
      </c>
      <c r="D341" s="138" t="s">
        <v>252</v>
      </c>
      <c r="E341" s="139" t="s">
        <v>1492</v>
      </c>
      <c r="F341" s="140" t="s">
        <v>1493</v>
      </c>
      <c r="G341" s="141" t="s">
        <v>255</v>
      </c>
      <c r="H341" s="142">
        <v>77.239999999999995</v>
      </c>
      <c r="I341" s="143"/>
      <c r="J341" s="144">
        <f>ROUND(I341*H341,2)</f>
        <v>0</v>
      </c>
      <c r="K341" s="140" t="s">
        <v>256</v>
      </c>
      <c r="L341" s="33"/>
      <c r="M341" s="145" t="s">
        <v>1</v>
      </c>
      <c r="N341" s="146" t="s">
        <v>45</v>
      </c>
      <c r="P341" s="147">
        <f>O341*H341</f>
        <v>0</v>
      </c>
      <c r="Q341" s="147">
        <v>4.0000000000000003E-5</v>
      </c>
      <c r="R341" s="147">
        <f>Q341*H341</f>
        <v>3.0896000000000001E-3</v>
      </c>
      <c r="S341" s="147">
        <v>0</v>
      </c>
      <c r="T341" s="148">
        <f>S341*H341</f>
        <v>0</v>
      </c>
      <c r="AR341" s="149" t="s">
        <v>257</v>
      </c>
      <c r="AT341" s="149" t="s">
        <v>252</v>
      </c>
      <c r="AU341" s="149" t="s">
        <v>21</v>
      </c>
      <c r="AY341" s="17" t="s">
        <v>250</v>
      </c>
      <c r="BE341" s="150">
        <f>IF(N341="základní",J341,0)</f>
        <v>0</v>
      </c>
      <c r="BF341" s="150">
        <f>IF(N341="snížená",J341,0)</f>
        <v>0</v>
      </c>
      <c r="BG341" s="150">
        <f>IF(N341="zákl. přenesená",J341,0)</f>
        <v>0</v>
      </c>
      <c r="BH341" s="150">
        <f>IF(N341="sníž. přenesená",J341,0)</f>
        <v>0</v>
      </c>
      <c r="BI341" s="150">
        <f>IF(N341="nulová",J341,0)</f>
        <v>0</v>
      </c>
      <c r="BJ341" s="17" t="s">
        <v>88</v>
      </c>
      <c r="BK341" s="150">
        <f>ROUND(I341*H341,2)</f>
        <v>0</v>
      </c>
      <c r="BL341" s="17" t="s">
        <v>257</v>
      </c>
      <c r="BM341" s="149" t="s">
        <v>1494</v>
      </c>
    </row>
    <row r="342" spans="2:65" s="1" customFormat="1" ht="11.25">
      <c r="B342" s="33"/>
      <c r="D342" s="151" t="s">
        <v>259</v>
      </c>
      <c r="F342" s="152" t="s">
        <v>1495</v>
      </c>
      <c r="I342" s="153"/>
      <c r="L342" s="33"/>
      <c r="M342" s="154"/>
      <c r="T342" s="57"/>
      <c r="AT342" s="17" t="s">
        <v>259</v>
      </c>
      <c r="AU342" s="17" t="s">
        <v>21</v>
      </c>
    </row>
    <row r="343" spans="2:65" s="1" customFormat="1" ht="24.2" customHeight="1">
      <c r="B343" s="33"/>
      <c r="C343" s="138" t="s">
        <v>583</v>
      </c>
      <c r="D343" s="138" t="s">
        <v>252</v>
      </c>
      <c r="E343" s="139" t="s">
        <v>516</v>
      </c>
      <c r="F343" s="140" t="s">
        <v>517</v>
      </c>
      <c r="G343" s="141" t="s">
        <v>276</v>
      </c>
      <c r="H343" s="142">
        <v>658.33</v>
      </c>
      <c r="I343" s="143"/>
      <c r="J343" s="144">
        <f>ROUND(I343*H343,2)</f>
        <v>0</v>
      </c>
      <c r="K343" s="140" t="s">
        <v>256</v>
      </c>
      <c r="L343" s="33"/>
      <c r="M343" s="145" t="s">
        <v>1</v>
      </c>
      <c r="N343" s="146" t="s">
        <v>45</v>
      </c>
      <c r="P343" s="147">
        <f>O343*H343</f>
        <v>0</v>
      </c>
      <c r="Q343" s="147">
        <v>0</v>
      </c>
      <c r="R343" s="147">
        <f>Q343*H343</f>
        <v>0</v>
      </c>
      <c r="S343" s="147">
        <v>0</v>
      </c>
      <c r="T343" s="148">
        <f>S343*H343</f>
        <v>0</v>
      </c>
      <c r="AR343" s="149" t="s">
        <v>257</v>
      </c>
      <c r="AT343" s="149" t="s">
        <v>252</v>
      </c>
      <c r="AU343" s="149" t="s">
        <v>21</v>
      </c>
      <c r="AY343" s="17" t="s">
        <v>250</v>
      </c>
      <c r="BE343" s="150">
        <f>IF(N343="základní",J343,0)</f>
        <v>0</v>
      </c>
      <c r="BF343" s="150">
        <f>IF(N343="snížená",J343,0)</f>
        <v>0</v>
      </c>
      <c r="BG343" s="150">
        <f>IF(N343="zákl. přenesená",J343,0)</f>
        <v>0</v>
      </c>
      <c r="BH343" s="150">
        <f>IF(N343="sníž. přenesená",J343,0)</f>
        <v>0</v>
      </c>
      <c r="BI343" s="150">
        <f>IF(N343="nulová",J343,0)</f>
        <v>0</v>
      </c>
      <c r="BJ343" s="17" t="s">
        <v>88</v>
      </c>
      <c r="BK343" s="150">
        <f>ROUND(I343*H343,2)</f>
        <v>0</v>
      </c>
      <c r="BL343" s="17" t="s">
        <v>257</v>
      </c>
      <c r="BM343" s="149" t="s">
        <v>1496</v>
      </c>
    </row>
    <row r="344" spans="2:65" s="1" customFormat="1" ht="11.25">
      <c r="B344" s="33"/>
      <c r="D344" s="151" t="s">
        <v>259</v>
      </c>
      <c r="F344" s="152" t="s">
        <v>519</v>
      </c>
      <c r="I344" s="153"/>
      <c r="L344" s="33"/>
      <c r="M344" s="154"/>
      <c r="T344" s="57"/>
      <c r="AT344" s="17" t="s">
        <v>259</v>
      </c>
      <c r="AU344" s="17" t="s">
        <v>21</v>
      </c>
    </row>
    <row r="345" spans="2:65" s="12" customFormat="1" ht="11.25">
      <c r="B345" s="155"/>
      <c r="D345" s="156" t="s">
        <v>265</v>
      </c>
      <c r="E345" s="157" t="s">
        <v>1</v>
      </c>
      <c r="F345" s="158" t="s">
        <v>1497</v>
      </c>
      <c r="H345" s="159">
        <v>658.33</v>
      </c>
      <c r="I345" s="160"/>
      <c r="L345" s="155"/>
      <c r="M345" s="161"/>
      <c r="T345" s="162"/>
      <c r="AT345" s="157" t="s">
        <v>265</v>
      </c>
      <c r="AU345" s="157" t="s">
        <v>21</v>
      </c>
      <c r="AV345" s="12" t="s">
        <v>21</v>
      </c>
      <c r="AW345" s="12" t="s">
        <v>36</v>
      </c>
      <c r="AX345" s="12" t="s">
        <v>88</v>
      </c>
      <c r="AY345" s="157" t="s">
        <v>250</v>
      </c>
    </row>
    <row r="346" spans="2:65" s="1" customFormat="1" ht="21.75" customHeight="1">
      <c r="B346" s="33"/>
      <c r="C346" s="138" t="s">
        <v>588</v>
      </c>
      <c r="D346" s="138" t="s">
        <v>252</v>
      </c>
      <c r="E346" s="139" t="s">
        <v>522</v>
      </c>
      <c r="F346" s="140" t="s">
        <v>523</v>
      </c>
      <c r="G346" s="141" t="s">
        <v>255</v>
      </c>
      <c r="H346" s="142">
        <v>325.13</v>
      </c>
      <c r="I346" s="143"/>
      <c r="J346" s="144">
        <f>ROUND(I346*H346,2)</f>
        <v>0</v>
      </c>
      <c r="K346" s="140" t="s">
        <v>256</v>
      </c>
      <c r="L346" s="33"/>
      <c r="M346" s="145" t="s">
        <v>1</v>
      </c>
      <c r="N346" s="146" t="s">
        <v>45</v>
      </c>
      <c r="P346" s="147">
        <f>O346*H346</f>
        <v>0</v>
      </c>
      <c r="Q346" s="147">
        <v>8.6499999999999997E-3</v>
      </c>
      <c r="R346" s="147">
        <f>Q346*H346</f>
        <v>2.8123744999999998</v>
      </c>
      <c r="S346" s="147">
        <v>0</v>
      </c>
      <c r="T346" s="148">
        <f>S346*H346</f>
        <v>0</v>
      </c>
      <c r="AR346" s="149" t="s">
        <v>257</v>
      </c>
      <c r="AT346" s="149" t="s">
        <v>252</v>
      </c>
      <c r="AU346" s="149" t="s">
        <v>21</v>
      </c>
      <c r="AY346" s="17" t="s">
        <v>250</v>
      </c>
      <c r="BE346" s="150">
        <f>IF(N346="základní",J346,0)</f>
        <v>0</v>
      </c>
      <c r="BF346" s="150">
        <f>IF(N346="snížená",J346,0)</f>
        <v>0</v>
      </c>
      <c r="BG346" s="150">
        <f>IF(N346="zákl. přenesená",J346,0)</f>
        <v>0</v>
      </c>
      <c r="BH346" s="150">
        <f>IF(N346="sníž. přenesená",J346,0)</f>
        <v>0</v>
      </c>
      <c r="BI346" s="150">
        <f>IF(N346="nulová",J346,0)</f>
        <v>0</v>
      </c>
      <c r="BJ346" s="17" t="s">
        <v>88</v>
      </c>
      <c r="BK346" s="150">
        <f>ROUND(I346*H346,2)</f>
        <v>0</v>
      </c>
      <c r="BL346" s="17" t="s">
        <v>257</v>
      </c>
      <c r="BM346" s="149" t="s">
        <v>1498</v>
      </c>
    </row>
    <row r="347" spans="2:65" s="1" customFormat="1" ht="11.25">
      <c r="B347" s="33"/>
      <c r="D347" s="151" t="s">
        <v>259</v>
      </c>
      <c r="F347" s="152" t="s">
        <v>525</v>
      </c>
      <c r="I347" s="153"/>
      <c r="L347" s="33"/>
      <c r="M347" s="154"/>
      <c r="T347" s="57"/>
      <c r="AT347" s="17" t="s">
        <v>259</v>
      </c>
      <c r="AU347" s="17" t="s">
        <v>21</v>
      </c>
    </row>
    <row r="348" spans="2:65" s="12" customFormat="1" ht="11.25">
      <c r="B348" s="155"/>
      <c r="D348" s="156" t="s">
        <v>265</v>
      </c>
      <c r="E348" s="157" t="s">
        <v>1</v>
      </c>
      <c r="F348" s="158" t="s">
        <v>1499</v>
      </c>
      <c r="H348" s="159">
        <v>325.13</v>
      </c>
      <c r="I348" s="160"/>
      <c r="L348" s="155"/>
      <c r="M348" s="161"/>
      <c r="T348" s="162"/>
      <c r="AT348" s="157" t="s">
        <v>265</v>
      </c>
      <c r="AU348" s="157" t="s">
        <v>21</v>
      </c>
      <c r="AV348" s="12" t="s">
        <v>21</v>
      </c>
      <c r="AW348" s="12" t="s">
        <v>36</v>
      </c>
      <c r="AX348" s="12" t="s">
        <v>88</v>
      </c>
      <c r="AY348" s="157" t="s">
        <v>250</v>
      </c>
    </row>
    <row r="349" spans="2:65" s="1" customFormat="1" ht="16.5" customHeight="1">
      <c r="B349" s="33"/>
      <c r="C349" s="138" t="s">
        <v>594</v>
      </c>
      <c r="D349" s="138" t="s">
        <v>252</v>
      </c>
      <c r="E349" s="139" t="s">
        <v>1500</v>
      </c>
      <c r="F349" s="140" t="s">
        <v>1501</v>
      </c>
      <c r="G349" s="141" t="s">
        <v>255</v>
      </c>
      <c r="H349" s="142">
        <v>84.63</v>
      </c>
      <c r="I349" s="143"/>
      <c r="J349" s="144">
        <f>ROUND(I349*H349,2)</f>
        <v>0</v>
      </c>
      <c r="K349" s="140" t="s">
        <v>1</v>
      </c>
      <c r="L349" s="33"/>
      <c r="M349" s="145" t="s">
        <v>1</v>
      </c>
      <c r="N349" s="146" t="s">
        <v>45</v>
      </c>
      <c r="P349" s="147">
        <f>O349*H349</f>
        <v>0</v>
      </c>
      <c r="Q349" s="147">
        <v>8.6499999999999997E-3</v>
      </c>
      <c r="R349" s="147">
        <f>Q349*H349</f>
        <v>0.73204949999999991</v>
      </c>
      <c r="S349" s="147">
        <v>0</v>
      </c>
      <c r="T349" s="148">
        <f>S349*H349</f>
        <v>0</v>
      </c>
      <c r="AR349" s="149" t="s">
        <v>257</v>
      </c>
      <c r="AT349" s="149" t="s">
        <v>252</v>
      </c>
      <c r="AU349" s="149" t="s">
        <v>21</v>
      </c>
      <c r="AY349" s="17" t="s">
        <v>250</v>
      </c>
      <c r="BE349" s="150">
        <f>IF(N349="základní",J349,0)</f>
        <v>0</v>
      </c>
      <c r="BF349" s="150">
        <f>IF(N349="snížená",J349,0)</f>
        <v>0</v>
      </c>
      <c r="BG349" s="150">
        <f>IF(N349="zákl. přenesená",J349,0)</f>
        <v>0</v>
      </c>
      <c r="BH349" s="150">
        <f>IF(N349="sníž. přenesená",J349,0)</f>
        <v>0</v>
      </c>
      <c r="BI349" s="150">
        <f>IF(N349="nulová",J349,0)</f>
        <v>0</v>
      </c>
      <c r="BJ349" s="17" t="s">
        <v>88</v>
      </c>
      <c r="BK349" s="150">
        <f>ROUND(I349*H349,2)</f>
        <v>0</v>
      </c>
      <c r="BL349" s="17" t="s">
        <v>257</v>
      </c>
      <c r="BM349" s="149" t="s">
        <v>1502</v>
      </c>
    </row>
    <row r="350" spans="2:65" s="12" customFormat="1" ht="11.25">
      <c r="B350" s="155"/>
      <c r="D350" s="156" t="s">
        <v>265</v>
      </c>
      <c r="E350" s="157" t="s">
        <v>1</v>
      </c>
      <c r="F350" s="158" t="s">
        <v>1503</v>
      </c>
      <c r="H350" s="159">
        <v>84.63</v>
      </c>
      <c r="I350" s="160"/>
      <c r="L350" s="155"/>
      <c r="M350" s="161"/>
      <c r="T350" s="162"/>
      <c r="AT350" s="157" t="s">
        <v>265</v>
      </c>
      <c r="AU350" s="157" t="s">
        <v>21</v>
      </c>
      <c r="AV350" s="12" t="s">
        <v>21</v>
      </c>
      <c r="AW350" s="12" t="s">
        <v>36</v>
      </c>
      <c r="AX350" s="12" t="s">
        <v>80</v>
      </c>
      <c r="AY350" s="157" t="s">
        <v>250</v>
      </c>
    </row>
    <row r="351" spans="2:65" s="13" customFormat="1" ht="11.25">
      <c r="B351" s="163"/>
      <c r="D351" s="156" t="s">
        <v>265</v>
      </c>
      <c r="E351" s="164" t="s">
        <v>1</v>
      </c>
      <c r="F351" s="165" t="s">
        <v>273</v>
      </c>
      <c r="H351" s="166">
        <v>84.63</v>
      </c>
      <c r="I351" s="167"/>
      <c r="L351" s="163"/>
      <c r="M351" s="168"/>
      <c r="T351" s="169"/>
      <c r="AT351" s="164" t="s">
        <v>265</v>
      </c>
      <c r="AU351" s="164" t="s">
        <v>21</v>
      </c>
      <c r="AV351" s="13" t="s">
        <v>257</v>
      </c>
      <c r="AW351" s="13" t="s">
        <v>36</v>
      </c>
      <c r="AX351" s="13" t="s">
        <v>88</v>
      </c>
      <c r="AY351" s="164" t="s">
        <v>250</v>
      </c>
    </row>
    <row r="352" spans="2:65" s="1" customFormat="1" ht="21.75" customHeight="1">
      <c r="B352" s="33"/>
      <c r="C352" s="178" t="s">
        <v>601</v>
      </c>
      <c r="D352" s="178" t="s">
        <v>364</v>
      </c>
      <c r="E352" s="179" t="s">
        <v>1504</v>
      </c>
      <c r="F352" s="180" t="s">
        <v>1505</v>
      </c>
      <c r="G352" s="181" t="s">
        <v>255</v>
      </c>
      <c r="H352" s="182">
        <v>88.861999999999995</v>
      </c>
      <c r="I352" s="183"/>
      <c r="J352" s="184">
        <f>ROUND(I352*H352,2)</f>
        <v>0</v>
      </c>
      <c r="K352" s="180" t="s">
        <v>256</v>
      </c>
      <c r="L352" s="185"/>
      <c r="M352" s="186" t="s">
        <v>1</v>
      </c>
      <c r="N352" s="187" t="s">
        <v>45</v>
      </c>
      <c r="P352" s="147">
        <f>O352*H352</f>
        <v>0</v>
      </c>
      <c r="Q352" s="147">
        <v>1.3100000000000001E-2</v>
      </c>
      <c r="R352" s="147">
        <f>Q352*H352</f>
        <v>1.1640922</v>
      </c>
      <c r="S352" s="147">
        <v>0</v>
      </c>
      <c r="T352" s="148">
        <f>S352*H352</f>
        <v>0</v>
      </c>
      <c r="AR352" s="149" t="s">
        <v>299</v>
      </c>
      <c r="AT352" s="149" t="s">
        <v>364</v>
      </c>
      <c r="AU352" s="149" t="s">
        <v>21</v>
      </c>
      <c r="AY352" s="17" t="s">
        <v>250</v>
      </c>
      <c r="BE352" s="150">
        <f>IF(N352="základní",J352,0)</f>
        <v>0</v>
      </c>
      <c r="BF352" s="150">
        <f>IF(N352="snížená",J352,0)</f>
        <v>0</v>
      </c>
      <c r="BG352" s="150">
        <f>IF(N352="zákl. přenesená",J352,0)</f>
        <v>0</v>
      </c>
      <c r="BH352" s="150">
        <f>IF(N352="sníž. přenesená",J352,0)</f>
        <v>0</v>
      </c>
      <c r="BI352" s="150">
        <f>IF(N352="nulová",J352,0)</f>
        <v>0</v>
      </c>
      <c r="BJ352" s="17" t="s">
        <v>88</v>
      </c>
      <c r="BK352" s="150">
        <f>ROUND(I352*H352,2)</f>
        <v>0</v>
      </c>
      <c r="BL352" s="17" t="s">
        <v>257</v>
      </c>
      <c r="BM352" s="149" t="s">
        <v>1506</v>
      </c>
    </row>
    <row r="353" spans="2:65" s="1" customFormat="1" ht="19.5">
      <c r="B353" s="33"/>
      <c r="D353" s="156" t="s">
        <v>285</v>
      </c>
      <c r="F353" s="170" t="s">
        <v>1507</v>
      </c>
      <c r="I353" s="153"/>
      <c r="L353" s="33"/>
      <c r="M353" s="154"/>
      <c r="T353" s="57"/>
      <c r="AT353" s="17" t="s">
        <v>285</v>
      </c>
      <c r="AU353" s="17" t="s">
        <v>21</v>
      </c>
    </row>
    <row r="354" spans="2:65" s="12" customFormat="1" ht="11.25">
      <c r="B354" s="155"/>
      <c r="D354" s="156" t="s">
        <v>265</v>
      </c>
      <c r="F354" s="158" t="s">
        <v>1508</v>
      </c>
      <c r="H354" s="159">
        <v>88.861999999999995</v>
      </c>
      <c r="I354" s="160"/>
      <c r="L354" s="155"/>
      <c r="M354" s="161"/>
      <c r="T354" s="162"/>
      <c r="AT354" s="157" t="s">
        <v>265</v>
      </c>
      <c r="AU354" s="157" t="s">
        <v>21</v>
      </c>
      <c r="AV354" s="12" t="s">
        <v>21</v>
      </c>
      <c r="AW354" s="12" t="s">
        <v>4</v>
      </c>
      <c r="AX354" s="12" t="s">
        <v>88</v>
      </c>
      <c r="AY354" s="157" t="s">
        <v>250</v>
      </c>
    </row>
    <row r="355" spans="2:65" s="1" customFormat="1" ht="24.2" customHeight="1">
      <c r="B355" s="33"/>
      <c r="C355" s="138" t="s">
        <v>607</v>
      </c>
      <c r="D355" s="138" t="s">
        <v>252</v>
      </c>
      <c r="E355" s="139" t="s">
        <v>1509</v>
      </c>
      <c r="F355" s="140" t="s">
        <v>1510</v>
      </c>
      <c r="G355" s="141" t="s">
        <v>255</v>
      </c>
      <c r="H355" s="142">
        <v>131.22999999999999</v>
      </c>
      <c r="I355" s="143"/>
      <c r="J355" s="144">
        <f>ROUND(I355*H355,2)</f>
        <v>0</v>
      </c>
      <c r="K355" s="140" t="s">
        <v>256</v>
      </c>
      <c r="L355" s="33"/>
      <c r="M355" s="145" t="s">
        <v>1</v>
      </c>
      <c r="N355" s="146" t="s">
        <v>45</v>
      </c>
      <c r="P355" s="147">
        <f>O355*H355</f>
        <v>0</v>
      </c>
      <c r="Q355" s="147">
        <v>9.7599999999999996E-3</v>
      </c>
      <c r="R355" s="147">
        <f>Q355*H355</f>
        <v>1.2808047999999999</v>
      </c>
      <c r="S355" s="147">
        <v>0</v>
      </c>
      <c r="T355" s="148">
        <f>S355*H355</f>
        <v>0</v>
      </c>
      <c r="AR355" s="149" t="s">
        <v>257</v>
      </c>
      <c r="AT355" s="149" t="s">
        <v>252</v>
      </c>
      <c r="AU355" s="149" t="s">
        <v>21</v>
      </c>
      <c r="AY355" s="17" t="s">
        <v>250</v>
      </c>
      <c r="BE355" s="150">
        <f>IF(N355="základní",J355,0)</f>
        <v>0</v>
      </c>
      <c r="BF355" s="150">
        <f>IF(N355="snížená",J355,0)</f>
        <v>0</v>
      </c>
      <c r="BG355" s="150">
        <f>IF(N355="zákl. přenesená",J355,0)</f>
        <v>0</v>
      </c>
      <c r="BH355" s="150">
        <f>IF(N355="sníž. přenesená",J355,0)</f>
        <v>0</v>
      </c>
      <c r="BI355" s="150">
        <f>IF(N355="nulová",J355,0)</f>
        <v>0</v>
      </c>
      <c r="BJ355" s="17" t="s">
        <v>88</v>
      </c>
      <c r="BK355" s="150">
        <f>ROUND(I355*H355,2)</f>
        <v>0</v>
      </c>
      <c r="BL355" s="17" t="s">
        <v>257</v>
      </c>
      <c r="BM355" s="149" t="s">
        <v>1511</v>
      </c>
    </row>
    <row r="356" spans="2:65" s="1" customFormat="1" ht="11.25">
      <c r="B356" s="33"/>
      <c r="D356" s="151" t="s">
        <v>259</v>
      </c>
      <c r="F356" s="152" t="s">
        <v>1512</v>
      </c>
      <c r="I356" s="153"/>
      <c r="L356" s="33"/>
      <c r="M356" s="154"/>
      <c r="T356" s="57"/>
      <c r="AT356" s="17" t="s">
        <v>259</v>
      </c>
      <c r="AU356" s="17" t="s">
        <v>21</v>
      </c>
    </row>
    <row r="357" spans="2:65" s="12" customFormat="1" ht="11.25">
      <c r="B357" s="155"/>
      <c r="D357" s="156" t="s">
        <v>265</v>
      </c>
      <c r="E357" s="157" t="s">
        <v>1</v>
      </c>
      <c r="F357" s="158" t="s">
        <v>1513</v>
      </c>
      <c r="H357" s="159">
        <v>131.22999999999999</v>
      </c>
      <c r="I357" s="160"/>
      <c r="L357" s="155"/>
      <c r="M357" s="161"/>
      <c r="T357" s="162"/>
      <c r="AT357" s="157" t="s">
        <v>265</v>
      </c>
      <c r="AU357" s="157" t="s">
        <v>21</v>
      </c>
      <c r="AV357" s="12" t="s">
        <v>21</v>
      </c>
      <c r="AW357" s="12" t="s">
        <v>36</v>
      </c>
      <c r="AX357" s="12" t="s">
        <v>88</v>
      </c>
      <c r="AY357" s="157" t="s">
        <v>250</v>
      </c>
    </row>
    <row r="358" spans="2:65" s="1" customFormat="1" ht="21.75" customHeight="1">
      <c r="B358" s="33"/>
      <c r="C358" s="138" t="s">
        <v>612</v>
      </c>
      <c r="D358" s="138" t="s">
        <v>252</v>
      </c>
      <c r="E358" s="139" t="s">
        <v>528</v>
      </c>
      <c r="F358" s="140" t="s">
        <v>529</v>
      </c>
      <c r="G358" s="141" t="s">
        <v>255</v>
      </c>
      <c r="H358" s="142">
        <v>325.13</v>
      </c>
      <c r="I358" s="143"/>
      <c r="J358" s="144">
        <f>ROUND(I358*H358,2)</f>
        <v>0</v>
      </c>
      <c r="K358" s="140" t="s">
        <v>256</v>
      </c>
      <c r="L358" s="33"/>
      <c r="M358" s="145" t="s">
        <v>1</v>
      </c>
      <c r="N358" s="146" t="s">
        <v>45</v>
      </c>
      <c r="P358" s="147">
        <f>O358*H358</f>
        <v>0</v>
      </c>
      <c r="Q358" s="147">
        <v>0</v>
      </c>
      <c r="R358" s="147">
        <f>Q358*H358</f>
        <v>0</v>
      </c>
      <c r="S358" s="147">
        <v>0</v>
      </c>
      <c r="T358" s="148">
        <f>S358*H358</f>
        <v>0</v>
      </c>
      <c r="AR358" s="149" t="s">
        <v>257</v>
      </c>
      <c r="AT358" s="149" t="s">
        <v>252</v>
      </c>
      <c r="AU358" s="149" t="s">
        <v>21</v>
      </c>
      <c r="AY358" s="17" t="s">
        <v>250</v>
      </c>
      <c r="BE358" s="150">
        <f>IF(N358="základní",J358,0)</f>
        <v>0</v>
      </c>
      <c r="BF358" s="150">
        <f>IF(N358="snížená",J358,0)</f>
        <v>0</v>
      </c>
      <c r="BG358" s="150">
        <f>IF(N358="zákl. přenesená",J358,0)</f>
        <v>0</v>
      </c>
      <c r="BH358" s="150">
        <f>IF(N358="sníž. přenesená",J358,0)</f>
        <v>0</v>
      </c>
      <c r="BI358" s="150">
        <f>IF(N358="nulová",J358,0)</f>
        <v>0</v>
      </c>
      <c r="BJ358" s="17" t="s">
        <v>88</v>
      </c>
      <c r="BK358" s="150">
        <f>ROUND(I358*H358,2)</f>
        <v>0</v>
      </c>
      <c r="BL358" s="17" t="s">
        <v>257</v>
      </c>
      <c r="BM358" s="149" t="s">
        <v>1514</v>
      </c>
    </row>
    <row r="359" spans="2:65" s="1" customFormat="1" ht="11.25">
      <c r="B359" s="33"/>
      <c r="D359" s="151" t="s">
        <v>259</v>
      </c>
      <c r="F359" s="152" t="s">
        <v>531</v>
      </c>
      <c r="I359" s="153"/>
      <c r="L359" s="33"/>
      <c r="M359" s="154"/>
      <c r="T359" s="57"/>
      <c r="AT359" s="17" t="s">
        <v>259</v>
      </c>
      <c r="AU359" s="17" t="s">
        <v>21</v>
      </c>
    </row>
    <row r="360" spans="2:65" s="1" customFormat="1" ht="21.75" customHeight="1">
      <c r="B360" s="33"/>
      <c r="C360" s="138" t="s">
        <v>617</v>
      </c>
      <c r="D360" s="138" t="s">
        <v>252</v>
      </c>
      <c r="E360" s="139" t="s">
        <v>1515</v>
      </c>
      <c r="F360" s="140" t="s">
        <v>1516</v>
      </c>
      <c r="G360" s="141" t="s">
        <v>255</v>
      </c>
      <c r="H360" s="142">
        <v>84.63</v>
      </c>
      <c r="I360" s="143"/>
      <c r="J360" s="144">
        <f>ROUND(I360*H360,2)</f>
        <v>0</v>
      </c>
      <c r="K360" s="140" t="s">
        <v>1</v>
      </c>
      <c r="L360" s="33"/>
      <c r="M360" s="145" t="s">
        <v>1</v>
      </c>
      <c r="N360" s="146" t="s">
        <v>45</v>
      </c>
      <c r="P360" s="147">
        <f>O360*H360</f>
        <v>0</v>
      </c>
      <c r="Q360" s="147">
        <v>0</v>
      </c>
      <c r="R360" s="147">
        <f>Q360*H360</f>
        <v>0</v>
      </c>
      <c r="S360" s="147">
        <v>0</v>
      </c>
      <c r="T360" s="148">
        <f>S360*H360</f>
        <v>0</v>
      </c>
      <c r="AR360" s="149" t="s">
        <v>257</v>
      </c>
      <c r="AT360" s="149" t="s">
        <v>252</v>
      </c>
      <c r="AU360" s="149" t="s">
        <v>21</v>
      </c>
      <c r="AY360" s="17" t="s">
        <v>250</v>
      </c>
      <c r="BE360" s="150">
        <f>IF(N360="základní",J360,0)</f>
        <v>0</v>
      </c>
      <c r="BF360" s="150">
        <f>IF(N360="snížená",J360,0)</f>
        <v>0</v>
      </c>
      <c r="BG360" s="150">
        <f>IF(N360="zákl. přenesená",J360,0)</f>
        <v>0</v>
      </c>
      <c r="BH360" s="150">
        <f>IF(N360="sníž. přenesená",J360,0)</f>
        <v>0</v>
      </c>
      <c r="BI360" s="150">
        <f>IF(N360="nulová",J360,0)</f>
        <v>0</v>
      </c>
      <c r="BJ360" s="17" t="s">
        <v>88</v>
      </c>
      <c r="BK360" s="150">
        <f>ROUND(I360*H360,2)</f>
        <v>0</v>
      </c>
      <c r="BL360" s="17" t="s">
        <v>257</v>
      </c>
      <c r="BM360" s="149" t="s">
        <v>1517</v>
      </c>
    </row>
    <row r="361" spans="2:65" s="1" customFormat="1" ht="24.2" customHeight="1">
      <c r="B361" s="33"/>
      <c r="C361" s="138" t="s">
        <v>623</v>
      </c>
      <c r="D361" s="138" t="s">
        <v>252</v>
      </c>
      <c r="E361" s="139" t="s">
        <v>1518</v>
      </c>
      <c r="F361" s="140" t="s">
        <v>1519</v>
      </c>
      <c r="G361" s="141" t="s">
        <v>255</v>
      </c>
      <c r="H361" s="142">
        <v>131.22999999999999</v>
      </c>
      <c r="I361" s="143"/>
      <c r="J361" s="144">
        <f>ROUND(I361*H361,2)</f>
        <v>0</v>
      </c>
      <c r="K361" s="140" t="s">
        <v>256</v>
      </c>
      <c r="L361" s="33"/>
      <c r="M361" s="145" t="s">
        <v>1</v>
      </c>
      <c r="N361" s="146" t="s">
        <v>45</v>
      </c>
      <c r="P361" s="147">
        <f>O361*H361</f>
        <v>0</v>
      </c>
      <c r="Q361" s="147">
        <v>0</v>
      </c>
      <c r="R361" s="147">
        <f>Q361*H361</f>
        <v>0</v>
      </c>
      <c r="S361" s="147">
        <v>0</v>
      </c>
      <c r="T361" s="148">
        <f>S361*H361</f>
        <v>0</v>
      </c>
      <c r="AR361" s="149" t="s">
        <v>257</v>
      </c>
      <c r="AT361" s="149" t="s">
        <v>252</v>
      </c>
      <c r="AU361" s="149" t="s">
        <v>21</v>
      </c>
      <c r="AY361" s="17" t="s">
        <v>250</v>
      </c>
      <c r="BE361" s="150">
        <f>IF(N361="základní",J361,0)</f>
        <v>0</v>
      </c>
      <c r="BF361" s="150">
        <f>IF(N361="snížená",J361,0)</f>
        <v>0</v>
      </c>
      <c r="BG361" s="150">
        <f>IF(N361="zákl. přenesená",J361,0)</f>
        <v>0</v>
      </c>
      <c r="BH361" s="150">
        <f>IF(N361="sníž. přenesená",J361,0)</f>
        <v>0</v>
      </c>
      <c r="BI361" s="150">
        <f>IF(N361="nulová",J361,0)</f>
        <v>0</v>
      </c>
      <c r="BJ361" s="17" t="s">
        <v>88</v>
      </c>
      <c r="BK361" s="150">
        <f>ROUND(I361*H361,2)</f>
        <v>0</v>
      </c>
      <c r="BL361" s="17" t="s">
        <v>257</v>
      </c>
      <c r="BM361" s="149" t="s">
        <v>1520</v>
      </c>
    </row>
    <row r="362" spans="2:65" s="1" customFormat="1" ht="11.25">
      <c r="B362" s="33"/>
      <c r="D362" s="151" t="s">
        <v>259</v>
      </c>
      <c r="F362" s="152" t="s">
        <v>1521</v>
      </c>
      <c r="I362" s="153"/>
      <c r="L362" s="33"/>
      <c r="M362" s="154"/>
      <c r="T362" s="57"/>
      <c r="AT362" s="17" t="s">
        <v>259</v>
      </c>
      <c r="AU362" s="17" t="s">
        <v>21</v>
      </c>
    </row>
    <row r="363" spans="2:65" s="1" customFormat="1" ht="24.2" customHeight="1">
      <c r="B363" s="33"/>
      <c r="C363" s="138" t="s">
        <v>630</v>
      </c>
      <c r="D363" s="138" t="s">
        <v>252</v>
      </c>
      <c r="E363" s="139" t="s">
        <v>533</v>
      </c>
      <c r="F363" s="140" t="s">
        <v>534</v>
      </c>
      <c r="G363" s="141" t="s">
        <v>402</v>
      </c>
      <c r="H363" s="142">
        <v>3.9820000000000002</v>
      </c>
      <c r="I363" s="143"/>
      <c r="J363" s="144">
        <f>ROUND(I363*H363,2)</f>
        <v>0</v>
      </c>
      <c r="K363" s="140" t="s">
        <v>256</v>
      </c>
      <c r="L363" s="33"/>
      <c r="M363" s="145" t="s">
        <v>1</v>
      </c>
      <c r="N363" s="146" t="s">
        <v>45</v>
      </c>
      <c r="P363" s="147">
        <f>O363*H363</f>
        <v>0</v>
      </c>
      <c r="Q363" s="147">
        <v>1.09528</v>
      </c>
      <c r="R363" s="147">
        <f>Q363*H363</f>
        <v>4.3614049600000007</v>
      </c>
      <c r="S363" s="147">
        <v>0</v>
      </c>
      <c r="T363" s="148">
        <f>S363*H363</f>
        <v>0</v>
      </c>
      <c r="AR363" s="149" t="s">
        <v>257</v>
      </c>
      <c r="AT363" s="149" t="s">
        <v>252</v>
      </c>
      <c r="AU363" s="149" t="s">
        <v>21</v>
      </c>
      <c r="AY363" s="17" t="s">
        <v>250</v>
      </c>
      <c r="BE363" s="150">
        <f>IF(N363="základní",J363,0)</f>
        <v>0</v>
      </c>
      <c r="BF363" s="150">
        <f>IF(N363="snížená",J363,0)</f>
        <v>0</v>
      </c>
      <c r="BG363" s="150">
        <f>IF(N363="zákl. přenesená",J363,0)</f>
        <v>0</v>
      </c>
      <c r="BH363" s="150">
        <f>IF(N363="sníž. přenesená",J363,0)</f>
        <v>0</v>
      </c>
      <c r="BI363" s="150">
        <f>IF(N363="nulová",J363,0)</f>
        <v>0</v>
      </c>
      <c r="BJ363" s="17" t="s">
        <v>88</v>
      </c>
      <c r="BK363" s="150">
        <f>ROUND(I363*H363,2)</f>
        <v>0</v>
      </c>
      <c r="BL363" s="17" t="s">
        <v>257</v>
      </c>
      <c r="BM363" s="149" t="s">
        <v>1522</v>
      </c>
    </row>
    <row r="364" spans="2:65" s="1" customFormat="1" ht="11.25">
      <c r="B364" s="33"/>
      <c r="D364" s="151" t="s">
        <v>259</v>
      </c>
      <c r="F364" s="152" t="s">
        <v>536</v>
      </c>
      <c r="I364" s="153"/>
      <c r="L364" s="33"/>
      <c r="M364" s="154"/>
      <c r="T364" s="57"/>
      <c r="AT364" s="17" t="s">
        <v>259</v>
      </c>
      <c r="AU364" s="17" t="s">
        <v>21</v>
      </c>
    </row>
    <row r="365" spans="2:65" s="12" customFormat="1" ht="11.25">
      <c r="B365" s="155"/>
      <c r="D365" s="156" t="s">
        <v>265</v>
      </c>
      <c r="E365" s="157" t="s">
        <v>1</v>
      </c>
      <c r="F365" s="158" t="s">
        <v>1523</v>
      </c>
      <c r="H365" s="159">
        <v>3.9820000000000002</v>
      </c>
      <c r="I365" s="160"/>
      <c r="L365" s="155"/>
      <c r="M365" s="161"/>
      <c r="T365" s="162"/>
      <c r="AT365" s="157" t="s">
        <v>265</v>
      </c>
      <c r="AU365" s="157" t="s">
        <v>21</v>
      </c>
      <c r="AV365" s="12" t="s">
        <v>21</v>
      </c>
      <c r="AW365" s="12" t="s">
        <v>36</v>
      </c>
      <c r="AX365" s="12" t="s">
        <v>88</v>
      </c>
      <c r="AY365" s="157" t="s">
        <v>250</v>
      </c>
    </row>
    <row r="366" spans="2:65" s="1" customFormat="1" ht="24.2" customHeight="1">
      <c r="B366" s="33"/>
      <c r="C366" s="138" t="s">
        <v>636</v>
      </c>
      <c r="D366" s="138" t="s">
        <v>252</v>
      </c>
      <c r="E366" s="139" t="s">
        <v>1524</v>
      </c>
      <c r="F366" s="140" t="s">
        <v>1525</v>
      </c>
      <c r="G366" s="141" t="s">
        <v>402</v>
      </c>
      <c r="H366" s="142">
        <v>69.527000000000001</v>
      </c>
      <c r="I366" s="143"/>
      <c r="J366" s="144">
        <f>ROUND(I366*H366,2)</f>
        <v>0</v>
      </c>
      <c r="K366" s="140" t="s">
        <v>256</v>
      </c>
      <c r="L366" s="33"/>
      <c r="M366" s="145" t="s">
        <v>1</v>
      </c>
      <c r="N366" s="146" t="s">
        <v>45</v>
      </c>
      <c r="P366" s="147">
        <f>O366*H366</f>
        <v>0</v>
      </c>
      <c r="Q366" s="147">
        <v>1.0556000000000001</v>
      </c>
      <c r="R366" s="147">
        <f>Q366*H366</f>
        <v>73.392701200000005</v>
      </c>
      <c r="S366" s="147">
        <v>0</v>
      </c>
      <c r="T366" s="148">
        <f>S366*H366</f>
        <v>0</v>
      </c>
      <c r="AR366" s="149" t="s">
        <v>257</v>
      </c>
      <c r="AT366" s="149" t="s">
        <v>252</v>
      </c>
      <c r="AU366" s="149" t="s">
        <v>21</v>
      </c>
      <c r="AY366" s="17" t="s">
        <v>250</v>
      </c>
      <c r="BE366" s="150">
        <f>IF(N366="základní",J366,0)</f>
        <v>0</v>
      </c>
      <c r="BF366" s="150">
        <f>IF(N366="snížená",J366,0)</f>
        <v>0</v>
      </c>
      <c r="BG366" s="150">
        <f>IF(N366="zákl. přenesená",J366,0)</f>
        <v>0</v>
      </c>
      <c r="BH366" s="150">
        <f>IF(N366="sníž. přenesená",J366,0)</f>
        <v>0</v>
      </c>
      <c r="BI366" s="150">
        <f>IF(N366="nulová",J366,0)</f>
        <v>0</v>
      </c>
      <c r="BJ366" s="17" t="s">
        <v>88</v>
      </c>
      <c r="BK366" s="150">
        <f>ROUND(I366*H366,2)</f>
        <v>0</v>
      </c>
      <c r="BL366" s="17" t="s">
        <v>257</v>
      </c>
      <c r="BM366" s="149" t="s">
        <v>1526</v>
      </c>
    </row>
    <row r="367" spans="2:65" s="1" customFormat="1" ht="11.25">
      <c r="B367" s="33"/>
      <c r="D367" s="151" t="s">
        <v>259</v>
      </c>
      <c r="F367" s="152" t="s">
        <v>1527</v>
      </c>
      <c r="I367" s="153"/>
      <c r="L367" s="33"/>
      <c r="M367" s="154"/>
      <c r="T367" s="57"/>
      <c r="AT367" s="17" t="s">
        <v>259</v>
      </c>
      <c r="AU367" s="17" t="s">
        <v>21</v>
      </c>
    </row>
    <row r="368" spans="2:65" s="12" customFormat="1" ht="11.25">
      <c r="B368" s="155"/>
      <c r="D368" s="156" t="s">
        <v>265</v>
      </c>
      <c r="E368" s="157" t="s">
        <v>1</v>
      </c>
      <c r="F368" s="158" t="s">
        <v>1528</v>
      </c>
      <c r="H368" s="159">
        <v>69.527000000000001</v>
      </c>
      <c r="I368" s="160"/>
      <c r="L368" s="155"/>
      <c r="M368" s="161"/>
      <c r="T368" s="162"/>
      <c r="AT368" s="157" t="s">
        <v>265</v>
      </c>
      <c r="AU368" s="157" t="s">
        <v>21</v>
      </c>
      <c r="AV368" s="12" t="s">
        <v>21</v>
      </c>
      <c r="AW368" s="12" t="s">
        <v>36</v>
      </c>
      <c r="AX368" s="12" t="s">
        <v>88</v>
      </c>
      <c r="AY368" s="157" t="s">
        <v>250</v>
      </c>
    </row>
    <row r="369" spans="2:65" s="1" customFormat="1" ht="24.2" customHeight="1">
      <c r="B369" s="33"/>
      <c r="C369" s="138" t="s">
        <v>641</v>
      </c>
      <c r="D369" s="138" t="s">
        <v>252</v>
      </c>
      <c r="E369" s="139" t="s">
        <v>539</v>
      </c>
      <c r="F369" s="140" t="s">
        <v>540</v>
      </c>
      <c r="G369" s="141" t="s">
        <v>402</v>
      </c>
      <c r="H369" s="142">
        <v>0.127</v>
      </c>
      <c r="I369" s="143"/>
      <c r="J369" s="144">
        <f>ROUND(I369*H369,2)</f>
        <v>0</v>
      </c>
      <c r="K369" s="140" t="s">
        <v>256</v>
      </c>
      <c r="L369" s="33"/>
      <c r="M369" s="145" t="s">
        <v>1</v>
      </c>
      <c r="N369" s="146" t="s">
        <v>45</v>
      </c>
      <c r="P369" s="147">
        <f>O369*H369</f>
        <v>0</v>
      </c>
      <c r="Q369" s="147">
        <v>1.03955</v>
      </c>
      <c r="R369" s="147">
        <f>Q369*H369</f>
        <v>0.13202285</v>
      </c>
      <c r="S369" s="147">
        <v>0</v>
      </c>
      <c r="T369" s="148">
        <f>S369*H369</f>
        <v>0</v>
      </c>
      <c r="AR369" s="149" t="s">
        <v>257</v>
      </c>
      <c r="AT369" s="149" t="s">
        <v>252</v>
      </c>
      <c r="AU369" s="149" t="s">
        <v>21</v>
      </c>
      <c r="AY369" s="17" t="s">
        <v>250</v>
      </c>
      <c r="BE369" s="150">
        <f>IF(N369="základní",J369,0)</f>
        <v>0</v>
      </c>
      <c r="BF369" s="150">
        <f>IF(N369="snížená",J369,0)</f>
        <v>0</v>
      </c>
      <c r="BG369" s="150">
        <f>IF(N369="zákl. přenesená",J369,0)</f>
        <v>0</v>
      </c>
      <c r="BH369" s="150">
        <f>IF(N369="sníž. přenesená",J369,0)</f>
        <v>0</v>
      </c>
      <c r="BI369" s="150">
        <f>IF(N369="nulová",J369,0)</f>
        <v>0</v>
      </c>
      <c r="BJ369" s="17" t="s">
        <v>88</v>
      </c>
      <c r="BK369" s="150">
        <f>ROUND(I369*H369,2)</f>
        <v>0</v>
      </c>
      <c r="BL369" s="17" t="s">
        <v>257</v>
      </c>
      <c r="BM369" s="149" t="s">
        <v>1529</v>
      </c>
    </row>
    <row r="370" spans="2:65" s="1" customFormat="1" ht="11.25">
      <c r="B370" s="33"/>
      <c r="D370" s="151" t="s">
        <v>259</v>
      </c>
      <c r="F370" s="152" t="s">
        <v>542</v>
      </c>
      <c r="I370" s="153"/>
      <c r="L370" s="33"/>
      <c r="M370" s="154"/>
      <c r="T370" s="57"/>
      <c r="AT370" s="17" t="s">
        <v>259</v>
      </c>
      <c r="AU370" s="17" t="s">
        <v>21</v>
      </c>
    </row>
    <row r="371" spans="2:65" s="12" customFormat="1" ht="11.25">
      <c r="B371" s="155"/>
      <c r="D371" s="156" t="s">
        <v>265</v>
      </c>
      <c r="E371" s="157" t="s">
        <v>1</v>
      </c>
      <c r="F371" s="158" t="s">
        <v>1530</v>
      </c>
      <c r="H371" s="159">
        <v>0.127</v>
      </c>
      <c r="I371" s="160"/>
      <c r="L371" s="155"/>
      <c r="M371" s="161"/>
      <c r="T371" s="162"/>
      <c r="AT371" s="157" t="s">
        <v>265</v>
      </c>
      <c r="AU371" s="157" t="s">
        <v>21</v>
      </c>
      <c r="AV371" s="12" t="s">
        <v>21</v>
      </c>
      <c r="AW371" s="12" t="s">
        <v>36</v>
      </c>
      <c r="AX371" s="12" t="s">
        <v>88</v>
      </c>
      <c r="AY371" s="157" t="s">
        <v>250</v>
      </c>
    </row>
    <row r="372" spans="2:65" s="1" customFormat="1" ht="16.5" customHeight="1">
      <c r="B372" s="33"/>
      <c r="C372" s="138" t="s">
        <v>647</v>
      </c>
      <c r="D372" s="138" t="s">
        <v>252</v>
      </c>
      <c r="E372" s="139" t="s">
        <v>1531</v>
      </c>
      <c r="F372" s="140" t="s">
        <v>1532</v>
      </c>
      <c r="G372" s="141" t="s">
        <v>255</v>
      </c>
      <c r="H372" s="142">
        <v>278.3</v>
      </c>
      <c r="I372" s="143"/>
      <c r="J372" s="144">
        <f>ROUND(I372*H372,2)</f>
        <v>0</v>
      </c>
      <c r="K372" s="140" t="s">
        <v>1</v>
      </c>
      <c r="L372" s="33"/>
      <c r="M372" s="145" t="s">
        <v>1</v>
      </c>
      <c r="N372" s="146" t="s">
        <v>45</v>
      </c>
      <c r="P372" s="147">
        <f>O372*H372</f>
        <v>0</v>
      </c>
      <c r="Q372" s="147">
        <v>0</v>
      </c>
      <c r="R372" s="147">
        <f>Q372*H372</f>
        <v>0</v>
      </c>
      <c r="S372" s="147">
        <v>0</v>
      </c>
      <c r="T372" s="148">
        <f>S372*H372</f>
        <v>0</v>
      </c>
      <c r="AR372" s="149" t="s">
        <v>257</v>
      </c>
      <c r="AT372" s="149" t="s">
        <v>252</v>
      </c>
      <c r="AU372" s="149" t="s">
        <v>21</v>
      </c>
      <c r="AY372" s="17" t="s">
        <v>250</v>
      </c>
      <c r="BE372" s="150">
        <f>IF(N372="základní",J372,0)</f>
        <v>0</v>
      </c>
      <c r="BF372" s="150">
        <f>IF(N372="snížená",J372,0)</f>
        <v>0</v>
      </c>
      <c r="BG372" s="150">
        <f>IF(N372="zákl. přenesená",J372,0)</f>
        <v>0</v>
      </c>
      <c r="BH372" s="150">
        <f>IF(N372="sníž. přenesená",J372,0)</f>
        <v>0</v>
      </c>
      <c r="BI372" s="150">
        <f>IF(N372="nulová",J372,0)</f>
        <v>0</v>
      </c>
      <c r="BJ372" s="17" t="s">
        <v>88</v>
      </c>
      <c r="BK372" s="150">
        <f>ROUND(I372*H372,2)</f>
        <v>0</v>
      </c>
      <c r="BL372" s="17" t="s">
        <v>257</v>
      </c>
      <c r="BM372" s="149" t="s">
        <v>1533</v>
      </c>
    </row>
    <row r="373" spans="2:65" s="12" customFormat="1" ht="11.25">
      <c r="B373" s="155"/>
      <c r="D373" s="156" t="s">
        <v>265</v>
      </c>
      <c r="E373" s="157" t="s">
        <v>1</v>
      </c>
      <c r="F373" s="158" t="s">
        <v>1534</v>
      </c>
      <c r="H373" s="159">
        <v>278.3</v>
      </c>
      <c r="I373" s="160"/>
      <c r="L373" s="155"/>
      <c r="M373" s="161"/>
      <c r="T373" s="162"/>
      <c r="AT373" s="157" t="s">
        <v>265</v>
      </c>
      <c r="AU373" s="157" t="s">
        <v>21</v>
      </c>
      <c r="AV373" s="12" t="s">
        <v>21</v>
      </c>
      <c r="AW373" s="12" t="s">
        <v>36</v>
      </c>
      <c r="AX373" s="12" t="s">
        <v>88</v>
      </c>
      <c r="AY373" s="157" t="s">
        <v>250</v>
      </c>
    </row>
    <row r="374" spans="2:65" s="1" customFormat="1" ht="16.5" customHeight="1">
      <c r="B374" s="33"/>
      <c r="C374" s="138" t="s">
        <v>653</v>
      </c>
      <c r="D374" s="138" t="s">
        <v>252</v>
      </c>
      <c r="E374" s="139" t="s">
        <v>1535</v>
      </c>
      <c r="F374" s="140" t="s">
        <v>1536</v>
      </c>
      <c r="G374" s="141" t="s">
        <v>557</v>
      </c>
      <c r="H374" s="142">
        <v>238.12</v>
      </c>
      <c r="I374" s="143"/>
      <c r="J374" s="144">
        <f>ROUND(I374*H374,2)</f>
        <v>0</v>
      </c>
      <c r="K374" s="140" t="s">
        <v>1</v>
      </c>
      <c r="L374" s="33"/>
      <c r="M374" s="145" t="s">
        <v>1</v>
      </c>
      <c r="N374" s="146" t="s">
        <v>45</v>
      </c>
      <c r="P374" s="147">
        <f>O374*H374</f>
        <v>0</v>
      </c>
      <c r="Q374" s="147">
        <v>0</v>
      </c>
      <c r="R374" s="147">
        <f>Q374*H374</f>
        <v>0</v>
      </c>
      <c r="S374" s="147">
        <v>0</v>
      </c>
      <c r="T374" s="148">
        <f>S374*H374</f>
        <v>0</v>
      </c>
      <c r="AR374" s="149" t="s">
        <v>257</v>
      </c>
      <c r="AT374" s="149" t="s">
        <v>252</v>
      </c>
      <c r="AU374" s="149" t="s">
        <v>21</v>
      </c>
      <c r="AY374" s="17" t="s">
        <v>250</v>
      </c>
      <c r="BE374" s="150">
        <f>IF(N374="základní",J374,0)</f>
        <v>0</v>
      </c>
      <c r="BF374" s="150">
        <f>IF(N374="snížená",J374,0)</f>
        <v>0</v>
      </c>
      <c r="BG374" s="150">
        <f>IF(N374="zákl. přenesená",J374,0)</f>
        <v>0</v>
      </c>
      <c r="BH374" s="150">
        <f>IF(N374="sníž. přenesená",J374,0)</f>
        <v>0</v>
      </c>
      <c r="BI374" s="150">
        <f>IF(N374="nulová",J374,0)</f>
        <v>0</v>
      </c>
      <c r="BJ374" s="17" t="s">
        <v>88</v>
      </c>
      <c r="BK374" s="150">
        <f>ROUND(I374*H374,2)</f>
        <v>0</v>
      </c>
      <c r="BL374" s="17" t="s">
        <v>257</v>
      </c>
      <c r="BM374" s="149" t="s">
        <v>1537</v>
      </c>
    </row>
    <row r="375" spans="2:65" s="12" customFormat="1" ht="11.25">
      <c r="B375" s="155"/>
      <c r="D375" s="156" t="s">
        <v>265</v>
      </c>
      <c r="E375" s="157" t="s">
        <v>1</v>
      </c>
      <c r="F375" s="158" t="s">
        <v>1538</v>
      </c>
      <c r="H375" s="159">
        <v>238.12</v>
      </c>
      <c r="I375" s="160"/>
      <c r="L375" s="155"/>
      <c r="M375" s="161"/>
      <c r="T375" s="162"/>
      <c r="AT375" s="157" t="s">
        <v>265</v>
      </c>
      <c r="AU375" s="157" t="s">
        <v>21</v>
      </c>
      <c r="AV375" s="12" t="s">
        <v>21</v>
      </c>
      <c r="AW375" s="12" t="s">
        <v>36</v>
      </c>
      <c r="AX375" s="12" t="s">
        <v>88</v>
      </c>
      <c r="AY375" s="157" t="s">
        <v>250</v>
      </c>
    </row>
    <row r="376" spans="2:65" s="1" customFormat="1" ht="21.75" customHeight="1">
      <c r="B376" s="33"/>
      <c r="C376" s="138" t="s">
        <v>658</v>
      </c>
      <c r="D376" s="138" t="s">
        <v>252</v>
      </c>
      <c r="E376" s="139" t="s">
        <v>1539</v>
      </c>
      <c r="F376" s="140" t="s">
        <v>1540</v>
      </c>
      <c r="G376" s="141" t="s">
        <v>283</v>
      </c>
      <c r="H376" s="142">
        <v>1</v>
      </c>
      <c r="I376" s="143"/>
      <c r="J376" s="144">
        <f>ROUND(I376*H376,2)</f>
        <v>0</v>
      </c>
      <c r="K376" s="140" t="s">
        <v>1</v>
      </c>
      <c r="L376" s="33"/>
      <c r="M376" s="145" t="s">
        <v>1</v>
      </c>
      <c r="N376" s="146" t="s">
        <v>45</v>
      </c>
      <c r="P376" s="147">
        <f>O376*H376</f>
        <v>0</v>
      </c>
      <c r="Q376" s="147">
        <v>0</v>
      </c>
      <c r="R376" s="147">
        <f>Q376*H376</f>
        <v>0</v>
      </c>
      <c r="S376" s="147">
        <v>0</v>
      </c>
      <c r="T376" s="148">
        <f>S376*H376</f>
        <v>0</v>
      </c>
      <c r="AR376" s="149" t="s">
        <v>257</v>
      </c>
      <c r="AT376" s="149" t="s">
        <v>252</v>
      </c>
      <c r="AU376" s="149" t="s">
        <v>21</v>
      </c>
      <c r="AY376" s="17" t="s">
        <v>250</v>
      </c>
      <c r="BE376" s="150">
        <f>IF(N376="základní",J376,0)</f>
        <v>0</v>
      </c>
      <c r="BF376" s="150">
        <f>IF(N376="snížená",J376,0)</f>
        <v>0</v>
      </c>
      <c r="BG376" s="150">
        <f>IF(N376="zákl. přenesená",J376,0)</f>
        <v>0</v>
      </c>
      <c r="BH376" s="150">
        <f>IF(N376="sníž. přenesená",J376,0)</f>
        <v>0</v>
      </c>
      <c r="BI376" s="150">
        <f>IF(N376="nulová",J376,0)</f>
        <v>0</v>
      </c>
      <c r="BJ376" s="17" t="s">
        <v>88</v>
      </c>
      <c r="BK376" s="150">
        <f>ROUND(I376*H376,2)</f>
        <v>0</v>
      </c>
      <c r="BL376" s="17" t="s">
        <v>257</v>
      </c>
      <c r="BM376" s="149" t="s">
        <v>1541</v>
      </c>
    </row>
    <row r="377" spans="2:65" s="1" customFormat="1" ht="19.5">
      <c r="B377" s="33"/>
      <c r="D377" s="156" t="s">
        <v>285</v>
      </c>
      <c r="F377" s="170" t="s">
        <v>1542</v>
      </c>
      <c r="I377" s="153"/>
      <c r="L377" s="33"/>
      <c r="M377" s="154"/>
      <c r="T377" s="57"/>
      <c r="AT377" s="17" t="s">
        <v>285</v>
      </c>
      <c r="AU377" s="17" t="s">
        <v>21</v>
      </c>
    </row>
    <row r="378" spans="2:65" s="1" customFormat="1" ht="21.75" customHeight="1">
      <c r="B378" s="33"/>
      <c r="C378" s="138" t="s">
        <v>664</v>
      </c>
      <c r="D378" s="138" t="s">
        <v>252</v>
      </c>
      <c r="E378" s="139" t="s">
        <v>545</v>
      </c>
      <c r="F378" s="140" t="s">
        <v>546</v>
      </c>
      <c r="G378" s="141" t="s">
        <v>255</v>
      </c>
      <c r="H378" s="142">
        <v>368.44</v>
      </c>
      <c r="I378" s="143"/>
      <c r="J378" s="144">
        <f>ROUND(I378*H378,2)</f>
        <v>0</v>
      </c>
      <c r="K378" s="140" t="s">
        <v>1</v>
      </c>
      <c r="L378" s="33"/>
      <c r="M378" s="145" t="s">
        <v>1</v>
      </c>
      <c r="N378" s="146" t="s">
        <v>45</v>
      </c>
      <c r="P378" s="147">
        <f>O378*H378</f>
        <v>0</v>
      </c>
      <c r="Q378" s="147">
        <v>8.702E-2</v>
      </c>
      <c r="R378" s="147">
        <f>Q378*H378</f>
        <v>32.0616488</v>
      </c>
      <c r="S378" s="147">
        <v>0</v>
      </c>
      <c r="T378" s="148">
        <f>S378*H378</f>
        <v>0</v>
      </c>
      <c r="AR378" s="149" t="s">
        <v>257</v>
      </c>
      <c r="AT378" s="149" t="s">
        <v>252</v>
      </c>
      <c r="AU378" s="149" t="s">
        <v>21</v>
      </c>
      <c r="AY378" s="17" t="s">
        <v>250</v>
      </c>
      <c r="BE378" s="150">
        <f>IF(N378="základní",J378,0)</f>
        <v>0</v>
      </c>
      <c r="BF378" s="150">
        <f>IF(N378="snížená",J378,0)</f>
        <v>0</v>
      </c>
      <c r="BG378" s="150">
        <f>IF(N378="zákl. přenesená",J378,0)</f>
        <v>0</v>
      </c>
      <c r="BH378" s="150">
        <f>IF(N378="sníž. přenesená",J378,0)</f>
        <v>0</v>
      </c>
      <c r="BI378" s="150">
        <f>IF(N378="nulová",J378,0)</f>
        <v>0</v>
      </c>
      <c r="BJ378" s="17" t="s">
        <v>88</v>
      </c>
      <c r="BK378" s="150">
        <f>ROUND(I378*H378,2)</f>
        <v>0</v>
      </c>
      <c r="BL378" s="17" t="s">
        <v>257</v>
      </c>
      <c r="BM378" s="149" t="s">
        <v>1543</v>
      </c>
    </row>
    <row r="379" spans="2:65" s="12" customFormat="1" ht="11.25">
      <c r="B379" s="155"/>
      <c r="D379" s="156" t="s">
        <v>265</v>
      </c>
      <c r="E379" s="157" t="s">
        <v>1</v>
      </c>
      <c r="F379" s="158" t="s">
        <v>1544</v>
      </c>
      <c r="H379" s="159">
        <v>368.44</v>
      </c>
      <c r="I379" s="160"/>
      <c r="L379" s="155"/>
      <c r="M379" s="161"/>
      <c r="T379" s="162"/>
      <c r="AT379" s="157" t="s">
        <v>265</v>
      </c>
      <c r="AU379" s="157" t="s">
        <v>21</v>
      </c>
      <c r="AV379" s="12" t="s">
        <v>21</v>
      </c>
      <c r="AW379" s="12" t="s">
        <v>36</v>
      </c>
      <c r="AX379" s="12" t="s">
        <v>88</v>
      </c>
      <c r="AY379" s="157" t="s">
        <v>250</v>
      </c>
    </row>
    <row r="380" spans="2:65" s="1" customFormat="1" ht="24.2" customHeight="1">
      <c r="B380" s="33"/>
      <c r="C380" s="138" t="s">
        <v>668</v>
      </c>
      <c r="D380" s="138" t="s">
        <v>252</v>
      </c>
      <c r="E380" s="139" t="s">
        <v>550</v>
      </c>
      <c r="F380" s="140" t="s">
        <v>551</v>
      </c>
      <c r="G380" s="141" t="s">
        <v>255</v>
      </c>
      <c r="H380" s="142">
        <v>368.44</v>
      </c>
      <c r="I380" s="143"/>
      <c r="J380" s="144">
        <f>ROUND(I380*H380,2)</f>
        <v>0</v>
      </c>
      <c r="K380" s="140" t="s">
        <v>1</v>
      </c>
      <c r="L380" s="33"/>
      <c r="M380" s="145" t="s">
        <v>1</v>
      </c>
      <c r="N380" s="146" t="s">
        <v>45</v>
      </c>
      <c r="P380" s="147">
        <f>O380*H380</f>
        <v>0</v>
      </c>
      <c r="Q380" s="147">
        <v>0</v>
      </c>
      <c r="R380" s="147">
        <f>Q380*H380</f>
        <v>0</v>
      </c>
      <c r="S380" s="147">
        <v>0</v>
      </c>
      <c r="T380" s="148">
        <f>S380*H380</f>
        <v>0</v>
      </c>
      <c r="AR380" s="149" t="s">
        <v>257</v>
      </c>
      <c r="AT380" s="149" t="s">
        <v>252</v>
      </c>
      <c r="AU380" s="149" t="s">
        <v>21</v>
      </c>
      <c r="AY380" s="17" t="s">
        <v>250</v>
      </c>
      <c r="BE380" s="150">
        <f>IF(N380="základní",J380,0)</f>
        <v>0</v>
      </c>
      <c r="BF380" s="150">
        <f>IF(N380="snížená",J380,0)</f>
        <v>0</v>
      </c>
      <c r="BG380" s="150">
        <f>IF(N380="zákl. přenesená",J380,0)</f>
        <v>0</v>
      </c>
      <c r="BH380" s="150">
        <f>IF(N380="sníž. přenesená",J380,0)</f>
        <v>0</v>
      </c>
      <c r="BI380" s="150">
        <f>IF(N380="nulová",J380,0)</f>
        <v>0</v>
      </c>
      <c r="BJ380" s="17" t="s">
        <v>88</v>
      </c>
      <c r="BK380" s="150">
        <f>ROUND(I380*H380,2)</f>
        <v>0</v>
      </c>
      <c r="BL380" s="17" t="s">
        <v>257</v>
      </c>
      <c r="BM380" s="149" t="s">
        <v>1545</v>
      </c>
    </row>
    <row r="381" spans="2:65" s="11" customFormat="1" ht="22.9" customHeight="1">
      <c r="B381" s="126"/>
      <c r="D381" s="127" t="s">
        <v>79</v>
      </c>
      <c r="E381" s="136" t="s">
        <v>257</v>
      </c>
      <c r="F381" s="136" t="s">
        <v>553</v>
      </c>
      <c r="I381" s="129"/>
      <c r="J381" s="137">
        <f>BK381</f>
        <v>0</v>
      </c>
      <c r="L381" s="126"/>
      <c r="M381" s="131"/>
      <c r="P381" s="132">
        <f>SUM(P382:P384)</f>
        <v>0</v>
      </c>
      <c r="R381" s="132">
        <f>SUM(R382:R384)</f>
        <v>575.3434896</v>
      </c>
      <c r="T381" s="133">
        <f>SUM(T382:T384)</f>
        <v>0</v>
      </c>
      <c r="AR381" s="127" t="s">
        <v>88</v>
      </c>
      <c r="AT381" s="134" t="s">
        <v>79</v>
      </c>
      <c r="AU381" s="134" t="s">
        <v>88</v>
      </c>
      <c r="AY381" s="127" t="s">
        <v>250</v>
      </c>
      <c r="BK381" s="135">
        <f>SUM(BK382:BK384)</f>
        <v>0</v>
      </c>
    </row>
    <row r="382" spans="2:65" s="1" customFormat="1" ht="24.2" customHeight="1">
      <c r="B382" s="33"/>
      <c r="C382" s="138" t="s">
        <v>674</v>
      </c>
      <c r="D382" s="138" t="s">
        <v>252</v>
      </c>
      <c r="E382" s="139" t="s">
        <v>1546</v>
      </c>
      <c r="F382" s="140" t="s">
        <v>1547</v>
      </c>
      <c r="G382" s="141" t="s">
        <v>276</v>
      </c>
      <c r="H382" s="142">
        <v>236.37</v>
      </c>
      <c r="I382" s="143"/>
      <c r="J382" s="144">
        <f>ROUND(I382*H382,2)</f>
        <v>0</v>
      </c>
      <c r="K382" s="140" t="s">
        <v>256</v>
      </c>
      <c r="L382" s="33"/>
      <c r="M382" s="145" t="s">
        <v>1</v>
      </c>
      <c r="N382" s="146" t="s">
        <v>45</v>
      </c>
      <c r="P382" s="147">
        <f>O382*H382</f>
        <v>0</v>
      </c>
      <c r="Q382" s="147">
        <v>2.4340799999999998</v>
      </c>
      <c r="R382" s="147">
        <f>Q382*H382</f>
        <v>575.3434896</v>
      </c>
      <c r="S382" s="147">
        <v>0</v>
      </c>
      <c r="T382" s="148">
        <f>S382*H382</f>
        <v>0</v>
      </c>
      <c r="AR382" s="149" t="s">
        <v>257</v>
      </c>
      <c r="AT382" s="149" t="s">
        <v>252</v>
      </c>
      <c r="AU382" s="149" t="s">
        <v>21</v>
      </c>
      <c r="AY382" s="17" t="s">
        <v>250</v>
      </c>
      <c r="BE382" s="150">
        <f>IF(N382="základní",J382,0)</f>
        <v>0</v>
      </c>
      <c r="BF382" s="150">
        <f>IF(N382="snížená",J382,0)</f>
        <v>0</v>
      </c>
      <c r="BG382" s="150">
        <f>IF(N382="zákl. přenesená",J382,0)</f>
        <v>0</v>
      </c>
      <c r="BH382" s="150">
        <f>IF(N382="sníž. přenesená",J382,0)</f>
        <v>0</v>
      </c>
      <c r="BI382" s="150">
        <f>IF(N382="nulová",J382,0)</f>
        <v>0</v>
      </c>
      <c r="BJ382" s="17" t="s">
        <v>88</v>
      </c>
      <c r="BK382" s="150">
        <f>ROUND(I382*H382,2)</f>
        <v>0</v>
      </c>
      <c r="BL382" s="17" t="s">
        <v>257</v>
      </c>
      <c r="BM382" s="149" t="s">
        <v>1548</v>
      </c>
    </row>
    <row r="383" spans="2:65" s="1" customFormat="1" ht="11.25">
      <c r="B383" s="33"/>
      <c r="D383" s="151" t="s">
        <v>259</v>
      </c>
      <c r="F383" s="152" t="s">
        <v>1549</v>
      </c>
      <c r="I383" s="153"/>
      <c r="L383" s="33"/>
      <c r="M383" s="154"/>
      <c r="T383" s="57"/>
      <c r="AT383" s="17" t="s">
        <v>259</v>
      </c>
      <c r="AU383" s="17" t="s">
        <v>21</v>
      </c>
    </row>
    <row r="384" spans="2:65" s="12" customFormat="1" ht="11.25">
      <c r="B384" s="155"/>
      <c r="D384" s="156" t="s">
        <v>265</v>
      </c>
      <c r="E384" s="157" t="s">
        <v>1</v>
      </c>
      <c r="F384" s="158" t="s">
        <v>1550</v>
      </c>
      <c r="H384" s="159">
        <v>236.37</v>
      </c>
      <c r="I384" s="160"/>
      <c r="L384" s="155"/>
      <c r="M384" s="161"/>
      <c r="T384" s="162"/>
      <c r="AT384" s="157" t="s">
        <v>265</v>
      </c>
      <c r="AU384" s="157" t="s">
        <v>21</v>
      </c>
      <c r="AV384" s="12" t="s">
        <v>21</v>
      </c>
      <c r="AW384" s="12" t="s">
        <v>36</v>
      </c>
      <c r="AX384" s="12" t="s">
        <v>88</v>
      </c>
      <c r="AY384" s="157" t="s">
        <v>250</v>
      </c>
    </row>
    <row r="385" spans="2:65" s="11" customFormat="1" ht="22.9" customHeight="1">
      <c r="B385" s="126"/>
      <c r="D385" s="127" t="s">
        <v>79</v>
      </c>
      <c r="E385" s="136" t="s">
        <v>280</v>
      </c>
      <c r="F385" s="136" t="s">
        <v>616</v>
      </c>
      <c r="I385" s="129"/>
      <c r="J385" s="137">
        <f>BK385</f>
        <v>0</v>
      </c>
      <c r="L385" s="126"/>
      <c r="M385" s="131"/>
      <c r="P385" s="132">
        <f>SUM(P386:P390)</f>
        <v>0</v>
      </c>
      <c r="R385" s="132">
        <f>SUM(R386:R390)</f>
        <v>2.3799725999999999</v>
      </c>
      <c r="T385" s="133">
        <f>SUM(T386:T390)</f>
        <v>0</v>
      </c>
      <c r="AR385" s="127" t="s">
        <v>88</v>
      </c>
      <c r="AT385" s="134" t="s">
        <v>79</v>
      </c>
      <c r="AU385" s="134" t="s">
        <v>88</v>
      </c>
      <c r="AY385" s="127" t="s">
        <v>250</v>
      </c>
      <c r="BK385" s="135">
        <f>SUM(BK386:BK390)</f>
        <v>0</v>
      </c>
    </row>
    <row r="386" spans="2:65" s="1" customFormat="1" ht="24.2" customHeight="1">
      <c r="B386" s="33"/>
      <c r="C386" s="138" t="s">
        <v>680</v>
      </c>
      <c r="D386" s="138" t="s">
        <v>252</v>
      </c>
      <c r="E386" s="139" t="s">
        <v>1551</v>
      </c>
      <c r="F386" s="140" t="s">
        <v>1552</v>
      </c>
      <c r="G386" s="141" t="s">
        <v>255</v>
      </c>
      <c r="H386" s="142">
        <v>3.86</v>
      </c>
      <c r="I386" s="143"/>
      <c r="J386" s="144">
        <f>ROUND(I386*H386,2)</f>
        <v>0</v>
      </c>
      <c r="K386" s="140" t="s">
        <v>256</v>
      </c>
      <c r="L386" s="33"/>
      <c r="M386" s="145" t="s">
        <v>1</v>
      </c>
      <c r="N386" s="146" t="s">
        <v>45</v>
      </c>
      <c r="P386" s="147">
        <f>O386*H386</f>
        <v>0</v>
      </c>
      <c r="Q386" s="147">
        <v>0.19536000000000001</v>
      </c>
      <c r="R386" s="147">
        <f>Q386*H386</f>
        <v>0.75408960000000003</v>
      </c>
      <c r="S386" s="147">
        <v>0</v>
      </c>
      <c r="T386" s="148">
        <f>S386*H386</f>
        <v>0</v>
      </c>
      <c r="AR386" s="149" t="s">
        <v>257</v>
      </c>
      <c r="AT386" s="149" t="s">
        <v>252</v>
      </c>
      <c r="AU386" s="149" t="s">
        <v>21</v>
      </c>
      <c r="AY386" s="17" t="s">
        <v>250</v>
      </c>
      <c r="BE386" s="150">
        <f>IF(N386="základní",J386,0)</f>
        <v>0</v>
      </c>
      <c r="BF386" s="150">
        <f>IF(N386="snížená",J386,0)</f>
        <v>0</v>
      </c>
      <c r="BG386" s="150">
        <f>IF(N386="zákl. přenesená",J386,0)</f>
        <v>0</v>
      </c>
      <c r="BH386" s="150">
        <f>IF(N386="sníž. přenesená",J386,0)</f>
        <v>0</v>
      </c>
      <c r="BI386" s="150">
        <f>IF(N386="nulová",J386,0)</f>
        <v>0</v>
      </c>
      <c r="BJ386" s="17" t="s">
        <v>88</v>
      </c>
      <c r="BK386" s="150">
        <f>ROUND(I386*H386,2)</f>
        <v>0</v>
      </c>
      <c r="BL386" s="17" t="s">
        <v>257</v>
      </c>
      <c r="BM386" s="149" t="s">
        <v>1553</v>
      </c>
    </row>
    <row r="387" spans="2:65" s="1" customFormat="1" ht="11.25">
      <c r="B387" s="33"/>
      <c r="D387" s="151" t="s">
        <v>259</v>
      </c>
      <c r="F387" s="152" t="s">
        <v>1554</v>
      </c>
      <c r="I387" s="153"/>
      <c r="L387" s="33"/>
      <c r="M387" s="154"/>
      <c r="T387" s="57"/>
      <c r="AT387" s="17" t="s">
        <v>259</v>
      </c>
      <c r="AU387" s="17" t="s">
        <v>21</v>
      </c>
    </row>
    <row r="388" spans="2:65" s="12" customFormat="1" ht="11.25">
      <c r="B388" s="155"/>
      <c r="D388" s="156" t="s">
        <v>265</v>
      </c>
      <c r="E388" s="157" t="s">
        <v>1</v>
      </c>
      <c r="F388" s="158" t="s">
        <v>1555</v>
      </c>
      <c r="H388" s="159">
        <v>3.86</v>
      </c>
      <c r="I388" s="160"/>
      <c r="L388" s="155"/>
      <c r="M388" s="161"/>
      <c r="T388" s="162"/>
      <c r="AT388" s="157" t="s">
        <v>265</v>
      </c>
      <c r="AU388" s="157" t="s">
        <v>21</v>
      </c>
      <c r="AV388" s="12" t="s">
        <v>21</v>
      </c>
      <c r="AW388" s="12" t="s">
        <v>36</v>
      </c>
      <c r="AX388" s="12" t="s">
        <v>88</v>
      </c>
      <c r="AY388" s="157" t="s">
        <v>250</v>
      </c>
    </row>
    <row r="389" spans="2:65" s="1" customFormat="1" ht="16.5" customHeight="1">
      <c r="B389" s="33"/>
      <c r="C389" s="178" t="s">
        <v>686</v>
      </c>
      <c r="D389" s="178" t="s">
        <v>364</v>
      </c>
      <c r="E389" s="179" t="s">
        <v>1556</v>
      </c>
      <c r="F389" s="180" t="s">
        <v>1557</v>
      </c>
      <c r="G389" s="181" t="s">
        <v>255</v>
      </c>
      <c r="H389" s="182">
        <v>3.899</v>
      </c>
      <c r="I389" s="183"/>
      <c r="J389" s="184">
        <f>ROUND(I389*H389,2)</f>
        <v>0</v>
      </c>
      <c r="K389" s="180" t="s">
        <v>256</v>
      </c>
      <c r="L389" s="185"/>
      <c r="M389" s="186" t="s">
        <v>1</v>
      </c>
      <c r="N389" s="187" t="s">
        <v>45</v>
      </c>
      <c r="P389" s="147">
        <f>O389*H389</f>
        <v>0</v>
      </c>
      <c r="Q389" s="147">
        <v>0.41699999999999998</v>
      </c>
      <c r="R389" s="147">
        <f>Q389*H389</f>
        <v>1.625883</v>
      </c>
      <c r="S389" s="147">
        <v>0</v>
      </c>
      <c r="T389" s="148">
        <f>S389*H389</f>
        <v>0</v>
      </c>
      <c r="AR389" s="149" t="s">
        <v>299</v>
      </c>
      <c r="AT389" s="149" t="s">
        <v>364</v>
      </c>
      <c r="AU389" s="149" t="s">
        <v>21</v>
      </c>
      <c r="AY389" s="17" t="s">
        <v>250</v>
      </c>
      <c r="BE389" s="150">
        <f>IF(N389="základní",J389,0)</f>
        <v>0</v>
      </c>
      <c r="BF389" s="150">
        <f>IF(N389="snížená",J389,0)</f>
        <v>0</v>
      </c>
      <c r="BG389" s="150">
        <f>IF(N389="zákl. přenesená",J389,0)</f>
        <v>0</v>
      </c>
      <c r="BH389" s="150">
        <f>IF(N389="sníž. přenesená",J389,0)</f>
        <v>0</v>
      </c>
      <c r="BI389" s="150">
        <f>IF(N389="nulová",J389,0)</f>
        <v>0</v>
      </c>
      <c r="BJ389" s="17" t="s">
        <v>88</v>
      </c>
      <c r="BK389" s="150">
        <f>ROUND(I389*H389,2)</f>
        <v>0</v>
      </c>
      <c r="BL389" s="17" t="s">
        <v>257</v>
      </c>
      <c r="BM389" s="149" t="s">
        <v>1558</v>
      </c>
    </row>
    <row r="390" spans="2:65" s="12" customFormat="1" ht="11.25">
      <c r="B390" s="155"/>
      <c r="D390" s="156" t="s">
        <v>265</v>
      </c>
      <c r="F390" s="158" t="s">
        <v>1559</v>
      </c>
      <c r="H390" s="159">
        <v>3.899</v>
      </c>
      <c r="I390" s="160"/>
      <c r="L390" s="155"/>
      <c r="M390" s="161"/>
      <c r="T390" s="162"/>
      <c r="AT390" s="157" t="s">
        <v>265</v>
      </c>
      <c r="AU390" s="157" t="s">
        <v>21</v>
      </c>
      <c r="AV390" s="12" t="s">
        <v>21</v>
      </c>
      <c r="AW390" s="12" t="s">
        <v>4</v>
      </c>
      <c r="AX390" s="12" t="s">
        <v>88</v>
      </c>
      <c r="AY390" s="157" t="s">
        <v>250</v>
      </c>
    </row>
    <row r="391" spans="2:65" s="11" customFormat="1" ht="22.9" customHeight="1">
      <c r="B391" s="126"/>
      <c r="D391" s="127" t="s">
        <v>79</v>
      </c>
      <c r="E391" s="136" t="s">
        <v>299</v>
      </c>
      <c r="F391" s="136" t="s">
        <v>1560</v>
      </c>
      <c r="I391" s="129"/>
      <c r="J391" s="137">
        <f>BK391</f>
        <v>0</v>
      </c>
      <c r="L391" s="126"/>
      <c r="M391" s="131"/>
      <c r="P391" s="132">
        <f>SUM(P392:P463)</f>
        <v>0</v>
      </c>
      <c r="R391" s="132">
        <f>SUM(R392:R463)</f>
        <v>18.761444000000001</v>
      </c>
      <c r="T391" s="133">
        <f>SUM(T392:T463)</f>
        <v>0</v>
      </c>
      <c r="AR391" s="127" t="s">
        <v>88</v>
      </c>
      <c r="AT391" s="134" t="s">
        <v>79</v>
      </c>
      <c r="AU391" s="134" t="s">
        <v>88</v>
      </c>
      <c r="AY391" s="127" t="s">
        <v>250</v>
      </c>
      <c r="BK391" s="135">
        <f>SUM(BK392:BK463)</f>
        <v>0</v>
      </c>
    </row>
    <row r="392" spans="2:65" s="1" customFormat="1" ht="33" customHeight="1">
      <c r="B392" s="33"/>
      <c r="C392" s="138" t="s">
        <v>694</v>
      </c>
      <c r="D392" s="138" t="s">
        <v>252</v>
      </c>
      <c r="E392" s="139" t="s">
        <v>1561</v>
      </c>
      <c r="F392" s="140" t="s">
        <v>1562</v>
      </c>
      <c r="G392" s="141" t="s">
        <v>481</v>
      </c>
      <c r="H392" s="142">
        <v>81</v>
      </c>
      <c r="I392" s="143"/>
      <c r="J392" s="144">
        <f>ROUND(I392*H392,2)</f>
        <v>0</v>
      </c>
      <c r="K392" s="140" t="s">
        <v>256</v>
      </c>
      <c r="L392" s="33"/>
      <c r="M392" s="145" t="s">
        <v>1</v>
      </c>
      <c r="N392" s="146" t="s">
        <v>45</v>
      </c>
      <c r="P392" s="147">
        <f>O392*H392</f>
        <v>0</v>
      </c>
      <c r="Q392" s="147">
        <v>0</v>
      </c>
      <c r="R392" s="147">
        <f>Q392*H392</f>
        <v>0</v>
      </c>
      <c r="S392" s="147">
        <v>0</v>
      </c>
      <c r="T392" s="148">
        <f>S392*H392</f>
        <v>0</v>
      </c>
      <c r="AR392" s="149" t="s">
        <v>257</v>
      </c>
      <c r="AT392" s="149" t="s">
        <v>252</v>
      </c>
      <c r="AU392" s="149" t="s">
        <v>21</v>
      </c>
      <c r="AY392" s="17" t="s">
        <v>250</v>
      </c>
      <c r="BE392" s="150">
        <f>IF(N392="základní",J392,0)</f>
        <v>0</v>
      </c>
      <c r="BF392" s="150">
        <f>IF(N392="snížená",J392,0)</f>
        <v>0</v>
      </c>
      <c r="BG392" s="150">
        <f>IF(N392="zákl. přenesená",J392,0)</f>
        <v>0</v>
      </c>
      <c r="BH392" s="150">
        <f>IF(N392="sníž. přenesená",J392,0)</f>
        <v>0</v>
      </c>
      <c r="BI392" s="150">
        <f>IF(N392="nulová",J392,0)</f>
        <v>0</v>
      </c>
      <c r="BJ392" s="17" t="s">
        <v>88</v>
      </c>
      <c r="BK392" s="150">
        <f>ROUND(I392*H392,2)</f>
        <v>0</v>
      </c>
      <c r="BL392" s="17" t="s">
        <v>257</v>
      </c>
      <c r="BM392" s="149" t="s">
        <v>1563</v>
      </c>
    </row>
    <row r="393" spans="2:65" s="1" customFormat="1" ht="11.25">
      <c r="B393" s="33"/>
      <c r="D393" s="151" t="s">
        <v>259</v>
      </c>
      <c r="F393" s="152" t="s">
        <v>1564</v>
      </c>
      <c r="I393" s="153"/>
      <c r="L393" s="33"/>
      <c r="M393" s="154"/>
      <c r="T393" s="57"/>
      <c r="AT393" s="17" t="s">
        <v>259</v>
      </c>
      <c r="AU393" s="17" t="s">
        <v>21</v>
      </c>
    </row>
    <row r="394" spans="2:65" s="1" customFormat="1" ht="19.5">
      <c r="B394" s="33"/>
      <c r="D394" s="156" t="s">
        <v>285</v>
      </c>
      <c r="F394" s="170" t="s">
        <v>1565</v>
      </c>
      <c r="I394" s="153"/>
      <c r="L394" s="33"/>
      <c r="M394" s="154"/>
      <c r="T394" s="57"/>
      <c r="AT394" s="17" t="s">
        <v>285</v>
      </c>
      <c r="AU394" s="17" t="s">
        <v>21</v>
      </c>
    </row>
    <row r="395" spans="2:65" s="12" customFormat="1" ht="11.25">
      <c r="B395" s="155"/>
      <c r="D395" s="156" t="s">
        <v>265</v>
      </c>
      <c r="E395" s="157" t="s">
        <v>1</v>
      </c>
      <c r="F395" s="158" t="s">
        <v>1566</v>
      </c>
      <c r="H395" s="159">
        <v>81</v>
      </c>
      <c r="I395" s="160"/>
      <c r="L395" s="155"/>
      <c r="M395" s="161"/>
      <c r="T395" s="162"/>
      <c r="AT395" s="157" t="s">
        <v>265</v>
      </c>
      <c r="AU395" s="157" t="s">
        <v>21</v>
      </c>
      <c r="AV395" s="12" t="s">
        <v>21</v>
      </c>
      <c r="AW395" s="12" t="s">
        <v>36</v>
      </c>
      <c r="AX395" s="12" t="s">
        <v>88</v>
      </c>
      <c r="AY395" s="157" t="s">
        <v>250</v>
      </c>
    </row>
    <row r="396" spans="2:65" s="1" customFormat="1" ht="16.5" customHeight="1">
      <c r="B396" s="33"/>
      <c r="C396" s="178" t="s">
        <v>699</v>
      </c>
      <c r="D396" s="178" t="s">
        <v>364</v>
      </c>
      <c r="E396" s="179" t="s">
        <v>1567</v>
      </c>
      <c r="F396" s="180" t="s">
        <v>1568</v>
      </c>
      <c r="G396" s="181" t="s">
        <v>481</v>
      </c>
      <c r="H396" s="182">
        <v>81</v>
      </c>
      <c r="I396" s="183"/>
      <c r="J396" s="184">
        <f>ROUND(I396*H396,2)</f>
        <v>0</v>
      </c>
      <c r="K396" s="180" t="s">
        <v>256</v>
      </c>
      <c r="L396" s="185"/>
      <c r="M396" s="186" t="s">
        <v>1</v>
      </c>
      <c r="N396" s="187" t="s">
        <v>45</v>
      </c>
      <c r="P396" s="147">
        <f>O396*H396</f>
        <v>0</v>
      </c>
      <c r="Q396" s="147">
        <v>1.9000000000000001E-4</v>
      </c>
      <c r="R396" s="147">
        <f>Q396*H396</f>
        <v>1.5390000000000001E-2</v>
      </c>
      <c r="S396" s="147">
        <v>0</v>
      </c>
      <c r="T396" s="148">
        <f>S396*H396</f>
        <v>0</v>
      </c>
      <c r="AR396" s="149" t="s">
        <v>299</v>
      </c>
      <c r="AT396" s="149" t="s">
        <v>364</v>
      </c>
      <c r="AU396" s="149" t="s">
        <v>21</v>
      </c>
      <c r="AY396" s="17" t="s">
        <v>250</v>
      </c>
      <c r="BE396" s="150">
        <f>IF(N396="základní",J396,0)</f>
        <v>0</v>
      </c>
      <c r="BF396" s="150">
        <f>IF(N396="snížená",J396,0)</f>
        <v>0</v>
      </c>
      <c r="BG396" s="150">
        <f>IF(N396="zákl. přenesená",J396,0)</f>
        <v>0</v>
      </c>
      <c r="BH396" s="150">
        <f>IF(N396="sníž. přenesená",J396,0)</f>
        <v>0</v>
      </c>
      <c r="BI396" s="150">
        <f>IF(N396="nulová",J396,0)</f>
        <v>0</v>
      </c>
      <c r="BJ396" s="17" t="s">
        <v>88</v>
      </c>
      <c r="BK396" s="150">
        <f>ROUND(I396*H396,2)</f>
        <v>0</v>
      </c>
      <c r="BL396" s="17" t="s">
        <v>257</v>
      </c>
      <c r="BM396" s="149" t="s">
        <v>1569</v>
      </c>
    </row>
    <row r="397" spans="2:65" s="1" customFormat="1" ht="16.5" customHeight="1">
      <c r="B397" s="33"/>
      <c r="C397" s="178" t="s">
        <v>705</v>
      </c>
      <c r="D397" s="178" t="s">
        <v>364</v>
      </c>
      <c r="E397" s="179" t="s">
        <v>1570</v>
      </c>
      <c r="F397" s="180" t="s">
        <v>1571</v>
      </c>
      <c r="G397" s="181" t="s">
        <v>481</v>
      </c>
      <c r="H397" s="182">
        <v>81</v>
      </c>
      <c r="I397" s="183"/>
      <c r="J397" s="184">
        <f>ROUND(I397*H397,2)</f>
        <v>0</v>
      </c>
      <c r="K397" s="180" t="s">
        <v>256</v>
      </c>
      <c r="L397" s="185"/>
      <c r="M397" s="186" t="s">
        <v>1</v>
      </c>
      <c r="N397" s="187" t="s">
        <v>45</v>
      </c>
      <c r="P397" s="147">
        <f>O397*H397</f>
        <v>0</v>
      </c>
      <c r="Q397" s="147">
        <v>6.9999999999999994E-5</v>
      </c>
      <c r="R397" s="147">
        <f>Q397*H397</f>
        <v>5.6699999999999997E-3</v>
      </c>
      <c r="S397" s="147">
        <v>0</v>
      </c>
      <c r="T397" s="148">
        <f>S397*H397</f>
        <v>0</v>
      </c>
      <c r="AR397" s="149" t="s">
        <v>299</v>
      </c>
      <c r="AT397" s="149" t="s">
        <v>364</v>
      </c>
      <c r="AU397" s="149" t="s">
        <v>21</v>
      </c>
      <c r="AY397" s="17" t="s">
        <v>250</v>
      </c>
      <c r="BE397" s="150">
        <f>IF(N397="základní",J397,0)</f>
        <v>0</v>
      </c>
      <c r="BF397" s="150">
        <f>IF(N397="snížená",J397,0)</f>
        <v>0</v>
      </c>
      <c r="BG397" s="150">
        <f>IF(N397="zákl. přenesená",J397,0)</f>
        <v>0</v>
      </c>
      <c r="BH397" s="150">
        <f>IF(N397="sníž. přenesená",J397,0)</f>
        <v>0</v>
      </c>
      <c r="BI397" s="150">
        <f>IF(N397="nulová",J397,0)</f>
        <v>0</v>
      </c>
      <c r="BJ397" s="17" t="s">
        <v>88</v>
      </c>
      <c r="BK397" s="150">
        <f>ROUND(I397*H397,2)</f>
        <v>0</v>
      </c>
      <c r="BL397" s="17" t="s">
        <v>257</v>
      </c>
      <c r="BM397" s="149" t="s">
        <v>1572</v>
      </c>
    </row>
    <row r="398" spans="2:65" s="1" customFormat="1" ht="24.2" customHeight="1">
      <c r="B398" s="33"/>
      <c r="C398" s="138" t="s">
        <v>710</v>
      </c>
      <c r="D398" s="138" t="s">
        <v>252</v>
      </c>
      <c r="E398" s="139" t="s">
        <v>1573</v>
      </c>
      <c r="F398" s="140" t="s">
        <v>1574</v>
      </c>
      <c r="G398" s="141" t="s">
        <v>481</v>
      </c>
      <c r="H398" s="142">
        <v>2</v>
      </c>
      <c r="I398" s="143"/>
      <c r="J398" s="144">
        <f>ROUND(I398*H398,2)</f>
        <v>0</v>
      </c>
      <c r="K398" s="140" t="s">
        <v>256</v>
      </c>
      <c r="L398" s="33"/>
      <c r="M398" s="145" t="s">
        <v>1</v>
      </c>
      <c r="N398" s="146" t="s">
        <v>45</v>
      </c>
      <c r="P398" s="147">
        <f>O398*H398</f>
        <v>0</v>
      </c>
      <c r="Q398" s="147">
        <v>0</v>
      </c>
      <c r="R398" s="147">
        <f>Q398*H398</f>
        <v>0</v>
      </c>
      <c r="S398" s="147">
        <v>0</v>
      </c>
      <c r="T398" s="148">
        <f>S398*H398</f>
        <v>0</v>
      </c>
      <c r="AR398" s="149" t="s">
        <v>257</v>
      </c>
      <c r="AT398" s="149" t="s">
        <v>252</v>
      </c>
      <c r="AU398" s="149" t="s">
        <v>21</v>
      </c>
      <c r="AY398" s="17" t="s">
        <v>250</v>
      </c>
      <c r="BE398" s="150">
        <f>IF(N398="základní",J398,0)</f>
        <v>0</v>
      </c>
      <c r="BF398" s="150">
        <f>IF(N398="snížená",J398,0)</f>
        <v>0</v>
      </c>
      <c r="BG398" s="150">
        <f>IF(N398="zákl. přenesená",J398,0)</f>
        <v>0</v>
      </c>
      <c r="BH398" s="150">
        <f>IF(N398="sníž. přenesená",J398,0)</f>
        <v>0</v>
      </c>
      <c r="BI398" s="150">
        <f>IF(N398="nulová",J398,0)</f>
        <v>0</v>
      </c>
      <c r="BJ398" s="17" t="s">
        <v>88</v>
      </c>
      <c r="BK398" s="150">
        <f>ROUND(I398*H398,2)</f>
        <v>0</v>
      </c>
      <c r="BL398" s="17" t="s">
        <v>257</v>
      </c>
      <c r="BM398" s="149" t="s">
        <v>1575</v>
      </c>
    </row>
    <row r="399" spans="2:65" s="1" customFormat="1" ht="11.25">
      <c r="B399" s="33"/>
      <c r="D399" s="151" t="s">
        <v>259</v>
      </c>
      <c r="F399" s="152" t="s">
        <v>1576</v>
      </c>
      <c r="I399" s="153"/>
      <c r="L399" s="33"/>
      <c r="M399" s="154"/>
      <c r="T399" s="57"/>
      <c r="AT399" s="17" t="s">
        <v>259</v>
      </c>
      <c r="AU399" s="17" t="s">
        <v>21</v>
      </c>
    </row>
    <row r="400" spans="2:65" s="1" customFormat="1" ht="24.2" customHeight="1">
      <c r="B400" s="33"/>
      <c r="C400" s="178" t="s">
        <v>715</v>
      </c>
      <c r="D400" s="178" t="s">
        <v>364</v>
      </c>
      <c r="E400" s="179" t="s">
        <v>1577</v>
      </c>
      <c r="F400" s="180" t="s">
        <v>1578</v>
      </c>
      <c r="G400" s="181" t="s">
        <v>481</v>
      </c>
      <c r="H400" s="182">
        <v>2</v>
      </c>
      <c r="I400" s="183"/>
      <c r="J400" s="184">
        <f>ROUND(I400*H400,2)</f>
        <v>0</v>
      </c>
      <c r="K400" s="180" t="s">
        <v>256</v>
      </c>
      <c r="L400" s="185"/>
      <c r="M400" s="186" t="s">
        <v>1</v>
      </c>
      <c r="N400" s="187" t="s">
        <v>45</v>
      </c>
      <c r="P400" s="147">
        <f>O400*H400</f>
        <v>0</v>
      </c>
      <c r="Q400" s="147">
        <v>0.01</v>
      </c>
      <c r="R400" s="147">
        <f>Q400*H400</f>
        <v>0.02</v>
      </c>
      <c r="S400" s="147">
        <v>0</v>
      </c>
      <c r="T400" s="148">
        <f>S400*H400</f>
        <v>0</v>
      </c>
      <c r="AR400" s="149" t="s">
        <v>299</v>
      </c>
      <c r="AT400" s="149" t="s">
        <v>364</v>
      </c>
      <c r="AU400" s="149" t="s">
        <v>21</v>
      </c>
      <c r="AY400" s="17" t="s">
        <v>250</v>
      </c>
      <c r="BE400" s="150">
        <f>IF(N400="základní",J400,0)</f>
        <v>0</v>
      </c>
      <c r="BF400" s="150">
        <f>IF(N400="snížená",J400,0)</f>
        <v>0</v>
      </c>
      <c r="BG400" s="150">
        <f>IF(N400="zákl. přenesená",J400,0)</f>
        <v>0</v>
      </c>
      <c r="BH400" s="150">
        <f>IF(N400="sníž. přenesená",J400,0)</f>
        <v>0</v>
      </c>
      <c r="BI400" s="150">
        <f>IF(N400="nulová",J400,0)</f>
        <v>0</v>
      </c>
      <c r="BJ400" s="17" t="s">
        <v>88</v>
      </c>
      <c r="BK400" s="150">
        <f>ROUND(I400*H400,2)</f>
        <v>0</v>
      </c>
      <c r="BL400" s="17" t="s">
        <v>257</v>
      </c>
      <c r="BM400" s="149" t="s">
        <v>1579</v>
      </c>
    </row>
    <row r="401" spans="2:65" s="1" customFormat="1" ht="19.5">
      <c r="B401" s="33"/>
      <c r="D401" s="156" t="s">
        <v>285</v>
      </c>
      <c r="F401" s="170" t="s">
        <v>1580</v>
      </c>
      <c r="I401" s="153"/>
      <c r="L401" s="33"/>
      <c r="M401" s="154"/>
      <c r="T401" s="57"/>
      <c r="AT401" s="17" t="s">
        <v>285</v>
      </c>
      <c r="AU401" s="17" t="s">
        <v>21</v>
      </c>
    </row>
    <row r="402" spans="2:65" s="1" customFormat="1" ht="24.2" customHeight="1">
      <c r="B402" s="33"/>
      <c r="C402" s="138" t="s">
        <v>722</v>
      </c>
      <c r="D402" s="138" t="s">
        <v>252</v>
      </c>
      <c r="E402" s="139" t="s">
        <v>1581</v>
      </c>
      <c r="F402" s="140" t="s">
        <v>1582</v>
      </c>
      <c r="G402" s="141" t="s">
        <v>481</v>
      </c>
      <c r="H402" s="142">
        <v>1</v>
      </c>
      <c r="I402" s="143"/>
      <c r="J402" s="144">
        <f>ROUND(I402*H402,2)</f>
        <v>0</v>
      </c>
      <c r="K402" s="140" t="s">
        <v>256</v>
      </c>
      <c r="L402" s="33"/>
      <c r="M402" s="145" t="s">
        <v>1</v>
      </c>
      <c r="N402" s="146" t="s">
        <v>45</v>
      </c>
      <c r="P402" s="147">
        <f>O402*H402</f>
        <v>0</v>
      </c>
      <c r="Q402" s="147">
        <v>0</v>
      </c>
      <c r="R402" s="147">
        <f>Q402*H402</f>
        <v>0</v>
      </c>
      <c r="S402" s="147">
        <v>0</v>
      </c>
      <c r="T402" s="148">
        <f>S402*H402</f>
        <v>0</v>
      </c>
      <c r="AR402" s="149" t="s">
        <v>257</v>
      </c>
      <c r="AT402" s="149" t="s">
        <v>252</v>
      </c>
      <c r="AU402" s="149" t="s">
        <v>21</v>
      </c>
      <c r="AY402" s="17" t="s">
        <v>250</v>
      </c>
      <c r="BE402" s="150">
        <f>IF(N402="základní",J402,0)</f>
        <v>0</v>
      </c>
      <c r="BF402" s="150">
        <f>IF(N402="snížená",J402,0)</f>
        <v>0</v>
      </c>
      <c r="BG402" s="150">
        <f>IF(N402="zákl. přenesená",J402,0)</f>
        <v>0</v>
      </c>
      <c r="BH402" s="150">
        <f>IF(N402="sníž. přenesená",J402,0)</f>
        <v>0</v>
      </c>
      <c r="BI402" s="150">
        <f>IF(N402="nulová",J402,0)</f>
        <v>0</v>
      </c>
      <c r="BJ402" s="17" t="s">
        <v>88</v>
      </c>
      <c r="BK402" s="150">
        <f>ROUND(I402*H402,2)</f>
        <v>0</v>
      </c>
      <c r="BL402" s="17" t="s">
        <v>257</v>
      </c>
      <c r="BM402" s="149" t="s">
        <v>1583</v>
      </c>
    </row>
    <row r="403" spans="2:65" s="1" customFormat="1" ht="11.25">
      <c r="B403" s="33"/>
      <c r="D403" s="151" t="s">
        <v>259</v>
      </c>
      <c r="F403" s="152" t="s">
        <v>1584</v>
      </c>
      <c r="I403" s="153"/>
      <c r="L403" s="33"/>
      <c r="M403" s="154"/>
      <c r="T403" s="57"/>
      <c r="AT403" s="17" t="s">
        <v>259</v>
      </c>
      <c r="AU403" s="17" t="s">
        <v>21</v>
      </c>
    </row>
    <row r="404" spans="2:65" s="12" customFormat="1" ht="11.25">
      <c r="B404" s="155"/>
      <c r="D404" s="156" t="s">
        <v>265</v>
      </c>
      <c r="E404" s="157" t="s">
        <v>1</v>
      </c>
      <c r="F404" s="158" t="s">
        <v>1585</v>
      </c>
      <c r="H404" s="159">
        <v>1</v>
      </c>
      <c r="I404" s="160"/>
      <c r="L404" s="155"/>
      <c r="M404" s="161"/>
      <c r="T404" s="162"/>
      <c r="AT404" s="157" t="s">
        <v>265</v>
      </c>
      <c r="AU404" s="157" t="s">
        <v>21</v>
      </c>
      <c r="AV404" s="12" t="s">
        <v>21</v>
      </c>
      <c r="AW404" s="12" t="s">
        <v>36</v>
      </c>
      <c r="AX404" s="12" t="s">
        <v>88</v>
      </c>
      <c r="AY404" s="157" t="s">
        <v>250</v>
      </c>
    </row>
    <row r="405" spans="2:65" s="1" customFormat="1" ht="24.2" customHeight="1">
      <c r="B405" s="33"/>
      <c r="C405" s="178" t="s">
        <v>731</v>
      </c>
      <c r="D405" s="178" t="s">
        <v>364</v>
      </c>
      <c r="E405" s="179" t="s">
        <v>1586</v>
      </c>
      <c r="F405" s="180" t="s">
        <v>1587</v>
      </c>
      <c r="G405" s="181" t="s">
        <v>481</v>
      </c>
      <c r="H405" s="182">
        <v>1</v>
      </c>
      <c r="I405" s="183"/>
      <c r="J405" s="184">
        <f>ROUND(I405*H405,2)</f>
        <v>0</v>
      </c>
      <c r="K405" s="180" t="s">
        <v>256</v>
      </c>
      <c r="L405" s="185"/>
      <c r="M405" s="186" t="s">
        <v>1</v>
      </c>
      <c r="N405" s="187" t="s">
        <v>45</v>
      </c>
      <c r="P405" s="147">
        <f>O405*H405</f>
        <v>0</v>
      </c>
      <c r="Q405" s="147">
        <v>8.0000000000000002E-3</v>
      </c>
      <c r="R405" s="147">
        <f>Q405*H405</f>
        <v>8.0000000000000002E-3</v>
      </c>
      <c r="S405" s="147">
        <v>0</v>
      </c>
      <c r="T405" s="148">
        <f>S405*H405</f>
        <v>0</v>
      </c>
      <c r="AR405" s="149" t="s">
        <v>299</v>
      </c>
      <c r="AT405" s="149" t="s">
        <v>364</v>
      </c>
      <c r="AU405" s="149" t="s">
        <v>21</v>
      </c>
      <c r="AY405" s="17" t="s">
        <v>250</v>
      </c>
      <c r="BE405" s="150">
        <f>IF(N405="základní",J405,0)</f>
        <v>0</v>
      </c>
      <c r="BF405" s="150">
        <f>IF(N405="snížená",J405,0)</f>
        <v>0</v>
      </c>
      <c r="BG405" s="150">
        <f>IF(N405="zákl. přenesená",J405,0)</f>
        <v>0</v>
      </c>
      <c r="BH405" s="150">
        <f>IF(N405="sníž. přenesená",J405,0)</f>
        <v>0</v>
      </c>
      <c r="BI405" s="150">
        <f>IF(N405="nulová",J405,0)</f>
        <v>0</v>
      </c>
      <c r="BJ405" s="17" t="s">
        <v>88</v>
      </c>
      <c r="BK405" s="150">
        <f>ROUND(I405*H405,2)</f>
        <v>0</v>
      </c>
      <c r="BL405" s="17" t="s">
        <v>257</v>
      </c>
      <c r="BM405" s="149" t="s">
        <v>1588</v>
      </c>
    </row>
    <row r="406" spans="2:65" s="1" customFormat="1" ht="24.2" customHeight="1">
      <c r="B406" s="33"/>
      <c r="C406" s="138" t="s">
        <v>738</v>
      </c>
      <c r="D406" s="138" t="s">
        <v>252</v>
      </c>
      <c r="E406" s="139" t="s">
        <v>1589</v>
      </c>
      <c r="F406" s="140" t="s">
        <v>1590</v>
      </c>
      <c r="G406" s="141" t="s">
        <v>481</v>
      </c>
      <c r="H406" s="142">
        <v>2</v>
      </c>
      <c r="I406" s="143"/>
      <c r="J406" s="144">
        <f>ROUND(I406*H406,2)</f>
        <v>0</v>
      </c>
      <c r="K406" s="140" t="s">
        <v>256</v>
      </c>
      <c r="L406" s="33"/>
      <c r="M406" s="145" t="s">
        <v>1</v>
      </c>
      <c r="N406" s="146" t="s">
        <v>45</v>
      </c>
      <c r="P406" s="147">
        <f>O406*H406</f>
        <v>0</v>
      </c>
      <c r="Q406" s="147">
        <v>0.41948000000000002</v>
      </c>
      <c r="R406" s="147">
        <f>Q406*H406</f>
        <v>0.83896000000000004</v>
      </c>
      <c r="S406" s="147">
        <v>0</v>
      </c>
      <c r="T406" s="148">
        <f>S406*H406</f>
        <v>0</v>
      </c>
      <c r="AR406" s="149" t="s">
        <v>257</v>
      </c>
      <c r="AT406" s="149" t="s">
        <v>252</v>
      </c>
      <c r="AU406" s="149" t="s">
        <v>21</v>
      </c>
      <c r="AY406" s="17" t="s">
        <v>250</v>
      </c>
      <c r="BE406" s="150">
        <f>IF(N406="základní",J406,0)</f>
        <v>0</v>
      </c>
      <c r="BF406" s="150">
        <f>IF(N406="snížená",J406,0)</f>
        <v>0</v>
      </c>
      <c r="BG406" s="150">
        <f>IF(N406="zákl. přenesená",J406,0)</f>
        <v>0</v>
      </c>
      <c r="BH406" s="150">
        <f>IF(N406="sníž. přenesená",J406,0)</f>
        <v>0</v>
      </c>
      <c r="BI406" s="150">
        <f>IF(N406="nulová",J406,0)</f>
        <v>0</v>
      </c>
      <c r="BJ406" s="17" t="s">
        <v>88</v>
      </c>
      <c r="BK406" s="150">
        <f>ROUND(I406*H406,2)</f>
        <v>0</v>
      </c>
      <c r="BL406" s="17" t="s">
        <v>257</v>
      </c>
      <c r="BM406" s="149" t="s">
        <v>1591</v>
      </c>
    </row>
    <row r="407" spans="2:65" s="1" customFormat="1" ht="11.25">
      <c r="B407" s="33"/>
      <c r="D407" s="151" t="s">
        <v>259</v>
      </c>
      <c r="F407" s="152" t="s">
        <v>1592</v>
      </c>
      <c r="I407" s="153"/>
      <c r="L407" s="33"/>
      <c r="M407" s="154"/>
      <c r="T407" s="57"/>
      <c r="AT407" s="17" t="s">
        <v>259</v>
      </c>
      <c r="AU407" s="17" t="s">
        <v>21</v>
      </c>
    </row>
    <row r="408" spans="2:65" s="1" customFormat="1" ht="24.2" customHeight="1">
      <c r="B408" s="33"/>
      <c r="C408" s="178" t="s">
        <v>743</v>
      </c>
      <c r="D408" s="178" t="s">
        <v>364</v>
      </c>
      <c r="E408" s="179" t="s">
        <v>1593</v>
      </c>
      <c r="F408" s="180" t="s">
        <v>1594</v>
      </c>
      <c r="G408" s="181" t="s">
        <v>481</v>
      </c>
      <c r="H408" s="182">
        <v>2</v>
      </c>
      <c r="I408" s="183"/>
      <c r="J408" s="184">
        <f>ROUND(I408*H408,2)</f>
        <v>0</v>
      </c>
      <c r="K408" s="180" t="s">
        <v>256</v>
      </c>
      <c r="L408" s="185"/>
      <c r="M408" s="186" t="s">
        <v>1</v>
      </c>
      <c r="N408" s="187" t="s">
        <v>45</v>
      </c>
      <c r="P408" s="147">
        <f>O408*H408</f>
        <v>0</v>
      </c>
      <c r="Q408" s="147">
        <v>1.41</v>
      </c>
      <c r="R408" s="147">
        <f>Q408*H408</f>
        <v>2.82</v>
      </c>
      <c r="S408" s="147">
        <v>0</v>
      </c>
      <c r="T408" s="148">
        <f>S408*H408</f>
        <v>0</v>
      </c>
      <c r="AR408" s="149" t="s">
        <v>299</v>
      </c>
      <c r="AT408" s="149" t="s">
        <v>364</v>
      </c>
      <c r="AU408" s="149" t="s">
        <v>21</v>
      </c>
      <c r="AY408" s="17" t="s">
        <v>250</v>
      </c>
      <c r="BE408" s="150">
        <f>IF(N408="základní",J408,0)</f>
        <v>0</v>
      </c>
      <c r="BF408" s="150">
        <f>IF(N408="snížená",J408,0)</f>
        <v>0</v>
      </c>
      <c r="BG408" s="150">
        <f>IF(N408="zákl. přenesená",J408,0)</f>
        <v>0</v>
      </c>
      <c r="BH408" s="150">
        <f>IF(N408="sníž. přenesená",J408,0)</f>
        <v>0</v>
      </c>
      <c r="BI408" s="150">
        <f>IF(N408="nulová",J408,0)</f>
        <v>0</v>
      </c>
      <c r="BJ408" s="17" t="s">
        <v>88</v>
      </c>
      <c r="BK408" s="150">
        <f>ROUND(I408*H408,2)</f>
        <v>0</v>
      </c>
      <c r="BL408" s="17" t="s">
        <v>257</v>
      </c>
      <c r="BM408" s="149" t="s">
        <v>1595</v>
      </c>
    </row>
    <row r="409" spans="2:65" s="1" customFormat="1" ht="19.5">
      <c r="B409" s="33"/>
      <c r="D409" s="156" t="s">
        <v>285</v>
      </c>
      <c r="F409" s="170" t="s">
        <v>1596</v>
      </c>
      <c r="I409" s="153"/>
      <c r="L409" s="33"/>
      <c r="M409" s="154"/>
      <c r="T409" s="57"/>
      <c r="AT409" s="17" t="s">
        <v>285</v>
      </c>
      <c r="AU409" s="17" t="s">
        <v>21</v>
      </c>
    </row>
    <row r="410" spans="2:65" s="1" customFormat="1" ht="24.2" customHeight="1">
      <c r="B410" s="33"/>
      <c r="C410" s="138" t="s">
        <v>751</v>
      </c>
      <c r="D410" s="138" t="s">
        <v>252</v>
      </c>
      <c r="E410" s="139" t="s">
        <v>1597</v>
      </c>
      <c r="F410" s="140" t="s">
        <v>1598</v>
      </c>
      <c r="G410" s="141" t="s">
        <v>481</v>
      </c>
      <c r="H410" s="142">
        <v>1</v>
      </c>
      <c r="I410" s="143"/>
      <c r="J410" s="144">
        <f>ROUND(I410*H410,2)</f>
        <v>0</v>
      </c>
      <c r="K410" s="140" t="s">
        <v>256</v>
      </c>
      <c r="L410" s="33"/>
      <c r="M410" s="145" t="s">
        <v>1</v>
      </c>
      <c r="N410" s="146" t="s">
        <v>45</v>
      </c>
      <c r="P410" s="147">
        <f>O410*H410</f>
        <v>0</v>
      </c>
      <c r="Q410" s="147">
        <v>9.8899999999999995E-3</v>
      </c>
      <c r="R410" s="147">
        <f>Q410*H410</f>
        <v>9.8899999999999995E-3</v>
      </c>
      <c r="S410" s="147">
        <v>0</v>
      </c>
      <c r="T410" s="148">
        <f>S410*H410</f>
        <v>0</v>
      </c>
      <c r="AR410" s="149" t="s">
        <v>257</v>
      </c>
      <c r="AT410" s="149" t="s">
        <v>252</v>
      </c>
      <c r="AU410" s="149" t="s">
        <v>21</v>
      </c>
      <c r="AY410" s="17" t="s">
        <v>250</v>
      </c>
      <c r="BE410" s="150">
        <f>IF(N410="základní",J410,0)</f>
        <v>0</v>
      </c>
      <c r="BF410" s="150">
        <f>IF(N410="snížená",J410,0)</f>
        <v>0</v>
      </c>
      <c r="BG410" s="150">
        <f>IF(N410="zákl. přenesená",J410,0)</f>
        <v>0</v>
      </c>
      <c r="BH410" s="150">
        <f>IF(N410="sníž. přenesená",J410,0)</f>
        <v>0</v>
      </c>
      <c r="BI410" s="150">
        <f>IF(N410="nulová",J410,0)</f>
        <v>0</v>
      </c>
      <c r="BJ410" s="17" t="s">
        <v>88</v>
      </c>
      <c r="BK410" s="150">
        <f>ROUND(I410*H410,2)</f>
        <v>0</v>
      </c>
      <c r="BL410" s="17" t="s">
        <v>257</v>
      </c>
      <c r="BM410" s="149" t="s">
        <v>1599</v>
      </c>
    </row>
    <row r="411" spans="2:65" s="1" customFormat="1" ht="11.25">
      <c r="B411" s="33"/>
      <c r="D411" s="151" t="s">
        <v>259</v>
      </c>
      <c r="F411" s="152" t="s">
        <v>1600</v>
      </c>
      <c r="I411" s="153"/>
      <c r="L411" s="33"/>
      <c r="M411" s="154"/>
      <c r="T411" s="57"/>
      <c r="AT411" s="17" t="s">
        <v>259</v>
      </c>
      <c r="AU411" s="17" t="s">
        <v>21</v>
      </c>
    </row>
    <row r="412" spans="2:65" s="1" customFormat="1" ht="16.5" customHeight="1">
      <c r="B412" s="33"/>
      <c r="C412" s="178" t="s">
        <v>757</v>
      </c>
      <c r="D412" s="178" t="s">
        <v>364</v>
      </c>
      <c r="E412" s="179" t="s">
        <v>1601</v>
      </c>
      <c r="F412" s="180" t="s">
        <v>1602</v>
      </c>
      <c r="G412" s="181" t="s">
        <v>481</v>
      </c>
      <c r="H412" s="182">
        <v>1</v>
      </c>
      <c r="I412" s="183"/>
      <c r="J412" s="184">
        <f>ROUND(I412*H412,2)</f>
        <v>0</v>
      </c>
      <c r="K412" s="180" t="s">
        <v>256</v>
      </c>
      <c r="L412" s="185"/>
      <c r="M412" s="186" t="s">
        <v>1</v>
      </c>
      <c r="N412" s="187" t="s">
        <v>45</v>
      </c>
      <c r="P412" s="147">
        <f>O412*H412</f>
        <v>0</v>
      </c>
      <c r="Q412" s="147">
        <v>0.26200000000000001</v>
      </c>
      <c r="R412" s="147">
        <f>Q412*H412</f>
        <v>0.26200000000000001</v>
      </c>
      <c r="S412" s="147">
        <v>0</v>
      </c>
      <c r="T412" s="148">
        <f>S412*H412</f>
        <v>0</v>
      </c>
      <c r="AR412" s="149" t="s">
        <v>299</v>
      </c>
      <c r="AT412" s="149" t="s">
        <v>364</v>
      </c>
      <c r="AU412" s="149" t="s">
        <v>21</v>
      </c>
      <c r="AY412" s="17" t="s">
        <v>250</v>
      </c>
      <c r="BE412" s="150">
        <f>IF(N412="základní",J412,0)</f>
        <v>0</v>
      </c>
      <c r="BF412" s="150">
        <f>IF(N412="snížená",J412,0)</f>
        <v>0</v>
      </c>
      <c r="BG412" s="150">
        <f>IF(N412="zákl. přenesená",J412,0)</f>
        <v>0</v>
      </c>
      <c r="BH412" s="150">
        <f>IF(N412="sníž. přenesená",J412,0)</f>
        <v>0</v>
      </c>
      <c r="BI412" s="150">
        <f>IF(N412="nulová",J412,0)</f>
        <v>0</v>
      </c>
      <c r="BJ412" s="17" t="s">
        <v>88</v>
      </c>
      <c r="BK412" s="150">
        <f>ROUND(I412*H412,2)</f>
        <v>0</v>
      </c>
      <c r="BL412" s="17" t="s">
        <v>257</v>
      </c>
      <c r="BM412" s="149" t="s">
        <v>1603</v>
      </c>
    </row>
    <row r="413" spans="2:65" s="1" customFormat="1" ht="19.5">
      <c r="B413" s="33"/>
      <c r="D413" s="156" t="s">
        <v>285</v>
      </c>
      <c r="F413" s="170" t="s">
        <v>483</v>
      </c>
      <c r="I413" s="153"/>
      <c r="L413" s="33"/>
      <c r="M413" s="154"/>
      <c r="T413" s="57"/>
      <c r="AT413" s="17" t="s">
        <v>285</v>
      </c>
      <c r="AU413" s="17" t="s">
        <v>21</v>
      </c>
    </row>
    <row r="414" spans="2:65" s="1" customFormat="1" ht="24.2" customHeight="1">
      <c r="B414" s="33"/>
      <c r="C414" s="138" t="s">
        <v>1604</v>
      </c>
      <c r="D414" s="138" t="s">
        <v>252</v>
      </c>
      <c r="E414" s="139" t="s">
        <v>1605</v>
      </c>
      <c r="F414" s="140" t="s">
        <v>1606</v>
      </c>
      <c r="G414" s="141" t="s">
        <v>481</v>
      </c>
      <c r="H414" s="142">
        <v>7</v>
      </c>
      <c r="I414" s="143"/>
      <c r="J414" s="144">
        <f>ROUND(I414*H414,2)</f>
        <v>0</v>
      </c>
      <c r="K414" s="140" t="s">
        <v>256</v>
      </c>
      <c r="L414" s="33"/>
      <c r="M414" s="145" t="s">
        <v>1</v>
      </c>
      <c r="N414" s="146" t="s">
        <v>45</v>
      </c>
      <c r="P414" s="147">
        <f>O414*H414</f>
        <v>0</v>
      </c>
      <c r="Q414" s="147">
        <v>9.8899999999999995E-3</v>
      </c>
      <c r="R414" s="147">
        <f>Q414*H414</f>
        <v>6.923E-2</v>
      </c>
      <c r="S414" s="147">
        <v>0</v>
      </c>
      <c r="T414" s="148">
        <f>S414*H414</f>
        <v>0</v>
      </c>
      <c r="AR414" s="149" t="s">
        <v>257</v>
      </c>
      <c r="AT414" s="149" t="s">
        <v>252</v>
      </c>
      <c r="AU414" s="149" t="s">
        <v>21</v>
      </c>
      <c r="AY414" s="17" t="s">
        <v>250</v>
      </c>
      <c r="BE414" s="150">
        <f>IF(N414="základní",J414,0)</f>
        <v>0</v>
      </c>
      <c r="BF414" s="150">
        <f>IF(N414="snížená",J414,0)</f>
        <v>0</v>
      </c>
      <c r="BG414" s="150">
        <f>IF(N414="zákl. přenesená",J414,0)</f>
        <v>0</v>
      </c>
      <c r="BH414" s="150">
        <f>IF(N414="sníž. přenesená",J414,0)</f>
        <v>0</v>
      </c>
      <c r="BI414" s="150">
        <f>IF(N414="nulová",J414,0)</f>
        <v>0</v>
      </c>
      <c r="BJ414" s="17" t="s">
        <v>88</v>
      </c>
      <c r="BK414" s="150">
        <f>ROUND(I414*H414,2)</f>
        <v>0</v>
      </c>
      <c r="BL414" s="17" t="s">
        <v>257</v>
      </c>
      <c r="BM414" s="149" t="s">
        <v>1607</v>
      </c>
    </row>
    <row r="415" spans="2:65" s="1" customFormat="1" ht="11.25">
      <c r="B415" s="33"/>
      <c r="D415" s="151" t="s">
        <v>259</v>
      </c>
      <c r="F415" s="152" t="s">
        <v>1608</v>
      </c>
      <c r="I415" s="153"/>
      <c r="L415" s="33"/>
      <c r="M415" s="154"/>
      <c r="T415" s="57"/>
      <c r="AT415" s="17" t="s">
        <v>259</v>
      </c>
      <c r="AU415" s="17" t="s">
        <v>21</v>
      </c>
    </row>
    <row r="416" spans="2:65" s="1" customFormat="1" ht="16.5" customHeight="1">
      <c r="B416" s="33"/>
      <c r="C416" s="178" t="s">
        <v>1609</v>
      </c>
      <c r="D416" s="178" t="s">
        <v>364</v>
      </c>
      <c r="E416" s="179" t="s">
        <v>1610</v>
      </c>
      <c r="F416" s="180" t="s">
        <v>1611</v>
      </c>
      <c r="G416" s="181" t="s">
        <v>481</v>
      </c>
      <c r="H416" s="182">
        <v>7</v>
      </c>
      <c r="I416" s="183"/>
      <c r="J416" s="184">
        <f>ROUND(I416*H416,2)</f>
        <v>0</v>
      </c>
      <c r="K416" s="180" t="s">
        <v>256</v>
      </c>
      <c r="L416" s="185"/>
      <c r="M416" s="186" t="s">
        <v>1</v>
      </c>
      <c r="N416" s="187" t="s">
        <v>45</v>
      </c>
      <c r="P416" s="147">
        <f>O416*H416</f>
        <v>0</v>
      </c>
      <c r="Q416" s="147">
        <v>0.52600000000000002</v>
      </c>
      <c r="R416" s="147">
        <f>Q416*H416</f>
        <v>3.6820000000000004</v>
      </c>
      <c r="S416" s="147">
        <v>0</v>
      </c>
      <c r="T416" s="148">
        <f>S416*H416</f>
        <v>0</v>
      </c>
      <c r="AR416" s="149" t="s">
        <v>299</v>
      </c>
      <c r="AT416" s="149" t="s">
        <v>364</v>
      </c>
      <c r="AU416" s="149" t="s">
        <v>21</v>
      </c>
      <c r="AY416" s="17" t="s">
        <v>250</v>
      </c>
      <c r="BE416" s="150">
        <f>IF(N416="základní",J416,0)</f>
        <v>0</v>
      </c>
      <c r="BF416" s="150">
        <f>IF(N416="snížená",J416,0)</f>
        <v>0</v>
      </c>
      <c r="BG416" s="150">
        <f>IF(N416="zákl. přenesená",J416,0)</f>
        <v>0</v>
      </c>
      <c r="BH416" s="150">
        <f>IF(N416="sníž. přenesená",J416,0)</f>
        <v>0</v>
      </c>
      <c r="BI416" s="150">
        <f>IF(N416="nulová",J416,0)</f>
        <v>0</v>
      </c>
      <c r="BJ416" s="17" t="s">
        <v>88</v>
      </c>
      <c r="BK416" s="150">
        <f>ROUND(I416*H416,2)</f>
        <v>0</v>
      </c>
      <c r="BL416" s="17" t="s">
        <v>257</v>
      </c>
      <c r="BM416" s="149" t="s">
        <v>1612</v>
      </c>
    </row>
    <row r="417" spans="2:65" s="1" customFormat="1" ht="19.5">
      <c r="B417" s="33"/>
      <c r="D417" s="156" t="s">
        <v>285</v>
      </c>
      <c r="F417" s="170" t="s">
        <v>1613</v>
      </c>
      <c r="I417" s="153"/>
      <c r="L417" s="33"/>
      <c r="M417" s="154"/>
      <c r="T417" s="57"/>
      <c r="AT417" s="17" t="s">
        <v>285</v>
      </c>
      <c r="AU417" s="17" t="s">
        <v>21</v>
      </c>
    </row>
    <row r="418" spans="2:65" s="1" customFormat="1" ht="24.2" customHeight="1">
      <c r="B418" s="33"/>
      <c r="C418" s="138" t="s">
        <v>1614</v>
      </c>
      <c r="D418" s="138" t="s">
        <v>252</v>
      </c>
      <c r="E418" s="139" t="s">
        <v>1615</v>
      </c>
      <c r="F418" s="140" t="s">
        <v>1616</v>
      </c>
      <c r="G418" s="141" t="s">
        <v>481</v>
      </c>
      <c r="H418" s="142">
        <v>2</v>
      </c>
      <c r="I418" s="143"/>
      <c r="J418" s="144">
        <f>ROUND(I418*H418,2)</f>
        <v>0</v>
      </c>
      <c r="K418" s="140" t="s">
        <v>256</v>
      </c>
      <c r="L418" s="33"/>
      <c r="M418" s="145" t="s">
        <v>1</v>
      </c>
      <c r="N418" s="146" t="s">
        <v>45</v>
      </c>
      <c r="P418" s="147">
        <f>O418*H418</f>
        <v>0</v>
      </c>
      <c r="Q418" s="147">
        <v>1.218E-2</v>
      </c>
      <c r="R418" s="147">
        <f>Q418*H418</f>
        <v>2.436E-2</v>
      </c>
      <c r="S418" s="147">
        <v>0</v>
      </c>
      <c r="T418" s="148">
        <f>S418*H418</f>
        <v>0</v>
      </c>
      <c r="AR418" s="149" t="s">
        <v>257</v>
      </c>
      <c r="AT418" s="149" t="s">
        <v>252</v>
      </c>
      <c r="AU418" s="149" t="s">
        <v>21</v>
      </c>
      <c r="AY418" s="17" t="s">
        <v>250</v>
      </c>
      <c r="BE418" s="150">
        <f>IF(N418="základní",J418,0)</f>
        <v>0</v>
      </c>
      <c r="BF418" s="150">
        <f>IF(N418="snížená",J418,0)</f>
        <v>0</v>
      </c>
      <c r="BG418" s="150">
        <f>IF(N418="zákl. přenesená",J418,0)</f>
        <v>0</v>
      </c>
      <c r="BH418" s="150">
        <f>IF(N418="sníž. přenesená",J418,0)</f>
        <v>0</v>
      </c>
      <c r="BI418" s="150">
        <f>IF(N418="nulová",J418,0)</f>
        <v>0</v>
      </c>
      <c r="BJ418" s="17" t="s">
        <v>88</v>
      </c>
      <c r="BK418" s="150">
        <f>ROUND(I418*H418,2)</f>
        <v>0</v>
      </c>
      <c r="BL418" s="17" t="s">
        <v>257</v>
      </c>
      <c r="BM418" s="149" t="s">
        <v>1617</v>
      </c>
    </row>
    <row r="419" spans="2:65" s="1" customFormat="1" ht="11.25">
      <c r="B419" s="33"/>
      <c r="D419" s="151" t="s">
        <v>259</v>
      </c>
      <c r="F419" s="152" t="s">
        <v>1618</v>
      </c>
      <c r="I419" s="153"/>
      <c r="L419" s="33"/>
      <c r="M419" s="154"/>
      <c r="T419" s="57"/>
      <c r="AT419" s="17" t="s">
        <v>259</v>
      </c>
      <c r="AU419" s="17" t="s">
        <v>21</v>
      </c>
    </row>
    <row r="420" spans="2:65" s="1" customFormat="1" ht="24.2" customHeight="1">
      <c r="B420" s="33"/>
      <c r="C420" s="178" t="s">
        <v>1619</v>
      </c>
      <c r="D420" s="178" t="s">
        <v>364</v>
      </c>
      <c r="E420" s="179" t="s">
        <v>1620</v>
      </c>
      <c r="F420" s="180" t="s">
        <v>1621</v>
      </c>
      <c r="G420" s="181" t="s">
        <v>481</v>
      </c>
      <c r="H420" s="182">
        <v>2</v>
      </c>
      <c r="I420" s="183"/>
      <c r="J420" s="184">
        <f>ROUND(I420*H420,2)</f>
        <v>0</v>
      </c>
      <c r="K420" s="180" t="s">
        <v>256</v>
      </c>
      <c r="L420" s="185"/>
      <c r="M420" s="186" t="s">
        <v>1</v>
      </c>
      <c r="N420" s="187" t="s">
        <v>45</v>
      </c>
      <c r="P420" s="147">
        <f>O420*H420</f>
        <v>0</v>
      </c>
      <c r="Q420" s="147">
        <v>0.58499999999999996</v>
      </c>
      <c r="R420" s="147">
        <f>Q420*H420</f>
        <v>1.17</v>
      </c>
      <c r="S420" s="147">
        <v>0</v>
      </c>
      <c r="T420" s="148">
        <f>S420*H420</f>
        <v>0</v>
      </c>
      <c r="AR420" s="149" t="s">
        <v>299</v>
      </c>
      <c r="AT420" s="149" t="s">
        <v>364</v>
      </c>
      <c r="AU420" s="149" t="s">
        <v>21</v>
      </c>
      <c r="AY420" s="17" t="s">
        <v>250</v>
      </c>
      <c r="BE420" s="150">
        <f>IF(N420="základní",J420,0)</f>
        <v>0</v>
      </c>
      <c r="BF420" s="150">
        <f>IF(N420="snížená",J420,0)</f>
        <v>0</v>
      </c>
      <c r="BG420" s="150">
        <f>IF(N420="zákl. přenesená",J420,0)</f>
        <v>0</v>
      </c>
      <c r="BH420" s="150">
        <f>IF(N420="sníž. přenesená",J420,0)</f>
        <v>0</v>
      </c>
      <c r="BI420" s="150">
        <f>IF(N420="nulová",J420,0)</f>
        <v>0</v>
      </c>
      <c r="BJ420" s="17" t="s">
        <v>88</v>
      </c>
      <c r="BK420" s="150">
        <f>ROUND(I420*H420,2)</f>
        <v>0</v>
      </c>
      <c r="BL420" s="17" t="s">
        <v>257</v>
      </c>
      <c r="BM420" s="149" t="s">
        <v>1622</v>
      </c>
    </row>
    <row r="421" spans="2:65" s="1" customFormat="1" ht="19.5">
      <c r="B421" s="33"/>
      <c r="D421" s="156" t="s">
        <v>285</v>
      </c>
      <c r="F421" s="170" t="s">
        <v>1623</v>
      </c>
      <c r="I421" s="153"/>
      <c r="L421" s="33"/>
      <c r="M421" s="154"/>
      <c r="T421" s="57"/>
      <c r="AT421" s="17" t="s">
        <v>285</v>
      </c>
      <c r="AU421" s="17" t="s">
        <v>21</v>
      </c>
    </row>
    <row r="422" spans="2:65" s="1" customFormat="1" ht="24.2" customHeight="1">
      <c r="B422" s="33"/>
      <c r="C422" s="178" t="s">
        <v>1624</v>
      </c>
      <c r="D422" s="178" t="s">
        <v>364</v>
      </c>
      <c r="E422" s="179" t="s">
        <v>1625</v>
      </c>
      <c r="F422" s="180" t="s">
        <v>1626</v>
      </c>
      <c r="G422" s="181" t="s">
        <v>481</v>
      </c>
      <c r="H422" s="182">
        <v>2</v>
      </c>
      <c r="I422" s="183"/>
      <c r="J422" s="184">
        <f>ROUND(I422*H422,2)</f>
        <v>0</v>
      </c>
      <c r="K422" s="180" t="s">
        <v>256</v>
      </c>
      <c r="L422" s="185"/>
      <c r="M422" s="186" t="s">
        <v>1</v>
      </c>
      <c r="N422" s="187" t="s">
        <v>45</v>
      </c>
      <c r="P422" s="147">
        <f>O422*H422</f>
        <v>0</v>
      </c>
      <c r="Q422" s="147">
        <v>5.2999999999999999E-2</v>
      </c>
      <c r="R422" s="147">
        <f>Q422*H422</f>
        <v>0.106</v>
      </c>
      <c r="S422" s="147">
        <v>0</v>
      </c>
      <c r="T422" s="148">
        <f>S422*H422</f>
        <v>0</v>
      </c>
      <c r="AR422" s="149" t="s">
        <v>299</v>
      </c>
      <c r="AT422" s="149" t="s">
        <v>364</v>
      </c>
      <c r="AU422" s="149" t="s">
        <v>21</v>
      </c>
      <c r="AY422" s="17" t="s">
        <v>250</v>
      </c>
      <c r="BE422" s="150">
        <f>IF(N422="základní",J422,0)</f>
        <v>0</v>
      </c>
      <c r="BF422" s="150">
        <f>IF(N422="snížená",J422,0)</f>
        <v>0</v>
      </c>
      <c r="BG422" s="150">
        <f>IF(N422="zákl. přenesená",J422,0)</f>
        <v>0</v>
      </c>
      <c r="BH422" s="150">
        <f>IF(N422="sníž. přenesená",J422,0)</f>
        <v>0</v>
      </c>
      <c r="BI422" s="150">
        <f>IF(N422="nulová",J422,0)</f>
        <v>0</v>
      </c>
      <c r="BJ422" s="17" t="s">
        <v>88</v>
      </c>
      <c r="BK422" s="150">
        <f>ROUND(I422*H422,2)</f>
        <v>0</v>
      </c>
      <c r="BL422" s="17" t="s">
        <v>257</v>
      </c>
      <c r="BM422" s="149" t="s">
        <v>1627</v>
      </c>
    </row>
    <row r="423" spans="2:65" s="1" customFormat="1" ht="19.5">
      <c r="B423" s="33"/>
      <c r="D423" s="156" t="s">
        <v>285</v>
      </c>
      <c r="F423" s="170" t="s">
        <v>1596</v>
      </c>
      <c r="I423" s="153"/>
      <c r="L423" s="33"/>
      <c r="M423" s="154"/>
      <c r="T423" s="57"/>
      <c r="AT423" s="17" t="s">
        <v>285</v>
      </c>
      <c r="AU423" s="17" t="s">
        <v>21</v>
      </c>
    </row>
    <row r="424" spans="2:65" s="1" customFormat="1" ht="24.2" customHeight="1">
      <c r="B424" s="33"/>
      <c r="C424" s="178" t="s">
        <v>1628</v>
      </c>
      <c r="D424" s="178" t="s">
        <v>364</v>
      </c>
      <c r="E424" s="179" t="s">
        <v>1629</v>
      </c>
      <c r="F424" s="180" t="s">
        <v>1630</v>
      </c>
      <c r="G424" s="181" t="s">
        <v>481</v>
      </c>
      <c r="H424" s="182">
        <v>1</v>
      </c>
      <c r="I424" s="183"/>
      <c r="J424" s="184">
        <f>ROUND(I424*H424,2)</f>
        <v>0</v>
      </c>
      <c r="K424" s="180" t="s">
        <v>256</v>
      </c>
      <c r="L424" s="185"/>
      <c r="M424" s="186" t="s">
        <v>1</v>
      </c>
      <c r="N424" s="187" t="s">
        <v>45</v>
      </c>
      <c r="P424" s="147">
        <f>O424*H424</f>
        <v>0</v>
      </c>
      <c r="Q424" s="147">
        <v>2.1000000000000001E-2</v>
      </c>
      <c r="R424" s="147">
        <f>Q424*H424</f>
        <v>2.1000000000000001E-2</v>
      </c>
      <c r="S424" s="147">
        <v>0</v>
      </c>
      <c r="T424" s="148">
        <f>S424*H424</f>
        <v>0</v>
      </c>
      <c r="AR424" s="149" t="s">
        <v>299</v>
      </c>
      <c r="AT424" s="149" t="s">
        <v>364</v>
      </c>
      <c r="AU424" s="149" t="s">
        <v>21</v>
      </c>
      <c r="AY424" s="17" t="s">
        <v>250</v>
      </c>
      <c r="BE424" s="150">
        <f>IF(N424="základní",J424,0)</f>
        <v>0</v>
      </c>
      <c r="BF424" s="150">
        <f>IF(N424="snížená",J424,0)</f>
        <v>0</v>
      </c>
      <c r="BG424" s="150">
        <f>IF(N424="zákl. přenesená",J424,0)</f>
        <v>0</v>
      </c>
      <c r="BH424" s="150">
        <f>IF(N424="sníž. přenesená",J424,0)</f>
        <v>0</v>
      </c>
      <c r="BI424" s="150">
        <f>IF(N424="nulová",J424,0)</f>
        <v>0</v>
      </c>
      <c r="BJ424" s="17" t="s">
        <v>88</v>
      </c>
      <c r="BK424" s="150">
        <f>ROUND(I424*H424,2)</f>
        <v>0</v>
      </c>
      <c r="BL424" s="17" t="s">
        <v>257</v>
      </c>
      <c r="BM424" s="149" t="s">
        <v>1631</v>
      </c>
    </row>
    <row r="425" spans="2:65" s="1" customFormat="1" ht="19.5">
      <c r="B425" s="33"/>
      <c r="D425" s="156" t="s">
        <v>285</v>
      </c>
      <c r="F425" s="170" t="s">
        <v>483</v>
      </c>
      <c r="I425" s="153"/>
      <c r="L425" s="33"/>
      <c r="M425" s="154"/>
      <c r="T425" s="57"/>
      <c r="AT425" s="17" t="s">
        <v>285</v>
      </c>
      <c r="AU425" s="17" t="s">
        <v>21</v>
      </c>
    </row>
    <row r="426" spans="2:65" s="1" customFormat="1" ht="24.2" customHeight="1">
      <c r="B426" s="33"/>
      <c r="C426" s="138" t="s">
        <v>1632</v>
      </c>
      <c r="D426" s="138" t="s">
        <v>252</v>
      </c>
      <c r="E426" s="139" t="s">
        <v>1633</v>
      </c>
      <c r="F426" s="140" t="s">
        <v>1634</v>
      </c>
      <c r="G426" s="141" t="s">
        <v>481</v>
      </c>
      <c r="H426" s="142">
        <v>2</v>
      </c>
      <c r="I426" s="143"/>
      <c r="J426" s="144">
        <f>ROUND(I426*H426,2)</f>
        <v>0</v>
      </c>
      <c r="K426" s="140" t="s">
        <v>256</v>
      </c>
      <c r="L426" s="33"/>
      <c r="M426" s="145" t="s">
        <v>1</v>
      </c>
      <c r="N426" s="146" t="s">
        <v>45</v>
      </c>
      <c r="P426" s="147">
        <f>O426*H426</f>
        <v>0</v>
      </c>
      <c r="Q426" s="147">
        <v>0.12422</v>
      </c>
      <c r="R426" s="147">
        <f>Q426*H426</f>
        <v>0.24843999999999999</v>
      </c>
      <c r="S426" s="147">
        <v>0</v>
      </c>
      <c r="T426" s="148">
        <f>S426*H426</f>
        <v>0</v>
      </c>
      <c r="AR426" s="149" t="s">
        <v>257</v>
      </c>
      <c r="AT426" s="149" t="s">
        <v>252</v>
      </c>
      <c r="AU426" s="149" t="s">
        <v>21</v>
      </c>
      <c r="AY426" s="17" t="s">
        <v>250</v>
      </c>
      <c r="BE426" s="150">
        <f>IF(N426="základní",J426,0)</f>
        <v>0</v>
      </c>
      <c r="BF426" s="150">
        <f>IF(N426="snížená",J426,0)</f>
        <v>0</v>
      </c>
      <c r="BG426" s="150">
        <f>IF(N426="zákl. přenesená",J426,0)</f>
        <v>0</v>
      </c>
      <c r="BH426" s="150">
        <f>IF(N426="sníž. přenesená",J426,0)</f>
        <v>0</v>
      </c>
      <c r="BI426" s="150">
        <f>IF(N426="nulová",J426,0)</f>
        <v>0</v>
      </c>
      <c r="BJ426" s="17" t="s">
        <v>88</v>
      </c>
      <c r="BK426" s="150">
        <f>ROUND(I426*H426,2)</f>
        <v>0</v>
      </c>
      <c r="BL426" s="17" t="s">
        <v>257</v>
      </c>
      <c r="BM426" s="149" t="s">
        <v>1635</v>
      </c>
    </row>
    <row r="427" spans="2:65" s="1" customFormat="1" ht="11.25">
      <c r="B427" s="33"/>
      <c r="D427" s="151" t="s">
        <v>259</v>
      </c>
      <c r="F427" s="152" t="s">
        <v>1636</v>
      </c>
      <c r="I427" s="153"/>
      <c r="L427" s="33"/>
      <c r="M427" s="154"/>
      <c r="T427" s="57"/>
      <c r="AT427" s="17" t="s">
        <v>259</v>
      </c>
      <c r="AU427" s="17" t="s">
        <v>21</v>
      </c>
    </row>
    <row r="428" spans="2:65" s="12" customFormat="1" ht="11.25">
      <c r="B428" s="155"/>
      <c r="D428" s="156" t="s">
        <v>265</v>
      </c>
      <c r="E428" s="157" t="s">
        <v>1</v>
      </c>
      <c r="F428" s="158" t="s">
        <v>1637</v>
      </c>
      <c r="H428" s="159">
        <v>2</v>
      </c>
      <c r="I428" s="160"/>
      <c r="L428" s="155"/>
      <c r="M428" s="161"/>
      <c r="T428" s="162"/>
      <c r="AT428" s="157" t="s">
        <v>265</v>
      </c>
      <c r="AU428" s="157" t="s">
        <v>21</v>
      </c>
      <c r="AV428" s="12" t="s">
        <v>21</v>
      </c>
      <c r="AW428" s="12" t="s">
        <v>36</v>
      </c>
      <c r="AX428" s="12" t="s">
        <v>88</v>
      </c>
      <c r="AY428" s="157" t="s">
        <v>250</v>
      </c>
    </row>
    <row r="429" spans="2:65" s="1" customFormat="1" ht="21.75" customHeight="1">
      <c r="B429" s="33"/>
      <c r="C429" s="178" t="s">
        <v>1638</v>
      </c>
      <c r="D429" s="178" t="s">
        <v>364</v>
      </c>
      <c r="E429" s="179" t="s">
        <v>1639</v>
      </c>
      <c r="F429" s="180" t="s">
        <v>1640</v>
      </c>
      <c r="G429" s="181" t="s">
        <v>481</v>
      </c>
      <c r="H429" s="182">
        <v>2</v>
      </c>
      <c r="I429" s="183"/>
      <c r="J429" s="184">
        <f>ROUND(I429*H429,2)</f>
        <v>0</v>
      </c>
      <c r="K429" s="180" t="s">
        <v>256</v>
      </c>
      <c r="L429" s="185"/>
      <c r="M429" s="186" t="s">
        <v>1</v>
      </c>
      <c r="N429" s="187" t="s">
        <v>45</v>
      </c>
      <c r="P429" s="147">
        <f>O429*H429</f>
        <v>0</v>
      </c>
      <c r="Q429" s="147">
        <v>6.7000000000000004E-2</v>
      </c>
      <c r="R429" s="147">
        <f>Q429*H429</f>
        <v>0.13400000000000001</v>
      </c>
      <c r="S429" s="147">
        <v>0</v>
      </c>
      <c r="T429" s="148">
        <f>S429*H429</f>
        <v>0</v>
      </c>
      <c r="AR429" s="149" t="s">
        <v>299</v>
      </c>
      <c r="AT429" s="149" t="s">
        <v>364</v>
      </c>
      <c r="AU429" s="149" t="s">
        <v>21</v>
      </c>
      <c r="AY429" s="17" t="s">
        <v>250</v>
      </c>
      <c r="BE429" s="150">
        <f>IF(N429="základní",J429,0)</f>
        <v>0</v>
      </c>
      <c r="BF429" s="150">
        <f>IF(N429="snížená",J429,0)</f>
        <v>0</v>
      </c>
      <c r="BG429" s="150">
        <f>IF(N429="zákl. přenesená",J429,0)</f>
        <v>0</v>
      </c>
      <c r="BH429" s="150">
        <f>IF(N429="sníž. přenesená",J429,0)</f>
        <v>0</v>
      </c>
      <c r="BI429" s="150">
        <f>IF(N429="nulová",J429,0)</f>
        <v>0</v>
      </c>
      <c r="BJ429" s="17" t="s">
        <v>88</v>
      </c>
      <c r="BK429" s="150">
        <f>ROUND(I429*H429,2)</f>
        <v>0</v>
      </c>
      <c r="BL429" s="17" t="s">
        <v>257</v>
      </c>
      <c r="BM429" s="149" t="s">
        <v>1641</v>
      </c>
    </row>
    <row r="430" spans="2:65" s="1" customFormat="1" ht="24.2" customHeight="1">
      <c r="B430" s="33"/>
      <c r="C430" s="138" t="s">
        <v>1642</v>
      </c>
      <c r="D430" s="138" t="s">
        <v>252</v>
      </c>
      <c r="E430" s="139" t="s">
        <v>1643</v>
      </c>
      <c r="F430" s="140" t="s">
        <v>1644</v>
      </c>
      <c r="G430" s="141" t="s">
        <v>481</v>
      </c>
      <c r="H430" s="142">
        <v>2</v>
      </c>
      <c r="I430" s="143"/>
      <c r="J430" s="144">
        <f>ROUND(I430*H430,2)</f>
        <v>0</v>
      </c>
      <c r="K430" s="140" t="s">
        <v>256</v>
      </c>
      <c r="L430" s="33"/>
      <c r="M430" s="145" t="s">
        <v>1</v>
      </c>
      <c r="N430" s="146" t="s">
        <v>45</v>
      </c>
      <c r="P430" s="147">
        <f>O430*H430</f>
        <v>0</v>
      </c>
      <c r="Q430" s="147">
        <v>2.972E-2</v>
      </c>
      <c r="R430" s="147">
        <f>Q430*H430</f>
        <v>5.944E-2</v>
      </c>
      <c r="S430" s="147">
        <v>0</v>
      </c>
      <c r="T430" s="148">
        <f>S430*H430</f>
        <v>0</v>
      </c>
      <c r="AR430" s="149" t="s">
        <v>257</v>
      </c>
      <c r="AT430" s="149" t="s">
        <v>252</v>
      </c>
      <c r="AU430" s="149" t="s">
        <v>21</v>
      </c>
      <c r="AY430" s="17" t="s">
        <v>250</v>
      </c>
      <c r="BE430" s="150">
        <f>IF(N430="základní",J430,0)</f>
        <v>0</v>
      </c>
      <c r="BF430" s="150">
        <f>IF(N430="snížená",J430,0)</f>
        <v>0</v>
      </c>
      <c r="BG430" s="150">
        <f>IF(N430="zákl. přenesená",J430,0)</f>
        <v>0</v>
      </c>
      <c r="BH430" s="150">
        <f>IF(N430="sníž. přenesená",J430,0)</f>
        <v>0</v>
      </c>
      <c r="BI430" s="150">
        <f>IF(N430="nulová",J430,0)</f>
        <v>0</v>
      </c>
      <c r="BJ430" s="17" t="s">
        <v>88</v>
      </c>
      <c r="BK430" s="150">
        <f>ROUND(I430*H430,2)</f>
        <v>0</v>
      </c>
      <c r="BL430" s="17" t="s">
        <v>257</v>
      </c>
      <c r="BM430" s="149" t="s">
        <v>1645</v>
      </c>
    </row>
    <row r="431" spans="2:65" s="1" customFormat="1" ht="11.25">
      <c r="B431" s="33"/>
      <c r="D431" s="151" t="s">
        <v>259</v>
      </c>
      <c r="F431" s="152" t="s">
        <v>1646</v>
      </c>
      <c r="I431" s="153"/>
      <c r="L431" s="33"/>
      <c r="M431" s="154"/>
      <c r="T431" s="57"/>
      <c r="AT431" s="17" t="s">
        <v>259</v>
      </c>
      <c r="AU431" s="17" t="s">
        <v>21</v>
      </c>
    </row>
    <row r="432" spans="2:65" s="12" customFormat="1" ht="11.25">
      <c r="B432" s="155"/>
      <c r="D432" s="156" t="s">
        <v>265</v>
      </c>
      <c r="E432" s="157" t="s">
        <v>1</v>
      </c>
      <c r="F432" s="158" t="s">
        <v>1637</v>
      </c>
      <c r="H432" s="159">
        <v>2</v>
      </c>
      <c r="I432" s="160"/>
      <c r="L432" s="155"/>
      <c r="M432" s="161"/>
      <c r="T432" s="162"/>
      <c r="AT432" s="157" t="s">
        <v>265</v>
      </c>
      <c r="AU432" s="157" t="s">
        <v>21</v>
      </c>
      <c r="AV432" s="12" t="s">
        <v>21</v>
      </c>
      <c r="AW432" s="12" t="s">
        <v>36</v>
      </c>
      <c r="AX432" s="12" t="s">
        <v>88</v>
      </c>
      <c r="AY432" s="157" t="s">
        <v>250</v>
      </c>
    </row>
    <row r="433" spans="2:65" s="1" customFormat="1" ht="21.75" customHeight="1">
      <c r="B433" s="33"/>
      <c r="C433" s="178" t="s">
        <v>1647</v>
      </c>
      <c r="D433" s="178" t="s">
        <v>364</v>
      </c>
      <c r="E433" s="179" t="s">
        <v>1648</v>
      </c>
      <c r="F433" s="180" t="s">
        <v>1649</v>
      </c>
      <c r="G433" s="181" t="s">
        <v>481</v>
      </c>
      <c r="H433" s="182">
        <v>2</v>
      </c>
      <c r="I433" s="183"/>
      <c r="J433" s="184">
        <f>ROUND(I433*H433,2)</f>
        <v>0</v>
      </c>
      <c r="K433" s="180" t="s">
        <v>256</v>
      </c>
      <c r="L433" s="185"/>
      <c r="M433" s="186" t="s">
        <v>1</v>
      </c>
      <c r="N433" s="187" t="s">
        <v>45</v>
      </c>
      <c r="P433" s="147">
        <f>O433*H433</f>
        <v>0</v>
      </c>
      <c r="Q433" s="147">
        <v>0.111</v>
      </c>
      <c r="R433" s="147">
        <f>Q433*H433</f>
        <v>0.222</v>
      </c>
      <c r="S433" s="147">
        <v>0</v>
      </c>
      <c r="T433" s="148">
        <f>S433*H433</f>
        <v>0</v>
      </c>
      <c r="AR433" s="149" t="s">
        <v>299</v>
      </c>
      <c r="AT433" s="149" t="s">
        <v>364</v>
      </c>
      <c r="AU433" s="149" t="s">
        <v>21</v>
      </c>
      <c r="AY433" s="17" t="s">
        <v>250</v>
      </c>
      <c r="BE433" s="150">
        <f>IF(N433="základní",J433,0)</f>
        <v>0</v>
      </c>
      <c r="BF433" s="150">
        <f>IF(N433="snížená",J433,0)</f>
        <v>0</v>
      </c>
      <c r="BG433" s="150">
        <f>IF(N433="zákl. přenesená",J433,0)</f>
        <v>0</v>
      </c>
      <c r="BH433" s="150">
        <f>IF(N433="sníž. přenesená",J433,0)</f>
        <v>0</v>
      </c>
      <c r="BI433" s="150">
        <f>IF(N433="nulová",J433,0)</f>
        <v>0</v>
      </c>
      <c r="BJ433" s="17" t="s">
        <v>88</v>
      </c>
      <c r="BK433" s="150">
        <f>ROUND(I433*H433,2)</f>
        <v>0</v>
      </c>
      <c r="BL433" s="17" t="s">
        <v>257</v>
      </c>
      <c r="BM433" s="149" t="s">
        <v>1650</v>
      </c>
    </row>
    <row r="434" spans="2:65" s="1" customFormat="1" ht="24.2" customHeight="1">
      <c r="B434" s="33"/>
      <c r="C434" s="138" t="s">
        <v>1651</v>
      </c>
      <c r="D434" s="138" t="s">
        <v>252</v>
      </c>
      <c r="E434" s="139" t="s">
        <v>1652</v>
      </c>
      <c r="F434" s="140" t="s">
        <v>1653</v>
      </c>
      <c r="G434" s="141" t="s">
        <v>481</v>
      </c>
      <c r="H434" s="142">
        <v>2</v>
      </c>
      <c r="I434" s="143"/>
      <c r="J434" s="144">
        <f>ROUND(I434*H434,2)</f>
        <v>0</v>
      </c>
      <c r="K434" s="140" t="s">
        <v>256</v>
      </c>
      <c r="L434" s="33"/>
      <c r="M434" s="145" t="s">
        <v>1</v>
      </c>
      <c r="N434" s="146" t="s">
        <v>45</v>
      </c>
      <c r="P434" s="147">
        <f>O434*H434</f>
        <v>0</v>
      </c>
      <c r="Q434" s="147">
        <v>2.972E-2</v>
      </c>
      <c r="R434" s="147">
        <f>Q434*H434</f>
        <v>5.944E-2</v>
      </c>
      <c r="S434" s="147">
        <v>0</v>
      </c>
      <c r="T434" s="148">
        <f>S434*H434</f>
        <v>0</v>
      </c>
      <c r="AR434" s="149" t="s">
        <v>257</v>
      </c>
      <c r="AT434" s="149" t="s">
        <v>252</v>
      </c>
      <c r="AU434" s="149" t="s">
        <v>21</v>
      </c>
      <c r="AY434" s="17" t="s">
        <v>250</v>
      </c>
      <c r="BE434" s="150">
        <f>IF(N434="základní",J434,0)</f>
        <v>0</v>
      </c>
      <c r="BF434" s="150">
        <f>IF(N434="snížená",J434,0)</f>
        <v>0</v>
      </c>
      <c r="BG434" s="150">
        <f>IF(N434="zákl. přenesená",J434,0)</f>
        <v>0</v>
      </c>
      <c r="BH434" s="150">
        <f>IF(N434="sníž. přenesená",J434,0)</f>
        <v>0</v>
      </c>
      <c r="BI434" s="150">
        <f>IF(N434="nulová",J434,0)</f>
        <v>0</v>
      </c>
      <c r="BJ434" s="17" t="s">
        <v>88</v>
      </c>
      <c r="BK434" s="150">
        <f>ROUND(I434*H434,2)</f>
        <v>0</v>
      </c>
      <c r="BL434" s="17" t="s">
        <v>257</v>
      </c>
      <c r="BM434" s="149" t="s">
        <v>1654</v>
      </c>
    </row>
    <row r="435" spans="2:65" s="1" customFormat="1" ht="11.25">
      <c r="B435" s="33"/>
      <c r="D435" s="151" t="s">
        <v>259</v>
      </c>
      <c r="F435" s="152" t="s">
        <v>1655</v>
      </c>
      <c r="I435" s="153"/>
      <c r="L435" s="33"/>
      <c r="M435" s="154"/>
      <c r="T435" s="57"/>
      <c r="AT435" s="17" t="s">
        <v>259</v>
      </c>
      <c r="AU435" s="17" t="s">
        <v>21</v>
      </c>
    </row>
    <row r="436" spans="2:65" s="12" customFormat="1" ht="11.25">
      <c r="B436" s="155"/>
      <c r="D436" s="156" t="s">
        <v>265</v>
      </c>
      <c r="E436" s="157" t="s">
        <v>1</v>
      </c>
      <c r="F436" s="158" t="s">
        <v>1637</v>
      </c>
      <c r="H436" s="159">
        <v>2</v>
      </c>
      <c r="I436" s="160"/>
      <c r="L436" s="155"/>
      <c r="M436" s="161"/>
      <c r="T436" s="162"/>
      <c r="AT436" s="157" t="s">
        <v>265</v>
      </c>
      <c r="AU436" s="157" t="s">
        <v>21</v>
      </c>
      <c r="AV436" s="12" t="s">
        <v>21</v>
      </c>
      <c r="AW436" s="12" t="s">
        <v>36</v>
      </c>
      <c r="AX436" s="12" t="s">
        <v>88</v>
      </c>
      <c r="AY436" s="157" t="s">
        <v>250</v>
      </c>
    </row>
    <row r="437" spans="2:65" s="1" customFormat="1" ht="24.2" customHeight="1">
      <c r="B437" s="33"/>
      <c r="C437" s="178" t="s">
        <v>1656</v>
      </c>
      <c r="D437" s="178" t="s">
        <v>364</v>
      </c>
      <c r="E437" s="179" t="s">
        <v>1657</v>
      </c>
      <c r="F437" s="180" t="s">
        <v>1658</v>
      </c>
      <c r="G437" s="181" t="s">
        <v>481</v>
      </c>
      <c r="H437" s="182">
        <v>2</v>
      </c>
      <c r="I437" s="183"/>
      <c r="J437" s="184">
        <f>ROUND(I437*H437,2)</f>
        <v>0</v>
      </c>
      <c r="K437" s="180" t="s">
        <v>256</v>
      </c>
      <c r="L437" s="185"/>
      <c r="M437" s="186" t="s">
        <v>1</v>
      </c>
      <c r="N437" s="187" t="s">
        <v>45</v>
      </c>
      <c r="P437" s="147">
        <f>O437*H437</f>
        <v>0</v>
      </c>
      <c r="Q437" s="147">
        <v>5.7000000000000002E-2</v>
      </c>
      <c r="R437" s="147">
        <f>Q437*H437</f>
        <v>0.114</v>
      </c>
      <c r="S437" s="147">
        <v>0</v>
      </c>
      <c r="T437" s="148">
        <f>S437*H437</f>
        <v>0</v>
      </c>
      <c r="AR437" s="149" t="s">
        <v>299</v>
      </c>
      <c r="AT437" s="149" t="s">
        <v>364</v>
      </c>
      <c r="AU437" s="149" t="s">
        <v>21</v>
      </c>
      <c r="AY437" s="17" t="s">
        <v>250</v>
      </c>
      <c r="BE437" s="150">
        <f>IF(N437="základní",J437,0)</f>
        <v>0</v>
      </c>
      <c r="BF437" s="150">
        <f>IF(N437="snížená",J437,0)</f>
        <v>0</v>
      </c>
      <c r="BG437" s="150">
        <f>IF(N437="zákl. přenesená",J437,0)</f>
        <v>0</v>
      </c>
      <c r="BH437" s="150">
        <f>IF(N437="sníž. přenesená",J437,0)</f>
        <v>0</v>
      </c>
      <c r="BI437" s="150">
        <f>IF(N437="nulová",J437,0)</f>
        <v>0</v>
      </c>
      <c r="BJ437" s="17" t="s">
        <v>88</v>
      </c>
      <c r="BK437" s="150">
        <f>ROUND(I437*H437,2)</f>
        <v>0</v>
      </c>
      <c r="BL437" s="17" t="s">
        <v>257</v>
      </c>
      <c r="BM437" s="149" t="s">
        <v>1659</v>
      </c>
    </row>
    <row r="438" spans="2:65" s="1" customFormat="1" ht="24.2" customHeight="1">
      <c r="B438" s="33"/>
      <c r="C438" s="138" t="s">
        <v>1660</v>
      </c>
      <c r="D438" s="138" t="s">
        <v>252</v>
      </c>
      <c r="E438" s="139" t="s">
        <v>1661</v>
      </c>
      <c r="F438" s="140" t="s">
        <v>1662</v>
      </c>
      <c r="G438" s="141" t="s">
        <v>481</v>
      </c>
      <c r="H438" s="142">
        <v>2</v>
      </c>
      <c r="I438" s="143"/>
      <c r="J438" s="144">
        <f>ROUND(I438*H438,2)</f>
        <v>0</v>
      </c>
      <c r="K438" s="140" t="s">
        <v>256</v>
      </c>
      <c r="L438" s="33"/>
      <c r="M438" s="145" t="s">
        <v>1</v>
      </c>
      <c r="N438" s="146" t="s">
        <v>45</v>
      </c>
      <c r="P438" s="147">
        <f>O438*H438</f>
        <v>0</v>
      </c>
      <c r="Q438" s="147">
        <v>2.972E-2</v>
      </c>
      <c r="R438" s="147">
        <f>Q438*H438</f>
        <v>5.944E-2</v>
      </c>
      <c r="S438" s="147">
        <v>0</v>
      </c>
      <c r="T438" s="148">
        <f>S438*H438</f>
        <v>0</v>
      </c>
      <c r="AR438" s="149" t="s">
        <v>257</v>
      </c>
      <c r="AT438" s="149" t="s">
        <v>252</v>
      </c>
      <c r="AU438" s="149" t="s">
        <v>21</v>
      </c>
      <c r="AY438" s="17" t="s">
        <v>250</v>
      </c>
      <c r="BE438" s="150">
        <f>IF(N438="základní",J438,0)</f>
        <v>0</v>
      </c>
      <c r="BF438" s="150">
        <f>IF(N438="snížená",J438,0)</f>
        <v>0</v>
      </c>
      <c r="BG438" s="150">
        <f>IF(N438="zákl. přenesená",J438,0)</f>
        <v>0</v>
      </c>
      <c r="BH438" s="150">
        <f>IF(N438="sníž. přenesená",J438,0)</f>
        <v>0</v>
      </c>
      <c r="BI438" s="150">
        <f>IF(N438="nulová",J438,0)</f>
        <v>0</v>
      </c>
      <c r="BJ438" s="17" t="s">
        <v>88</v>
      </c>
      <c r="BK438" s="150">
        <f>ROUND(I438*H438,2)</f>
        <v>0</v>
      </c>
      <c r="BL438" s="17" t="s">
        <v>257</v>
      </c>
      <c r="BM438" s="149" t="s">
        <v>1663</v>
      </c>
    </row>
    <row r="439" spans="2:65" s="1" customFormat="1" ht="11.25">
      <c r="B439" s="33"/>
      <c r="D439" s="151" t="s">
        <v>259</v>
      </c>
      <c r="F439" s="152" t="s">
        <v>1664</v>
      </c>
      <c r="I439" s="153"/>
      <c r="L439" s="33"/>
      <c r="M439" s="154"/>
      <c r="T439" s="57"/>
      <c r="AT439" s="17" t="s">
        <v>259</v>
      </c>
      <c r="AU439" s="17" t="s">
        <v>21</v>
      </c>
    </row>
    <row r="440" spans="2:65" s="12" customFormat="1" ht="11.25">
      <c r="B440" s="155"/>
      <c r="D440" s="156" t="s">
        <v>265</v>
      </c>
      <c r="E440" s="157" t="s">
        <v>1</v>
      </c>
      <c r="F440" s="158" t="s">
        <v>1637</v>
      </c>
      <c r="H440" s="159">
        <v>2</v>
      </c>
      <c r="I440" s="160"/>
      <c r="L440" s="155"/>
      <c r="M440" s="161"/>
      <c r="T440" s="162"/>
      <c r="AT440" s="157" t="s">
        <v>265</v>
      </c>
      <c r="AU440" s="157" t="s">
        <v>21</v>
      </c>
      <c r="AV440" s="12" t="s">
        <v>21</v>
      </c>
      <c r="AW440" s="12" t="s">
        <v>36</v>
      </c>
      <c r="AX440" s="12" t="s">
        <v>88</v>
      </c>
      <c r="AY440" s="157" t="s">
        <v>250</v>
      </c>
    </row>
    <row r="441" spans="2:65" s="1" customFormat="1" ht="24.2" customHeight="1">
      <c r="B441" s="33"/>
      <c r="C441" s="178" t="s">
        <v>1665</v>
      </c>
      <c r="D441" s="178" t="s">
        <v>364</v>
      </c>
      <c r="E441" s="179" t="s">
        <v>1666</v>
      </c>
      <c r="F441" s="180" t="s">
        <v>1667</v>
      </c>
      <c r="G441" s="181" t="s">
        <v>481</v>
      </c>
      <c r="H441" s="182">
        <v>2</v>
      </c>
      <c r="I441" s="183"/>
      <c r="J441" s="184">
        <f>ROUND(I441*H441,2)</f>
        <v>0</v>
      </c>
      <c r="K441" s="180" t="s">
        <v>256</v>
      </c>
      <c r="L441" s="185"/>
      <c r="M441" s="186" t="s">
        <v>1</v>
      </c>
      <c r="N441" s="187" t="s">
        <v>45</v>
      </c>
      <c r="P441" s="147">
        <f>O441*H441</f>
        <v>0</v>
      </c>
      <c r="Q441" s="147">
        <v>0.09</v>
      </c>
      <c r="R441" s="147">
        <f>Q441*H441</f>
        <v>0.18</v>
      </c>
      <c r="S441" s="147">
        <v>0</v>
      </c>
      <c r="T441" s="148">
        <f>S441*H441</f>
        <v>0</v>
      </c>
      <c r="AR441" s="149" t="s">
        <v>299</v>
      </c>
      <c r="AT441" s="149" t="s">
        <v>364</v>
      </c>
      <c r="AU441" s="149" t="s">
        <v>21</v>
      </c>
      <c r="AY441" s="17" t="s">
        <v>250</v>
      </c>
      <c r="BE441" s="150">
        <f>IF(N441="základní",J441,0)</f>
        <v>0</v>
      </c>
      <c r="BF441" s="150">
        <f>IF(N441="snížená",J441,0)</f>
        <v>0</v>
      </c>
      <c r="BG441" s="150">
        <f>IF(N441="zákl. přenesená",J441,0)</f>
        <v>0</v>
      </c>
      <c r="BH441" s="150">
        <f>IF(N441="sníž. přenesená",J441,0)</f>
        <v>0</v>
      </c>
      <c r="BI441" s="150">
        <f>IF(N441="nulová",J441,0)</f>
        <v>0</v>
      </c>
      <c r="BJ441" s="17" t="s">
        <v>88</v>
      </c>
      <c r="BK441" s="150">
        <f>ROUND(I441*H441,2)</f>
        <v>0</v>
      </c>
      <c r="BL441" s="17" t="s">
        <v>257</v>
      </c>
      <c r="BM441" s="149" t="s">
        <v>1668</v>
      </c>
    </row>
    <row r="442" spans="2:65" s="1" customFormat="1" ht="16.5" customHeight="1">
      <c r="B442" s="33"/>
      <c r="C442" s="138" t="s">
        <v>1669</v>
      </c>
      <c r="D442" s="138" t="s">
        <v>252</v>
      </c>
      <c r="E442" s="139" t="s">
        <v>1670</v>
      </c>
      <c r="F442" s="140" t="s">
        <v>1671</v>
      </c>
      <c r="G442" s="141" t="s">
        <v>1672</v>
      </c>
      <c r="H442" s="142">
        <v>2</v>
      </c>
      <c r="I442" s="143"/>
      <c r="J442" s="144">
        <f>ROUND(I442*H442,2)</f>
        <v>0</v>
      </c>
      <c r="K442" s="140" t="s">
        <v>1</v>
      </c>
      <c r="L442" s="33"/>
      <c r="M442" s="145" t="s">
        <v>1</v>
      </c>
      <c r="N442" s="146" t="s">
        <v>45</v>
      </c>
      <c r="P442" s="147">
        <f>O442*H442</f>
        <v>0</v>
      </c>
      <c r="Q442" s="147">
        <v>0</v>
      </c>
      <c r="R442" s="147">
        <f>Q442*H442</f>
        <v>0</v>
      </c>
      <c r="S442" s="147">
        <v>0</v>
      </c>
      <c r="T442" s="148">
        <f>S442*H442</f>
        <v>0</v>
      </c>
      <c r="AR442" s="149" t="s">
        <v>257</v>
      </c>
      <c r="AT442" s="149" t="s">
        <v>252</v>
      </c>
      <c r="AU442" s="149" t="s">
        <v>21</v>
      </c>
      <c r="AY442" s="17" t="s">
        <v>250</v>
      </c>
      <c r="BE442" s="150">
        <f>IF(N442="základní",J442,0)</f>
        <v>0</v>
      </c>
      <c r="BF442" s="150">
        <f>IF(N442="snížená",J442,0)</f>
        <v>0</v>
      </c>
      <c r="BG442" s="150">
        <f>IF(N442="zákl. přenesená",J442,0)</f>
        <v>0</v>
      </c>
      <c r="BH442" s="150">
        <f>IF(N442="sníž. přenesená",J442,0)</f>
        <v>0</v>
      </c>
      <c r="BI442" s="150">
        <f>IF(N442="nulová",J442,0)</f>
        <v>0</v>
      </c>
      <c r="BJ442" s="17" t="s">
        <v>88</v>
      </c>
      <c r="BK442" s="150">
        <f>ROUND(I442*H442,2)</f>
        <v>0</v>
      </c>
      <c r="BL442" s="17" t="s">
        <v>257</v>
      </c>
      <c r="BM442" s="149" t="s">
        <v>1673</v>
      </c>
    </row>
    <row r="443" spans="2:65" s="1" customFormat="1" ht="19.5">
      <c r="B443" s="33"/>
      <c r="D443" s="156" t="s">
        <v>285</v>
      </c>
      <c r="F443" s="170" t="s">
        <v>1674</v>
      </c>
      <c r="I443" s="153"/>
      <c r="L443" s="33"/>
      <c r="M443" s="154"/>
      <c r="T443" s="57"/>
      <c r="AT443" s="17" t="s">
        <v>285</v>
      </c>
      <c r="AU443" s="17" t="s">
        <v>21</v>
      </c>
    </row>
    <row r="444" spans="2:65" s="1" customFormat="1" ht="16.5" customHeight="1">
      <c r="B444" s="33"/>
      <c r="C444" s="138" t="s">
        <v>1675</v>
      </c>
      <c r="D444" s="138" t="s">
        <v>252</v>
      </c>
      <c r="E444" s="139" t="s">
        <v>1676</v>
      </c>
      <c r="F444" s="140" t="s">
        <v>1677</v>
      </c>
      <c r="G444" s="141" t="s">
        <v>481</v>
      </c>
      <c r="H444" s="142">
        <v>2</v>
      </c>
      <c r="I444" s="143"/>
      <c r="J444" s="144">
        <f>ROUND(I444*H444,2)</f>
        <v>0</v>
      </c>
      <c r="K444" s="140" t="s">
        <v>1</v>
      </c>
      <c r="L444" s="33"/>
      <c r="M444" s="145" t="s">
        <v>1</v>
      </c>
      <c r="N444" s="146" t="s">
        <v>45</v>
      </c>
      <c r="P444" s="147">
        <f>O444*H444</f>
        <v>0</v>
      </c>
      <c r="Q444" s="147">
        <v>6.4999999999999997E-3</v>
      </c>
      <c r="R444" s="147">
        <f>Q444*H444</f>
        <v>1.2999999999999999E-2</v>
      </c>
      <c r="S444" s="147">
        <v>0</v>
      </c>
      <c r="T444" s="148">
        <f>S444*H444</f>
        <v>0</v>
      </c>
      <c r="AR444" s="149" t="s">
        <v>257</v>
      </c>
      <c r="AT444" s="149" t="s">
        <v>252</v>
      </c>
      <c r="AU444" s="149" t="s">
        <v>21</v>
      </c>
      <c r="AY444" s="17" t="s">
        <v>250</v>
      </c>
      <c r="BE444" s="150">
        <f>IF(N444="základní",J444,0)</f>
        <v>0</v>
      </c>
      <c r="BF444" s="150">
        <f>IF(N444="snížená",J444,0)</f>
        <v>0</v>
      </c>
      <c r="BG444" s="150">
        <f>IF(N444="zákl. přenesená",J444,0)</f>
        <v>0</v>
      </c>
      <c r="BH444" s="150">
        <f>IF(N444="sníž. přenesená",J444,0)</f>
        <v>0</v>
      </c>
      <c r="BI444" s="150">
        <f>IF(N444="nulová",J444,0)</f>
        <v>0</v>
      </c>
      <c r="BJ444" s="17" t="s">
        <v>88</v>
      </c>
      <c r="BK444" s="150">
        <f>ROUND(I444*H444,2)</f>
        <v>0</v>
      </c>
      <c r="BL444" s="17" t="s">
        <v>257</v>
      </c>
      <c r="BM444" s="149" t="s">
        <v>1678</v>
      </c>
    </row>
    <row r="445" spans="2:65" s="1" customFormat="1" ht="19.5">
      <c r="B445" s="33"/>
      <c r="D445" s="156" t="s">
        <v>285</v>
      </c>
      <c r="F445" s="170" t="s">
        <v>1674</v>
      </c>
      <c r="I445" s="153"/>
      <c r="L445" s="33"/>
      <c r="M445" s="154"/>
      <c r="T445" s="57"/>
      <c r="AT445" s="17" t="s">
        <v>285</v>
      </c>
      <c r="AU445" s="17" t="s">
        <v>21</v>
      </c>
    </row>
    <row r="446" spans="2:65" s="1" customFormat="1" ht="16.5" customHeight="1">
      <c r="B446" s="33"/>
      <c r="C446" s="138" t="s">
        <v>1679</v>
      </c>
      <c r="D446" s="138" t="s">
        <v>252</v>
      </c>
      <c r="E446" s="139" t="s">
        <v>1680</v>
      </c>
      <c r="F446" s="140" t="s">
        <v>1681</v>
      </c>
      <c r="G446" s="141" t="s">
        <v>481</v>
      </c>
      <c r="H446" s="142">
        <v>2</v>
      </c>
      <c r="I446" s="143"/>
      <c r="J446" s="144">
        <f>ROUND(I446*H446,2)</f>
        <v>0</v>
      </c>
      <c r="K446" s="140" t="s">
        <v>1</v>
      </c>
      <c r="L446" s="33"/>
      <c r="M446" s="145" t="s">
        <v>1</v>
      </c>
      <c r="N446" s="146" t="s">
        <v>45</v>
      </c>
      <c r="P446" s="147">
        <f>O446*H446</f>
        <v>0</v>
      </c>
      <c r="Q446" s="147">
        <v>0.105</v>
      </c>
      <c r="R446" s="147">
        <f>Q446*H446</f>
        <v>0.21</v>
      </c>
      <c r="S446" s="147">
        <v>0</v>
      </c>
      <c r="T446" s="148">
        <f>S446*H446</f>
        <v>0</v>
      </c>
      <c r="AR446" s="149" t="s">
        <v>257</v>
      </c>
      <c r="AT446" s="149" t="s">
        <v>252</v>
      </c>
      <c r="AU446" s="149" t="s">
        <v>21</v>
      </c>
      <c r="AY446" s="17" t="s">
        <v>250</v>
      </c>
      <c r="BE446" s="150">
        <f>IF(N446="základní",J446,0)</f>
        <v>0</v>
      </c>
      <c r="BF446" s="150">
        <f>IF(N446="snížená",J446,0)</f>
        <v>0</v>
      </c>
      <c r="BG446" s="150">
        <f>IF(N446="zákl. přenesená",J446,0)</f>
        <v>0</v>
      </c>
      <c r="BH446" s="150">
        <f>IF(N446="sníž. přenesená",J446,0)</f>
        <v>0</v>
      </c>
      <c r="BI446" s="150">
        <f>IF(N446="nulová",J446,0)</f>
        <v>0</v>
      </c>
      <c r="BJ446" s="17" t="s">
        <v>88</v>
      </c>
      <c r="BK446" s="150">
        <f>ROUND(I446*H446,2)</f>
        <v>0</v>
      </c>
      <c r="BL446" s="17" t="s">
        <v>257</v>
      </c>
      <c r="BM446" s="149" t="s">
        <v>1682</v>
      </c>
    </row>
    <row r="447" spans="2:65" s="1" customFormat="1" ht="19.5">
      <c r="B447" s="33"/>
      <c r="D447" s="156" t="s">
        <v>285</v>
      </c>
      <c r="F447" s="170" t="s">
        <v>1674</v>
      </c>
      <c r="I447" s="153"/>
      <c r="L447" s="33"/>
      <c r="M447" s="154"/>
      <c r="T447" s="57"/>
      <c r="AT447" s="17" t="s">
        <v>285</v>
      </c>
      <c r="AU447" s="17" t="s">
        <v>21</v>
      </c>
    </row>
    <row r="448" spans="2:65" s="1" customFormat="1" ht="37.9" customHeight="1">
      <c r="B448" s="33"/>
      <c r="C448" s="138" t="s">
        <v>1683</v>
      </c>
      <c r="D448" s="138" t="s">
        <v>252</v>
      </c>
      <c r="E448" s="139" t="s">
        <v>1684</v>
      </c>
      <c r="F448" s="140" t="s">
        <v>1685</v>
      </c>
      <c r="G448" s="141" t="s">
        <v>481</v>
      </c>
      <c r="H448" s="142">
        <v>2</v>
      </c>
      <c r="I448" s="143"/>
      <c r="J448" s="144">
        <f>ROUND(I448*H448,2)</f>
        <v>0</v>
      </c>
      <c r="K448" s="140" t="s">
        <v>256</v>
      </c>
      <c r="L448" s="33"/>
      <c r="M448" s="145" t="s">
        <v>1</v>
      </c>
      <c r="N448" s="146" t="s">
        <v>45</v>
      </c>
      <c r="P448" s="147">
        <f>O448*H448</f>
        <v>0</v>
      </c>
      <c r="Q448" s="147">
        <v>0.09</v>
      </c>
      <c r="R448" s="147">
        <f>Q448*H448</f>
        <v>0.18</v>
      </c>
      <c r="S448" s="147">
        <v>0</v>
      </c>
      <c r="T448" s="148">
        <f>S448*H448</f>
        <v>0</v>
      </c>
      <c r="AR448" s="149" t="s">
        <v>257</v>
      </c>
      <c r="AT448" s="149" t="s">
        <v>252</v>
      </c>
      <c r="AU448" s="149" t="s">
        <v>21</v>
      </c>
      <c r="AY448" s="17" t="s">
        <v>250</v>
      </c>
      <c r="BE448" s="150">
        <f>IF(N448="základní",J448,0)</f>
        <v>0</v>
      </c>
      <c r="BF448" s="150">
        <f>IF(N448="snížená",J448,0)</f>
        <v>0</v>
      </c>
      <c r="BG448" s="150">
        <f>IF(N448="zákl. přenesená",J448,0)</f>
        <v>0</v>
      </c>
      <c r="BH448" s="150">
        <f>IF(N448="sníž. přenesená",J448,0)</f>
        <v>0</v>
      </c>
      <c r="BI448" s="150">
        <f>IF(N448="nulová",J448,0)</f>
        <v>0</v>
      </c>
      <c r="BJ448" s="17" t="s">
        <v>88</v>
      </c>
      <c r="BK448" s="150">
        <f>ROUND(I448*H448,2)</f>
        <v>0</v>
      </c>
      <c r="BL448" s="17" t="s">
        <v>257</v>
      </c>
      <c r="BM448" s="149" t="s">
        <v>1686</v>
      </c>
    </row>
    <row r="449" spans="2:65" s="1" customFormat="1" ht="11.25">
      <c r="B449" s="33"/>
      <c r="D449" s="151" t="s">
        <v>259</v>
      </c>
      <c r="F449" s="152" t="s">
        <v>1687</v>
      </c>
      <c r="I449" s="153"/>
      <c r="L449" s="33"/>
      <c r="M449" s="154"/>
      <c r="T449" s="57"/>
      <c r="AT449" s="17" t="s">
        <v>259</v>
      </c>
      <c r="AU449" s="17" t="s">
        <v>21</v>
      </c>
    </row>
    <row r="450" spans="2:65" s="1" customFormat="1" ht="19.5">
      <c r="B450" s="33"/>
      <c r="D450" s="156" t="s">
        <v>285</v>
      </c>
      <c r="F450" s="170" t="s">
        <v>1688</v>
      </c>
      <c r="I450" s="153"/>
      <c r="L450" s="33"/>
      <c r="M450" s="154"/>
      <c r="T450" s="57"/>
      <c r="AT450" s="17" t="s">
        <v>285</v>
      </c>
      <c r="AU450" s="17" t="s">
        <v>21</v>
      </c>
    </row>
    <row r="451" spans="2:65" s="1" customFormat="1" ht="21.75" customHeight="1">
      <c r="B451" s="33"/>
      <c r="C451" s="178" t="s">
        <v>1689</v>
      </c>
      <c r="D451" s="178" t="s">
        <v>364</v>
      </c>
      <c r="E451" s="179" t="s">
        <v>1690</v>
      </c>
      <c r="F451" s="180" t="s">
        <v>1691</v>
      </c>
      <c r="G451" s="181" t="s">
        <v>481</v>
      </c>
      <c r="H451" s="182">
        <v>2</v>
      </c>
      <c r="I451" s="183"/>
      <c r="J451" s="184">
        <f>ROUND(I451*H451,2)</f>
        <v>0</v>
      </c>
      <c r="K451" s="180" t="s">
        <v>256</v>
      </c>
      <c r="L451" s="185"/>
      <c r="M451" s="186" t="s">
        <v>1</v>
      </c>
      <c r="N451" s="187" t="s">
        <v>45</v>
      </c>
      <c r="P451" s="147">
        <f>O451*H451</f>
        <v>0</v>
      </c>
      <c r="Q451" s="147">
        <v>0.08</v>
      </c>
      <c r="R451" s="147">
        <f>Q451*H451</f>
        <v>0.16</v>
      </c>
      <c r="S451" s="147">
        <v>0</v>
      </c>
      <c r="T451" s="148">
        <f>S451*H451</f>
        <v>0</v>
      </c>
      <c r="AR451" s="149" t="s">
        <v>299</v>
      </c>
      <c r="AT451" s="149" t="s">
        <v>364</v>
      </c>
      <c r="AU451" s="149" t="s">
        <v>21</v>
      </c>
      <c r="AY451" s="17" t="s">
        <v>250</v>
      </c>
      <c r="BE451" s="150">
        <f>IF(N451="základní",J451,0)</f>
        <v>0</v>
      </c>
      <c r="BF451" s="150">
        <f>IF(N451="snížená",J451,0)</f>
        <v>0</v>
      </c>
      <c r="BG451" s="150">
        <f>IF(N451="zákl. přenesená",J451,0)</f>
        <v>0</v>
      </c>
      <c r="BH451" s="150">
        <f>IF(N451="sníž. přenesená",J451,0)</f>
        <v>0</v>
      </c>
      <c r="BI451" s="150">
        <f>IF(N451="nulová",J451,0)</f>
        <v>0</v>
      </c>
      <c r="BJ451" s="17" t="s">
        <v>88</v>
      </c>
      <c r="BK451" s="150">
        <f>ROUND(I451*H451,2)</f>
        <v>0</v>
      </c>
      <c r="BL451" s="17" t="s">
        <v>257</v>
      </c>
      <c r="BM451" s="149" t="s">
        <v>1692</v>
      </c>
    </row>
    <row r="452" spans="2:65" s="1" customFormat="1" ht="24.2" customHeight="1">
      <c r="B452" s="33"/>
      <c r="C452" s="138" t="s">
        <v>1693</v>
      </c>
      <c r="D452" s="138" t="s">
        <v>252</v>
      </c>
      <c r="E452" s="139" t="s">
        <v>1694</v>
      </c>
      <c r="F452" s="140" t="s">
        <v>1695</v>
      </c>
      <c r="G452" s="141" t="s">
        <v>276</v>
      </c>
      <c r="H452" s="142">
        <v>2.72</v>
      </c>
      <c r="I452" s="143"/>
      <c r="J452" s="144">
        <f>ROUND(I452*H452,2)</f>
        <v>0</v>
      </c>
      <c r="K452" s="140" t="s">
        <v>256</v>
      </c>
      <c r="L452" s="33"/>
      <c r="M452" s="145" t="s">
        <v>1</v>
      </c>
      <c r="N452" s="146" t="s">
        <v>45</v>
      </c>
      <c r="P452" s="147">
        <f>O452*H452</f>
        <v>0</v>
      </c>
      <c r="Q452" s="147">
        <v>0</v>
      </c>
      <c r="R452" s="147">
        <f>Q452*H452</f>
        <v>0</v>
      </c>
      <c r="S452" s="147">
        <v>0</v>
      </c>
      <c r="T452" s="148">
        <f>S452*H452</f>
        <v>0</v>
      </c>
      <c r="AR452" s="149" t="s">
        <v>257</v>
      </c>
      <c r="AT452" s="149" t="s">
        <v>252</v>
      </c>
      <c r="AU452" s="149" t="s">
        <v>21</v>
      </c>
      <c r="AY452" s="17" t="s">
        <v>250</v>
      </c>
      <c r="BE452" s="150">
        <f>IF(N452="základní",J452,0)</f>
        <v>0</v>
      </c>
      <c r="BF452" s="150">
        <f>IF(N452="snížená",J452,0)</f>
        <v>0</v>
      </c>
      <c r="BG452" s="150">
        <f>IF(N452="zákl. přenesená",J452,0)</f>
        <v>0</v>
      </c>
      <c r="BH452" s="150">
        <f>IF(N452="sníž. přenesená",J452,0)</f>
        <v>0</v>
      </c>
      <c r="BI452" s="150">
        <f>IF(N452="nulová",J452,0)</f>
        <v>0</v>
      </c>
      <c r="BJ452" s="17" t="s">
        <v>88</v>
      </c>
      <c r="BK452" s="150">
        <f>ROUND(I452*H452,2)</f>
        <v>0</v>
      </c>
      <c r="BL452" s="17" t="s">
        <v>257</v>
      </c>
      <c r="BM452" s="149" t="s">
        <v>1696</v>
      </c>
    </row>
    <row r="453" spans="2:65" s="1" customFormat="1" ht="11.25">
      <c r="B453" s="33"/>
      <c r="D453" s="151" t="s">
        <v>259</v>
      </c>
      <c r="F453" s="152" t="s">
        <v>1697</v>
      </c>
      <c r="I453" s="153"/>
      <c r="L453" s="33"/>
      <c r="M453" s="154"/>
      <c r="T453" s="57"/>
      <c r="AT453" s="17" t="s">
        <v>259</v>
      </c>
      <c r="AU453" s="17" t="s">
        <v>21</v>
      </c>
    </row>
    <row r="454" spans="2:65" s="12" customFormat="1" ht="11.25">
      <c r="B454" s="155"/>
      <c r="D454" s="156" t="s">
        <v>265</v>
      </c>
      <c r="E454" s="157" t="s">
        <v>1</v>
      </c>
      <c r="F454" s="158" t="s">
        <v>1698</v>
      </c>
      <c r="H454" s="159">
        <v>2.72</v>
      </c>
      <c r="I454" s="160"/>
      <c r="L454" s="155"/>
      <c r="M454" s="161"/>
      <c r="T454" s="162"/>
      <c r="AT454" s="157" t="s">
        <v>265</v>
      </c>
      <c r="AU454" s="157" t="s">
        <v>21</v>
      </c>
      <c r="AV454" s="12" t="s">
        <v>21</v>
      </c>
      <c r="AW454" s="12" t="s">
        <v>36</v>
      </c>
      <c r="AX454" s="12" t="s">
        <v>88</v>
      </c>
      <c r="AY454" s="157" t="s">
        <v>250</v>
      </c>
    </row>
    <row r="455" spans="2:65" s="1" customFormat="1" ht="33" customHeight="1">
      <c r="B455" s="33"/>
      <c r="C455" s="138" t="s">
        <v>1699</v>
      </c>
      <c r="D455" s="138" t="s">
        <v>252</v>
      </c>
      <c r="E455" s="139" t="s">
        <v>1700</v>
      </c>
      <c r="F455" s="140" t="s">
        <v>1701</v>
      </c>
      <c r="G455" s="141" t="s">
        <v>276</v>
      </c>
      <c r="H455" s="142">
        <v>3.2</v>
      </c>
      <c r="I455" s="143"/>
      <c r="J455" s="144">
        <f>ROUND(I455*H455,2)</f>
        <v>0</v>
      </c>
      <c r="K455" s="140" t="s">
        <v>256</v>
      </c>
      <c r="L455" s="33"/>
      <c r="M455" s="145" t="s">
        <v>1</v>
      </c>
      <c r="N455" s="146" t="s">
        <v>45</v>
      </c>
      <c r="P455" s="147">
        <f>O455*H455</f>
        <v>0</v>
      </c>
      <c r="Q455" s="147">
        <v>2.5018699999999998</v>
      </c>
      <c r="R455" s="147">
        <f>Q455*H455</f>
        <v>8.0059839999999998</v>
      </c>
      <c r="S455" s="147">
        <v>0</v>
      </c>
      <c r="T455" s="148">
        <f>S455*H455</f>
        <v>0</v>
      </c>
      <c r="AR455" s="149" t="s">
        <v>257</v>
      </c>
      <c r="AT455" s="149" t="s">
        <v>252</v>
      </c>
      <c r="AU455" s="149" t="s">
        <v>21</v>
      </c>
      <c r="AY455" s="17" t="s">
        <v>250</v>
      </c>
      <c r="BE455" s="150">
        <f>IF(N455="základní",J455,0)</f>
        <v>0</v>
      </c>
      <c r="BF455" s="150">
        <f>IF(N455="snížená",J455,0)</f>
        <v>0</v>
      </c>
      <c r="BG455" s="150">
        <f>IF(N455="zákl. přenesená",J455,0)</f>
        <v>0</v>
      </c>
      <c r="BH455" s="150">
        <f>IF(N455="sníž. přenesená",J455,0)</f>
        <v>0</v>
      </c>
      <c r="BI455" s="150">
        <f>IF(N455="nulová",J455,0)</f>
        <v>0</v>
      </c>
      <c r="BJ455" s="17" t="s">
        <v>88</v>
      </c>
      <c r="BK455" s="150">
        <f>ROUND(I455*H455,2)</f>
        <v>0</v>
      </c>
      <c r="BL455" s="17" t="s">
        <v>257</v>
      </c>
      <c r="BM455" s="149" t="s">
        <v>1702</v>
      </c>
    </row>
    <row r="456" spans="2:65" s="1" customFormat="1" ht="11.25">
      <c r="B456" s="33"/>
      <c r="D456" s="151" t="s">
        <v>259</v>
      </c>
      <c r="F456" s="152" t="s">
        <v>1703</v>
      </c>
      <c r="I456" s="153"/>
      <c r="L456" s="33"/>
      <c r="M456" s="154"/>
      <c r="T456" s="57"/>
      <c r="AT456" s="17" t="s">
        <v>259</v>
      </c>
      <c r="AU456" s="17" t="s">
        <v>21</v>
      </c>
    </row>
    <row r="457" spans="2:65" s="1" customFormat="1" ht="21.75" customHeight="1">
      <c r="B457" s="33"/>
      <c r="C457" s="138" t="s">
        <v>1704</v>
      </c>
      <c r="D457" s="138" t="s">
        <v>252</v>
      </c>
      <c r="E457" s="139" t="s">
        <v>1705</v>
      </c>
      <c r="F457" s="140" t="s">
        <v>1706</v>
      </c>
      <c r="G457" s="141" t="s">
        <v>255</v>
      </c>
      <c r="H457" s="142">
        <v>12</v>
      </c>
      <c r="I457" s="143"/>
      <c r="J457" s="144">
        <f>ROUND(I457*H457,2)</f>
        <v>0</v>
      </c>
      <c r="K457" s="140" t="s">
        <v>256</v>
      </c>
      <c r="L457" s="33"/>
      <c r="M457" s="145" t="s">
        <v>1</v>
      </c>
      <c r="N457" s="146" t="s">
        <v>45</v>
      </c>
      <c r="P457" s="147">
        <f>O457*H457</f>
        <v>0</v>
      </c>
      <c r="Q457" s="147">
        <v>4.5999999999999999E-3</v>
      </c>
      <c r="R457" s="147">
        <f>Q457*H457</f>
        <v>5.5199999999999999E-2</v>
      </c>
      <c r="S457" s="147">
        <v>0</v>
      </c>
      <c r="T457" s="148">
        <f>S457*H457</f>
        <v>0</v>
      </c>
      <c r="AR457" s="149" t="s">
        <v>257</v>
      </c>
      <c r="AT457" s="149" t="s">
        <v>252</v>
      </c>
      <c r="AU457" s="149" t="s">
        <v>21</v>
      </c>
      <c r="AY457" s="17" t="s">
        <v>250</v>
      </c>
      <c r="BE457" s="150">
        <f>IF(N457="základní",J457,0)</f>
        <v>0</v>
      </c>
      <c r="BF457" s="150">
        <f>IF(N457="snížená",J457,0)</f>
        <v>0</v>
      </c>
      <c r="BG457" s="150">
        <f>IF(N457="zákl. přenesená",J457,0)</f>
        <v>0</v>
      </c>
      <c r="BH457" s="150">
        <f>IF(N457="sníž. přenesená",J457,0)</f>
        <v>0</v>
      </c>
      <c r="BI457" s="150">
        <f>IF(N457="nulová",J457,0)</f>
        <v>0</v>
      </c>
      <c r="BJ457" s="17" t="s">
        <v>88</v>
      </c>
      <c r="BK457" s="150">
        <f>ROUND(I457*H457,2)</f>
        <v>0</v>
      </c>
      <c r="BL457" s="17" t="s">
        <v>257</v>
      </c>
      <c r="BM457" s="149" t="s">
        <v>1707</v>
      </c>
    </row>
    <row r="458" spans="2:65" s="1" customFormat="1" ht="11.25">
      <c r="B458" s="33"/>
      <c r="D458" s="151" t="s">
        <v>259</v>
      </c>
      <c r="F458" s="152" t="s">
        <v>1708</v>
      </c>
      <c r="I458" s="153"/>
      <c r="L458" s="33"/>
      <c r="M458" s="154"/>
      <c r="T458" s="57"/>
      <c r="AT458" s="17" t="s">
        <v>259</v>
      </c>
      <c r="AU458" s="17" t="s">
        <v>21</v>
      </c>
    </row>
    <row r="459" spans="2:65" s="12" customFormat="1" ht="11.25">
      <c r="B459" s="155"/>
      <c r="D459" s="156" t="s">
        <v>265</v>
      </c>
      <c r="E459" s="157" t="s">
        <v>1</v>
      </c>
      <c r="F459" s="158" t="s">
        <v>1709</v>
      </c>
      <c r="H459" s="159">
        <v>12</v>
      </c>
      <c r="I459" s="160"/>
      <c r="L459" s="155"/>
      <c r="M459" s="161"/>
      <c r="T459" s="162"/>
      <c r="AT459" s="157" t="s">
        <v>265</v>
      </c>
      <c r="AU459" s="157" t="s">
        <v>21</v>
      </c>
      <c r="AV459" s="12" t="s">
        <v>21</v>
      </c>
      <c r="AW459" s="12" t="s">
        <v>36</v>
      </c>
      <c r="AX459" s="12" t="s">
        <v>88</v>
      </c>
      <c r="AY459" s="157" t="s">
        <v>250</v>
      </c>
    </row>
    <row r="460" spans="2:65" s="1" customFormat="1" ht="24.2" customHeight="1">
      <c r="B460" s="33"/>
      <c r="C460" s="138" t="s">
        <v>1710</v>
      </c>
      <c r="D460" s="138" t="s">
        <v>252</v>
      </c>
      <c r="E460" s="139" t="s">
        <v>1711</v>
      </c>
      <c r="F460" s="140" t="s">
        <v>1712</v>
      </c>
      <c r="G460" s="141" t="s">
        <v>255</v>
      </c>
      <c r="H460" s="142">
        <v>12</v>
      </c>
      <c r="I460" s="143"/>
      <c r="J460" s="144">
        <f>ROUND(I460*H460,2)</f>
        <v>0</v>
      </c>
      <c r="K460" s="140" t="s">
        <v>256</v>
      </c>
      <c r="L460" s="33"/>
      <c r="M460" s="145" t="s">
        <v>1</v>
      </c>
      <c r="N460" s="146" t="s">
        <v>45</v>
      </c>
      <c r="P460" s="147">
        <f>O460*H460</f>
        <v>0</v>
      </c>
      <c r="Q460" s="147">
        <v>0</v>
      </c>
      <c r="R460" s="147">
        <f>Q460*H460</f>
        <v>0</v>
      </c>
      <c r="S460" s="147">
        <v>0</v>
      </c>
      <c r="T460" s="148">
        <f>S460*H460</f>
        <v>0</v>
      </c>
      <c r="AR460" s="149" t="s">
        <v>257</v>
      </c>
      <c r="AT460" s="149" t="s">
        <v>252</v>
      </c>
      <c r="AU460" s="149" t="s">
        <v>21</v>
      </c>
      <c r="AY460" s="17" t="s">
        <v>250</v>
      </c>
      <c r="BE460" s="150">
        <f>IF(N460="základní",J460,0)</f>
        <v>0</v>
      </c>
      <c r="BF460" s="150">
        <f>IF(N460="snížená",J460,0)</f>
        <v>0</v>
      </c>
      <c r="BG460" s="150">
        <f>IF(N460="zákl. přenesená",J460,0)</f>
        <v>0</v>
      </c>
      <c r="BH460" s="150">
        <f>IF(N460="sníž. přenesená",J460,0)</f>
        <v>0</v>
      </c>
      <c r="BI460" s="150">
        <f>IF(N460="nulová",J460,0)</f>
        <v>0</v>
      </c>
      <c r="BJ460" s="17" t="s">
        <v>88</v>
      </c>
      <c r="BK460" s="150">
        <f>ROUND(I460*H460,2)</f>
        <v>0</v>
      </c>
      <c r="BL460" s="17" t="s">
        <v>257</v>
      </c>
      <c r="BM460" s="149" t="s">
        <v>1713</v>
      </c>
    </row>
    <row r="461" spans="2:65" s="1" customFormat="1" ht="11.25">
      <c r="B461" s="33"/>
      <c r="D461" s="151" t="s">
        <v>259</v>
      </c>
      <c r="F461" s="152" t="s">
        <v>1714</v>
      </c>
      <c r="I461" s="153"/>
      <c r="L461" s="33"/>
      <c r="M461" s="154"/>
      <c r="T461" s="57"/>
      <c r="AT461" s="17" t="s">
        <v>259</v>
      </c>
      <c r="AU461" s="17" t="s">
        <v>21</v>
      </c>
    </row>
    <row r="462" spans="2:65" s="1" customFormat="1" ht="24.2" customHeight="1">
      <c r="B462" s="33"/>
      <c r="C462" s="138" t="s">
        <v>1715</v>
      </c>
      <c r="D462" s="138" t="s">
        <v>252</v>
      </c>
      <c r="E462" s="139" t="s">
        <v>1716</v>
      </c>
      <c r="F462" s="140" t="s">
        <v>1717</v>
      </c>
      <c r="G462" s="141" t="s">
        <v>481</v>
      </c>
      <c r="H462" s="142">
        <v>80</v>
      </c>
      <c r="I462" s="143"/>
      <c r="J462" s="144">
        <f>ROUND(I462*H462,2)</f>
        <v>0</v>
      </c>
      <c r="K462" s="140" t="s">
        <v>1</v>
      </c>
      <c r="L462" s="33"/>
      <c r="M462" s="145" t="s">
        <v>1</v>
      </c>
      <c r="N462" s="146" t="s">
        <v>45</v>
      </c>
      <c r="P462" s="147">
        <f>O462*H462</f>
        <v>0</v>
      </c>
      <c r="Q462" s="147">
        <v>1E-4</v>
      </c>
      <c r="R462" s="147">
        <f>Q462*H462</f>
        <v>8.0000000000000002E-3</v>
      </c>
      <c r="S462" s="147">
        <v>0</v>
      </c>
      <c r="T462" s="148">
        <f>S462*H462</f>
        <v>0</v>
      </c>
      <c r="AR462" s="149" t="s">
        <v>257</v>
      </c>
      <c r="AT462" s="149" t="s">
        <v>252</v>
      </c>
      <c r="AU462" s="149" t="s">
        <v>21</v>
      </c>
      <c r="AY462" s="17" t="s">
        <v>250</v>
      </c>
      <c r="BE462" s="150">
        <f>IF(N462="základní",J462,0)</f>
        <v>0</v>
      </c>
      <c r="BF462" s="150">
        <f>IF(N462="snížená",J462,0)</f>
        <v>0</v>
      </c>
      <c r="BG462" s="150">
        <f>IF(N462="zákl. přenesená",J462,0)</f>
        <v>0</v>
      </c>
      <c r="BH462" s="150">
        <f>IF(N462="sníž. přenesená",J462,0)</f>
        <v>0</v>
      </c>
      <c r="BI462" s="150">
        <f>IF(N462="nulová",J462,0)</f>
        <v>0</v>
      </c>
      <c r="BJ462" s="17" t="s">
        <v>88</v>
      </c>
      <c r="BK462" s="150">
        <f>ROUND(I462*H462,2)</f>
        <v>0</v>
      </c>
      <c r="BL462" s="17" t="s">
        <v>257</v>
      </c>
      <c r="BM462" s="149" t="s">
        <v>1718</v>
      </c>
    </row>
    <row r="463" spans="2:65" s="1" customFormat="1" ht="19.5">
      <c r="B463" s="33"/>
      <c r="D463" s="156" t="s">
        <v>285</v>
      </c>
      <c r="F463" s="170" t="s">
        <v>1719</v>
      </c>
      <c r="I463" s="153"/>
      <c r="L463" s="33"/>
      <c r="M463" s="154"/>
      <c r="T463" s="57"/>
      <c r="AT463" s="17" t="s">
        <v>285</v>
      </c>
      <c r="AU463" s="17" t="s">
        <v>21</v>
      </c>
    </row>
    <row r="464" spans="2:65" s="11" customFormat="1" ht="22.9" customHeight="1">
      <c r="B464" s="126"/>
      <c r="D464" s="127" t="s">
        <v>79</v>
      </c>
      <c r="E464" s="136" t="s">
        <v>305</v>
      </c>
      <c r="F464" s="136" t="s">
        <v>629</v>
      </c>
      <c r="I464" s="129"/>
      <c r="J464" s="137">
        <f>BK464</f>
        <v>0</v>
      </c>
      <c r="L464" s="126"/>
      <c r="M464" s="131"/>
      <c r="P464" s="132">
        <f>SUM(P465:P478)</f>
        <v>0</v>
      </c>
      <c r="R464" s="132">
        <f>SUM(R465:R478)</f>
        <v>34.338474300000001</v>
      </c>
      <c r="T464" s="133">
        <f>SUM(T465:T478)</f>
        <v>0</v>
      </c>
      <c r="AR464" s="127" t="s">
        <v>88</v>
      </c>
      <c r="AT464" s="134" t="s">
        <v>79</v>
      </c>
      <c r="AU464" s="134" t="s">
        <v>88</v>
      </c>
      <c r="AY464" s="127" t="s">
        <v>250</v>
      </c>
      <c r="BK464" s="135">
        <f>SUM(BK465:BK478)</f>
        <v>0</v>
      </c>
    </row>
    <row r="465" spans="2:65" s="1" customFormat="1" ht="37.9" customHeight="1">
      <c r="B465" s="33"/>
      <c r="C465" s="138" t="s">
        <v>1720</v>
      </c>
      <c r="D465" s="138" t="s">
        <v>252</v>
      </c>
      <c r="E465" s="139" t="s">
        <v>1721</v>
      </c>
      <c r="F465" s="140" t="s">
        <v>1722</v>
      </c>
      <c r="G465" s="141" t="s">
        <v>283</v>
      </c>
      <c r="H465" s="142">
        <v>1</v>
      </c>
      <c r="I465" s="143"/>
      <c r="J465" s="144">
        <f>ROUND(I465*H465,2)</f>
        <v>0</v>
      </c>
      <c r="K465" s="140" t="s">
        <v>1</v>
      </c>
      <c r="L465" s="33"/>
      <c r="M465" s="145" t="s">
        <v>1</v>
      </c>
      <c r="N465" s="146" t="s">
        <v>45</v>
      </c>
      <c r="P465" s="147">
        <f>O465*H465</f>
        <v>0</v>
      </c>
      <c r="Q465" s="147">
        <v>0</v>
      </c>
      <c r="R465" s="147">
        <f>Q465*H465</f>
        <v>0</v>
      </c>
      <c r="S465" s="147">
        <v>0</v>
      </c>
      <c r="T465" s="148">
        <f>S465*H465</f>
        <v>0</v>
      </c>
      <c r="AR465" s="149" t="s">
        <v>257</v>
      </c>
      <c r="AT465" s="149" t="s">
        <v>252</v>
      </c>
      <c r="AU465" s="149" t="s">
        <v>21</v>
      </c>
      <c r="AY465" s="17" t="s">
        <v>250</v>
      </c>
      <c r="BE465" s="150">
        <f>IF(N465="základní",J465,0)</f>
        <v>0</v>
      </c>
      <c r="BF465" s="150">
        <f>IF(N465="snížená",J465,0)</f>
        <v>0</v>
      </c>
      <c r="BG465" s="150">
        <f>IF(N465="zákl. přenesená",J465,0)</f>
        <v>0</v>
      </c>
      <c r="BH465" s="150">
        <f>IF(N465="sníž. přenesená",J465,0)</f>
        <v>0</v>
      </c>
      <c r="BI465" s="150">
        <f>IF(N465="nulová",J465,0)</f>
        <v>0</v>
      </c>
      <c r="BJ465" s="17" t="s">
        <v>88</v>
      </c>
      <c r="BK465" s="150">
        <f>ROUND(I465*H465,2)</f>
        <v>0</v>
      </c>
      <c r="BL465" s="17" t="s">
        <v>257</v>
      </c>
      <c r="BM465" s="149" t="s">
        <v>1723</v>
      </c>
    </row>
    <row r="466" spans="2:65" s="1" customFormat="1" ht="24.2" customHeight="1">
      <c r="B466" s="33"/>
      <c r="C466" s="138" t="s">
        <v>1724</v>
      </c>
      <c r="D466" s="138" t="s">
        <v>252</v>
      </c>
      <c r="E466" s="139" t="s">
        <v>1725</v>
      </c>
      <c r="F466" s="140" t="s">
        <v>1726</v>
      </c>
      <c r="G466" s="141" t="s">
        <v>255</v>
      </c>
      <c r="H466" s="142">
        <v>64.599999999999994</v>
      </c>
      <c r="I466" s="143"/>
      <c r="J466" s="144">
        <f>ROUND(I466*H466,2)</f>
        <v>0</v>
      </c>
      <c r="K466" s="140" t="s">
        <v>256</v>
      </c>
      <c r="L466" s="33"/>
      <c r="M466" s="145" t="s">
        <v>1</v>
      </c>
      <c r="N466" s="146" t="s">
        <v>45</v>
      </c>
      <c r="P466" s="147">
        <f>O466*H466</f>
        <v>0</v>
      </c>
      <c r="Q466" s="147">
        <v>6.3000000000000003E-4</v>
      </c>
      <c r="R466" s="147">
        <f>Q466*H466</f>
        <v>4.0697999999999998E-2</v>
      </c>
      <c r="S466" s="147">
        <v>0</v>
      </c>
      <c r="T466" s="148">
        <f>S466*H466</f>
        <v>0</v>
      </c>
      <c r="AR466" s="149" t="s">
        <v>257</v>
      </c>
      <c r="AT466" s="149" t="s">
        <v>252</v>
      </c>
      <c r="AU466" s="149" t="s">
        <v>21</v>
      </c>
      <c r="AY466" s="17" t="s">
        <v>250</v>
      </c>
      <c r="BE466" s="150">
        <f>IF(N466="základní",J466,0)</f>
        <v>0</v>
      </c>
      <c r="BF466" s="150">
        <f>IF(N466="snížená",J466,0)</f>
        <v>0</v>
      </c>
      <c r="BG466" s="150">
        <f>IF(N466="zákl. přenesená",J466,0)</f>
        <v>0</v>
      </c>
      <c r="BH466" s="150">
        <f>IF(N466="sníž. přenesená",J466,0)</f>
        <v>0</v>
      </c>
      <c r="BI466" s="150">
        <f>IF(N466="nulová",J466,0)</f>
        <v>0</v>
      </c>
      <c r="BJ466" s="17" t="s">
        <v>88</v>
      </c>
      <c r="BK466" s="150">
        <f>ROUND(I466*H466,2)</f>
        <v>0</v>
      </c>
      <c r="BL466" s="17" t="s">
        <v>257</v>
      </c>
      <c r="BM466" s="149" t="s">
        <v>1727</v>
      </c>
    </row>
    <row r="467" spans="2:65" s="1" customFormat="1" ht="11.25">
      <c r="B467" s="33"/>
      <c r="D467" s="151" t="s">
        <v>259</v>
      </c>
      <c r="F467" s="152" t="s">
        <v>1728</v>
      </c>
      <c r="I467" s="153"/>
      <c r="L467" s="33"/>
      <c r="M467" s="154"/>
      <c r="T467" s="57"/>
      <c r="AT467" s="17" t="s">
        <v>259</v>
      </c>
      <c r="AU467" s="17" t="s">
        <v>21</v>
      </c>
    </row>
    <row r="468" spans="2:65" s="12" customFormat="1" ht="11.25">
      <c r="B468" s="155"/>
      <c r="D468" s="156" t="s">
        <v>265</v>
      </c>
      <c r="E468" s="157" t="s">
        <v>1</v>
      </c>
      <c r="F468" s="158" t="s">
        <v>1729</v>
      </c>
      <c r="H468" s="159">
        <v>64.599999999999994</v>
      </c>
      <c r="I468" s="160"/>
      <c r="L468" s="155"/>
      <c r="M468" s="161"/>
      <c r="T468" s="162"/>
      <c r="AT468" s="157" t="s">
        <v>265</v>
      </c>
      <c r="AU468" s="157" t="s">
        <v>21</v>
      </c>
      <c r="AV468" s="12" t="s">
        <v>21</v>
      </c>
      <c r="AW468" s="12" t="s">
        <v>36</v>
      </c>
      <c r="AX468" s="12" t="s">
        <v>88</v>
      </c>
      <c r="AY468" s="157" t="s">
        <v>250</v>
      </c>
    </row>
    <row r="469" spans="2:65" s="1" customFormat="1" ht="24.2" customHeight="1">
      <c r="B469" s="33"/>
      <c r="C469" s="138" t="s">
        <v>1730</v>
      </c>
      <c r="D469" s="138" t="s">
        <v>252</v>
      </c>
      <c r="E469" s="139" t="s">
        <v>1731</v>
      </c>
      <c r="F469" s="140" t="s">
        <v>1732</v>
      </c>
      <c r="G469" s="141" t="s">
        <v>557</v>
      </c>
      <c r="H469" s="142">
        <v>114.5</v>
      </c>
      <c r="I469" s="143"/>
      <c r="J469" s="144">
        <f>ROUND(I469*H469,2)</f>
        <v>0</v>
      </c>
      <c r="K469" s="140" t="s">
        <v>256</v>
      </c>
      <c r="L469" s="33"/>
      <c r="M469" s="145" t="s">
        <v>1</v>
      </c>
      <c r="N469" s="146" t="s">
        <v>45</v>
      </c>
      <c r="P469" s="147">
        <f>O469*H469</f>
        <v>0</v>
      </c>
      <c r="Q469" s="147">
        <v>0.16370999999999999</v>
      </c>
      <c r="R469" s="147">
        <f>Q469*H469</f>
        <v>18.744795</v>
      </c>
      <c r="S469" s="147">
        <v>0</v>
      </c>
      <c r="T469" s="148">
        <f>S469*H469</f>
        <v>0</v>
      </c>
      <c r="AR469" s="149" t="s">
        <v>257</v>
      </c>
      <c r="AT469" s="149" t="s">
        <v>252</v>
      </c>
      <c r="AU469" s="149" t="s">
        <v>21</v>
      </c>
      <c r="AY469" s="17" t="s">
        <v>250</v>
      </c>
      <c r="BE469" s="150">
        <f>IF(N469="základní",J469,0)</f>
        <v>0</v>
      </c>
      <c r="BF469" s="150">
        <f>IF(N469="snížená",J469,0)</f>
        <v>0</v>
      </c>
      <c r="BG469" s="150">
        <f>IF(N469="zákl. přenesená",J469,0)</f>
        <v>0</v>
      </c>
      <c r="BH469" s="150">
        <f>IF(N469="sníž. přenesená",J469,0)</f>
        <v>0</v>
      </c>
      <c r="BI469" s="150">
        <f>IF(N469="nulová",J469,0)</f>
        <v>0</v>
      </c>
      <c r="BJ469" s="17" t="s">
        <v>88</v>
      </c>
      <c r="BK469" s="150">
        <f>ROUND(I469*H469,2)</f>
        <v>0</v>
      </c>
      <c r="BL469" s="17" t="s">
        <v>257</v>
      </c>
      <c r="BM469" s="149" t="s">
        <v>1733</v>
      </c>
    </row>
    <row r="470" spans="2:65" s="1" customFormat="1" ht="11.25">
      <c r="B470" s="33"/>
      <c r="D470" s="151" t="s">
        <v>259</v>
      </c>
      <c r="F470" s="152" t="s">
        <v>1734</v>
      </c>
      <c r="I470" s="153"/>
      <c r="L470" s="33"/>
      <c r="M470" s="154"/>
      <c r="T470" s="57"/>
      <c r="AT470" s="17" t="s">
        <v>259</v>
      </c>
      <c r="AU470" s="17" t="s">
        <v>21</v>
      </c>
    </row>
    <row r="471" spans="2:65" s="12" customFormat="1" ht="11.25">
      <c r="B471" s="155"/>
      <c r="D471" s="156" t="s">
        <v>265</v>
      </c>
      <c r="E471" s="157" t="s">
        <v>1</v>
      </c>
      <c r="F471" s="158" t="s">
        <v>1735</v>
      </c>
      <c r="H471" s="159">
        <v>114.5</v>
      </c>
      <c r="I471" s="160"/>
      <c r="L471" s="155"/>
      <c r="M471" s="161"/>
      <c r="T471" s="162"/>
      <c r="AT471" s="157" t="s">
        <v>265</v>
      </c>
      <c r="AU471" s="157" t="s">
        <v>21</v>
      </c>
      <c r="AV471" s="12" t="s">
        <v>21</v>
      </c>
      <c r="AW471" s="12" t="s">
        <v>36</v>
      </c>
      <c r="AX471" s="12" t="s">
        <v>88</v>
      </c>
      <c r="AY471" s="157" t="s">
        <v>250</v>
      </c>
    </row>
    <row r="472" spans="2:65" s="1" customFormat="1" ht="16.5" customHeight="1">
      <c r="B472" s="33"/>
      <c r="C472" s="178" t="s">
        <v>1736</v>
      </c>
      <c r="D472" s="178" t="s">
        <v>364</v>
      </c>
      <c r="E472" s="179" t="s">
        <v>1737</v>
      </c>
      <c r="F472" s="180" t="s">
        <v>1738</v>
      </c>
      <c r="G472" s="181" t="s">
        <v>557</v>
      </c>
      <c r="H472" s="182">
        <v>114.5</v>
      </c>
      <c r="I472" s="183"/>
      <c r="J472" s="184">
        <f>ROUND(I472*H472,2)</f>
        <v>0</v>
      </c>
      <c r="K472" s="180" t="s">
        <v>256</v>
      </c>
      <c r="L472" s="185"/>
      <c r="M472" s="186" t="s">
        <v>1</v>
      </c>
      <c r="N472" s="187" t="s">
        <v>45</v>
      </c>
      <c r="P472" s="147">
        <f>O472*H472</f>
        <v>0</v>
      </c>
      <c r="Q472" s="147">
        <v>0.13400000000000001</v>
      </c>
      <c r="R472" s="147">
        <f>Q472*H472</f>
        <v>15.343000000000002</v>
      </c>
      <c r="S472" s="147">
        <v>0</v>
      </c>
      <c r="T472" s="148">
        <f>S472*H472</f>
        <v>0</v>
      </c>
      <c r="AR472" s="149" t="s">
        <v>299</v>
      </c>
      <c r="AT472" s="149" t="s">
        <v>364</v>
      </c>
      <c r="AU472" s="149" t="s">
        <v>21</v>
      </c>
      <c r="AY472" s="17" t="s">
        <v>250</v>
      </c>
      <c r="BE472" s="150">
        <f>IF(N472="základní",J472,0)</f>
        <v>0</v>
      </c>
      <c r="BF472" s="150">
        <f>IF(N472="snížená",J472,0)</f>
        <v>0</v>
      </c>
      <c r="BG472" s="150">
        <f>IF(N472="zákl. přenesená",J472,0)</f>
        <v>0</v>
      </c>
      <c r="BH472" s="150">
        <f>IF(N472="sníž. přenesená",J472,0)</f>
        <v>0</v>
      </c>
      <c r="BI472" s="150">
        <f>IF(N472="nulová",J472,0)</f>
        <v>0</v>
      </c>
      <c r="BJ472" s="17" t="s">
        <v>88</v>
      </c>
      <c r="BK472" s="150">
        <f>ROUND(I472*H472,2)</f>
        <v>0</v>
      </c>
      <c r="BL472" s="17" t="s">
        <v>257</v>
      </c>
      <c r="BM472" s="149" t="s">
        <v>1739</v>
      </c>
    </row>
    <row r="473" spans="2:65" s="1" customFormat="1" ht="24.2" customHeight="1">
      <c r="B473" s="33"/>
      <c r="C473" s="138" t="s">
        <v>1740</v>
      </c>
      <c r="D473" s="138" t="s">
        <v>252</v>
      </c>
      <c r="E473" s="139" t="s">
        <v>1741</v>
      </c>
      <c r="F473" s="140" t="s">
        <v>1742</v>
      </c>
      <c r="G473" s="141" t="s">
        <v>557</v>
      </c>
      <c r="H473" s="142">
        <v>40.33</v>
      </c>
      <c r="I473" s="143"/>
      <c r="J473" s="144">
        <f>ROUND(I473*H473,2)</f>
        <v>0</v>
      </c>
      <c r="K473" s="140" t="s">
        <v>256</v>
      </c>
      <c r="L473" s="33"/>
      <c r="M473" s="145" t="s">
        <v>1</v>
      </c>
      <c r="N473" s="146" t="s">
        <v>45</v>
      </c>
      <c r="P473" s="147">
        <f>O473*H473</f>
        <v>0</v>
      </c>
      <c r="Q473" s="147">
        <v>1.49E-3</v>
      </c>
      <c r="R473" s="147">
        <f>Q473*H473</f>
        <v>6.0091699999999998E-2</v>
      </c>
      <c r="S473" s="147">
        <v>0</v>
      </c>
      <c r="T473" s="148">
        <f>S473*H473</f>
        <v>0</v>
      </c>
      <c r="AR473" s="149" t="s">
        <v>257</v>
      </c>
      <c r="AT473" s="149" t="s">
        <v>252</v>
      </c>
      <c r="AU473" s="149" t="s">
        <v>21</v>
      </c>
      <c r="AY473" s="17" t="s">
        <v>250</v>
      </c>
      <c r="BE473" s="150">
        <f>IF(N473="základní",J473,0)</f>
        <v>0</v>
      </c>
      <c r="BF473" s="150">
        <f>IF(N473="snížená",J473,0)</f>
        <v>0</v>
      </c>
      <c r="BG473" s="150">
        <f>IF(N473="zákl. přenesená",J473,0)</f>
        <v>0</v>
      </c>
      <c r="BH473" s="150">
        <f>IF(N473="sníž. přenesená",J473,0)</f>
        <v>0</v>
      </c>
      <c r="BI473" s="150">
        <f>IF(N473="nulová",J473,0)</f>
        <v>0</v>
      </c>
      <c r="BJ473" s="17" t="s">
        <v>88</v>
      </c>
      <c r="BK473" s="150">
        <f>ROUND(I473*H473,2)</f>
        <v>0</v>
      </c>
      <c r="BL473" s="17" t="s">
        <v>257</v>
      </c>
      <c r="BM473" s="149" t="s">
        <v>1743</v>
      </c>
    </row>
    <row r="474" spans="2:65" s="1" customFormat="1" ht="11.25">
      <c r="B474" s="33"/>
      <c r="D474" s="151" t="s">
        <v>259</v>
      </c>
      <c r="F474" s="152" t="s">
        <v>1744</v>
      </c>
      <c r="I474" s="153"/>
      <c r="L474" s="33"/>
      <c r="M474" s="154"/>
      <c r="T474" s="57"/>
      <c r="AT474" s="17" t="s">
        <v>259</v>
      </c>
      <c r="AU474" s="17" t="s">
        <v>21</v>
      </c>
    </row>
    <row r="475" spans="2:65" s="12" customFormat="1" ht="11.25">
      <c r="B475" s="155"/>
      <c r="D475" s="156" t="s">
        <v>265</v>
      </c>
      <c r="E475" s="157" t="s">
        <v>1</v>
      </c>
      <c r="F475" s="158" t="s">
        <v>1745</v>
      </c>
      <c r="H475" s="159">
        <v>40.33</v>
      </c>
      <c r="I475" s="160"/>
      <c r="L475" s="155"/>
      <c r="M475" s="161"/>
      <c r="T475" s="162"/>
      <c r="AT475" s="157" t="s">
        <v>265</v>
      </c>
      <c r="AU475" s="157" t="s">
        <v>21</v>
      </c>
      <c r="AV475" s="12" t="s">
        <v>21</v>
      </c>
      <c r="AW475" s="12" t="s">
        <v>36</v>
      </c>
      <c r="AX475" s="12" t="s">
        <v>88</v>
      </c>
      <c r="AY475" s="157" t="s">
        <v>250</v>
      </c>
    </row>
    <row r="476" spans="2:65" s="1" customFormat="1" ht="24.2" customHeight="1">
      <c r="B476" s="33"/>
      <c r="C476" s="138" t="s">
        <v>1746</v>
      </c>
      <c r="D476" s="138" t="s">
        <v>252</v>
      </c>
      <c r="E476" s="139" t="s">
        <v>1747</v>
      </c>
      <c r="F476" s="140" t="s">
        <v>1748</v>
      </c>
      <c r="G476" s="141" t="s">
        <v>557</v>
      </c>
      <c r="H476" s="142">
        <v>118.96</v>
      </c>
      <c r="I476" s="143"/>
      <c r="J476" s="144">
        <f>ROUND(I476*H476,2)</f>
        <v>0</v>
      </c>
      <c r="K476" s="140" t="s">
        <v>256</v>
      </c>
      <c r="L476" s="33"/>
      <c r="M476" s="145" t="s">
        <v>1</v>
      </c>
      <c r="N476" s="146" t="s">
        <v>45</v>
      </c>
      <c r="P476" s="147">
        <f>O476*H476</f>
        <v>0</v>
      </c>
      <c r="Q476" s="147">
        <v>1.2600000000000001E-3</v>
      </c>
      <c r="R476" s="147">
        <f>Q476*H476</f>
        <v>0.14988960000000001</v>
      </c>
      <c r="S476" s="147">
        <v>0</v>
      </c>
      <c r="T476" s="148">
        <f>S476*H476</f>
        <v>0</v>
      </c>
      <c r="AR476" s="149" t="s">
        <v>257</v>
      </c>
      <c r="AT476" s="149" t="s">
        <v>252</v>
      </c>
      <c r="AU476" s="149" t="s">
        <v>21</v>
      </c>
      <c r="AY476" s="17" t="s">
        <v>250</v>
      </c>
      <c r="BE476" s="150">
        <f>IF(N476="základní",J476,0)</f>
        <v>0</v>
      </c>
      <c r="BF476" s="150">
        <f>IF(N476="snížená",J476,0)</f>
        <v>0</v>
      </c>
      <c r="BG476" s="150">
        <f>IF(N476="zákl. přenesená",J476,0)</f>
        <v>0</v>
      </c>
      <c r="BH476" s="150">
        <f>IF(N476="sníž. přenesená",J476,0)</f>
        <v>0</v>
      </c>
      <c r="BI476" s="150">
        <f>IF(N476="nulová",J476,0)</f>
        <v>0</v>
      </c>
      <c r="BJ476" s="17" t="s">
        <v>88</v>
      </c>
      <c r="BK476" s="150">
        <f>ROUND(I476*H476,2)</f>
        <v>0</v>
      </c>
      <c r="BL476" s="17" t="s">
        <v>257</v>
      </c>
      <c r="BM476" s="149" t="s">
        <v>1749</v>
      </c>
    </row>
    <row r="477" spans="2:65" s="1" customFormat="1" ht="11.25">
      <c r="B477" s="33"/>
      <c r="D477" s="151" t="s">
        <v>259</v>
      </c>
      <c r="F477" s="152" t="s">
        <v>1750</v>
      </c>
      <c r="I477" s="153"/>
      <c r="L477" s="33"/>
      <c r="M477" s="154"/>
      <c r="T477" s="57"/>
      <c r="AT477" s="17" t="s">
        <v>259</v>
      </c>
      <c r="AU477" s="17" t="s">
        <v>21</v>
      </c>
    </row>
    <row r="478" spans="2:65" s="12" customFormat="1" ht="11.25">
      <c r="B478" s="155"/>
      <c r="D478" s="156" t="s">
        <v>265</v>
      </c>
      <c r="E478" s="157" t="s">
        <v>1</v>
      </c>
      <c r="F478" s="158" t="s">
        <v>1751</v>
      </c>
      <c r="H478" s="159">
        <v>118.96</v>
      </c>
      <c r="I478" s="160"/>
      <c r="L478" s="155"/>
      <c r="M478" s="161"/>
      <c r="T478" s="162"/>
      <c r="AT478" s="157" t="s">
        <v>265</v>
      </c>
      <c r="AU478" s="157" t="s">
        <v>21</v>
      </c>
      <c r="AV478" s="12" t="s">
        <v>21</v>
      </c>
      <c r="AW478" s="12" t="s">
        <v>36</v>
      </c>
      <c r="AX478" s="12" t="s">
        <v>88</v>
      </c>
      <c r="AY478" s="157" t="s">
        <v>250</v>
      </c>
    </row>
    <row r="479" spans="2:65" s="11" customFormat="1" ht="22.9" customHeight="1">
      <c r="B479" s="126"/>
      <c r="D479" s="127" t="s">
        <v>79</v>
      </c>
      <c r="E479" s="136" t="s">
        <v>720</v>
      </c>
      <c r="F479" s="136" t="s">
        <v>721</v>
      </c>
      <c r="I479" s="129"/>
      <c r="J479" s="137">
        <f>BK479</f>
        <v>0</v>
      </c>
      <c r="L479" s="126"/>
      <c r="M479" s="131"/>
      <c r="P479" s="132">
        <f>SUM(P480:P481)</f>
        <v>0</v>
      </c>
      <c r="R479" s="132">
        <f>SUM(R480:R481)</f>
        <v>0</v>
      </c>
      <c r="T479" s="133">
        <f>SUM(T480:T481)</f>
        <v>0</v>
      </c>
      <c r="AR479" s="127" t="s">
        <v>88</v>
      </c>
      <c r="AT479" s="134" t="s">
        <v>79</v>
      </c>
      <c r="AU479" s="134" t="s">
        <v>88</v>
      </c>
      <c r="AY479" s="127" t="s">
        <v>250</v>
      </c>
      <c r="BK479" s="135">
        <f>SUM(BK480:BK481)</f>
        <v>0</v>
      </c>
    </row>
    <row r="480" spans="2:65" s="1" customFormat="1" ht="16.5" customHeight="1">
      <c r="B480" s="33"/>
      <c r="C480" s="138" t="s">
        <v>1752</v>
      </c>
      <c r="D480" s="138" t="s">
        <v>252</v>
      </c>
      <c r="E480" s="139" t="s">
        <v>723</v>
      </c>
      <c r="F480" s="140" t="s">
        <v>724</v>
      </c>
      <c r="G480" s="141" t="s">
        <v>402</v>
      </c>
      <c r="H480" s="142">
        <v>1429.11</v>
      </c>
      <c r="I480" s="143"/>
      <c r="J480" s="144">
        <f>ROUND(I480*H480,2)</f>
        <v>0</v>
      </c>
      <c r="K480" s="140" t="s">
        <v>256</v>
      </c>
      <c r="L480" s="33"/>
      <c r="M480" s="145" t="s">
        <v>1</v>
      </c>
      <c r="N480" s="146" t="s">
        <v>45</v>
      </c>
      <c r="P480" s="147">
        <f>O480*H480</f>
        <v>0</v>
      </c>
      <c r="Q480" s="147">
        <v>0</v>
      </c>
      <c r="R480" s="147">
        <f>Q480*H480</f>
        <v>0</v>
      </c>
      <c r="S480" s="147">
        <v>0</v>
      </c>
      <c r="T480" s="148">
        <f>S480*H480</f>
        <v>0</v>
      </c>
      <c r="AR480" s="149" t="s">
        <v>257</v>
      </c>
      <c r="AT480" s="149" t="s">
        <v>252</v>
      </c>
      <c r="AU480" s="149" t="s">
        <v>21</v>
      </c>
      <c r="AY480" s="17" t="s">
        <v>250</v>
      </c>
      <c r="BE480" s="150">
        <f>IF(N480="základní",J480,0)</f>
        <v>0</v>
      </c>
      <c r="BF480" s="150">
        <f>IF(N480="snížená",J480,0)</f>
        <v>0</v>
      </c>
      <c r="BG480" s="150">
        <f>IF(N480="zákl. přenesená",J480,0)</f>
        <v>0</v>
      </c>
      <c r="BH480" s="150">
        <f>IF(N480="sníž. přenesená",J480,0)</f>
        <v>0</v>
      </c>
      <c r="BI480" s="150">
        <f>IF(N480="nulová",J480,0)</f>
        <v>0</v>
      </c>
      <c r="BJ480" s="17" t="s">
        <v>88</v>
      </c>
      <c r="BK480" s="150">
        <f>ROUND(I480*H480,2)</f>
        <v>0</v>
      </c>
      <c r="BL480" s="17" t="s">
        <v>257</v>
      </c>
      <c r="BM480" s="149" t="s">
        <v>1753</v>
      </c>
    </row>
    <row r="481" spans="2:65" s="1" customFormat="1" ht="11.25">
      <c r="B481" s="33"/>
      <c r="D481" s="151" t="s">
        <v>259</v>
      </c>
      <c r="F481" s="152" t="s">
        <v>726</v>
      </c>
      <c r="I481" s="153"/>
      <c r="L481" s="33"/>
      <c r="M481" s="154"/>
      <c r="T481" s="57"/>
      <c r="AT481" s="17" t="s">
        <v>259</v>
      </c>
      <c r="AU481" s="17" t="s">
        <v>21</v>
      </c>
    </row>
    <row r="482" spans="2:65" s="11" customFormat="1" ht="25.9" customHeight="1">
      <c r="B482" s="126"/>
      <c r="D482" s="127" t="s">
        <v>79</v>
      </c>
      <c r="E482" s="128" t="s">
        <v>727</v>
      </c>
      <c r="F482" s="128" t="s">
        <v>728</v>
      </c>
      <c r="I482" s="129"/>
      <c r="J482" s="130">
        <f>BK482</f>
        <v>0</v>
      </c>
      <c r="L482" s="126"/>
      <c r="M482" s="131"/>
      <c r="P482" s="132">
        <f>P483+P486+P495</f>
        <v>0</v>
      </c>
      <c r="R482" s="132">
        <f>R483+R486+R495</f>
        <v>5.1356299999999999</v>
      </c>
      <c r="T482" s="133">
        <f>T483+T486+T495</f>
        <v>0</v>
      </c>
      <c r="AR482" s="127" t="s">
        <v>21</v>
      </c>
      <c r="AT482" s="134" t="s">
        <v>79</v>
      </c>
      <c r="AU482" s="134" t="s">
        <v>80</v>
      </c>
      <c r="AY482" s="127" t="s">
        <v>250</v>
      </c>
      <c r="BK482" s="135">
        <f>BK483+BK486+BK495</f>
        <v>0</v>
      </c>
    </row>
    <row r="483" spans="2:65" s="11" customFormat="1" ht="22.9" customHeight="1">
      <c r="B483" s="126"/>
      <c r="D483" s="127" t="s">
        <v>79</v>
      </c>
      <c r="E483" s="136" t="s">
        <v>1754</v>
      </c>
      <c r="F483" s="136" t="s">
        <v>1755</v>
      </c>
      <c r="I483" s="129"/>
      <c r="J483" s="137">
        <f>BK483</f>
        <v>0</v>
      </c>
      <c r="L483" s="126"/>
      <c r="M483" s="131"/>
      <c r="P483" s="132">
        <f>SUM(P484:P485)</f>
        <v>0</v>
      </c>
      <c r="R483" s="132">
        <f>SUM(R484:R485)</f>
        <v>0.10972</v>
      </c>
      <c r="T483" s="133">
        <f>SUM(T484:T485)</f>
        <v>0</v>
      </c>
      <c r="AR483" s="127" t="s">
        <v>21</v>
      </c>
      <c r="AT483" s="134" t="s">
        <v>79</v>
      </c>
      <c r="AU483" s="134" t="s">
        <v>88</v>
      </c>
      <c r="AY483" s="127" t="s">
        <v>250</v>
      </c>
      <c r="BK483" s="135">
        <f>SUM(BK484:BK485)</f>
        <v>0</v>
      </c>
    </row>
    <row r="484" spans="2:65" s="1" customFormat="1" ht="33" customHeight="1">
      <c r="B484" s="33"/>
      <c r="C484" s="138" t="s">
        <v>1756</v>
      </c>
      <c r="D484" s="138" t="s">
        <v>252</v>
      </c>
      <c r="E484" s="139" t="s">
        <v>1757</v>
      </c>
      <c r="F484" s="140" t="s">
        <v>1758</v>
      </c>
      <c r="G484" s="141" t="s">
        <v>557</v>
      </c>
      <c r="H484" s="142">
        <v>109.72</v>
      </c>
      <c r="I484" s="143"/>
      <c r="J484" s="144">
        <f>ROUND(I484*H484,2)</f>
        <v>0</v>
      </c>
      <c r="K484" s="140" t="s">
        <v>1</v>
      </c>
      <c r="L484" s="33"/>
      <c r="M484" s="145" t="s">
        <v>1</v>
      </c>
      <c r="N484" s="146" t="s">
        <v>45</v>
      </c>
      <c r="P484" s="147">
        <f>O484*H484</f>
        <v>0</v>
      </c>
      <c r="Q484" s="147">
        <v>1E-3</v>
      </c>
      <c r="R484" s="147">
        <f>Q484*H484</f>
        <v>0.10972</v>
      </c>
      <c r="S484" s="147">
        <v>0</v>
      </c>
      <c r="T484" s="148">
        <f>S484*H484</f>
        <v>0</v>
      </c>
      <c r="AR484" s="149" t="s">
        <v>351</v>
      </c>
      <c r="AT484" s="149" t="s">
        <v>252</v>
      </c>
      <c r="AU484" s="149" t="s">
        <v>21</v>
      </c>
      <c r="AY484" s="17" t="s">
        <v>250</v>
      </c>
      <c r="BE484" s="150">
        <f>IF(N484="základní",J484,0)</f>
        <v>0</v>
      </c>
      <c r="BF484" s="150">
        <f>IF(N484="snížená",J484,0)</f>
        <v>0</v>
      </c>
      <c r="BG484" s="150">
        <f>IF(N484="zákl. přenesená",J484,0)</f>
        <v>0</v>
      </c>
      <c r="BH484" s="150">
        <f>IF(N484="sníž. přenesená",J484,0)</f>
        <v>0</v>
      </c>
      <c r="BI484" s="150">
        <f>IF(N484="nulová",J484,0)</f>
        <v>0</v>
      </c>
      <c r="BJ484" s="17" t="s">
        <v>88</v>
      </c>
      <c r="BK484" s="150">
        <f>ROUND(I484*H484,2)</f>
        <v>0</v>
      </c>
      <c r="BL484" s="17" t="s">
        <v>351</v>
      </c>
      <c r="BM484" s="149" t="s">
        <v>1759</v>
      </c>
    </row>
    <row r="485" spans="2:65" s="12" customFormat="1" ht="11.25">
      <c r="B485" s="155"/>
      <c r="D485" s="156" t="s">
        <v>265</v>
      </c>
      <c r="E485" s="157" t="s">
        <v>1</v>
      </c>
      <c r="F485" s="158" t="s">
        <v>1760</v>
      </c>
      <c r="H485" s="159">
        <v>109.72</v>
      </c>
      <c r="I485" s="160"/>
      <c r="L485" s="155"/>
      <c r="M485" s="161"/>
      <c r="T485" s="162"/>
      <c r="AT485" s="157" t="s">
        <v>265</v>
      </c>
      <c r="AU485" s="157" t="s">
        <v>21</v>
      </c>
      <c r="AV485" s="12" t="s">
        <v>21</v>
      </c>
      <c r="AW485" s="12" t="s">
        <v>36</v>
      </c>
      <c r="AX485" s="12" t="s">
        <v>88</v>
      </c>
      <c r="AY485" s="157" t="s">
        <v>250</v>
      </c>
    </row>
    <row r="486" spans="2:65" s="11" customFormat="1" ht="22.9" customHeight="1">
      <c r="B486" s="126"/>
      <c r="D486" s="127" t="s">
        <v>79</v>
      </c>
      <c r="E486" s="136" t="s">
        <v>1761</v>
      </c>
      <c r="F486" s="136" t="s">
        <v>1762</v>
      </c>
      <c r="I486" s="129"/>
      <c r="J486" s="137">
        <f>BK486</f>
        <v>0</v>
      </c>
      <c r="L486" s="126"/>
      <c r="M486" s="131"/>
      <c r="P486" s="132">
        <f>SUM(P487:P494)</f>
        <v>0</v>
      </c>
      <c r="R486" s="132">
        <f>SUM(R487:R494)</f>
        <v>0.27050999999999997</v>
      </c>
      <c r="T486" s="133">
        <f>SUM(T487:T494)</f>
        <v>0</v>
      </c>
      <c r="AR486" s="127" t="s">
        <v>21</v>
      </c>
      <c r="AT486" s="134" t="s">
        <v>79</v>
      </c>
      <c r="AU486" s="134" t="s">
        <v>88</v>
      </c>
      <c r="AY486" s="127" t="s">
        <v>250</v>
      </c>
      <c r="BK486" s="135">
        <f>SUM(BK487:BK494)</f>
        <v>0</v>
      </c>
    </row>
    <row r="487" spans="2:65" s="1" customFormat="1" ht="21.75" customHeight="1">
      <c r="B487" s="33"/>
      <c r="C487" s="138" t="s">
        <v>1763</v>
      </c>
      <c r="D487" s="138" t="s">
        <v>252</v>
      </c>
      <c r="E487" s="139" t="s">
        <v>1764</v>
      </c>
      <c r="F487" s="140" t="s">
        <v>1765</v>
      </c>
      <c r="G487" s="141" t="s">
        <v>557</v>
      </c>
      <c r="H487" s="142">
        <v>112</v>
      </c>
      <c r="I487" s="143"/>
      <c r="J487" s="144">
        <f>ROUND(I487*H487,2)</f>
        <v>0</v>
      </c>
      <c r="K487" s="140" t="s">
        <v>1</v>
      </c>
      <c r="L487" s="33"/>
      <c r="M487" s="145" t="s">
        <v>1</v>
      </c>
      <c r="N487" s="146" t="s">
        <v>45</v>
      </c>
      <c r="P487" s="147">
        <f>O487*H487</f>
        <v>0</v>
      </c>
      <c r="Q487" s="147">
        <v>1.2899999999999999E-3</v>
      </c>
      <c r="R487" s="147">
        <f>Q487*H487</f>
        <v>0.14448</v>
      </c>
      <c r="S487" s="147">
        <v>0</v>
      </c>
      <c r="T487" s="148">
        <f>S487*H487</f>
        <v>0</v>
      </c>
      <c r="AR487" s="149" t="s">
        <v>351</v>
      </c>
      <c r="AT487" s="149" t="s">
        <v>252</v>
      </c>
      <c r="AU487" s="149" t="s">
        <v>21</v>
      </c>
      <c r="AY487" s="17" t="s">
        <v>250</v>
      </c>
      <c r="BE487" s="150">
        <f>IF(N487="základní",J487,0)</f>
        <v>0</v>
      </c>
      <c r="BF487" s="150">
        <f>IF(N487="snížená",J487,0)</f>
        <v>0</v>
      </c>
      <c r="BG487" s="150">
        <f>IF(N487="zákl. přenesená",J487,0)</f>
        <v>0</v>
      </c>
      <c r="BH487" s="150">
        <f>IF(N487="sníž. přenesená",J487,0)</f>
        <v>0</v>
      </c>
      <c r="BI487" s="150">
        <f>IF(N487="nulová",J487,0)</f>
        <v>0</v>
      </c>
      <c r="BJ487" s="17" t="s">
        <v>88</v>
      </c>
      <c r="BK487" s="150">
        <f>ROUND(I487*H487,2)</f>
        <v>0</v>
      </c>
      <c r="BL487" s="17" t="s">
        <v>351</v>
      </c>
      <c r="BM487" s="149" t="s">
        <v>1766</v>
      </c>
    </row>
    <row r="488" spans="2:65" s="12" customFormat="1" ht="11.25">
      <c r="B488" s="155"/>
      <c r="D488" s="156" t="s">
        <v>265</v>
      </c>
      <c r="E488" s="157" t="s">
        <v>1</v>
      </c>
      <c r="F488" s="158" t="s">
        <v>1767</v>
      </c>
      <c r="H488" s="159">
        <v>112</v>
      </c>
      <c r="I488" s="160"/>
      <c r="L488" s="155"/>
      <c r="M488" s="161"/>
      <c r="T488" s="162"/>
      <c r="AT488" s="157" t="s">
        <v>265</v>
      </c>
      <c r="AU488" s="157" t="s">
        <v>21</v>
      </c>
      <c r="AV488" s="12" t="s">
        <v>21</v>
      </c>
      <c r="AW488" s="12" t="s">
        <v>36</v>
      </c>
      <c r="AX488" s="12" t="s">
        <v>88</v>
      </c>
      <c r="AY488" s="157" t="s">
        <v>250</v>
      </c>
    </row>
    <row r="489" spans="2:65" s="1" customFormat="1" ht="21.75" customHeight="1">
      <c r="B489" s="33"/>
      <c r="C489" s="138" t="s">
        <v>1768</v>
      </c>
      <c r="D489" s="138" t="s">
        <v>252</v>
      </c>
      <c r="E489" s="139" t="s">
        <v>1769</v>
      </c>
      <c r="F489" s="140" t="s">
        <v>1770</v>
      </c>
      <c r="G489" s="141" t="s">
        <v>557</v>
      </c>
      <c r="H489" s="142">
        <v>2</v>
      </c>
      <c r="I489" s="143"/>
      <c r="J489" s="144">
        <f>ROUND(I489*H489,2)</f>
        <v>0</v>
      </c>
      <c r="K489" s="140" t="s">
        <v>256</v>
      </c>
      <c r="L489" s="33"/>
      <c r="M489" s="145" t="s">
        <v>1</v>
      </c>
      <c r="N489" s="146" t="s">
        <v>45</v>
      </c>
      <c r="P489" s="147">
        <f>O489*H489</f>
        <v>0</v>
      </c>
      <c r="Q489" s="147">
        <v>4.9199999999999999E-3</v>
      </c>
      <c r="R489" s="147">
        <f>Q489*H489</f>
        <v>9.8399999999999998E-3</v>
      </c>
      <c r="S489" s="147">
        <v>0</v>
      </c>
      <c r="T489" s="148">
        <f>S489*H489</f>
        <v>0</v>
      </c>
      <c r="AR489" s="149" t="s">
        <v>351</v>
      </c>
      <c r="AT489" s="149" t="s">
        <v>252</v>
      </c>
      <c r="AU489" s="149" t="s">
        <v>21</v>
      </c>
      <c r="AY489" s="17" t="s">
        <v>250</v>
      </c>
      <c r="BE489" s="150">
        <f>IF(N489="základní",J489,0)</f>
        <v>0</v>
      </c>
      <c r="BF489" s="150">
        <f>IF(N489="snížená",J489,0)</f>
        <v>0</v>
      </c>
      <c r="BG489" s="150">
        <f>IF(N489="zákl. přenesená",J489,0)</f>
        <v>0</v>
      </c>
      <c r="BH489" s="150">
        <f>IF(N489="sníž. přenesená",J489,0)</f>
        <v>0</v>
      </c>
      <c r="BI489" s="150">
        <f>IF(N489="nulová",J489,0)</f>
        <v>0</v>
      </c>
      <c r="BJ489" s="17" t="s">
        <v>88</v>
      </c>
      <c r="BK489" s="150">
        <f>ROUND(I489*H489,2)</f>
        <v>0</v>
      </c>
      <c r="BL489" s="17" t="s">
        <v>351</v>
      </c>
      <c r="BM489" s="149" t="s">
        <v>1771</v>
      </c>
    </row>
    <row r="490" spans="2:65" s="1" customFormat="1" ht="11.25">
      <c r="B490" s="33"/>
      <c r="D490" s="151" t="s">
        <v>259</v>
      </c>
      <c r="F490" s="152" t="s">
        <v>1772</v>
      </c>
      <c r="I490" s="153"/>
      <c r="L490" s="33"/>
      <c r="M490" s="154"/>
      <c r="T490" s="57"/>
      <c r="AT490" s="17" t="s">
        <v>259</v>
      </c>
      <c r="AU490" s="17" t="s">
        <v>21</v>
      </c>
    </row>
    <row r="491" spans="2:65" s="12" customFormat="1" ht="11.25">
      <c r="B491" s="155"/>
      <c r="D491" s="156" t="s">
        <v>265</v>
      </c>
      <c r="E491" s="157" t="s">
        <v>1</v>
      </c>
      <c r="F491" s="158" t="s">
        <v>1773</v>
      </c>
      <c r="H491" s="159">
        <v>2</v>
      </c>
      <c r="I491" s="160"/>
      <c r="L491" s="155"/>
      <c r="M491" s="161"/>
      <c r="T491" s="162"/>
      <c r="AT491" s="157" t="s">
        <v>265</v>
      </c>
      <c r="AU491" s="157" t="s">
        <v>21</v>
      </c>
      <c r="AV491" s="12" t="s">
        <v>21</v>
      </c>
      <c r="AW491" s="12" t="s">
        <v>36</v>
      </c>
      <c r="AX491" s="12" t="s">
        <v>88</v>
      </c>
      <c r="AY491" s="157" t="s">
        <v>250</v>
      </c>
    </row>
    <row r="492" spans="2:65" s="1" customFormat="1" ht="21.75" customHeight="1">
      <c r="B492" s="33"/>
      <c r="C492" s="138" t="s">
        <v>1774</v>
      </c>
      <c r="D492" s="138" t="s">
        <v>252</v>
      </c>
      <c r="E492" s="139" t="s">
        <v>1775</v>
      </c>
      <c r="F492" s="140" t="s">
        <v>1776</v>
      </c>
      <c r="G492" s="141" t="s">
        <v>557</v>
      </c>
      <c r="H492" s="142">
        <v>9</v>
      </c>
      <c r="I492" s="143"/>
      <c r="J492" s="144">
        <f>ROUND(I492*H492,2)</f>
        <v>0</v>
      </c>
      <c r="K492" s="140" t="s">
        <v>256</v>
      </c>
      <c r="L492" s="33"/>
      <c r="M492" s="145" t="s">
        <v>1</v>
      </c>
      <c r="N492" s="146" t="s">
        <v>45</v>
      </c>
      <c r="P492" s="147">
        <f>O492*H492</f>
        <v>0</v>
      </c>
      <c r="Q492" s="147">
        <v>1.291E-2</v>
      </c>
      <c r="R492" s="147">
        <f>Q492*H492</f>
        <v>0.11619</v>
      </c>
      <c r="S492" s="147">
        <v>0</v>
      </c>
      <c r="T492" s="148">
        <f>S492*H492</f>
        <v>0</v>
      </c>
      <c r="AR492" s="149" t="s">
        <v>351</v>
      </c>
      <c r="AT492" s="149" t="s">
        <v>252</v>
      </c>
      <c r="AU492" s="149" t="s">
        <v>21</v>
      </c>
      <c r="AY492" s="17" t="s">
        <v>250</v>
      </c>
      <c r="BE492" s="150">
        <f>IF(N492="základní",J492,0)</f>
        <v>0</v>
      </c>
      <c r="BF492" s="150">
        <f>IF(N492="snížená",J492,0)</f>
        <v>0</v>
      </c>
      <c r="BG492" s="150">
        <f>IF(N492="zákl. přenesená",J492,0)</f>
        <v>0</v>
      </c>
      <c r="BH492" s="150">
        <f>IF(N492="sníž. přenesená",J492,0)</f>
        <v>0</v>
      </c>
      <c r="BI492" s="150">
        <f>IF(N492="nulová",J492,0)</f>
        <v>0</v>
      </c>
      <c r="BJ492" s="17" t="s">
        <v>88</v>
      </c>
      <c r="BK492" s="150">
        <f>ROUND(I492*H492,2)</f>
        <v>0</v>
      </c>
      <c r="BL492" s="17" t="s">
        <v>351</v>
      </c>
      <c r="BM492" s="149" t="s">
        <v>1777</v>
      </c>
    </row>
    <row r="493" spans="2:65" s="1" customFormat="1" ht="11.25">
      <c r="B493" s="33"/>
      <c r="D493" s="151" t="s">
        <v>259</v>
      </c>
      <c r="F493" s="152" t="s">
        <v>1778</v>
      </c>
      <c r="I493" s="153"/>
      <c r="L493" s="33"/>
      <c r="M493" s="154"/>
      <c r="T493" s="57"/>
      <c r="AT493" s="17" t="s">
        <v>259</v>
      </c>
      <c r="AU493" s="17" t="s">
        <v>21</v>
      </c>
    </row>
    <row r="494" spans="2:65" s="12" customFormat="1" ht="11.25">
      <c r="B494" s="155"/>
      <c r="D494" s="156" t="s">
        <v>265</v>
      </c>
      <c r="E494" s="157" t="s">
        <v>1</v>
      </c>
      <c r="F494" s="158" t="s">
        <v>1779</v>
      </c>
      <c r="H494" s="159">
        <v>9</v>
      </c>
      <c r="I494" s="160"/>
      <c r="L494" s="155"/>
      <c r="M494" s="161"/>
      <c r="T494" s="162"/>
      <c r="AT494" s="157" t="s">
        <v>265</v>
      </c>
      <c r="AU494" s="157" t="s">
        <v>21</v>
      </c>
      <c r="AV494" s="12" t="s">
        <v>21</v>
      </c>
      <c r="AW494" s="12" t="s">
        <v>36</v>
      </c>
      <c r="AX494" s="12" t="s">
        <v>88</v>
      </c>
      <c r="AY494" s="157" t="s">
        <v>250</v>
      </c>
    </row>
    <row r="495" spans="2:65" s="11" customFormat="1" ht="22.9" customHeight="1">
      <c r="B495" s="126"/>
      <c r="D495" s="127" t="s">
        <v>79</v>
      </c>
      <c r="E495" s="136" t="s">
        <v>729</v>
      </c>
      <c r="F495" s="136" t="s">
        <v>730</v>
      </c>
      <c r="I495" s="129"/>
      <c r="J495" s="137">
        <f>BK495</f>
        <v>0</v>
      </c>
      <c r="L495" s="126"/>
      <c r="M495" s="131"/>
      <c r="P495" s="132">
        <f>SUM(P496:P500)</f>
        <v>0</v>
      </c>
      <c r="R495" s="132">
        <f>SUM(R496:R500)</f>
        <v>4.7553999999999998</v>
      </c>
      <c r="T495" s="133">
        <f>SUM(T496:T500)</f>
        <v>0</v>
      </c>
      <c r="AR495" s="127" t="s">
        <v>21</v>
      </c>
      <c r="AT495" s="134" t="s">
        <v>79</v>
      </c>
      <c r="AU495" s="134" t="s">
        <v>88</v>
      </c>
      <c r="AY495" s="127" t="s">
        <v>250</v>
      </c>
      <c r="BK495" s="135">
        <f>SUM(BK496:BK500)</f>
        <v>0</v>
      </c>
    </row>
    <row r="496" spans="2:65" s="1" customFormat="1" ht="24.2" customHeight="1">
      <c r="B496" s="33"/>
      <c r="C496" s="138" t="s">
        <v>1780</v>
      </c>
      <c r="D496" s="138" t="s">
        <v>252</v>
      </c>
      <c r="E496" s="139" t="s">
        <v>732</v>
      </c>
      <c r="F496" s="140" t="s">
        <v>733</v>
      </c>
      <c r="G496" s="141" t="s">
        <v>557</v>
      </c>
      <c r="H496" s="142">
        <v>118</v>
      </c>
      <c r="I496" s="143"/>
      <c r="J496" s="144">
        <f>ROUND(I496*H496,2)</f>
        <v>0</v>
      </c>
      <c r="K496" s="140" t="s">
        <v>256</v>
      </c>
      <c r="L496" s="33"/>
      <c r="M496" s="145" t="s">
        <v>1</v>
      </c>
      <c r="N496" s="146" t="s">
        <v>45</v>
      </c>
      <c r="P496" s="147">
        <f>O496*H496</f>
        <v>0</v>
      </c>
      <c r="Q496" s="147">
        <v>2.9999999999999997E-4</v>
      </c>
      <c r="R496" s="147">
        <f>Q496*H496</f>
        <v>3.5399999999999994E-2</v>
      </c>
      <c r="S496" s="147">
        <v>0</v>
      </c>
      <c r="T496" s="148">
        <f>S496*H496</f>
        <v>0</v>
      </c>
      <c r="AR496" s="149" t="s">
        <v>351</v>
      </c>
      <c r="AT496" s="149" t="s">
        <v>252</v>
      </c>
      <c r="AU496" s="149" t="s">
        <v>21</v>
      </c>
      <c r="AY496" s="17" t="s">
        <v>250</v>
      </c>
      <c r="BE496" s="150">
        <f>IF(N496="základní",J496,0)</f>
        <v>0</v>
      </c>
      <c r="BF496" s="150">
        <f>IF(N496="snížená",J496,0)</f>
        <v>0</v>
      </c>
      <c r="BG496" s="150">
        <f>IF(N496="zákl. přenesená",J496,0)</f>
        <v>0</v>
      </c>
      <c r="BH496" s="150">
        <f>IF(N496="sníž. přenesená",J496,0)</f>
        <v>0</v>
      </c>
      <c r="BI496" s="150">
        <f>IF(N496="nulová",J496,0)</f>
        <v>0</v>
      </c>
      <c r="BJ496" s="17" t="s">
        <v>88</v>
      </c>
      <c r="BK496" s="150">
        <f>ROUND(I496*H496,2)</f>
        <v>0</v>
      </c>
      <c r="BL496" s="17" t="s">
        <v>351</v>
      </c>
      <c r="BM496" s="149" t="s">
        <v>1781</v>
      </c>
    </row>
    <row r="497" spans="2:65" s="1" customFormat="1" ht="11.25">
      <c r="B497" s="33"/>
      <c r="D497" s="151" t="s">
        <v>259</v>
      </c>
      <c r="F497" s="152" t="s">
        <v>735</v>
      </c>
      <c r="I497" s="153"/>
      <c r="L497" s="33"/>
      <c r="M497" s="154"/>
      <c r="T497" s="57"/>
      <c r="AT497" s="17" t="s">
        <v>259</v>
      </c>
      <c r="AU497" s="17" t="s">
        <v>21</v>
      </c>
    </row>
    <row r="498" spans="2:65" s="12" customFormat="1" ht="11.25">
      <c r="B498" s="155"/>
      <c r="D498" s="156" t="s">
        <v>265</v>
      </c>
      <c r="E498" s="157" t="s">
        <v>1</v>
      </c>
      <c r="F498" s="158" t="s">
        <v>1782</v>
      </c>
      <c r="H498" s="159">
        <v>118</v>
      </c>
      <c r="I498" s="160"/>
      <c r="L498" s="155"/>
      <c r="M498" s="161"/>
      <c r="T498" s="162"/>
      <c r="AT498" s="157" t="s">
        <v>265</v>
      </c>
      <c r="AU498" s="157" t="s">
        <v>21</v>
      </c>
      <c r="AV498" s="12" t="s">
        <v>21</v>
      </c>
      <c r="AW498" s="12" t="s">
        <v>36</v>
      </c>
      <c r="AX498" s="12" t="s">
        <v>88</v>
      </c>
      <c r="AY498" s="157" t="s">
        <v>250</v>
      </c>
    </row>
    <row r="499" spans="2:65" s="1" customFormat="1" ht="16.5" customHeight="1">
      <c r="B499" s="33"/>
      <c r="C499" s="138" t="s">
        <v>1783</v>
      </c>
      <c r="D499" s="138" t="s">
        <v>252</v>
      </c>
      <c r="E499" s="139" t="s">
        <v>1784</v>
      </c>
      <c r="F499" s="140" t="s">
        <v>1785</v>
      </c>
      <c r="G499" s="141" t="s">
        <v>557</v>
      </c>
      <c r="H499" s="142">
        <v>118</v>
      </c>
      <c r="I499" s="143"/>
      <c r="J499" s="144">
        <f>ROUND(I499*H499,2)</f>
        <v>0</v>
      </c>
      <c r="K499" s="140" t="s">
        <v>1</v>
      </c>
      <c r="L499" s="33"/>
      <c r="M499" s="145" t="s">
        <v>1</v>
      </c>
      <c r="N499" s="146" t="s">
        <v>45</v>
      </c>
      <c r="P499" s="147">
        <f>O499*H499</f>
        <v>0</v>
      </c>
      <c r="Q499" s="147">
        <v>0.04</v>
      </c>
      <c r="R499" s="147">
        <f>Q499*H499</f>
        <v>4.72</v>
      </c>
      <c r="S499" s="147">
        <v>0</v>
      </c>
      <c r="T499" s="148">
        <f>S499*H499</f>
        <v>0</v>
      </c>
      <c r="AR499" s="149" t="s">
        <v>351</v>
      </c>
      <c r="AT499" s="149" t="s">
        <v>252</v>
      </c>
      <c r="AU499" s="149" t="s">
        <v>21</v>
      </c>
      <c r="AY499" s="17" t="s">
        <v>250</v>
      </c>
      <c r="BE499" s="150">
        <f>IF(N499="základní",J499,0)</f>
        <v>0</v>
      </c>
      <c r="BF499" s="150">
        <f>IF(N499="snížená",J499,0)</f>
        <v>0</v>
      </c>
      <c r="BG499" s="150">
        <f>IF(N499="zákl. přenesená",J499,0)</f>
        <v>0</v>
      </c>
      <c r="BH499" s="150">
        <f>IF(N499="sníž. přenesená",J499,0)</f>
        <v>0</v>
      </c>
      <c r="BI499" s="150">
        <f>IF(N499="nulová",J499,0)</f>
        <v>0</v>
      </c>
      <c r="BJ499" s="17" t="s">
        <v>88</v>
      </c>
      <c r="BK499" s="150">
        <f>ROUND(I499*H499,2)</f>
        <v>0</v>
      </c>
      <c r="BL499" s="17" t="s">
        <v>351</v>
      </c>
      <c r="BM499" s="149" t="s">
        <v>1786</v>
      </c>
    </row>
    <row r="500" spans="2:65" s="12" customFormat="1" ht="11.25">
      <c r="B500" s="155"/>
      <c r="D500" s="156" t="s">
        <v>265</v>
      </c>
      <c r="E500" s="157" t="s">
        <v>1</v>
      </c>
      <c r="F500" s="158" t="s">
        <v>1782</v>
      </c>
      <c r="H500" s="159">
        <v>118</v>
      </c>
      <c r="I500" s="160"/>
      <c r="L500" s="155"/>
      <c r="M500" s="161"/>
      <c r="T500" s="162"/>
      <c r="AT500" s="157" t="s">
        <v>265</v>
      </c>
      <c r="AU500" s="157" t="s">
        <v>21</v>
      </c>
      <c r="AV500" s="12" t="s">
        <v>21</v>
      </c>
      <c r="AW500" s="12" t="s">
        <v>36</v>
      </c>
      <c r="AX500" s="12" t="s">
        <v>88</v>
      </c>
      <c r="AY500" s="157" t="s">
        <v>250</v>
      </c>
    </row>
    <row r="501" spans="2:65" s="11" customFormat="1" ht="25.9" customHeight="1">
      <c r="B501" s="126"/>
      <c r="D501" s="127" t="s">
        <v>79</v>
      </c>
      <c r="E501" s="128" t="s">
        <v>364</v>
      </c>
      <c r="F501" s="128" t="s">
        <v>748</v>
      </c>
      <c r="I501" s="129"/>
      <c r="J501" s="130">
        <f>BK501</f>
        <v>0</v>
      </c>
      <c r="L501" s="126"/>
      <c r="M501" s="131"/>
      <c r="P501" s="132">
        <f>P502</f>
        <v>0</v>
      </c>
      <c r="R501" s="132">
        <f>R502</f>
        <v>0.58689999999999998</v>
      </c>
      <c r="T501" s="133">
        <f>T502</f>
        <v>0</v>
      </c>
      <c r="AR501" s="127" t="s">
        <v>267</v>
      </c>
      <c r="AT501" s="134" t="s">
        <v>79</v>
      </c>
      <c r="AU501" s="134" t="s">
        <v>80</v>
      </c>
      <c r="AY501" s="127" t="s">
        <v>250</v>
      </c>
      <c r="BK501" s="135">
        <f>BK502</f>
        <v>0</v>
      </c>
    </row>
    <row r="502" spans="2:65" s="11" customFormat="1" ht="22.9" customHeight="1">
      <c r="B502" s="126"/>
      <c r="D502" s="127" t="s">
        <v>79</v>
      </c>
      <c r="E502" s="136" t="s">
        <v>749</v>
      </c>
      <c r="F502" s="136" t="s">
        <v>750</v>
      </c>
      <c r="I502" s="129"/>
      <c r="J502" s="137">
        <f>BK502</f>
        <v>0</v>
      </c>
      <c r="L502" s="126"/>
      <c r="M502" s="131"/>
      <c r="P502" s="132">
        <f>SUM(P503:P507)</f>
        <v>0</v>
      </c>
      <c r="R502" s="132">
        <f>SUM(R503:R507)</f>
        <v>0.58689999999999998</v>
      </c>
      <c r="T502" s="133">
        <f>SUM(T503:T507)</f>
        <v>0</v>
      </c>
      <c r="AR502" s="127" t="s">
        <v>267</v>
      </c>
      <c r="AT502" s="134" t="s">
        <v>79</v>
      </c>
      <c r="AU502" s="134" t="s">
        <v>88</v>
      </c>
      <c r="AY502" s="127" t="s">
        <v>250</v>
      </c>
      <c r="BK502" s="135">
        <f>SUM(BK503:BK507)</f>
        <v>0</v>
      </c>
    </row>
    <row r="503" spans="2:65" s="1" customFormat="1" ht="33" customHeight="1">
      <c r="B503" s="33"/>
      <c r="C503" s="138" t="s">
        <v>1787</v>
      </c>
      <c r="D503" s="138" t="s">
        <v>252</v>
      </c>
      <c r="E503" s="139" t="s">
        <v>752</v>
      </c>
      <c r="F503" s="140" t="s">
        <v>753</v>
      </c>
      <c r="G503" s="141" t="s">
        <v>557</v>
      </c>
      <c r="H503" s="142">
        <v>365.9</v>
      </c>
      <c r="I503" s="143"/>
      <c r="J503" s="144">
        <f>ROUND(I503*H503,2)</f>
        <v>0</v>
      </c>
      <c r="K503" s="140" t="s">
        <v>256</v>
      </c>
      <c r="L503" s="33"/>
      <c r="M503" s="145" t="s">
        <v>1</v>
      </c>
      <c r="N503" s="146" t="s">
        <v>45</v>
      </c>
      <c r="P503" s="147">
        <f>O503*H503</f>
        <v>0</v>
      </c>
      <c r="Q503" s="147">
        <v>0</v>
      </c>
      <c r="R503" s="147">
        <f>Q503*H503</f>
        <v>0</v>
      </c>
      <c r="S503" s="147">
        <v>0</v>
      </c>
      <c r="T503" s="148">
        <f>S503*H503</f>
        <v>0</v>
      </c>
      <c r="AR503" s="149" t="s">
        <v>630</v>
      </c>
      <c r="AT503" s="149" t="s">
        <v>252</v>
      </c>
      <c r="AU503" s="149" t="s">
        <v>21</v>
      </c>
      <c r="AY503" s="17" t="s">
        <v>250</v>
      </c>
      <c r="BE503" s="150">
        <f>IF(N503="základní",J503,0)</f>
        <v>0</v>
      </c>
      <c r="BF503" s="150">
        <f>IF(N503="snížená",J503,0)</f>
        <v>0</v>
      </c>
      <c r="BG503" s="150">
        <f>IF(N503="zákl. přenesená",J503,0)</f>
        <v>0</v>
      </c>
      <c r="BH503" s="150">
        <f>IF(N503="sníž. přenesená",J503,0)</f>
        <v>0</v>
      </c>
      <c r="BI503" s="150">
        <f>IF(N503="nulová",J503,0)</f>
        <v>0</v>
      </c>
      <c r="BJ503" s="17" t="s">
        <v>88</v>
      </c>
      <c r="BK503" s="150">
        <f>ROUND(I503*H503,2)</f>
        <v>0</v>
      </c>
      <c r="BL503" s="17" t="s">
        <v>630</v>
      </c>
      <c r="BM503" s="149" t="s">
        <v>1788</v>
      </c>
    </row>
    <row r="504" spans="2:65" s="1" customFormat="1" ht="11.25">
      <c r="B504" s="33"/>
      <c r="D504" s="151" t="s">
        <v>259</v>
      </c>
      <c r="F504" s="152" t="s">
        <v>755</v>
      </c>
      <c r="I504" s="153"/>
      <c r="L504" s="33"/>
      <c r="M504" s="154"/>
      <c r="T504" s="57"/>
      <c r="AT504" s="17" t="s">
        <v>259</v>
      </c>
      <c r="AU504" s="17" t="s">
        <v>21</v>
      </c>
    </row>
    <row r="505" spans="2:65" s="12" customFormat="1" ht="11.25">
      <c r="B505" s="155"/>
      <c r="D505" s="156" t="s">
        <v>265</v>
      </c>
      <c r="E505" s="157" t="s">
        <v>1</v>
      </c>
      <c r="F505" s="158" t="s">
        <v>1789</v>
      </c>
      <c r="H505" s="159">
        <v>365.9</v>
      </c>
      <c r="I505" s="160"/>
      <c r="L505" s="155"/>
      <c r="M505" s="161"/>
      <c r="T505" s="162"/>
      <c r="AT505" s="157" t="s">
        <v>265</v>
      </c>
      <c r="AU505" s="157" t="s">
        <v>21</v>
      </c>
      <c r="AV505" s="12" t="s">
        <v>21</v>
      </c>
      <c r="AW505" s="12" t="s">
        <v>36</v>
      </c>
      <c r="AX505" s="12" t="s">
        <v>88</v>
      </c>
      <c r="AY505" s="157" t="s">
        <v>250</v>
      </c>
    </row>
    <row r="506" spans="2:65" s="1" customFormat="1" ht="16.5" customHeight="1">
      <c r="B506" s="33"/>
      <c r="C506" s="178" t="s">
        <v>1790</v>
      </c>
      <c r="D506" s="178" t="s">
        <v>364</v>
      </c>
      <c r="E506" s="179" t="s">
        <v>758</v>
      </c>
      <c r="F506" s="180" t="s">
        <v>759</v>
      </c>
      <c r="G506" s="181" t="s">
        <v>443</v>
      </c>
      <c r="H506" s="182">
        <v>365.9</v>
      </c>
      <c r="I506" s="183"/>
      <c r="J506" s="184">
        <f>ROUND(I506*H506,2)</f>
        <v>0</v>
      </c>
      <c r="K506" s="180" t="s">
        <v>256</v>
      </c>
      <c r="L506" s="185"/>
      <c r="M506" s="186" t="s">
        <v>1</v>
      </c>
      <c r="N506" s="187" t="s">
        <v>45</v>
      </c>
      <c r="P506" s="147">
        <f>O506*H506</f>
        <v>0</v>
      </c>
      <c r="Q506" s="147">
        <v>1E-3</v>
      </c>
      <c r="R506" s="147">
        <f>Q506*H506</f>
        <v>0.3659</v>
      </c>
      <c r="S506" s="147">
        <v>0</v>
      </c>
      <c r="T506" s="148">
        <f>S506*H506</f>
        <v>0</v>
      </c>
      <c r="AR506" s="149" t="s">
        <v>760</v>
      </c>
      <c r="AT506" s="149" t="s">
        <v>364</v>
      </c>
      <c r="AU506" s="149" t="s">
        <v>21</v>
      </c>
      <c r="AY506" s="17" t="s">
        <v>250</v>
      </c>
      <c r="BE506" s="150">
        <f>IF(N506="základní",J506,0)</f>
        <v>0</v>
      </c>
      <c r="BF506" s="150">
        <f>IF(N506="snížená",J506,0)</f>
        <v>0</v>
      </c>
      <c r="BG506" s="150">
        <f>IF(N506="zákl. přenesená",J506,0)</f>
        <v>0</v>
      </c>
      <c r="BH506" s="150">
        <f>IF(N506="sníž. přenesená",J506,0)</f>
        <v>0</v>
      </c>
      <c r="BI506" s="150">
        <f>IF(N506="nulová",J506,0)</f>
        <v>0</v>
      </c>
      <c r="BJ506" s="17" t="s">
        <v>88</v>
      </c>
      <c r="BK506" s="150">
        <f>ROUND(I506*H506,2)</f>
        <v>0</v>
      </c>
      <c r="BL506" s="17" t="s">
        <v>760</v>
      </c>
      <c r="BM506" s="149" t="s">
        <v>1791</v>
      </c>
    </row>
    <row r="507" spans="2:65" s="1" customFormat="1" ht="16.5" customHeight="1">
      <c r="B507" s="33"/>
      <c r="C507" s="178" t="s">
        <v>1792</v>
      </c>
      <c r="D507" s="178" t="s">
        <v>364</v>
      </c>
      <c r="E507" s="179" t="s">
        <v>1793</v>
      </c>
      <c r="F507" s="180" t="s">
        <v>1794</v>
      </c>
      <c r="G507" s="181" t="s">
        <v>481</v>
      </c>
      <c r="H507" s="182">
        <v>13</v>
      </c>
      <c r="I507" s="183"/>
      <c r="J507" s="184">
        <f>ROUND(I507*H507,2)</f>
        <v>0</v>
      </c>
      <c r="K507" s="180" t="s">
        <v>256</v>
      </c>
      <c r="L507" s="185"/>
      <c r="M507" s="186" t="s">
        <v>1</v>
      </c>
      <c r="N507" s="187" t="s">
        <v>45</v>
      </c>
      <c r="P507" s="147">
        <f>O507*H507</f>
        <v>0</v>
      </c>
      <c r="Q507" s="147">
        <v>1.7000000000000001E-2</v>
      </c>
      <c r="R507" s="147">
        <f>Q507*H507</f>
        <v>0.22100000000000003</v>
      </c>
      <c r="S507" s="147">
        <v>0</v>
      </c>
      <c r="T507" s="148">
        <f>S507*H507</f>
        <v>0</v>
      </c>
      <c r="AR507" s="149" t="s">
        <v>760</v>
      </c>
      <c r="AT507" s="149" t="s">
        <v>364</v>
      </c>
      <c r="AU507" s="149" t="s">
        <v>21</v>
      </c>
      <c r="AY507" s="17" t="s">
        <v>250</v>
      </c>
      <c r="BE507" s="150">
        <f>IF(N507="základní",J507,0)</f>
        <v>0</v>
      </c>
      <c r="BF507" s="150">
        <f>IF(N507="snížená",J507,0)</f>
        <v>0</v>
      </c>
      <c r="BG507" s="150">
        <f>IF(N507="zákl. přenesená",J507,0)</f>
        <v>0</v>
      </c>
      <c r="BH507" s="150">
        <f>IF(N507="sníž. přenesená",J507,0)</f>
        <v>0</v>
      </c>
      <c r="BI507" s="150">
        <f>IF(N507="nulová",J507,0)</f>
        <v>0</v>
      </c>
      <c r="BJ507" s="17" t="s">
        <v>88</v>
      </c>
      <c r="BK507" s="150">
        <f>ROUND(I507*H507,2)</f>
        <v>0</v>
      </c>
      <c r="BL507" s="17" t="s">
        <v>760</v>
      </c>
      <c r="BM507" s="149" t="s">
        <v>1795</v>
      </c>
    </row>
    <row r="508" spans="2:65" s="11" customFormat="1" ht="25.9" customHeight="1">
      <c r="B508" s="126"/>
      <c r="D508" s="127" t="s">
        <v>79</v>
      </c>
      <c r="E508" s="128" t="s">
        <v>1796</v>
      </c>
      <c r="F508" s="128" t="s">
        <v>1797</v>
      </c>
      <c r="I508" s="129"/>
      <c r="J508" s="130">
        <f>BK508</f>
        <v>0</v>
      </c>
      <c r="L508" s="126"/>
      <c r="M508" s="131"/>
      <c r="P508" s="132">
        <f>SUM(P509:P510)</f>
        <v>0</v>
      </c>
      <c r="R508" s="132">
        <f>SUM(R509:R510)</f>
        <v>0</v>
      </c>
      <c r="T508" s="133">
        <f>SUM(T509:T510)</f>
        <v>0</v>
      </c>
      <c r="AR508" s="127" t="s">
        <v>257</v>
      </c>
      <c r="AT508" s="134" t="s">
        <v>79</v>
      </c>
      <c r="AU508" s="134" t="s">
        <v>80</v>
      </c>
      <c r="AY508" s="127" t="s">
        <v>250</v>
      </c>
      <c r="BK508" s="135">
        <f>SUM(BK509:BK510)</f>
        <v>0</v>
      </c>
    </row>
    <row r="509" spans="2:65" s="1" customFormat="1" ht="16.5" customHeight="1">
      <c r="B509" s="33"/>
      <c r="C509" s="138" t="s">
        <v>1798</v>
      </c>
      <c r="D509" s="138" t="s">
        <v>252</v>
      </c>
      <c r="E509" s="139" t="s">
        <v>1799</v>
      </c>
      <c r="F509" s="140" t="s">
        <v>1800</v>
      </c>
      <c r="G509" s="141" t="s">
        <v>481</v>
      </c>
      <c r="H509" s="142">
        <v>4</v>
      </c>
      <c r="I509" s="143"/>
      <c r="J509" s="144">
        <f>ROUND(I509*H509,2)</f>
        <v>0</v>
      </c>
      <c r="K509" s="140" t="s">
        <v>1</v>
      </c>
      <c r="L509" s="33"/>
      <c r="M509" s="145" t="s">
        <v>1</v>
      </c>
      <c r="N509" s="146" t="s">
        <v>45</v>
      </c>
      <c r="P509" s="147">
        <f>O509*H509</f>
        <v>0</v>
      </c>
      <c r="Q509" s="147">
        <v>0</v>
      </c>
      <c r="R509" s="147">
        <f>Q509*H509</f>
        <v>0</v>
      </c>
      <c r="S509" s="147">
        <v>0</v>
      </c>
      <c r="T509" s="148">
        <f>S509*H509</f>
        <v>0</v>
      </c>
      <c r="AR509" s="149" t="s">
        <v>257</v>
      </c>
      <c r="AT509" s="149" t="s">
        <v>252</v>
      </c>
      <c r="AU509" s="149" t="s">
        <v>88</v>
      </c>
      <c r="AY509" s="17" t="s">
        <v>250</v>
      </c>
      <c r="BE509" s="150">
        <f>IF(N509="základní",J509,0)</f>
        <v>0</v>
      </c>
      <c r="BF509" s="150">
        <f>IF(N509="snížená",J509,0)</f>
        <v>0</v>
      </c>
      <c r="BG509" s="150">
        <f>IF(N509="zákl. přenesená",J509,0)</f>
        <v>0</v>
      </c>
      <c r="BH509" s="150">
        <f>IF(N509="sníž. přenesená",J509,0)</f>
        <v>0</v>
      </c>
      <c r="BI509" s="150">
        <f>IF(N509="nulová",J509,0)</f>
        <v>0</v>
      </c>
      <c r="BJ509" s="17" t="s">
        <v>88</v>
      </c>
      <c r="BK509" s="150">
        <f>ROUND(I509*H509,2)</f>
        <v>0</v>
      </c>
      <c r="BL509" s="17" t="s">
        <v>257</v>
      </c>
      <c r="BM509" s="149" t="s">
        <v>1801</v>
      </c>
    </row>
    <row r="510" spans="2:65" s="1" customFormat="1" ht="19.5">
      <c r="B510" s="33"/>
      <c r="D510" s="156" t="s">
        <v>285</v>
      </c>
      <c r="F510" s="170" t="s">
        <v>1802</v>
      </c>
      <c r="I510" s="153"/>
      <c r="L510" s="33"/>
      <c r="M510" s="193"/>
      <c r="N510" s="190"/>
      <c r="O510" s="190"/>
      <c r="P510" s="190"/>
      <c r="Q510" s="190"/>
      <c r="R510" s="190"/>
      <c r="S510" s="190"/>
      <c r="T510" s="194"/>
      <c r="AT510" s="17" t="s">
        <v>285</v>
      </c>
      <c r="AU510" s="17" t="s">
        <v>88</v>
      </c>
    </row>
    <row r="511" spans="2:65" s="1" customFormat="1" ht="6.95" customHeight="1">
      <c r="B511" s="45"/>
      <c r="C511" s="46"/>
      <c r="D511" s="46"/>
      <c r="E511" s="46"/>
      <c r="F511" s="46"/>
      <c r="G511" s="46"/>
      <c r="H511" s="46"/>
      <c r="I511" s="46"/>
      <c r="J511" s="46"/>
      <c r="K511" s="46"/>
      <c r="L511" s="33"/>
    </row>
  </sheetData>
  <sheetProtection algorithmName="SHA-512" hashValue="Zpl/M2hzmi/3iCrS1N1w0VB1tHxkO/rSJVnumRv5xVMLOS4LblEYDbCvjOLRh3zobHYKSJn+MU6HBEKakatWng==" saltValue="PLpMUBCOstr5CSEOmRgOk4htb2Zpib3KtJz8dm7FOdpa+GCe4J5YkezUKJS3ym8gUA1vDbCv5l8dAwL9V6vZKw==" spinCount="100000" sheet="1" objects="1" scenarios="1" formatColumns="0" formatRows="0" autoFilter="0"/>
  <autoFilter ref="C131:K510" xr:uid="{00000000-0009-0000-0000-000006000000}"/>
  <mergeCells count="9">
    <mergeCell ref="E87:H87"/>
    <mergeCell ref="E122:H122"/>
    <mergeCell ref="E124:H124"/>
    <mergeCell ref="L2:V2"/>
    <mergeCell ref="E7:H7"/>
    <mergeCell ref="E9:H9"/>
    <mergeCell ref="E18:H18"/>
    <mergeCell ref="E27:H27"/>
    <mergeCell ref="E85:H85"/>
  </mergeCells>
  <hyperlinks>
    <hyperlink ref="F136" r:id="rId1" xr:uid="{00000000-0004-0000-0600-000000000000}"/>
    <hyperlink ref="F139" r:id="rId2" xr:uid="{00000000-0004-0000-0600-000001000000}"/>
    <hyperlink ref="F142" r:id="rId3" xr:uid="{00000000-0004-0000-0600-000002000000}"/>
    <hyperlink ref="F145" r:id="rId4" xr:uid="{00000000-0004-0000-0600-000003000000}"/>
    <hyperlink ref="F150" r:id="rId5" xr:uid="{00000000-0004-0000-0600-000004000000}"/>
    <hyperlink ref="F153" r:id="rId6" xr:uid="{00000000-0004-0000-0600-000005000000}"/>
    <hyperlink ref="F156" r:id="rId7" xr:uid="{00000000-0004-0000-0600-000006000000}"/>
    <hyperlink ref="F159" r:id="rId8" xr:uid="{00000000-0004-0000-0600-000007000000}"/>
    <hyperlink ref="F162" r:id="rId9" xr:uid="{00000000-0004-0000-0600-000008000000}"/>
    <hyperlink ref="F165" r:id="rId10" xr:uid="{00000000-0004-0000-0600-000009000000}"/>
    <hyperlink ref="F184" r:id="rId11" xr:uid="{00000000-0004-0000-0600-00000A000000}"/>
    <hyperlink ref="F186" r:id="rId12" xr:uid="{00000000-0004-0000-0600-00000B000000}"/>
    <hyperlink ref="F189" r:id="rId13" xr:uid="{00000000-0004-0000-0600-00000C000000}"/>
    <hyperlink ref="F191" r:id="rId14" xr:uid="{00000000-0004-0000-0600-00000D000000}"/>
    <hyperlink ref="F194" r:id="rId15" xr:uid="{00000000-0004-0000-0600-00000E000000}"/>
    <hyperlink ref="F199" r:id="rId16" xr:uid="{00000000-0004-0000-0600-00000F000000}"/>
    <hyperlink ref="F208" r:id="rId17" xr:uid="{00000000-0004-0000-0600-000010000000}"/>
    <hyperlink ref="F211" r:id="rId18" xr:uid="{00000000-0004-0000-0600-000011000000}"/>
    <hyperlink ref="F219" r:id="rId19" xr:uid="{00000000-0004-0000-0600-000012000000}"/>
    <hyperlink ref="F226" r:id="rId20" xr:uid="{00000000-0004-0000-0600-000013000000}"/>
    <hyperlink ref="F231" r:id="rId21" xr:uid="{00000000-0004-0000-0600-000014000000}"/>
    <hyperlink ref="F238" r:id="rId22" xr:uid="{00000000-0004-0000-0600-000015000000}"/>
    <hyperlink ref="F241" r:id="rId23" xr:uid="{00000000-0004-0000-0600-000016000000}"/>
    <hyperlink ref="F250" r:id="rId24" xr:uid="{00000000-0004-0000-0600-000017000000}"/>
    <hyperlink ref="F257" r:id="rId25" xr:uid="{00000000-0004-0000-0600-000018000000}"/>
    <hyperlink ref="F260" r:id="rId26" xr:uid="{00000000-0004-0000-0600-000019000000}"/>
    <hyperlink ref="F263" r:id="rId27" xr:uid="{00000000-0004-0000-0600-00001A000000}"/>
    <hyperlink ref="F266" r:id="rId28" xr:uid="{00000000-0004-0000-0600-00001B000000}"/>
    <hyperlink ref="F269" r:id="rId29" xr:uid="{00000000-0004-0000-0600-00001C000000}"/>
    <hyperlink ref="F275" r:id="rId30" xr:uid="{00000000-0004-0000-0600-00001D000000}"/>
    <hyperlink ref="F286" r:id="rId31" xr:uid="{00000000-0004-0000-0600-00001E000000}"/>
    <hyperlink ref="F294" r:id="rId32" xr:uid="{00000000-0004-0000-0600-00001F000000}"/>
    <hyperlink ref="F297" r:id="rId33" xr:uid="{00000000-0004-0000-0600-000020000000}"/>
    <hyperlink ref="F302" r:id="rId34" xr:uid="{00000000-0004-0000-0600-000021000000}"/>
    <hyperlink ref="F304" r:id="rId35" xr:uid="{00000000-0004-0000-0600-000022000000}"/>
    <hyperlink ref="F307" r:id="rId36" xr:uid="{00000000-0004-0000-0600-000023000000}"/>
    <hyperlink ref="F310" r:id="rId37" xr:uid="{00000000-0004-0000-0600-000024000000}"/>
    <hyperlink ref="F313" r:id="rId38" xr:uid="{00000000-0004-0000-0600-000025000000}"/>
    <hyperlink ref="F316" r:id="rId39" xr:uid="{00000000-0004-0000-0600-000026000000}"/>
    <hyperlink ref="F319" r:id="rId40" xr:uid="{00000000-0004-0000-0600-000027000000}"/>
    <hyperlink ref="F322" r:id="rId41" xr:uid="{00000000-0004-0000-0600-000028000000}"/>
    <hyperlink ref="F325" r:id="rId42" xr:uid="{00000000-0004-0000-0600-000029000000}"/>
    <hyperlink ref="F332" r:id="rId43" xr:uid="{00000000-0004-0000-0600-00002A000000}"/>
    <hyperlink ref="F335" r:id="rId44" xr:uid="{00000000-0004-0000-0600-00002B000000}"/>
    <hyperlink ref="F339" r:id="rId45" xr:uid="{00000000-0004-0000-0600-00002C000000}"/>
    <hyperlink ref="F342" r:id="rId46" xr:uid="{00000000-0004-0000-0600-00002D000000}"/>
    <hyperlink ref="F344" r:id="rId47" xr:uid="{00000000-0004-0000-0600-00002E000000}"/>
    <hyperlink ref="F347" r:id="rId48" xr:uid="{00000000-0004-0000-0600-00002F000000}"/>
    <hyperlink ref="F356" r:id="rId49" xr:uid="{00000000-0004-0000-0600-000030000000}"/>
    <hyperlink ref="F359" r:id="rId50" xr:uid="{00000000-0004-0000-0600-000031000000}"/>
    <hyperlink ref="F362" r:id="rId51" xr:uid="{00000000-0004-0000-0600-000032000000}"/>
    <hyperlink ref="F364" r:id="rId52" xr:uid="{00000000-0004-0000-0600-000033000000}"/>
    <hyperlink ref="F367" r:id="rId53" xr:uid="{00000000-0004-0000-0600-000034000000}"/>
    <hyperlink ref="F370" r:id="rId54" xr:uid="{00000000-0004-0000-0600-000035000000}"/>
    <hyperlink ref="F383" r:id="rId55" xr:uid="{00000000-0004-0000-0600-000036000000}"/>
    <hyperlink ref="F387" r:id="rId56" xr:uid="{00000000-0004-0000-0600-000037000000}"/>
    <hyperlink ref="F393" r:id="rId57" xr:uid="{00000000-0004-0000-0600-000038000000}"/>
    <hyperlink ref="F399" r:id="rId58" xr:uid="{00000000-0004-0000-0600-000039000000}"/>
    <hyperlink ref="F403" r:id="rId59" xr:uid="{00000000-0004-0000-0600-00003A000000}"/>
    <hyperlink ref="F407" r:id="rId60" xr:uid="{00000000-0004-0000-0600-00003B000000}"/>
    <hyperlink ref="F411" r:id="rId61" xr:uid="{00000000-0004-0000-0600-00003C000000}"/>
    <hyperlink ref="F415" r:id="rId62" xr:uid="{00000000-0004-0000-0600-00003D000000}"/>
    <hyperlink ref="F419" r:id="rId63" xr:uid="{00000000-0004-0000-0600-00003E000000}"/>
    <hyperlink ref="F427" r:id="rId64" xr:uid="{00000000-0004-0000-0600-00003F000000}"/>
    <hyperlink ref="F431" r:id="rId65" xr:uid="{00000000-0004-0000-0600-000040000000}"/>
    <hyperlink ref="F435" r:id="rId66" xr:uid="{00000000-0004-0000-0600-000041000000}"/>
    <hyperlink ref="F439" r:id="rId67" xr:uid="{00000000-0004-0000-0600-000042000000}"/>
    <hyperlink ref="F449" r:id="rId68" xr:uid="{00000000-0004-0000-0600-000043000000}"/>
    <hyperlink ref="F453" r:id="rId69" xr:uid="{00000000-0004-0000-0600-000044000000}"/>
    <hyperlink ref="F456" r:id="rId70" xr:uid="{00000000-0004-0000-0600-000045000000}"/>
    <hyperlink ref="F458" r:id="rId71" xr:uid="{00000000-0004-0000-0600-000046000000}"/>
    <hyperlink ref="F461" r:id="rId72" xr:uid="{00000000-0004-0000-0600-000047000000}"/>
    <hyperlink ref="F467" r:id="rId73" xr:uid="{00000000-0004-0000-0600-000048000000}"/>
    <hyperlink ref="F470" r:id="rId74" xr:uid="{00000000-0004-0000-0600-000049000000}"/>
    <hyperlink ref="F474" r:id="rId75" xr:uid="{00000000-0004-0000-0600-00004A000000}"/>
    <hyperlink ref="F477" r:id="rId76" xr:uid="{00000000-0004-0000-0600-00004B000000}"/>
    <hyperlink ref="F481" r:id="rId77" xr:uid="{00000000-0004-0000-0600-00004C000000}"/>
    <hyperlink ref="F490" r:id="rId78" xr:uid="{00000000-0004-0000-0600-00004D000000}"/>
    <hyperlink ref="F493" r:id="rId79" xr:uid="{00000000-0004-0000-0600-00004E000000}"/>
    <hyperlink ref="F497" r:id="rId80" xr:uid="{00000000-0004-0000-0600-00004F000000}"/>
    <hyperlink ref="F504" r:id="rId81" xr:uid="{00000000-0004-0000-0600-000050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82"/>
  <headerFooter>
    <oddHeader>&amp;R02_040</oddHeader>
    <oddFooter>&amp;CStrana &amp;P z &amp;N&amp;R&amp;A</oddFooter>
  </headerFooter>
  <drawing r:id="rId8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41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107</v>
      </c>
      <c r="AZ2" s="94" t="s">
        <v>766</v>
      </c>
      <c r="BA2" s="94" t="s">
        <v>1</v>
      </c>
      <c r="BB2" s="94" t="s">
        <v>1</v>
      </c>
      <c r="BC2" s="94" t="s">
        <v>1803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1804</v>
      </c>
      <c r="BA3" s="94" t="s">
        <v>1</v>
      </c>
      <c r="BB3" s="94" t="s">
        <v>1</v>
      </c>
      <c r="BC3" s="94" t="s">
        <v>1805</v>
      </c>
      <c r="BD3" s="94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  <c r="AZ4" s="94" t="s">
        <v>208</v>
      </c>
      <c r="BA4" s="94" t="s">
        <v>1</v>
      </c>
      <c r="BB4" s="94" t="s">
        <v>1</v>
      </c>
      <c r="BC4" s="94" t="s">
        <v>1806</v>
      </c>
      <c r="BD4" s="94" t="s">
        <v>21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s="1" customFormat="1" ht="12" customHeight="1">
      <c r="B8" s="33"/>
      <c r="D8" s="27" t="s">
        <v>215</v>
      </c>
      <c r="L8" s="33"/>
    </row>
    <row r="9" spans="2:56" s="1" customFormat="1" ht="30" customHeight="1">
      <c r="B9" s="33"/>
      <c r="E9" s="241" t="s">
        <v>1807</v>
      </c>
      <c r="F9" s="261"/>
      <c r="G9" s="261"/>
      <c r="H9" s="261"/>
      <c r="L9" s="33"/>
    </row>
    <row r="10" spans="2:56" s="1" customFormat="1" ht="11.25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56" s="1" customFormat="1" ht="10.9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ROUND(J132,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ROUND((SUM(BE132:BE415)),  2)</f>
        <v>0</v>
      </c>
      <c r="I33" s="98">
        <v>0.21</v>
      </c>
      <c r="J33" s="87">
        <f>ROUND(((SUM(BE132:BE415))*I33),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ROUND((SUM(BF132:BF415)),  2)</f>
        <v>0</v>
      </c>
      <c r="I34" s="98">
        <v>0.15</v>
      </c>
      <c r="J34" s="87">
        <f>ROUND(((SUM(BF132:BF415))*I34),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ROUND((SUM(BG132:BG415)),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ROUND((SUM(BH132:BH415)),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ROUND((SUM(BI132:BI415)),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30" customHeight="1">
      <c r="B87" s="33"/>
      <c r="E87" s="241" t="str">
        <f>E9</f>
        <v>040.13.2 - Pravostranná nábřežní zeď v úseku km 1,572 40 - 1,983 70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J132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J133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J134</f>
        <v>0</v>
      </c>
      <c r="L98" s="114"/>
    </row>
    <row r="99" spans="2:12" s="9" customFormat="1" ht="19.899999999999999" customHeight="1">
      <c r="B99" s="114"/>
      <c r="D99" s="115" t="s">
        <v>224</v>
      </c>
      <c r="E99" s="116"/>
      <c r="F99" s="116"/>
      <c r="G99" s="116"/>
      <c r="H99" s="116"/>
      <c r="I99" s="116"/>
      <c r="J99" s="117">
        <f>J270</f>
        <v>0</v>
      </c>
      <c r="L99" s="114"/>
    </row>
    <row r="100" spans="2:12" s="9" customFormat="1" ht="19.899999999999999" customHeight="1">
      <c r="B100" s="114"/>
      <c r="D100" s="115" t="s">
        <v>225</v>
      </c>
      <c r="E100" s="116"/>
      <c r="F100" s="116"/>
      <c r="G100" s="116"/>
      <c r="H100" s="116"/>
      <c r="I100" s="116"/>
      <c r="J100" s="117">
        <f>J283</f>
        <v>0</v>
      </c>
      <c r="L100" s="114"/>
    </row>
    <row r="101" spans="2:12" s="9" customFormat="1" ht="19.899999999999999" customHeight="1">
      <c r="B101" s="114"/>
      <c r="D101" s="115" t="s">
        <v>226</v>
      </c>
      <c r="E101" s="116"/>
      <c r="F101" s="116"/>
      <c r="G101" s="116"/>
      <c r="H101" s="116"/>
      <c r="I101" s="116"/>
      <c r="J101" s="117">
        <f>J325</f>
        <v>0</v>
      </c>
      <c r="L101" s="114"/>
    </row>
    <row r="102" spans="2:12" s="9" customFormat="1" ht="19.899999999999999" customHeight="1">
      <c r="B102" s="114"/>
      <c r="D102" s="115" t="s">
        <v>227</v>
      </c>
      <c r="E102" s="116"/>
      <c r="F102" s="116"/>
      <c r="G102" s="116"/>
      <c r="H102" s="116"/>
      <c r="I102" s="116"/>
      <c r="J102" s="117">
        <f>J329</f>
        <v>0</v>
      </c>
      <c r="L102" s="114"/>
    </row>
    <row r="103" spans="2:12" s="9" customFormat="1" ht="19.899999999999999" customHeight="1">
      <c r="B103" s="114"/>
      <c r="D103" s="115" t="s">
        <v>1266</v>
      </c>
      <c r="E103" s="116"/>
      <c r="F103" s="116"/>
      <c r="G103" s="116"/>
      <c r="H103" s="116"/>
      <c r="I103" s="116"/>
      <c r="J103" s="117">
        <f>J335</f>
        <v>0</v>
      </c>
      <c r="L103" s="114"/>
    </row>
    <row r="104" spans="2:12" s="9" customFormat="1" ht="19.899999999999999" customHeight="1">
      <c r="B104" s="114"/>
      <c r="D104" s="115" t="s">
        <v>228</v>
      </c>
      <c r="E104" s="116"/>
      <c r="F104" s="116"/>
      <c r="G104" s="116"/>
      <c r="H104" s="116"/>
      <c r="I104" s="116"/>
      <c r="J104" s="117">
        <f>J370</f>
        <v>0</v>
      </c>
      <c r="L104" s="114"/>
    </row>
    <row r="105" spans="2:12" s="9" customFormat="1" ht="19.899999999999999" customHeight="1">
      <c r="B105" s="114"/>
      <c r="D105" s="115" t="s">
        <v>230</v>
      </c>
      <c r="E105" s="116"/>
      <c r="F105" s="116"/>
      <c r="G105" s="116"/>
      <c r="H105" s="116"/>
      <c r="I105" s="116"/>
      <c r="J105" s="117">
        <f>J385</f>
        <v>0</v>
      </c>
      <c r="L105" s="114"/>
    </row>
    <row r="106" spans="2:12" s="8" customFormat="1" ht="24.95" customHeight="1">
      <c r="B106" s="110"/>
      <c r="D106" s="111" t="s">
        <v>231</v>
      </c>
      <c r="E106" s="112"/>
      <c r="F106" s="112"/>
      <c r="G106" s="112"/>
      <c r="H106" s="112"/>
      <c r="I106" s="112"/>
      <c r="J106" s="113">
        <f>J388</f>
        <v>0</v>
      </c>
      <c r="L106" s="110"/>
    </row>
    <row r="107" spans="2:12" s="9" customFormat="1" ht="19.899999999999999" customHeight="1">
      <c r="B107" s="114"/>
      <c r="D107" s="115" t="s">
        <v>1267</v>
      </c>
      <c r="E107" s="116"/>
      <c r="F107" s="116"/>
      <c r="G107" s="116"/>
      <c r="H107" s="116"/>
      <c r="I107" s="116"/>
      <c r="J107" s="117">
        <f>J389</f>
        <v>0</v>
      </c>
      <c r="L107" s="114"/>
    </row>
    <row r="108" spans="2:12" s="9" customFormat="1" ht="19.899999999999999" customHeight="1">
      <c r="B108" s="114"/>
      <c r="D108" s="115" t="s">
        <v>1268</v>
      </c>
      <c r="E108" s="116"/>
      <c r="F108" s="116"/>
      <c r="G108" s="116"/>
      <c r="H108" s="116"/>
      <c r="I108" s="116"/>
      <c r="J108" s="117">
        <f>J392</f>
        <v>0</v>
      </c>
      <c r="L108" s="114"/>
    </row>
    <row r="109" spans="2:12" s="9" customFormat="1" ht="19.899999999999999" customHeight="1">
      <c r="B109" s="114"/>
      <c r="D109" s="115" t="s">
        <v>232</v>
      </c>
      <c r="E109" s="116"/>
      <c r="F109" s="116"/>
      <c r="G109" s="116"/>
      <c r="H109" s="116"/>
      <c r="I109" s="116"/>
      <c r="J109" s="117">
        <f>J400</f>
        <v>0</v>
      </c>
      <c r="L109" s="114"/>
    </row>
    <row r="110" spans="2:12" s="8" customFormat="1" ht="24.95" customHeight="1">
      <c r="B110" s="110"/>
      <c r="D110" s="111" t="s">
        <v>233</v>
      </c>
      <c r="E110" s="112"/>
      <c r="F110" s="112"/>
      <c r="G110" s="112"/>
      <c r="H110" s="112"/>
      <c r="I110" s="112"/>
      <c r="J110" s="113">
        <f>J406</f>
        <v>0</v>
      </c>
      <c r="L110" s="110"/>
    </row>
    <row r="111" spans="2:12" s="9" customFormat="1" ht="19.899999999999999" customHeight="1">
      <c r="B111" s="114"/>
      <c r="D111" s="115" t="s">
        <v>234</v>
      </c>
      <c r="E111" s="116"/>
      <c r="F111" s="116"/>
      <c r="G111" s="116"/>
      <c r="H111" s="116"/>
      <c r="I111" s="116"/>
      <c r="J111" s="117">
        <f>J407</f>
        <v>0</v>
      </c>
      <c r="L111" s="114"/>
    </row>
    <row r="112" spans="2:12" s="8" customFormat="1" ht="24.95" customHeight="1">
      <c r="B112" s="110"/>
      <c r="D112" s="111" t="s">
        <v>1269</v>
      </c>
      <c r="E112" s="112"/>
      <c r="F112" s="112"/>
      <c r="G112" s="112"/>
      <c r="H112" s="112"/>
      <c r="I112" s="112"/>
      <c r="J112" s="113">
        <f>J413</f>
        <v>0</v>
      </c>
      <c r="L112" s="110"/>
    </row>
    <row r="113" spans="2:12" s="1" customFormat="1" ht="21.75" customHeight="1">
      <c r="B113" s="33"/>
      <c r="L113" s="33"/>
    </row>
    <row r="114" spans="2:12" s="1" customFormat="1" ht="6.95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33"/>
    </row>
    <row r="118" spans="2:12" s="1" customFormat="1" ht="6.95" customHeight="1">
      <c r="B118" s="47"/>
      <c r="C118" s="48"/>
      <c r="D118" s="48"/>
      <c r="E118" s="48"/>
      <c r="F118" s="48"/>
      <c r="G118" s="48"/>
      <c r="H118" s="48"/>
      <c r="I118" s="48"/>
      <c r="J118" s="48"/>
      <c r="K118" s="48"/>
      <c r="L118" s="33"/>
    </row>
    <row r="119" spans="2:12" s="1" customFormat="1" ht="24.95" customHeight="1">
      <c r="B119" s="33"/>
      <c r="C119" s="21" t="s">
        <v>235</v>
      </c>
      <c r="L119" s="33"/>
    </row>
    <row r="120" spans="2:12" s="1" customFormat="1" ht="6.95" customHeight="1">
      <c r="B120" s="33"/>
      <c r="L120" s="33"/>
    </row>
    <row r="121" spans="2:12" s="1" customFormat="1" ht="12" customHeight="1">
      <c r="B121" s="33"/>
      <c r="C121" s="27" t="s">
        <v>16</v>
      </c>
      <c r="L121" s="33"/>
    </row>
    <row r="122" spans="2:12" s="1" customFormat="1" ht="26.25" customHeight="1">
      <c r="B122" s="33"/>
      <c r="E122" s="259" t="str">
        <f>E7</f>
        <v>Opatření Zátor-Loučky, OHO, Dílčí stavba 02.040 Opatření v úseku Zátor - Loučky</v>
      </c>
      <c r="F122" s="260"/>
      <c r="G122" s="260"/>
      <c r="H122" s="260"/>
      <c r="L122" s="33"/>
    </row>
    <row r="123" spans="2:12" s="1" customFormat="1" ht="12" customHeight="1">
      <c r="B123" s="33"/>
      <c r="C123" s="27" t="s">
        <v>215</v>
      </c>
      <c r="L123" s="33"/>
    </row>
    <row r="124" spans="2:12" s="1" customFormat="1" ht="30" customHeight="1">
      <c r="B124" s="33"/>
      <c r="E124" s="241" t="str">
        <f>E9</f>
        <v>040.13.2 - Pravostranná nábřežní zeď v úseku km 1,572 40 - 1,983 70</v>
      </c>
      <c r="F124" s="261"/>
      <c r="G124" s="261"/>
      <c r="H124" s="261"/>
      <c r="L124" s="33"/>
    </row>
    <row r="125" spans="2:12" s="1" customFormat="1" ht="6.95" customHeight="1">
      <c r="B125" s="33"/>
      <c r="L125" s="33"/>
    </row>
    <row r="126" spans="2:12" s="1" customFormat="1" ht="12" customHeight="1">
      <c r="B126" s="33"/>
      <c r="C126" s="27" t="s">
        <v>22</v>
      </c>
      <c r="F126" s="25" t="str">
        <f>F12</f>
        <v>Zátor</v>
      </c>
      <c r="I126" s="27" t="s">
        <v>24</v>
      </c>
      <c r="J126" s="53" t="str">
        <f>IF(J12="","",J12)</f>
        <v>15. 11. 2024</v>
      </c>
      <c r="L126" s="33"/>
    </row>
    <row r="127" spans="2:12" s="1" customFormat="1" ht="6.95" customHeight="1">
      <c r="B127" s="33"/>
      <c r="L127" s="33"/>
    </row>
    <row r="128" spans="2:12" s="1" customFormat="1" ht="15.2" customHeight="1">
      <c r="B128" s="33"/>
      <c r="C128" s="27" t="s">
        <v>28</v>
      </c>
      <c r="F128" s="25" t="str">
        <f>E15</f>
        <v>Povodí Odry, státní podnik</v>
      </c>
      <c r="I128" s="27" t="s">
        <v>34</v>
      </c>
      <c r="J128" s="31" t="str">
        <f>E21</f>
        <v>AQUATIS, a.s.</v>
      </c>
      <c r="L128" s="33"/>
    </row>
    <row r="129" spans="2:65" s="1" customFormat="1" ht="25.7" customHeight="1">
      <c r="B129" s="33"/>
      <c r="C129" s="27" t="s">
        <v>32</v>
      </c>
      <c r="F129" s="25" t="str">
        <f>IF(E18="","",E18)</f>
        <v>Vyplň údaj</v>
      </c>
      <c r="I129" s="27" t="s">
        <v>37</v>
      </c>
      <c r="J129" s="31" t="str">
        <f>E24</f>
        <v>Ing. Michal Jendruščák</v>
      </c>
      <c r="L129" s="33"/>
    </row>
    <row r="130" spans="2:65" s="1" customFormat="1" ht="10.35" customHeight="1">
      <c r="B130" s="33"/>
      <c r="L130" s="33"/>
    </row>
    <row r="131" spans="2:65" s="10" customFormat="1" ht="29.25" customHeight="1">
      <c r="B131" s="118"/>
      <c r="C131" s="119" t="s">
        <v>236</v>
      </c>
      <c r="D131" s="120" t="s">
        <v>65</v>
      </c>
      <c r="E131" s="120" t="s">
        <v>61</v>
      </c>
      <c r="F131" s="120" t="s">
        <v>62</v>
      </c>
      <c r="G131" s="120" t="s">
        <v>237</v>
      </c>
      <c r="H131" s="120" t="s">
        <v>238</v>
      </c>
      <c r="I131" s="120" t="s">
        <v>239</v>
      </c>
      <c r="J131" s="120" t="s">
        <v>219</v>
      </c>
      <c r="K131" s="121" t="s">
        <v>240</v>
      </c>
      <c r="L131" s="118"/>
      <c r="M131" s="60" t="s">
        <v>1</v>
      </c>
      <c r="N131" s="61" t="s">
        <v>44</v>
      </c>
      <c r="O131" s="61" t="s">
        <v>241</v>
      </c>
      <c r="P131" s="61" t="s">
        <v>242</v>
      </c>
      <c r="Q131" s="61" t="s">
        <v>243</v>
      </c>
      <c r="R131" s="61" t="s">
        <v>244</v>
      </c>
      <c r="S131" s="61" t="s">
        <v>245</v>
      </c>
      <c r="T131" s="62" t="s">
        <v>246</v>
      </c>
    </row>
    <row r="132" spans="2:65" s="1" customFormat="1" ht="22.9" customHeight="1">
      <c r="B132" s="33"/>
      <c r="C132" s="65" t="s">
        <v>247</v>
      </c>
      <c r="J132" s="122">
        <f>BK132</f>
        <v>0</v>
      </c>
      <c r="L132" s="33"/>
      <c r="M132" s="63"/>
      <c r="N132" s="54"/>
      <c r="O132" s="54"/>
      <c r="P132" s="123">
        <f>P133+P388+P406+P413</f>
        <v>0</v>
      </c>
      <c r="Q132" s="54"/>
      <c r="R132" s="123">
        <f>R133+R388+R406+R413</f>
        <v>4424.4373928200002</v>
      </c>
      <c r="S132" s="54"/>
      <c r="T132" s="124">
        <f>T133+T388+T406+T413</f>
        <v>0</v>
      </c>
      <c r="AT132" s="17" t="s">
        <v>79</v>
      </c>
      <c r="AU132" s="17" t="s">
        <v>221</v>
      </c>
      <c r="BK132" s="125">
        <f>BK133+BK388+BK406+BK413</f>
        <v>0</v>
      </c>
    </row>
    <row r="133" spans="2:65" s="11" customFormat="1" ht="25.9" customHeight="1">
      <c r="B133" s="126"/>
      <c r="D133" s="127" t="s">
        <v>79</v>
      </c>
      <c r="E133" s="128" t="s">
        <v>248</v>
      </c>
      <c r="F133" s="128" t="s">
        <v>249</v>
      </c>
      <c r="I133" s="129"/>
      <c r="J133" s="130">
        <f>BK133</f>
        <v>0</v>
      </c>
      <c r="L133" s="126"/>
      <c r="M133" s="131"/>
      <c r="P133" s="132">
        <f>P134+P270+P283+P325+P329+P335+P370+P385</f>
        <v>0</v>
      </c>
      <c r="R133" s="132">
        <f>R134+R270+R283+R325+R329+R335+R370+R385</f>
        <v>4404.5763828199997</v>
      </c>
      <c r="T133" s="133">
        <f>T134+T270+T283+T325+T329+T335+T370+T385</f>
        <v>0</v>
      </c>
      <c r="AR133" s="127" t="s">
        <v>88</v>
      </c>
      <c r="AT133" s="134" t="s">
        <v>79</v>
      </c>
      <c r="AU133" s="134" t="s">
        <v>80</v>
      </c>
      <c r="AY133" s="127" t="s">
        <v>250</v>
      </c>
      <c r="BK133" s="135">
        <f>BK134+BK270+BK283+BK325+BK329+BK335+BK370+BK385</f>
        <v>0</v>
      </c>
    </row>
    <row r="134" spans="2:65" s="11" customFormat="1" ht="22.9" customHeight="1">
      <c r="B134" s="126"/>
      <c r="D134" s="127" t="s">
        <v>79</v>
      </c>
      <c r="E134" s="136" t="s">
        <v>88</v>
      </c>
      <c r="F134" s="136" t="s">
        <v>251</v>
      </c>
      <c r="I134" s="129"/>
      <c r="J134" s="137">
        <f>BK134</f>
        <v>0</v>
      </c>
      <c r="L134" s="126"/>
      <c r="M134" s="131"/>
      <c r="P134" s="132">
        <f>SUM(P135:P269)</f>
        <v>0</v>
      </c>
      <c r="R134" s="132">
        <f>SUM(R135:R269)</f>
        <v>1456.9929430000002</v>
      </c>
      <c r="T134" s="133">
        <f>SUM(T135:T269)</f>
        <v>0</v>
      </c>
      <c r="AR134" s="127" t="s">
        <v>88</v>
      </c>
      <c r="AT134" s="134" t="s">
        <v>79</v>
      </c>
      <c r="AU134" s="134" t="s">
        <v>88</v>
      </c>
      <c r="AY134" s="127" t="s">
        <v>250</v>
      </c>
      <c r="BK134" s="135">
        <f>SUM(BK135:BK269)</f>
        <v>0</v>
      </c>
    </row>
    <row r="135" spans="2:65" s="1" customFormat="1" ht="24.2" customHeight="1">
      <c r="B135" s="33"/>
      <c r="C135" s="138" t="s">
        <v>88</v>
      </c>
      <c r="D135" s="138" t="s">
        <v>252</v>
      </c>
      <c r="E135" s="139" t="s">
        <v>1270</v>
      </c>
      <c r="F135" s="140" t="s">
        <v>1271</v>
      </c>
      <c r="G135" s="141" t="s">
        <v>1272</v>
      </c>
      <c r="H135" s="142">
        <v>6216</v>
      </c>
      <c r="I135" s="143"/>
      <c r="J135" s="144">
        <f>ROUND(I135*H135,2)</f>
        <v>0</v>
      </c>
      <c r="K135" s="140" t="s">
        <v>256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3.0000000000000001E-5</v>
      </c>
      <c r="R135" s="147">
        <f>Q135*H135</f>
        <v>0.18648000000000001</v>
      </c>
      <c r="S135" s="147">
        <v>0</v>
      </c>
      <c r="T135" s="148">
        <f>S135*H135</f>
        <v>0</v>
      </c>
      <c r="AR135" s="149" t="s">
        <v>257</v>
      </c>
      <c r="AT135" s="149" t="s">
        <v>252</v>
      </c>
      <c r="AU135" s="149" t="s">
        <v>21</v>
      </c>
      <c r="AY135" s="17" t="s">
        <v>250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257</v>
      </c>
      <c r="BM135" s="149" t="s">
        <v>1808</v>
      </c>
    </row>
    <row r="136" spans="2:65" s="1" customFormat="1" ht="11.25">
      <c r="B136" s="33"/>
      <c r="D136" s="151" t="s">
        <v>259</v>
      </c>
      <c r="F136" s="152" t="s">
        <v>1274</v>
      </c>
      <c r="I136" s="153"/>
      <c r="L136" s="33"/>
      <c r="M136" s="154"/>
      <c r="T136" s="57"/>
      <c r="AT136" s="17" t="s">
        <v>259</v>
      </c>
      <c r="AU136" s="17" t="s">
        <v>21</v>
      </c>
    </row>
    <row r="137" spans="2:65" s="12" customFormat="1" ht="11.25">
      <c r="B137" s="155"/>
      <c r="D137" s="156" t="s">
        <v>265</v>
      </c>
      <c r="E137" s="157" t="s">
        <v>1</v>
      </c>
      <c r="F137" s="158" t="s">
        <v>1809</v>
      </c>
      <c r="H137" s="159">
        <v>6216</v>
      </c>
      <c r="I137" s="160"/>
      <c r="L137" s="155"/>
      <c r="M137" s="161"/>
      <c r="T137" s="162"/>
      <c r="AT137" s="157" t="s">
        <v>265</v>
      </c>
      <c r="AU137" s="157" t="s">
        <v>21</v>
      </c>
      <c r="AV137" s="12" t="s">
        <v>21</v>
      </c>
      <c r="AW137" s="12" t="s">
        <v>36</v>
      </c>
      <c r="AX137" s="12" t="s">
        <v>88</v>
      </c>
      <c r="AY137" s="157" t="s">
        <v>250</v>
      </c>
    </row>
    <row r="138" spans="2:65" s="1" customFormat="1" ht="24.2" customHeight="1">
      <c r="B138" s="33"/>
      <c r="C138" s="138" t="s">
        <v>21</v>
      </c>
      <c r="D138" s="138" t="s">
        <v>252</v>
      </c>
      <c r="E138" s="139" t="s">
        <v>1276</v>
      </c>
      <c r="F138" s="140" t="s">
        <v>1277</v>
      </c>
      <c r="G138" s="141" t="s">
        <v>1278</v>
      </c>
      <c r="H138" s="142">
        <v>2056</v>
      </c>
      <c r="I138" s="143"/>
      <c r="J138" s="144">
        <f>ROUND(I138*H138,2)</f>
        <v>0</v>
      </c>
      <c r="K138" s="140" t="s">
        <v>256</v>
      </c>
      <c r="L138" s="33"/>
      <c r="M138" s="145" t="s">
        <v>1</v>
      </c>
      <c r="N138" s="146" t="s">
        <v>45</v>
      </c>
      <c r="P138" s="147">
        <f>O138*H138</f>
        <v>0</v>
      </c>
      <c r="Q138" s="147">
        <v>0</v>
      </c>
      <c r="R138" s="147">
        <f>Q138*H138</f>
        <v>0</v>
      </c>
      <c r="S138" s="147">
        <v>0</v>
      </c>
      <c r="T138" s="148">
        <f>S138*H138</f>
        <v>0</v>
      </c>
      <c r="AR138" s="149" t="s">
        <v>257</v>
      </c>
      <c r="AT138" s="149" t="s">
        <v>252</v>
      </c>
      <c r="AU138" s="149" t="s">
        <v>21</v>
      </c>
      <c r="AY138" s="17" t="s">
        <v>250</v>
      </c>
      <c r="BE138" s="150">
        <f>IF(N138="základní",J138,0)</f>
        <v>0</v>
      </c>
      <c r="BF138" s="150">
        <f>IF(N138="snížená",J138,0)</f>
        <v>0</v>
      </c>
      <c r="BG138" s="150">
        <f>IF(N138="zákl. přenesená",J138,0)</f>
        <v>0</v>
      </c>
      <c r="BH138" s="150">
        <f>IF(N138="sníž. přenesená",J138,0)</f>
        <v>0</v>
      </c>
      <c r="BI138" s="150">
        <f>IF(N138="nulová",J138,0)</f>
        <v>0</v>
      </c>
      <c r="BJ138" s="17" t="s">
        <v>88</v>
      </c>
      <c r="BK138" s="150">
        <f>ROUND(I138*H138,2)</f>
        <v>0</v>
      </c>
      <c r="BL138" s="17" t="s">
        <v>257</v>
      </c>
      <c r="BM138" s="149" t="s">
        <v>1810</v>
      </c>
    </row>
    <row r="139" spans="2:65" s="1" customFormat="1" ht="11.25">
      <c r="B139" s="33"/>
      <c r="D139" s="151" t="s">
        <v>259</v>
      </c>
      <c r="F139" s="152" t="s">
        <v>1280</v>
      </c>
      <c r="I139" s="153"/>
      <c r="L139" s="33"/>
      <c r="M139" s="154"/>
      <c r="T139" s="57"/>
      <c r="AT139" s="17" t="s">
        <v>259</v>
      </c>
      <c r="AU139" s="17" t="s">
        <v>21</v>
      </c>
    </row>
    <row r="140" spans="2:65" s="12" customFormat="1" ht="11.25">
      <c r="B140" s="155"/>
      <c r="D140" s="156" t="s">
        <v>265</v>
      </c>
      <c r="E140" s="157" t="s">
        <v>1</v>
      </c>
      <c r="F140" s="158" t="s">
        <v>1811</v>
      </c>
      <c r="H140" s="159">
        <v>56</v>
      </c>
      <c r="I140" s="160"/>
      <c r="L140" s="155"/>
      <c r="M140" s="161"/>
      <c r="T140" s="162"/>
      <c r="AT140" s="157" t="s">
        <v>265</v>
      </c>
      <c r="AU140" s="157" t="s">
        <v>21</v>
      </c>
      <c r="AV140" s="12" t="s">
        <v>21</v>
      </c>
      <c r="AW140" s="12" t="s">
        <v>36</v>
      </c>
      <c r="AX140" s="12" t="s">
        <v>80</v>
      </c>
      <c r="AY140" s="157" t="s">
        <v>250</v>
      </c>
    </row>
    <row r="141" spans="2:65" s="12" customFormat="1" ht="11.25">
      <c r="B141" s="155"/>
      <c r="D141" s="156" t="s">
        <v>265</v>
      </c>
      <c r="E141" s="157" t="s">
        <v>1</v>
      </c>
      <c r="F141" s="158" t="s">
        <v>1812</v>
      </c>
      <c r="H141" s="159">
        <v>2000</v>
      </c>
      <c r="I141" s="160"/>
      <c r="L141" s="155"/>
      <c r="M141" s="161"/>
      <c r="T141" s="162"/>
      <c r="AT141" s="157" t="s">
        <v>265</v>
      </c>
      <c r="AU141" s="157" t="s">
        <v>21</v>
      </c>
      <c r="AV141" s="12" t="s">
        <v>21</v>
      </c>
      <c r="AW141" s="12" t="s">
        <v>36</v>
      </c>
      <c r="AX141" s="12" t="s">
        <v>80</v>
      </c>
      <c r="AY141" s="157" t="s">
        <v>250</v>
      </c>
    </row>
    <row r="142" spans="2:65" s="13" customFormat="1" ht="11.25">
      <c r="B142" s="163"/>
      <c r="D142" s="156" t="s">
        <v>265</v>
      </c>
      <c r="E142" s="164" t="s">
        <v>1</v>
      </c>
      <c r="F142" s="165" t="s">
        <v>273</v>
      </c>
      <c r="H142" s="166">
        <v>2056</v>
      </c>
      <c r="I142" s="167"/>
      <c r="L142" s="163"/>
      <c r="M142" s="168"/>
      <c r="T142" s="169"/>
      <c r="AT142" s="164" t="s">
        <v>265</v>
      </c>
      <c r="AU142" s="164" t="s">
        <v>21</v>
      </c>
      <c r="AV142" s="13" t="s">
        <v>257</v>
      </c>
      <c r="AW142" s="13" t="s">
        <v>36</v>
      </c>
      <c r="AX142" s="13" t="s">
        <v>88</v>
      </c>
      <c r="AY142" s="164" t="s">
        <v>250</v>
      </c>
    </row>
    <row r="143" spans="2:65" s="1" customFormat="1" ht="24.2" customHeight="1">
      <c r="B143" s="33"/>
      <c r="C143" s="138" t="s">
        <v>267</v>
      </c>
      <c r="D143" s="138" t="s">
        <v>252</v>
      </c>
      <c r="E143" s="139" t="s">
        <v>288</v>
      </c>
      <c r="F143" s="140" t="s">
        <v>289</v>
      </c>
      <c r="G143" s="141" t="s">
        <v>255</v>
      </c>
      <c r="H143" s="142">
        <v>2757.4</v>
      </c>
      <c r="I143" s="143"/>
      <c r="J143" s="144">
        <f>ROUND(I143*H143,2)</f>
        <v>0</v>
      </c>
      <c r="K143" s="140" t="s">
        <v>256</v>
      </c>
      <c r="L143" s="33"/>
      <c r="M143" s="145" t="s">
        <v>1</v>
      </c>
      <c r="N143" s="146" t="s">
        <v>45</v>
      </c>
      <c r="P143" s="147">
        <f>O143*H143</f>
        <v>0</v>
      </c>
      <c r="Q143" s="147">
        <v>0</v>
      </c>
      <c r="R143" s="147">
        <f>Q143*H143</f>
        <v>0</v>
      </c>
      <c r="S143" s="147">
        <v>0</v>
      </c>
      <c r="T143" s="148">
        <f>S143*H143</f>
        <v>0</v>
      </c>
      <c r="AR143" s="149" t="s">
        <v>257</v>
      </c>
      <c r="AT143" s="149" t="s">
        <v>252</v>
      </c>
      <c r="AU143" s="149" t="s">
        <v>21</v>
      </c>
      <c r="AY143" s="17" t="s">
        <v>250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257</v>
      </c>
      <c r="BM143" s="149" t="s">
        <v>1813</v>
      </c>
    </row>
    <row r="144" spans="2:65" s="1" customFormat="1" ht="11.25">
      <c r="B144" s="33"/>
      <c r="D144" s="151" t="s">
        <v>259</v>
      </c>
      <c r="F144" s="152" t="s">
        <v>291</v>
      </c>
      <c r="I144" s="153"/>
      <c r="L144" s="33"/>
      <c r="M144" s="154"/>
      <c r="T144" s="57"/>
      <c r="AT144" s="17" t="s">
        <v>259</v>
      </c>
      <c r="AU144" s="17" t="s">
        <v>21</v>
      </c>
    </row>
    <row r="145" spans="2:65" s="12" customFormat="1" ht="11.25">
      <c r="B145" s="155"/>
      <c r="D145" s="156" t="s">
        <v>265</v>
      </c>
      <c r="E145" s="157" t="s">
        <v>1</v>
      </c>
      <c r="F145" s="158" t="s">
        <v>1814</v>
      </c>
      <c r="H145" s="159">
        <v>2757.4</v>
      </c>
      <c r="I145" s="160"/>
      <c r="L145" s="155"/>
      <c r="M145" s="161"/>
      <c r="T145" s="162"/>
      <c r="AT145" s="157" t="s">
        <v>265</v>
      </c>
      <c r="AU145" s="157" t="s">
        <v>21</v>
      </c>
      <c r="AV145" s="12" t="s">
        <v>21</v>
      </c>
      <c r="AW145" s="12" t="s">
        <v>36</v>
      </c>
      <c r="AX145" s="12" t="s">
        <v>88</v>
      </c>
      <c r="AY145" s="157" t="s">
        <v>250</v>
      </c>
    </row>
    <row r="146" spans="2:65" s="1" customFormat="1" ht="33" customHeight="1">
      <c r="B146" s="33"/>
      <c r="C146" s="138" t="s">
        <v>257</v>
      </c>
      <c r="D146" s="138" t="s">
        <v>252</v>
      </c>
      <c r="E146" s="139" t="s">
        <v>294</v>
      </c>
      <c r="F146" s="140" t="s">
        <v>295</v>
      </c>
      <c r="G146" s="141" t="s">
        <v>276</v>
      </c>
      <c r="H146" s="142">
        <v>7744.81</v>
      </c>
      <c r="I146" s="143"/>
      <c r="J146" s="144">
        <f>ROUND(I146*H146,2)</f>
        <v>0</v>
      </c>
      <c r="K146" s="140" t="s">
        <v>256</v>
      </c>
      <c r="L146" s="33"/>
      <c r="M146" s="145" t="s">
        <v>1</v>
      </c>
      <c r="N146" s="146" t="s">
        <v>45</v>
      </c>
      <c r="P146" s="147">
        <f>O146*H146</f>
        <v>0</v>
      </c>
      <c r="Q146" s="147">
        <v>0</v>
      </c>
      <c r="R146" s="147">
        <f>Q146*H146</f>
        <v>0</v>
      </c>
      <c r="S146" s="147">
        <v>0</v>
      </c>
      <c r="T146" s="148">
        <f>S146*H146</f>
        <v>0</v>
      </c>
      <c r="AR146" s="149" t="s">
        <v>257</v>
      </c>
      <c r="AT146" s="149" t="s">
        <v>252</v>
      </c>
      <c r="AU146" s="149" t="s">
        <v>21</v>
      </c>
      <c r="AY146" s="17" t="s">
        <v>250</v>
      </c>
      <c r="BE146" s="150">
        <f>IF(N146="základní",J146,0)</f>
        <v>0</v>
      </c>
      <c r="BF146" s="150">
        <f>IF(N146="snížená",J146,0)</f>
        <v>0</v>
      </c>
      <c r="BG146" s="150">
        <f>IF(N146="zákl. přenesená",J146,0)</f>
        <v>0</v>
      </c>
      <c r="BH146" s="150">
        <f>IF(N146="sníž. přenesená",J146,0)</f>
        <v>0</v>
      </c>
      <c r="BI146" s="150">
        <f>IF(N146="nulová",J146,0)</f>
        <v>0</v>
      </c>
      <c r="BJ146" s="17" t="s">
        <v>88</v>
      </c>
      <c r="BK146" s="150">
        <f>ROUND(I146*H146,2)</f>
        <v>0</v>
      </c>
      <c r="BL146" s="17" t="s">
        <v>257</v>
      </c>
      <c r="BM146" s="149" t="s">
        <v>1815</v>
      </c>
    </row>
    <row r="147" spans="2:65" s="1" customFormat="1" ht="11.25">
      <c r="B147" s="33"/>
      <c r="D147" s="151" t="s">
        <v>259</v>
      </c>
      <c r="F147" s="152" t="s">
        <v>297</v>
      </c>
      <c r="I147" s="153"/>
      <c r="L147" s="33"/>
      <c r="M147" s="154"/>
      <c r="T147" s="57"/>
      <c r="AT147" s="17" t="s">
        <v>259</v>
      </c>
      <c r="AU147" s="17" t="s">
        <v>21</v>
      </c>
    </row>
    <row r="148" spans="2:65" s="12" customFormat="1" ht="11.25">
      <c r="B148" s="155"/>
      <c r="D148" s="156" t="s">
        <v>265</v>
      </c>
      <c r="E148" s="157" t="s">
        <v>1</v>
      </c>
      <c r="F148" s="158" t="s">
        <v>1816</v>
      </c>
      <c r="H148" s="159">
        <v>5287.88</v>
      </c>
      <c r="I148" s="160"/>
      <c r="L148" s="155"/>
      <c r="M148" s="161"/>
      <c r="T148" s="162"/>
      <c r="AT148" s="157" t="s">
        <v>265</v>
      </c>
      <c r="AU148" s="157" t="s">
        <v>21</v>
      </c>
      <c r="AV148" s="12" t="s">
        <v>21</v>
      </c>
      <c r="AW148" s="12" t="s">
        <v>36</v>
      </c>
      <c r="AX148" s="12" t="s">
        <v>80</v>
      </c>
      <c r="AY148" s="157" t="s">
        <v>250</v>
      </c>
    </row>
    <row r="149" spans="2:65" s="12" customFormat="1" ht="11.25">
      <c r="B149" s="155"/>
      <c r="D149" s="156" t="s">
        <v>265</v>
      </c>
      <c r="E149" s="157" t="s">
        <v>1</v>
      </c>
      <c r="F149" s="158" t="s">
        <v>1817</v>
      </c>
      <c r="H149" s="159">
        <v>2456.9299999999998</v>
      </c>
      <c r="I149" s="160"/>
      <c r="L149" s="155"/>
      <c r="M149" s="161"/>
      <c r="T149" s="162"/>
      <c r="AT149" s="157" t="s">
        <v>265</v>
      </c>
      <c r="AU149" s="157" t="s">
        <v>21</v>
      </c>
      <c r="AV149" s="12" t="s">
        <v>21</v>
      </c>
      <c r="AW149" s="12" t="s">
        <v>36</v>
      </c>
      <c r="AX149" s="12" t="s">
        <v>80</v>
      </c>
      <c r="AY149" s="157" t="s">
        <v>250</v>
      </c>
    </row>
    <row r="150" spans="2:65" s="13" customFormat="1" ht="11.25">
      <c r="B150" s="163"/>
      <c r="D150" s="156" t="s">
        <v>265</v>
      </c>
      <c r="E150" s="164" t="s">
        <v>1</v>
      </c>
      <c r="F150" s="165" t="s">
        <v>273</v>
      </c>
      <c r="H150" s="166">
        <v>7744.81</v>
      </c>
      <c r="I150" s="167"/>
      <c r="L150" s="163"/>
      <c r="M150" s="168"/>
      <c r="T150" s="169"/>
      <c r="AT150" s="164" t="s">
        <v>265</v>
      </c>
      <c r="AU150" s="164" t="s">
        <v>21</v>
      </c>
      <c r="AV150" s="13" t="s">
        <v>257</v>
      </c>
      <c r="AW150" s="13" t="s">
        <v>36</v>
      </c>
      <c r="AX150" s="13" t="s">
        <v>88</v>
      </c>
      <c r="AY150" s="164" t="s">
        <v>250</v>
      </c>
    </row>
    <row r="151" spans="2:65" s="1" customFormat="1" ht="37.9" customHeight="1">
      <c r="B151" s="33"/>
      <c r="C151" s="138" t="s">
        <v>280</v>
      </c>
      <c r="D151" s="138" t="s">
        <v>252</v>
      </c>
      <c r="E151" s="139" t="s">
        <v>300</v>
      </c>
      <c r="F151" s="140" t="s">
        <v>301</v>
      </c>
      <c r="G151" s="141" t="s">
        <v>276</v>
      </c>
      <c r="H151" s="142">
        <v>1409.38</v>
      </c>
      <c r="I151" s="143"/>
      <c r="J151" s="144">
        <f>ROUND(I151*H151,2)</f>
        <v>0</v>
      </c>
      <c r="K151" s="140" t="s">
        <v>256</v>
      </c>
      <c r="L151" s="33"/>
      <c r="M151" s="145" t="s">
        <v>1</v>
      </c>
      <c r="N151" s="146" t="s">
        <v>45</v>
      </c>
      <c r="P151" s="147">
        <f>O151*H151</f>
        <v>0</v>
      </c>
      <c r="Q151" s="147">
        <v>0</v>
      </c>
      <c r="R151" s="147">
        <f>Q151*H151</f>
        <v>0</v>
      </c>
      <c r="S151" s="147">
        <v>0</v>
      </c>
      <c r="T151" s="148">
        <f>S151*H151</f>
        <v>0</v>
      </c>
      <c r="AR151" s="149" t="s">
        <v>257</v>
      </c>
      <c r="AT151" s="149" t="s">
        <v>252</v>
      </c>
      <c r="AU151" s="149" t="s">
        <v>21</v>
      </c>
      <c r="AY151" s="17" t="s">
        <v>250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257</v>
      </c>
      <c r="BM151" s="149" t="s">
        <v>1818</v>
      </c>
    </row>
    <row r="152" spans="2:65" s="1" customFormat="1" ht="11.25">
      <c r="B152" s="33"/>
      <c r="D152" s="151" t="s">
        <v>259</v>
      </c>
      <c r="F152" s="152" t="s">
        <v>303</v>
      </c>
      <c r="I152" s="153"/>
      <c r="L152" s="33"/>
      <c r="M152" s="154"/>
      <c r="T152" s="57"/>
      <c r="AT152" s="17" t="s">
        <v>259</v>
      </c>
      <c r="AU152" s="17" t="s">
        <v>21</v>
      </c>
    </row>
    <row r="153" spans="2:65" s="12" customFormat="1" ht="11.25">
      <c r="B153" s="155"/>
      <c r="D153" s="156" t="s">
        <v>265</v>
      </c>
      <c r="E153" s="157" t="s">
        <v>1</v>
      </c>
      <c r="F153" s="158" t="s">
        <v>1819</v>
      </c>
      <c r="H153" s="159">
        <v>1161.8800000000001</v>
      </c>
      <c r="I153" s="160"/>
      <c r="L153" s="155"/>
      <c r="M153" s="161"/>
      <c r="T153" s="162"/>
      <c r="AT153" s="157" t="s">
        <v>265</v>
      </c>
      <c r="AU153" s="157" t="s">
        <v>21</v>
      </c>
      <c r="AV153" s="12" t="s">
        <v>21</v>
      </c>
      <c r="AW153" s="12" t="s">
        <v>36</v>
      </c>
      <c r="AX153" s="12" t="s">
        <v>80</v>
      </c>
      <c r="AY153" s="157" t="s">
        <v>250</v>
      </c>
    </row>
    <row r="154" spans="2:65" s="12" customFormat="1" ht="11.25">
      <c r="B154" s="155"/>
      <c r="D154" s="156" t="s">
        <v>265</v>
      </c>
      <c r="E154" s="157" t="s">
        <v>1</v>
      </c>
      <c r="F154" s="158" t="s">
        <v>1820</v>
      </c>
      <c r="H154" s="159">
        <v>247.5</v>
      </c>
      <c r="I154" s="160"/>
      <c r="L154" s="155"/>
      <c r="M154" s="161"/>
      <c r="T154" s="162"/>
      <c r="AT154" s="157" t="s">
        <v>265</v>
      </c>
      <c r="AU154" s="157" t="s">
        <v>21</v>
      </c>
      <c r="AV154" s="12" t="s">
        <v>21</v>
      </c>
      <c r="AW154" s="12" t="s">
        <v>36</v>
      </c>
      <c r="AX154" s="12" t="s">
        <v>80</v>
      </c>
      <c r="AY154" s="157" t="s">
        <v>250</v>
      </c>
    </row>
    <row r="155" spans="2:65" s="13" customFormat="1" ht="11.25">
      <c r="B155" s="163"/>
      <c r="D155" s="156" t="s">
        <v>265</v>
      </c>
      <c r="E155" s="164" t="s">
        <v>1</v>
      </c>
      <c r="F155" s="165" t="s">
        <v>273</v>
      </c>
      <c r="H155" s="166">
        <v>1409.38</v>
      </c>
      <c r="I155" s="167"/>
      <c r="L155" s="163"/>
      <c r="M155" s="168"/>
      <c r="T155" s="169"/>
      <c r="AT155" s="164" t="s">
        <v>265</v>
      </c>
      <c r="AU155" s="164" t="s">
        <v>21</v>
      </c>
      <c r="AV155" s="13" t="s">
        <v>257</v>
      </c>
      <c r="AW155" s="13" t="s">
        <v>36</v>
      </c>
      <c r="AX155" s="13" t="s">
        <v>88</v>
      </c>
      <c r="AY155" s="164" t="s">
        <v>250</v>
      </c>
    </row>
    <row r="156" spans="2:65" s="1" customFormat="1" ht="24.2" customHeight="1">
      <c r="B156" s="33"/>
      <c r="C156" s="138" t="s">
        <v>287</v>
      </c>
      <c r="D156" s="138" t="s">
        <v>252</v>
      </c>
      <c r="E156" s="139" t="s">
        <v>1355</v>
      </c>
      <c r="F156" s="140" t="s">
        <v>1356</v>
      </c>
      <c r="G156" s="141" t="s">
        <v>255</v>
      </c>
      <c r="H156" s="142">
        <v>5733.7</v>
      </c>
      <c r="I156" s="143"/>
      <c r="J156" s="144">
        <f>ROUND(I156*H156,2)</f>
        <v>0</v>
      </c>
      <c r="K156" s="140" t="s">
        <v>256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1.4999999999999999E-4</v>
      </c>
      <c r="R156" s="147">
        <f>Q156*H156</f>
        <v>0.8600549999999999</v>
      </c>
      <c r="S156" s="147">
        <v>0</v>
      </c>
      <c r="T156" s="148">
        <f>S156*H156</f>
        <v>0</v>
      </c>
      <c r="AR156" s="149" t="s">
        <v>257</v>
      </c>
      <c r="AT156" s="149" t="s">
        <v>252</v>
      </c>
      <c r="AU156" s="149" t="s">
        <v>21</v>
      </c>
      <c r="AY156" s="17" t="s">
        <v>250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257</v>
      </c>
      <c r="BM156" s="149" t="s">
        <v>1821</v>
      </c>
    </row>
    <row r="157" spans="2:65" s="1" customFormat="1" ht="11.25">
      <c r="B157" s="33"/>
      <c r="D157" s="151" t="s">
        <v>259</v>
      </c>
      <c r="F157" s="152" t="s">
        <v>1358</v>
      </c>
      <c r="I157" s="153"/>
      <c r="L157" s="33"/>
      <c r="M157" s="154"/>
      <c r="T157" s="57"/>
      <c r="AT157" s="17" t="s">
        <v>259</v>
      </c>
      <c r="AU157" s="17" t="s">
        <v>21</v>
      </c>
    </row>
    <row r="158" spans="2:65" s="12" customFormat="1" ht="11.25">
      <c r="B158" s="155"/>
      <c r="D158" s="156" t="s">
        <v>265</v>
      </c>
      <c r="E158" s="157" t="s">
        <v>1</v>
      </c>
      <c r="F158" s="158" t="s">
        <v>1822</v>
      </c>
      <c r="H158" s="159">
        <v>5733.7</v>
      </c>
      <c r="I158" s="160"/>
      <c r="L158" s="155"/>
      <c r="M158" s="161"/>
      <c r="T158" s="162"/>
      <c r="AT158" s="157" t="s">
        <v>265</v>
      </c>
      <c r="AU158" s="157" t="s">
        <v>21</v>
      </c>
      <c r="AV158" s="12" t="s">
        <v>21</v>
      </c>
      <c r="AW158" s="12" t="s">
        <v>36</v>
      </c>
      <c r="AX158" s="12" t="s">
        <v>88</v>
      </c>
      <c r="AY158" s="157" t="s">
        <v>250</v>
      </c>
    </row>
    <row r="159" spans="2:65" s="1" customFormat="1" ht="24.2" customHeight="1">
      <c r="B159" s="33"/>
      <c r="C159" s="138" t="s">
        <v>293</v>
      </c>
      <c r="D159" s="138" t="s">
        <v>252</v>
      </c>
      <c r="E159" s="139" t="s">
        <v>1361</v>
      </c>
      <c r="F159" s="140" t="s">
        <v>1362</v>
      </c>
      <c r="G159" s="141" t="s">
        <v>255</v>
      </c>
      <c r="H159" s="142">
        <v>5235.9799999999996</v>
      </c>
      <c r="I159" s="143"/>
      <c r="J159" s="144">
        <f>ROUND(I159*H159,2)</f>
        <v>0</v>
      </c>
      <c r="K159" s="140" t="s">
        <v>256</v>
      </c>
      <c r="L159" s="33"/>
      <c r="M159" s="145" t="s">
        <v>1</v>
      </c>
      <c r="N159" s="146" t="s">
        <v>45</v>
      </c>
      <c r="P159" s="147">
        <f>O159*H159</f>
        <v>0</v>
      </c>
      <c r="Q159" s="147">
        <v>0</v>
      </c>
      <c r="R159" s="147">
        <f>Q159*H159</f>
        <v>0</v>
      </c>
      <c r="S159" s="147">
        <v>0</v>
      </c>
      <c r="T159" s="148">
        <f>S159*H159</f>
        <v>0</v>
      </c>
      <c r="AR159" s="149" t="s">
        <v>257</v>
      </c>
      <c r="AT159" s="149" t="s">
        <v>252</v>
      </c>
      <c r="AU159" s="149" t="s">
        <v>21</v>
      </c>
      <c r="AY159" s="17" t="s">
        <v>250</v>
      </c>
      <c r="BE159" s="150">
        <f>IF(N159="základní",J159,0)</f>
        <v>0</v>
      </c>
      <c r="BF159" s="150">
        <f>IF(N159="snížená",J159,0)</f>
        <v>0</v>
      </c>
      <c r="BG159" s="150">
        <f>IF(N159="zákl. přenesená",J159,0)</f>
        <v>0</v>
      </c>
      <c r="BH159" s="150">
        <f>IF(N159="sníž. přenesená",J159,0)</f>
        <v>0</v>
      </c>
      <c r="BI159" s="150">
        <f>IF(N159="nulová",J159,0)</f>
        <v>0</v>
      </c>
      <c r="BJ159" s="17" t="s">
        <v>88</v>
      </c>
      <c r="BK159" s="150">
        <f>ROUND(I159*H159,2)</f>
        <v>0</v>
      </c>
      <c r="BL159" s="17" t="s">
        <v>257</v>
      </c>
      <c r="BM159" s="149" t="s">
        <v>1823</v>
      </c>
    </row>
    <row r="160" spans="2:65" s="1" customFormat="1" ht="11.25">
      <c r="B160" s="33"/>
      <c r="D160" s="151" t="s">
        <v>259</v>
      </c>
      <c r="F160" s="152" t="s">
        <v>1364</v>
      </c>
      <c r="I160" s="153"/>
      <c r="L160" s="33"/>
      <c r="M160" s="154"/>
      <c r="T160" s="57"/>
      <c r="AT160" s="17" t="s">
        <v>259</v>
      </c>
      <c r="AU160" s="17" t="s">
        <v>21</v>
      </c>
    </row>
    <row r="161" spans="2:65" s="12" customFormat="1" ht="11.25">
      <c r="B161" s="155"/>
      <c r="D161" s="156" t="s">
        <v>265</v>
      </c>
      <c r="E161" s="157" t="s">
        <v>1</v>
      </c>
      <c r="F161" s="158" t="s">
        <v>1824</v>
      </c>
      <c r="H161" s="159">
        <v>5235.9799999999996</v>
      </c>
      <c r="I161" s="160"/>
      <c r="L161" s="155"/>
      <c r="M161" s="161"/>
      <c r="T161" s="162"/>
      <c r="AT161" s="157" t="s">
        <v>265</v>
      </c>
      <c r="AU161" s="157" t="s">
        <v>21</v>
      </c>
      <c r="AV161" s="12" t="s">
        <v>21</v>
      </c>
      <c r="AW161" s="12" t="s">
        <v>36</v>
      </c>
      <c r="AX161" s="12" t="s">
        <v>88</v>
      </c>
      <c r="AY161" s="157" t="s">
        <v>250</v>
      </c>
    </row>
    <row r="162" spans="2:65" s="1" customFormat="1" ht="16.5" customHeight="1">
      <c r="B162" s="33"/>
      <c r="C162" s="178" t="s">
        <v>299</v>
      </c>
      <c r="D162" s="178" t="s">
        <v>364</v>
      </c>
      <c r="E162" s="179" t="s">
        <v>1366</v>
      </c>
      <c r="F162" s="180" t="s">
        <v>1367</v>
      </c>
      <c r="G162" s="181" t="s">
        <v>402</v>
      </c>
      <c r="H162" s="182">
        <v>354.05599999999998</v>
      </c>
      <c r="I162" s="183"/>
      <c r="J162" s="184">
        <f>ROUND(I162*H162,2)</f>
        <v>0</v>
      </c>
      <c r="K162" s="180" t="s">
        <v>1</v>
      </c>
      <c r="L162" s="185"/>
      <c r="M162" s="186" t="s">
        <v>1</v>
      </c>
      <c r="N162" s="187" t="s">
        <v>45</v>
      </c>
      <c r="P162" s="147">
        <f>O162*H162</f>
        <v>0</v>
      </c>
      <c r="Q162" s="147">
        <v>1</v>
      </c>
      <c r="R162" s="147">
        <f>Q162*H162</f>
        <v>354.05599999999998</v>
      </c>
      <c r="S162" s="147">
        <v>0</v>
      </c>
      <c r="T162" s="148">
        <f>S162*H162</f>
        <v>0</v>
      </c>
      <c r="AR162" s="149" t="s">
        <v>299</v>
      </c>
      <c r="AT162" s="149" t="s">
        <v>364</v>
      </c>
      <c r="AU162" s="149" t="s">
        <v>21</v>
      </c>
      <c r="AY162" s="17" t="s">
        <v>250</v>
      </c>
      <c r="BE162" s="150">
        <f>IF(N162="základní",J162,0)</f>
        <v>0</v>
      </c>
      <c r="BF162" s="150">
        <f>IF(N162="snížená",J162,0)</f>
        <v>0</v>
      </c>
      <c r="BG162" s="150">
        <f>IF(N162="zákl. přenesená",J162,0)</f>
        <v>0</v>
      </c>
      <c r="BH162" s="150">
        <f>IF(N162="sníž. přenesená",J162,0)</f>
        <v>0</v>
      </c>
      <c r="BI162" s="150">
        <f>IF(N162="nulová",J162,0)</f>
        <v>0</v>
      </c>
      <c r="BJ162" s="17" t="s">
        <v>88</v>
      </c>
      <c r="BK162" s="150">
        <f>ROUND(I162*H162,2)</f>
        <v>0</v>
      </c>
      <c r="BL162" s="17" t="s">
        <v>257</v>
      </c>
      <c r="BM162" s="149" t="s">
        <v>1825</v>
      </c>
    </row>
    <row r="163" spans="2:65" s="12" customFormat="1" ht="11.25">
      <c r="B163" s="155"/>
      <c r="D163" s="156" t="s">
        <v>265</v>
      </c>
      <c r="E163" s="157" t="s">
        <v>1</v>
      </c>
      <c r="F163" s="158" t="s">
        <v>1826</v>
      </c>
      <c r="H163" s="159">
        <v>354.05599999999998</v>
      </c>
      <c r="I163" s="160"/>
      <c r="L163" s="155"/>
      <c r="M163" s="161"/>
      <c r="T163" s="162"/>
      <c r="AT163" s="157" t="s">
        <v>265</v>
      </c>
      <c r="AU163" s="157" t="s">
        <v>21</v>
      </c>
      <c r="AV163" s="12" t="s">
        <v>21</v>
      </c>
      <c r="AW163" s="12" t="s">
        <v>36</v>
      </c>
      <c r="AX163" s="12" t="s">
        <v>88</v>
      </c>
      <c r="AY163" s="157" t="s">
        <v>250</v>
      </c>
    </row>
    <row r="164" spans="2:65" s="1" customFormat="1" ht="33" customHeight="1">
      <c r="B164" s="33"/>
      <c r="C164" s="138" t="s">
        <v>305</v>
      </c>
      <c r="D164" s="138" t="s">
        <v>252</v>
      </c>
      <c r="E164" s="139" t="s">
        <v>1371</v>
      </c>
      <c r="F164" s="140" t="s">
        <v>1372</v>
      </c>
      <c r="G164" s="141" t="s">
        <v>255</v>
      </c>
      <c r="H164" s="142">
        <v>5660.5</v>
      </c>
      <c r="I164" s="143"/>
      <c r="J164" s="144">
        <f>ROUND(I164*H164,2)</f>
        <v>0</v>
      </c>
      <c r="K164" s="140" t="s">
        <v>256</v>
      </c>
      <c r="L164" s="33"/>
      <c r="M164" s="145" t="s">
        <v>1</v>
      </c>
      <c r="N164" s="146" t="s">
        <v>45</v>
      </c>
      <c r="P164" s="147">
        <f>O164*H164</f>
        <v>0</v>
      </c>
      <c r="Q164" s="147">
        <v>0</v>
      </c>
      <c r="R164" s="147">
        <f>Q164*H164</f>
        <v>0</v>
      </c>
      <c r="S164" s="147">
        <v>0</v>
      </c>
      <c r="T164" s="148">
        <f>S164*H164</f>
        <v>0</v>
      </c>
      <c r="AR164" s="149" t="s">
        <v>257</v>
      </c>
      <c r="AT164" s="149" t="s">
        <v>252</v>
      </c>
      <c r="AU164" s="149" t="s">
        <v>21</v>
      </c>
      <c r="AY164" s="17" t="s">
        <v>250</v>
      </c>
      <c r="BE164" s="150">
        <f>IF(N164="základní",J164,0)</f>
        <v>0</v>
      </c>
      <c r="BF164" s="150">
        <f>IF(N164="snížená",J164,0)</f>
        <v>0</v>
      </c>
      <c r="BG164" s="150">
        <f>IF(N164="zákl. přenesená",J164,0)</f>
        <v>0</v>
      </c>
      <c r="BH164" s="150">
        <f>IF(N164="sníž. přenesená",J164,0)</f>
        <v>0</v>
      </c>
      <c r="BI164" s="150">
        <f>IF(N164="nulová",J164,0)</f>
        <v>0</v>
      </c>
      <c r="BJ164" s="17" t="s">
        <v>88</v>
      </c>
      <c r="BK164" s="150">
        <f>ROUND(I164*H164,2)</f>
        <v>0</v>
      </c>
      <c r="BL164" s="17" t="s">
        <v>257</v>
      </c>
      <c r="BM164" s="149" t="s">
        <v>1827</v>
      </c>
    </row>
    <row r="165" spans="2:65" s="1" customFormat="1" ht="11.25">
      <c r="B165" s="33"/>
      <c r="D165" s="151" t="s">
        <v>259</v>
      </c>
      <c r="F165" s="152" t="s">
        <v>1374</v>
      </c>
      <c r="I165" s="153"/>
      <c r="L165" s="33"/>
      <c r="M165" s="154"/>
      <c r="T165" s="57"/>
      <c r="AT165" s="17" t="s">
        <v>259</v>
      </c>
      <c r="AU165" s="17" t="s">
        <v>21</v>
      </c>
    </row>
    <row r="166" spans="2:65" s="1" customFormat="1" ht="37.9" customHeight="1">
      <c r="B166" s="33"/>
      <c r="C166" s="138" t="s">
        <v>311</v>
      </c>
      <c r="D166" s="138" t="s">
        <v>252</v>
      </c>
      <c r="E166" s="139" t="s">
        <v>790</v>
      </c>
      <c r="F166" s="140" t="s">
        <v>791</v>
      </c>
      <c r="G166" s="141" t="s">
        <v>276</v>
      </c>
      <c r="H166" s="142">
        <v>4354.1000000000004</v>
      </c>
      <c r="I166" s="143"/>
      <c r="J166" s="144">
        <f>ROUND(I166*H166,2)</f>
        <v>0</v>
      </c>
      <c r="K166" s="140" t="s">
        <v>256</v>
      </c>
      <c r="L166" s="33"/>
      <c r="M166" s="145" t="s">
        <v>1</v>
      </c>
      <c r="N166" s="146" t="s">
        <v>45</v>
      </c>
      <c r="P166" s="147">
        <f>O166*H166</f>
        <v>0</v>
      </c>
      <c r="Q166" s="147">
        <v>0</v>
      </c>
      <c r="R166" s="147">
        <f>Q166*H166</f>
        <v>0</v>
      </c>
      <c r="S166" s="147">
        <v>0</v>
      </c>
      <c r="T166" s="148">
        <f>S166*H166</f>
        <v>0</v>
      </c>
      <c r="AR166" s="149" t="s">
        <v>257</v>
      </c>
      <c r="AT166" s="149" t="s">
        <v>252</v>
      </c>
      <c r="AU166" s="149" t="s">
        <v>21</v>
      </c>
      <c r="AY166" s="17" t="s">
        <v>250</v>
      </c>
      <c r="BE166" s="150">
        <f>IF(N166="základní",J166,0)</f>
        <v>0</v>
      </c>
      <c r="BF166" s="150">
        <f>IF(N166="snížená",J166,0)</f>
        <v>0</v>
      </c>
      <c r="BG166" s="150">
        <f>IF(N166="zákl. přenesená",J166,0)</f>
        <v>0</v>
      </c>
      <c r="BH166" s="150">
        <f>IF(N166="sníž. přenesená",J166,0)</f>
        <v>0</v>
      </c>
      <c r="BI166" s="150">
        <f>IF(N166="nulová",J166,0)</f>
        <v>0</v>
      </c>
      <c r="BJ166" s="17" t="s">
        <v>88</v>
      </c>
      <c r="BK166" s="150">
        <f>ROUND(I166*H166,2)</f>
        <v>0</v>
      </c>
      <c r="BL166" s="17" t="s">
        <v>257</v>
      </c>
      <c r="BM166" s="149" t="s">
        <v>1828</v>
      </c>
    </row>
    <row r="167" spans="2:65" s="1" customFormat="1" ht="11.25">
      <c r="B167" s="33"/>
      <c r="D167" s="151" t="s">
        <v>259</v>
      </c>
      <c r="F167" s="152" t="s">
        <v>793</v>
      </c>
      <c r="I167" s="153"/>
      <c r="L167" s="33"/>
      <c r="M167" s="154"/>
      <c r="T167" s="57"/>
      <c r="AT167" s="17" t="s">
        <v>259</v>
      </c>
      <c r="AU167" s="17" t="s">
        <v>21</v>
      </c>
    </row>
    <row r="168" spans="2:65" s="12" customFormat="1" ht="11.25">
      <c r="B168" s="155"/>
      <c r="D168" s="156" t="s">
        <v>265</v>
      </c>
      <c r="E168" s="157" t="s">
        <v>1</v>
      </c>
      <c r="F168" s="158" t="s">
        <v>1829</v>
      </c>
      <c r="H168" s="159">
        <v>4354.1000000000004</v>
      </c>
      <c r="I168" s="160"/>
      <c r="L168" s="155"/>
      <c r="M168" s="161"/>
      <c r="T168" s="162"/>
      <c r="AT168" s="157" t="s">
        <v>265</v>
      </c>
      <c r="AU168" s="157" t="s">
        <v>21</v>
      </c>
      <c r="AV168" s="12" t="s">
        <v>21</v>
      </c>
      <c r="AW168" s="12" t="s">
        <v>36</v>
      </c>
      <c r="AX168" s="12" t="s">
        <v>88</v>
      </c>
      <c r="AY168" s="157" t="s">
        <v>250</v>
      </c>
    </row>
    <row r="169" spans="2:65" s="1" customFormat="1" ht="24.2" customHeight="1">
      <c r="B169" s="33"/>
      <c r="C169" s="138" t="s">
        <v>320</v>
      </c>
      <c r="D169" s="138" t="s">
        <v>252</v>
      </c>
      <c r="E169" s="139" t="s">
        <v>1382</v>
      </c>
      <c r="F169" s="140" t="s">
        <v>1383</v>
      </c>
      <c r="G169" s="141" t="s">
        <v>276</v>
      </c>
      <c r="H169" s="142">
        <v>2456.9</v>
      </c>
      <c r="I169" s="143"/>
      <c r="J169" s="144">
        <f>ROUND(I169*H169,2)</f>
        <v>0</v>
      </c>
      <c r="K169" s="140" t="s">
        <v>256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0</v>
      </c>
      <c r="R169" s="147">
        <f>Q169*H169</f>
        <v>0</v>
      </c>
      <c r="S169" s="147">
        <v>0</v>
      </c>
      <c r="T169" s="148">
        <f>S169*H169</f>
        <v>0</v>
      </c>
      <c r="AR169" s="149" t="s">
        <v>257</v>
      </c>
      <c r="AT169" s="149" t="s">
        <v>252</v>
      </c>
      <c r="AU169" s="149" t="s">
        <v>21</v>
      </c>
      <c r="AY169" s="17" t="s">
        <v>250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257</v>
      </c>
      <c r="BM169" s="149" t="s">
        <v>1830</v>
      </c>
    </row>
    <row r="170" spans="2:65" s="1" customFormat="1" ht="11.25">
      <c r="B170" s="33"/>
      <c r="D170" s="151" t="s">
        <v>259</v>
      </c>
      <c r="F170" s="152" t="s">
        <v>1385</v>
      </c>
      <c r="I170" s="153"/>
      <c r="L170" s="33"/>
      <c r="M170" s="154"/>
      <c r="T170" s="57"/>
      <c r="AT170" s="17" t="s">
        <v>259</v>
      </c>
      <c r="AU170" s="17" t="s">
        <v>21</v>
      </c>
    </row>
    <row r="171" spans="2:65" s="12" customFormat="1" ht="11.25">
      <c r="B171" s="155"/>
      <c r="D171" s="156" t="s">
        <v>265</v>
      </c>
      <c r="E171" s="157" t="s">
        <v>1</v>
      </c>
      <c r="F171" s="158" t="s">
        <v>1831</v>
      </c>
      <c r="H171" s="159">
        <v>2456.9</v>
      </c>
      <c r="I171" s="160"/>
      <c r="L171" s="155"/>
      <c r="M171" s="161"/>
      <c r="T171" s="162"/>
      <c r="AT171" s="157" t="s">
        <v>265</v>
      </c>
      <c r="AU171" s="157" t="s">
        <v>21</v>
      </c>
      <c r="AV171" s="12" t="s">
        <v>21</v>
      </c>
      <c r="AW171" s="12" t="s">
        <v>36</v>
      </c>
      <c r="AX171" s="12" t="s">
        <v>88</v>
      </c>
      <c r="AY171" s="157" t="s">
        <v>250</v>
      </c>
    </row>
    <row r="172" spans="2:65" s="1" customFormat="1" ht="24.2" customHeight="1">
      <c r="B172" s="33"/>
      <c r="C172" s="138" t="s">
        <v>331</v>
      </c>
      <c r="D172" s="138" t="s">
        <v>252</v>
      </c>
      <c r="E172" s="139" t="s">
        <v>1315</v>
      </c>
      <c r="F172" s="140" t="s">
        <v>1316</v>
      </c>
      <c r="G172" s="141" t="s">
        <v>255</v>
      </c>
      <c r="H172" s="142">
        <v>1915.55</v>
      </c>
      <c r="I172" s="143"/>
      <c r="J172" s="144">
        <f>ROUND(I172*H172,2)</f>
        <v>0</v>
      </c>
      <c r="K172" s="140" t="s">
        <v>256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0</v>
      </c>
      <c r="R172" s="147">
        <f>Q172*H172</f>
        <v>0</v>
      </c>
      <c r="S172" s="147">
        <v>0</v>
      </c>
      <c r="T172" s="148">
        <f>S172*H172</f>
        <v>0</v>
      </c>
      <c r="AR172" s="149" t="s">
        <v>257</v>
      </c>
      <c r="AT172" s="149" t="s">
        <v>252</v>
      </c>
      <c r="AU172" s="149" t="s">
        <v>21</v>
      </c>
      <c r="AY172" s="17" t="s">
        <v>250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257</v>
      </c>
      <c r="BM172" s="149" t="s">
        <v>1832</v>
      </c>
    </row>
    <row r="173" spans="2:65" s="1" customFormat="1" ht="11.25">
      <c r="B173" s="33"/>
      <c r="D173" s="151" t="s">
        <v>259</v>
      </c>
      <c r="F173" s="152" t="s">
        <v>1318</v>
      </c>
      <c r="I173" s="153"/>
      <c r="L173" s="33"/>
      <c r="M173" s="154"/>
      <c r="T173" s="57"/>
      <c r="AT173" s="17" t="s">
        <v>259</v>
      </c>
      <c r="AU173" s="17" t="s">
        <v>21</v>
      </c>
    </row>
    <row r="174" spans="2:65" s="12" customFormat="1" ht="11.25">
      <c r="B174" s="155"/>
      <c r="D174" s="156" t="s">
        <v>265</v>
      </c>
      <c r="E174" s="157" t="s">
        <v>1</v>
      </c>
      <c r="F174" s="158" t="s">
        <v>1833</v>
      </c>
      <c r="H174" s="159">
        <v>1915.55</v>
      </c>
      <c r="I174" s="160"/>
      <c r="L174" s="155"/>
      <c r="M174" s="161"/>
      <c r="T174" s="162"/>
      <c r="AT174" s="157" t="s">
        <v>265</v>
      </c>
      <c r="AU174" s="157" t="s">
        <v>21</v>
      </c>
      <c r="AV174" s="12" t="s">
        <v>21</v>
      </c>
      <c r="AW174" s="12" t="s">
        <v>36</v>
      </c>
      <c r="AX174" s="12" t="s">
        <v>88</v>
      </c>
      <c r="AY174" s="157" t="s">
        <v>250</v>
      </c>
    </row>
    <row r="175" spans="2:65" s="1" customFormat="1" ht="16.5" customHeight="1">
      <c r="B175" s="33"/>
      <c r="C175" s="138" t="s">
        <v>335</v>
      </c>
      <c r="D175" s="138" t="s">
        <v>252</v>
      </c>
      <c r="E175" s="139" t="s">
        <v>1418</v>
      </c>
      <c r="F175" s="140" t="s">
        <v>1419</v>
      </c>
      <c r="G175" s="141" t="s">
        <v>276</v>
      </c>
      <c r="H175" s="142">
        <v>706.86</v>
      </c>
      <c r="I175" s="143"/>
      <c r="J175" s="144">
        <f>ROUND(I175*H175,2)</f>
        <v>0</v>
      </c>
      <c r="K175" s="140" t="s">
        <v>1</v>
      </c>
      <c r="L175" s="33"/>
      <c r="M175" s="145" t="s">
        <v>1</v>
      </c>
      <c r="N175" s="146" t="s">
        <v>45</v>
      </c>
      <c r="P175" s="147">
        <f>O175*H175</f>
        <v>0</v>
      </c>
      <c r="Q175" s="147">
        <v>0</v>
      </c>
      <c r="R175" s="147">
        <f>Q175*H175</f>
        <v>0</v>
      </c>
      <c r="S175" s="147">
        <v>0</v>
      </c>
      <c r="T175" s="148">
        <f>S175*H175</f>
        <v>0</v>
      </c>
      <c r="AR175" s="149" t="s">
        <v>257</v>
      </c>
      <c r="AT175" s="149" t="s">
        <v>252</v>
      </c>
      <c r="AU175" s="149" t="s">
        <v>21</v>
      </c>
      <c r="AY175" s="17" t="s">
        <v>250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257</v>
      </c>
      <c r="BM175" s="149" t="s">
        <v>1834</v>
      </c>
    </row>
    <row r="176" spans="2:65" s="12" customFormat="1" ht="11.25">
      <c r="B176" s="155"/>
      <c r="D176" s="156" t="s">
        <v>265</v>
      </c>
      <c r="E176" s="157" t="s">
        <v>1</v>
      </c>
      <c r="F176" s="158" t="s">
        <v>1835</v>
      </c>
      <c r="H176" s="159">
        <v>706.86</v>
      </c>
      <c r="I176" s="160"/>
      <c r="L176" s="155"/>
      <c r="M176" s="161"/>
      <c r="T176" s="162"/>
      <c r="AT176" s="157" t="s">
        <v>265</v>
      </c>
      <c r="AU176" s="157" t="s">
        <v>21</v>
      </c>
      <c r="AV176" s="12" t="s">
        <v>21</v>
      </c>
      <c r="AW176" s="12" t="s">
        <v>36</v>
      </c>
      <c r="AX176" s="12" t="s">
        <v>88</v>
      </c>
      <c r="AY176" s="157" t="s">
        <v>250</v>
      </c>
    </row>
    <row r="177" spans="2:65" s="1" customFormat="1" ht="16.5" customHeight="1">
      <c r="B177" s="33"/>
      <c r="C177" s="138" t="s">
        <v>340</v>
      </c>
      <c r="D177" s="138" t="s">
        <v>252</v>
      </c>
      <c r="E177" s="139" t="s">
        <v>332</v>
      </c>
      <c r="F177" s="140" t="s">
        <v>333</v>
      </c>
      <c r="G177" s="141" t="s">
        <v>276</v>
      </c>
      <c r="H177" s="142">
        <v>4354.1000000000004</v>
      </c>
      <c r="I177" s="143"/>
      <c r="J177" s="144">
        <f>ROUND(I177*H177,2)</f>
        <v>0</v>
      </c>
      <c r="K177" s="140" t="s">
        <v>1</v>
      </c>
      <c r="L177" s="33"/>
      <c r="M177" s="145" t="s">
        <v>1</v>
      </c>
      <c r="N177" s="146" t="s">
        <v>45</v>
      </c>
      <c r="P177" s="147">
        <f>O177*H177</f>
        <v>0</v>
      </c>
      <c r="Q177" s="147">
        <v>0</v>
      </c>
      <c r="R177" s="147">
        <f>Q177*H177</f>
        <v>0</v>
      </c>
      <c r="S177" s="147">
        <v>0</v>
      </c>
      <c r="T177" s="148">
        <f>S177*H177</f>
        <v>0</v>
      </c>
      <c r="AR177" s="149" t="s">
        <v>257</v>
      </c>
      <c r="AT177" s="149" t="s">
        <v>252</v>
      </c>
      <c r="AU177" s="149" t="s">
        <v>21</v>
      </c>
      <c r="AY177" s="17" t="s">
        <v>250</v>
      </c>
      <c r="BE177" s="150">
        <f>IF(N177="základní",J177,0)</f>
        <v>0</v>
      </c>
      <c r="BF177" s="150">
        <f>IF(N177="snížená",J177,0)</f>
        <v>0</v>
      </c>
      <c r="BG177" s="150">
        <f>IF(N177="zákl. přenesená",J177,0)</f>
        <v>0</v>
      </c>
      <c r="BH177" s="150">
        <f>IF(N177="sníž. přenesená",J177,0)</f>
        <v>0</v>
      </c>
      <c r="BI177" s="150">
        <f>IF(N177="nulová",J177,0)</f>
        <v>0</v>
      </c>
      <c r="BJ177" s="17" t="s">
        <v>88</v>
      </c>
      <c r="BK177" s="150">
        <f>ROUND(I177*H177,2)</f>
        <v>0</v>
      </c>
      <c r="BL177" s="17" t="s">
        <v>257</v>
      </c>
      <c r="BM177" s="149" t="s">
        <v>1836</v>
      </c>
    </row>
    <row r="178" spans="2:65" s="12" customFormat="1" ht="11.25">
      <c r="B178" s="155"/>
      <c r="D178" s="156" t="s">
        <v>265</v>
      </c>
      <c r="E178" s="157" t="s">
        <v>1</v>
      </c>
      <c r="F178" s="158" t="s">
        <v>1837</v>
      </c>
      <c r="H178" s="159">
        <v>4354.1000000000004</v>
      </c>
      <c r="I178" s="160"/>
      <c r="L178" s="155"/>
      <c r="M178" s="161"/>
      <c r="T178" s="162"/>
      <c r="AT178" s="157" t="s">
        <v>265</v>
      </c>
      <c r="AU178" s="157" t="s">
        <v>21</v>
      </c>
      <c r="AV178" s="12" t="s">
        <v>21</v>
      </c>
      <c r="AW178" s="12" t="s">
        <v>36</v>
      </c>
      <c r="AX178" s="12" t="s">
        <v>88</v>
      </c>
      <c r="AY178" s="157" t="s">
        <v>250</v>
      </c>
    </row>
    <row r="179" spans="2:65" s="1" customFormat="1" ht="37.9" customHeight="1">
      <c r="B179" s="33"/>
      <c r="C179" s="138" t="s">
        <v>8</v>
      </c>
      <c r="D179" s="138" t="s">
        <v>252</v>
      </c>
      <c r="E179" s="139" t="s">
        <v>312</v>
      </c>
      <c r="F179" s="140" t="s">
        <v>313</v>
      </c>
      <c r="G179" s="141" t="s">
        <v>276</v>
      </c>
      <c r="H179" s="142">
        <v>900.56</v>
      </c>
      <c r="I179" s="143"/>
      <c r="J179" s="144">
        <f>ROUND(I179*H179,2)</f>
        <v>0</v>
      </c>
      <c r="K179" s="140" t="s">
        <v>256</v>
      </c>
      <c r="L179" s="33"/>
      <c r="M179" s="145" t="s">
        <v>1</v>
      </c>
      <c r="N179" s="146" t="s">
        <v>45</v>
      </c>
      <c r="P179" s="147">
        <f>O179*H179</f>
        <v>0</v>
      </c>
      <c r="Q179" s="147">
        <v>0</v>
      </c>
      <c r="R179" s="147">
        <f>Q179*H179</f>
        <v>0</v>
      </c>
      <c r="S179" s="147">
        <v>0</v>
      </c>
      <c r="T179" s="148">
        <f>S179*H179</f>
        <v>0</v>
      </c>
      <c r="AR179" s="149" t="s">
        <v>257</v>
      </c>
      <c r="AT179" s="149" t="s">
        <v>252</v>
      </c>
      <c r="AU179" s="149" t="s">
        <v>21</v>
      </c>
      <c r="AY179" s="17" t="s">
        <v>250</v>
      </c>
      <c r="BE179" s="150">
        <f>IF(N179="základní",J179,0)</f>
        <v>0</v>
      </c>
      <c r="BF179" s="150">
        <f>IF(N179="snížená",J179,0)</f>
        <v>0</v>
      </c>
      <c r="BG179" s="150">
        <f>IF(N179="zákl. přenesená",J179,0)</f>
        <v>0</v>
      </c>
      <c r="BH179" s="150">
        <f>IF(N179="sníž. přenesená",J179,0)</f>
        <v>0</v>
      </c>
      <c r="BI179" s="150">
        <f>IF(N179="nulová",J179,0)</f>
        <v>0</v>
      </c>
      <c r="BJ179" s="17" t="s">
        <v>88</v>
      </c>
      <c r="BK179" s="150">
        <f>ROUND(I179*H179,2)</f>
        <v>0</v>
      </c>
      <c r="BL179" s="17" t="s">
        <v>257</v>
      </c>
      <c r="BM179" s="149" t="s">
        <v>1838</v>
      </c>
    </row>
    <row r="180" spans="2:65" s="1" customFormat="1" ht="11.25">
      <c r="B180" s="33"/>
      <c r="D180" s="151" t="s">
        <v>259</v>
      </c>
      <c r="F180" s="152" t="s">
        <v>315</v>
      </c>
      <c r="I180" s="153"/>
      <c r="L180" s="33"/>
      <c r="M180" s="154"/>
      <c r="T180" s="57"/>
      <c r="AT180" s="17" t="s">
        <v>259</v>
      </c>
      <c r="AU180" s="17" t="s">
        <v>21</v>
      </c>
    </row>
    <row r="181" spans="2:65" s="12" customFormat="1" ht="11.25">
      <c r="B181" s="155"/>
      <c r="D181" s="156" t="s">
        <v>265</v>
      </c>
      <c r="E181" s="157" t="s">
        <v>1</v>
      </c>
      <c r="F181" s="158" t="s">
        <v>1839</v>
      </c>
      <c r="H181" s="159">
        <v>551.48</v>
      </c>
      <c r="I181" s="160"/>
      <c r="L181" s="155"/>
      <c r="M181" s="161"/>
      <c r="T181" s="162"/>
      <c r="AT181" s="157" t="s">
        <v>265</v>
      </c>
      <c r="AU181" s="157" t="s">
        <v>21</v>
      </c>
      <c r="AV181" s="12" t="s">
        <v>21</v>
      </c>
      <c r="AW181" s="12" t="s">
        <v>36</v>
      </c>
      <c r="AX181" s="12" t="s">
        <v>80</v>
      </c>
      <c r="AY181" s="157" t="s">
        <v>250</v>
      </c>
    </row>
    <row r="182" spans="2:65" s="14" customFormat="1" ht="11.25">
      <c r="B182" s="171"/>
      <c r="D182" s="156" t="s">
        <v>265</v>
      </c>
      <c r="E182" s="172" t="s">
        <v>1</v>
      </c>
      <c r="F182" s="173" t="s">
        <v>317</v>
      </c>
      <c r="H182" s="174">
        <v>551.48</v>
      </c>
      <c r="I182" s="175"/>
      <c r="L182" s="171"/>
      <c r="M182" s="176"/>
      <c r="T182" s="177"/>
      <c r="AT182" s="172" t="s">
        <v>265</v>
      </c>
      <c r="AU182" s="172" t="s">
        <v>21</v>
      </c>
      <c r="AV182" s="14" t="s">
        <v>267</v>
      </c>
      <c r="AW182" s="14" t="s">
        <v>36</v>
      </c>
      <c r="AX182" s="14" t="s">
        <v>80</v>
      </c>
      <c r="AY182" s="172" t="s">
        <v>250</v>
      </c>
    </row>
    <row r="183" spans="2:65" s="12" customFormat="1" ht="11.25">
      <c r="B183" s="155"/>
      <c r="D183" s="156" t="s">
        <v>265</v>
      </c>
      <c r="E183" s="157" t="s">
        <v>1</v>
      </c>
      <c r="F183" s="158" t="s">
        <v>1840</v>
      </c>
      <c r="H183" s="159">
        <v>349.08</v>
      </c>
      <c r="I183" s="160"/>
      <c r="L183" s="155"/>
      <c r="M183" s="161"/>
      <c r="T183" s="162"/>
      <c r="AT183" s="157" t="s">
        <v>265</v>
      </c>
      <c r="AU183" s="157" t="s">
        <v>21</v>
      </c>
      <c r="AV183" s="12" t="s">
        <v>21</v>
      </c>
      <c r="AW183" s="12" t="s">
        <v>36</v>
      </c>
      <c r="AX183" s="12" t="s">
        <v>80</v>
      </c>
      <c r="AY183" s="157" t="s">
        <v>250</v>
      </c>
    </row>
    <row r="184" spans="2:65" s="14" customFormat="1" ht="11.25">
      <c r="B184" s="171"/>
      <c r="D184" s="156" t="s">
        <v>265</v>
      </c>
      <c r="E184" s="172" t="s">
        <v>766</v>
      </c>
      <c r="F184" s="173" t="s">
        <v>317</v>
      </c>
      <c r="H184" s="174">
        <v>349.08</v>
      </c>
      <c r="I184" s="175"/>
      <c r="L184" s="171"/>
      <c r="M184" s="176"/>
      <c r="T184" s="177"/>
      <c r="AT184" s="172" t="s">
        <v>265</v>
      </c>
      <c r="AU184" s="172" t="s">
        <v>21</v>
      </c>
      <c r="AV184" s="14" t="s">
        <v>267</v>
      </c>
      <c r="AW184" s="14" t="s">
        <v>36</v>
      </c>
      <c r="AX184" s="14" t="s">
        <v>80</v>
      </c>
      <c r="AY184" s="172" t="s">
        <v>250</v>
      </c>
    </row>
    <row r="185" spans="2:65" s="13" customFormat="1" ht="11.25">
      <c r="B185" s="163"/>
      <c r="D185" s="156" t="s">
        <v>265</v>
      </c>
      <c r="E185" s="164" t="s">
        <v>1</v>
      </c>
      <c r="F185" s="165" t="s">
        <v>273</v>
      </c>
      <c r="H185" s="166">
        <v>900.56</v>
      </c>
      <c r="I185" s="167"/>
      <c r="L185" s="163"/>
      <c r="M185" s="168"/>
      <c r="T185" s="169"/>
      <c r="AT185" s="164" t="s">
        <v>265</v>
      </c>
      <c r="AU185" s="164" t="s">
        <v>21</v>
      </c>
      <c r="AV185" s="13" t="s">
        <v>257</v>
      </c>
      <c r="AW185" s="13" t="s">
        <v>36</v>
      </c>
      <c r="AX185" s="13" t="s">
        <v>88</v>
      </c>
      <c r="AY185" s="164" t="s">
        <v>250</v>
      </c>
    </row>
    <row r="186" spans="2:65" s="1" customFormat="1" ht="37.9" customHeight="1">
      <c r="B186" s="33"/>
      <c r="C186" s="138" t="s">
        <v>351</v>
      </c>
      <c r="D186" s="138" t="s">
        <v>252</v>
      </c>
      <c r="E186" s="139" t="s">
        <v>321</v>
      </c>
      <c r="F186" s="140" t="s">
        <v>322</v>
      </c>
      <c r="G186" s="141" t="s">
        <v>276</v>
      </c>
      <c r="H186" s="142">
        <v>9283.76</v>
      </c>
      <c r="I186" s="143"/>
      <c r="J186" s="144">
        <f>ROUND(I186*H186,2)</f>
        <v>0</v>
      </c>
      <c r="K186" s="140" t="s">
        <v>256</v>
      </c>
      <c r="L186" s="33"/>
      <c r="M186" s="145" t="s">
        <v>1</v>
      </c>
      <c r="N186" s="146" t="s">
        <v>45</v>
      </c>
      <c r="P186" s="147">
        <f>O186*H186</f>
        <v>0</v>
      </c>
      <c r="Q186" s="147">
        <v>0</v>
      </c>
      <c r="R186" s="147">
        <f>Q186*H186</f>
        <v>0</v>
      </c>
      <c r="S186" s="147">
        <v>0</v>
      </c>
      <c r="T186" s="148">
        <f>S186*H186</f>
        <v>0</v>
      </c>
      <c r="AR186" s="149" t="s">
        <v>257</v>
      </c>
      <c r="AT186" s="149" t="s">
        <v>252</v>
      </c>
      <c r="AU186" s="149" t="s">
        <v>21</v>
      </c>
      <c r="AY186" s="17" t="s">
        <v>250</v>
      </c>
      <c r="BE186" s="150">
        <f>IF(N186="základní",J186,0)</f>
        <v>0</v>
      </c>
      <c r="BF186" s="150">
        <f>IF(N186="snížená",J186,0)</f>
        <v>0</v>
      </c>
      <c r="BG186" s="150">
        <f>IF(N186="zákl. přenesená",J186,0)</f>
        <v>0</v>
      </c>
      <c r="BH186" s="150">
        <f>IF(N186="sníž. přenesená",J186,0)</f>
        <v>0</v>
      </c>
      <c r="BI186" s="150">
        <f>IF(N186="nulová",J186,0)</f>
        <v>0</v>
      </c>
      <c r="BJ186" s="17" t="s">
        <v>88</v>
      </c>
      <c r="BK186" s="150">
        <f>ROUND(I186*H186,2)</f>
        <v>0</v>
      </c>
      <c r="BL186" s="17" t="s">
        <v>257</v>
      </c>
      <c r="BM186" s="149" t="s">
        <v>1841</v>
      </c>
    </row>
    <row r="187" spans="2:65" s="1" customFormat="1" ht="11.25">
      <c r="B187" s="33"/>
      <c r="D187" s="151" t="s">
        <v>259</v>
      </c>
      <c r="F187" s="152" t="s">
        <v>324</v>
      </c>
      <c r="I187" s="153"/>
      <c r="L187" s="33"/>
      <c r="M187" s="154"/>
      <c r="T187" s="57"/>
      <c r="AT187" s="17" t="s">
        <v>259</v>
      </c>
      <c r="AU187" s="17" t="s">
        <v>21</v>
      </c>
    </row>
    <row r="188" spans="2:65" s="12" customFormat="1" ht="11.25">
      <c r="B188" s="155"/>
      <c r="D188" s="156" t="s">
        <v>265</v>
      </c>
      <c r="E188" s="157" t="s">
        <v>1</v>
      </c>
      <c r="F188" s="158" t="s">
        <v>1820</v>
      </c>
      <c r="H188" s="159">
        <v>247.5</v>
      </c>
      <c r="I188" s="160"/>
      <c r="L188" s="155"/>
      <c r="M188" s="161"/>
      <c r="T188" s="162"/>
      <c r="AT188" s="157" t="s">
        <v>265</v>
      </c>
      <c r="AU188" s="157" t="s">
        <v>21</v>
      </c>
      <c r="AV188" s="12" t="s">
        <v>21</v>
      </c>
      <c r="AW188" s="12" t="s">
        <v>36</v>
      </c>
      <c r="AX188" s="12" t="s">
        <v>80</v>
      </c>
      <c r="AY188" s="157" t="s">
        <v>250</v>
      </c>
    </row>
    <row r="189" spans="2:65" s="12" customFormat="1" ht="11.25">
      <c r="B189" s="155"/>
      <c r="D189" s="156" t="s">
        <v>265</v>
      </c>
      <c r="E189" s="157" t="s">
        <v>1</v>
      </c>
      <c r="F189" s="158" t="s">
        <v>1831</v>
      </c>
      <c r="H189" s="159">
        <v>2456.9</v>
      </c>
      <c r="I189" s="160"/>
      <c r="L189" s="155"/>
      <c r="M189" s="161"/>
      <c r="T189" s="162"/>
      <c r="AT189" s="157" t="s">
        <v>265</v>
      </c>
      <c r="AU189" s="157" t="s">
        <v>21</v>
      </c>
      <c r="AV189" s="12" t="s">
        <v>21</v>
      </c>
      <c r="AW189" s="12" t="s">
        <v>36</v>
      </c>
      <c r="AX189" s="12" t="s">
        <v>80</v>
      </c>
      <c r="AY189" s="157" t="s">
        <v>250</v>
      </c>
    </row>
    <row r="190" spans="2:65" s="14" customFormat="1" ht="11.25">
      <c r="B190" s="171"/>
      <c r="D190" s="156" t="s">
        <v>265</v>
      </c>
      <c r="E190" s="172" t="s">
        <v>1</v>
      </c>
      <c r="F190" s="173" t="s">
        <v>317</v>
      </c>
      <c r="H190" s="174">
        <v>2704.4</v>
      </c>
      <c r="I190" s="175"/>
      <c r="L190" s="171"/>
      <c r="M190" s="176"/>
      <c r="T190" s="177"/>
      <c r="AT190" s="172" t="s">
        <v>265</v>
      </c>
      <c r="AU190" s="172" t="s">
        <v>21</v>
      </c>
      <c r="AV190" s="14" t="s">
        <v>267</v>
      </c>
      <c r="AW190" s="14" t="s">
        <v>36</v>
      </c>
      <c r="AX190" s="14" t="s">
        <v>80</v>
      </c>
      <c r="AY190" s="172" t="s">
        <v>250</v>
      </c>
    </row>
    <row r="191" spans="2:65" s="12" customFormat="1" ht="11.25">
      <c r="B191" s="155"/>
      <c r="D191" s="156" t="s">
        <v>265</v>
      </c>
      <c r="E191" s="157" t="s">
        <v>1</v>
      </c>
      <c r="F191" s="158" t="s">
        <v>1817</v>
      </c>
      <c r="H191" s="159">
        <v>2456.9299999999998</v>
      </c>
      <c r="I191" s="160"/>
      <c r="L191" s="155"/>
      <c r="M191" s="161"/>
      <c r="T191" s="162"/>
      <c r="AT191" s="157" t="s">
        <v>265</v>
      </c>
      <c r="AU191" s="157" t="s">
        <v>21</v>
      </c>
      <c r="AV191" s="12" t="s">
        <v>21</v>
      </c>
      <c r="AW191" s="12" t="s">
        <v>36</v>
      </c>
      <c r="AX191" s="12" t="s">
        <v>80</v>
      </c>
      <c r="AY191" s="157" t="s">
        <v>250</v>
      </c>
    </row>
    <row r="192" spans="2:65" s="12" customFormat="1" ht="11.25">
      <c r="B192" s="155"/>
      <c r="D192" s="156" t="s">
        <v>265</v>
      </c>
      <c r="E192" s="157" t="s">
        <v>1</v>
      </c>
      <c r="F192" s="158" t="s">
        <v>1842</v>
      </c>
      <c r="H192" s="159">
        <v>1741.7</v>
      </c>
      <c r="I192" s="160"/>
      <c r="L192" s="155"/>
      <c r="M192" s="161"/>
      <c r="T192" s="162"/>
      <c r="AT192" s="157" t="s">
        <v>265</v>
      </c>
      <c r="AU192" s="157" t="s">
        <v>21</v>
      </c>
      <c r="AV192" s="12" t="s">
        <v>21</v>
      </c>
      <c r="AW192" s="12" t="s">
        <v>36</v>
      </c>
      <c r="AX192" s="12" t="s">
        <v>80</v>
      </c>
      <c r="AY192" s="157" t="s">
        <v>250</v>
      </c>
    </row>
    <row r="193" spans="2:65" s="12" customFormat="1" ht="11.25">
      <c r="B193" s="155"/>
      <c r="D193" s="156" t="s">
        <v>265</v>
      </c>
      <c r="E193" s="157" t="s">
        <v>1</v>
      </c>
      <c r="F193" s="158" t="s">
        <v>1843</v>
      </c>
      <c r="H193" s="159">
        <v>706.86</v>
      </c>
      <c r="I193" s="160"/>
      <c r="L193" s="155"/>
      <c r="M193" s="161"/>
      <c r="T193" s="162"/>
      <c r="AT193" s="157" t="s">
        <v>265</v>
      </c>
      <c r="AU193" s="157" t="s">
        <v>21</v>
      </c>
      <c r="AV193" s="12" t="s">
        <v>21</v>
      </c>
      <c r="AW193" s="12" t="s">
        <v>36</v>
      </c>
      <c r="AX193" s="12" t="s">
        <v>80</v>
      </c>
      <c r="AY193" s="157" t="s">
        <v>250</v>
      </c>
    </row>
    <row r="194" spans="2:65" s="12" customFormat="1" ht="11.25">
      <c r="B194" s="155"/>
      <c r="D194" s="156" t="s">
        <v>265</v>
      </c>
      <c r="E194" s="157" t="s">
        <v>1</v>
      </c>
      <c r="F194" s="158" t="s">
        <v>1844</v>
      </c>
      <c r="H194" s="159">
        <v>1425.89</v>
      </c>
      <c r="I194" s="160"/>
      <c r="L194" s="155"/>
      <c r="M194" s="161"/>
      <c r="T194" s="162"/>
      <c r="AT194" s="157" t="s">
        <v>265</v>
      </c>
      <c r="AU194" s="157" t="s">
        <v>21</v>
      </c>
      <c r="AV194" s="12" t="s">
        <v>21</v>
      </c>
      <c r="AW194" s="12" t="s">
        <v>36</v>
      </c>
      <c r="AX194" s="12" t="s">
        <v>80</v>
      </c>
      <c r="AY194" s="157" t="s">
        <v>250</v>
      </c>
    </row>
    <row r="195" spans="2:65" s="12" customFormat="1" ht="11.25">
      <c r="B195" s="155"/>
      <c r="D195" s="156" t="s">
        <v>265</v>
      </c>
      <c r="E195" s="157" t="s">
        <v>1</v>
      </c>
      <c r="F195" s="158" t="s">
        <v>1845</v>
      </c>
      <c r="H195" s="159">
        <v>247.98</v>
      </c>
      <c r="I195" s="160"/>
      <c r="L195" s="155"/>
      <c r="M195" s="161"/>
      <c r="T195" s="162"/>
      <c r="AT195" s="157" t="s">
        <v>265</v>
      </c>
      <c r="AU195" s="157" t="s">
        <v>21</v>
      </c>
      <c r="AV195" s="12" t="s">
        <v>21</v>
      </c>
      <c r="AW195" s="12" t="s">
        <v>36</v>
      </c>
      <c r="AX195" s="12" t="s">
        <v>80</v>
      </c>
      <c r="AY195" s="157" t="s">
        <v>250</v>
      </c>
    </row>
    <row r="196" spans="2:65" s="14" customFormat="1" ht="11.25">
      <c r="B196" s="171"/>
      <c r="D196" s="156" t="s">
        <v>265</v>
      </c>
      <c r="E196" s="172" t="s">
        <v>1804</v>
      </c>
      <c r="F196" s="173" t="s">
        <v>317</v>
      </c>
      <c r="H196" s="174">
        <v>6579.36</v>
      </c>
      <c r="I196" s="175"/>
      <c r="L196" s="171"/>
      <c r="M196" s="176"/>
      <c r="T196" s="177"/>
      <c r="AT196" s="172" t="s">
        <v>265</v>
      </c>
      <c r="AU196" s="172" t="s">
        <v>21</v>
      </c>
      <c r="AV196" s="14" t="s">
        <v>267</v>
      </c>
      <c r="AW196" s="14" t="s">
        <v>36</v>
      </c>
      <c r="AX196" s="14" t="s">
        <v>80</v>
      </c>
      <c r="AY196" s="172" t="s">
        <v>250</v>
      </c>
    </row>
    <row r="197" spans="2:65" s="13" customFormat="1" ht="11.25">
      <c r="B197" s="163"/>
      <c r="D197" s="156" t="s">
        <v>265</v>
      </c>
      <c r="E197" s="164" t="s">
        <v>1</v>
      </c>
      <c r="F197" s="165" t="s">
        <v>273</v>
      </c>
      <c r="H197" s="166">
        <v>9283.76</v>
      </c>
      <c r="I197" s="167"/>
      <c r="L197" s="163"/>
      <c r="M197" s="168"/>
      <c r="T197" s="169"/>
      <c r="AT197" s="164" t="s">
        <v>265</v>
      </c>
      <c r="AU197" s="164" t="s">
        <v>21</v>
      </c>
      <c r="AV197" s="13" t="s">
        <v>257</v>
      </c>
      <c r="AW197" s="13" t="s">
        <v>36</v>
      </c>
      <c r="AX197" s="13" t="s">
        <v>88</v>
      </c>
      <c r="AY197" s="164" t="s">
        <v>250</v>
      </c>
    </row>
    <row r="198" spans="2:65" s="1" customFormat="1" ht="24.2" customHeight="1">
      <c r="B198" s="33"/>
      <c r="C198" s="138" t="s">
        <v>357</v>
      </c>
      <c r="D198" s="138" t="s">
        <v>252</v>
      </c>
      <c r="E198" s="139" t="s">
        <v>336</v>
      </c>
      <c r="F198" s="140" t="s">
        <v>337</v>
      </c>
      <c r="G198" s="141" t="s">
        <v>276</v>
      </c>
      <c r="H198" s="142">
        <v>349.08</v>
      </c>
      <c r="I198" s="143"/>
      <c r="J198" s="144">
        <f>ROUND(I198*H198,2)</f>
        <v>0</v>
      </c>
      <c r="K198" s="140" t="s">
        <v>256</v>
      </c>
      <c r="L198" s="33"/>
      <c r="M198" s="145" t="s">
        <v>1</v>
      </c>
      <c r="N198" s="146" t="s">
        <v>45</v>
      </c>
      <c r="P198" s="147">
        <f>O198*H198</f>
        <v>0</v>
      </c>
      <c r="Q198" s="147">
        <v>0</v>
      </c>
      <c r="R198" s="147">
        <f>Q198*H198</f>
        <v>0</v>
      </c>
      <c r="S198" s="147">
        <v>0</v>
      </c>
      <c r="T198" s="148">
        <f>S198*H198</f>
        <v>0</v>
      </c>
      <c r="AR198" s="149" t="s">
        <v>257</v>
      </c>
      <c r="AT198" s="149" t="s">
        <v>252</v>
      </c>
      <c r="AU198" s="149" t="s">
        <v>21</v>
      </c>
      <c r="AY198" s="17" t="s">
        <v>250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257</v>
      </c>
      <c r="BM198" s="149" t="s">
        <v>1846</v>
      </c>
    </row>
    <row r="199" spans="2:65" s="1" customFormat="1" ht="11.25">
      <c r="B199" s="33"/>
      <c r="D199" s="151" t="s">
        <v>259</v>
      </c>
      <c r="F199" s="152" t="s">
        <v>339</v>
      </c>
      <c r="I199" s="153"/>
      <c r="L199" s="33"/>
      <c r="M199" s="154"/>
      <c r="T199" s="57"/>
      <c r="AT199" s="17" t="s">
        <v>259</v>
      </c>
      <c r="AU199" s="17" t="s">
        <v>21</v>
      </c>
    </row>
    <row r="200" spans="2:65" s="12" customFormat="1" ht="11.25">
      <c r="B200" s="155"/>
      <c r="D200" s="156" t="s">
        <v>265</v>
      </c>
      <c r="E200" s="157" t="s">
        <v>1</v>
      </c>
      <c r="F200" s="158" t="s">
        <v>766</v>
      </c>
      <c r="H200" s="159">
        <v>349.08</v>
      </c>
      <c r="I200" s="160"/>
      <c r="L200" s="155"/>
      <c r="M200" s="161"/>
      <c r="T200" s="162"/>
      <c r="AT200" s="157" t="s">
        <v>265</v>
      </c>
      <c r="AU200" s="157" t="s">
        <v>21</v>
      </c>
      <c r="AV200" s="12" t="s">
        <v>21</v>
      </c>
      <c r="AW200" s="12" t="s">
        <v>36</v>
      </c>
      <c r="AX200" s="12" t="s">
        <v>88</v>
      </c>
      <c r="AY200" s="157" t="s">
        <v>250</v>
      </c>
    </row>
    <row r="201" spans="2:65" s="1" customFormat="1" ht="24.2" customHeight="1">
      <c r="B201" s="33"/>
      <c r="C201" s="138" t="s">
        <v>363</v>
      </c>
      <c r="D201" s="138" t="s">
        <v>252</v>
      </c>
      <c r="E201" s="139" t="s">
        <v>341</v>
      </c>
      <c r="F201" s="140" t="s">
        <v>342</v>
      </c>
      <c r="G201" s="141" t="s">
        <v>276</v>
      </c>
      <c r="H201" s="142">
        <v>9861.59</v>
      </c>
      <c r="I201" s="143"/>
      <c r="J201" s="144">
        <f>ROUND(I201*H201,2)</f>
        <v>0</v>
      </c>
      <c r="K201" s="140" t="s">
        <v>256</v>
      </c>
      <c r="L201" s="33"/>
      <c r="M201" s="145" t="s">
        <v>1</v>
      </c>
      <c r="N201" s="146" t="s">
        <v>45</v>
      </c>
      <c r="P201" s="147">
        <f>O201*H201</f>
        <v>0</v>
      </c>
      <c r="Q201" s="147">
        <v>0</v>
      </c>
      <c r="R201" s="147">
        <f>Q201*H201</f>
        <v>0</v>
      </c>
      <c r="S201" s="147">
        <v>0</v>
      </c>
      <c r="T201" s="148">
        <f>S201*H201</f>
        <v>0</v>
      </c>
      <c r="AR201" s="149" t="s">
        <v>257</v>
      </c>
      <c r="AT201" s="149" t="s">
        <v>252</v>
      </c>
      <c r="AU201" s="149" t="s">
        <v>21</v>
      </c>
      <c r="AY201" s="17" t="s">
        <v>250</v>
      </c>
      <c r="BE201" s="150">
        <f>IF(N201="základní",J201,0)</f>
        <v>0</v>
      </c>
      <c r="BF201" s="150">
        <f>IF(N201="snížená",J201,0)</f>
        <v>0</v>
      </c>
      <c r="BG201" s="150">
        <f>IF(N201="zákl. přenesená",J201,0)</f>
        <v>0</v>
      </c>
      <c r="BH201" s="150">
        <f>IF(N201="sníž. přenesená",J201,0)</f>
        <v>0</v>
      </c>
      <c r="BI201" s="150">
        <f>IF(N201="nulová",J201,0)</f>
        <v>0</v>
      </c>
      <c r="BJ201" s="17" t="s">
        <v>88</v>
      </c>
      <c r="BK201" s="150">
        <f>ROUND(I201*H201,2)</f>
        <v>0</v>
      </c>
      <c r="BL201" s="17" t="s">
        <v>257</v>
      </c>
      <c r="BM201" s="149" t="s">
        <v>1847</v>
      </c>
    </row>
    <row r="202" spans="2:65" s="1" customFormat="1" ht="11.25">
      <c r="B202" s="33"/>
      <c r="D202" s="151" t="s">
        <v>259</v>
      </c>
      <c r="F202" s="152" t="s">
        <v>344</v>
      </c>
      <c r="I202" s="153"/>
      <c r="L202" s="33"/>
      <c r="M202" s="154"/>
      <c r="T202" s="57"/>
      <c r="AT202" s="17" t="s">
        <v>259</v>
      </c>
      <c r="AU202" s="17" t="s">
        <v>21</v>
      </c>
    </row>
    <row r="203" spans="2:65" s="12" customFormat="1" ht="11.25">
      <c r="B203" s="155"/>
      <c r="D203" s="156" t="s">
        <v>265</v>
      </c>
      <c r="E203" s="157" t="s">
        <v>1</v>
      </c>
      <c r="F203" s="158" t="s">
        <v>1848</v>
      </c>
      <c r="H203" s="159">
        <v>9861.59</v>
      </c>
      <c r="I203" s="160"/>
      <c r="L203" s="155"/>
      <c r="M203" s="161"/>
      <c r="T203" s="162"/>
      <c r="AT203" s="157" t="s">
        <v>265</v>
      </c>
      <c r="AU203" s="157" t="s">
        <v>21</v>
      </c>
      <c r="AV203" s="12" t="s">
        <v>21</v>
      </c>
      <c r="AW203" s="12" t="s">
        <v>36</v>
      </c>
      <c r="AX203" s="12" t="s">
        <v>88</v>
      </c>
      <c r="AY203" s="157" t="s">
        <v>250</v>
      </c>
    </row>
    <row r="204" spans="2:65" s="1" customFormat="1" ht="37.9" customHeight="1">
      <c r="B204" s="33"/>
      <c r="C204" s="138" t="s">
        <v>369</v>
      </c>
      <c r="D204" s="138" t="s">
        <v>252</v>
      </c>
      <c r="E204" s="139" t="s">
        <v>381</v>
      </c>
      <c r="F204" s="140" t="s">
        <v>382</v>
      </c>
      <c r="G204" s="141" t="s">
        <v>276</v>
      </c>
      <c r="H204" s="142">
        <v>3282.23</v>
      </c>
      <c r="I204" s="143"/>
      <c r="J204" s="144">
        <f>ROUND(I204*H204,2)</f>
        <v>0</v>
      </c>
      <c r="K204" s="140" t="s">
        <v>256</v>
      </c>
      <c r="L204" s="33"/>
      <c r="M204" s="145" t="s">
        <v>1</v>
      </c>
      <c r="N204" s="146" t="s">
        <v>45</v>
      </c>
      <c r="P204" s="147">
        <f>O204*H204</f>
        <v>0</v>
      </c>
      <c r="Q204" s="147">
        <v>0</v>
      </c>
      <c r="R204" s="147">
        <f>Q204*H204</f>
        <v>0</v>
      </c>
      <c r="S204" s="147">
        <v>0</v>
      </c>
      <c r="T204" s="148">
        <f>S204*H204</f>
        <v>0</v>
      </c>
      <c r="AR204" s="149" t="s">
        <v>257</v>
      </c>
      <c r="AT204" s="149" t="s">
        <v>252</v>
      </c>
      <c r="AU204" s="149" t="s">
        <v>21</v>
      </c>
      <c r="AY204" s="17" t="s">
        <v>250</v>
      </c>
      <c r="BE204" s="150">
        <f>IF(N204="základní",J204,0)</f>
        <v>0</v>
      </c>
      <c r="BF204" s="150">
        <f>IF(N204="snížená",J204,0)</f>
        <v>0</v>
      </c>
      <c r="BG204" s="150">
        <f>IF(N204="zákl. přenesená",J204,0)</f>
        <v>0</v>
      </c>
      <c r="BH204" s="150">
        <f>IF(N204="sníž. přenesená",J204,0)</f>
        <v>0</v>
      </c>
      <c r="BI204" s="150">
        <f>IF(N204="nulová",J204,0)</f>
        <v>0</v>
      </c>
      <c r="BJ204" s="17" t="s">
        <v>88</v>
      </c>
      <c r="BK204" s="150">
        <f>ROUND(I204*H204,2)</f>
        <v>0</v>
      </c>
      <c r="BL204" s="17" t="s">
        <v>257</v>
      </c>
      <c r="BM204" s="149" t="s">
        <v>1849</v>
      </c>
    </row>
    <row r="205" spans="2:65" s="1" customFormat="1" ht="11.25">
      <c r="B205" s="33"/>
      <c r="D205" s="151" t="s">
        <v>259</v>
      </c>
      <c r="F205" s="152" t="s">
        <v>384</v>
      </c>
      <c r="I205" s="153"/>
      <c r="L205" s="33"/>
      <c r="M205" s="154"/>
      <c r="T205" s="57"/>
      <c r="AT205" s="17" t="s">
        <v>259</v>
      </c>
      <c r="AU205" s="17" t="s">
        <v>21</v>
      </c>
    </row>
    <row r="206" spans="2:65" s="12" customFormat="1" ht="11.25">
      <c r="B206" s="155"/>
      <c r="D206" s="156" t="s">
        <v>265</v>
      </c>
      <c r="E206" s="157" t="s">
        <v>1</v>
      </c>
      <c r="F206" s="158" t="s">
        <v>1850</v>
      </c>
      <c r="H206" s="159">
        <v>669.73</v>
      </c>
      <c r="I206" s="160"/>
      <c r="L206" s="155"/>
      <c r="M206" s="161"/>
      <c r="T206" s="162"/>
      <c r="AT206" s="157" t="s">
        <v>265</v>
      </c>
      <c r="AU206" s="157" t="s">
        <v>21</v>
      </c>
      <c r="AV206" s="12" t="s">
        <v>21</v>
      </c>
      <c r="AW206" s="12" t="s">
        <v>36</v>
      </c>
      <c r="AX206" s="12" t="s">
        <v>80</v>
      </c>
      <c r="AY206" s="157" t="s">
        <v>250</v>
      </c>
    </row>
    <row r="207" spans="2:65" s="12" customFormat="1" ht="11.25">
      <c r="B207" s="155"/>
      <c r="D207" s="156" t="s">
        <v>265</v>
      </c>
      <c r="E207" s="157" t="s">
        <v>1</v>
      </c>
      <c r="F207" s="158" t="s">
        <v>1851</v>
      </c>
      <c r="H207" s="159">
        <v>2612.5</v>
      </c>
      <c r="I207" s="160"/>
      <c r="L207" s="155"/>
      <c r="M207" s="161"/>
      <c r="T207" s="162"/>
      <c r="AT207" s="157" t="s">
        <v>265</v>
      </c>
      <c r="AU207" s="157" t="s">
        <v>21</v>
      </c>
      <c r="AV207" s="12" t="s">
        <v>21</v>
      </c>
      <c r="AW207" s="12" t="s">
        <v>36</v>
      </c>
      <c r="AX207" s="12" t="s">
        <v>80</v>
      </c>
      <c r="AY207" s="157" t="s">
        <v>250</v>
      </c>
    </row>
    <row r="208" spans="2:65" s="14" customFormat="1" ht="11.25">
      <c r="B208" s="171"/>
      <c r="D208" s="156" t="s">
        <v>265</v>
      </c>
      <c r="E208" s="172" t="s">
        <v>208</v>
      </c>
      <c r="F208" s="173" t="s">
        <v>317</v>
      </c>
      <c r="H208" s="174">
        <v>3282.23</v>
      </c>
      <c r="I208" s="175"/>
      <c r="L208" s="171"/>
      <c r="M208" s="176"/>
      <c r="T208" s="177"/>
      <c r="AT208" s="172" t="s">
        <v>265</v>
      </c>
      <c r="AU208" s="172" t="s">
        <v>21</v>
      </c>
      <c r="AV208" s="14" t="s">
        <v>267</v>
      </c>
      <c r="AW208" s="14" t="s">
        <v>36</v>
      </c>
      <c r="AX208" s="14" t="s">
        <v>88</v>
      </c>
      <c r="AY208" s="172" t="s">
        <v>250</v>
      </c>
    </row>
    <row r="209" spans="2:65" s="1" customFormat="1" ht="37.9" customHeight="1">
      <c r="B209" s="33"/>
      <c r="C209" s="138" t="s">
        <v>375</v>
      </c>
      <c r="D209" s="138" t="s">
        <v>252</v>
      </c>
      <c r="E209" s="139" t="s">
        <v>388</v>
      </c>
      <c r="F209" s="140" t="s">
        <v>389</v>
      </c>
      <c r="G209" s="141" t="s">
        <v>276</v>
      </c>
      <c r="H209" s="142">
        <v>32822.300000000003</v>
      </c>
      <c r="I209" s="143"/>
      <c r="J209" s="144">
        <f>ROUND(I209*H209,2)</f>
        <v>0</v>
      </c>
      <c r="K209" s="140" t="s">
        <v>256</v>
      </c>
      <c r="L209" s="33"/>
      <c r="M209" s="145" t="s">
        <v>1</v>
      </c>
      <c r="N209" s="146" t="s">
        <v>45</v>
      </c>
      <c r="P209" s="147">
        <f>O209*H209</f>
        <v>0</v>
      </c>
      <c r="Q209" s="147">
        <v>0</v>
      </c>
      <c r="R209" s="147">
        <f>Q209*H209</f>
        <v>0</v>
      </c>
      <c r="S209" s="147">
        <v>0</v>
      </c>
      <c r="T209" s="148">
        <f>S209*H209</f>
        <v>0</v>
      </c>
      <c r="AR209" s="149" t="s">
        <v>257</v>
      </c>
      <c r="AT209" s="149" t="s">
        <v>252</v>
      </c>
      <c r="AU209" s="149" t="s">
        <v>21</v>
      </c>
      <c r="AY209" s="17" t="s">
        <v>250</v>
      </c>
      <c r="BE209" s="150">
        <f>IF(N209="základní",J209,0)</f>
        <v>0</v>
      </c>
      <c r="BF209" s="150">
        <f>IF(N209="snížená",J209,0)</f>
        <v>0</v>
      </c>
      <c r="BG209" s="150">
        <f>IF(N209="zákl. přenesená",J209,0)</f>
        <v>0</v>
      </c>
      <c r="BH209" s="150">
        <f>IF(N209="sníž. přenesená",J209,0)</f>
        <v>0</v>
      </c>
      <c r="BI209" s="150">
        <f>IF(N209="nulová",J209,0)</f>
        <v>0</v>
      </c>
      <c r="BJ209" s="17" t="s">
        <v>88</v>
      </c>
      <c r="BK209" s="150">
        <f>ROUND(I209*H209,2)</f>
        <v>0</v>
      </c>
      <c r="BL209" s="17" t="s">
        <v>257</v>
      </c>
      <c r="BM209" s="149" t="s">
        <v>1852</v>
      </c>
    </row>
    <row r="210" spans="2:65" s="1" customFormat="1" ht="11.25">
      <c r="B210" s="33"/>
      <c r="D210" s="151" t="s">
        <v>259</v>
      </c>
      <c r="F210" s="152" t="s">
        <v>391</v>
      </c>
      <c r="I210" s="153"/>
      <c r="L210" s="33"/>
      <c r="M210" s="154"/>
      <c r="T210" s="57"/>
      <c r="AT210" s="17" t="s">
        <v>259</v>
      </c>
      <c r="AU210" s="17" t="s">
        <v>21</v>
      </c>
    </row>
    <row r="211" spans="2:65" s="12" customFormat="1" ht="11.25">
      <c r="B211" s="155"/>
      <c r="D211" s="156" t="s">
        <v>265</v>
      </c>
      <c r="E211" s="157" t="s">
        <v>1</v>
      </c>
      <c r="F211" s="158" t="s">
        <v>1853</v>
      </c>
      <c r="H211" s="159">
        <v>32822.300000000003</v>
      </c>
      <c r="I211" s="160"/>
      <c r="L211" s="155"/>
      <c r="M211" s="161"/>
      <c r="T211" s="162"/>
      <c r="AT211" s="157" t="s">
        <v>265</v>
      </c>
      <c r="AU211" s="157" t="s">
        <v>21</v>
      </c>
      <c r="AV211" s="12" t="s">
        <v>21</v>
      </c>
      <c r="AW211" s="12" t="s">
        <v>36</v>
      </c>
      <c r="AX211" s="12" t="s">
        <v>88</v>
      </c>
      <c r="AY211" s="157" t="s">
        <v>250</v>
      </c>
    </row>
    <row r="212" spans="2:65" s="1" customFormat="1" ht="33" customHeight="1">
      <c r="B212" s="33"/>
      <c r="C212" s="138" t="s">
        <v>7</v>
      </c>
      <c r="D212" s="138" t="s">
        <v>252</v>
      </c>
      <c r="E212" s="139" t="s">
        <v>400</v>
      </c>
      <c r="F212" s="140" t="s">
        <v>401</v>
      </c>
      <c r="G212" s="141" t="s">
        <v>402</v>
      </c>
      <c r="H212" s="142">
        <v>6564.46</v>
      </c>
      <c r="I212" s="143"/>
      <c r="J212" s="144">
        <f>ROUND(I212*H212,2)</f>
        <v>0</v>
      </c>
      <c r="K212" s="140" t="s">
        <v>256</v>
      </c>
      <c r="L212" s="33"/>
      <c r="M212" s="145" t="s">
        <v>1</v>
      </c>
      <c r="N212" s="146" t="s">
        <v>45</v>
      </c>
      <c r="P212" s="147">
        <f>O212*H212</f>
        <v>0</v>
      </c>
      <c r="Q212" s="147">
        <v>0</v>
      </c>
      <c r="R212" s="147">
        <f>Q212*H212</f>
        <v>0</v>
      </c>
      <c r="S212" s="147">
        <v>0</v>
      </c>
      <c r="T212" s="148">
        <f>S212*H212</f>
        <v>0</v>
      </c>
      <c r="AR212" s="149" t="s">
        <v>257</v>
      </c>
      <c r="AT212" s="149" t="s">
        <v>252</v>
      </c>
      <c r="AU212" s="149" t="s">
        <v>21</v>
      </c>
      <c r="AY212" s="17" t="s">
        <v>250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257</v>
      </c>
      <c r="BM212" s="149" t="s">
        <v>1854</v>
      </c>
    </row>
    <row r="213" spans="2:65" s="1" customFormat="1" ht="11.25">
      <c r="B213" s="33"/>
      <c r="D213" s="151" t="s">
        <v>259</v>
      </c>
      <c r="F213" s="152" t="s">
        <v>404</v>
      </c>
      <c r="I213" s="153"/>
      <c r="L213" s="33"/>
      <c r="M213" s="154"/>
      <c r="T213" s="57"/>
      <c r="AT213" s="17" t="s">
        <v>259</v>
      </c>
      <c r="AU213" s="17" t="s">
        <v>21</v>
      </c>
    </row>
    <row r="214" spans="2:65" s="12" customFormat="1" ht="11.25">
      <c r="B214" s="155"/>
      <c r="D214" s="156" t="s">
        <v>265</v>
      </c>
      <c r="E214" s="157" t="s">
        <v>1</v>
      </c>
      <c r="F214" s="158" t="s">
        <v>1855</v>
      </c>
      <c r="H214" s="159">
        <v>6564.46</v>
      </c>
      <c r="I214" s="160"/>
      <c r="L214" s="155"/>
      <c r="M214" s="161"/>
      <c r="T214" s="162"/>
      <c r="AT214" s="157" t="s">
        <v>265</v>
      </c>
      <c r="AU214" s="157" t="s">
        <v>21</v>
      </c>
      <c r="AV214" s="12" t="s">
        <v>21</v>
      </c>
      <c r="AW214" s="12" t="s">
        <v>36</v>
      </c>
      <c r="AX214" s="12" t="s">
        <v>88</v>
      </c>
      <c r="AY214" s="157" t="s">
        <v>250</v>
      </c>
    </row>
    <row r="215" spans="2:65" s="1" customFormat="1" ht="16.5" customHeight="1">
      <c r="B215" s="33"/>
      <c r="C215" s="138" t="s">
        <v>387</v>
      </c>
      <c r="D215" s="138" t="s">
        <v>252</v>
      </c>
      <c r="E215" s="139" t="s">
        <v>412</v>
      </c>
      <c r="F215" s="140" t="s">
        <v>413</v>
      </c>
      <c r="G215" s="141" t="s">
        <v>276</v>
      </c>
      <c r="H215" s="142">
        <v>6176</v>
      </c>
      <c r="I215" s="143"/>
      <c r="J215" s="144">
        <f>ROUND(I215*H215,2)</f>
        <v>0</v>
      </c>
      <c r="K215" s="140" t="s">
        <v>256</v>
      </c>
      <c r="L215" s="33"/>
      <c r="M215" s="145" t="s">
        <v>1</v>
      </c>
      <c r="N215" s="146" t="s">
        <v>45</v>
      </c>
      <c r="P215" s="147">
        <f>O215*H215</f>
        <v>0</v>
      </c>
      <c r="Q215" s="147">
        <v>0</v>
      </c>
      <c r="R215" s="147">
        <f>Q215*H215</f>
        <v>0</v>
      </c>
      <c r="S215" s="147">
        <v>0</v>
      </c>
      <c r="T215" s="148">
        <f>S215*H215</f>
        <v>0</v>
      </c>
      <c r="AR215" s="149" t="s">
        <v>257</v>
      </c>
      <c r="AT215" s="149" t="s">
        <v>252</v>
      </c>
      <c r="AU215" s="149" t="s">
        <v>21</v>
      </c>
      <c r="AY215" s="17" t="s">
        <v>250</v>
      </c>
      <c r="BE215" s="150">
        <f>IF(N215="základní",J215,0)</f>
        <v>0</v>
      </c>
      <c r="BF215" s="150">
        <f>IF(N215="snížená",J215,0)</f>
        <v>0</v>
      </c>
      <c r="BG215" s="150">
        <f>IF(N215="zákl. přenesená",J215,0)</f>
        <v>0</v>
      </c>
      <c r="BH215" s="150">
        <f>IF(N215="sníž. přenesená",J215,0)</f>
        <v>0</v>
      </c>
      <c r="BI215" s="150">
        <f>IF(N215="nulová",J215,0)</f>
        <v>0</v>
      </c>
      <c r="BJ215" s="17" t="s">
        <v>88</v>
      </c>
      <c r="BK215" s="150">
        <f>ROUND(I215*H215,2)</f>
        <v>0</v>
      </c>
      <c r="BL215" s="17" t="s">
        <v>257</v>
      </c>
      <c r="BM215" s="149" t="s">
        <v>1856</v>
      </c>
    </row>
    <row r="216" spans="2:65" s="1" customFormat="1" ht="11.25">
      <c r="B216" s="33"/>
      <c r="D216" s="151" t="s">
        <v>259</v>
      </c>
      <c r="F216" s="152" t="s">
        <v>415</v>
      </c>
      <c r="I216" s="153"/>
      <c r="L216" s="33"/>
      <c r="M216" s="154"/>
      <c r="T216" s="57"/>
      <c r="AT216" s="17" t="s">
        <v>259</v>
      </c>
      <c r="AU216" s="17" t="s">
        <v>21</v>
      </c>
    </row>
    <row r="217" spans="2:65" s="12" customFormat="1" ht="11.25">
      <c r="B217" s="155"/>
      <c r="D217" s="156" t="s">
        <v>265</v>
      </c>
      <c r="E217" s="157" t="s">
        <v>1</v>
      </c>
      <c r="F217" s="158" t="s">
        <v>1857</v>
      </c>
      <c r="H217" s="159">
        <v>551.48</v>
      </c>
      <c r="I217" s="160"/>
      <c r="L217" s="155"/>
      <c r="M217" s="161"/>
      <c r="T217" s="162"/>
      <c r="AT217" s="157" t="s">
        <v>265</v>
      </c>
      <c r="AU217" s="157" t="s">
        <v>21</v>
      </c>
      <c r="AV217" s="12" t="s">
        <v>21</v>
      </c>
      <c r="AW217" s="12" t="s">
        <v>36</v>
      </c>
      <c r="AX217" s="12" t="s">
        <v>80</v>
      </c>
      <c r="AY217" s="157" t="s">
        <v>250</v>
      </c>
    </row>
    <row r="218" spans="2:65" s="12" customFormat="1" ht="11.25">
      <c r="B218" s="155"/>
      <c r="D218" s="156" t="s">
        <v>265</v>
      </c>
      <c r="E218" s="157" t="s">
        <v>1</v>
      </c>
      <c r="F218" s="158" t="s">
        <v>1844</v>
      </c>
      <c r="H218" s="159">
        <v>1425.89</v>
      </c>
      <c r="I218" s="160"/>
      <c r="L218" s="155"/>
      <c r="M218" s="161"/>
      <c r="T218" s="162"/>
      <c r="AT218" s="157" t="s">
        <v>265</v>
      </c>
      <c r="AU218" s="157" t="s">
        <v>21</v>
      </c>
      <c r="AV218" s="12" t="s">
        <v>21</v>
      </c>
      <c r="AW218" s="12" t="s">
        <v>36</v>
      </c>
      <c r="AX218" s="12" t="s">
        <v>80</v>
      </c>
      <c r="AY218" s="157" t="s">
        <v>250</v>
      </c>
    </row>
    <row r="219" spans="2:65" s="12" customFormat="1" ht="11.25">
      <c r="B219" s="155"/>
      <c r="D219" s="156" t="s">
        <v>265</v>
      </c>
      <c r="E219" s="157" t="s">
        <v>1</v>
      </c>
      <c r="F219" s="158" t="s">
        <v>1817</v>
      </c>
      <c r="H219" s="159">
        <v>2456.9299999999998</v>
      </c>
      <c r="I219" s="160"/>
      <c r="L219" s="155"/>
      <c r="M219" s="161"/>
      <c r="T219" s="162"/>
      <c r="AT219" s="157" t="s">
        <v>265</v>
      </c>
      <c r="AU219" s="157" t="s">
        <v>21</v>
      </c>
      <c r="AV219" s="12" t="s">
        <v>21</v>
      </c>
      <c r="AW219" s="12" t="s">
        <v>36</v>
      </c>
      <c r="AX219" s="12" t="s">
        <v>80</v>
      </c>
      <c r="AY219" s="157" t="s">
        <v>250</v>
      </c>
    </row>
    <row r="220" spans="2:65" s="12" customFormat="1" ht="11.25">
      <c r="B220" s="155"/>
      <c r="D220" s="156" t="s">
        <v>265</v>
      </c>
      <c r="E220" s="157" t="s">
        <v>1</v>
      </c>
      <c r="F220" s="158" t="s">
        <v>1842</v>
      </c>
      <c r="H220" s="159">
        <v>1741.7</v>
      </c>
      <c r="I220" s="160"/>
      <c r="L220" s="155"/>
      <c r="M220" s="161"/>
      <c r="T220" s="162"/>
      <c r="AT220" s="157" t="s">
        <v>265</v>
      </c>
      <c r="AU220" s="157" t="s">
        <v>21</v>
      </c>
      <c r="AV220" s="12" t="s">
        <v>21</v>
      </c>
      <c r="AW220" s="12" t="s">
        <v>36</v>
      </c>
      <c r="AX220" s="12" t="s">
        <v>80</v>
      </c>
      <c r="AY220" s="157" t="s">
        <v>250</v>
      </c>
    </row>
    <row r="221" spans="2:65" s="13" customFormat="1" ht="11.25">
      <c r="B221" s="163"/>
      <c r="D221" s="156" t="s">
        <v>265</v>
      </c>
      <c r="E221" s="164" t="s">
        <v>1</v>
      </c>
      <c r="F221" s="165" t="s">
        <v>273</v>
      </c>
      <c r="H221" s="166">
        <v>6176</v>
      </c>
      <c r="I221" s="167"/>
      <c r="L221" s="163"/>
      <c r="M221" s="168"/>
      <c r="T221" s="169"/>
      <c r="AT221" s="164" t="s">
        <v>265</v>
      </c>
      <c r="AU221" s="164" t="s">
        <v>21</v>
      </c>
      <c r="AV221" s="13" t="s">
        <v>257</v>
      </c>
      <c r="AW221" s="13" t="s">
        <v>36</v>
      </c>
      <c r="AX221" s="13" t="s">
        <v>88</v>
      </c>
      <c r="AY221" s="164" t="s">
        <v>250</v>
      </c>
    </row>
    <row r="222" spans="2:65" s="1" customFormat="1" ht="24.2" customHeight="1">
      <c r="B222" s="33"/>
      <c r="C222" s="138" t="s">
        <v>393</v>
      </c>
      <c r="D222" s="138" t="s">
        <v>252</v>
      </c>
      <c r="E222" s="139" t="s">
        <v>346</v>
      </c>
      <c r="F222" s="140" t="s">
        <v>347</v>
      </c>
      <c r="G222" s="141" t="s">
        <v>276</v>
      </c>
      <c r="H222" s="142">
        <v>2107.4899999999998</v>
      </c>
      <c r="I222" s="143"/>
      <c r="J222" s="144">
        <f>ROUND(I222*H222,2)</f>
        <v>0</v>
      </c>
      <c r="K222" s="140" t="s">
        <v>256</v>
      </c>
      <c r="L222" s="33"/>
      <c r="M222" s="145" t="s">
        <v>1</v>
      </c>
      <c r="N222" s="146" t="s">
        <v>45</v>
      </c>
      <c r="P222" s="147">
        <f>O222*H222</f>
        <v>0</v>
      </c>
      <c r="Q222" s="147">
        <v>0</v>
      </c>
      <c r="R222" s="147">
        <f>Q222*H222</f>
        <v>0</v>
      </c>
      <c r="S222" s="147">
        <v>0</v>
      </c>
      <c r="T222" s="148">
        <f>S222*H222</f>
        <v>0</v>
      </c>
      <c r="AR222" s="149" t="s">
        <v>257</v>
      </c>
      <c r="AT222" s="149" t="s">
        <v>252</v>
      </c>
      <c r="AU222" s="149" t="s">
        <v>21</v>
      </c>
      <c r="AY222" s="17" t="s">
        <v>250</v>
      </c>
      <c r="BE222" s="150">
        <f>IF(N222="základní",J222,0)</f>
        <v>0</v>
      </c>
      <c r="BF222" s="150">
        <f>IF(N222="snížená",J222,0)</f>
        <v>0</v>
      </c>
      <c r="BG222" s="150">
        <f>IF(N222="zákl. přenesená",J222,0)</f>
        <v>0</v>
      </c>
      <c r="BH222" s="150">
        <f>IF(N222="sníž. přenesená",J222,0)</f>
        <v>0</v>
      </c>
      <c r="BI222" s="150">
        <f>IF(N222="nulová",J222,0)</f>
        <v>0</v>
      </c>
      <c r="BJ222" s="17" t="s">
        <v>88</v>
      </c>
      <c r="BK222" s="150">
        <f>ROUND(I222*H222,2)</f>
        <v>0</v>
      </c>
      <c r="BL222" s="17" t="s">
        <v>257</v>
      </c>
      <c r="BM222" s="149" t="s">
        <v>1858</v>
      </c>
    </row>
    <row r="223" spans="2:65" s="1" customFormat="1" ht="11.25">
      <c r="B223" s="33"/>
      <c r="D223" s="151" t="s">
        <v>259</v>
      </c>
      <c r="F223" s="152" t="s">
        <v>349</v>
      </c>
      <c r="I223" s="153"/>
      <c r="L223" s="33"/>
      <c r="M223" s="154"/>
      <c r="T223" s="57"/>
      <c r="AT223" s="17" t="s">
        <v>259</v>
      </c>
      <c r="AU223" s="17" t="s">
        <v>21</v>
      </c>
    </row>
    <row r="224" spans="2:65" s="12" customFormat="1" ht="11.25">
      <c r="B224" s="155"/>
      <c r="D224" s="156" t="s">
        <v>265</v>
      </c>
      <c r="E224" s="157" t="s">
        <v>1</v>
      </c>
      <c r="F224" s="158" t="s">
        <v>1844</v>
      </c>
      <c r="H224" s="159">
        <v>1425.89</v>
      </c>
      <c r="I224" s="160"/>
      <c r="L224" s="155"/>
      <c r="M224" s="161"/>
      <c r="T224" s="162"/>
      <c r="AT224" s="157" t="s">
        <v>265</v>
      </c>
      <c r="AU224" s="157" t="s">
        <v>21</v>
      </c>
      <c r="AV224" s="12" t="s">
        <v>21</v>
      </c>
      <c r="AW224" s="12" t="s">
        <v>36</v>
      </c>
      <c r="AX224" s="12" t="s">
        <v>80</v>
      </c>
      <c r="AY224" s="157" t="s">
        <v>250</v>
      </c>
    </row>
    <row r="225" spans="2:65" s="12" customFormat="1" ht="11.25">
      <c r="B225" s="155"/>
      <c r="D225" s="156" t="s">
        <v>265</v>
      </c>
      <c r="E225" s="157" t="s">
        <v>1</v>
      </c>
      <c r="F225" s="158" t="s">
        <v>1859</v>
      </c>
      <c r="H225" s="159">
        <v>434.1</v>
      </c>
      <c r="I225" s="160"/>
      <c r="L225" s="155"/>
      <c r="M225" s="161"/>
      <c r="T225" s="162"/>
      <c r="AT225" s="157" t="s">
        <v>265</v>
      </c>
      <c r="AU225" s="157" t="s">
        <v>21</v>
      </c>
      <c r="AV225" s="12" t="s">
        <v>21</v>
      </c>
      <c r="AW225" s="12" t="s">
        <v>36</v>
      </c>
      <c r="AX225" s="12" t="s">
        <v>80</v>
      </c>
      <c r="AY225" s="157" t="s">
        <v>250</v>
      </c>
    </row>
    <row r="226" spans="2:65" s="12" customFormat="1" ht="11.25">
      <c r="B226" s="155"/>
      <c r="D226" s="156" t="s">
        <v>265</v>
      </c>
      <c r="E226" s="157" t="s">
        <v>1</v>
      </c>
      <c r="F226" s="158" t="s">
        <v>1860</v>
      </c>
      <c r="H226" s="159">
        <v>247.5</v>
      </c>
      <c r="I226" s="160"/>
      <c r="L226" s="155"/>
      <c r="M226" s="161"/>
      <c r="T226" s="162"/>
      <c r="AT226" s="157" t="s">
        <v>265</v>
      </c>
      <c r="AU226" s="157" t="s">
        <v>21</v>
      </c>
      <c r="AV226" s="12" t="s">
        <v>21</v>
      </c>
      <c r="AW226" s="12" t="s">
        <v>36</v>
      </c>
      <c r="AX226" s="12" t="s">
        <v>80</v>
      </c>
      <c r="AY226" s="157" t="s">
        <v>250</v>
      </c>
    </row>
    <row r="227" spans="2:65" s="13" customFormat="1" ht="11.25">
      <c r="B227" s="163"/>
      <c r="D227" s="156" t="s">
        <v>265</v>
      </c>
      <c r="E227" s="164" t="s">
        <v>1</v>
      </c>
      <c r="F227" s="165" t="s">
        <v>273</v>
      </c>
      <c r="H227" s="166">
        <v>2107.4899999999998</v>
      </c>
      <c r="I227" s="167"/>
      <c r="L227" s="163"/>
      <c r="M227" s="168"/>
      <c r="T227" s="169"/>
      <c r="AT227" s="164" t="s">
        <v>265</v>
      </c>
      <c r="AU227" s="164" t="s">
        <v>21</v>
      </c>
      <c r="AV227" s="13" t="s">
        <v>257</v>
      </c>
      <c r="AW227" s="13" t="s">
        <v>36</v>
      </c>
      <c r="AX227" s="13" t="s">
        <v>88</v>
      </c>
      <c r="AY227" s="164" t="s">
        <v>250</v>
      </c>
    </row>
    <row r="228" spans="2:65" s="1" customFormat="1" ht="16.5" customHeight="1">
      <c r="B228" s="33"/>
      <c r="C228" s="178" t="s">
        <v>399</v>
      </c>
      <c r="D228" s="178" t="s">
        <v>364</v>
      </c>
      <c r="E228" s="179" t="s">
        <v>1414</v>
      </c>
      <c r="F228" s="180" t="s">
        <v>1415</v>
      </c>
      <c r="G228" s="181" t="s">
        <v>402</v>
      </c>
      <c r="H228" s="182">
        <v>868.2</v>
      </c>
      <c r="I228" s="183"/>
      <c r="J228" s="184">
        <f>ROUND(I228*H228,2)</f>
        <v>0</v>
      </c>
      <c r="K228" s="180" t="s">
        <v>256</v>
      </c>
      <c r="L228" s="185"/>
      <c r="M228" s="186" t="s">
        <v>1</v>
      </c>
      <c r="N228" s="187" t="s">
        <v>45</v>
      </c>
      <c r="P228" s="147">
        <f>O228*H228</f>
        <v>0</v>
      </c>
      <c r="Q228" s="147">
        <v>1</v>
      </c>
      <c r="R228" s="147">
        <f>Q228*H228</f>
        <v>868.2</v>
      </c>
      <c r="S228" s="147">
        <v>0</v>
      </c>
      <c r="T228" s="148">
        <f>S228*H228</f>
        <v>0</v>
      </c>
      <c r="AR228" s="149" t="s">
        <v>299</v>
      </c>
      <c r="AT228" s="149" t="s">
        <v>364</v>
      </c>
      <c r="AU228" s="149" t="s">
        <v>21</v>
      </c>
      <c r="AY228" s="17" t="s">
        <v>250</v>
      </c>
      <c r="BE228" s="150">
        <f>IF(N228="základní",J228,0)</f>
        <v>0</v>
      </c>
      <c r="BF228" s="150">
        <f>IF(N228="snížená",J228,0)</f>
        <v>0</v>
      </c>
      <c r="BG228" s="150">
        <f>IF(N228="zákl. přenesená",J228,0)</f>
        <v>0</v>
      </c>
      <c r="BH228" s="150">
        <f>IF(N228="sníž. přenesená",J228,0)</f>
        <v>0</v>
      </c>
      <c r="BI228" s="150">
        <f>IF(N228="nulová",J228,0)</f>
        <v>0</v>
      </c>
      <c r="BJ228" s="17" t="s">
        <v>88</v>
      </c>
      <c r="BK228" s="150">
        <f>ROUND(I228*H228,2)</f>
        <v>0</v>
      </c>
      <c r="BL228" s="17" t="s">
        <v>257</v>
      </c>
      <c r="BM228" s="149" t="s">
        <v>1861</v>
      </c>
    </row>
    <row r="229" spans="2:65" s="12" customFormat="1" ht="11.25">
      <c r="B229" s="155"/>
      <c r="D229" s="156" t="s">
        <v>265</v>
      </c>
      <c r="E229" s="157" t="s">
        <v>1</v>
      </c>
      <c r="F229" s="158" t="s">
        <v>1862</v>
      </c>
      <c r="H229" s="159">
        <v>434.1</v>
      </c>
      <c r="I229" s="160"/>
      <c r="L229" s="155"/>
      <c r="M229" s="161"/>
      <c r="T229" s="162"/>
      <c r="AT229" s="157" t="s">
        <v>265</v>
      </c>
      <c r="AU229" s="157" t="s">
        <v>21</v>
      </c>
      <c r="AV229" s="12" t="s">
        <v>21</v>
      </c>
      <c r="AW229" s="12" t="s">
        <v>36</v>
      </c>
      <c r="AX229" s="12" t="s">
        <v>88</v>
      </c>
      <c r="AY229" s="157" t="s">
        <v>250</v>
      </c>
    </row>
    <row r="230" spans="2:65" s="12" customFormat="1" ht="11.25">
      <c r="B230" s="155"/>
      <c r="D230" s="156" t="s">
        <v>265</v>
      </c>
      <c r="F230" s="158" t="s">
        <v>1863</v>
      </c>
      <c r="H230" s="159">
        <v>868.2</v>
      </c>
      <c r="I230" s="160"/>
      <c r="L230" s="155"/>
      <c r="M230" s="161"/>
      <c r="T230" s="162"/>
      <c r="AT230" s="157" t="s">
        <v>265</v>
      </c>
      <c r="AU230" s="157" t="s">
        <v>21</v>
      </c>
      <c r="AV230" s="12" t="s">
        <v>21</v>
      </c>
      <c r="AW230" s="12" t="s">
        <v>4</v>
      </c>
      <c r="AX230" s="12" t="s">
        <v>88</v>
      </c>
      <c r="AY230" s="157" t="s">
        <v>250</v>
      </c>
    </row>
    <row r="231" spans="2:65" s="1" customFormat="1" ht="24.2" customHeight="1">
      <c r="B231" s="33"/>
      <c r="C231" s="138" t="s">
        <v>406</v>
      </c>
      <c r="D231" s="138" t="s">
        <v>252</v>
      </c>
      <c r="E231" s="139" t="s">
        <v>1422</v>
      </c>
      <c r="F231" s="140" t="s">
        <v>1423</v>
      </c>
      <c r="G231" s="141" t="s">
        <v>276</v>
      </c>
      <c r="H231" s="142">
        <v>112.37</v>
      </c>
      <c r="I231" s="143"/>
      <c r="J231" s="144">
        <f>ROUND(I231*H231,2)</f>
        <v>0</v>
      </c>
      <c r="K231" s="140" t="s">
        <v>256</v>
      </c>
      <c r="L231" s="33"/>
      <c r="M231" s="145" t="s">
        <v>1</v>
      </c>
      <c r="N231" s="146" t="s">
        <v>45</v>
      </c>
      <c r="P231" s="147">
        <f>O231*H231</f>
        <v>0</v>
      </c>
      <c r="Q231" s="147">
        <v>0</v>
      </c>
      <c r="R231" s="147">
        <f>Q231*H231</f>
        <v>0</v>
      </c>
      <c r="S231" s="147">
        <v>0</v>
      </c>
      <c r="T231" s="148">
        <f>S231*H231</f>
        <v>0</v>
      </c>
      <c r="AR231" s="149" t="s">
        <v>257</v>
      </c>
      <c r="AT231" s="149" t="s">
        <v>252</v>
      </c>
      <c r="AU231" s="149" t="s">
        <v>21</v>
      </c>
      <c r="AY231" s="17" t="s">
        <v>250</v>
      </c>
      <c r="BE231" s="150">
        <f>IF(N231="základní",J231,0)</f>
        <v>0</v>
      </c>
      <c r="BF231" s="150">
        <f>IF(N231="snížená",J231,0)</f>
        <v>0</v>
      </c>
      <c r="BG231" s="150">
        <f>IF(N231="zákl. přenesená",J231,0)</f>
        <v>0</v>
      </c>
      <c r="BH231" s="150">
        <f>IF(N231="sníž. přenesená",J231,0)</f>
        <v>0</v>
      </c>
      <c r="BI231" s="150">
        <f>IF(N231="nulová",J231,0)</f>
        <v>0</v>
      </c>
      <c r="BJ231" s="17" t="s">
        <v>88</v>
      </c>
      <c r="BK231" s="150">
        <f>ROUND(I231*H231,2)</f>
        <v>0</v>
      </c>
      <c r="BL231" s="17" t="s">
        <v>257</v>
      </c>
      <c r="BM231" s="149" t="s">
        <v>1864</v>
      </c>
    </row>
    <row r="232" spans="2:65" s="1" customFormat="1" ht="11.25">
      <c r="B232" s="33"/>
      <c r="D232" s="151" t="s">
        <v>259</v>
      </c>
      <c r="F232" s="152" t="s">
        <v>1425</v>
      </c>
      <c r="I232" s="153"/>
      <c r="L232" s="33"/>
      <c r="M232" s="154"/>
      <c r="T232" s="57"/>
      <c r="AT232" s="17" t="s">
        <v>259</v>
      </c>
      <c r="AU232" s="17" t="s">
        <v>21</v>
      </c>
    </row>
    <row r="233" spans="2:65" s="12" customFormat="1" ht="11.25">
      <c r="B233" s="155"/>
      <c r="D233" s="156" t="s">
        <v>265</v>
      </c>
      <c r="E233" s="157" t="s">
        <v>1</v>
      </c>
      <c r="F233" s="158" t="s">
        <v>1865</v>
      </c>
      <c r="H233" s="159">
        <v>95.4</v>
      </c>
      <c r="I233" s="160"/>
      <c r="L233" s="155"/>
      <c r="M233" s="161"/>
      <c r="T233" s="162"/>
      <c r="AT233" s="157" t="s">
        <v>265</v>
      </c>
      <c r="AU233" s="157" t="s">
        <v>21</v>
      </c>
      <c r="AV233" s="12" t="s">
        <v>21</v>
      </c>
      <c r="AW233" s="12" t="s">
        <v>36</v>
      </c>
      <c r="AX233" s="12" t="s">
        <v>80</v>
      </c>
      <c r="AY233" s="157" t="s">
        <v>250</v>
      </c>
    </row>
    <row r="234" spans="2:65" s="12" customFormat="1" ht="11.25">
      <c r="B234" s="155"/>
      <c r="D234" s="156" t="s">
        <v>265</v>
      </c>
      <c r="E234" s="157" t="s">
        <v>1</v>
      </c>
      <c r="F234" s="158" t="s">
        <v>1866</v>
      </c>
      <c r="H234" s="159">
        <v>16.97</v>
      </c>
      <c r="I234" s="160"/>
      <c r="L234" s="155"/>
      <c r="M234" s="161"/>
      <c r="T234" s="162"/>
      <c r="AT234" s="157" t="s">
        <v>265</v>
      </c>
      <c r="AU234" s="157" t="s">
        <v>21</v>
      </c>
      <c r="AV234" s="12" t="s">
        <v>21</v>
      </c>
      <c r="AW234" s="12" t="s">
        <v>36</v>
      </c>
      <c r="AX234" s="12" t="s">
        <v>80</v>
      </c>
      <c r="AY234" s="157" t="s">
        <v>250</v>
      </c>
    </row>
    <row r="235" spans="2:65" s="13" customFormat="1" ht="11.25">
      <c r="B235" s="163"/>
      <c r="D235" s="156" t="s">
        <v>265</v>
      </c>
      <c r="E235" s="164" t="s">
        <v>1</v>
      </c>
      <c r="F235" s="165" t="s">
        <v>273</v>
      </c>
      <c r="H235" s="166">
        <v>112.37</v>
      </c>
      <c r="I235" s="167"/>
      <c r="L235" s="163"/>
      <c r="M235" s="168"/>
      <c r="T235" s="169"/>
      <c r="AT235" s="164" t="s">
        <v>265</v>
      </c>
      <c r="AU235" s="164" t="s">
        <v>21</v>
      </c>
      <c r="AV235" s="13" t="s">
        <v>257</v>
      </c>
      <c r="AW235" s="13" t="s">
        <v>36</v>
      </c>
      <c r="AX235" s="13" t="s">
        <v>88</v>
      </c>
      <c r="AY235" s="164" t="s">
        <v>250</v>
      </c>
    </row>
    <row r="236" spans="2:65" s="1" customFormat="1" ht="16.5" customHeight="1">
      <c r="B236" s="33"/>
      <c r="C236" s="178" t="s">
        <v>411</v>
      </c>
      <c r="D236" s="178" t="s">
        <v>364</v>
      </c>
      <c r="E236" s="179" t="s">
        <v>1867</v>
      </c>
      <c r="F236" s="180" t="s">
        <v>1868</v>
      </c>
      <c r="G236" s="181" t="s">
        <v>402</v>
      </c>
      <c r="H236" s="182">
        <v>33.94</v>
      </c>
      <c r="I236" s="183"/>
      <c r="J236" s="184">
        <f>ROUND(I236*H236,2)</f>
        <v>0</v>
      </c>
      <c r="K236" s="180" t="s">
        <v>256</v>
      </c>
      <c r="L236" s="185"/>
      <c r="M236" s="186" t="s">
        <v>1</v>
      </c>
      <c r="N236" s="187" t="s">
        <v>45</v>
      </c>
      <c r="P236" s="147">
        <f>O236*H236</f>
        <v>0</v>
      </c>
      <c r="Q236" s="147">
        <v>1</v>
      </c>
      <c r="R236" s="147">
        <f>Q236*H236</f>
        <v>33.94</v>
      </c>
      <c r="S236" s="147">
        <v>0</v>
      </c>
      <c r="T236" s="148">
        <f>S236*H236</f>
        <v>0</v>
      </c>
      <c r="AR236" s="149" t="s">
        <v>299</v>
      </c>
      <c r="AT236" s="149" t="s">
        <v>364</v>
      </c>
      <c r="AU236" s="149" t="s">
        <v>21</v>
      </c>
      <c r="AY236" s="17" t="s">
        <v>250</v>
      </c>
      <c r="BE236" s="150">
        <f>IF(N236="základní",J236,0)</f>
        <v>0</v>
      </c>
      <c r="BF236" s="150">
        <f>IF(N236="snížená",J236,0)</f>
        <v>0</v>
      </c>
      <c r="BG236" s="150">
        <f>IF(N236="zákl. přenesená",J236,0)</f>
        <v>0</v>
      </c>
      <c r="BH236" s="150">
        <f>IF(N236="sníž. přenesená",J236,0)</f>
        <v>0</v>
      </c>
      <c r="BI236" s="150">
        <f>IF(N236="nulová",J236,0)</f>
        <v>0</v>
      </c>
      <c r="BJ236" s="17" t="s">
        <v>88</v>
      </c>
      <c r="BK236" s="150">
        <f>ROUND(I236*H236,2)</f>
        <v>0</v>
      </c>
      <c r="BL236" s="17" t="s">
        <v>257</v>
      </c>
      <c r="BM236" s="149" t="s">
        <v>1869</v>
      </c>
    </row>
    <row r="237" spans="2:65" s="12" customFormat="1" ht="11.25">
      <c r="B237" s="155"/>
      <c r="D237" s="156" t="s">
        <v>265</v>
      </c>
      <c r="E237" s="157" t="s">
        <v>1</v>
      </c>
      <c r="F237" s="158" t="s">
        <v>1866</v>
      </c>
      <c r="H237" s="159">
        <v>16.97</v>
      </c>
      <c r="I237" s="160"/>
      <c r="L237" s="155"/>
      <c r="M237" s="161"/>
      <c r="T237" s="162"/>
      <c r="AT237" s="157" t="s">
        <v>265</v>
      </c>
      <c r="AU237" s="157" t="s">
        <v>21</v>
      </c>
      <c r="AV237" s="12" t="s">
        <v>21</v>
      </c>
      <c r="AW237" s="12" t="s">
        <v>36</v>
      </c>
      <c r="AX237" s="12" t="s">
        <v>88</v>
      </c>
      <c r="AY237" s="157" t="s">
        <v>250</v>
      </c>
    </row>
    <row r="238" spans="2:65" s="12" customFormat="1" ht="11.25">
      <c r="B238" s="155"/>
      <c r="D238" s="156" t="s">
        <v>265</v>
      </c>
      <c r="F238" s="158" t="s">
        <v>1870</v>
      </c>
      <c r="H238" s="159">
        <v>33.94</v>
      </c>
      <c r="I238" s="160"/>
      <c r="L238" s="155"/>
      <c r="M238" s="161"/>
      <c r="T238" s="162"/>
      <c r="AT238" s="157" t="s">
        <v>265</v>
      </c>
      <c r="AU238" s="157" t="s">
        <v>21</v>
      </c>
      <c r="AV238" s="12" t="s">
        <v>21</v>
      </c>
      <c r="AW238" s="12" t="s">
        <v>4</v>
      </c>
      <c r="AX238" s="12" t="s">
        <v>88</v>
      </c>
      <c r="AY238" s="157" t="s">
        <v>250</v>
      </c>
    </row>
    <row r="239" spans="2:65" s="1" customFormat="1" ht="16.5" customHeight="1">
      <c r="B239" s="33"/>
      <c r="C239" s="178" t="s">
        <v>417</v>
      </c>
      <c r="D239" s="178" t="s">
        <v>364</v>
      </c>
      <c r="E239" s="179" t="s">
        <v>1427</v>
      </c>
      <c r="F239" s="180" t="s">
        <v>1428</v>
      </c>
      <c r="G239" s="181" t="s">
        <v>402</v>
      </c>
      <c r="H239" s="182">
        <v>190.8</v>
      </c>
      <c r="I239" s="183"/>
      <c r="J239" s="184">
        <f>ROUND(I239*H239,2)</f>
        <v>0</v>
      </c>
      <c r="K239" s="180" t="s">
        <v>256</v>
      </c>
      <c r="L239" s="185"/>
      <c r="M239" s="186" t="s">
        <v>1</v>
      </c>
      <c r="N239" s="187" t="s">
        <v>45</v>
      </c>
      <c r="P239" s="147">
        <f>O239*H239</f>
        <v>0</v>
      </c>
      <c r="Q239" s="147">
        <v>1</v>
      </c>
      <c r="R239" s="147">
        <f>Q239*H239</f>
        <v>190.8</v>
      </c>
      <c r="S239" s="147">
        <v>0</v>
      </c>
      <c r="T239" s="148">
        <f>S239*H239</f>
        <v>0</v>
      </c>
      <c r="AR239" s="149" t="s">
        <v>299</v>
      </c>
      <c r="AT239" s="149" t="s">
        <v>364</v>
      </c>
      <c r="AU239" s="149" t="s">
        <v>21</v>
      </c>
      <c r="AY239" s="17" t="s">
        <v>250</v>
      </c>
      <c r="BE239" s="150">
        <f>IF(N239="základní",J239,0)</f>
        <v>0</v>
      </c>
      <c r="BF239" s="150">
        <f>IF(N239="snížená",J239,0)</f>
        <v>0</v>
      </c>
      <c r="BG239" s="150">
        <f>IF(N239="zákl. přenesená",J239,0)</f>
        <v>0</v>
      </c>
      <c r="BH239" s="150">
        <f>IF(N239="sníž. přenesená",J239,0)</f>
        <v>0</v>
      </c>
      <c r="BI239" s="150">
        <f>IF(N239="nulová",J239,0)</f>
        <v>0</v>
      </c>
      <c r="BJ239" s="17" t="s">
        <v>88</v>
      </c>
      <c r="BK239" s="150">
        <f>ROUND(I239*H239,2)</f>
        <v>0</v>
      </c>
      <c r="BL239" s="17" t="s">
        <v>257</v>
      </c>
      <c r="BM239" s="149" t="s">
        <v>1871</v>
      </c>
    </row>
    <row r="240" spans="2:65" s="12" customFormat="1" ht="11.25">
      <c r="B240" s="155"/>
      <c r="D240" s="156" t="s">
        <v>265</v>
      </c>
      <c r="E240" s="157" t="s">
        <v>1</v>
      </c>
      <c r="F240" s="158" t="s">
        <v>1865</v>
      </c>
      <c r="H240" s="159">
        <v>95.4</v>
      </c>
      <c r="I240" s="160"/>
      <c r="L240" s="155"/>
      <c r="M240" s="161"/>
      <c r="T240" s="162"/>
      <c r="AT240" s="157" t="s">
        <v>265</v>
      </c>
      <c r="AU240" s="157" t="s">
        <v>21</v>
      </c>
      <c r="AV240" s="12" t="s">
        <v>21</v>
      </c>
      <c r="AW240" s="12" t="s">
        <v>36</v>
      </c>
      <c r="AX240" s="12" t="s">
        <v>88</v>
      </c>
      <c r="AY240" s="157" t="s">
        <v>250</v>
      </c>
    </row>
    <row r="241" spans="2:65" s="12" customFormat="1" ht="11.25">
      <c r="B241" s="155"/>
      <c r="D241" s="156" t="s">
        <v>265</v>
      </c>
      <c r="F241" s="158" t="s">
        <v>1872</v>
      </c>
      <c r="H241" s="159">
        <v>190.8</v>
      </c>
      <c r="I241" s="160"/>
      <c r="L241" s="155"/>
      <c r="M241" s="161"/>
      <c r="T241" s="162"/>
      <c r="AT241" s="157" t="s">
        <v>265</v>
      </c>
      <c r="AU241" s="157" t="s">
        <v>21</v>
      </c>
      <c r="AV241" s="12" t="s">
        <v>21</v>
      </c>
      <c r="AW241" s="12" t="s">
        <v>4</v>
      </c>
      <c r="AX241" s="12" t="s">
        <v>88</v>
      </c>
      <c r="AY241" s="157" t="s">
        <v>250</v>
      </c>
    </row>
    <row r="242" spans="2:65" s="1" customFormat="1" ht="33" customHeight="1">
      <c r="B242" s="33"/>
      <c r="C242" s="138" t="s">
        <v>423</v>
      </c>
      <c r="D242" s="138" t="s">
        <v>252</v>
      </c>
      <c r="E242" s="139" t="s">
        <v>418</v>
      </c>
      <c r="F242" s="140" t="s">
        <v>419</v>
      </c>
      <c r="G242" s="141" t="s">
        <v>255</v>
      </c>
      <c r="H242" s="142">
        <v>1745.4</v>
      </c>
      <c r="I242" s="143"/>
      <c r="J242" s="144">
        <f>ROUND(I242*H242,2)</f>
        <v>0</v>
      </c>
      <c r="K242" s="140" t="s">
        <v>256</v>
      </c>
      <c r="L242" s="33"/>
      <c r="M242" s="145" t="s">
        <v>1</v>
      </c>
      <c r="N242" s="146" t="s">
        <v>45</v>
      </c>
      <c r="P242" s="147">
        <f>O242*H242</f>
        <v>0</v>
      </c>
      <c r="Q242" s="147">
        <v>0</v>
      </c>
      <c r="R242" s="147">
        <f>Q242*H242</f>
        <v>0</v>
      </c>
      <c r="S242" s="147">
        <v>0</v>
      </c>
      <c r="T242" s="148">
        <f>S242*H242</f>
        <v>0</v>
      </c>
      <c r="AR242" s="149" t="s">
        <v>257</v>
      </c>
      <c r="AT242" s="149" t="s">
        <v>252</v>
      </c>
      <c r="AU242" s="149" t="s">
        <v>21</v>
      </c>
      <c r="AY242" s="17" t="s">
        <v>250</v>
      </c>
      <c r="BE242" s="150">
        <f>IF(N242="základní",J242,0)</f>
        <v>0</v>
      </c>
      <c r="BF242" s="150">
        <f>IF(N242="snížená",J242,0)</f>
        <v>0</v>
      </c>
      <c r="BG242" s="150">
        <f>IF(N242="zákl. přenesená",J242,0)</f>
        <v>0</v>
      </c>
      <c r="BH242" s="150">
        <f>IF(N242="sníž. přenesená",J242,0)</f>
        <v>0</v>
      </c>
      <c r="BI242" s="150">
        <f>IF(N242="nulová",J242,0)</f>
        <v>0</v>
      </c>
      <c r="BJ242" s="17" t="s">
        <v>88</v>
      </c>
      <c r="BK242" s="150">
        <f>ROUND(I242*H242,2)</f>
        <v>0</v>
      </c>
      <c r="BL242" s="17" t="s">
        <v>257</v>
      </c>
      <c r="BM242" s="149" t="s">
        <v>1873</v>
      </c>
    </row>
    <row r="243" spans="2:65" s="1" customFormat="1" ht="11.25">
      <c r="B243" s="33"/>
      <c r="D243" s="151" t="s">
        <v>259</v>
      </c>
      <c r="F243" s="152" t="s">
        <v>421</v>
      </c>
      <c r="I243" s="153"/>
      <c r="L243" s="33"/>
      <c r="M243" s="154"/>
      <c r="T243" s="57"/>
      <c r="AT243" s="17" t="s">
        <v>259</v>
      </c>
      <c r="AU243" s="17" t="s">
        <v>21</v>
      </c>
    </row>
    <row r="244" spans="2:65" s="12" customFormat="1" ht="11.25">
      <c r="B244" s="155"/>
      <c r="D244" s="156" t="s">
        <v>265</v>
      </c>
      <c r="E244" s="157" t="s">
        <v>1</v>
      </c>
      <c r="F244" s="158" t="s">
        <v>1874</v>
      </c>
      <c r="H244" s="159">
        <v>1745.4</v>
      </c>
      <c r="I244" s="160"/>
      <c r="L244" s="155"/>
      <c r="M244" s="161"/>
      <c r="T244" s="162"/>
      <c r="AT244" s="157" t="s">
        <v>265</v>
      </c>
      <c r="AU244" s="157" t="s">
        <v>21</v>
      </c>
      <c r="AV244" s="12" t="s">
        <v>21</v>
      </c>
      <c r="AW244" s="12" t="s">
        <v>36</v>
      </c>
      <c r="AX244" s="12" t="s">
        <v>88</v>
      </c>
      <c r="AY244" s="157" t="s">
        <v>250</v>
      </c>
    </row>
    <row r="245" spans="2:65" s="1" customFormat="1" ht="24.2" customHeight="1">
      <c r="B245" s="33"/>
      <c r="C245" s="138" t="s">
        <v>429</v>
      </c>
      <c r="D245" s="138" t="s">
        <v>252</v>
      </c>
      <c r="E245" s="139" t="s">
        <v>436</v>
      </c>
      <c r="F245" s="140" t="s">
        <v>437</v>
      </c>
      <c r="G245" s="141" t="s">
        <v>255</v>
      </c>
      <c r="H245" s="142">
        <v>1745.4</v>
      </c>
      <c r="I245" s="143"/>
      <c r="J245" s="144">
        <f>ROUND(I245*H245,2)</f>
        <v>0</v>
      </c>
      <c r="K245" s="140" t="s">
        <v>256</v>
      </c>
      <c r="L245" s="33"/>
      <c r="M245" s="145" t="s">
        <v>1</v>
      </c>
      <c r="N245" s="146" t="s">
        <v>45</v>
      </c>
      <c r="P245" s="147">
        <f>O245*H245</f>
        <v>0</v>
      </c>
      <c r="Q245" s="147">
        <v>0</v>
      </c>
      <c r="R245" s="147">
        <f>Q245*H245</f>
        <v>0</v>
      </c>
      <c r="S245" s="147">
        <v>0</v>
      </c>
      <c r="T245" s="148">
        <f>S245*H245</f>
        <v>0</v>
      </c>
      <c r="AR245" s="149" t="s">
        <v>257</v>
      </c>
      <c r="AT245" s="149" t="s">
        <v>252</v>
      </c>
      <c r="AU245" s="149" t="s">
        <v>21</v>
      </c>
      <c r="AY245" s="17" t="s">
        <v>250</v>
      </c>
      <c r="BE245" s="150">
        <f>IF(N245="základní",J245,0)</f>
        <v>0</v>
      </c>
      <c r="BF245" s="150">
        <f>IF(N245="snížená",J245,0)</f>
        <v>0</v>
      </c>
      <c r="BG245" s="150">
        <f>IF(N245="zákl. přenesená",J245,0)</f>
        <v>0</v>
      </c>
      <c r="BH245" s="150">
        <f>IF(N245="sníž. přenesená",J245,0)</f>
        <v>0</v>
      </c>
      <c r="BI245" s="150">
        <f>IF(N245="nulová",J245,0)</f>
        <v>0</v>
      </c>
      <c r="BJ245" s="17" t="s">
        <v>88</v>
      </c>
      <c r="BK245" s="150">
        <f>ROUND(I245*H245,2)</f>
        <v>0</v>
      </c>
      <c r="BL245" s="17" t="s">
        <v>257</v>
      </c>
      <c r="BM245" s="149" t="s">
        <v>1875</v>
      </c>
    </row>
    <row r="246" spans="2:65" s="1" customFormat="1" ht="11.25">
      <c r="B246" s="33"/>
      <c r="D246" s="151" t="s">
        <v>259</v>
      </c>
      <c r="F246" s="152" t="s">
        <v>439</v>
      </c>
      <c r="I246" s="153"/>
      <c r="L246" s="33"/>
      <c r="M246" s="154"/>
      <c r="T246" s="57"/>
      <c r="AT246" s="17" t="s">
        <v>259</v>
      </c>
      <c r="AU246" s="17" t="s">
        <v>21</v>
      </c>
    </row>
    <row r="247" spans="2:65" s="1" customFormat="1" ht="16.5" customHeight="1">
      <c r="B247" s="33"/>
      <c r="C247" s="178" t="s">
        <v>435</v>
      </c>
      <c r="D247" s="178" t="s">
        <v>364</v>
      </c>
      <c r="E247" s="179" t="s">
        <v>441</v>
      </c>
      <c r="F247" s="180" t="s">
        <v>442</v>
      </c>
      <c r="G247" s="181" t="s">
        <v>443</v>
      </c>
      <c r="H247" s="182">
        <v>34.908000000000001</v>
      </c>
      <c r="I247" s="183"/>
      <c r="J247" s="184">
        <f>ROUND(I247*H247,2)</f>
        <v>0</v>
      </c>
      <c r="K247" s="180" t="s">
        <v>256</v>
      </c>
      <c r="L247" s="185"/>
      <c r="M247" s="186" t="s">
        <v>1</v>
      </c>
      <c r="N247" s="187" t="s">
        <v>45</v>
      </c>
      <c r="P247" s="147">
        <f>O247*H247</f>
        <v>0</v>
      </c>
      <c r="Q247" s="147">
        <v>1E-3</v>
      </c>
      <c r="R247" s="147">
        <f>Q247*H247</f>
        <v>3.4908000000000002E-2</v>
      </c>
      <c r="S247" s="147">
        <v>0</v>
      </c>
      <c r="T247" s="148">
        <f>S247*H247</f>
        <v>0</v>
      </c>
      <c r="AR247" s="149" t="s">
        <v>299</v>
      </c>
      <c r="AT247" s="149" t="s">
        <v>364</v>
      </c>
      <c r="AU247" s="149" t="s">
        <v>21</v>
      </c>
      <c r="AY247" s="17" t="s">
        <v>250</v>
      </c>
      <c r="BE247" s="150">
        <f>IF(N247="základní",J247,0)</f>
        <v>0</v>
      </c>
      <c r="BF247" s="150">
        <f>IF(N247="snížená",J247,0)</f>
        <v>0</v>
      </c>
      <c r="BG247" s="150">
        <f>IF(N247="zákl. přenesená",J247,0)</f>
        <v>0</v>
      </c>
      <c r="BH247" s="150">
        <f>IF(N247="sníž. přenesená",J247,0)</f>
        <v>0</v>
      </c>
      <c r="BI247" s="150">
        <f>IF(N247="nulová",J247,0)</f>
        <v>0</v>
      </c>
      <c r="BJ247" s="17" t="s">
        <v>88</v>
      </c>
      <c r="BK247" s="150">
        <f>ROUND(I247*H247,2)</f>
        <v>0</v>
      </c>
      <c r="BL247" s="17" t="s">
        <v>257</v>
      </c>
      <c r="BM247" s="149" t="s">
        <v>1876</v>
      </c>
    </row>
    <row r="248" spans="2:65" s="12" customFormat="1" ht="11.25">
      <c r="B248" s="155"/>
      <c r="D248" s="156" t="s">
        <v>265</v>
      </c>
      <c r="F248" s="158" t="s">
        <v>1877</v>
      </c>
      <c r="H248" s="159">
        <v>34.908000000000001</v>
      </c>
      <c r="I248" s="160"/>
      <c r="L248" s="155"/>
      <c r="M248" s="161"/>
      <c r="T248" s="162"/>
      <c r="AT248" s="157" t="s">
        <v>265</v>
      </c>
      <c r="AU248" s="157" t="s">
        <v>21</v>
      </c>
      <c r="AV248" s="12" t="s">
        <v>21</v>
      </c>
      <c r="AW248" s="12" t="s">
        <v>4</v>
      </c>
      <c r="AX248" s="12" t="s">
        <v>88</v>
      </c>
      <c r="AY248" s="157" t="s">
        <v>250</v>
      </c>
    </row>
    <row r="249" spans="2:65" s="1" customFormat="1" ht="24.2" customHeight="1">
      <c r="B249" s="33"/>
      <c r="C249" s="138" t="s">
        <v>440</v>
      </c>
      <c r="D249" s="138" t="s">
        <v>252</v>
      </c>
      <c r="E249" s="139" t="s">
        <v>448</v>
      </c>
      <c r="F249" s="140" t="s">
        <v>449</v>
      </c>
      <c r="G249" s="141" t="s">
        <v>255</v>
      </c>
      <c r="H249" s="142">
        <v>1745.4</v>
      </c>
      <c r="I249" s="143"/>
      <c r="J249" s="144">
        <f>ROUND(I249*H249,2)</f>
        <v>0</v>
      </c>
      <c r="K249" s="140" t="s">
        <v>256</v>
      </c>
      <c r="L249" s="33"/>
      <c r="M249" s="145" t="s">
        <v>1</v>
      </c>
      <c r="N249" s="146" t="s">
        <v>45</v>
      </c>
      <c r="P249" s="147">
        <f>O249*H249</f>
        <v>0</v>
      </c>
      <c r="Q249" s="147">
        <v>0</v>
      </c>
      <c r="R249" s="147">
        <f>Q249*H249</f>
        <v>0</v>
      </c>
      <c r="S249" s="147">
        <v>0</v>
      </c>
      <c r="T249" s="148">
        <f>S249*H249</f>
        <v>0</v>
      </c>
      <c r="AR249" s="149" t="s">
        <v>257</v>
      </c>
      <c r="AT249" s="149" t="s">
        <v>252</v>
      </c>
      <c r="AU249" s="149" t="s">
        <v>21</v>
      </c>
      <c r="AY249" s="17" t="s">
        <v>250</v>
      </c>
      <c r="BE249" s="150">
        <f>IF(N249="základní",J249,0)</f>
        <v>0</v>
      </c>
      <c r="BF249" s="150">
        <f>IF(N249="snížená",J249,0)</f>
        <v>0</v>
      </c>
      <c r="BG249" s="150">
        <f>IF(N249="zákl. přenesená",J249,0)</f>
        <v>0</v>
      </c>
      <c r="BH249" s="150">
        <f>IF(N249="sníž. přenesená",J249,0)</f>
        <v>0</v>
      </c>
      <c r="BI249" s="150">
        <f>IF(N249="nulová",J249,0)</f>
        <v>0</v>
      </c>
      <c r="BJ249" s="17" t="s">
        <v>88</v>
      </c>
      <c r="BK249" s="150">
        <f>ROUND(I249*H249,2)</f>
        <v>0</v>
      </c>
      <c r="BL249" s="17" t="s">
        <v>257</v>
      </c>
      <c r="BM249" s="149" t="s">
        <v>1878</v>
      </c>
    </row>
    <row r="250" spans="2:65" s="1" customFormat="1" ht="11.25">
      <c r="B250" s="33"/>
      <c r="D250" s="151" t="s">
        <v>259</v>
      </c>
      <c r="F250" s="152" t="s">
        <v>451</v>
      </c>
      <c r="I250" s="153"/>
      <c r="L250" s="33"/>
      <c r="M250" s="154"/>
      <c r="T250" s="57"/>
      <c r="AT250" s="17" t="s">
        <v>259</v>
      </c>
      <c r="AU250" s="17" t="s">
        <v>21</v>
      </c>
    </row>
    <row r="251" spans="2:65" s="1" customFormat="1" ht="16.5" customHeight="1">
      <c r="B251" s="33"/>
      <c r="C251" s="138" t="s">
        <v>447</v>
      </c>
      <c r="D251" s="138" t="s">
        <v>252</v>
      </c>
      <c r="E251" s="139" t="s">
        <v>455</v>
      </c>
      <c r="F251" s="140" t="s">
        <v>456</v>
      </c>
      <c r="G251" s="141" t="s">
        <v>276</v>
      </c>
      <c r="H251" s="142">
        <v>34.908000000000001</v>
      </c>
      <c r="I251" s="143"/>
      <c r="J251" s="144">
        <f>ROUND(I251*H251,2)</f>
        <v>0</v>
      </c>
      <c r="K251" s="140" t="s">
        <v>256</v>
      </c>
      <c r="L251" s="33"/>
      <c r="M251" s="145" t="s">
        <v>1</v>
      </c>
      <c r="N251" s="146" t="s">
        <v>45</v>
      </c>
      <c r="P251" s="147">
        <f>O251*H251</f>
        <v>0</v>
      </c>
      <c r="Q251" s="147">
        <v>0</v>
      </c>
      <c r="R251" s="147">
        <f>Q251*H251</f>
        <v>0</v>
      </c>
      <c r="S251" s="147">
        <v>0</v>
      </c>
      <c r="T251" s="148">
        <f>S251*H251</f>
        <v>0</v>
      </c>
      <c r="AR251" s="149" t="s">
        <v>257</v>
      </c>
      <c r="AT251" s="149" t="s">
        <v>252</v>
      </c>
      <c r="AU251" s="149" t="s">
        <v>21</v>
      </c>
      <c r="AY251" s="17" t="s">
        <v>250</v>
      </c>
      <c r="BE251" s="150">
        <f>IF(N251="základní",J251,0)</f>
        <v>0</v>
      </c>
      <c r="BF251" s="150">
        <f>IF(N251="snížená",J251,0)</f>
        <v>0</v>
      </c>
      <c r="BG251" s="150">
        <f>IF(N251="zákl. přenesená",J251,0)</f>
        <v>0</v>
      </c>
      <c r="BH251" s="150">
        <f>IF(N251="sníž. přenesená",J251,0)</f>
        <v>0</v>
      </c>
      <c r="BI251" s="150">
        <f>IF(N251="nulová",J251,0)</f>
        <v>0</v>
      </c>
      <c r="BJ251" s="17" t="s">
        <v>88</v>
      </c>
      <c r="BK251" s="150">
        <f>ROUND(I251*H251,2)</f>
        <v>0</v>
      </c>
      <c r="BL251" s="17" t="s">
        <v>257</v>
      </c>
      <c r="BM251" s="149" t="s">
        <v>1879</v>
      </c>
    </row>
    <row r="252" spans="2:65" s="1" customFormat="1" ht="11.25">
      <c r="B252" s="33"/>
      <c r="D252" s="151" t="s">
        <v>259</v>
      </c>
      <c r="F252" s="152" t="s">
        <v>458</v>
      </c>
      <c r="I252" s="153"/>
      <c r="L252" s="33"/>
      <c r="M252" s="154"/>
      <c r="T252" s="57"/>
      <c r="AT252" s="17" t="s">
        <v>259</v>
      </c>
      <c r="AU252" s="17" t="s">
        <v>21</v>
      </c>
    </row>
    <row r="253" spans="2:65" s="1" customFormat="1" ht="24.2" customHeight="1">
      <c r="B253" s="33"/>
      <c r="C253" s="138" t="s">
        <v>454</v>
      </c>
      <c r="D253" s="138" t="s">
        <v>252</v>
      </c>
      <c r="E253" s="139" t="s">
        <v>1320</v>
      </c>
      <c r="F253" s="140" t="s">
        <v>1321</v>
      </c>
      <c r="G253" s="141" t="s">
        <v>402</v>
      </c>
      <c r="H253" s="142">
        <v>41.731999999999999</v>
      </c>
      <c r="I253" s="143"/>
      <c r="J253" s="144">
        <f>ROUND(I253*H253,2)</f>
        <v>0</v>
      </c>
      <c r="K253" s="140" t="s">
        <v>1</v>
      </c>
      <c r="L253" s="33"/>
      <c r="M253" s="145" t="s">
        <v>1</v>
      </c>
      <c r="N253" s="146" t="s">
        <v>45</v>
      </c>
      <c r="P253" s="147">
        <f>O253*H253</f>
        <v>0</v>
      </c>
      <c r="Q253" s="147">
        <v>0</v>
      </c>
      <c r="R253" s="147">
        <f>Q253*H253</f>
        <v>0</v>
      </c>
      <c r="S253" s="147">
        <v>0</v>
      </c>
      <c r="T253" s="148">
        <f>S253*H253</f>
        <v>0</v>
      </c>
      <c r="AR253" s="149" t="s">
        <v>257</v>
      </c>
      <c r="AT253" s="149" t="s">
        <v>252</v>
      </c>
      <c r="AU253" s="149" t="s">
        <v>21</v>
      </c>
      <c r="AY253" s="17" t="s">
        <v>250</v>
      </c>
      <c r="BE253" s="150">
        <f>IF(N253="základní",J253,0)</f>
        <v>0</v>
      </c>
      <c r="BF253" s="150">
        <f>IF(N253="snížená",J253,0)</f>
        <v>0</v>
      </c>
      <c r="BG253" s="150">
        <f>IF(N253="zákl. přenesená",J253,0)</f>
        <v>0</v>
      </c>
      <c r="BH253" s="150">
        <f>IF(N253="sníž. přenesená",J253,0)</f>
        <v>0</v>
      </c>
      <c r="BI253" s="150">
        <f>IF(N253="nulová",J253,0)</f>
        <v>0</v>
      </c>
      <c r="BJ253" s="17" t="s">
        <v>88</v>
      </c>
      <c r="BK253" s="150">
        <f>ROUND(I253*H253,2)</f>
        <v>0</v>
      </c>
      <c r="BL253" s="17" t="s">
        <v>257</v>
      </c>
      <c r="BM253" s="149" t="s">
        <v>1880</v>
      </c>
    </row>
    <row r="254" spans="2:65" s="1" customFormat="1" ht="19.5">
      <c r="B254" s="33"/>
      <c r="D254" s="156" t="s">
        <v>285</v>
      </c>
      <c r="F254" s="170" t="s">
        <v>1881</v>
      </c>
      <c r="I254" s="153"/>
      <c r="L254" s="33"/>
      <c r="M254" s="154"/>
      <c r="T254" s="57"/>
      <c r="AT254" s="17" t="s">
        <v>285</v>
      </c>
      <c r="AU254" s="17" t="s">
        <v>21</v>
      </c>
    </row>
    <row r="255" spans="2:65" s="12" customFormat="1" ht="11.25">
      <c r="B255" s="155"/>
      <c r="D255" s="156" t="s">
        <v>265</v>
      </c>
      <c r="E255" s="157" t="s">
        <v>1</v>
      </c>
      <c r="F255" s="158" t="s">
        <v>1882</v>
      </c>
      <c r="H255" s="159">
        <v>35.904000000000003</v>
      </c>
      <c r="I255" s="160"/>
      <c r="L255" s="155"/>
      <c r="M255" s="161"/>
      <c r="T255" s="162"/>
      <c r="AT255" s="157" t="s">
        <v>265</v>
      </c>
      <c r="AU255" s="157" t="s">
        <v>21</v>
      </c>
      <c r="AV255" s="12" t="s">
        <v>21</v>
      </c>
      <c r="AW255" s="12" t="s">
        <v>36</v>
      </c>
      <c r="AX255" s="12" t="s">
        <v>80</v>
      </c>
      <c r="AY255" s="157" t="s">
        <v>250</v>
      </c>
    </row>
    <row r="256" spans="2:65" s="12" customFormat="1" ht="22.5">
      <c r="B256" s="155"/>
      <c r="D256" s="156" t="s">
        <v>265</v>
      </c>
      <c r="E256" s="157" t="s">
        <v>1</v>
      </c>
      <c r="F256" s="158" t="s">
        <v>1883</v>
      </c>
      <c r="H256" s="159">
        <v>20.646999999999998</v>
      </c>
      <c r="I256" s="160"/>
      <c r="L256" s="155"/>
      <c r="M256" s="161"/>
      <c r="T256" s="162"/>
      <c r="AT256" s="157" t="s">
        <v>265</v>
      </c>
      <c r="AU256" s="157" t="s">
        <v>21</v>
      </c>
      <c r="AV256" s="12" t="s">
        <v>21</v>
      </c>
      <c r="AW256" s="12" t="s">
        <v>36</v>
      </c>
      <c r="AX256" s="12" t="s">
        <v>80</v>
      </c>
      <c r="AY256" s="157" t="s">
        <v>250</v>
      </c>
    </row>
    <row r="257" spans="2:65" s="12" customFormat="1" ht="22.5">
      <c r="B257" s="155"/>
      <c r="D257" s="156" t="s">
        <v>265</v>
      </c>
      <c r="E257" s="157" t="s">
        <v>1</v>
      </c>
      <c r="F257" s="158" t="s">
        <v>1884</v>
      </c>
      <c r="H257" s="159">
        <v>7.4459999999999997</v>
      </c>
      <c r="I257" s="160"/>
      <c r="L257" s="155"/>
      <c r="M257" s="161"/>
      <c r="T257" s="162"/>
      <c r="AT257" s="157" t="s">
        <v>265</v>
      </c>
      <c r="AU257" s="157" t="s">
        <v>21</v>
      </c>
      <c r="AV257" s="12" t="s">
        <v>21</v>
      </c>
      <c r="AW257" s="12" t="s">
        <v>36</v>
      </c>
      <c r="AX257" s="12" t="s">
        <v>80</v>
      </c>
      <c r="AY257" s="157" t="s">
        <v>250</v>
      </c>
    </row>
    <row r="258" spans="2:65" s="12" customFormat="1" ht="22.5">
      <c r="B258" s="155"/>
      <c r="D258" s="156" t="s">
        <v>265</v>
      </c>
      <c r="E258" s="157" t="s">
        <v>1</v>
      </c>
      <c r="F258" s="158" t="s">
        <v>1885</v>
      </c>
      <c r="H258" s="159">
        <v>0.56799999999999995</v>
      </c>
      <c r="I258" s="160"/>
      <c r="L258" s="155"/>
      <c r="M258" s="161"/>
      <c r="T258" s="162"/>
      <c r="AT258" s="157" t="s">
        <v>265</v>
      </c>
      <c r="AU258" s="157" t="s">
        <v>21</v>
      </c>
      <c r="AV258" s="12" t="s">
        <v>21</v>
      </c>
      <c r="AW258" s="12" t="s">
        <v>36</v>
      </c>
      <c r="AX258" s="12" t="s">
        <v>80</v>
      </c>
      <c r="AY258" s="157" t="s">
        <v>250</v>
      </c>
    </row>
    <row r="259" spans="2:65" s="12" customFormat="1" ht="22.5">
      <c r="B259" s="155"/>
      <c r="D259" s="156" t="s">
        <v>265</v>
      </c>
      <c r="E259" s="157" t="s">
        <v>1</v>
      </c>
      <c r="F259" s="158" t="s">
        <v>1886</v>
      </c>
      <c r="H259" s="159">
        <v>0.80100000000000005</v>
      </c>
      <c r="I259" s="160"/>
      <c r="L259" s="155"/>
      <c r="M259" s="161"/>
      <c r="T259" s="162"/>
      <c r="AT259" s="157" t="s">
        <v>265</v>
      </c>
      <c r="AU259" s="157" t="s">
        <v>21</v>
      </c>
      <c r="AV259" s="12" t="s">
        <v>21</v>
      </c>
      <c r="AW259" s="12" t="s">
        <v>36</v>
      </c>
      <c r="AX259" s="12" t="s">
        <v>80</v>
      </c>
      <c r="AY259" s="157" t="s">
        <v>250</v>
      </c>
    </row>
    <row r="260" spans="2:65" s="12" customFormat="1" ht="22.5">
      <c r="B260" s="155"/>
      <c r="D260" s="156" t="s">
        <v>265</v>
      </c>
      <c r="E260" s="157" t="s">
        <v>1</v>
      </c>
      <c r="F260" s="158" t="s">
        <v>1887</v>
      </c>
      <c r="H260" s="159">
        <v>0.876</v>
      </c>
      <c r="I260" s="160"/>
      <c r="L260" s="155"/>
      <c r="M260" s="161"/>
      <c r="T260" s="162"/>
      <c r="AT260" s="157" t="s">
        <v>265</v>
      </c>
      <c r="AU260" s="157" t="s">
        <v>21</v>
      </c>
      <c r="AV260" s="12" t="s">
        <v>21</v>
      </c>
      <c r="AW260" s="12" t="s">
        <v>36</v>
      </c>
      <c r="AX260" s="12" t="s">
        <v>80</v>
      </c>
      <c r="AY260" s="157" t="s">
        <v>250</v>
      </c>
    </row>
    <row r="261" spans="2:65" s="14" customFormat="1" ht="11.25">
      <c r="B261" s="171"/>
      <c r="D261" s="156" t="s">
        <v>265</v>
      </c>
      <c r="E261" s="172" t="s">
        <v>1</v>
      </c>
      <c r="F261" s="173" t="s">
        <v>317</v>
      </c>
      <c r="H261" s="174">
        <v>66.242000000000004</v>
      </c>
      <c r="I261" s="175"/>
      <c r="L261" s="171"/>
      <c r="M261" s="176"/>
      <c r="T261" s="177"/>
      <c r="AT261" s="172" t="s">
        <v>265</v>
      </c>
      <c r="AU261" s="172" t="s">
        <v>21</v>
      </c>
      <c r="AV261" s="14" t="s">
        <v>267</v>
      </c>
      <c r="AW261" s="14" t="s">
        <v>36</v>
      </c>
      <c r="AX261" s="14" t="s">
        <v>80</v>
      </c>
      <c r="AY261" s="172" t="s">
        <v>250</v>
      </c>
    </row>
    <row r="262" spans="2:65" s="12" customFormat="1" ht="11.25">
      <c r="B262" s="155"/>
      <c r="D262" s="156" t="s">
        <v>265</v>
      </c>
      <c r="E262" s="157" t="s">
        <v>1</v>
      </c>
      <c r="F262" s="158" t="s">
        <v>1888</v>
      </c>
      <c r="H262" s="159">
        <v>39.744999999999997</v>
      </c>
      <c r="I262" s="160"/>
      <c r="L262" s="155"/>
      <c r="M262" s="161"/>
      <c r="T262" s="162"/>
      <c r="AT262" s="157" t="s">
        <v>265</v>
      </c>
      <c r="AU262" s="157" t="s">
        <v>21</v>
      </c>
      <c r="AV262" s="12" t="s">
        <v>21</v>
      </c>
      <c r="AW262" s="12" t="s">
        <v>36</v>
      </c>
      <c r="AX262" s="12" t="s">
        <v>80</v>
      </c>
      <c r="AY262" s="157" t="s">
        <v>250</v>
      </c>
    </row>
    <row r="263" spans="2:65" s="12" customFormat="1" ht="22.5">
      <c r="B263" s="155"/>
      <c r="D263" s="156" t="s">
        <v>265</v>
      </c>
      <c r="E263" s="157" t="s">
        <v>1</v>
      </c>
      <c r="F263" s="158" t="s">
        <v>1889</v>
      </c>
      <c r="H263" s="159">
        <v>1.9870000000000001</v>
      </c>
      <c r="I263" s="160"/>
      <c r="L263" s="155"/>
      <c r="M263" s="161"/>
      <c r="T263" s="162"/>
      <c r="AT263" s="157" t="s">
        <v>265</v>
      </c>
      <c r="AU263" s="157" t="s">
        <v>21</v>
      </c>
      <c r="AV263" s="12" t="s">
        <v>21</v>
      </c>
      <c r="AW263" s="12" t="s">
        <v>36</v>
      </c>
      <c r="AX263" s="12" t="s">
        <v>80</v>
      </c>
      <c r="AY263" s="157" t="s">
        <v>250</v>
      </c>
    </row>
    <row r="264" spans="2:65" s="14" customFormat="1" ht="11.25">
      <c r="B264" s="171"/>
      <c r="D264" s="156" t="s">
        <v>265</v>
      </c>
      <c r="E264" s="172" t="s">
        <v>1</v>
      </c>
      <c r="F264" s="173" t="s">
        <v>317</v>
      </c>
      <c r="H264" s="174">
        <v>41.731999999999999</v>
      </c>
      <c r="I264" s="175"/>
      <c r="L264" s="171"/>
      <c r="M264" s="176"/>
      <c r="T264" s="177"/>
      <c r="AT264" s="172" t="s">
        <v>265</v>
      </c>
      <c r="AU264" s="172" t="s">
        <v>21</v>
      </c>
      <c r="AV264" s="14" t="s">
        <v>267</v>
      </c>
      <c r="AW264" s="14" t="s">
        <v>36</v>
      </c>
      <c r="AX264" s="14" t="s">
        <v>88</v>
      </c>
      <c r="AY264" s="172" t="s">
        <v>250</v>
      </c>
    </row>
    <row r="265" spans="2:65" s="1" customFormat="1" ht="21.75" customHeight="1">
      <c r="B265" s="33"/>
      <c r="C265" s="178" t="s">
        <v>460</v>
      </c>
      <c r="D265" s="178" t="s">
        <v>364</v>
      </c>
      <c r="E265" s="179" t="s">
        <v>1890</v>
      </c>
      <c r="F265" s="180" t="s">
        <v>1332</v>
      </c>
      <c r="G265" s="181" t="s">
        <v>276</v>
      </c>
      <c r="H265" s="182">
        <v>16.21</v>
      </c>
      <c r="I265" s="183"/>
      <c r="J265" s="184">
        <f>ROUND(I265*H265,2)</f>
        <v>0</v>
      </c>
      <c r="K265" s="180" t="s">
        <v>1</v>
      </c>
      <c r="L265" s="185"/>
      <c r="M265" s="186" t="s">
        <v>1</v>
      </c>
      <c r="N265" s="187" t="s">
        <v>45</v>
      </c>
      <c r="P265" s="147">
        <f>O265*H265</f>
        <v>0</v>
      </c>
      <c r="Q265" s="147">
        <v>0.55000000000000004</v>
      </c>
      <c r="R265" s="147">
        <f>Q265*H265</f>
        <v>8.9155000000000015</v>
      </c>
      <c r="S265" s="147">
        <v>0</v>
      </c>
      <c r="T265" s="148">
        <f>S265*H265</f>
        <v>0</v>
      </c>
      <c r="AR265" s="149" t="s">
        <v>299</v>
      </c>
      <c r="AT265" s="149" t="s">
        <v>364</v>
      </c>
      <c r="AU265" s="149" t="s">
        <v>21</v>
      </c>
      <c r="AY265" s="17" t="s">
        <v>250</v>
      </c>
      <c r="BE265" s="150">
        <f>IF(N265="základní",J265,0)</f>
        <v>0</v>
      </c>
      <c r="BF265" s="150">
        <f>IF(N265="snížená",J265,0)</f>
        <v>0</v>
      </c>
      <c r="BG265" s="150">
        <f>IF(N265="zákl. přenesená",J265,0)</f>
        <v>0</v>
      </c>
      <c r="BH265" s="150">
        <f>IF(N265="sníž. přenesená",J265,0)</f>
        <v>0</v>
      </c>
      <c r="BI265" s="150">
        <f>IF(N265="nulová",J265,0)</f>
        <v>0</v>
      </c>
      <c r="BJ265" s="17" t="s">
        <v>88</v>
      </c>
      <c r="BK265" s="150">
        <f>ROUND(I265*H265,2)</f>
        <v>0</v>
      </c>
      <c r="BL265" s="17" t="s">
        <v>257</v>
      </c>
      <c r="BM265" s="149" t="s">
        <v>1891</v>
      </c>
    </row>
    <row r="266" spans="2:65" s="1" customFormat="1" ht="19.5">
      <c r="B266" s="33"/>
      <c r="D266" s="156" t="s">
        <v>285</v>
      </c>
      <c r="F266" s="170" t="s">
        <v>1334</v>
      </c>
      <c r="I266" s="153"/>
      <c r="L266" s="33"/>
      <c r="M266" s="154"/>
      <c r="T266" s="57"/>
      <c r="AT266" s="17" t="s">
        <v>285</v>
      </c>
      <c r="AU266" s="17" t="s">
        <v>21</v>
      </c>
    </row>
    <row r="267" spans="2:65" s="12" customFormat="1" ht="11.25">
      <c r="B267" s="155"/>
      <c r="D267" s="156" t="s">
        <v>265</v>
      </c>
      <c r="E267" s="157" t="s">
        <v>1</v>
      </c>
      <c r="F267" s="158" t="s">
        <v>1892</v>
      </c>
      <c r="H267" s="159">
        <v>8.41</v>
      </c>
      <c r="I267" s="160"/>
      <c r="L267" s="155"/>
      <c r="M267" s="161"/>
      <c r="T267" s="162"/>
      <c r="AT267" s="157" t="s">
        <v>265</v>
      </c>
      <c r="AU267" s="157" t="s">
        <v>21</v>
      </c>
      <c r="AV267" s="12" t="s">
        <v>21</v>
      </c>
      <c r="AW267" s="12" t="s">
        <v>36</v>
      </c>
      <c r="AX267" s="12" t="s">
        <v>80</v>
      </c>
      <c r="AY267" s="157" t="s">
        <v>250</v>
      </c>
    </row>
    <row r="268" spans="2:65" s="12" customFormat="1" ht="33.75">
      <c r="B268" s="155"/>
      <c r="D268" s="156" t="s">
        <v>265</v>
      </c>
      <c r="E268" s="157" t="s">
        <v>1</v>
      </c>
      <c r="F268" s="158" t="s">
        <v>1893</v>
      </c>
      <c r="H268" s="159">
        <v>7.8</v>
      </c>
      <c r="I268" s="160"/>
      <c r="L268" s="155"/>
      <c r="M268" s="161"/>
      <c r="T268" s="162"/>
      <c r="AT268" s="157" t="s">
        <v>265</v>
      </c>
      <c r="AU268" s="157" t="s">
        <v>21</v>
      </c>
      <c r="AV268" s="12" t="s">
        <v>21</v>
      </c>
      <c r="AW268" s="12" t="s">
        <v>36</v>
      </c>
      <c r="AX268" s="12" t="s">
        <v>80</v>
      </c>
      <c r="AY268" s="157" t="s">
        <v>250</v>
      </c>
    </row>
    <row r="269" spans="2:65" s="13" customFormat="1" ht="11.25">
      <c r="B269" s="163"/>
      <c r="D269" s="156" t="s">
        <v>265</v>
      </c>
      <c r="E269" s="164" t="s">
        <v>1</v>
      </c>
      <c r="F269" s="165" t="s">
        <v>273</v>
      </c>
      <c r="H269" s="166">
        <v>16.21</v>
      </c>
      <c r="I269" s="167"/>
      <c r="L269" s="163"/>
      <c r="M269" s="168"/>
      <c r="T269" s="169"/>
      <c r="AT269" s="164" t="s">
        <v>265</v>
      </c>
      <c r="AU269" s="164" t="s">
        <v>21</v>
      </c>
      <c r="AV269" s="13" t="s">
        <v>257</v>
      </c>
      <c r="AW269" s="13" t="s">
        <v>36</v>
      </c>
      <c r="AX269" s="13" t="s">
        <v>88</v>
      </c>
      <c r="AY269" s="164" t="s">
        <v>250</v>
      </c>
    </row>
    <row r="270" spans="2:65" s="11" customFormat="1" ht="22.9" customHeight="1">
      <c r="B270" s="126"/>
      <c r="D270" s="127" t="s">
        <v>79</v>
      </c>
      <c r="E270" s="136" t="s">
        <v>21</v>
      </c>
      <c r="F270" s="136" t="s">
        <v>459</v>
      </c>
      <c r="I270" s="129"/>
      <c r="J270" s="137">
        <f>BK270</f>
        <v>0</v>
      </c>
      <c r="L270" s="126"/>
      <c r="M270" s="131"/>
      <c r="P270" s="132">
        <f>SUM(P271:P282)</f>
        <v>0</v>
      </c>
      <c r="R270" s="132">
        <f>SUM(R271:R282)</f>
        <v>450.94435879999992</v>
      </c>
      <c r="T270" s="133">
        <f>SUM(T271:T282)</f>
        <v>0</v>
      </c>
      <c r="AR270" s="127" t="s">
        <v>88</v>
      </c>
      <c r="AT270" s="134" t="s">
        <v>79</v>
      </c>
      <c r="AU270" s="134" t="s">
        <v>88</v>
      </c>
      <c r="AY270" s="127" t="s">
        <v>250</v>
      </c>
      <c r="BK270" s="135">
        <f>SUM(BK271:BK282)</f>
        <v>0</v>
      </c>
    </row>
    <row r="271" spans="2:65" s="1" customFormat="1" ht="24.2" customHeight="1">
      <c r="B271" s="33"/>
      <c r="C271" s="138" t="s">
        <v>466</v>
      </c>
      <c r="D271" s="138" t="s">
        <v>252</v>
      </c>
      <c r="E271" s="139" t="s">
        <v>1455</v>
      </c>
      <c r="F271" s="140" t="s">
        <v>1456</v>
      </c>
      <c r="G271" s="141" t="s">
        <v>557</v>
      </c>
      <c r="H271" s="142">
        <v>1750</v>
      </c>
      <c r="I271" s="143"/>
      <c r="J271" s="144">
        <f>ROUND(I271*H271,2)</f>
        <v>0</v>
      </c>
      <c r="K271" s="140" t="s">
        <v>256</v>
      </c>
      <c r="L271" s="33"/>
      <c r="M271" s="145" t="s">
        <v>1</v>
      </c>
      <c r="N271" s="146" t="s">
        <v>45</v>
      </c>
      <c r="P271" s="147">
        <f>O271*H271</f>
        <v>0</v>
      </c>
      <c r="Q271" s="147">
        <v>3.0000000000000001E-5</v>
      </c>
      <c r="R271" s="147">
        <f>Q271*H271</f>
        <v>5.2499999999999998E-2</v>
      </c>
      <c r="S271" s="147">
        <v>0</v>
      </c>
      <c r="T271" s="148">
        <f>S271*H271</f>
        <v>0</v>
      </c>
      <c r="AR271" s="149" t="s">
        <v>257</v>
      </c>
      <c r="AT271" s="149" t="s">
        <v>252</v>
      </c>
      <c r="AU271" s="149" t="s">
        <v>21</v>
      </c>
      <c r="AY271" s="17" t="s">
        <v>250</v>
      </c>
      <c r="BE271" s="150">
        <f>IF(N271="základní",J271,0)</f>
        <v>0</v>
      </c>
      <c r="BF271" s="150">
        <f>IF(N271="snížená",J271,0)</f>
        <v>0</v>
      </c>
      <c r="BG271" s="150">
        <f>IF(N271="zákl. přenesená",J271,0)</f>
        <v>0</v>
      </c>
      <c r="BH271" s="150">
        <f>IF(N271="sníž. přenesená",J271,0)</f>
        <v>0</v>
      </c>
      <c r="BI271" s="150">
        <f>IF(N271="nulová",J271,0)</f>
        <v>0</v>
      </c>
      <c r="BJ271" s="17" t="s">
        <v>88</v>
      </c>
      <c r="BK271" s="150">
        <f>ROUND(I271*H271,2)</f>
        <v>0</v>
      </c>
      <c r="BL271" s="17" t="s">
        <v>257</v>
      </c>
      <c r="BM271" s="149" t="s">
        <v>1894</v>
      </c>
    </row>
    <row r="272" spans="2:65" s="1" customFormat="1" ht="11.25">
      <c r="B272" s="33"/>
      <c r="D272" s="151" t="s">
        <v>259</v>
      </c>
      <c r="F272" s="152" t="s">
        <v>1458</v>
      </c>
      <c r="I272" s="153"/>
      <c r="L272" s="33"/>
      <c r="M272" s="154"/>
      <c r="T272" s="57"/>
      <c r="AT272" s="17" t="s">
        <v>259</v>
      </c>
      <c r="AU272" s="17" t="s">
        <v>21</v>
      </c>
    </row>
    <row r="273" spans="2:65" s="12" customFormat="1" ht="11.25">
      <c r="B273" s="155"/>
      <c r="D273" s="156" t="s">
        <v>265</v>
      </c>
      <c r="E273" s="157" t="s">
        <v>1</v>
      </c>
      <c r="F273" s="158" t="s">
        <v>1895</v>
      </c>
      <c r="H273" s="159">
        <v>1750</v>
      </c>
      <c r="I273" s="160"/>
      <c r="L273" s="155"/>
      <c r="M273" s="161"/>
      <c r="T273" s="162"/>
      <c r="AT273" s="157" t="s">
        <v>265</v>
      </c>
      <c r="AU273" s="157" t="s">
        <v>21</v>
      </c>
      <c r="AV273" s="12" t="s">
        <v>21</v>
      </c>
      <c r="AW273" s="12" t="s">
        <v>36</v>
      </c>
      <c r="AX273" s="12" t="s">
        <v>88</v>
      </c>
      <c r="AY273" s="157" t="s">
        <v>250</v>
      </c>
    </row>
    <row r="274" spans="2:65" s="1" customFormat="1" ht="24.2" customHeight="1">
      <c r="B274" s="33"/>
      <c r="C274" s="138" t="s">
        <v>472</v>
      </c>
      <c r="D274" s="138" t="s">
        <v>252</v>
      </c>
      <c r="E274" s="139" t="s">
        <v>1460</v>
      </c>
      <c r="F274" s="140" t="s">
        <v>1461</v>
      </c>
      <c r="G274" s="141" t="s">
        <v>557</v>
      </c>
      <c r="H274" s="142">
        <v>500</v>
      </c>
      <c r="I274" s="143"/>
      <c r="J274" s="144">
        <f>ROUND(I274*H274,2)</f>
        <v>0</v>
      </c>
      <c r="K274" s="140" t="s">
        <v>256</v>
      </c>
      <c r="L274" s="33"/>
      <c r="M274" s="145" t="s">
        <v>1</v>
      </c>
      <c r="N274" s="146" t="s">
        <v>45</v>
      </c>
      <c r="P274" s="147">
        <f>O274*H274</f>
        <v>0</v>
      </c>
      <c r="Q274" s="147">
        <v>4.0000000000000003E-5</v>
      </c>
      <c r="R274" s="147">
        <f>Q274*H274</f>
        <v>0.02</v>
      </c>
      <c r="S274" s="147">
        <v>0</v>
      </c>
      <c r="T274" s="148">
        <f>S274*H274</f>
        <v>0</v>
      </c>
      <c r="AR274" s="149" t="s">
        <v>257</v>
      </c>
      <c r="AT274" s="149" t="s">
        <v>252</v>
      </c>
      <c r="AU274" s="149" t="s">
        <v>21</v>
      </c>
      <c r="AY274" s="17" t="s">
        <v>250</v>
      </c>
      <c r="BE274" s="150">
        <f>IF(N274="základní",J274,0)</f>
        <v>0</v>
      </c>
      <c r="BF274" s="150">
        <f>IF(N274="snížená",J274,0)</f>
        <v>0</v>
      </c>
      <c r="BG274" s="150">
        <f>IF(N274="zákl. přenesená",J274,0)</f>
        <v>0</v>
      </c>
      <c r="BH274" s="150">
        <f>IF(N274="sníž. přenesená",J274,0)</f>
        <v>0</v>
      </c>
      <c r="BI274" s="150">
        <f>IF(N274="nulová",J274,0)</f>
        <v>0</v>
      </c>
      <c r="BJ274" s="17" t="s">
        <v>88</v>
      </c>
      <c r="BK274" s="150">
        <f>ROUND(I274*H274,2)</f>
        <v>0</v>
      </c>
      <c r="BL274" s="17" t="s">
        <v>257</v>
      </c>
      <c r="BM274" s="149" t="s">
        <v>1896</v>
      </c>
    </row>
    <row r="275" spans="2:65" s="1" customFormat="1" ht="11.25">
      <c r="B275" s="33"/>
      <c r="D275" s="151" t="s">
        <v>259</v>
      </c>
      <c r="F275" s="152" t="s">
        <v>1463</v>
      </c>
      <c r="I275" s="153"/>
      <c r="L275" s="33"/>
      <c r="M275" s="154"/>
      <c r="T275" s="57"/>
      <c r="AT275" s="17" t="s">
        <v>259</v>
      </c>
      <c r="AU275" s="17" t="s">
        <v>21</v>
      </c>
    </row>
    <row r="276" spans="2:65" s="12" customFormat="1" ht="11.25">
      <c r="B276" s="155"/>
      <c r="D276" s="156" t="s">
        <v>265</v>
      </c>
      <c r="E276" s="157" t="s">
        <v>1</v>
      </c>
      <c r="F276" s="158" t="s">
        <v>1897</v>
      </c>
      <c r="H276" s="159">
        <v>500</v>
      </c>
      <c r="I276" s="160"/>
      <c r="L276" s="155"/>
      <c r="M276" s="161"/>
      <c r="T276" s="162"/>
      <c r="AT276" s="157" t="s">
        <v>265</v>
      </c>
      <c r="AU276" s="157" t="s">
        <v>21</v>
      </c>
      <c r="AV276" s="12" t="s">
        <v>21</v>
      </c>
      <c r="AW276" s="12" t="s">
        <v>36</v>
      </c>
      <c r="AX276" s="12" t="s">
        <v>88</v>
      </c>
      <c r="AY276" s="157" t="s">
        <v>250</v>
      </c>
    </row>
    <row r="277" spans="2:65" s="1" customFormat="1" ht="24.2" customHeight="1">
      <c r="B277" s="33"/>
      <c r="C277" s="138" t="s">
        <v>478</v>
      </c>
      <c r="D277" s="138" t="s">
        <v>252</v>
      </c>
      <c r="E277" s="139" t="s">
        <v>1465</v>
      </c>
      <c r="F277" s="140" t="s">
        <v>1466</v>
      </c>
      <c r="G277" s="141" t="s">
        <v>557</v>
      </c>
      <c r="H277" s="142">
        <v>250</v>
      </c>
      <c r="I277" s="143"/>
      <c r="J277" s="144">
        <f>ROUND(I277*H277,2)</f>
        <v>0</v>
      </c>
      <c r="K277" s="140" t="s">
        <v>256</v>
      </c>
      <c r="L277" s="33"/>
      <c r="M277" s="145" t="s">
        <v>1</v>
      </c>
      <c r="N277" s="146" t="s">
        <v>45</v>
      </c>
      <c r="P277" s="147">
        <f>O277*H277</f>
        <v>0</v>
      </c>
      <c r="Q277" s="147">
        <v>4.0000000000000003E-5</v>
      </c>
      <c r="R277" s="147">
        <f>Q277*H277</f>
        <v>0.01</v>
      </c>
      <c r="S277" s="147">
        <v>0</v>
      </c>
      <c r="T277" s="148">
        <f>S277*H277</f>
        <v>0</v>
      </c>
      <c r="AR277" s="149" t="s">
        <v>257</v>
      </c>
      <c r="AT277" s="149" t="s">
        <v>252</v>
      </c>
      <c r="AU277" s="149" t="s">
        <v>21</v>
      </c>
      <c r="AY277" s="17" t="s">
        <v>250</v>
      </c>
      <c r="BE277" s="150">
        <f>IF(N277="základní",J277,0)</f>
        <v>0</v>
      </c>
      <c r="BF277" s="150">
        <f>IF(N277="snížená",J277,0)</f>
        <v>0</v>
      </c>
      <c r="BG277" s="150">
        <f>IF(N277="zákl. přenesená",J277,0)</f>
        <v>0</v>
      </c>
      <c r="BH277" s="150">
        <f>IF(N277="sníž. přenesená",J277,0)</f>
        <v>0</v>
      </c>
      <c r="BI277" s="150">
        <f>IF(N277="nulová",J277,0)</f>
        <v>0</v>
      </c>
      <c r="BJ277" s="17" t="s">
        <v>88</v>
      </c>
      <c r="BK277" s="150">
        <f>ROUND(I277*H277,2)</f>
        <v>0</v>
      </c>
      <c r="BL277" s="17" t="s">
        <v>257</v>
      </c>
      <c r="BM277" s="149" t="s">
        <v>1898</v>
      </c>
    </row>
    <row r="278" spans="2:65" s="1" customFormat="1" ht="11.25">
      <c r="B278" s="33"/>
      <c r="D278" s="151" t="s">
        <v>259</v>
      </c>
      <c r="F278" s="152" t="s">
        <v>1468</v>
      </c>
      <c r="I278" s="153"/>
      <c r="L278" s="33"/>
      <c r="M278" s="154"/>
      <c r="T278" s="57"/>
      <c r="AT278" s="17" t="s">
        <v>259</v>
      </c>
      <c r="AU278" s="17" t="s">
        <v>21</v>
      </c>
    </row>
    <row r="279" spans="2:65" s="12" customFormat="1" ht="11.25">
      <c r="B279" s="155"/>
      <c r="D279" s="156" t="s">
        <v>265</v>
      </c>
      <c r="E279" s="157" t="s">
        <v>1</v>
      </c>
      <c r="F279" s="158" t="s">
        <v>1899</v>
      </c>
      <c r="H279" s="159">
        <v>250</v>
      </c>
      <c r="I279" s="160"/>
      <c r="L279" s="155"/>
      <c r="M279" s="161"/>
      <c r="T279" s="162"/>
      <c r="AT279" s="157" t="s">
        <v>265</v>
      </c>
      <c r="AU279" s="157" t="s">
        <v>21</v>
      </c>
      <c r="AV279" s="12" t="s">
        <v>21</v>
      </c>
      <c r="AW279" s="12" t="s">
        <v>36</v>
      </c>
      <c r="AX279" s="12" t="s">
        <v>88</v>
      </c>
      <c r="AY279" s="157" t="s">
        <v>250</v>
      </c>
    </row>
    <row r="280" spans="2:65" s="1" customFormat="1" ht="16.5" customHeight="1">
      <c r="B280" s="33"/>
      <c r="C280" s="138" t="s">
        <v>485</v>
      </c>
      <c r="D280" s="138" t="s">
        <v>252</v>
      </c>
      <c r="E280" s="139" t="s">
        <v>461</v>
      </c>
      <c r="F280" s="140" t="s">
        <v>462</v>
      </c>
      <c r="G280" s="141" t="s">
        <v>276</v>
      </c>
      <c r="H280" s="142">
        <v>195.94</v>
      </c>
      <c r="I280" s="143"/>
      <c r="J280" s="144">
        <f>ROUND(I280*H280,2)</f>
        <v>0</v>
      </c>
      <c r="K280" s="140" t="s">
        <v>256</v>
      </c>
      <c r="L280" s="33"/>
      <c r="M280" s="145" t="s">
        <v>1</v>
      </c>
      <c r="N280" s="146" t="s">
        <v>45</v>
      </c>
      <c r="P280" s="147">
        <f>O280*H280</f>
        <v>0</v>
      </c>
      <c r="Q280" s="147">
        <v>2.3010199999999998</v>
      </c>
      <c r="R280" s="147">
        <f>Q280*H280</f>
        <v>450.86185879999994</v>
      </c>
      <c r="S280" s="147">
        <v>0</v>
      </c>
      <c r="T280" s="148">
        <f>S280*H280</f>
        <v>0</v>
      </c>
      <c r="AR280" s="149" t="s">
        <v>257</v>
      </c>
      <c r="AT280" s="149" t="s">
        <v>252</v>
      </c>
      <c r="AU280" s="149" t="s">
        <v>21</v>
      </c>
      <c r="AY280" s="17" t="s">
        <v>250</v>
      </c>
      <c r="BE280" s="150">
        <f>IF(N280="základní",J280,0)</f>
        <v>0</v>
      </c>
      <c r="BF280" s="150">
        <f>IF(N280="snížená",J280,0)</f>
        <v>0</v>
      </c>
      <c r="BG280" s="150">
        <f>IF(N280="zákl. přenesená",J280,0)</f>
        <v>0</v>
      </c>
      <c r="BH280" s="150">
        <f>IF(N280="sníž. přenesená",J280,0)</f>
        <v>0</v>
      </c>
      <c r="BI280" s="150">
        <f>IF(N280="nulová",J280,0)</f>
        <v>0</v>
      </c>
      <c r="BJ280" s="17" t="s">
        <v>88</v>
      </c>
      <c r="BK280" s="150">
        <f>ROUND(I280*H280,2)</f>
        <v>0</v>
      </c>
      <c r="BL280" s="17" t="s">
        <v>257</v>
      </c>
      <c r="BM280" s="149" t="s">
        <v>1900</v>
      </c>
    </row>
    <row r="281" spans="2:65" s="1" customFormat="1" ht="11.25">
      <c r="B281" s="33"/>
      <c r="D281" s="151" t="s">
        <v>259</v>
      </c>
      <c r="F281" s="152" t="s">
        <v>464</v>
      </c>
      <c r="I281" s="153"/>
      <c r="L281" s="33"/>
      <c r="M281" s="154"/>
      <c r="T281" s="57"/>
      <c r="AT281" s="17" t="s">
        <v>259</v>
      </c>
      <c r="AU281" s="17" t="s">
        <v>21</v>
      </c>
    </row>
    <row r="282" spans="2:65" s="12" customFormat="1" ht="11.25">
      <c r="B282" s="155"/>
      <c r="D282" s="156" t="s">
        <v>265</v>
      </c>
      <c r="E282" s="157" t="s">
        <v>1</v>
      </c>
      <c r="F282" s="158" t="s">
        <v>1901</v>
      </c>
      <c r="H282" s="159">
        <v>195.94</v>
      </c>
      <c r="I282" s="160"/>
      <c r="L282" s="155"/>
      <c r="M282" s="161"/>
      <c r="T282" s="162"/>
      <c r="AT282" s="157" t="s">
        <v>265</v>
      </c>
      <c r="AU282" s="157" t="s">
        <v>21</v>
      </c>
      <c r="AV282" s="12" t="s">
        <v>21</v>
      </c>
      <c r="AW282" s="12" t="s">
        <v>36</v>
      </c>
      <c r="AX282" s="12" t="s">
        <v>88</v>
      </c>
      <c r="AY282" s="157" t="s">
        <v>250</v>
      </c>
    </row>
    <row r="283" spans="2:65" s="11" customFormat="1" ht="22.9" customHeight="1">
      <c r="B283" s="126"/>
      <c r="D283" s="127" t="s">
        <v>79</v>
      </c>
      <c r="E283" s="136" t="s">
        <v>267</v>
      </c>
      <c r="F283" s="136" t="s">
        <v>484</v>
      </c>
      <c r="I283" s="129"/>
      <c r="J283" s="137">
        <f>BK283</f>
        <v>0</v>
      </c>
      <c r="L283" s="126"/>
      <c r="M283" s="131"/>
      <c r="P283" s="132">
        <f>SUM(P284:P324)</f>
        <v>0</v>
      </c>
      <c r="R283" s="132">
        <f>SUM(R284:R324)</f>
        <v>350.81569482000003</v>
      </c>
      <c r="T283" s="133">
        <f>SUM(T284:T324)</f>
        <v>0</v>
      </c>
      <c r="AR283" s="127" t="s">
        <v>88</v>
      </c>
      <c r="AT283" s="134" t="s">
        <v>79</v>
      </c>
      <c r="AU283" s="134" t="s">
        <v>88</v>
      </c>
      <c r="AY283" s="127" t="s">
        <v>250</v>
      </c>
      <c r="BK283" s="135">
        <f>SUM(BK284:BK324)</f>
        <v>0</v>
      </c>
    </row>
    <row r="284" spans="2:65" s="1" customFormat="1" ht="24.2" customHeight="1">
      <c r="B284" s="33"/>
      <c r="C284" s="138" t="s">
        <v>491</v>
      </c>
      <c r="D284" s="138" t="s">
        <v>252</v>
      </c>
      <c r="E284" s="139" t="s">
        <v>516</v>
      </c>
      <c r="F284" s="140" t="s">
        <v>517</v>
      </c>
      <c r="G284" s="141" t="s">
        <v>276</v>
      </c>
      <c r="H284" s="142">
        <v>2013.8</v>
      </c>
      <c r="I284" s="143"/>
      <c r="J284" s="144">
        <f>ROUND(I284*H284,2)</f>
        <v>0</v>
      </c>
      <c r="K284" s="140" t="s">
        <v>256</v>
      </c>
      <c r="L284" s="33"/>
      <c r="M284" s="145" t="s">
        <v>1</v>
      </c>
      <c r="N284" s="146" t="s">
        <v>45</v>
      </c>
      <c r="P284" s="147">
        <f>O284*H284</f>
        <v>0</v>
      </c>
      <c r="Q284" s="147">
        <v>0</v>
      </c>
      <c r="R284" s="147">
        <f>Q284*H284</f>
        <v>0</v>
      </c>
      <c r="S284" s="147">
        <v>0</v>
      </c>
      <c r="T284" s="148">
        <f>S284*H284</f>
        <v>0</v>
      </c>
      <c r="AR284" s="149" t="s">
        <v>257</v>
      </c>
      <c r="AT284" s="149" t="s">
        <v>252</v>
      </c>
      <c r="AU284" s="149" t="s">
        <v>21</v>
      </c>
      <c r="AY284" s="17" t="s">
        <v>250</v>
      </c>
      <c r="BE284" s="150">
        <f>IF(N284="základní",J284,0)</f>
        <v>0</v>
      </c>
      <c r="BF284" s="150">
        <f>IF(N284="snížená",J284,0)</f>
        <v>0</v>
      </c>
      <c r="BG284" s="150">
        <f>IF(N284="zákl. přenesená",J284,0)</f>
        <v>0</v>
      </c>
      <c r="BH284" s="150">
        <f>IF(N284="sníž. přenesená",J284,0)</f>
        <v>0</v>
      </c>
      <c r="BI284" s="150">
        <f>IF(N284="nulová",J284,0)</f>
        <v>0</v>
      </c>
      <c r="BJ284" s="17" t="s">
        <v>88</v>
      </c>
      <c r="BK284" s="150">
        <f>ROUND(I284*H284,2)</f>
        <v>0</v>
      </c>
      <c r="BL284" s="17" t="s">
        <v>257</v>
      </c>
      <c r="BM284" s="149" t="s">
        <v>1902</v>
      </c>
    </row>
    <row r="285" spans="2:65" s="1" customFormat="1" ht="11.25">
      <c r="B285" s="33"/>
      <c r="D285" s="151" t="s">
        <v>259</v>
      </c>
      <c r="F285" s="152" t="s">
        <v>519</v>
      </c>
      <c r="I285" s="153"/>
      <c r="L285" s="33"/>
      <c r="M285" s="154"/>
      <c r="T285" s="57"/>
      <c r="AT285" s="17" t="s">
        <v>259</v>
      </c>
      <c r="AU285" s="17" t="s">
        <v>21</v>
      </c>
    </row>
    <row r="286" spans="2:65" s="12" customFormat="1" ht="11.25">
      <c r="B286" s="155"/>
      <c r="D286" s="156" t="s">
        <v>265</v>
      </c>
      <c r="E286" s="157" t="s">
        <v>1</v>
      </c>
      <c r="F286" s="158" t="s">
        <v>1903</v>
      </c>
      <c r="H286" s="159">
        <v>2013.8</v>
      </c>
      <c r="I286" s="160"/>
      <c r="L286" s="155"/>
      <c r="M286" s="161"/>
      <c r="T286" s="162"/>
      <c r="AT286" s="157" t="s">
        <v>265</v>
      </c>
      <c r="AU286" s="157" t="s">
        <v>21</v>
      </c>
      <c r="AV286" s="12" t="s">
        <v>21</v>
      </c>
      <c r="AW286" s="12" t="s">
        <v>36</v>
      </c>
      <c r="AX286" s="12" t="s">
        <v>88</v>
      </c>
      <c r="AY286" s="157" t="s">
        <v>250</v>
      </c>
    </row>
    <row r="287" spans="2:65" s="1" customFormat="1" ht="21.75" customHeight="1">
      <c r="B287" s="33"/>
      <c r="C287" s="138" t="s">
        <v>495</v>
      </c>
      <c r="D287" s="138" t="s">
        <v>252</v>
      </c>
      <c r="E287" s="139" t="s">
        <v>522</v>
      </c>
      <c r="F287" s="140" t="s">
        <v>523</v>
      </c>
      <c r="G287" s="141" t="s">
        <v>255</v>
      </c>
      <c r="H287" s="142">
        <v>1418.48</v>
      </c>
      <c r="I287" s="143"/>
      <c r="J287" s="144">
        <f>ROUND(I287*H287,2)</f>
        <v>0</v>
      </c>
      <c r="K287" s="140" t="s">
        <v>256</v>
      </c>
      <c r="L287" s="33"/>
      <c r="M287" s="145" t="s">
        <v>1</v>
      </c>
      <c r="N287" s="146" t="s">
        <v>45</v>
      </c>
      <c r="P287" s="147">
        <f>O287*H287</f>
        <v>0</v>
      </c>
      <c r="Q287" s="147">
        <v>8.6499999999999997E-3</v>
      </c>
      <c r="R287" s="147">
        <f>Q287*H287</f>
        <v>12.269852</v>
      </c>
      <c r="S287" s="147">
        <v>0</v>
      </c>
      <c r="T287" s="148">
        <f>S287*H287</f>
        <v>0</v>
      </c>
      <c r="AR287" s="149" t="s">
        <v>257</v>
      </c>
      <c r="AT287" s="149" t="s">
        <v>252</v>
      </c>
      <c r="AU287" s="149" t="s">
        <v>21</v>
      </c>
      <c r="AY287" s="17" t="s">
        <v>250</v>
      </c>
      <c r="BE287" s="150">
        <f>IF(N287="základní",J287,0)</f>
        <v>0</v>
      </c>
      <c r="BF287" s="150">
        <f>IF(N287="snížená",J287,0)</f>
        <v>0</v>
      </c>
      <c r="BG287" s="150">
        <f>IF(N287="zákl. přenesená",J287,0)</f>
        <v>0</v>
      </c>
      <c r="BH287" s="150">
        <f>IF(N287="sníž. přenesená",J287,0)</f>
        <v>0</v>
      </c>
      <c r="BI287" s="150">
        <f>IF(N287="nulová",J287,0)</f>
        <v>0</v>
      </c>
      <c r="BJ287" s="17" t="s">
        <v>88</v>
      </c>
      <c r="BK287" s="150">
        <f>ROUND(I287*H287,2)</f>
        <v>0</v>
      </c>
      <c r="BL287" s="17" t="s">
        <v>257</v>
      </c>
      <c r="BM287" s="149" t="s">
        <v>1904</v>
      </c>
    </row>
    <row r="288" spans="2:65" s="1" customFormat="1" ht="11.25">
      <c r="B288" s="33"/>
      <c r="D288" s="151" t="s">
        <v>259</v>
      </c>
      <c r="F288" s="152" t="s">
        <v>525</v>
      </c>
      <c r="I288" s="153"/>
      <c r="L288" s="33"/>
      <c r="M288" s="154"/>
      <c r="T288" s="57"/>
      <c r="AT288" s="17" t="s">
        <v>259</v>
      </c>
      <c r="AU288" s="17" t="s">
        <v>21</v>
      </c>
    </row>
    <row r="289" spans="2:65" s="12" customFormat="1" ht="11.25">
      <c r="B289" s="155"/>
      <c r="D289" s="156" t="s">
        <v>265</v>
      </c>
      <c r="E289" s="157" t="s">
        <v>1</v>
      </c>
      <c r="F289" s="158" t="s">
        <v>1905</v>
      </c>
      <c r="H289" s="159">
        <v>1418.48</v>
      </c>
      <c r="I289" s="160"/>
      <c r="L289" s="155"/>
      <c r="M289" s="161"/>
      <c r="T289" s="162"/>
      <c r="AT289" s="157" t="s">
        <v>265</v>
      </c>
      <c r="AU289" s="157" t="s">
        <v>21</v>
      </c>
      <c r="AV289" s="12" t="s">
        <v>21</v>
      </c>
      <c r="AW289" s="12" t="s">
        <v>36</v>
      </c>
      <c r="AX289" s="12" t="s">
        <v>88</v>
      </c>
      <c r="AY289" s="157" t="s">
        <v>250</v>
      </c>
    </row>
    <row r="290" spans="2:65" s="1" customFormat="1" ht="16.5" customHeight="1">
      <c r="B290" s="33"/>
      <c r="C290" s="138" t="s">
        <v>503</v>
      </c>
      <c r="D290" s="138" t="s">
        <v>252</v>
      </c>
      <c r="E290" s="139" t="s">
        <v>1500</v>
      </c>
      <c r="F290" s="140" t="s">
        <v>1501</v>
      </c>
      <c r="G290" s="141" t="s">
        <v>255</v>
      </c>
      <c r="H290" s="142">
        <v>484.9</v>
      </c>
      <c r="I290" s="143"/>
      <c r="J290" s="144">
        <f>ROUND(I290*H290,2)</f>
        <v>0</v>
      </c>
      <c r="K290" s="140" t="s">
        <v>1</v>
      </c>
      <c r="L290" s="33"/>
      <c r="M290" s="145" t="s">
        <v>1</v>
      </c>
      <c r="N290" s="146" t="s">
        <v>45</v>
      </c>
      <c r="P290" s="147">
        <f>O290*H290</f>
        <v>0</v>
      </c>
      <c r="Q290" s="147">
        <v>8.6499999999999997E-3</v>
      </c>
      <c r="R290" s="147">
        <f>Q290*H290</f>
        <v>4.1943849999999996</v>
      </c>
      <c r="S290" s="147">
        <v>0</v>
      </c>
      <c r="T290" s="148">
        <f>S290*H290</f>
        <v>0</v>
      </c>
      <c r="AR290" s="149" t="s">
        <v>257</v>
      </c>
      <c r="AT290" s="149" t="s">
        <v>252</v>
      </c>
      <c r="AU290" s="149" t="s">
        <v>21</v>
      </c>
      <c r="AY290" s="17" t="s">
        <v>250</v>
      </c>
      <c r="BE290" s="150">
        <f>IF(N290="základní",J290,0)</f>
        <v>0</v>
      </c>
      <c r="BF290" s="150">
        <f>IF(N290="snížená",J290,0)</f>
        <v>0</v>
      </c>
      <c r="BG290" s="150">
        <f>IF(N290="zákl. přenesená",J290,0)</f>
        <v>0</v>
      </c>
      <c r="BH290" s="150">
        <f>IF(N290="sníž. přenesená",J290,0)</f>
        <v>0</v>
      </c>
      <c r="BI290" s="150">
        <f>IF(N290="nulová",J290,0)</f>
        <v>0</v>
      </c>
      <c r="BJ290" s="17" t="s">
        <v>88</v>
      </c>
      <c r="BK290" s="150">
        <f>ROUND(I290*H290,2)</f>
        <v>0</v>
      </c>
      <c r="BL290" s="17" t="s">
        <v>257</v>
      </c>
      <c r="BM290" s="149" t="s">
        <v>1906</v>
      </c>
    </row>
    <row r="291" spans="2:65" s="12" customFormat="1" ht="11.25">
      <c r="B291" s="155"/>
      <c r="D291" s="156" t="s">
        <v>265</v>
      </c>
      <c r="E291" s="157" t="s">
        <v>1</v>
      </c>
      <c r="F291" s="158" t="s">
        <v>1907</v>
      </c>
      <c r="H291" s="159">
        <v>484.9</v>
      </c>
      <c r="I291" s="160"/>
      <c r="L291" s="155"/>
      <c r="M291" s="161"/>
      <c r="T291" s="162"/>
      <c r="AT291" s="157" t="s">
        <v>265</v>
      </c>
      <c r="AU291" s="157" t="s">
        <v>21</v>
      </c>
      <c r="AV291" s="12" t="s">
        <v>21</v>
      </c>
      <c r="AW291" s="12" t="s">
        <v>36</v>
      </c>
      <c r="AX291" s="12" t="s">
        <v>80</v>
      </c>
      <c r="AY291" s="157" t="s">
        <v>250</v>
      </c>
    </row>
    <row r="292" spans="2:65" s="13" customFormat="1" ht="11.25">
      <c r="B292" s="163"/>
      <c r="D292" s="156" t="s">
        <v>265</v>
      </c>
      <c r="E292" s="164" t="s">
        <v>1</v>
      </c>
      <c r="F292" s="165" t="s">
        <v>273</v>
      </c>
      <c r="H292" s="166">
        <v>484.9</v>
      </c>
      <c r="I292" s="167"/>
      <c r="L292" s="163"/>
      <c r="M292" s="168"/>
      <c r="T292" s="169"/>
      <c r="AT292" s="164" t="s">
        <v>265</v>
      </c>
      <c r="AU292" s="164" t="s">
        <v>21</v>
      </c>
      <c r="AV292" s="13" t="s">
        <v>257</v>
      </c>
      <c r="AW292" s="13" t="s">
        <v>36</v>
      </c>
      <c r="AX292" s="13" t="s">
        <v>88</v>
      </c>
      <c r="AY292" s="164" t="s">
        <v>250</v>
      </c>
    </row>
    <row r="293" spans="2:65" s="1" customFormat="1" ht="21.75" customHeight="1">
      <c r="B293" s="33"/>
      <c r="C293" s="178" t="s">
        <v>507</v>
      </c>
      <c r="D293" s="178" t="s">
        <v>364</v>
      </c>
      <c r="E293" s="179" t="s">
        <v>1504</v>
      </c>
      <c r="F293" s="180" t="s">
        <v>1505</v>
      </c>
      <c r="G293" s="181" t="s">
        <v>255</v>
      </c>
      <c r="H293" s="182">
        <v>509.14499999999998</v>
      </c>
      <c r="I293" s="183"/>
      <c r="J293" s="184">
        <f>ROUND(I293*H293,2)</f>
        <v>0</v>
      </c>
      <c r="K293" s="180" t="s">
        <v>256</v>
      </c>
      <c r="L293" s="185"/>
      <c r="M293" s="186" t="s">
        <v>1</v>
      </c>
      <c r="N293" s="187" t="s">
        <v>45</v>
      </c>
      <c r="P293" s="147">
        <f>O293*H293</f>
        <v>0</v>
      </c>
      <c r="Q293" s="147">
        <v>1.3100000000000001E-2</v>
      </c>
      <c r="R293" s="147">
        <f>Q293*H293</f>
        <v>6.6697994999999999</v>
      </c>
      <c r="S293" s="147">
        <v>0</v>
      </c>
      <c r="T293" s="148">
        <f>S293*H293</f>
        <v>0</v>
      </c>
      <c r="AR293" s="149" t="s">
        <v>299</v>
      </c>
      <c r="AT293" s="149" t="s">
        <v>364</v>
      </c>
      <c r="AU293" s="149" t="s">
        <v>21</v>
      </c>
      <c r="AY293" s="17" t="s">
        <v>250</v>
      </c>
      <c r="BE293" s="150">
        <f>IF(N293="základní",J293,0)</f>
        <v>0</v>
      </c>
      <c r="BF293" s="150">
        <f>IF(N293="snížená",J293,0)</f>
        <v>0</v>
      </c>
      <c r="BG293" s="150">
        <f>IF(N293="zákl. přenesená",J293,0)</f>
        <v>0</v>
      </c>
      <c r="BH293" s="150">
        <f>IF(N293="sníž. přenesená",J293,0)</f>
        <v>0</v>
      </c>
      <c r="BI293" s="150">
        <f>IF(N293="nulová",J293,0)</f>
        <v>0</v>
      </c>
      <c r="BJ293" s="17" t="s">
        <v>88</v>
      </c>
      <c r="BK293" s="150">
        <f>ROUND(I293*H293,2)</f>
        <v>0</v>
      </c>
      <c r="BL293" s="17" t="s">
        <v>257</v>
      </c>
      <c r="BM293" s="149" t="s">
        <v>1908</v>
      </c>
    </row>
    <row r="294" spans="2:65" s="1" customFormat="1" ht="19.5">
      <c r="B294" s="33"/>
      <c r="D294" s="156" t="s">
        <v>285</v>
      </c>
      <c r="F294" s="170" t="s">
        <v>1507</v>
      </c>
      <c r="I294" s="153"/>
      <c r="L294" s="33"/>
      <c r="M294" s="154"/>
      <c r="T294" s="57"/>
      <c r="AT294" s="17" t="s">
        <v>285</v>
      </c>
      <c r="AU294" s="17" t="s">
        <v>21</v>
      </c>
    </row>
    <row r="295" spans="2:65" s="12" customFormat="1" ht="11.25">
      <c r="B295" s="155"/>
      <c r="D295" s="156" t="s">
        <v>265</v>
      </c>
      <c r="F295" s="158" t="s">
        <v>1909</v>
      </c>
      <c r="H295" s="159">
        <v>509.14499999999998</v>
      </c>
      <c r="I295" s="160"/>
      <c r="L295" s="155"/>
      <c r="M295" s="161"/>
      <c r="T295" s="162"/>
      <c r="AT295" s="157" t="s">
        <v>265</v>
      </c>
      <c r="AU295" s="157" t="s">
        <v>21</v>
      </c>
      <c r="AV295" s="12" t="s">
        <v>21</v>
      </c>
      <c r="AW295" s="12" t="s">
        <v>4</v>
      </c>
      <c r="AX295" s="12" t="s">
        <v>88</v>
      </c>
      <c r="AY295" s="157" t="s">
        <v>250</v>
      </c>
    </row>
    <row r="296" spans="2:65" s="1" customFormat="1" ht="24.2" customHeight="1">
      <c r="B296" s="33"/>
      <c r="C296" s="138" t="s">
        <v>511</v>
      </c>
      <c r="D296" s="138" t="s">
        <v>252</v>
      </c>
      <c r="E296" s="139" t="s">
        <v>1509</v>
      </c>
      <c r="F296" s="140" t="s">
        <v>1510</v>
      </c>
      <c r="G296" s="141" t="s">
        <v>255</v>
      </c>
      <c r="H296" s="142">
        <v>981.68</v>
      </c>
      <c r="I296" s="143"/>
      <c r="J296" s="144">
        <f>ROUND(I296*H296,2)</f>
        <v>0</v>
      </c>
      <c r="K296" s="140" t="s">
        <v>256</v>
      </c>
      <c r="L296" s="33"/>
      <c r="M296" s="145" t="s">
        <v>1</v>
      </c>
      <c r="N296" s="146" t="s">
        <v>45</v>
      </c>
      <c r="P296" s="147">
        <f>O296*H296</f>
        <v>0</v>
      </c>
      <c r="Q296" s="147">
        <v>9.7599999999999996E-3</v>
      </c>
      <c r="R296" s="147">
        <f>Q296*H296</f>
        <v>9.581196799999999</v>
      </c>
      <c r="S296" s="147">
        <v>0</v>
      </c>
      <c r="T296" s="148">
        <f>S296*H296</f>
        <v>0</v>
      </c>
      <c r="AR296" s="149" t="s">
        <v>257</v>
      </c>
      <c r="AT296" s="149" t="s">
        <v>252</v>
      </c>
      <c r="AU296" s="149" t="s">
        <v>21</v>
      </c>
      <c r="AY296" s="17" t="s">
        <v>250</v>
      </c>
      <c r="BE296" s="150">
        <f>IF(N296="základní",J296,0)</f>
        <v>0</v>
      </c>
      <c r="BF296" s="150">
        <f>IF(N296="snížená",J296,0)</f>
        <v>0</v>
      </c>
      <c r="BG296" s="150">
        <f>IF(N296="zákl. přenesená",J296,0)</f>
        <v>0</v>
      </c>
      <c r="BH296" s="150">
        <f>IF(N296="sníž. přenesená",J296,0)</f>
        <v>0</v>
      </c>
      <c r="BI296" s="150">
        <f>IF(N296="nulová",J296,0)</f>
        <v>0</v>
      </c>
      <c r="BJ296" s="17" t="s">
        <v>88</v>
      </c>
      <c r="BK296" s="150">
        <f>ROUND(I296*H296,2)</f>
        <v>0</v>
      </c>
      <c r="BL296" s="17" t="s">
        <v>257</v>
      </c>
      <c r="BM296" s="149" t="s">
        <v>1910</v>
      </c>
    </row>
    <row r="297" spans="2:65" s="1" customFormat="1" ht="11.25">
      <c r="B297" s="33"/>
      <c r="D297" s="151" t="s">
        <v>259</v>
      </c>
      <c r="F297" s="152" t="s">
        <v>1512</v>
      </c>
      <c r="I297" s="153"/>
      <c r="L297" s="33"/>
      <c r="M297" s="154"/>
      <c r="T297" s="57"/>
      <c r="AT297" s="17" t="s">
        <v>259</v>
      </c>
      <c r="AU297" s="17" t="s">
        <v>21</v>
      </c>
    </row>
    <row r="298" spans="2:65" s="12" customFormat="1" ht="11.25">
      <c r="B298" s="155"/>
      <c r="D298" s="156" t="s">
        <v>265</v>
      </c>
      <c r="E298" s="157" t="s">
        <v>1</v>
      </c>
      <c r="F298" s="158" t="s">
        <v>1911</v>
      </c>
      <c r="H298" s="159">
        <v>981.68</v>
      </c>
      <c r="I298" s="160"/>
      <c r="L298" s="155"/>
      <c r="M298" s="161"/>
      <c r="T298" s="162"/>
      <c r="AT298" s="157" t="s">
        <v>265</v>
      </c>
      <c r="AU298" s="157" t="s">
        <v>21</v>
      </c>
      <c r="AV298" s="12" t="s">
        <v>21</v>
      </c>
      <c r="AW298" s="12" t="s">
        <v>36</v>
      </c>
      <c r="AX298" s="12" t="s">
        <v>88</v>
      </c>
      <c r="AY298" s="157" t="s">
        <v>250</v>
      </c>
    </row>
    <row r="299" spans="2:65" s="1" customFormat="1" ht="21.75" customHeight="1">
      <c r="B299" s="33"/>
      <c r="C299" s="138" t="s">
        <v>515</v>
      </c>
      <c r="D299" s="138" t="s">
        <v>252</v>
      </c>
      <c r="E299" s="139" t="s">
        <v>528</v>
      </c>
      <c r="F299" s="140" t="s">
        <v>529</v>
      </c>
      <c r="G299" s="141" t="s">
        <v>255</v>
      </c>
      <c r="H299" s="142">
        <v>1418.48</v>
      </c>
      <c r="I299" s="143"/>
      <c r="J299" s="144">
        <f>ROUND(I299*H299,2)</f>
        <v>0</v>
      </c>
      <c r="K299" s="140" t="s">
        <v>256</v>
      </c>
      <c r="L299" s="33"/>
      <c r="M299" s="145" t="s">
        <v>1</v>
      </c>
      <c r="N299" s="146" t="s">
        <v>45</v>
      </c>
      <c r="P299" s="147">
        <f>O299*H299</f>
        <v>0</v>
      </c>
      <c r="Q299" s="147">
        <v>0</v>
      </c>
      <c r="R299" s="147">
        <f>Q299*H299</f>
        <v>0</v>
      </c>
      <c r="S299" s="147">
        <v>0</v>
      </c>
      <c r="T299" s="148">
        <f>S299*H299</f>
        <v>0</v>
      </c>
      <c r="AR299" s="149" t="s">
        <v>257</v>
      </c>
      <c r="AT299" s="149" t="s">
        <v>252</v>
      </c>
      <c r="AU299" s="149" t="s">
        <v>21</v>
      </c>
      <c r="AY299" s="17" t="s">
        <v>250</v>
      </c>
      <c r="BE299" s="150">
        <f>IF(N299="základní",J299,0)</f>
        <v>0</v>
      </c>
      <c r="BF299" s="150">
        <f>IF(N299="snížená",J299,0)</f>
        <v>0</v>
      </c>
      <c r="BG299" s="150">
        <f>IF(N299="zákl. přenesená",J299,0)</f>
        <v>0</v>
      </c>
      <c r="BH299" s="150">
        <f>IF(N299="sníž. přenesená",J299,0)</f>
        <v>0</v>
      </c>
      <c r="BI299" s="150">
        <f>IF(N299="nulová",J299,0)</f>
        <v>0</v>
      </c>
      <c r="BJ299" s="17" t="s">
        <v>88</v>
      </c>
      <c r="BK299" s="150">
        <f>ROUND(I299*H299,2)</f>
        <v>0</v>
      </c>
      <c r="BL299" s="17" t="s">
        <v>257</v>
      </c>
      <c r="BM299" s="149" t="s">
        <v>1912</v>
      </c>
    </row>
    <row r="300" spans="2:65" s="1" customFormat="1" ht="11.25">
      <c r="B300" s="33"/>
      <c r="D300" s="151" t="s">
        <v>259</v>
      </c>
      <c r="F300" s="152" t="s">
        <v>531</v>
      </c>
      <c r="I300" s="153"/>
      <c r="L300" s="33"/>
      <c r="M300" s="154"/>
      <c r="T300" s="57"/>
      <c r="AT300" s="17" t="s">
        <v>259</v>
      </c>
      <c r="AU300" s="17" t="s">
        <v>21</v>
      </c>
    </row>
    <row r="301" spans="2:65" s="1" customFormat="1" ht="21.75" customHeight="1">
      <c r="B301" s="33"/>
      <c r="C301" s="138" t="s">
        <v>521</v>
      </c>
      <c r="D301" s="138" t="s">
        <v>252</v>
      </c>
      <c r="E301" s="139" t="s">
        <v>1515</v>
      </c>
      <c r="F301" s="140" t="s">
        <v>1516</v>
      </c>
      <c r="G301" s="141" t="s">
        <v>255</v>
      </c>
      <c r="H301" s="142">
        <v>484.9</v>
      </c>
      <c r="I301" s="143"/>
      <c r="J301" s="144">
        <f>ROUND(I301*H301,2)</f>
        <v>0</v>
      </c>
      <c r="K301" s="140" t="s">
        <v>1</v>
      </c>
      <c r="L301" s="33"/>
      <c r="M301" s="145" t="s">
        <v>1</v>
      </c>
      <c r="N301" s="146" t="s">
        <v>45</v>
      </c>
      <c r="P301" s="147">
        <f>O301*H301</f>
        <v>0</v>
      </c>
      <c r="Q301" s="147">
        <v>0</v>
      </c>
      <c r="R301" s="147">
        <f>Q301*H301</f>
        <v>0</v>
      </c>
      <c r="S301" s="147">
        <v>0</v>
      </c>
      <c r="T301" s="148">
        <f>S301*H301</f>
        <v>0</v>
      </c>
      <c r="AR301" s="149" t="s">
        <v>257</v>
      </c>
      <c r="AT301" s="149" t="s">
        <v>252</v>
      </c>
      <c r="AU301" s="149" t="s">
        <v>21</v>
      </c>
      <c r="AY301" s="17" t="s">
        <v>250</v>
      </c>
      <c r="BE301" s="150">
        <f>IF(N301="základní",J301,0)</f>
        <v>0</v>
      </c>
      <c r="BF301" s="150">
        <f>IF(N301="snížená",J301,0)</f>
        <v>0</v>
      </c>
      <c r="BG301" s="150">
        <f>IF(N301="zákl. přenesená",J301,0)</f>
        <v>0</v>
      </c>
      <c r="BH301" s="150">
        <f>IF(N301="sníž. přenesená",J301,0)</f>
        <v>0</v>
      </c>
      <c r="BI301" s="150">
        <f>IF(N301="nulová",J301,0)</f>
        <v>0</v>
      </c>
      <c r="BJ301" s="17" t="s">
        <v>88</v>
      </c>
      <c r="BK301" s="150">
        <f>ROUND(I301*H301,2)</f>
        <v>0</v>
      </c>
      <c r="BL301" s="17" t="s">
        <v>257</v>
      </c>
      <c r="BM301" s="149" t="s">
        <v>1913</v>
      </c>
    </row>
    <row r="302" spans="2:65" s="1" customFormat="1" ht="24.2" customHeight="1">
      <c r="B302" s="33"/>
      <c r="C302" s="138" t="s">
        <v>527</v>
      </c>
      <c r="D302" s="138" t="s">
        <v>252</v>
      </c>
      <c r="E302" s="139" t="s">
        <v>1518</v>
      </c>
      <c r="F302" s="140" t="s">
        <v>1519</v>
      </c>
      <c r="G302" s="141" t="s">
        <v>255</v>
      </c>
      <c r="H302" s="142">
        <v>981.68</v>
      </c>
      <c r="I302" s="143"/>
      <c r="J302" s="144">
        <f>ROUND(I302*H302,2)</f>
        <v>0</v>
      </c>
      <c r="K302" s="140" t="s">
        <v>256</v>
      </c>
      <c r="L302" s="33"/>
      <c r="M302" s="145" t="s">
        <v>1</v>
      </c>
      <c r="N302" s="146" t="s">
        <v>45</v>
      </c>
      <c r="P302" s="147">
        <f>O302*H302</f>
        <v>0</v>
      </c>
      <c r="Q302" s="147">
        <v>0</v>
      </c>
      <c r="R302" s="147">
        <f>Q302*H302</f>
        <v>0</v>
      </c>
      <c r="S302" s="147">
        <v>0</v>
      </c>
      <c r="T302" s="148">
        <f>S302*H302</f>
        <v>0</v>
      </c>
      <c r="AR302" s="149" t="s">
        <v>257</v>
      </c>
      <c r="AT302" s="149" t="s">
        <v>252</v>
      </c>
      <c r="AU302" s="149" t="s">
        <v>21</v>
      </c>
      <c r="AY302" s="17" t="s">
        <v>250</v>
      </c>
      <c r="BE302" s="150">
        <f>IF(N302="základní",J302,0)</f>
        <v>0</v>
      </c>
      <c r="BF302" s="150">
        <f>IF(N302="snížená",J302,0)</f>
        <v>0</v>
      </c>
      <c r="BG302" s="150">
        <f>IF(N302="zákl. přenesená",J302,0)</f>
        <v>0</v>
      </c>
      <c r="BH302" s="150">
        <f>IF(N302="sníž. přenesená",J302,0)</f>
        <v>0</v>
      </c>
      <c r="BI302" s="150">
        <f>IF(N302="nulová",J302,0)</f>
        <v>0</v>
      </c>
      <c r="BJ302" s="17" t="s">
        <v>88</v>
      </c>
      <c r="BK302" s="150">
        <f>ROUND(I302*H302,2)</f>
        <v>0</v>
      </c>
      <c r="BL302" s="17" t="s">
        <v>257</v>
      </c>
      <c r="BM302" s="149" t="s">
        <v>1914</v>
      </c>
    </row>
    <row r="303" spans="2:65" s="1" customFormat="1" ht="11.25">
      <c r="B303" s="33"/>
      <c r="D303" s="151" t="s">
        <v>259</v>
      </c>
      <c r="F303" s="152" t="s">
        <v>1521</v>
      </c>
      <c r="I303" s="153"/>
      <c r="L303" s="33"/>
      <c r="M303" s="154"/>
      <c r="T303" s="57"/>
      <c r="AT303" s="17" t="s">
        <v>259</v>
      </c>
      <c r="AU303" s="17" t="s">
        <v>21</v>
      </c>
    </row>
    <row r="304" spans="2:65" s="1" customFormat="1" ht="24.2" customHeight="1">
      <c r="B304" s="33"/>
      <c r="C304" s="138" t="s">
        <v>532</v>
      </c>
      <c r="D304" s="138" t="s">
        <v>252</v>
      </c>
      <c r="E304" s="139" t="s">
        <v>533</v>
      </c>
      <c r="F304" s="140" t="s">
        <v>534</v>
      </c>
      <c r="G304" s="141" t="s">
        <v>402</v>
      </c>
      <c r="H304" s="142">
        <v>12.099</v>
      </c>
      <c r="I304" s="143"/>
      <c r="J304" s="144">
        <f>ROUND(I304*H304,2)</f>
        <v>0</v>
      </c>
      <c r="K304" s="140" t="s">
        <v>256</v>
      </c>
      <c r="L304" s="33"/>
      <c r="M304" s="145" t="s">
        <v>1</v>
      </c>
      <c r="N304" s="146" t="s">
        <v>45</v>
      </c>
      <c r="P304" s="147">
        <f>O304*H304</f>
        <v>0</v>
      </c>
      <c r="Q304" s="147">
        <v>1.09528</v>
      </c>
      <c r="R304" s="147">
        <f>Q304*H304</f>
        <v>13.251792720000001</v>
      </c>
      <c r="S304" s="147">
        <v>0</v>
      </c>
      <c r="T304" s="148">
        <f>S304*H304</f>
        <v>0</v>
      </c>
      <c r="AR304" s="149" t="s">
        <v>257</v>
      </c>
      <c r="AT304" s="149" t="s">
        <v>252</v>
      </c>
      <c r="AU304" s="149" t="s">
        <v>21</v>
      </c>
      <c r="AY304" s="17" t="s">
        <v>250</v>
      </c>
      <c r="BE304" s="150">
        <f>IF(N304="základní",J304,0)</f>
        <v>0</v>
      </c>
      <c r="BF304" s="150">
        <f>IF(N304="snížená",J304,0)</f>
        <v>0</v>
      </c>
      <c r="BG304" s="150">
        <f>IF(N304="zákl. přenesená",J304,0)</f>
        <v>0</v>
      </c>
      <c r="BH304" s="150">
        <f>IF(N304="sníž. přenesená",J304,0)</f>
        <v>0</v>
      </c>
      <c r="BI304" s="150">
        <f>IF(N304="nulová",J304,0)</f>
        <v>0</v>
      </c>
      <c r="BJ304" s="17" t="s">
        <v>88</v>
      </c>
      <c r="BK304" s="150">
        <f>ROUND(I304*H304,2)</f>
        <v>0</v>
      </c>
      <c r="BL304" s="17" t="s">
        <v>257</v>
      </c>
      <c r="BM304" s="149" t="s">
        <v>1915</v>
      </c>
    </row>
    <row r="305" spans="2:65" s="1" customFormat="1" ht="11.25">
      <c r="B305" s="33"/>
      <c r="D305" s="151" t="s">
        <v>259</v>
      </c>
      <c r="F305" s="152" t="s">
        <v>536</v>
      </c>
      <c r="I305" s="153"/>
      <c r="L305" s="33"/>
      <c r="M305" s="154"/>
      <c r="T305" s="57"/>
      <c r="AT305" s="17" t="s">
        <v>259</v>
      </c>
      <c r="AU305" s="17" t="s">
        <v>21</v>
      </c>
    </row>
    <row r="306" spans="2:65" s="12" customFormat="1" ht="11.25">
      <c r="B306" s="155"/>
      <c r="D306" s="156" t="s">
        <v>265</v>
      </c>
      <c r="E306" s="157" t="s">
        <v>1</v>
      </c>
      <c r="F306" s="158" t="s">
        <v>1916</v>
      </c>
      <c r="H306" s="159">
        <v>12.099</v>
      </c>
      <c r="I306" s="160"/>
      <c r="L306" s="155"/>
      <c r="M306" s="161"/>
      <c r="T306" s="162"/>
      <c r="AT306" s="157" t="s">
        <v>265</v>
      </c>
      <c r="AU306" s="157" t="s">
        <v>21</v>
      </c>
      <c r="AV306" s="12" t="s">
        <v>21</v>
      </c>
      <c r="AW306" s="12" t="s">
        <v>36</v>
      </c>
      <c r="AX306" s="12" t="s">
        <v>88</v>
      </c>
      <c r="AY306" s="157" t="s">
        <v>250</v>
      </c>
    </row>
    <row r="307" spans="2:65" s="1" customFormat="1" ht="24.2" customHeight="1">
      <c r="B307" s="33"/>
      <c r="C307" s="138" t="s">
        <v>538</v>
      </c>
      <c r="D307" s="138" t="s">
        <v>252</v>
      </c>
      <c r="E307" s="139" t="s">
        <v>1524</v>
      </c>
      <c r="F307" s="140" t="s">
        <v>1525</v>
      </c>
      <c r="G307" s="141" t="s">
        <v>402</v>
      </c>
      <c r="H307" s="142">
        <v>191.79900000000001</v>
      </c>
      <c r="I307" s="143"/>
      <c r="J307" s="144">
        <f>ROUND(I307*H307,2)</f>
        <v>0</v>
      </c>
      <c r="K307" s="140" t="s">
        <v>256</v>
      </c>
      <c r="L307" s="33"/>
      <c r="M307" s="145" t="s">
        <v>1</v>
      </c>
      <c r="N307" s="146" t="s">
        <v>45</v>
      </c>
      <c r="P307" s="147">
        <f>O307*H307</f>
        <v>0</v>
      </c>
      <c r="Q307" s="147">
        <v>1.0556000000000001</v>
      </c>
      <c r="R307" s="147">
        <f>Q307*H307</f>
        <v>202.46302440000002</v>
      </c>
      <c r="S307" s="147">
        <v>0</v>
      </c>
      <c r="T307" s="148">
        <f>S307*H307</f>
        <v>0</v>
      </c>
      <c r="AR307" s="149" t="s">
        <v>257</v>
      </c>
      <c r="AT307" s="149" t="s">
        <v>252</v>
      </c>
      <c r="AU307" s="149" t="s">
        <v>21</v>
      </c>
      <c r="AY307" s="17" t="s">
        <v>250</v>
      </c>
      <c r="BE307" s="150">
        <f>IF(N307="základní",J307,0)</f>
        <v>0</v>
      </c>
      <c r="BF307" s="150">
        <f>IF(N307="snížená",J307,0)</f>
        <v>0</v>
      </c>
      <c r="BG307" s="150">
        <f>IF(N307="zákl. přenesená",J307,0)</f>
        <v>0</v>
      </c>
      <c r="BH307" s="150">
        <f>IF(N307="sníž. přenesená",J307,0)</f>
        <v>0</v>
      </c>
      <c r="BI307" s="150">
        <f>IF(N307="nulová",J307,0)</f>
        <v>0</v>
      </c>
      <c r="BJ307" s="17" t="s">
        <v>88</v>
      </c>
      <c r="BK307" s="150">
        <f>ROUND(I307*H307,2)</f>
        <v>0</v>
      </c>
      <c r="BL307" s="17" t="s">
        <v>257</v>
      </c>
      <c r="BM307" s="149" t="s">
        <v>1917</v>
      </c>
    </row>
    <row r="308" spans="2:65" s="1" customFormat="1" ht="11.25">
      <c r="B308" s="33"/>
      <c r="D308" s="151" t="s">
        <v>259</v>
      </c>
      <c r="F308" s="152" t="s">
        <v>1527</v>
      </c>
      <c r="I308" s="153"/>
      <c r="L308" s="33"/>
      <c r="M308" s="154"/>
      <c r="T308" s="57"/>
      <c r="AT308" s="17" t="s">
        <v>259</v>
      </c>
      <c r="AU308" s="17" t="s">
        <v>21</v>
      </c>
    </row>
    <row r="309" spans="2:65" s="12" customFormat="1" ht="11.25">
      <c r="B309" s="155"/>
      <c r="D309" s="156" t="s">
        <v>265</v>
      </c>
      <c r="E309" s="157" t="s">
        <v>1</v>
      </c>
      <c r="F309" s="158" t="s">
        <v>1918</v>
      </c>
      <c r="H309" s="159">
        <v>191.79900000000001</v>
      </c>
      <c r="I309" s="160"/>
      <c r="L309" s="155"/>
      <c r="M309" s="161"/>
      <c r="T309" s="162"/>
      <c r="AT309" s="157" t="s">
        <v>265</v>
      </c>
      <c r="AU309" s="157" t="s">
        <v>21</v>
      </c>
      <c r="AV309" s="12" t="s">
        <v>21</v>
      </c>
      <c r="AW309" s="12" t="s">
        <v>36</v>
      </c>
      <c r="AX309" s="12" t="s">
        <v>88</v>
      </c>
      <c r="AY309" s="157" t="s">
        <v>250</v>
      </c>
    </row>
    <row r="310" spans="2:65" s="1" customFormat="1" ht="16.5" customHeight="1">
      <c r="B310" s="33"/>
      <c r="C310" s="138" t="s">
        <v>544</v>
      </c>
      <c r="D310" s="138" t="s">
        <v>252</v>
      </c>
      <c r="E310" s="139" t="s">
        <v>1531</v>
      </c>
      <c r="F310" s="140" t="s">
        <v>1532</v>
      </c>
      <c r="G310" s="141" t="s">
        <v>255</v>
      </c>
      <c r="H310" s="142">
        <v>478.5</v>
      </c>
      <c r="I310" s="143"/>
      <c r="J310" s="144">
        <f>ROUND(I310*H310,2)</f>
        <v>0</v>
      </c>
      <c r="K310" s="140" t="s">
        <v>1</v>
      </c>
      <c r="L310" s="33"/>
      <c r="M310" s="145" t="s">
        <v>1</v>
      </c>
      <c r="N310" s="146" t="s">
        <v>45</v>
      </c>
      <c r="P310" s="147">
        <f>O310*H310</f>
        <v>0</v>
      </c>
      <c r="Q310" s="147">
        <v>0</v>
      </c>
      <c r="R310" s="147">
        <f>Q310*H310</f>
        <v>0</v>
      </c>
      <c r="S310" s="147">
        <v>0</v>
      </c>
      <c r="T310" s="148">
        <f>S310*H310</f>
        <v>0</v>
      </c>
      <c r="AR310" s="149" t="s">
        <v>257</v>
      </c>
      <c r="AT310" s="149" t="s">
        <v>252</v>
      </c>
      <c r="AU310" s="149" t="s">
        <v>21</v>
      </c>
      <c r="AY310" s="17" t="s">
        <v>250</v>
      </c>
      <c r="BE310" s="150">
        <f>IF(N310="základní",J310,0)</f>
        <v>0</v>
      </c>
      <c r="BF310" s="150">
        <f>IF(N310="snížená",J310,0)</f>
        <v>0</v>
      </c>
      <c r="BG310" s="150">
        <f>IF(N310="zákl. přenesená",J310,0)</f>
        <v>0</v>
      </c>
      <c r="BH310" s="150">
        <f>IF(N310="sníž. přenesená",J310,0)</f>
        <v>0</v>
      </c>
      <c r="BI310" s="150">
        <f>IF(N310="nulová",J310,0)</f>
        <v>0</v>
      </c>
      <c r="BJ310" s="17" t="s">
        <v>88</v>
      </c>
      <c r="BK310" s="150">
        <f>ROUND(I310*H310,2)</f>
        <v>0</v>
      </c>
      <c r="BL310" s="17" t="s">
        <v>257</v>
      </c>
      <c r="BM310" s="149" t="s">
        <v>1919</v>
      </c>
    </row>
    <row r="311" spans="2:65" s="1" customFormat="1" ht="19.5">
      <c r="B311" s="33"/>
      <c r="D311" s="156" t="s">
        <v>285</v>
      </c>
      <c r="F311" s="170" t="s">
        <v>1920</v>
      </c>
      <c r="I311" s="153"/>
      <c r="L311" s="33"/>
      <c r="M311" s="154"/>
      <c r="T311" s="57"/>
      <c r="AT311" s="17" t="s">
        <v>285</v>
      </c>
      <c r="AU311" s="17" t="s">
        <v>21</v>
      </c>
    </row>
    <row r="312" spans="2:65" s="12" customFormat="1" ht="11.25">
      <c r="B312" s="155"/>
      <c r="D312" s="156" t="s">
        <v>265</v>
      </c>
      <c r="E312" s="157" t="s">
        <v>1</v>
      </c>
      <c r="F312" s="158" t="s">
        <v>1921</v>
      </c>
      <c r="H312" s="159">
        <v>478.5</v>
      </c>
      <c r="I312" s="160"/>
      <c r="L312" s="155"/>
      <c r="M312" s="161"/>
      <c r="T312" s="162"/>
      <c r="AT312" s="157" t="s">
        <v>265</v>
      </c>
      <c r="AU312" s="157" t="s">
        <v>21</v>
      </c>
      <c r="AV312" s="12" t="s">
        <v>21</v>
      </c>
      <c r="AW312" s="12" t="s">
        <v>36</v>
      </c>
      <c r="AX312" s="12" t="s">
        <v>88</v>
      </c>
      <c r="AY312" s="157" t="s">
        <v>250</v>
      </c>
    </row>
    <row r="313" spans="2:65" s="1" customFormat="1" ht="16.5" customHeight="1">
      <c r="B313" s="33"/>
      <c r="C313" s="138" t="s">
        <v>549</v>
      </c>
      <c r="D313" s="138" t="s">
        <v>252</v>
      </c>
      <c r="E313" s="139" t="s">
        <v>1535</v>
      </c>
      <c r="F313" s="140" t="s">
        <v>1536</v>
      </c>
      <c r="G313" s="141" t="s">
        <v>557</v>
      </c>
      <c r="H313" s="142">
        <v>855.23</v>
      </c>
      <c r="I313" s="143"/>
      <c r="J313" s="144">
        <f>ROUND(I313*H313,2)</f>
        <v>0</v>
      </c>
      <c r="K313" s="140" t="s">
        <v>1</v>
      </c>
      <c r="L313" s="33"/>
      <c r="M313" s="145" t="s">
        <v>1</v>
      </c>
      <c r="N313" s="146" t="s">
        <v>45</v>
      </c>
      <c r="P313" s="147">
        <f>O313*H313</f>
        <v>0</v>
      </c>
      <c r="Q313" s="147">
        <v>0</v>
      </c>
      <c r="R313" s="147">
        <f>Q313*H313</f>
        <v>0</v>
      </c>
      <c r="S313" s="147">
        <v>0</v>
      </c>
      <c r="T313" s="148">
        <f>S313*H313</f>
        <v>0</v>
      </c>
      <c r="AR313" s="149" t="s">
        <v>257</v>
      </c>
      <c r="AT313" s="149" t="s">
        <v>252</v>
      </c>
      <c r="AU313" s="149" t="s">
        <v>21</v>
      </c>
      <c r="AY313" s="17" t="s">
        <v>250</v>
      </c>
      <c r="BE313" s="150">
        <f>IF(N313="základní",J313,0)</f>
        <v>0</v>
      </c>
      <c r="BF313" s="150">
        <f>IF(N313="snížená",J313,0)</f>
        <v>0</v>
      </c>
      <c r="BG313" s="150">
        <f>IF(N313="zákl. přenesená",J313,0)</f>
        <v>0</v>
      </c>
      <c r="BH313" s="150">
        <f>IF(N313="sníž. přenesená",J313,0)</f>
        <v>0</v>
      </c>
      <c r="BI313" s="150">
        <f>IF(N313="nulová",J313,0)</f>
        <v>0</v>
      </c>
      <c r="BJ313" s="17" t="s">
        <v>88</v>
      </c>
      <c r="BK313" s="150">
        <f>ROUND(I313*H313,2)</f>
        <v>0</v>
      </c>
      <c r="BL313" s="17" t="s">
        <v>257</v>
      </c>
      <c r="BM313" s="149" t="s">
        <v>1922</v>
      </c>
    </row>
    <row r="314" spans="2:65" s="12" customFormat="1" ht="11.25">
      <c r="B314" s="155"/>
      <c r="D314" s="156" t="s">
        <v>265</v>
      </c>
      <c r="E314" s="157" t="s">
        <v>1</v>
      </c>
      <c r="F314" s="158" t="s">
        <v>1923</v>
      </c>
      <c r="H314" s="159">
        <v>855.23</v>
      </c>
      <c r="I314" s="160"/>
      <c r="L314" s="155"/>
      <c r="M314" s="161"/>
      <c r="T314" s="162"/>
      <c r="AT314" s="157" t="s">
        <v>265</v>
      </c>
      <c r="AU314" s="157" t="s">
        <v>21</v>
      </c>
      <c r="AV314" s="12" t="s">
        <v>21</v>
      </c>
      <c r="AW314" s="12" t="s">
        <v>36</v>
      </c>
      <c r="AX314" s="12" t="s">
        <v>88</v>
      </c>
      <c r="AY314" s="157" t="s">
        <v>250</v>
      </c>
    </row>
    <row r="315" spans="2:65" s="1" customFormat="1" ht="21.75" customHeight="1">
      <c r="B315" s="33"/>
      <c r="C315" s="138" t="s">
        <v>554</v>
      </c>
      <c r="D315" s="138" t="s">
        <v>252</v>
      </c>
      <c r="E315" s="139" t="s">
        <v>1539</v>
      </c>
      <c r="F315" s="140" t="s">
        <v>1540</v>
      </c>
      <c r="G315" s="141" t="s">
        <v>283</v>
      </c>
      <c r="H315" s="142">
        <v>1</v>
      </c>
      <c r="I315" s="143"/>
      <c r="J315" s="144">
        <f>ROUND(I315*H315,2)</f>
        <v>0</v>
      </c>
      <c r="K315" s="140" t="s">
        <v>1</v>
      </c>
      <c r="L315" s="33"/>
      <c r="M315" s="145" t="s">
        <v>1</v>
      </c>
      <c r="N315" s="146" t="s">
        <v>45</v>
      </c>
      <c r="P315" s="147">
        <f>O315*H315</f>
        <v>0</v>
      </c>
      <c r="Q315" s="147">
        <v>0</v>
      </c>
      <c r="R315" s="147">
        <f>Q315*H315</f>
        <v>0</v>
      </c>
      <c r="S315" s="147">
        <v>0</v>
      </c>
      <c r="T315" s="148">
        <f>S315*H315</f>
        <v>0</v>
      </c>
      <c r="AR315" s="149" t="s">
        <v>257</v>
      </c>
      <c r="AT315" s="149" t="s">
        <v>252</v>
      </c>
      <c r="AU315" s="149" t="s">
        <v>21</v>
      </c>
      <c r="AY315" s="17" t="s">
        <v>250</v>
      </c>
      <c r="BE315" s="150">
        <f>IF(N315="základní",J315,0)</f>
        <v>0</v>
      </c>
      <c r="BF315" s="150">
        <f>IF(N315="snížená",J315,0)</f>
        <v>0</v>
      </c>
      <c r="BG315" s="150">
        <f>IF(N315="zákl. přenesená",J315,0)</f>
        <v>0</v>
      </c>
      <c r="BH315" s="150">
        <f>IF(N315="sníž. přenesená",J315,0)</f>
        <v>0</v>
      </c>
      <c r="BI315" s="150">
        <f>IF(N315="nulová",J315,0)</f>
        <v>0</v>
      </c>
      <c r="BJ315" s="17" t="s">
        <v>88</v>
      </c>
      <c r="BK315" s="150">
        <f>ROUND(I315*H315,2)</f>
        <v>0</v>
      </c>
      <c r="BL315" s="17" t="s">
        <v>257</v>
      </c>
      <c r="BM315" s="149" t="s">
        <v>1924</v>
      </c>
    </row>
    <row r="316" spans="2:65" s="1" customFormat="1" ht="19.5">
      <c r="B316" s="33"/>
      <c r="D316" s="156" t="s">
        <v>285</v>
      </c>
      <c r="F316" s="170" t="s">
        <v>1925</v>
      </c>
      <c r="I316" s="153"/>
      <c r="L316" s="33"/>
      <c r="M316" s="154"/>
      <c r="T316" s="57"/>
      <c r="AT316" s="17" t="s">
        <v>285</v>
      </c>
      <c r="AU316" s="17" t="s">
        <v>21</v>
      </c>
    </row>
    <row r="317" spans="2:65" s="1" customFormat="1" ht="16.5" customHeight="1">
      <c r="B317" s="33"/>
      <c r="C317" s="138" t="s">
        <v>561</v>
      </c>
      <c r="D317" s="138" t="s">
        <v>252</v>
      </c>
      <c r="E317" s="139" t="s">
        <v>1487</v>
      </c>
      <c r="F317" s="140" t="s">
        <v>1488</v>
      </c>
      <c r="G317" s="141" t="s">
        <v>255</v>
      </c>
      <c r="H317" s="142">
        <v>244</v>
      </c>
      <c r="I317" s="143"/>
      <c r="J317" s="144">
        <f>ROUND(I317*H317,2)</f>
        <v>0</v>
      </c>
      <c r="K317" s="140" t="s">
        <v>256</v>
      </c>
      <c r="L317" s="33"/>
      <c r="M317" s="145" t="s">
        <v>1</v>
      </c>
      <c r="N317" s="146" t="s">
        <v>45</v>
      </c>
      <c r="P317" s="147">
        <f>O317*H317</f>
        <v>0</v>
      </c>
      <c r="Q317" s="147">
        <v>4.0099999999999997E-3</v>
      </c>
      <c r="R317" s="147">
        <f>Q317*H317</f>
        <v>0.97843999999999998</v>
      </c>
      <c r="S317" s="147">
        <v>0</v>
      </c>
      <c r="T317" s="148">
        <f>S317*H317</f>
        <v>0</v>
      </c>
      <c r="AR317" s="149" t="s">
        <v>257</v>
      </c>
      <c r="AT317" s="149" t="s">
        <v>252</v>
      </c>
      <c r="AU317" s="149" t="s">
        <v>21</v>
      </c>
      <c r="AY317" s="17" t="s">
        <v>250</v>
      </c>
      <c r="BE317" s="150">
        <f>IF(N317="základní",J317,0)</f>
        <v>0</v>
      </c>
      <c r="BF317" s="150">
        <f>IF(N317="snížená",J317,0)</f>
        <v>0</v>
      </c>
      <c r="BG317" s="150">
        <f>IF(N317="zákl. přenesená",J317,0)</f>
        <v>0</v>
      </c>
      <c r="BH317" s="150">
        <f>IF(N317="sníž. přenesená",J317,0)</f>
        <v>0</v>
      </c>
      <c r="BI317" s="150">
        <f>IF(N317="nulová",J317,0)</f>
        <v>0</v>
      </c>
      <c r="BJ317" s="17" t="s">
        <v>88</v>
      </c>
      <c r="BK317" s="150">
        <f>ROUND(I317*H317,2)</f>
        <v>0</v>
      </c>
      <c r="BL317" s="17" t="s">
        <v>257</v>
      </c>
      <c r="BM317" s="149" t="s">
        <v>1926</v>
      </c>
    </row>
    <row r="318" spans="2:65" s="1" customFormat="1" ht="11.25">
      <c r="B318" s="33"/>
      <c r="D318" s="151" t="s">
        <v>259</v>
      </c>
      <c r="F318" s="152" t="s">
        <v>1490</v>
      </c>
      <c r="I318" s="153"/>
      <c r="L318" s="33"/>
      <c r="M318" s="154"/>
      <c r="T318" s="57"/>
      <c r="AT318" s="17" t="s">
        <v>259</v>
      </c>
      <c r="AU318" s="17" t="s">
        <v>21</v>
      </c>
    </row>
    <row r="319" spans="2:65" s="12" customFormat="1" ht="11.25">
      <c r="B319" s="155"/>
      <c r="D319" s="156" t="s">
        <v>265</v>
      </c>
      <c r="E319" s="157" t="s">
        <v>1</v>
      </c>
      <c r="F319" s="158" t="s">
        <v>1927</v>
      </c>
      <c r="H319" s="159">
        <v>244</v>
      </c>
      <c r="I319" s="160"/>
      <c r="L319" s="155"/>
      <c r="M319" s="161"/>
      <c r="T319" s="162"/>
      <c r="AT319" s="157" t="s">
        <v>265</v>
      </c>
      <c r="AU319" s="157" t="s">
        <v>21</v>
      </c>
      <c r="AV319" s="12" t="s">
        <v>21</v>
      </c>
      <c r="AW319" s="12" t="s">
        <v>36</v>
      </c>
      <c r="AX319" s="12" t="s">
        <v>88</v>
      </c>
      <c r="AY319" s="157" t="s">
        <v>250</v>
      </c>
    </row>
    <row r="320" spans="2:65" s="1" customFormat="1" ht="21.75" customHeight="1">
      <c r="B320" s="33"/>
      <c r="C320" s="138" t="s">
        <v>566</v>
      </c>
      <c r="D320" s="138" t="s">
        <v>252</v>
      </c>
      <c r="E320" s="139" t="s">
        <v>1492</v>
      </c>
      <c r="F320" s="140" t="s">
        <v>1493</v>
      </c>
      <c r="G320" s="141" t="s">
        <v>255</v>
      </c>
      <c r="H320" s="142">
        <v>244</v>
      </c>
      <c r="I320" s="143"/>
      <c r="J320" s="144">
        <f>ROUND(I320*H320,2)</f>
        <v>0</v>
      </c>
      <c r="K320" s="140" t="s">
        <v>256</v>
      </c>
      <c r="L320" s="33"/>
      <c r="M320" s="145" t="s">
        <v>1</v>
      </c>
      <c r="N320" s="146" t="s">
        <v>45</v>
      </c>
      <c r="P320" s="147">
        <f>O320*H320</f>
        <v>0</v>
      </c>
      <c r="Q320" s="147">
        <v>4.0000000000000003E-5</v>
      </c>
      <c r="R320" s="147">
        <f>Q320*H320</f>
        <v>9.7600000000000013E-3</v>
      </c>
      <c r="S320" s="147">
        <v>0</v>
      </c>
      <c r="T320" s="148">
        <f>S320*H320</f>
        <v>0</v>
      </c>
      <c r="AR320" s="149" t="s">
        <v>257</v>
      </c>
      <c r="AT320" s="149" t="s">
        <v>252</v>
      </c>
      <c r="AU320" s="149" t="s">
        <v>21</v>
      </c>
      <c r="AY320" s="17" t="s">
        <v>250</v>
      </c>
      <c r="BE320" s="150">
        <f>IF(N320="základní",J320,0)</f>
        <v>0</v>
      </c>
      <c r="BF320" s="150">
        <f>IF(N320="snížená",J320,0)</f>
        <v>0</v>
      </c>
      <c r="BG320" s="150">
        <f>IF(N320="zákl. přenesená",J320,0)</f>
        <v>0</v>
      </c>
      <c r="BH320" s="150">
        <f>IF(N320="sníž. přenesená",J320,0)</f>
        <v>0</v>
      </c>
      <c r="BI320" s="150">
        <f>IF(N320="nulová",J320,0)</f>
        <v>0</v>
      </c>
      <c r="BJ320" s="17" t="s">
        <v>88</v>
      </c>
      <c r="BK320" s="150">
        <f>ROUND(I320*H320,2)</f>
        <v>0</v>
      </c>
      <c r="BL320" s="17" t="s">
        <v>257</v>
      </c>
      <c r="BM320" s="149" t="s">
        <v>1928</v>
      </c>
    </row>
    <row r="321" spans="2:65" s="1" customFormat="1" ht="11.25">
      <c r="B321" s="33"/>
      <c r="D321" s="151" t="s">
        <v>259</v>
      </c>
      <c r="F321" s="152" t="s">
        <v>1495</v>
      </c>
      <c r="I321" s="153"/>
      <c r="L321" s="33"/>
      <c r="M321" s="154"/>
      <c r="T321" s="57"/>
      <c r="AT321" s="17" t="s">
        <v>259</v>
      </c>
      <c r="AU321" s="17" t="s">
        <v>21</v>
      </c>
    </row>
    <row r="322" spans="2:65" s="1" customFormat="1" ht="21.75" customHeight="1">
      <c r="B322" s="33"/>
      <c r="C322" s="138" t="s">
        <v>572</v>
      </c>
      <c r="D322" s="138" t="s">
        <v>252</v>
      </c>
      <c r="E322" s="139" t="s">
        <v>545</v>
      </c>
      <c r="F322" s="140" t="s">
        <v>546</v>
      </c>
      <c r="G322" s="141" t="s">
        <v>255</v>
      </c>
      <c r="H322" s="142">
        <v>1165.22</v>
      </c>
      <c r="I322" s="143"/>
      <c r="J322" s="144">
        <f>ROUND(I322*H322,2)</f>
        <v>0</v>
      </c>
      <c r="K322" s="140" t="s">
        <v>1</v>
      </c>
      <c r="L322" s="33"/>
      <c r="M322" s="145" t="s">
        <v>1</v>
      </c>
      <c r="N322" s="146" t="s">
        <v>45</v>
      </c>
      <c r="P322" s="147">
        <f>O322*H322</f>
        <v>0</v>
      </c>
      <c r="Q322" s="147">
        <v>8.702E-2</v>
      </c>
      <c r="R322" s="147">
        <f>Q322*H322</f>
        <v>101.3974444</v>
      </c>
      <c r="S322" s="147">
        <v>0</v>
      </c>
      <c r="T322" s="148">
        <f>S322*H322</f>
        <v>0</v>
      </c>
      <c r="AR322" s="149" t="s">
        <v>257</v>
      </c>
      <c r="AT322" s="149" t="s">
        <v>252</v>
      </c>
      <c r="AU322" s="149" t="s">
        <v>21</v>
      </c>
      <c r="AY322" s="17" t="s">
        <v>250</v>
      </c>
      <c r="BE322" s="150">
        <f>IF(N322="základní",J322,0)</f>
        <v>0</v>
      </c>
      <c r="BF322" s="150">
        <f>IF(N322="snížená",J322,0)</f>
        <v>0</v>
      </c>
      <c r="BG322" s="150">
        <f>IF(N322="zákl. přenesená",J322,0)</f>
        <v>0</v>
      </c>
      <c r="BH322" s="150">
        <f>IF(N322="sníž. přenesená",J322,0)</f>
        <v>0</v>
      </c>
      <c r="BI322" s="150">
        <f>IF(N322="nulová",J322,0)</f>
        <v>0</v>
      </c>
      <c r="BJ322" s="17" t="s">
        <v>88</v>
      </c>
      <c r="BK322" s="150">
        <f>ROUND(I322*H322,2)</f>
        <v>0</v>
      </c>
      <c r="BL322" s="17" t="s">
        <v>257</v>
      </c>
      <c r="BM322" s="149" t="s">
        <v>1929</v>
      </c>
    </row>
    <row r="323" spans="2:65" s="12" customFormat="1" ht="11.25">
      <c r="B323" s="155"/>
      <c r="D323" s="156" t="s">
        <v>265</v>
      </c>
      <c r="E323" s="157" t="s">
        <v>1</v>
      </c>
      <c r="F323" s="158" t="s">
        <v>1930</v>
      </c>
      <c r="H323" s="159">
        <v>1165.22</v>
      </c>
      <c r="I323" s="160"/>
      <c r="L323" s="155"/>
      <c r="M323" s="161"/>
      <c r="T323" s="162"/>
      <c r="AT323" s="157" t="s">
        <v>265</v>
      </c>
      <c r="AU323" s="157" t="s">
        <v>21</v>
      </c>
      <c r="AV323" s="12" t="s">
        <v>21</v>
      </c>
      <c r="AW323" s="12" t="s">
        <v>36</v>
      </c>
      <c r="AX323" s="12" t="s">
        <v>88</v>
      </c>
      <c r="AY323" s="157" t="s">
        <v>250</v>
      </c>
    </row>
    <row r="324" spans="2:65" s="1" customFormat="1" ht="24.2" customHeight="1">
      <c r="B324" s="33"/>
      <c r="C324" s="138" t="s">
        <v>577</v>
      </c>
      <c r="D324" s="138" t="s">
        <v>252</v>
      </c>
      <c r="E324" s="139" t="s">
        <v>550</v>
      </c>
      <c r="F324" s="140" t="s">
        <v>551</v>
      </c>
      <c r="G324" s="141" t="s">
        <v>255</v>
      </c>
      <c r="H324" s="142">
        <v>1165.22</v>
      </c>
      <c r="I324" s="143"/>
      <c r="J324" s="144">
        <f>ROUND(I324*H324,2)</f>
        <v>0</v>
      </c>
      <c r="K324" s="140" t="s">
        <v>1</v>
      </c>
      <c r="L324" s="33"/>
      <c r="M324" s="145" t="s">
        <v>1</v>
      </c>
      <c r="N324" s="146" t="s">
        <v>45</v>
      </c>
      <c r="P324" s="147">
        <f>O324*H324</f>
        <v>0</v>
      </c>
      <c r="Q324" s="147">
        <v>0</v>
      </c>
      <c r="R324" s="147">
        <f>Q324*H324</f>
        <v>0</v>
      </c>
      <c r="S324" s="147">
        <v>0</v>
      </c>
      <c r="T324" s="148">
        <f>S324*H324</f>
        <v>0</v>
      </c>
      <c r="AR324" s="149" t="s">
        <v>257</v>
      </c>
      <c r="AT324" s="149" t="s">
        <v>252</v>
      </c>
      <c r="AU324" s="149" t="s">
        <v>21</v>
      </c>
      <c r="AY324" s="17" t="s">
        <v>250</v>
      </c>
      <c r="BE324" s="150">
        <f>IF(N324="základní",J324,0)</f>
        <v>0</v>
      </c>
      <c r="BF324" s="150">
        <f>IF(N324="snížená",J324,0)</f>
        <v>0</v>
      </c>
      <c r="BG324" s="150">
        <f>IF(N324="zákl. přenesená",J324,0)</f>
        <v>0</v>
      </c>
      <c r="BH324" s="150">
        <f>IF(N324="sníž. přenesená",J324,0)</f>
        <v>0</v>
      </c>
      <c r="BI324" s="150">
        <f>IF(N324="nulová",J324,0)</f>
        <v>0</v>
      </c>
      <c r="BJ324" s="17" t="s">
        <v>88</v>
      </c>
      <c r="BK324" s="150">
        <f>ROUND(I324*H324,2)</f>
        <v>0</v>
      </c>
      <c r="BL324" s="17" t="s">
        <v>257</v>
      </c>
      <c r="BM324" s="149" t="s">
        <v>1931</v>
      </c>
    </row>
    <row r="325" spans="2:65" s="11" customFormat="1" ht="22.9" customHeight="1">
      <c r="B325" s="126"/>
      <c r="D325" s="127" t="s">
        <v>79</v>
      </c>
      <c r="E325" s="136" t="s">
        <v>257</v>
      </c>
      <c r="F325" s="136" t="s">
        <v>553</v>
      </c>
      <c r="I325" s="129"/>
      <c r="J325" s="137">
        <f>BK325</f>
        <v>0</v>
      </c>
      <c r="L325" s="126"/>
      <c r="M325" s="131"/>
      <c r="P325" s="132">
        <f>SUM(P326:P328)</f>
        <v>0</v>
      </c>
      <c r="R325" s="132">
        <f>SUM(R326:R328)</f>
        <v>2012.0105279999998</v>
      </c>
      <c r="T325" s="133">
        <f>SUM(T326:T328)</f>
        <v>0</v>
      </c>
      <c r="AR325" s="127" t="s">
        <v>88</v>
      </c>
      <c r="AT325" s="134" t="s">
        <v>79</v>
      </c>
      <c r="AU325" s="134" t="s">
        <v>88</v>
      </c>
      <c r="AY325" s="127" t="s">
        <v>250</v>
      </c>
      <c r="BK325" s="135">
        <f>SUM(BK326:BK328)</f>
        <v>0</v>
      </c>
    </row>
    <row r="326" spans="2:65" s="1" customFormat="1" ht="33" customHeight="1">
      <c r="B326" s="33"/>
      <c r="C326" s="138" t="s">
        <v>583</v>
      </c>
      <c r="D326" s="138" t="s">
        <v>252</v>
      </c>
      <c r="E326" s="139" t="s">
        <v>589</v>
      </c>
      <c r="F326" s="140" t="s">
        <v>590</v>
      </c>
      <c r="G326" s="141" t="s">
        <v>276</v>
      </c>
      <c r="H326" s="142">
        <v>826.6</v>
      </c>
      <c r="I326" s="143"/>
      <c r="J326" s="144">
        <f>ROUND(I326*H326,2)</f>
        <v>0</v>
      </c>
      <c r="K326" s="140" t="s">
        <v>1</v>
      </c>
      <c r="L326" s="33"/>
      <c r="M326" s="145" t="s">
        <v>1</v>
      </c>
      <c r="N326" s="146" t="s">
        <v>45</v>
      </c>
      <c r="P326" s="147">
        <f>O326*H326</f>
        <v>0</v>
      </c>
      <c r="Q326" s="147">
        <v>2.4340799999999998</v>
      </c>
      <c r="R326" s="147">
        <f>Q326*H326</f>
        <v>2012.0105279999998</v>
      </c>
      <c r="S326" s="147">
        <v>0</v>
      </c>
      <c r="T326" s="148">
        <f>S326*H326</f>
        <v>0</v>
      </c>
      <c r="AR326" s="149" t="s">
        <v>257</v>
      </c>
      <c r="AT326" s="149" t="s">
        <v>252</v>
      </c>
      <c r="AU326" s="149" t="s">
        <v>21</v>
      </c>
      <c r="AY326" s="17" t="s">
        <v>250</v>
      </c>
      <c r="BE326" s="150">
        <f>IF(N326="základní",J326,0)</f>
        <v>0</v>
      </c>
      <c r="BF326" s="150">
        <f>IF(N326="snížená",J326,0)</f>
        <v>0</v>
      </c>
      <c r="BG326" s="150">
        <f>IF(N326="zákl. přenesená",J326,0)</f>
        <v>0</v>
      </c>
      <c r="BH326" s="150">
        <f>IF(N326="sníž. přenesená",J326,0)</f>
        <v>0</v>
      </c>
      <c r="BI326" s="150">
        <f>IF(N326="nulová",J326,0)</f>
        <v>0</v>
      </c>
      <c r="BJ326" s="17" t="s">
        <v>88</v>
      </c>
      <c r="BK326" s="150">
        <f>ROUND(I326*H326,2)</f>
        <v>0</v>
      </c>
      <c r="BL326" s="17" t="s">
        <v>257</v>
      </c>
      <c r="BM326" s="149" t="s">
        <v>1932</v>
      </c>
    </row>
    <row r="327" spans="2:65" s="1" customFormat="1" ht="29.25">
      <c r="B327" s="33"/>
      <c r="D327" s="156" t="s">
        <v>285</v>
      </c>
      <c r="F327" s="170" t="s">
        <v>592</v>
      </c>
      <c r="I327" s="153"/>
      <c r="L327" s="33"/>
      <c r="M327" s="154"/>
      <c r="T327" s="57"/>
      <c r="AT327" s="17" t="s">
        <v>285</v>
      </c>
      <c r="AU327" s="17" t="s">
        <v>21</v>
      </c>
    </row>
    <row r="328" spans="2:65" s="12" customFormat="1" ht="11.25">
      <c r="B328" s="155"/>
      <c r="D328" s="156" t="s">
        <v>265</v>
      </c>
      <c r="E328" s="157" t="s">
        <v>1</v>
      </c>
      <c r="F328" s="158" t="s">
        <v>1933</v>
      </c>
      <c r="H328" s="159">
        <v>826.6</v>
      </c>
      <c r="I328" s="160"/>
      <c r="L328" s="155"/>
      <c r="M328" s="161"/>
      <c r="T328" s="162"/>
      <c r="AT328" s="157" t="s">
        <v>265</v>
      </c>
      <c r="AU328" s="157" t="s">
        <v>21</v>
      </c>
      <c r="AV328" s="12" t="s">
        <v>21</v>
      </c>
      <c r="AW328" s="12" t="s">
        <v>36</v>
      </c>
      <c r="AX328" s="12" t="s">
        <v>88</v>
      </c>
      <c r="AY328" s="157" t="s">
        <v>250</v>
      </c>
    </row>
    <row r="329" spans="2:65" s="11" customFormat="1" ht="22.9" customHeight="1">
      <c r="B329" s="126"/>
      <c r="D329" s="127" t="s">
        <v>79</v>
      </c>
      <c r="E329" s="136" t="s">
        <v>280</v>
      </c>
      <c r="F329" s="136" t="s">
        <v>616</v>
      </c>
      <c r="I329" s="129"/>
      <c r="J329" s="137">
        <f>BK329</f>
        <v>0</v>
      </c>
      <c r="L329" s="126"/>
      <c r="M329" s="131"/>
      <c r="P329" s="132">
        <f>SUM(P330:P334)</f>
        <v>0</v>
      </c>
      <c r="R329" s="132">
        <f>SUM(R330:R334)</f>
        <v>6.8867652000000001</v>
      </c>
      <c r="T329" s="133">
        <f>SUM(T330:T334)</f>
        <v>0</v>
      </c>
      <c r="AR329" s="127" t="s">
        <v>88</v>
      </c>
      <c r="AT329" s="134" t="s">
        <v>79</v>
      </c>
      <c r="AU329" s="134" t="s">
        <v>88</v>
      </c>
      <c r="AY329" s="127" t="s">
        <v>250</v>
      </c>
      <c r="BK329" s="135">
        <f>SUM(BK330:BK334)</f>
        <v>0</v>
      </c>
    </row>
    <row r="330" spans="2:65" s="1" customFormat="1" ht="24.2" customHeight="1">
      <c r="B330" s="33"/>
      <c r="C330" s="138" t="s">
        <v>588</v>
      </c>
      <c r="D330" s="138" t="s">
        <v>252</v>
      </c>
      <c r="E330" s="139" t="s">
        <v>1551</v>
      </c>
      <c r="F330" s="140" t="s">
        <v>1552</v>
      </c>
      <c r="G330" s="141" t="s">
        <v>255</v>
      </c>
      <c r="H330" s="142">
        <v>11.17</v>
      </c>
      <c r="I330" s="143"/>
      <c r="J330" s="144">
        <f>ROUND(I330*H330,2)</f>
        <v>0</v>
      </c>
      <c r="K330" s="140" t="s">
        <v>256</v>
      </c>
      <c r="L330" s="33"/>
      <c r="M330" s="145" t="s">
        <v>1</v>
      </c>
      <c r="N330" s="146" t="s">
        <v>45</v>
      </c>
      <c r="P330" s="147">
        <f>O330*H330</f>
        <v>0</v>
      </c>
      <c r="Q330" s="147">
        <v>0.19536000000000001</v>
      </c>
      <c r="R330" s="147">
        <f>Q330*H330</f>
        <v>2.1821712</v>
      </c>
      <c r="S330" s="147">
        <v>0</v>
      </c>
      <c r="T330" s="148">
        <f>S330*H330</f>
        <v>0</v>
      </c>
      <c r="AR330" s="149" t="s">
        <v>257</v>
      </c>
      <c r="AT330" s="149" t="s">
        <v>252</v>
      </c>
      <c r="AU330" s="149" t="s">
        <v>21</v>
      </c>
      <c r="AY330" s="17" t="s">
        <v>250</v>
      </c>
      <c r="BE330" s="150">
        <f>IF(N330="základní",J330,0)</f>
        <v>0</v>
      </c>
      <c r="BF330" s="150">
        <f>IF(N330="snížená",J330,0)</f>
        <v>0</v>
      </c>
      <c r="BG330" s="150">
        <f>IF(N330="zákl. přenesená",J330,0)</f>
        <v>0</v>
      </c>
      <c r="BH330" s="150">
        <f>IF(N330="sníž. přenesená",J330,0)</f>
        <v>0</v>
      </c>
      <c r="BI330" s="150">
        <f>IF(N330="nulová",J330,0)</f>
        <v>0</v>
      </c>
      <c r="BJ330" s="17" t="s">
        <v>88</v>
      </c>
      <c r="BK330" s="150">
        <f>ROUND(I330*H330,2)</f>
        <v>0</v>
      </c>
      <c r="BL330" s="17" t="s">
        <v>257</v>
      </c>
      <c r="BM330" s="149" t="s">
        <v>1934</v>
      </c>
    </row>
    <row r="331" spans="2:65" s="1" customFormat="1" ht="11.25">
      <c r="B331" s="33"/>
      <c r="D331" s="151" t="s">
        <v>259</v>
      </c>
      <c r="F331" s="152" t="s">
        <v>1554</v>
      </c>
      <c r="I331" s="153"/>
      <c r="L331" s="33"/>
      <c r="M331" s="154"/>
      <c r="T331" s="57"/>
      <c r="AT331" s="17" t="s">
        <v>259</v>
      </c>
      <c r="AU331" s="17" t="s">
        <v>21</v>
      </c>
    </row>
    <row r="332" spans="2:65" s="12" customFormat="1" ht="11.25">
      <c r="B332" s="155"/>
      <c r="D332" s="156" t="s">
        <v>265</v>
      </c>
      <c r="E332" s="157" t="s">
        <v>1</v>
      </c>
      <c r="F332" s="158" t="s">
        <v>1935</v>
      </c>
      <c r="H332" s="159">
        <v>11.17</v>
      </c>
      <c r="I332" s="160"/>
      <c r="L332" s="155"/>
      <c r="M332" s="161"/>
      <c r="T332" s="162"/>
      <c r="AT332" s="157" t="s">
        <v>265</v>
      </c>
      <c r="AU332" s="157" t="s">
        <v>21</v>
      </c>
      <c r="AV332" s="12" t="s">
        <v>21</v>
      </c>
      <c r="AW332" s="12" t="s">
        <v>36</v>
      </c>
      <c r="AX332" s="12" t="s">
        <v>88</v>
      </c>
      <c r="AY332" s="157" t="s">
        <v>250</v>
      </c>
    </row>
    <row r="333" spans="2:65" s="1" customFormat="1" ht="16.5" customHeight="1">
      <c r="B333" s="33"/>
      <c r="C333" s="178" t="s">
        <v>594</v>
      </c>
      <c r="D333" s="178" t="s">
        <v>364</v>
      </c>
      <c r="E333" s="179" t="s">
        <v>1556</v>
      </c>
      <c r="F333" s="180" t="s">
        <v>1557</v>
      </c>
      <c r="G333" s="181" t="s">
        <v>255</v>
      </c>
      <c r="H333" s="182">
        <v>11.282</v>
      </c>
      <c r="I333" s="183"/>
      <c r="J333" s="184">
        <f>ROUND(I333*H333,2)</f>
        <v>0</v>
      </c>
      <c r="K333" s="180" t="s">
        <v>256</v>
      </c>
      <c r="L333" s="185"/>
      <c r="M333" s="186" t="s">
        <v>1</v>
      </c>
      <c r="N333" s="187" t="s">
        <v>45</v>
      </c>
      <c r="P333" s="147">
        <f>O333*H333</f>
        <v>0</v>
      </c>
      <c r="Q333" s="147">
        <v>0.41699999999999998</v>
      </c>
      <c r="R333" s="147">
        <f>Q333*H333</f>
        <v>4.7045940000000002</v>
      </c>
      <c r="S333" s="147">
        <v>0</v>
      </c>
      <c r="T333" s="148">
        <f>S333*H333</f>
        <v>0</v>
      </c>
      <c r="AR333" s="149" t="s">
        <v>299</v>
      </c>
      <c r="AT333" s="149" t="s">
        <v>364</v>
      </c>
      <c r="AU333" s="149" t="s">
        <v>21</v>
      </c>
      <c r="AY333" s="17" t="s">
        <v>250</v>
      </c>
      <c r="BE333" s="150">
        <f>IF(N333="základní",J333,0)</f>
        <v>0</v>
      </c>
      <c r="BF333" s="150">
        <f>IF(N333="snížená",J333,0)</f>
        <v>0</v>
      </c>
      <c r="BG333" s="150">
        <f>IF(N333="zákl. přenesená",J333,0)</f>
        <v>0</v>
      </c>
      <c r="BH333" s="150">
        <f>IF(N333="sníž. přenesená",J333,0)</f>
        <v>0</v>
      </c>
      <c r="BI333" s="150">
        <f>IF(N333="nulová",J333,0)</f>
        <v>0</v>
      </c>
      <c r="BJ333" s="17" t="s">
        <v>88</v>
      </c>
      <c r="BK333" s="150">
        <f>ROUND(I333*H333,2)</f>
        <v>0</v>
      </c>
      <c r="BL333" s="17" t="s">
        <v>257</v>
      </c>
      <c r="BM333" s="149" t="s">
        <v>1936</v>
      </c>
    </row>
    <row r="334" spans="2:65" s="12" customFormat="1" ht="11.25">
      <c r="B334" s="155"/>
      <c r="D334" s="156" t="s">
        <v>265</v>
      </c>
      <c r="F334" s="158" t="s">
        <v>1937</v>
      </c>
      <c r="H334" s="159">
        <v>11.282</v>
      </c>
      <c r="I334" s="160"/>
      <c r="L334" s="155"/>
      <c r="M334" s="161"/>
      <c r="T334" s="162"/>
      <c r="AT334" s="157" t="s">
        <v>265</v>
      </c>
      <c r="AU334" s="157" t="s">
        <v>21</v>
      </c>
      <c r="AV334" s="12" t="s">
        <v>21</v>
      </c>
      <c r="AW334" s="12" t="s">
        <v>4</v>
      </c>
      <c r="AX334" s="12" t="s">
        <v>88</v>
      </c>
      <c r="AY334" s="157" t="s">
        <v>250</v>
      </c>
    </row>
    <row r="335" spans="2:65" s="11" customFormat="1" ht="22.9" customHeight="1">
      <c r="B335" s="126"/>
      <c r="D335" s="127" t="s">
        <v>79</v>
      </c>
      <c r="E335" s="136" t="s">
        <v>299</v>
      </c>
      <c r="F335" s="136" t="s">
        <v>1560</v>
      </c>
      <c r="I335" s="129"/>
      <c r="J335" s="137">
        <f>BK335</f>
        <v>0</v>
      </c>
      <c r="L335" s="126"/>
      <c r="M335" s="131"/>
      <c r="P335" s="132">
        <f>SUM(P336:P369)</f>
        <v>0</v>
      </c>
      <c r="R335" s="132">
        <f>SUM(R336:R369)</f>
        <v>6.6988800000000017</v>
      </c>
      <c r="T335" s="133">
        <f>SUM(T336:T369)</f>
        <v>0</v>
      </c>
      <c r="AR335" s="127" t="s">
        <v>88</v>
      </c>
      <c r="AT335" s="134" t="s">
        <v>79</v>
      </c>
      <c r="AU335" s="134" t="s">
        <v>88</v>
      </c>
      <c r="AY335" s="127" t="s">
        <v>250</v>
      </c>
      <c r="BK335" s="135">
        <f>SUM(BK336:BK369)</f>
        <v>0</v>
      </c>
    </row>
    <row r="336" spans="2:65" s="1" customFormat="1" ht="33" customHeight="1">
      <c r="B336" s="33"/>
      <c r="C336" s="138" t="s">
        <v>601</v>
      </c>
      <c r="D336" s="138" t="s">
        <v>252</v>
      </c>
      <c r="E336" s="139" t="s">
        <v>1561</v>
      </c>
      <c r="F336" s="140" t="s">
        <v>1562</v>
      </c>
      <c r="G336" s="141" t="s">
        <v>481</v>
      </c>
      <c r="H336" s="142">
        <v>278</v>
      </c>
      <c r="I336" s="143"/>
      <c r="J336" s="144">
        <f>ROUND(I336*H336,2)</f>
        <v>0</v>
      </c>
      <c r="K336" s="140" t="s">
        <v>256</v>
      </c>
      <c r="L336" s="33"/>
      <c r="M336" s="145" t="s">
        <v>1</v>
      </c>
      <c r="N336" s="146" t="s">
        <v>45</v>
      </c>
      <c r="P336" s="147">
        <f>O336*H336</f>
        <v>0</v>
      </c>
      <c r="Q336" s="147">
        <v>0</v>
      </c>
      <c r="R336" s="147">
        <f>Q336*H336</f>
        <v>0</v>
      </c>
      <c r="S336" s="147">
        <v>0</v>
      </c>
      <c r="T336" s="148">
        <f>S336*H336</f>
        <v>0</v>
      </c>
      <c r="AR336" s="149" t="s">
        <v>257</v>
      </c>
      <c r="AT336" s="149" t="s">
        <v>252</v>
      </c>
      <c r="AU336" s="149" t="s">
        <v>21</v>
      </c>
      <c r="AY336" s="17" t="s">
        <v>250</v>
      </c>
      <c r="BE336" s="150">
        <f>IF(N336="základní",J336,0)</f>
        <v>0</v>
      </c>
      <c r="BF336" s="150">
        <f>IF(N336="snížená",J336,0)</f>
        <v>0</v>
      </c>
      <c r="BG336" s="150">
        <f>IF(N336="zákl. přenesená",J336,0)</f>
        <v>0</v>
      </c>
      <c r="BH336" s="150">
        <f>IF(N336="sníž. přenesená",J336,0)</f>
        <v>0</v>
      </c>
      <c r="BI336" s="150">
        <f>IF(N336="nulová",J336,0)</f>
        <v>0</v>
      </c>
      <c r="BJ336" s="17" t="s">
        <v>88</v>
      </c>
      <c r="BK336" s="150">
        <f>ROUND(I336*H336,2)</f>
        <v>0</v>
      </c>
      <c r="BL336" s="17" t="s">
        <v>257</v>
      </c>
      <c r="BM336" s="149" t="s">
        <v>1938</v>
      </c>
    </row>
    <row r="337" spans="2:65" s="1" customFormat="1" ht="11.25">
      <c r="B337" s="33"/>
      <c r="D337" s="151" t="s">
        <v>259</v>
      </c>
      <c r="F337" s="152" t="s">
        <v>1564</v>
      </c>
      <c r="I337" s="153"/>
      <c r="L337" s="33"/>
      <c r="M337" s="154"/>
      <c r="T337" s="57"/>
      <c r="AT337" s="17" t="s">
        <v>259</v>
      </c>
      <c r="AU337" s="17" t="s">
        <v>21</v>
      </c>
    </row>
    <row r="338" spans="2:65" s="1" customFormat="1" ht="19.5">
      <c r="B338" s="33"/>
      <c r="D338" s="156" t="s">
        <v>285</v>
      </c>
      <c r="F338" s="170" t="s">
        <v>1565</v>
      </c>
      <c r="I338" s="153"/>
      <c r="L338" s="33"/>
      <c r="M338" s="154"/>
      <c r="T338" s="57"/>
      <c r="AT338" s="17" t="s">
        <v>285</v>
      </c>
      <c r="AU338" s="17" t="s">
        <v>21</v>
      </c>
    </row>
    <row r="339" spans="2:65" s="12" customFormat="1" ht="11.25">
      <c r="B339" s="155"/>
      <c r="D339" s="156" t="s">
        <v>265</v>
      </c>
      <c r="E339" s="157" t="s">
        <v>1</v>
      </c>
      <c r="F339" s="158" t="s">
        <v>1939</v>
      </c>
      <c r="H339" s="159">
        <v>278</v>
      </c>
      <c r="I339" s="160"/>
      <c r="L339" s="155"/>
      <c r="M339" s="161"/>
      <c r="T339" s="162"/>
      <c r="AT339" s="157" t="s">
        <v>265</v>
      </c>
      <c r="AU339" s="157" t="s">
        <v>21</v>
      </c>
      <c r="AV339" s="12" t="s">
        <v>21</v>
      </c>
      <c r="AW339" s="12" t="s">
        <v>36</v>
      </c>
      <c r="AX339" s="12" t="s">
        <v>88</v>
      </c>
      <c r="AY339" s="157" t="s">
        <v>250</v>
      </c>
    </row>
    <row r="340" spans="2:65" s="1" customFormat="1" ht="16.5" customHeight="1">
      <c r="B340" s="33"/>
      <c r="C340" s="178" t="s">
        <v>607</v>
      </c>
      <c r="D340" s="178" t="s">
        <v>364</v>
      </c>
      <c r="E340" s="179" t="s">
        <v>1567</v>
      </c>
      <c r="F340" s="180" t="s">
        <v>1568</v>
      </c>
      <c r="G340" s="181" t="s">
        <v>481</v>
      </c>
      <c r="H340" s="182">
        <v>278</v>
      </c>
      <c r="I340" s="183"/>
      <c r="J340" s="184">
        <f>ROUND(I340*H340,2)</f>
        <v>0</v>
      </c>
      <c r="K340" s="180" t="s">
        <v>256</v>
      </c>
      <c r="L340" s="185"/>
      <c r="M340" s="186" t="s">
        <v>1</v>
      </c>
      <c r="N340" s="187" t="s">
        <v>45</v>
      </c>
      <c r="P340" s="147">
        <f>O340*H340</f>
        <v>0</v>
      </c>
      <c r="Q340" s="147">
        <v>1.9000000000000001E-4</v>
      </c>
      <c r="R340" s="147">
        <f>Q340*H340</f>
        <v>5.2820000000000006E-2</v>
      </c>
      <c r="S340" s="147">
        <v>0</v>
      </c>
      <c r="T340" s="148">
        <f>S340*H340</f>
        <v>0</v>
      </c>
      <c r="AR340" s="149" t="s">
        <v>299</v>
      </c>
      <c r="AT340" s="149" t="s">
        <v>364</v>
      </c>
      <c r="AU340" s="149" t="s">
        <v>21</v>
      </c>
      <c r="AY340" s="17" t="s">
        <v>250</v>
      </c>
      <c r="BE340" s="150">
        <f>IF(N340="základní",J340,0)</f>
        <v>0</v>
      </c>
      <c r="BF340" s="150">
        <f>IF(N340="snížená",J340,0)</f>
        <v>0</v>
      </c>
      <c r="BG340" s="150">
        <f>IF(N340="zákl. přenesená",J340,0)</f>
        <v>0</v>
      </c>
      <c r="BH340" s="150">
        <f>IF(N340="sníž. přenesená",J340,0)</f>
        <v>0</v>
      </c>
      <c r="BI340" s="150">
        <f>IF(N340="nulová",J340,0)</f>
        <v>0</v>
      </c>
      <c r="BJ340" s="17" t="s">
        <v>88</v>
      </c>
      <c r="BK340" s="150">
        <f>ROUND(I340*H340,2)</f>
        <v>0</v>
      </c>
      <c r="BL340" s="17" t="s">
        <v>257</v>
      </c>
      <c r="BM340" s="149" t="s">
        <v>1940</v>
      </c>
    </row>
    <row r="341" spans="2:65" s="1" customFormat="1" ht="16.5" customHeight="1">
      <c r="B341" s="33"/>
      <c r="C341" s="178" t="s">
        <v>612</v>
      </c>
      <c r="D341" s="178" t="s">
        <v>364</v>
      </c>
      <c r="E341" s="179" t="s">
        <v>1570</v>
      </c>
      <c r="F341" s="180" t="s">
        <v>1571</v>
      </c>
      <c r="G341" s="181" t="s">
        <v>481</v>
      </c>
      <c r="H341" s="182">
        <v>278</v>
      </c>
      <c r="I341" s="183"/>
      <c r="J341" s="184">
        <f>ROUND(I341*H341,2)</f>
        <v>0</v>
      </c>
      <c r="K341" s="180" t="s">
        <v>256</v>
      </c>
      <c r="L341" s="185"/>
      <c r="M341" s="186" t="s">
        <v>1</v>
      </c>
      <c r="N341" s="187" t="s">
        <v>45</v>
      </c>
      <c r="P341" s="147">
        <f>O341*H341</f>
        <v>0</v>
      </c>
      <c r="Q341" s="147">
        <v>6.9999999999999994E-5</v>
      </c>
      <c r="R341" s="147">
        <f>Q341*H341</f>
        <v>1.9459999999999998E-2</v>
      </c>
      <c r="S341" s="147">
        <v>0</v>
      </c>
      <c r="T341" s="148">
        <f>S341*H341</f>
        <v>0</v>
      </c>
      <c r="AR341" s="149" t="s">
        <v>299</v>
      </c>
      <c r="AT341" s="149" t="s">
        <v>364</v>
      </c>
      <c r="AU341" s="149" t="s">
        <v>21</v>
      </c>
      <c r="AY341" s="17" t="s">
        <v>250</v>
      </c>
      <c r="BE341" s="150">
        <f>IF(N341="základní",J341,0)</f>
        <v>0</v>
      </c>
      <c r="BF341" s="150">
        <f>IF(N341="snížená",J341,0)</f>
        <v>0</v>
      </c>
      <c r="BG341" s="150">
        <f>IF(N341="zákl. přenesená",J341,0)</f>
        <v>0</v>
      </c>
      <c r="BH341" s="150">
        <f>IF(N341="sníž. přenesená",J341,0)</f>
        <v>0</v>
      </c>
      <c r="BI341" s="150">
        <f>IF(N341="nulová",J341,0)</f>
        <v>0</v>
      </c>
      <c r="BJ341" s="17" t="s">
        <v>88</v>
      </c>
      <c r="BK341" s="150">
        <f>ROUND(I341*H341,2)</f>
        <v>0</v>
      </c>
      <c r="BL341" s="17" t="s">
        <v>257</v>
      </c>
      <c r="BM341" s="149" t="s">
        <v>1941</v>
      </c>
    </row>
    <row r="342" spans="2:65" s="1" customFormat="1" ht="24.2" customHeight="1">
      <c r="B342" s="33"/>
      <c r="C342" s="138" t="s">
        <v>617</v>
      </c>
      <c r="D342" s="138" t="s">
        <v>252</v>
      </c>
      <c r="E342" s="139" t="s">
        <v>1573</v>
      </c>
      <c r="F342" s="140" t="s">
        <v>1574</v>
      </c>
      <c r="G342" s="141" t="s">
        <v>481</v>
      </c>
      <c r="H342" s="142">
        <v>10</v>
      </c>
      <c r="I342" s="143"/>
      <c r="J342" s="144">
        <f>ROUND(I342*H342,2)</f>
        <v>0</v>
      </c>
      <c r="K342" s="140" t="s">
        <v>256</v>
      </c>
      <c r="L342" s="33"/>
      <c r="M342" s="145" t="s">
        <v>1</v>
      </c>
      <c r="N342" s="146" t="s">
        <v>45</v>
      </c>
      <c r="P342" s="147">
        <f>O342*H342</f>
        <v>0</v>
      </c>
      <c r="Q342" s="147">
        <v>0</v>
      </c>
      <c r="R342" s="147">
        <f>Q342*H342</f>
        <v>0</v>
      </c>
      <c r="S342" s="147">
        <v>0</v>
      </c>
      <c r="T342" s="148">
        <f>S342*H342</f>
        <v>0</v>
      </c>
      <c r="AR342" s="149" t="s">
        <v>257</v>
      </c>
      <c r="AT342" s="149" t="s">
        <v>252</v>
      </c>
      <c r="AU342" s="149" t="s">
        <v>21</v>
      </c>
      <c r="AY342" s="17" t="s">
        <v>250</v>
      </c>
      <c r="BE342" s="150">
        <f>IF(N342="základní",J342,0)</f>
        <v>0</v>
      </c>
      <c r="BF342" s="150">
        <f>IF(N342="snížená",J342,0)</f>
        <v>0</v>
      </c>
      <c r="BG342" s="150">
        <f>IF(N342="zákl. přenesená",J342,0)</f>
        <v>0</v>
      </c>
      <c r="BH342" s="150">
        <f>IF(N342="sníž. přenesená",J342,0)</f>
        <v>0</v>
      </c>
      <c r="BI342" s="150">
        <f>IF(N342="nulová",J342,0)</f>
        <v>0</v>
      </c>
      <c r="BJ342" s="17" t="s">
        <v>88</v>
      </c>
      <c r="BK342" s="150">
        <f>ROUND(I342*H342,2)</f>
        <v>0</v>
      </c>
      <c r="BL342" s="17" t="s">
        <v>257</v>
      </c>
      <c r="BM342" s="149" t="s">
        <v>1942</v>
      </c>
    </row>
    <row r="343" spans="2:65" s="1" customFormat="1" ht="11.25">
      <c r="B343" s="33"/>
      <c r="D343" s="151" t="s">
        <v>259</v>
      </c>
      <c r="F343" s="152" t="s">
        <v>1576</v>
      </c>
      <c r="I343" s="153"/>
      <c r="L343" s="33"/>
      <c r="M343" s="154"/>
      <c r="T343" s="57"/>
      <c r="AT343" s="17" t="s">
        <v>259</v>
      </c>
      <c r="AU343" s="17" t="s">
        <v>21</v>
      </c>
    </row>
    <row r="344" spans="2:65" s="1" customFormat="1" ht="24.2" customHeight="1">
      <c r="B344" s="33"/>
      <c r="C344" s="178" t="s">
        <v>623</v>
      </c>
      <c r="D344" s="178" t="s">
        <v>364</v>
      </c>
      <c r="E344" s="179" t="s">
        <v>1577</v>
      </c>
      <c r="F344" s="180" t="s">
        <v>1578</v>
      </c>
      <c r="G344" s="181" t="s">
        <v>481</v>
      </c>
      <c r="H344" s="182">
        <v>10</v>
      </c>
      <c r="I344" s="183"/>
      <c r="J344" s="184">
        <f>ROUND(I344*H344,2)</f>
        <v>0</v>
      </c>
      <c r="K344" s="180" t="s">
        <v>256</v>
      </c>
      <c r="L344" s="185"/>
      <c r="M344" s="186" t="s">
        <v>1</v>
      </c>
      <c r="N344" s="187" t="s">
        <v>45</v>
      </c>
      <c r="P344" s="147">
        <f>O344*H344</f>
        <v>0</v>
      </c>
      <c r="Q344" s="147">
        <v>0.01</v>
      </c>
      <c r="R344" s="147">
        <f>Q344*H344</f>
        <v>0.1</v>
      </c>
      <c r="S344" s="147">
        <v>0</v>
      </c>
      <c r="T344" s="148">
        <f>S344*H344</f>
        <v>0</v>
      </c>
      <c r="AR344" s="149" t="s">
        <v>299</v>
      </c>
      <c r="AT344" s="149" t="s">
        <v>364</v>
      </c>
      <c r="AU344" s="149" t="s">
        <v>21</v>
      </c>
      <c r="AY344" s="17" t="s">
        <v>250</v>
      </c>
      <c r="BE344" s="150">
        <f>IF(N344="základní",J344,0)</f>
        <v>0</v>
      </c>
      <c r="BF344" s="150">
        <f>IF(N344="snížená",J344,0)</f>
        <v>0</v>
      </c>
      <c r="BG344" s="150">
        <f>IF(N344="zákl. přenesená",J344,0)</f>
        <v>0</v>
      </c>
      <c r="BH344" s="150">
        <f>IF(N344="sníž. přenesená",J344,0)</f>
        <v>0</v>
      </c>
      <c r="BI344" s="150">
        <f>IF(N344="nulová",J344,0)</f>
        <v>0</v>
      </c>
      <c r="BJ344" s="17" t="s">
        <v>88</v>
      </c>
      <c r="BK344" s="150">
        <f>ROUND(I344*H344,2)</f>
        <v>0</v>
      </c>
      <c r="BL344" s="17" t="s">
        <v>257</v>
      </c>
      <c r="BM344" s="149" t="s">
        <v>1943</v>
      </c>
    </row>
    <row r="345" spans="2:65" s="1" customFormat="1" ht="19.5">
      <c r="B345" s="33"/>
      <c r="D345" s="156" t="s">
        <v>285</v>
      </c>
      <c r="F345" s="170" t="s">
        <v>1580</v>
      </c>
      <c r="I345" s="153"/>
      <c r="L345" s="33"/>
      <c r="M345" s="154"/>
      <c r="T345" s="57"/>
      <c r="AT345" s="17" t="s">
        <v>285</v>
      </c>
      <c r="AU345" s="17" t="s">
        <v>21</v>
      </c>
    </row>
    <row r="346" spans="2:65" s="1" customFormat="1" ht="24.2" customHeight="1">
      <c r="B346" s="33"/>
      <c r="C346" s="138" t="s">
        <v>630</v>
      </c>
      <c r="D346" s="138" t="s">
        <v>252</v>
      </c>
      <c r="E346" s="139" t="s">
        <v>1633</v>
      </c>
      <c r="F346" s="140" t="s">
        <v>1634</v>
      </c>
      <c r="G346" s="141" t="s">
        <v>481</v>
      </c>
      <c r="H346" s="142">
        <v>10</v>
      </c>
      <c r="I346" s="143"/>
      <c r="J346" s="144">
        <f>ROUND(I346*H346,2)</f>
        <v>0</v>
      </c>
      <c r="K346" s="140" t="s">
        <v>256</v>
      </c>
      <c r="L346" s="33"/>
      <c r="M346" s="145" t="s">
        <v>1</v>
      </c>
      <c r="N346" s="146" t="s">
        <v>45</v>
      </c>
      <c r="P346" s="147">
        <f>O346*H346</f>
        <v>0</v>
      </c>
      <c r="Q346" s="147">
        <v>0.12422</v>
      </c>
      <c r="R346" s="147">
        <f>Q346*H346</f>
        <v>1.2422</v>
      </c>
      <c r="S346" s="147">
        <v>0</v>
      </c>
      <c r="T346" s="148">
        <f>S346*H346</f>
        <v>0</v>
      </c>
      <c r="AR346" s="149" t="s">
        <v>257</v>
      </c>
      <c r="AT346" s="149" t="s">
        <v>252</v>
      </c>
      <c r="AU346" s="149" t="s">
        <v>21</v>
      </c>
      <c r="AY346" s="17" t="s">
        <v>250</v>
      </c>
      <c r="BE346" s="150">
        <f>IF(N346="základní",J346,0)</f>
        <v>0</v>
      </c>
      <c r="BF346" s="150">
        <f>IF(N346="snížená",J346,0)</f>
        <v>0</v>
      </c>
      <c r="BG346" s="150">
        <f>IF(N346="zákl. přenesená",J346,0)</f>
        <v>0</v>
      </c>
      <c r="BH346" s="150">
        <f>IF(N346="sníž. přenesená",J346,0)</f>
        <v>0</v>
      </c>
      <c r="BI346" s="150">
        <f>IF(N346="nulová",J346,0)</f>
        <v>0</v>
      </c>
      <c r="BJ346" s="17" t="s">
        <v>88</v>
      </c>
      <c r="BK346" s="150">
        <f>ROUND(I346*H346,2)</f>
        <v>0</v>
      </c>
      <c r="BL346" s="17" t="s">
        <v>257</v>
      </c>
      <c r="BM346" s="149" t="s">
        <v>1944</v>
      </c>
    </row>
    <row r="347" spans="2:65" s="1" customFormat="1" ht="11.25">
      <c r="B347" s="33"/>
      <c r="D347" s="151" t="s">
        <v>259</v>
      </c>
      <c r="F347" s="152" t="s">
        <v>1636</v>
      </c>
      <c r="I347" s="153"/>
      <c r="L347" s="33"/>
      <c r="M347" s="154"/>
      <c r="T347" s="57"/>
      <c r="AT347" s="17" t="s">
        <v>259</v>
      </c>
      <c r="AU347" s="17" t="s">
        <v>21</v>
      </c>
    </row>
    <row r="348" spans="2:65" s="12" customFormat="1" ht="11.25">
      <c r="B348" s="155"/>
      <c r="D348" s="156" t="s">
        <v>265</v>
      </c>
      <c r="E348" s="157" t="s">
        <v>1</v>
      </c>
      <c r="F348" s="158" t="s">
        <v>1945</v>
      </c>
      <c r="H348" s="159">
        <v>10</v>
      </c>
      <c r="I348" s="160"/>
      <c r="L348" s="155"/>
      <c r="M348" s="161"/>
      <c r="T348" s="162"/>
      <c r="AT348" s="157" t="s">
        <v>265</v>
      </c>
      <c r="AU348" s="157" t="s">
        <v>21</v>
      </c>
      <c r="AV348" s="12" t="s">
        <v>21</v>
      </c>
      <c r="AW348" s="12" t="s">
        <v>36</v>
      </c>
      <c r="AX348" s="12" t="s">
        <v>88</v>
      </c>
      <c r="AY348" s="157" t="s">
        <v>250</v>
      </c>
    </row>
    <row r="349" spans="2:65" s="1" customFormat="1" ht="21.75" customHeight="1">
      <c r="B349" s="33"/>
      <c r="C349" s="178" t="s">
        <v>636</v>
      </c>
      <c r="D349" s="178" t="s">
        <v>364</v>
      </c>
      <c r="E349" s="179" t="s">
        <v>1639</v>
      </c>
      <c r="F349" s="180" t="s">
        <v>1640</v>
      </c>
      <c r="G349" s="181" t="s">
        <v>481</v>
      </c>
      <c r="H349" s="182">
        <v>10</v>
      </c>
      <c r="I349" s="183"/>
      <c r="J349" s="184">
        <f>ROUND(I349*H349,2)</f>
        <v>0</v>
      </c>
      <c r="K349" s="180" t="s">
        <v>256</v>
      </c>
      <c r="L349" s="185"/>
      <c r="M349" s="186" t="s">
        <v>1</v>
      </c>
      <c r="N349" s="187" t="s">
        <v>45</v>
      </c>
      <c r="P349" s="147">
        <f>O349*H349</f>
        <v>0</v>
      </c>
      <c r="Q349" s="147">
        <v>6.7000000000000004E-2</v>
      </c>
      <c r="R349" s="147">
        <f>Q349*H349</f>
        <v>0.67</v>
      </c>
      <c r="S349" s="147">
        <v>0</v>
      </c>
      <c r="T349" s="148">
        <f>S349*H349</f>
        <v>0</v>
      </c>
      <c r="AR349" s="149" t="s">
        <v>299</v>
      </c>
      <c r="AT349" s="149" t="s">
        <v>364</v>
      </c>
      <c r="AU349" s="149" t="s">
        <v>21</v>
      </c>
      <c r="AY349" s="17" t="s">
        <v>250</v>
      </c>
      <c r="BE349" s="150">
        <f>IF(N349="základní",J349,0)</f>
        <v>0</v>
      </c>
      <c r="BF349" s="150">
        <f>IF(N349="snížená",J349,0)</f>
        <v>0</v>
      </c>
      <c r="BG349" s="150">
        <f>IF(N349="zákl. přenesená",J349,0)</f>
        <v>0</v>
      </c>
      <c r="BH349" s="150">
        <f>IF(N349="sníž. přenesená",J349,0)</f>
        <v>0</v>
      </c>
      <c r="BI349" s="150">
        <f>IF(N349="nulová",J349,0)</f>
        <v>0</v>
      </c>
      <c r="BJ349" s="17" t="s">
        <v>88</v>
      </c>
      <c r="BK349" s="150">
        <f>ROUND(I349*H349,2)</f>
        <v>0</v>
      </c>
      <c r="BL349" s="17" t="s">
        <v>257</v>
      </c>
      <c r="BM349" s="149" t="s">
        <v>1946</v>
      </c>
    </row>
    <row r="350" spans="2:65" s="1" customFormat="1" ht="24.2" customHeight="1">
      <c r="B350" s="33"/>
      <c r="C350" s="138" t="s">
        <v>641</v>
      </c>
      <c r="D350" s="138" t="s">
        <v>252</v>
      </c>
      <c r="E350" s="139" t="s">
        <v>1643</v>
      </c>
      <c r="F350" s="140" t="s">
        <v>1644</v>
      </c>
      <c r="G350" s="141" t="s">
        <v>481</v>
      </c>
      <c r="H350" s="142">
        <v>10</v>
      </c>
      <c r="I350" s="143"/>
      <c r="J350" s="144">
        <f>ROUND(I350*H350,2)</f>
        <v>0</v>
      </c>
      <c r="K350" s="140" t="s">
        <v>256</v>
      </c>
      <c r="L350" s="33"/>
      <c r="M350" s="145" t="s">
        <v>1</v>
      </c>
      <c r="N350" s="146" t="s">
        <v>45</v>
      </c>
      <c r="P350" s="147">
        <f>O350*H350</f>
        <v>0</v>
      </c>
      <c r="Q350" s="147">
        <v>2.972E-2</v>
      </c>
      <c r="R350" s="147">
        <f>Q350*H350</f>
        <v>0.29720000000000002</v>
      </c>
      <c r="S350" s="147">
        <v>0</v>
      </c>
      <c r="T350" s="148">
        <f>S350*H350</f>
        <v>0</v>
      </c>
      <c r="AR350" s="149" t="s">
        <v>257</v>
      </c>
      <c r="AT350" s="149" t="s">
        <v>252</v>
      </c>
      <c r="AU350" s="149" t="s">
        <v>21</v>
      </c>
      <c r="AY350" s="17" t="s">
        <v>250</v>
      </c>
      <c r="BE350" s="150">
        <f>IF(N350="základní",J350,0)</f>
        <v>0</v>
      </c>
      <c r="BF350" s="150">
        <f>IF(N350="snížená",J350,0)</f>
        <v>0</v>
      </c>
      <c r="BG350" s="150">
        <f>IF(N350="zákl. přenesená",J350,0)</f>
        <v>0</v>
      </c>
      <c r="BH350" s="150">
        <f>IF(N350="sníž. přenesená",J350,0)</f>
        <v>0</v>
      </c>
      <c r="BI350" s="150">
        <f>IF(N350="nulová",J350,0)</f>
        <v>0</v>
      </c>
      <c r="BJ350" s="17" t="s">
        <v>88</v>
      </c>
      <c r="BK350" s="150">
        <f>ROUND(I350*H350,2)</f>
        <v>0</v>
      </c>
      <c r="BL350" s="17" t="s">
        <v>257</v>
      </c>
      <c r="BM350" s="149" t="s">
        <v>1947</v>
      </c>
    </row>
    <row r="351" spans="2:65" s="1" customFormat="1" ht="11.25">
      <c r="B351" s="33"/>
      <c r="D351" s="151" t="s">
        <v>259</v>
      </c>
      <c r="F351" s="152" t="s">
        <v>1646</v>
      </c>
      <c r="I351" s="153"/>
      <c r="L351" s="33"/>
      <c r="M351" s="154"/>
      <c r="T351" s="57"/>
      <c r="AT351" s="17" t="s">
        <v>259</v>
      </c>
      <c r="AU351" s="17" t="s">
        <v>21</v>
      </c>
    </row>
    <row r="352" spans="2:65" s="12" customFormat="1" ht="11.25">
      <c r="B352" s="155"/>
      <c r="D352" s="156" t="s">
        <v>265</v>
      </c>
      <c r="E352" s="157" t="s">
        <v>1</v>
      </c>
      <c r="F352" s="158" t="s">
        <v>1945</v>
      </c>
      <c r="H352" s="159">
        <v>10</v>
      </c>
      <c r="I352" s="160"/>
      <c r="L352" s="155"/>
      <c r="M352" s="161"/>
      <c r="T352" s="162"/>
      <c r="AT352" s="157" t="s">
        <v>265</v>
      </c>
      <c r="AU352" s="157" t="s">
        <v>21</v>
      </c>
      <c r="AV352" s="12" t="s">
        <v>21</v>
      </c>
      <c r="AW352" s="12" t="s">
        <v>36</v>
      </c>
      <c r="AX352" s="12" t="s">
        <v>88</v>
      </c>
      <c r="AY352" s="157" t="s">
        <v>250</v>
      </c>
    </row>
    <row r="353" spans="2:65" s="1" customFormat="1" ht="21.75" customHeight="1">
      <c r="B353" s="33"/>
      <c r="C353" s="178" t="s">
        <v>647</v>
      </c>
      <c r="D353" s="178" t="s">
        <v>364</v>
      </c>
      <c r="E353" s="179" t="s">
        <v>1648</v>
      </c>
      <c r="F353" s="180" t="s">
        <v>1649</v>
      </c>
      <c r="G353" s="181" t="s">
        <v>481</v>
      </c>
      <c r="H353" s="182">
        <v>10</v>
      </c>
      <c r="I353" s="183"/>
      <c r="J353" s="184">
        <f>ROUND(I353*H353,2)</f>
        <v>0</v>
      </c>
      <c r="K353" s="180" t="s">
        <v>256</v>
      </c>
      <c r="L353" s="185"/>
      <c r="M353" s="186" t="s">
        <v>1</v>
      </c>
      <c r="N353" s="187" t="s">
        <v>45</v>
      </c>
      <c r="P353" s="147">
        <f>O353*H353</f>
        <v>0</v>
      </c>
      <c r="Q353" s="147">
        <v>0.111</v>
      </c>
      <c r="R353" s="147">
        <f>Q353*H353</f>
        <v>1.1100000000000001</v>
      </c>
      <c r="S353" s="147">
        <v>0</v>
      </c>
      <c r="T353" s="148">
        <f>S353*H353</f>
        <v>0</v>
      </c>
      <c r="AR353" s="149" t="s">
        <v>299</v>
      </c>
      <c r="AT353" s="149" t="s">
        <v>364</v>
      </c>
      <c r="AU353" s="149" t="s">
        <v>21</v>
      </c>
      <c r="AY353" s="17" t="s">
        <v>250</v>
      </c>
      <c r="BE353" s="150">
        <f>IF(N353="základní",J353,0)</f>
        <v>0</v>
      </c>
      <c r="BF353" s="150">
        <f>IF(N353="snížená",J353,0)</f>
        <v>0</v>
      </c>
      <c r="BG353" s="150">
        <f>IF(N353="zákl. přenesená",J353,0)</f>
        <v>0</v>
      </c>
      <c r="BH353" s="150">
        <f>IF(N353="sníž. přenesená",J353,0)</f>
        <v>0</v>
      </c>
      <c r="BI353" s="150">
        <f>IF(N353="nulová",J353,0)</f>
        <v>0</v>
      </c>
      <c r="BJ353" s="17" t="s">
        <v>88</v>
      </c>
      <c r="BK353" s="150">
        <f>ROUND(I353*H353,2)</f>
        <v>0</v>
      </c>
      <c r="BL353" s="17" t="s">
        <v>257</v>
      </c>
      <c r="BM353" s="149" t="s">
        <v>1948</v>
      </c>
    </row>
    <row r="354" spans="2:65" s="1" customFormat="1" ht="24.2" customHeight="1">
      <c r="B354" s="33"/>
      <c r="C354" s="138" t="s">
        <v>653</v>
      </c>
      <c r="D354" s="138" t="s">
        <v>252</v>
      </c>
      <c r="E354" s="139" t="s">
        <v>1652</v>
      </c>
      <c r="F354" s="140" t="s">
        <v>1653</v>
      </c>
      <c r="G354" s="141" t="s">
        <v>481</v>
      </c>
      <c r="H354" s="142">
        <v>10</v>
      </c>
      <c r="I354" s="143"/>
      <c r="J354" s="144">
        <f>ROUND(I354*H354,2)</f>
        <v>0</v>
      </c>
      <c r="K354" s="140" t="s">
        <v>256</v>
      </c>
      <c r="L354" s="33"/>
      <c r="M354" s="145" t="s">
        <v>1</v>
      </c>
      <c r="N354" s="146" t="s">
        <v>45</v>
      </c>
      <c r="P354" s="147">
        <f>O354*H354</f>
        <v>0</v>
      </c>
      <c r="Q354" s="147">
        <v>2.972E-2</v>
      </c>
      <c r="R354" s="147">
        <f>Q354*H354</f>
        <v>0.29720000000000002</v>
      </c>
      <c r="S354" s="147">
        <v>0</v>
      </c>
      <c r="T354" s="148">
        <f>S354*H354</f>
        <v>0</v>
      </c>
      <c r="AR354" s="149" t="s">
        <v>257</v>
      </c>
      <c r="AT354" s="149" t="s">
        <v>252</v>
      </c>
      <c r="AU354" s="149" t="s">
        <v>21</v>
      </c>
      <c r="AY354" s="17" t="s">
        <v>250</v>
      </c>
      <c r="BE354" s="150">
        <f>IF(N354="základní",J354,0)</f>
        <v>0</v>
      </c>
      <c r="BF354" s="150">
        <f>IF(N354="snížená",J354,0)</f>
        <v>0</v>
      </c>
      <c r="BG354" s="150">
        <f>IF(N354="zákl. přenesená",J354,0)</f>
        <v>0</v>
      </c>
      <c r="BH354" s="150">
        <f>IF(N354="sníž. přenesená",J354,0)</f>
        <v>0</v>
      </c>
      <c r="BI354" s="150">
        <f>IF(N354="nulová",J354,0)</f>
        <v>0</v>
      </c>
      <c r="BJ354" s="17" t="s">
        <v>88</v>
      </c>
      <c r="BK354" s="150">
        <f>ROUND(I354*H354,2)</f>
        <v>0</v>
      </c>
      <c r="BL354" s="17" t="s">
        <v>257</v>
      </c>
      <c r="BM354" s="149" t="s">
        <v>1949</v>
      </c>
    </row>
    <row r="355" spans="2:65" s="1" customFormat="1" ht="11.25">
      <c r="B355" s="33"/>
      <c r="D355" s="151" t="s">
        <v>259</v>
      </c>
      <c r="F355" s="152" t="s">
        <v>1655</v>
      </c>
      <c r="I355" s="153"/>
      <c r="L355" s="33"/>
      <c r="M355" s="154"/>
      <c r="T355" s="57"/>
      <c r="AT355" s="17" t="s">
        <v>259</v>
      </c>
      <c r="AU355" s="17" t="s">
        <v>21</v>
      </c>
    </row>
    <row r="356" spans="2:65" s="12" customFormat="1" ht="11.25">
      <c r="B356" s="155"/>
      <c r="D356" s="156" t="s">
        <v>265</v>
      </c>
      <c r="E356" s="157" t="s">
        <v>1</v>
      </c>
      <c r="F356" s="158" t="s">
        <v>1945</v>
      </c>
      <c r="H356" s="159">
        <v>10</v>
      </c>
      <c r="I356" s="160"/>
      <c r="L356" s="155"/>
      <c r="M356" s="161"/>
      <c r="T356" s="162"/>
      <c r="AT356" s="157" t="s">
        <v>265</v>
      </c>
      <c r="AU356" s="157" t="s">
        <v>21</v>
      </c>
      <c r="AV356" s="12" t="s">
        <v>21</v>
      </c>
      <c r="AW356" s="12" t="s">
        <v>36</v>
      </c>
      <c r="AX356" s="12" t="s">
        <v>88</v>
      </c>
      <c r="AY356" s="157" t="s">
        <v>250</v>
      </c>
    </row>
    <row r="357" spans="2:65" s="1" customFormat="1" ht="24.2" customHeight="1">
      <c r="B357" s="33"/>
      <c r="C357" s="178" t="s">
        <v>658</v>
      </c>
      <c r="D357" s="178" t="s">
        <v>364</v>
      </c>
      <c r="E357" s="179" t="s">
        <v>1657</v>
      </c>
      <c r="F357" s="180" t="s">
        <v>1658</v>
      </c>
      <c r="G357" s="181" t="s">
        <v>481</v>
      </c>
      <c r="H357" s="182">
        <v>10</v>
      </c>
      <c r="I357" s="183"/>
      <c r="J357" s="184">
        <f>ROUND(I357*H357,2)</f>
        <v>0</v>
      </c>
      <c r="K357" s="180" t="s">
        <v>256</v>
      </c>
      <c r="L357" s="185"/>
      <c r="M357" s="186" t="s">
        <v>1</v>
      </c>
      <c r="N357" s="187" t="s">
        <v>45</v>
      </c>
      <c r="P357" s="147">
        <f>O357*H357</f>
        <v>0</v>
      </c>
      <c r="Q357" s="147">
        <v>5.7000000000000002E-2</v>
      </c>
      <c r="R357" s="147">
        <f>Q357*H357</f>
        <v>0.57000000000000006</v>
      </c>
      <c r="S357" s="147">
        <v>0</v>
      </c>
      <c r="T357" s="148">
        <f>S357*H357</f>
        <v>0</v>
      </c>
      <c r="AR357" s="149" t="s">
        <v>299</v>
      </c>
      <c r="AT357" s="149" t="s">
        <v>364</v>
      </c>
      <c r="AU357" s="149" t="s">
        <v>21</v>
      </c>
      <c r="AY357" s="17" t="s">
        <v>250</v>
      </c>
      <c r="BE357" s="150">
        <f>IF(N357="základní",J357,0)</f>
        <v>0</v>
      </c>
      <c r="BF357" s="150">
        <f>IF(N357="snížená",J357,0)</f>
        <v>0</v>
      </c>
      <c r="BG357" s="150">
        <f>IF(N357="zákl. přenesená",J357,0)</f>
        <v>0</v>
      </c>
      <c r="BH357" s="150">
        <f>IF(N357="sníž. přenesená",J357,0)</f>
        <v>0</v>
      </c>
      <c r="BI357" s="150">
        <f>IF(N357="nulová",J357,0)</f>
        <v>0</v>
      </c>
      <c r="BJ357" s="17" t="s">
        <v>88</v>
      </c>
      <c r="BK357" s="150">
        <f>ROUND(I357*H357,2)</f>
        <v>0</v>
      </c>
      <c r="BL357" s="17" t="s">
        <v>257</v>
      </c>
      <c r="BM357" s="149" t="s">
        <v>1950</v>
      </c>
    </row>
    <row r="358" spans="2:65" s="1" customFormat="1" ht="24.2" customHeight="1">
      <c r="B358" s="33"/>
      <c r="C358" s="138" t="s">
        <v>664</v>
      </c>
      <c r="D358" s="138" t="s">
        <v>252</v>
      </c>
      <c r="E358" s="139" t="s">
        <v>1661</v>
      </c>
      <c r="F358" s="140" t="s">
        <v>1662</v>
      </c>
      <c r="G358" s="141" t="s">
        <v>481</v>
      </c>
      <c r="H358" s="142">
        <v>10</v>
      </c>
      <c r="I358" s="143"/>
      <c r="J358" s="144">
        <f>ROUND(I358*H358,2)</f>
        <v>0</v>
      </c>
      <c r="K358" s="140" t="s">
        <v>256</v>
      </c>
      <c r="L358" s="33"/>
      <c r="M358" s="145" t="s">
        <v>1</v>
      </c>
      <c r="N358" s="146" t="s">
        <v>45</v>
      </c>
      <c r="P358" s="147">
        <f>O358*H358</f>
        <v>0</v>
      </c>
      <c r="Q358" s="147">
        <v>2.972E-2</v>
      </c>
      <c r="R358" s="147">
        <f>Q358*H358</f>
        <v>0.29720000000000002</v>
      </c>
      <c r="S358" s="147">
        <v>0</v>
      </c>
      <c r="T358" s="148">
        <f>S358*H358</f>
        <v>0</v>
      </c>
      <c r="AR358" s="149" t="s">
        <v>257</v>
      </c>
      <c r="AT358" s="149" t="s">
        <v>252</v>
      </c>
      <c r="AU358" s="149" t="s">
        <v>21</v>
      </c>
      <c r="AY358" s="17" t="s">
        <v>250</v>
      </c>
      <c r="BE358" s="150">
        <f>IF(N358="základní",J358,0)</f>
        <v>0</v>
      </c>
      <c r="BF358" s="150">
        <f>IF(N358="snížená",J358,0)</f>
        <v>0</v>
      </c>
      <c r="BG358" s="150">
        <f>IF(N358="zákl. přenesená",J358,0)</f>
        <v>0</v>
      </c>
      <c r="BH358" s="150">
        <f>IF(N358="sníž. přenesená",J358,0)</f>
        <v>0</v>
      </c>
      <c r="BI358" s="150">
        <f>IF(N358="nulová",J358,0)</f>
        <v>0</v>
      </c>
      <c r="BJ358" s="17" t="s">
        <v>88</v>
      </c>
      <c r="BK358" s="150">
        <f>ROUND(I358*H358,2)</f>
        <v>0</v>
      </c>
      <c r="BL358" s="17" t="s">
        <v>257</v>
      </c>
      <c r="BM358" s="149" t="s">
        <v>1951</v>
      </c>
    </row>
    <row r="359" spans="2:65" s="1" customFormat="1" ht="11.25">
      <c r="B359" s="33"/>
      <c r="D359" s="151" t="s">
        <v>259</v>
      </c>
      <c r="F359" s="152" t="s">
        <v>1664</v>
      </c>
      <c r="I359" s="153"/>
      <c r="L359" s="33"/>
      <c r="M359" s="154"/>
      <c r="T359" s="57"/>
      <c r="AT359" s="17" t="s">
        <v>259</v>
      </c>
      <c r="AU359" s="17" t="s">
        <v>21</v>
      </c>
    </row>
    <row r="360" spans="2:65" s="12" customFormat="1" ht="11.25">
      <c r="B360" s="155"/>
      <c r="D360" s="156" t="s">
        <v>265</v>
      </c>
      <c r="E360" s="157" t="s">
        <v>1</v>
      </c>
      <c r="F360" s="158" t="s">
        <v>1952</v>
      </c>
      <c r="H360" s="159">
        <v>10</v>
      </c>
      <c r="I360" s="160"/>
      <c r="L360" s="155"/>
      <c r="M360" s="161"/>
      <c r="T360" s="162"/>
      <c r="AT360" s="157" t="s">
        <v>265</v>
      </c>
      <c r="AU360" s="157" t="s">
        <v>21</v>
      </c>
      <c r="AV360" s="12" t="s">
        <v>21</v>
      </c>
      <c r="AW360" s="12" t="s">
        <v>36</v>
      </c>
      <c r="AX360" s="12" t="s">
        <v>88</v>
      </c>
      <c r="AY360" s="157" t="s">
        <v>250</v>
      </c>
    </row>
    <row r="361" spans="2:65" s="1" customFormat="1" ht="24.2" customHeight="1">
      <c r="B361" s="33"/>
      <c r="C361" s="178" t="s">
        <v>668</v>
      </c>
      <c r="D361" s="178" t="s">
        <v>364</v>
      </c>
      <c r="E361" s="179" t="s">
        <v>1666</v>
      </c>
      <c r="F361" s="180" t="s">
        <v>1667</v>
      </c>
      <c r="G361" s="181" t="s">
        <v>481</v>
      </c>
      <c r="H361" s="182">
        <v>10</v>
      </c>
      <c r="I361" s="183"/>
      <c r="J361" s="184">
        <f>ROUND(I361*H361,2)</f>
        <v>0</v>
      </c>
      <c r="K361" s="180" t="s">
        <v>256</v>
      </c>
      <c r="L361" s="185"/>
      <c r="M361" s="186" t="s">
        <v>1</v>
      </c>
      <c r="N361" s="187" t="s">
        <v>45</v>
      </c>
      <c r="P361" s="147">
        <f>O361*H361</f>
        <v>0</v>
      </c>
      <c r="Q361" s="147">
        <v>0.09</v>
      </c>
      <c r="R361" s="147">
        <f>Q361*H361</f>
        <v>0.89999999999999991</v>
      </c>
      <c r="S361" s="147">
        <v>0</v>
      </c>
      <c r="T361" s="148">
        <f>S361*H361</f>
        <v>0</v>
      </c>
      <c r="AR361" s="149" t="s">
        <v>299</v>
      </c>
      <c r="AT361" s="149" t="s">
        <v>364</v>
      </c>
      <c r="AU361" s="149" t="s">
        <v>21</v>
      </c>
      <c r="AY361" s="17" t="s">
        <v>250</v>
      </c>
      <c r="BE361" s="150">
        <f>IF(N361="základní",J361,0)</f>
        <v>0</v>
      </c>
      <c r="BF361" s="150">
        <f>IF(N361="snížená",J361,0)</f>
        <v>0</v>
      </c>
      <c r="BG361" s="150">
        <f>IF(N361="zákl. přenesená",J361,0)</f>
        <v>0</v>
      </c>
      <c r="BH361" s="150">
        <f>IF(N361="sníž. přenesená",J361,0)</f>
        <v>0</v>
      </c>
      <c r="BI361" s="150">
        <f>IF(N361="nulová",J361,0)</f>
        <v>0</v>
      </c>
      <c r="BJ361" s="17" t="s">
        <v>88</v>
      </c>
      <c r="BK361" s="150">
        <f>ROUND(I361*H361,2)</f>
        <v>0</v>
      </c>
      <c r="BL361" s="17" t="s">
        <v>257</v>
      </c>
      <c r="BM361" s="149" t="s">
        <v>1953</v>
      </c>
    </row>
    <row r="362" spans="2:65" s="1" customFormat="1" ht="16.5" customHeight="1">
      <c r="B362" s="33"/>
      <c r="C362" s="138" t="s">
        <v>674</v>
      </c>
      <c r="D362" s="138" t="s">
        <v>252</v>
      </c>
      <c r="E362" s="139" t="s">
        <v>1670</v>
      </c>
      <c r="F362" s="140" t="s">
        <v>1671</v>
      </c>
      <c r="G362" s="141" t="s">
        <v>1672</v>
      </c>
      <c r="H362" s="142">
        <v>10</v>
      </c>
      <c r="I362" s="143"/>
      <c r="J362" s="144">
        <f>ROUND(I362*H362,2)</f>
        <v>0</v>
      </c>
      <c r="K362" s="140" t="s">
        <v>1</v>
      </c>
      <c r="L362" s="33"/>
      <c r="M362" s="145" t="s">
        <v>1</v>
      </c>
      <c r="N362" s="146" t="s">
        <v>45</v>
      </c>
      <c r="P362" s="147">
        <f>O362*H362</f>
        <v>0</v>
      </c>
      <c r="Q362" s="147">
        <v>0</v>
      </c>
      <c r="R362" s="147">
        <f>Q362*H362</f>
        <v>0</v>
      </c>
      <c r="S362" s="147">
        <v>0</v>
      </c>
      <c r="T362" s="148">
        <f>S362*H362</f>
        <v>0</v>
      </c>
      <c r="AR362" s="149" t="s">
        <v>257</v>
      </c>
      <c r="AT362" s="149" t="s">
        <v>252</v>
      </c>
      <c r="AU362" s="149" t="s">
        <v>21</v>
      </c>
      <c r="AY362" s="17" t="s">
        <v>250</v>
      </c>
      <c r="BE362" s="150">
        <f>IF(N362="základní",J362,0)</f>
        <v>0</v>
      </c>
      <c r="BF362" s="150">
        <f>IF(N362="snížená",J362,0)</f>
        <v>0</v>
      </c>
      <c r="BG362" s="150">
        <f>IF(N362="zákl. přenesená",J362,0)</f>
        <v>0</v>
      </c>
      <c r="BH362" s="150">
        <f>IF(N362="sníž. přenesená",J362,0)</f>
        <v>0</v>
      </c>
      <c r="BI362" s="150">
        <f>IF(N362="nulová",J362,0)</f>
        <v>0</v>
      </c>
      <c r="BJ362" s="17" t="s">
        <v>88</v>
      </c>
      <c r="BK362" s="150">
        <f>ROUND(I362*H362,2)</f>
        <v>0</v>
      </c>
      <c r="BL362" s="17" t="s">
        <v>257</v>
      </c>
      <c r="BM362" s="149" t="s">
        <v>1954</v>
      </c>
    </row>
    <row r="363" spans="2:65" s="1" customFormat="1" ht="19.5">
      <c r="B363" s="33"/>
      <c r="D363" s="156" t="s">
        <v>285</v>
      </c>
      <c r="F363" s="170" t="s">
        <v>1674</v>
      </c>
      <c r="I363" s="153"/>
      <c r="L363" s="33"/>
      <c r="M363" s="154"/>
      <c r="T363" s="57"/>
      <c r="AT363" s="17" t="s">
        <v>285</v>
      </c>
      <c r="AU363" s="17" t="s">
        <v>21</v>
      </c>
    </row>
    <row r="364" spans="2:65" s="1" customFormat="1" ht="16.5" customHeight="1">
      <c r="B364" s="33"/>
      <c r="C364" s="138" t="s">
        <v>680</v>
      </c>
      <c r="D364" s="138" t="s">
        <v>252</v>
      </c>
      <c r="E364" s="139" t="s">
        <v>1676</v>
      </c>
      <c r="F364" s="140" t="s">
        <v>1677</v>
      </c>
      <c r="G364" s="141" t="s">
        <v>481</v>
      </c>
      <c r="H364" s="142">
        <v>10</v>
      </c>
      <c r="I364" s="143"/>
      <c r="J364" s="144">
        <f>ROUND(I364*H364,2)</f>
        <v>0</v>
      </c>
      <c r="K364" s="140" t="s">
        <v>1</v>
      </c>
      <c r="L364" s="33"/>
      <c r="M364" s="145" t="s">
        <v>1</v>
      </c>
      <c r="N364" s="146" t="s">
        <v>45</v>
      </c>
      <c r="P364" s="147">
        <f>O364*H364</f>
        <v>0</v>
      </c>
      <c r="Q364" s="147">
        <v>6.4999999999999997E-3</v>
      </c>
      <c r="R364" s="147">
        <f>Q364*H364</f>
        <v>6.5000000000000002E-2</v>
      </c>
      <c r="S364" s="147">
        <v>0</v>
      </c>
      <c r="T364" s="148">
        <f>S364*H364</f>
        <v>0</v>
      </c>
      <c r="AR364" s="149" t="s">
        <v>257</v>
      </c>
      <c r="AT364" s="149" t="s">
        <v>252</v>
      </c>
      <c r="AU364" s="149" t="s">
        <v>21</v>
      </c>
      <c r="AY364" s="17" t="s">
        <v>250</v>
      </c>
      <c r="BE364" s="150">
        <f>IF(N364="základní",J364,0)</f>
        <v>0</v>
      </c>
      <c r="BF364" s="150">
        <f>IF(N364="snížená",J364,0)</f>
        <v>0</v>
      </c>
      <c r="BG364" s="150">
        <f>IF(N364="zákl. přenesená",J364,0)</f>
        <v>0</v>
      </c>
      <c r="BH364" s="150">
        <f>IF(N364="sníž. přenesená",J364,0)</f>
        <v>0</v>
      </c>
      <c r="BI364" s="150">
        <f>IF(N364="nulová",J364,0)</f>
        <v>0</v>
      </c>
      <c r="BJ364" s="17" t="s">
        <v>88</v>
      </c>
      <c r="BK364" s="150">
        <f>ROUND(I364*H364,2)</f>
        <v>0</v>
      </c>
      <c r="BL364" s="17" t="s">
        <v>257</v>
      </c>
      <c r="BM364" s="149" t="s">
        <v>1955</v>
      </c>
    </row>
    <row r="365" spans="2:65" s="1" customFormat="1" ht="19.5">
      <c r="B365" s="33"/>
      <c r="D365" s="156" t="s">
        <v>285</v>
      </c>
      <c r="F365" s="170" t="s">
        <v>1674</v>
      </c>
      <c r="I365" s="153"/>
      <c r="L365" s="33"/>
      <c r="M365" s="154"/>
      <c r="T365" s="57"/>
      <c r="AT365" s="17" t="s">
        <v>285</v>
      </c>
      <c r="AU365" s="17" t="s">
        <v>21</v>
      </c>
    </row>
    <row r="366" spans="2:65" s="1" customFormat="1" ht="16.5" customHeight="1">
      <c r="B366" s="33"/>
      <c r="C366" s="138" t="s">
        <v>686</v>
      </c>
      <c r="D366" s="138" t="s">
        <v>252</v>
      </c>
      <c r="E366" s="139" t="s">
        <v>1680</v>
      </c>
      <c r="F366" s="140" t="s">
        <v>1681</v>
      </c>
      <c r="G366" s="141" t="s">
        <v>481</v>
      </c>
      <c r="H366" s="142">
        <v>10</v>
      </c>
      <c r="I366" s="143"/>
      <c r="J366" s="144">
        <f>ROUND(I366*H366,2)</f>
        <v>0</v>
      </c>
      <c r="K366" s="140" t="s">
        <v>1</v>
      </c>
      <c r="L366" s="33"/>
      <c r="M366" s="145" t="s">
        <v>1</v>
      </c>
      <c r="N366" s="146" t="s">
        <v>45</v>
      </c>
      <c r="P366" s="147">
        <f>O366*H366</f>
        <v>0</v>
      </c>
      <c r="Q366" s="147">
        <v>0.105</v>
      </c>
      <c r="R366" s="147">
        <f>Q366*H366</f>
        <v>1.05</v>
      </c>
      <c r="S366" s="147">
        <v>0</v>
      </c>
      <c r="T366" s="148">
        <f>S366*H366</f>
        <v>0</v>
      </c>
      <c r="AR366" s="149" t="s">
        <v>257</v>
      </c>
      <c r="AT366" s="149" t="s">
        <v>252</v>
      </c>
      <c r="AU366" s="149" t="s">
        <v>21</v>
      </c>
      <c r="AY366" s="17" t="s">
        <v>250</v>
      </c>
      <c r="BE366" s="150">
        <f>IF(N366="základní",J366,0)</f>
        <v>0</v>
      </c>
      <c r="BF366" s="150">
        <f>IF(N366="snížená",J366,0)</f>
        <v>0</v>
      </c>
      <c r="BG366" s="150">
        <f>IF(N366="zákl. přenesená",J366,0)</f>
        <v>0</v>
      </c>
      <c r="BH366" s="150">
        <f>IF(N366="sníž. přenesená",J366,0)</f>
        <v>0</v>
      </c>
      <c r="BI366" s="150">
        <f>IF(N366="nulová",J366,0)</f>
        <v>0</v>
      </c>
      <c r="BJ366" s="17" t="s">
        <v>88</v>
      </c>
      <c r="BK366" s="150">
        <f>ROUND(I366*H366,2)</f>
        <v>0</v>
      </c>
      <c r="BL366" s="17" t="s">
        <v>257</v>
      </c>
      <c r="BM366" s="149" t="s">
        <v>1956</v>
      </c>
    </row>
    <row r="367" spans="2:65" s="1" customFormat="1" ht="19.5">
      <c r="B367" s="33"/>
      <c r="D367" s="156" t="s">
        <v>285</v>
      </c>
      <c r="F367" s="170" t="s">
        <v>1674</v>
      </c>
      <c r="I367" s="153"/>
      <c r="L367" s="33"/>
      <c r="M367" s="154"/>
      <c r="T367" s="57"/>
      <c r="AT367" s="17" t="s">
        <v>285</v>
      </c>
      <c r="AU367" s="17" t="s">
        <v>21</v>
      </c>
    </row>
    <row r="368" spans="2:65" s="1" customFormat="1" ht="24.2" customHeight="1">
      <c r="B368" s="33"/>
      <c r="C368" s="138" t="s">
        <v>694</v>
      </c>
      <c r="D368" s="138" t="s">
        <v>252</v>
      </c>
      <c r="E368" s="139" t="s">
        <v>1716</v>
      </c>
      <c r="F368" s="140" t="s">
        <v>1717</v>
      </c>
      <c r="G368" s="141" t="s">
        <v>481</v>
      </c>
      <c r="H368" s="142">
        <v>278</v>
      </c>
      <c r="I368" s="143"/>
      <c r="J368" s="144">
        <f>ROUND(I368*H368,2)</f>
        <v>0</v>
      </c>
      <c r="K368" s="140" t="s">
        <v>1</v>
      </c>
      <c r="L368" s="33"/>
      <c r="M368" s="145" t="s">
        <v>1</v>
      </c>
      <c r="N368" s="146" t="s">
        <v>45</v>
      </c>
      <c r="P368" s="147">
        <f>O368*H368</f>
        <v>0</v>
      </c>
      <c r="Q368" s="147">
        <v>1E-4</v>
      </c>
      <c r="R368" s="147">
        <f>Q368*H368</f>
        <v>2.7800000000000002E-2</v>
      </c>
      <c r="S368" s="147">
        <v>0</v>
      </c>
      <c r="T368" s="148">
        <f>S368*H368</f>
        <v>0</v>
      </c>
      <c r="AR368" s="149" t="s">
        <v>257</v>
      </c>
      <c r="AT368" s="149" t="s">
        <v>252</v>
      </c>
      <c r="AU368" s="149" t="s">
        <v>21</v>
      </c>
      <c r="AY368" s="17" t="s">
        <v>250</v>
      </c>
      <c r="BE368" s="150">
        <f>IF(N368="základní",J368,0)</f>
        <v>0</v>
      </c>
      <c r="BF368" s="150">
        <f>IF(N368="snížená",J368,0)</f>
        <v>0</v>
      </c>
      <c r="BG368" s="150">
        <f>IF(N368="zákl. přenesená",J368,0)</f>
        <v>0</v>
      </c>
      <c r="BH368" s="150">
        <f>IF(N368="sníž. přenesená",J368,0)</f>
        <v>0</v>
      </c>
      <c r="BI368" s="150">
        <f>IF(N368="nulová",J368,0)</f>
        <v>0</v>
      </c>
      <c r="BJ368" s="17" t="s">
        <v>88</v>
      </c>
      <c r="BK368" s="150">
        <f>ROUND(I368*H368,2)</f>
        <v>0</v>
      </c>
      <c r="BL368" s="17" t="s">
        <v>257</v>
      </c>
      <c r="BM368" s="149" t="s">
        <v>1957</v>
      </c>
    </row>
    <row r="369" spans="2:65" s="1" customFormat="1" ht="19.5">
      <c r="B369" s="33"/>
      <c r="D369" s="156" t="s">
        <v>285</v>
      </c>
      <c r="F369" s="170" t="s">
        <v>1958</v>
      </c>
      <c r="I369" s="153"/>
      <c r="L369" s="33"/>
      <c r="M369" s="154"/>
      <c r="T369" s="57"/>
      <c r="AT369" s="17" t="s">
        <v>285</v>
      </c>
      <c r="AU369" s="17" t="s">
        <v>21</v>
      </c>
    </row>
    <row r="370" spans="2:65" s="11" customFormat="1" ht="22.9" customHeight="1">
      <c r="B370" s="126"/>
      <c r="D370" s="127" t="s">
        <v>79</v>
      </c>
      <c r="E370" s="136" t="s">
        <v>305</v>
      </c>
      <c r="F370" s="136" t="s">
        <v>629</v>
      </c>
      <c r="I370" s="129"/>
      <c r="J370" s="137">
        <f>BK370</f>
        <v>0</v>
      </c>
      <c r="L370" s="126"/>
      <c r="M370" s="131"/>
      <c r="P370" s="132">
        <f>SUM(P371:P384)</f>
        <v>0</v>
      </c>
      <c r="R370" s="132">
        <f>SUM(R371:R384)</f>
        <v>120.22721299999999</v>
      </c>
      <c r="T370" s="133">
        <f>SUM(T371:T384)</f>
        <v>0</v>
      </c>
      <c r="AR370" s="127" t="s">
        <v>88</v>
      </c>
      <c r="AT370" s="134" t="s">
        <v>79</v>
      </c>
      <c r="AU370" s="134" t="s">
        <v>88</v>
      </c>
      <c r="AY370" s="127" t="s">
        <v>250</v>
      </c>
      <c r="BK370" s="135">
        <f>SUM(BK371:BK384)</f>
        <v>0</v>
      </c>
    </row>
    <row r="371" spans="2:65" s="1" customFormat="1" ht="37.9" customHeight="1">
      <c r="B371" s="33"/>
      <c r="C371" s="138" t="s">
        <v>699</v>
      </c>
      <c r="D371" s="138" t="s">
        <v>252</v>
      </c>
      <c r="E371" s="139" t="s">
        <v>1721</v>
      </c>
      <c r="F371" s="140" t="s">
        <v>1722</v>
      </c>
      <c r="G371" s="141" t="s">
        <v>283</v>
      </c>
      <c r="H371" s="142">
        <v>1</v>
      </c>
      <c r="I371" s="143"/>
      <c r="J371" s="144">
        <f>ROUND(I371*H371,2)</f>
        <v>0</v>
      </c>
      <c r="K371" s="140" t="s">
        <v>1</v>
      </c>
      <c r="L371" s="33"/>
      <c r="M371" s="145" t="s">
        <v>1</v>
      </c>
      <c r="N371" s="146" t="s">
        <v>45</v>
      </c>
      <c r="P371" s="147">
        <f>O371*H371</f>
        <v>0</v>
      </c>
      <c r="Q371" s="147">
        <v>0</v>
      </c>
      <c r="R371" s="147">
        <f>Q371*H371</f>
        <v>0</v>
      </c>
      <c r="S371" s="147">
        <v>0</v>
      </c>
      <c r="T371" s="148">
        <f>S371*H371</f>
        <v>0</v>
      </c>
      <c r="AR371" s="149" t="s">
        <v>257</v>
      </c>
      <c r="AT371" s="149" t="s">
        <v>252</v>
      </c>
      <c r="AU371" s="149" t="s">
        <v>21</v>
      </c>
      <c r="AY371" s="17" t="s">
        <v>250</v>
      </c>
      <c r="BE371" s="150">
        <f>IF(N371="základní",J371,0)</f>
        <v>0</v>
      </c>
      <c r="BF371" s="150">
        <f>IF(N371="snížená",J371,0)</f>
        <v>0</v>
      </c>
      <c r="BG371" s="150">
        <f>IF(N371="zákl. přenesená",J371,0)</f>
        <v>0</v>
      </c>
      <c r="BH371" s="150">
        <f>IF(N371="sníž. přenesená",J371,0)</f>
        <v>0</v>
      </c>
      <c r="BI371" s="150">
        <f>IF(N371="nulová",J371,0)</f>
        <v>0</v>
      </c>
      <c r="BJ371" s="17" t="s">
        <v>88</v>
      </c>
      <c r="BK371" s="150">
        <f>ROUND(I371*H371,2)</f>
        <v>0</v>
      </c>
      <c r="BL371" s="17" t="s">
        <v>257</v>
      </c>
      <c r="BM371" s="149" t="s">
        <v>1959</v>
      </c>
    </row>
    <row r="372" spans="2:65" s="1" customFormat="1" ht="24.2" customHeight="1">
      <c r="B372" s="33"/>
      <c r="C372" s="138" t="s">
        <v>705</v>
      </c>
      <c r="D372" s="138" t="s">
        <v>252</v>
      </c>
      <c r="E372" s="139" t="s">
        <v>1725</v>
      </c>
      <c r="F372" s="140" t="s">
        <v>1726</v>
      </c>
      <c r="G372" s="141" t="s">
        <v>255</v>
      </c>
      <c r="H372" s="142">
        <v>179.22</v>
      </c>
      <c r="I372" s="143"/>
      <c r="J372" s="144">
        <f>ROUND(I372*H372,2)</f>
        <v>0</v>
      </c>
      <c r="K372" s="140" t="s">
        <v>256</v>
      </c>
      <c r="L372" s="33"/>
      <c r="M372" s="145" t="s">
        <v>1</v>
      </c>
      <c r="N372" s="146" t="s">
        <v>45</v>
      </c>
      <c r="P372" s="147">
        <f>O372*H372</f>
        <v>0</v>
      </c>
      <c r="Q372" s="147">
        <v>6.3000000000000003E-4</v>
      </c>
      <c r="R372" s="147">
        <f>Q372*H372</f>
        <v>0.1129086</v>
      </c>
      <c r="S372" s="147">
        <v>0</v>
      </c>
      <c r="T372" s="148">
        <f>S372*H372</f>
        <v>0</v>
      </c>
      <c r="AR372" s="149" t="s">
        <v>257</v>
      </c>
      <c r="AT372" s="149" t="s">
        <v>252</v>
      </c>
      <c r="AU372" s="149" t="s">
        <v>21</v>
      </c>
      <c r="AY372" s="17" t="s">
        <v>250</v>
      </c>
      <c r="BE372" s="150">
        <f>IF(N372="základní",J372,0)</f>
        <v>0</v>
      </c>
      <c r="BF372" s="150">
        <f>IF(N372="snížená",J372,0)</f>
        <v>0</v>
      </c>
      <c r="BG372" s="150">
        <f>IF(N372="zákl. přenesená",J372,0)</f>
        <v>0</v>
      </c>
      <c r="BH372" s="150">
        <f>IF(N372="sníž. přenesená",J372,0)</f>
        <v>0</v>
      </c>
      <c r="BI372" s="150">
        <f>IF(N372="nulová",J372,0)</f>
        <v>0</v>
      </c>
      <c r="BJ372" s="17" t="s">
        <v>88</v>
      </c>
      <c r="BK372" s="150">
        <f>ROUND(I372*H372,2)</f>
        <v>0</v>
      </c>
      <c r="BL372" s="17" t="s">
        <v>257</v>
      </c>
      <c r="BM372" s="149" t="s">
        <v>1960</v>
      </c>
    </row>
    <row r="373" spans="2:65" s="1" customFormat="1" ht="11.25">
      <c r="B373" s="33"/>
      <c r="D373" s="151" t="s">
        <v>259</v>
      </c>
      <c r="F373" s="152" t="s">
        <v>1728</v>
      </c>
      <c r="I373" s="153"/>
      <c r="L373" s="33"/>
      <c r="M373" s="154"/>
      <c r="T373" s="57"/>
      <c r="AT373" s="17" t="s">
        <v>259</v>
      </c>
      <c r="AU373" s="17" t="s">
        <v>21</v>
      </c>
    </row>
    <row r="374" spans="2:65" s="12" customFormat="1" ht="11.25">
      <c r="B374" s="155"/>
      <c r="D374" s="156" t="s">
        <v>265</v>
      </c>
      <c r="E374" s="157" t="s">
        <v>1</v>
      </c>
      <c r="F374" s="158" t="s">
        <v>1961</v>
      </c>
      <c r="H374" s="159">
        <v>179.22</v>
      </c>
      <c r="I374" s="160"/>
      <c r="L374" s="155"/>
      <c r="M374" s="161"/>
      <c r="T374" s="162"/>
      <c r="AT374" s="157" t="s">
        <v>265</v>
      </c>
      <c r="AU374" s="157" t="s">
        <v>21</v>
      </c>
      <c r="AV374" s="12" t="s">
        <v>21</v>
      </c>
      <c r="AW374" s="12" t="s">
        <v>36</v>
      </c>
      <c r="AX374" s="12" t="s">
        <v>88</v>
      </c>
      <c r="AY374" s="157" t="s">
        <v>250</v>
      </c>
    </row>
    <row r="375" spans="2:65" s="1" customFormat="1" ht="24.2" customHeight="1">
      <c r="B375" s="33"/>
      <c r="C375" s="138" t="s">
        <v>710</v>
      </c>
      <c r="D375" s="138" t="s">
        <v>252</v>
      </c>
      <c r="E375" s="139" t="s">
        <v>1731</v>
      </c>
      <c r="F375" s="140" t="s">
        <v>1732</v>
      </c>
      <c r="G375" s="141" t="s">
        <v>557</v>
      </c>
      <c r="H375" s="142">
        <v>401</v>
      </c>
      <c r="I375" s="143"/>
      <c r="J375" s="144">
        <f>ROUND(I375*H375,2)</f>
        <v>0</v>
      </c>
      <c r="K375" s="140" t="s">
        <v>256</v>
      </c>
      <c r="L375" s="33"/>
      <c r="M375" s="145" t="s">
        <v>1</v>
      </c>
      <c r="N375" s="146" t="s">
        <v>45</v>
      </c>
      <c r="P375" s="147">
        <f>O375*H375</f>
        <v>0</v>
      </c>
      <c r="Q375" s="147">
        <v>0.16370999999999999</v>
      </c>
      <c r="R375" s="147">
        <f>Q375*H375</f>
        <v>65.647710000000004</v>
      </c>
      <c r="S375" s="147">
        <v>0</v>
      </c>
      <c r="T375" s="148">
        <f>S375*H375</f>
        <v>0</v>
      </c>
      <c r="AR375" s="149" t="s">
        <v>257</v>
      </c>
      <c r="AT375" s="149" t="s">
        <v>252</v>
      </c>
      <c r="AU375" s="149" t="s">
        <v>21</v>
      </c>
      <c r="AY375" s="17" t="s">
        <v>250</v>
      </c>
      <c r="BE375" s="150">
        <f>IF(N375="základní",J375,0)</f>
        <v>0</v>
      </c>
      <c r="BF375" s="150">
        <f>IF(N375="snížená",J375,0)</f>
        <v>0</v>
      </c>
      <c r="BG375" s="150">
        <f>IF(N375="zákl. přenesená",J375,0)</f>
        <v>0</v>
      </c>
      <c r="BH375" s="150">
        <f>IF(N375="sníž. přenesená",J375,0)</f>
        <v>0</v>
      </c>
      <c r="BI375" s="150">
        <f>IF(N375="nulová",J375,0)</f>
        <v>0</v>
      </c>
      <c r="BJ375" s="17" t="s">
        <v>88</v>
      </c>
      <c r="BK375" s="150">
        <f>ROUND(I375*H375,2)</f>
        <v>0</v>
      </c>
      <c r="BL375" s="17" t="s">
        <v>257</v>
      </c>
      <c r="BM375" s="149" t="s">
        <v>1962</v>
      </c>
    </row>
    <row r="376" spans="2:65" s="1" customFormat="1" ht="11.25">
      <c r="B376" s="33"/>
      <c r="D376" s="151" t="s">
        <v>259</v>
      </c>
      <c r="F376" s="152" t="s">
        <v>1734</v>
      </c>
      <c r="I376" s="153"/>
      <c r="L376" s="33"/>
      <c r="M376" s="154"/>
      <c r="T376" s="57"/>
      <c r="AT376" s="17" t="s">
        <v>259</v>
      </c>
      <c r="AU376" s="17" t="s">
        <v>21</v>
      </c>
    </row>
    <row r="377" spans="2:65" s="12" customFormat="1" ht="11.25">
      <c r="B377" s="155"/>
      <c r="D377" s="156" t="s">
        <v>265</v>
      </c>
      <c r="E377" s="157" t="s">
        <v>1</v>
      </c>
      <c r="F377" s="158" t="s">
        <v>1963</v>
      </c>
      <c r="H377" s="159">
        <v>401</v>
      </c>
      <c r="I377" s="160"/>
      <c r="L377" s="155"/>
      <c r="M377" s="161"/>
      <c r="T377" s="162"/>
      <c r="AT377" s="157" t="s">
        <v>265</v>
      </c>
      <c r="AU377" s="157" t="s">
        <v>21</v>
      </c>
      <c r="AV377" s="12" t="s">
        <v>21</v>
      </c>
      <c r="AW377" s="12" t="s">
        <v>36</v>
      </c>
      <c r="AX377" s="12" t="s">
        <v>88</v>
      </c>
      <c r="AY377" s="157" t="s">
        <v>250</v>
      </c>
    </row>
    <row r="378" spans="2:65" s="1" customFormat="1" ht="16.5" customHeight="1">
      <c r="B378" s="33"/>
      <c r="C378" s="178" t="s">
        <v>715</v>
      </c>
      <c r="D378" s="178" t="s">
        <v>364</v>
      </c>
      <c r="E378" s="179" t="s">
        <v>1737</v>
      </c>
      <c r="F378" s="180" t="s">
        <v>1738</v>
      </c>
      <c r="G378" s="181" t="s">
        <v>557</v>
      </c>
      <c r="H378" s="182">
        <v>401</v>
      </c>
      <c r="I378" s="183"/>
      <c r="J378" s="184">
        <f>ROUND(I378*H378,2)</f>
        <v>0</v>
      </c>
      <c r="K378" s="180" t="s">
        <v>256</v>
      </c>
      <c r="L378" s="185"/>
      <c r="M378" s="186" t="s">
        <v>1</v>
      </c>
      <c r="N378" s="187" t="s">
        <v>45</v>
      </c>
      <c r="P378" s="147">
        <f>O378*H378</f>
        <v>0</v>
      </c>
      <c r="Q378" s="147">
        <v>0.13400000000000001</v>
      </c>
      <c r="R378" s="147">
        <f>Q378*H378</f>
        <v>53.734000000000002</v>
      </c>
      <c r="S378" s="147">
        <v>0</v>
      </c>
      <c r="T378" s="148">
        <f>S378*H378</f>
        <v>0</v>
      </c>
      <c r="AR378" s="149" t="s">
        <v>299</v>
      </c>
      <c r="AT378" s="149" t="s">
        <v>364</v>
      </c>
      <c r="AU378" s="149" t="s">
        <v>21</v>
      </c>
      <c r="AY378" s="17" t="s">
        <v>250</v>
      </c>
      <c r="BE378" s="150">
        <f>IF(N378="základní",J378,0)</f>
        <v>0</v>
      </c>
      <c r="BF378" s="150">
        <f>IF(N378="snížená",J378,0)</f>
        <v>0</v>
      </c>
      <c r="BG378" s="150">
        <f>IF(N378="zákl. přenesená",J378,0)</f>
        <v>0</v>
      </c>
      <c r="BH378" s="150">
        <f>IF(N378="sníž. přenesená",J378,0)</f>
        <v>0</v>
      </c>
      <c r="BI378" s="150">
        <f>IF(N378="nulová",J378,0)</f>
        <v>0</v>
      </c>
      <c r="BJ378" s="17" t="s">
        <v>88</v>
      </c>
      <c r="BK378" s="150">
        <f>ROUND(I378*H378,2)</f>
        <v>0</v>
      </c>
      <c r="BL378" s="17" t="s">
        <v>257</v>
      </c>
      <c r="BM378" s="149" t="s">
        <v>1964</v>
      </c>
    </row>
    <row r="379" spans="2:65" s="1" customFormat="1" ht="24.2" customHeight="1">
      <c r="B379" s="33"/>
      <c r="C379" s="138" t="s">
        <v>722</v>
      </c>
      <c r="D379" s="138" t="s">
        <v>252</v>
      </c>
      <c r="E379" s="139" t="s">
        <v>1747</v>
      </c>
      <c r="F379" s="140" t="s">
        <v>1748</v>
      </c>
      <c r="G379" s="141" t="s">
        <v>557</v>
      </c>
      <c r="H379" s="142">
        <v>436.09</v>
      </c>
      <c r="I379" s="143"/>
      <c r="J379" s="144">
        <f>ROUND(I379*H379,2)</f>
        <v>0</v>
      </c>
      <c r="K379" s="140" t="s">
        <v>256</v>
      </c>
      <c r="L379" s="33"/>
      <c r="M379" s="145" t="s">
        <v>1</v>
      </c>
      <c r="N379" s="146" t="s">
        <v>45</v>
      </c>
      <c r="P379" s="147">
        <f>O379*H379</f>
        <v>0</v>
      </c>
      <c r="Q379" s="147">
        <v>1.2600000000000001E-3</v>
      </c>
      <c r="R379" s="147">
        <f>Q379*H379</f>
        <v>0.5494734</v>
      </c>
      <c r="S379" s="147">
        <v>0</v>
      </c>
      <c r="T379" s="148">
        <f>S379*H379</f>
        <v>0</v>
      </c>
      <c r="AR379" s="149" t="s">
        <v>257</v>
      </c>
      <c r="AT379" s="149" t="s">
        <v>252</v>
      </c>
      <c r="AU379" s="149" t="s">
        <v>21</v>
      </c>
      <c r="AY379" s="17" t="s">
        <v>250</v>
      </c>
      <c r="BE379" s="150">
        <f>IF(N379="základní",J379,0)</f>
        <v>0</v>
      </c>
      <c r="BF379" s="150">
        <f>IF(N379="snížená",J379,0)</f>
        <v>0</v>
      </c>
      <c r="BG379" s="150">
        <f>IF(N379="zákl. přenesená",J379,0)</f>
        <v>0</v>
      </c>
      <c r="BH379" s="150">
        <f>IF(N379="sníž. přenesená",J379,0)</f>
        <v>0</v>
      </c>
      <c r="BI379" s="150">
        <f>IF(N379="nulová",J379,0)</f>
        <v>0</v>
      </c>
      <c r="BJ379" s="17" t="s">
        <v>88</v>
      </c>
      <c r="BK379" s="150">
        <f>ROUND(I379*H379,2)</f>
        <v>0</v>
      </c>
      <c r="BL379" s="17" t="s">
        <v>257</v>
      </c>
      <c r="BM379" s="149" t="s">
        <v>1965</v>
      </c>
    </row>
    <row r="380" spans="2:65" s="1" customFormat="1" ht="11.25">
      <c r="B380" s="33"/>
      <c r="D380" s="151" t="s">
        <v>259</v>
      </c>
      <c r="F380" s="152" t="s">
        <v>1750</v>
      </c>
      <c r="I380" s="153"/>
      <c r="L380" s="33"/>
      <c r="M380" s="154"/>
      <c r="T380" s="57"/>
      <c r="AT380" s="17" t="s">
        <v>259</v>
      </c>
      <c r="AU380" s="17" t="s">
        <v>21</v>
      </c>
    </row>
    <row r="381" spans="2:65" s="12" customFormat="1" ht="11.25">
      <c r="B381" s="155"/>
      <c r="D381" s="156" t="s">
        <v>265</v>
      </c>
      <c r="E381" s="157" t="s">
        <v>1</v>
      </c>
      <c r="F381" s="158" t="s">
        <v>1966</v>
      </c>
      <c r="H381" s="159">
        <v>436.09</v>
      </c>
      <c r="I381" s="160"/>
      <c r="L381" s="155"/>
      <c r="M381" s="161"/>
      <c r="T381" s="162"/>
      <c r="AT381" s="157" t="s">
        <v>265</v>
      </c>
      <c r="AU381" s="157" t="s">
        <v>21</v>
      </c>
      <c r="AV381" s="12" t="s">
        <v>21</v>
      </c>
      <c r="AW381" s="12" t="s">
        <v>36</v>
      </c>
      <c r="AX381" s="12" t="s">
        <v>88</v>
      </c>
      <c r="AY381" s="157" t="s">
        <v>250</v>
      </c>
    </row>
    <row r="382" spans="2:65" s="1" customFormat="1" ht="24.2" customHeight="1">
      <c r="B382" s="33"/>
      <c r="C382" s="138" t="s">
        <v>731</v>
      </c>
      <c r="D382" s="138" t="s">
        <v>252</v>
      </c>
      <c r="E382" s="139" t="s">
        <v>1741</v>
      </c>
      <c r="F382" s="140" t="s">
        <v>1742</v>
      </c>
      <c r="G382" s="141" t="s">
        <v>557</v>
      </c>
      <c r="H382" s="142">
        <v>122.9</v>
      </c>
      <c r="I382" s="143"/>
      <c r="J382" s="144">
        <f>ROUND(I382*H382,2)</f>
        <v>0</v>
      </c>
      <c r="K382" s="140" t="s">
        <v>256</v>
      </c>
      <c r="L382" s="33"/>
      <c r="M382" s="145" t="s">
        <v>1</v>
      </c>
      <c r="N382" s="146" t="s">
        <v>45</v>
      </c>
      <c r="P382" s="147">
        <f>O382*H382</f>
        <v>0</v>
      </c>
      <c r="Q382" s="147">
        <v>1.49E-3</v>
      </c>
      <c r="R382" s="147">
        <f>Q382*H382</f>
        <v>0.18312100000000001</v>
      </c>
      <c r="S382" s="147">
        <v>0</v>
      </c>
      <c r="T382" s="148">
        <f>S382*H382</f>
        <v>0</v>
      </c>
      <c r="AR382" s="149" t="s">
        <v>257</v>
      </c>
      <c r="AT382" s="149" t="s">
        <v>252</v>
      </c>
      <c r="AU382" s="149" t="s">
        <v>21</v>
      </c>
      <c r="AY382" s="17" t="s">
        <v>250</v>
      </c>
      <c r="BE382" s="150">
        <f>IF(N382="základní",J382,0)</f>
        <v>0</v>
      </c>
      <c r="BF382" s="150">
        <f>IF(N382="snížená",J382,0)</f>
        <v>0</v>
      </c>
      <c r="BG382" s="150">
        <f>IF(N382="zákl. přenesená",J382,0)</f>
        <v>0</v>
      </c>
      <c r="BH382" s="150">
        <f>IF(N382="sníž. přenesená",J382,0)</f>
        <v>0</v>
      </c>
      <c r="BI382" s="150">
        <f>IF(N382="nulová",J382,0)</f>
        <v>0</v>
      </c>
      <c r="BJ382" s="17" t="s">
        <v>88</v>
      </c>
      <c r="BK382" s="150">
        <f>ROUND(I382*H382,2)</f>
        <v>0</v>
      </c>
      <c r="BL382" s="17" t="s">
        <v>257</v>
      </c>
      <c r="BM382" s="149" t="s">
        <v>1967</v>
      </c>
    </row>
    <row r="383" spans="2:65" s="1" customFormat="1" ht="11.25">
      <c r="B383" s="33"/>
      <c r="D383" s="151" t="s">
        <v>259</v>
      </c>
      <c r="F383" s="152" t="s">
        <v>1744</v>
      </c>
      <c r="I383" s="153"/>
      <c r="L383" s="33"/>
      <c r="M383" s="154"/>
      <c r="T383" s="57"/>
      <c r="AT383" s="17" t="s">
        <v>259</v>
      </c>
      <c r="AU383" s="17" t="s">
        <v>21</v>
      </c>
    </row>
    <row r="384" spans="2:65" s="12" customFormat="1" ht="11.25">
      <c r="B384" s="155"/>
      <c r="D384" s="156" t="s">
        <v>265</v>
      </c>
      <c r="E384" s="157" t="s">
        <v>1</v>
      </c>
      <c r="F384" s="158" t="s">
        <v>1968</v>
      </c>
      <c r="H384" s="159">
        <v>122.9</v>
      </c>
      <c r="I384" s="160"/>
      <c r="L384" s="155"/>
      <c r="M384" s="161"/>
      <c r="T384" s="162"/>
      <c r="AT384" s="157" t="s">
        <v>265</v>
      </c>
      <c r="AU384" s="157" t="s">
        <v>21</v>
      </c>
      <c r="AV384" s="12" t="s">
        <v>21</v>
      </c>
      <c r="AW384" s="12" t="s">
        <v>36</v>
      </c>
      <c r="AX384" s="12" t="s">
        <v>88</v>
      </c>
      <c r="AY384" s="157" t="s">
        <v>250</v>
      </c>
    </row>
    <row r="385" spans="2:65" s="11" customFormat="1" ht="22.9" customHeight="1">
      <c r="B385" s="126"/>
      <c r="D385" s="127" t="s">
        <v>79</v>
      </c>
      <c r="E385" s="136" t="s">
        <v>720</v>
      </c>
      <c r="F385" s="136" t="s">
        <v>721</v>
      </c>
      <c r="I385" s="129"/>
      <c r="J385" s="137">
        <f>BK385</f>
        <v>0</v>
      </c>
      <c r="L385" s="126"/>
      <c r="M385" s="131"/>
      <c r="P385" s="132">
        <f>SUM(P386:P387)</f>
        <v>0</v>
      </c>
      <c r="R385" s="132">
        <f>SUM(R386:R387)</f>
        <v>0</v>
      </c>
      <c r="T385" s="133">
        <f>SUM(T386:T387)</f>
        <v>0</v>
      </c>
      <c r="AR385" s="127" t="s">
        <v>88</v>
      </c>
      <c r="AT385" s="134" t="s">
        <v>79</v>
      </c>
      <c r="AU385" s="134" t="s">
        <v>88</v>
      </c>
      <c r="AY385" s="127" t="s">
        <v>250</v>
      </c>
      <c r="BK385" s="135">
        <f>SUM(BK386:BK387)</f>
        <v>0</v>
      </c>
    </row>
    <row r="386" spans="2:65" s="1" customFormat="1" ht="16.5" customHeight="1">
      <c r="B386" s="33"/>
      <c r="C386" s="138" t="s">
        <v>738</v>
      </c>
      <c r="D386" s="138" t="s">
        <v>252</v>
      </c>
      <c r="E386" s="139" t="s">
        <v>723</v>
      </c>
      <c r="F386" s="140" t="s">
        <v>724</v>
      </c>
      <c r="G386" s="141" t="s">
        <v>402</v>
      </c>
      <c r="H386" s="142">
        <v>4404.576</v>
      </c>
      <c r="I386" s="143"/>
      <c r="J386" s="144">
        <f>ROUND(I386*H386,2)</f>
        <v>0</v>
      </c>
      <c r="K386" s="140" t="s">
        <v>256</v>
      </c>
      <c r="L386" s="33"/>
      <c r="M386" s="145" t="s">
        <v>1</v>
      </c>
      <c r="N386" s="146" t="s">
        <v>45</v>
      </c>
      <c r="P386" s="147">
        <f>O386*H386</f>
        <v>0</v>
      </c>
      <c r="Q386" s="147">
        <v>0</v>
      </c>
      <c r="R386" s="147">
        <f>Q386*H386</f>
        <v>0</v>
      </c>
      <c r="S386" s="147">
        <v>0</v>
      </c>
      <c r="T386" s="148">
        <f>S386*H386</f>
        <v>0</v>
      </c>
      <c r="AR386" s="149" t="s">
        <v>257</v>
      </c>
      <c r="AT386" s="149" t="s">
        <v>252</v>
      </c>
      <c r="AU386" s="149" t="s">
        <v>21</v>
      </c>
      <c r="AY386" s="17" t="s">
        <v>250</v>
      </c>
      <c r="BE386" s="150">
        <f>IF(N386="základní",J386,0)</f>
        <v>0</v>
      </c>
      <c r="BF386" s="150">
        <f>IF(N386="snížená",J386,0)</f>
        <v>0</v>
      </c>
      <c r="BG386" s="150">
        <f>IF(N386="zákl. přenesená",J386,0)</f>
        <v>0</v>
      </c>
      <c r="BH386" s="150">
        <f>IF(N386="sníž. přenesená",J386,0)</f>
        <v>0</v>
      </c>
      <c r="BI386" s="150">
        <f>IF(N386="nulová",J386,0)</f>
        <v>0</v>
      </c>
      <c r="BJ386" s="17" t="s">
        <v>88</v>
      </c>
      <c r="BK386" s="150">
        <f>ROUND(I386*H386,2)</f>
        <v>0</v>
      </c>
      <c r="BL386" s="17" t="s">
        <v>257</v>
      </c>
      <c r="BM386" s="149" t="s">
        <v>1969</v>
      </c>
    </row>
    <row r="387" spans="2:65" s="1" customFormat="1" ht="11.25">
      <c r="B387" s="33"/>
      <c r="D387" s="151" t="s">
        <v>259</v>
      </c>
      <c r="F387" s="152" t="s">
        <v>726</v>
      </c>
      <c r="I387" s="153"/>
      <c r="L387" s="33"/>
      <c r="M387" s="154"/>
      <c r="T387" s="57"/>
      <c r="AT387" s="17" t="s">
        <v>259</v>
      </c>
      <c r="AU387" s="17" t="s">
        <v>21</v>
      </c>
    </row>
    <row r="388" spans="2:65" s="11" customFormat="1" ht="25.9" customHeight="1">
      <c r="B388" s="126"/>
      <c r="D388" s="127" t="s">
        <v>79</v>
      </c>
      <c r="E388" s="128" t="s">
        <v>727</v>
      </c>
      <c r="F388" s="128" t="s">
        <v>728</v>
      </c>
      <c r="I388" s="129"/>
      <c r="J388" s="130">
        <f>BK388</f>
        <v>0</v>
      </c>
      <c r="L388" s="126"/>
      <c r="M388" s="131"/>
      <c r="P388" s="132">
        <f>P389+P392+P400</f>
        <v>0</v>
      </c>
      <c r="R388" s="132">
        <f>R389+R392+R400</f>
        <v>17.891910000000003</v>
      </c>
      <c r="T388" s="133">
        <f>T389+T392+T400</f>
        <v>0</v>
      </c>
      <c r="AR388" s="127" t="s">
        <v>21</v>
      </c>
      <c r="AT388" s="134" t="s">
        <v>79</v>
      </c>
      <c r="AU388" s="134" t="s">
        <v>80</v>
      </c>
      <c r="AY388" s="127" t="s">
        <v>250</v>
      </c>
      <c r="BK388" s="135">
        <f>BK389+BK392+BK400</f>
        <v>0</v>
      </c>
    </row>
    <row r="389" spans="2:65" s="11" customFormat="1" ht="22.9" customHeight="1">
      <c r="B389" s="126"/>
      <c r="D389" s="127" t="s">
        <v>79</v>
      </c>
      <c r="E389" s="136" t="s">
        <v>1754</v>
      </c>
      <c r="F389" s="136" t="s">
        <v>1755</v>
      </c>
      <c r="I389" s="129"/>
      <c r="J389" s="137">
        <f>BK389</f>
        <v>0</v>
      </c>
      <c r="L389" s="126"/>
      <c r="M389" s="131"/>
      <c r="P389" s="132">
        <f>SUM(P390:P391)</f>
        <v>0</v>
      </c>
      <c r="R389" s="132">
        <f>SUM(R390:R391)</f>
        <v>0.28808</v>
      </c>
      <c r="T389" s="133">
        <f>SUM(T390:T391)</f>
        <v>0</v>
      </c>
      <c r="AR389" s="127" t="s">
        <v>21</v>
      </c>
      <c r="AT389" s="134" t="s">
        <v>79</v>
      </c>
      <c r="AU389" s="134" t="s">
        <v>88</v>
      </c>
      <c r="AY389" s="127" t="s">
        <v>250</v>
      </c>
      <c r="BK389" s="135">
        <f>SUM(BK390:BK391)</f>
        <v>0</v>
      </c>
    </row>
    <row r="390" spans="2:65" s="1" customFormat="1" ht="33" customHeight="1">
      <c r="B390" s="33"/>
      <c r="C390" s="138" t="s">
        <v>743</v>
      </c>
      <c r="D390" s="138" t="s">
        <v>252</v>
      </c>
      <c r="E390" s="139" t="s">
        <v>1757</v>
      </c>
      <c r="F390" s="140" t="s">
        <v>1758</v>
      </c>
      <c r="G390" s="141" t="s">
        <v>557</v>
      </c>
      <c r="H390" s="142">
        <v>288.08</v>
      </c>
      <c r="I390" s="143"/>
      <c r="J390" s="144">
        <f>ROUND(I390*H390,2)</f>
        <v>0</v>
      </c>
      <c r="K390" s="140" t="s">
        <v>1</v>
      </c>
      <c r="L390" s="33"/>
      <c r="M390" s="145" t="s">
        <v>1</v>
      </c>
      <c r="N390" s="146" t="s">
        <v>45</v>
      </c>
      <c r="P390" s="147">
        <f>O390*H390</f>
        <v>0</v>
      </c>
      <c r="Q390" s="147">
        <v>1E-3</v>
      </c>
      <c r="R390" s="147">
        <f>Q390*H390</f>
        <v>0.28808</v>
      </c>
      <c r="S390" s="147">
        <v>0</v>
      </c>
      <c r="T390" s="148">
        <f>S390*H390</f>
        <v>0</v>
      </c>
      <c r="AR390" s="149" t="s">
        <v>351</v>
      </c>
      <c r="AT390" s="149" t="s">
        <v>252</v>
      </c>
      <c r="AU390" s="149" t="s">
        <v>21</v>
      </c>
      <c r="AY390" s="17" t="s">
        <v>250</v>
      </c>
      <c r="BE390" s="150">
        <f>IF(N390="základní",J390,0)</f>
        <v>0</v>
      </c>
      <c r="BF390" s="150">
        <f>IF(N390="snížená",J390,0)</f>
        <v>0</v>
      </c>
      <c r="BG390" s="150">
        <f>IF(N390="zákl. přenesená",J390,0)</f>
        <v>0</v>
      </c>
      <c r="BH390" s="150">
        <f>IF(N390="sníž. přenesená",J390,0)</f>
        <v>0</v>
      </c>
      <c r="BI390" s="150">
        <f>IF(N390="nulová",J390,0)</f>
        <v>0</v>
      </c>
      <c r="BJ390" s="17" t="s">
        <v>88</v>
      </c>
      <c r="BK390" s="150">
        <f>ROUND(I390*H390,2)</f>
        <v>0</v>
      </c>
      <c r="BL390" s="17" t="s">
        <v>351</v>
      </c>
      <c r="BM390" s="149" t="s">
        <v>1970</v>
      </c>
    </row>
    <row r="391" spans="2:65" s="12" customFormat="1" ht="11.25">
      <c r="B391" s="155"/>
      <c r="D391" s="156" t="s">
        <v>265</v>
      </c>
      <c r="E391" s="157" t="s">
        <v>1</v>
      </c>
      <c r="F391" s="158" t="s">
        <v>1971</v>
      </c>
      <c r="H391" s="159">
        <v>288.08</v>
      </c>
      <c r="I391" s="160"/>
      <c r="L391" s="155"/>
      <c r="M391" s="161"/>
      <c r="T391" s="162"/>
      <c r="AT391" s="157" t="s">
        <v>265</v>
      </c>
      <c r="AU391" s="157" t="s">
        <v>21</v>
      </c>
      <c r="AV391" s="12" t="s">
        <v>21</v>
      </c>
      <c r="AW391" s="12" t="s">
        <v>36</v>
      </c>
      <c r="AX391" s="12" t="s">
        <v>88</v>
      </c>
      <c r="AY391" s="157" t="s">
        <v>250</v>
      </c>
    </row>
    <row r="392" spans="2:65" s="11" customFormat="1" ht="22.9" customHeight="1">
      <c r="B392" s="126"/>
      <c r="D392" s="127" t="s">
        <v>79</v>
      </c>
      <c r="E392" s="136" t="s">
        <v>1761</v>
      </c>
      <c r="F392" s="136" t="s">
        <v>1762</v>
      </c>
      <c r="I392" s="129"/>
      <c r="J392" s="137">
        <f>BK392</f>
        <v>0</v>
      </c>
      <c r="L392" s="126"/>
      <c r="M392" s="131"/>
      <c r="P392" s="132">
        <f>SUM(P393:P399)</f>
        <v>0</v>
      </c>
      <c r="R392" s="132">
        <f>SUM(R393:R399)</f>
        <v>0.40782000000000002</v>
      </c>
      <c r="T392" s="133">
        <f>SUM(T393:T399)</f>
        <v>0</v>
      </c>
      <c r="AR392" s="127" t="s">
        <v>21</v>
      </c>
      <c r="AT392" s="134" t="s">
        <v>79</v>
      </c>
      <c r="AU392" s="134" t="s">
        <v>88</v>
      </c>
      <c r="AY392" s="127" t="s">
        <v>250</v>
      </c>
      <c r="BK392" s="135">
        <f>SUM(BK393:BK399)</f>
        <v>0</v>
      </c>
    </row>
    <row r="393" spans="2:65" s="1" customFormat="1" ht="21.75" customHeight="1">
      <c r="B393" s="33"/>
      <c r="C393" s="138" t="s">
        <v>751</v>
      </c>
      <c r="D393" s="138" t="s">
        <v>252</v>
      </c>
      <c r="E393" s="139" t="s">
        <v>1764</v>
      </c>
      <c r="F393" s="140" t="s">
        <v>1765</v>
      </c>
      <c r="G393" s="141" t="s">
        <v>557</v>
      </c>
      <c r="H393" s="142">
        <v>278</v>
      </c>
      <c r="I393" s="143"/>
      <c r="J393" s="144">
        <f>ROUND(I393*H393,2)</f>
        <v>0</v>
      </c>
      <c r="K393" s="140" t="s">
        <v>1</v>
      </c>
      <c r="L393" s="33"/>
      <c r="M393" s="145" t="s">
        <v>1</v>
      </c>
      <c r="N393" s="146" t="s">
        <v>45</v>
      </c>
      <c r="P393" s="147">
        <f>O393*H393</f>
        <v>0</v>
      </c>
      <c r="Q393" s="147">
        <v>1.2899999999999999E-3</v>
      </c>
      <c r="R393" s="147">
        <f>Q393*H393</f>
        <v>0.35861999999999999</v>
      </c>
      <c r="S393" s="147">
        <v>0</v>
      </c>
      <c r="T393" s="148">
        <f>S393*H393</f>
        <v>0</v>
      </c>
      <c r="AR393" s="149" t="s">
        <v>351</v>
      </c>
      <c r="AT393" s="149" t="s">
        <v>252</v>
      </c>
      <c r="AU393" s="149" t="s">
        <v>21</v>
      </c>
      <c r="AY393" s="17" t="s">
        <v>250</v>
      </c>
      <c r="BE393" s="150">
        <f>IF(N393="základní",J393,0)</f>
        <v>0</v>
      </c>
      <c r="BF393" s="150">
        <f>IF(N393="snížená",J393,0)</f>
        <v>0</v>
      </c>
      <c r="BG393" s="150">
        <f>IF(N393="zákl. přenesená",J393,0)</f>
        <v>0</v>
      </c>
      <c r="BH393" s="150">
        <f>IF(N393="sníž. přenesená",J393,0)</f>
        <v>0</v>
      </c>
      <c r="BI393" s="150">
        <f>IF(N393="nulová",J393,0)</f>
        <v>0</v>
      </c>
      <c r="BJ393" s="17" t="s">
        <v>88</v>
      </c>
      <c r="BK393" s="150">
        <f>ROUND(I393*H393,2)</f>
        <v>0</v>
      </c>
      <c r="BL393" s="17" t="s">
        <v>351</v>
      </c>
      <c r="BM393" s="149" t="s">
        <v>1972</v>
      </c>
    </row>
    <row r="394" spans="2:65" s="12" customFormat="1" ht="11.25">
      <c r="B394" s="155"/>
      <c r="D394" s="156" t="s">
        <v>265</v>
      </c>
      <c r="E394" s="157" t="s">
        <v>1</v>
      </c>
      <c r="F394" s="158" t="s">
        <v>1939</v>
      </c>
      <c r="H394" s="159">
        <v>278</v>
      </c>
      <c r="I394" s="160"/>
      <c r="L394" s="155"/>
      <c r="M394" s="161"/>
      <c r="T394" s="162"/>
      <c r="AT394" s="157" t="s">
        <v>265</v>
      </c>
      <c r="AU394" s="157" t="s">
        <v>21</v>
      </c>
      <c r="AV394" s="12" t="s">
        <v>21</v>
      </c>
      <c r="AW394" s="12" t="s">
        <v>36</v>
      </c>
      <c r="AX394" s="12" t="s">
        <v>88</v>
      </c>
      <c r="AY394" s="157" t="s">
        <v>250</v>
      </c>
    </row>
    <row r="395" spans="2:65" s="1" customFormat="1" ht="21.75" customHeight="1">
      <c r="B395" s="33"/>
      <c r="C395" s="138" t="s">
        <v>757</v>
      </c>
      <c r="D395" s="138" t="s">
        <v>252</v>
      </c>
      <c r="E395" s="139" t="s">
        <v>1769</v>
      </c>
      <c r="F395" s="140" t="s">
        <v>1770</v>
      </c>
      <c r="G395" s="141" t="s">
        <v>557</v>
      </c>
      <c r="H395" s="142">
        <v>10</v>
      </c>
      <c r="I395" s="143"/>
      <c r="J395" s="144">
        <f>ROUND(I395*H395,2)</f>
        <v>0</v>
      </c>
      <c r="K395" s="140" t="s">
        <v>256</v>
      </c>
      <c r="L395" s="33"/>
      <c r="M395" s="145" t="s">
        <v>1</v>
      </c>
      <c r="N395" s="146" t="s">
        <v>45</v>
      </c>
      <c r="P395" s="147">
        <f>O395*H395</f>
        <v>0</v>
      </c>
      <c r="Q395" s="147">
        <v>4.9199999999999999E-3</v>
      </c>
      <c r="R395" s="147">
        <f>Q395*H395</f>
        <v>4.9200000000000001E-2</v>
      </c>
      <c r="S395" s="147">
        <v>0</v>
      </c>
      <c r="T395" s="148">
        <f>S395*H395</f>
        <v>0</v>
      </c>
      <c r="AR395" s="149" t="s">
        <v>351</v>
      </c>
      <c r="AT395" s="149" t="s">
        <v>252</v>
      </c>
      <c r="AU395" s="149" t="s">
        <v>21</v>
      </c>
      <c r="AY395" s="17" t="s">
        <v>250</v>
      </c>
      <c r="BE395" s="150">
        <f>IF(N395="základní",J395,0)</f>
        <v>0</v>
      </c>
      <c r="BF395" s="150">
        <f>IF(N395="snížená",J395,0)</f>
        <v>0</v>
      </c>
      <c r="BG395" s="150">
        <f>IF(N395="zákl. přenesená",J395,0)</f>
        <v>0</v>
      </c>
      <c r="BH395" s="150">
        <f>IF(N395="sníž. přenesená",J395,0)</f>
        <v>0</v>
      </c>
      <c r="BI395" s="150">
        <f>IF(N395="nulová",J395,0)</f>
        <v>0</v>
      </c>
      <c r="BJ395" s="17" t="s">
        <v>88</v>
      </c>
      <c r="BK395" s="150">
        <f>ROUND(I395*H395,2)</f>
        <v>0</v>
      </c>
      <c r="BL395" s="17" t="s">
        <v>351</v>
      </c>
      <c r="BM395" s="149" t="s">
        <v>1973</v>
      </c>
    </row>
    <row r="396" spans="2:65" s="1" customFormat="1" ht="11.25">
      <c r="B396" s="33"/>
      <c r="D396" s="151" t="s">
        <v>259</v>
      </c>
      <c r="F396" s="152" t="s">
        <v>1772</v>
      </c>
      <c r="I396" s="153"/>
      <c r="L396" s="33"/>
      <c r="M396" s="154"/>
      <c r="T396" s="57"/>
      <c r="AT396" s="17" t="s">
        <v>259</v>
      </c>
      <c r="AU396" s="17" t="s">
        <v>21</v>
      </c>
    </row>
    <row r="397" spans="2:65" s="12" customFormat="1" ht="11.25">
      <c r="B397" s="155"/>
      <c r="D397" s="156" t="s">
        <v>265</v>
      </c>
      <c r="E397" s="157" t="s">
        <v>1</v>
      </c>
      <c r="F397" s="158" t="s">
        <v>1974</v>
      </c>
      <c r="H397" s="159">
        <v>5</v>
      </c>
      <c r="I397" s="160"/>
      <c r="L397" s="155"/>
      <c r="M397" s="161"/>
      <c r="T397" s="162"/>
      <c r="AT397" s="157" t="s">
        <v>265</v>
      </c>
      <c r="AU397" s="157" t="s">
        <v>21</v>
      </c>
      <c r="AV397" s="12" t="s">
        <v>21</v>
      </c>
      <c r="AW397" s="12" t="s">
        <v>36</v>
      </c>
      <c r="AX397" s="12" t="s">
        <v>80</v>
      </c>
      <c r="AY397" s="157" t="s">
        <v>250</v>
      </c>
    </row>
    <row r="398" spans="2:65" s="12" customFormat="1" ht="11.25">
      <c r="B398" s="155"/>
      <c r="D398" s="156" t="s">
        <v>265</v>
      </c>
      <c r="E398" s="157" t="s">
        <v>1</v>
      </c>
      <c r="F398" s="158" t="s">
        <v>1975</v>
      </c>
      <c r="H398" s="159">
        <v>5</v>
      </c>
      <c r="I398" s="160"/>
      <c r="L398" s="155"/>
      <c r="M398" s="161"/>
      <c r="T398" s="162"/>
      <c r="AT398" s="157" t="s">
        <v>265</v>
      </c>
      <c r="AU398" s="157" t="s">
        <v>21</v>
      </c>
      <c r="AV398" s="12" t="s">
        <v>21</v>
      </c>
      <c r="AW398" s="12" t="s">
        <v>36</v>
      </c>
      <c r="AX398" s="12" t="s">
        <v>80</v>
      </c>
      <c r="AY398" s="157" t="s">
        <v>250</v>
      </c>
    </row>
    <row r="399" spans="2:65" s="13" customFormat="1" ht="11.25">
      <c r="B399" s="163"/>
      <c r="D399" s="156" t="s">
        <v>265</v>
      </c>
      <c r="E399" s="164" t="s">
        <v>1</v>
      </c>
      <c r="F399" s="165" t="s">
        <v>273</v>
      </c>
      <c r="H399" s="166">
        <v>10</v>
      </c>
      <c r="I399" s="167"/>
      <c r="L399" s="163"/>
      <c r="M399" s="168"/>
      <c r="T399" s="169"/>
      <c r="AT399" s="164" t="s">
        <v>265</v>
      </c>
      <c r="AU399" s="164" t="s">
        <v>21</v>
      </c>
      <c r="AV399" s="13" t="s">
        <v>257</v>
      </c>
      <c r="AW399" s="13" t="s">
        <v>36</v>
      </c>
      <c r="AX399" s="13" t="s">
        <v>88</v>
      </c>
      <c r="AY399" s="164" t="s">
        <v>250</v>
      </c>
    </row>
    <row r="400" spans="2:65" s="11" customFormat="1" ht="22.9" customHeight="1">
      <c r="B400" s="126"/>
      <c r="D400" s="127" t="s">
        <v>79</v>
      </c>
      <c r="E400" s="136" t="s">
        <v>729</v>
      </c>
      <c r="F400" s="136" t="s">
        <v>730</v>
      </c>
      <c r="I400" s="129"/>
      <c r="J400" s="137">
        <f>BK400</f>
        <v>0</v>
      </c>
      <c r="L400" s="126"/>
      <c r="M400" s="131"/>
      <c r="P400" s="132">
        <f>SUM(P401:P405)</f>
        <v>0</v>
      </c>
      <c r="R400" s="132">
        <f>SUM(R401:R405)</f>
        <v>17.196010000000001</v>
      </c>
      <c r="T400" s="133">
        <f>SUM(T401:T405)</f>
        <v>0</v>
      </c>
      <c r="AR400" s="127" t="s">
        <v>21</v>
      </c>
      <c r="AT400" s="134" t="s">
        <v>79</v>
      </c>
      <c r="AU400" s="134" t="s">
        <v>88</v>
      </c>
      <c r="AY400" s="127" t="s">
        <v>250</v>
      </c>
      <c r="BK400" s="135">
        <f>SUM(BK401:BK405)</f>
        <v>0</v>
      </c>
    </row>
    <row r="401" spans="2:65" s="1" customFormat="1" ht="24.2" customHeight="1">
      <c r="B401" s="33"/>
      <c r="C401" s="138" t="s">
        <v>1604</v>
      </c>
      <c r="D401" s="138" t="s">
        <v>252</v>
      </c>
      <c r="E401" s="139" t="s">
        <v>732</v>
      </c>
      <c r="F401" s="140" t="s">
        <v>733</v>
      </c>
      <c r="G401" s="141" t="s">
        <v>557</v>
      </c>
      <c r="H401" s="142">
        <v>426.7</v>
      </c>
      <c r="I401" s="143"/>
      <c r="J401" s="144">
        <f>ROUND(I401*H401,2)</f>
        <v>0</v>
      </c>
      <c r="K401" s="140" t="s">
        <v>256</v>
      </c>
      <c r="L401" s="33"/>
      <c r="M401" s="145" t="s">
        <v>1</v>
      </c>
      <c r="N401" s="146" t="s">
        <v>45</v>
      </c>
      <c r="P401" s="147">
        <f>O401*H401</f>
        <v>0</v>
      </c>
      <c r="Q401" s="147">
        <v>2.9999999999999997E-4</v>
      </c>
      <c r="R401" s="147">
        <f>Q401*H401</f>
        <v>0.12800999999999998</v>
      </c>
      <c r="S401" s="147">
        <v>0</v>
      </c>
      <c r="T401" s="148">
        <f>S401*H401</f>
        <v>0</v>
      </c>
      <c r="AR401" s="149" t="s">
        <v>351</v>
      </c>
      <c r="AT401" s="149" t="s">
        <v>252</v>
      </c>
      <c r="AU401" s="149" t="s">
        <v>21</v>
      </c>
      <c r="AY401" s="17" t="s">
        <v>250</v>
      </c>
      <c r="BE401" s="150">
        <f>IF(N401="základní",J401,0)</f>
        <v>0</v>
      </c>
      <c r="BF401" s="150">
        <f>IF(N401="snížená",J401,0)</f>
        <v>0</v>
      </c>
      <c r="BG401" s="150">
        <f>IF(N401="zákl. přenesená",J401,0)</f>
        <v>0</v>
      </c>
      <c r="BH401" s="150">
        <f>IF(N401="sníž. přenesená",J401,0)</f>
        <v>0</v>
      </c>
      <c r="BI401" s="150">
        <f>IF(N401="nulová",J401,0)</f>
        <v>0</v>
      </c>
      <c r="BJ401" s="17" t="s">
        <v>88</v>
      </c>
      <c r="BK401" s="150">
        <f>ROUND(I401*H401,2)</f>
        <v>0</v>
      </c>
      <c r="BL401" s="17" t="s">
        <v>351</v>
      </c>
      <c r="BM401" s="149" t="s">
        <v>1976</v>
      </c>
    </row>
    <row r="402" spans="2:65" s="1" customFormat="1" ht="11.25">
      <c r="B402" s="33"/>
      <c r="D402" s="151" t="s">
        <v>259</v>
      </c>
      <c r="F402" s="152" t="s">
        <v>735</v>
      </c>
      <c r="I402" s="153"/>
      <c r="L402" s="33"/>
      <c r="M402" s="154"/>
      <c r="T402" s="57"/>
      <c r="AT402" s="17" t="s">
        <v>259</v>
      </c>
      <c r="AU402" s="17" t="s">
        <v>21</v>
      </c>
    </row>
    <row r="403" spans="2:65" s="12" customFormat="1" ht="11.25">
      <c r="B403" s="155"/>
      <c r="D403" s="156" t="s">
        <v>265</v>
      </c>
      <c r="E403" s="157" t="s">
        <v>1</v>
      </c>
      <c r="F403" s="158" t="s">
        <v>1977</v>
      </c>
      <c r="H403" s="159">
        <v>426.7</v>
      </c>
      <c r="I403" s="160"/>
      <c r="L403" s="155"/>
      <c r="M403" s="161"/>
      <c r="T403" s="162"/>
      <c r="AT403" s="157" t="s">
        <v>265</v>
      </c>
      <c r="AU403" s="157" t="s">
        <v>21</v>
      </c>
      <c r="AV403" s="12" t="s">
        <v>21</v>
      </c>
      <c r="AW403" s="12" t="s">
        <v>36</v>
      </c>
      <c r="AX403" s="12" t="s">
        <v>88</v>
      </c>
      <c r="AY403" s="157" t="s">
        <v>250</v>
      </c>
    </row>
    <row r="404" spans="2:65" s="1" customFormat="1" ht="16.5" customHeight="1">
      <c r="B404" s="33"/>
      <c r="C404" s="138" t="s">
        <v>1609</v>
      </c>
      <c r="D404" s="138" t="s">
        <v>252</v>
      </c>
      <c r="E404" s="139" t="s">
        <v>1784</v>
      </c>
      <c r="F404" s="140" t="s">
        <v>1785</v>
      </c>
      <c r="G404" s="141" t="s">
        <v>557</v>
      </c>
      <c r="H404" s="142">
        <v>426.7</v>
      </c>
      <c r="I404" s="143"/>
      <c r="J404" s="144">
        <f>ROUND(I404*H404,2)</f>
        <v>0</v>
      </c>
      <c r="K404" s="140" t="s">
        <v>1</v>
      </c>
      <c r="L404" s="33"/>
      <c r="M404" s="145" t="s">
        <v>1</v>
      </c>
      <c r="N404" s="146" t="s">
        <v>45</v>
      </c>
      <c r="P404" s="147">
        <f>O404*H404</f>
        <v>0</v>
      </c>
      <c r="Q404" s="147">
        <v>0.04</v>
      </c>
      <c r="R404" s="147">
        <f>Q404*H404</f>
        <v>17.068000000000001</v>
      </c>
      <c r="S404" s="147">
        <v>0</v>
      </c>
      <c r="T404" s="148">
        <f>S404*H404</f>
        <v>0</v>
      </c>
      <c r="AR404" s="149" t="s">
        <v>351</v>
      </c>
      <c r="AT404" s="149" t="s">
        <v>252</v>
      </c>
      <c r="AU404" s="149" t="s">
        <v>21</v>
      </c>
      <c r="AY404" s="17" t="s">
        <v>250</v>
      </c>
      <c r="BE404" s="150">
        <f>IF(N404="základní",J404,0)</f>
        <v>0</v>
      </c>
      <c r="BF404" s="150">
        <f>IF(N404="snížená",J404,0)</f>
        <v>0</v>
      </c>
      <c r="BG404" s="150">
        <f>IF(N404="zákl. přenesená",J404,0)</f>
        <v>0</v>
      </c>
      <c r="BH404" s="150">
        <f>IF(N404="sníž. přenesená",J404,0)</f>
        <v>0</v>
      </c>
      <c r="BI404" s="150">
        <f>IF(N404="nulová",J404,0)</f>
        <v>0</v>
      </c>
      <c r="BJ404" s="17" t="s">
        <v>88</v>
      </c>
      <c r="BK404" s="150">
        <f>ROUND(I404*H404,2)</f>
        <v>0</v>
      </c>
      <c r="BL404" s="17" t="s">
        <v>351</v>
      </c>
      <c r="BM404" s="149" t="s">
        <v>1978</v>
      </c>
    </row>
    <row r="405" spans="2:65" s="12" customFormat="1" ht="11.25">
      <c r="B405" s="155"/>
      <c r="D405" s="156" t="s">
        <v>265</v>
      </c>
      <c r="E405" s="157" t="s">
        <v>1</v>
      </c>
      <c r="F405" s="158" t="s">
        <v>1977</v>
      </c>
      <c r="H405" s="159">
        <v>426.7</v>
      </c>
      <c r="I405" s="160"/>
      <c r="L405" s="155"/>
      <c r="M405" s="161"/>
      <c r="T405" s="162"/>
      <c r="AT405" s="157" t="s">
        <v>265</v>
      </c>
      <c r="AU405" s="157" t="s">
        <v>21</v>
      </c>
      <c r="AV405" s="12" t="s">
        <v>21</v>
      </c>
      <c r="AW405" s="12" t="s">
        <v>36</v>
      </c>
      <c r="AX405" s="12" t="s">
        <v>88</v>
      </c>
      <c r="AY405" s="157" t="s">
        <v>250</v>
      </c>
    </row>
    <row r="406" spans="2:65" s="11" customFormat="1" ht="25.9" customHeight="1">
      <c r="B406" s="126"/>
      <c r="D406" s="127" t="s">
        <v>79</v>
      </c>
      <c r="E406" s="128" t="s">
        <v>364</v>
      </c>
      <c r="F406" s="128" t="s">
        <v>748</v>
      </c>
      <c r="I406" s="129"/>
      <c r="J406" s="130">
        <f>BK406</f>
        <v>0</v>
      </c>
      <c r="L406" s="126"/>
      <c r="M406" s="131"/>
      <c r="P406" s="132">
        <f>P407</f>
        <v>0</v>
      </c>
      <c r="R406" s="132">
        <f>R407</f>
        <v>1.9691000000000001</v>
      </c>
      <c r="T406" s="133">
        <f>T407</f>
        <v>0</v>
      </c>
      <c r="AR406" s="127" t="s">
        <v>267</v>
      </c>
      <c r="AT406" s="134" t="s">
        <v>79</v>
      </c>
      <c r="AU406" s="134" t="s">
        <v>80</v>
      </c>
      <c r="AY406" s="127" t="s">
        <v>250</v>
      </c>
      <c r="BK406" s="135">
        <f>BK407</f>
        <v>0</v>
      </c>
    </row>
    <row r="407" spans="2:65" s="11" customFormat="1" ht="22.9" customHeight="1">
      <c r="B407" s="126"/>
      <c r="D407" s="127" t="s">
        <v>79</v>
      </c>
      <c r="E407" s="136" t="s">
        <v>749</v>
      </c>
      <c r="F407" s="136" t="s">
        <v>750</v>
      </c>
      <c r="I407" s="129"/>
      <c r="J407" s="137">
        <f>BK407</f>
        <v>0</v>
      </c>
      <c r="L407" s="126"/>
      <c r="M407" s="131"/>
      <c r="P407" s="132">
        <f>SUM(P408:P412)</f>
        <v>0</v>
      </c>
      <c r="R407" s="132">
        <f>SUM(R408:R412)</f>
        <v>1.9691000000000001</v>
      </c>
      <c r="T407" s="133">
        <f>SUM(T408:T412)</f>
        <v>0</v>
      </c>
      <c r="AR407" s="127" t="s">
        <v>267</v>
      </c>
      <c r="AT407" s="134" t="s">
        <v>79</v>
      </c>
      <c r="AU407" s="134" t="s">
        <v>88</v>
      </c>
      <c r="AY407" s="127" t="s">
        <v>250</v>
      </c>
      <c r="BK407" s="135">
        <f>SUM(BK408:BK412)</f>
        <v>0</v>
      </c>
    </row>
    <row r="408" spans="2:65" s="1" customFormat="1" ht="33" customHeight="1">
      <c r="B408" s="33"/>
      <c r="C408" s="138" t="s">
        <v>1614</v>
      </c>
      <c r="D408" s="138" t="s">
        <v>252</v>
      </c>
      <c r="E408" s="139" t="s">
        <v>752</v>
      </c>
      <c r="F408" s="140" t="s">
        <v>753</v>
      </c>
      <c r="G408" s="141" t="s">
        <v>557</v>
      </c>
      <c r="H408" s="142">
        <v>1238.0999999999999</v>
      </c>
      <c r="I408" s="143"/>
      <c r="J408" s="144">
        <f>ROUND(I408*H408,2)</f>
        <v>0</v>
      </c>
      <c r="K408" s="140" t="s">
        <v>256</v>
      </c>
      <c r="L408" s="33"/>
      <c r="M408" s="145" t="s">
        <v>1</v>
      </c>
      <c r="N408" s="146" t="s">
        <v>45</v>
      </c>
      <c r="P408" s="147">
        <f>O408*H408</f>
        <v>0</v>
      </c>
      <c r="Q408" s="147">
        <v>0</v>
      </c>
      <c r="R408" s="147">
        <f>Q408*H408</f>
        <v>0</v>
      </c>
      <c r="S408" s="147">
        <v>0</v>
      </c>
      <c r="T408" s="148">
        <f>S408*H408</f>
        <v>0</v>
      </c>
      <c r="AR408" s="149" t="s">
        <v>630</v>
      </c>
      <c r="AT408" s="149" t="s">
        <v>252</v>
      </c>
      <c r="AU408" s="149" t="s">
        <v>21</v>
      </c>
      <c r="AY408" s="17" t="s">
        <v>250</v>
      </c>
      <c r="BE408" s="150">
        <f>IF(N408="základní",J408,0)</f>
        <v>0</v>
      </c>
      <c r="BF408" s="150">
        <f>IF(N408="snížená",J408,0)</f>
        <v>0</v>
      </c>
      <c r="BG408" s="150">
        <f>IF(N408="zákl. přenesená",J408,0)</f>
        <v>0</v>
      </c>
      <c r="BH408" s="150">
        <f>IF(N408="sníž. přenesená",J408,0)</f>
        <v>0</v>
      </c>
      <c r="BI408" s="150">
        <f>IF(N408="nulová",J408,0)</f>
        <v>0</v>
      </c>
      <c r="BJ408" s="17" t="s">
        <v>88</v>
      </c>
      <c r="BK408" s="150">
        <f>ROUND(I408*H408,2)</f>
        <v>0</v>
      </c>
      <c r="BL408" s="17" t="s">
        <v>630</v>
      </c>
      <c r="BM408" s="149" t="s">
        <v>1979</v>
      </c>
    </row>
    <row r="409" spans="2:65" s="1" customFormat="1" ht="11.25">
      <c r="B409" s="33"/>
      <c r="D409" s="151" t="s">
        <v>259</v>
      </c>
      <c r="F409" s="152" t="s">
        <v>755</v>
      </c>
      <c r="I409" s="153"/>
      <c r="L409" s="33"/>
      <c r="M409" s="154"/>
      <c r="T409" s="57"/>
      <c r="AT409" s="17" t="s">
        <v>259</v>
      </c>
      <c r="AU409" s="17" t="s">
        <v>21</v>
      </c>
    </row>
    <row r="410" spans="2:65" s="12" customFormat="1" ht="11.25">
      <c r="B410" s="155"/>
      <c r="D410" s="156" t="s">
        <v>265</v>
      </c>
      <c r="E410" s="157" t="s">
        <v>1</v>
      </c>
      <c r="F410" s="158" t="s">
        <v>1980</v>
      </c>
      <c r="H410" s="159">
        <v>1238.0999999999999</v>
      </c>
      <c r="I410" s="160"/>
      <c r="L410" s="155"/>
      <c r="M410" s="161"/>
      <c r="T410" s="162"/>
      <c r="AT410" s="157" t="s">
        <v>265</v>
      </c>
      <c r="AU410" s="157" t="s">
        <v>21</v>
      </c>
      <c r="AV410" s="12" t="s">
        <v>21</v>
      </c>
      <c r="AW410" s="12" t="s">
        <v>36</v>
      </c>
      <c r="AX410" s="12" t="s">
        <v>88</v>
      </c>
      <c r="AY410" s="157" t="s">
        <v>250</v>
      </c>
    </row>
    <row r="411" spans="2:65" s="1" customFormat="1" ht="16.5" customHeight="1">
      <c r="B411" s="33"/>
      <c r="C411" s="178" t="s">
        <v>1619</v>
      </c>
      <c r="D411" s="178" t="s">
        <v>364</v>
      </c>
      <c r="E411" s="179" t="s">
        <v>758</v>
      </c>
      <c r="F411" s="180" t="s">
        <v>759</v>
      </c>
      <c r="G411" s="181" t="s">
        <v>443</v>
      </c>
      <c r="H411" s="182">
        <v>1238.0999999999999</v>
      </c>
      <c r="I411" s="183"/>
      <c r="J411" s="184">
        <f>ROUND(I411*H411,2)</f>
        <v>0</v>
      </c>
      <c r="K411" s="180" t="s">
        <v>256</v>
      </c>
      <c r="L411" s="185"/>
      <c r="M411" s="186" t="s">
        <v>1</v>
      </c>
      <c r="N411" s="187" t="s">
        <v>45</v>
      </c>
      <c r="P411" s="147">
        <f>O411*H411</f>
        <v>0</v>
      </c>
      <c r="Q411" s="147">
        <v>1E-3</v>
      </c>
      <c r="R411" s="147">
        <f>Q411*H411</f>
        <v>1.2381</v>
      </c>
      <c r="S411" s="147">
        <v>0</v>
      </c>
      <c r="T411" s="148">
        <f>S411*H411</f>
        <v>0</v>
      </c>
      <c r="AR411" s="149" t="s">
        <v>760</v>
      </c>
      <c r="AT411" s="149" t="s">
        <v>364</v>
      </c>
      <c r="AU411" s="149" t="s">
        <v>21</v>
      </c>
      <c r="AY411" s="17" t="s">
        <v>250</v>
      </c>
      <c r="BE411" s="150">
        <f>IF(N411="základní",J411,0)</f>
        <v>0</v>
      </c>
      <c r="BF411" s="150">
        <f>IF(N411="snížená",J411,0)</f>
        <v>0</v>
      </c>
      <c r="BG411" s="150">
        <f>IF(N411="zákl. přenesená",J411,0)</f>
        <v>0</v>
      </c>
      <c r="BH411" s="150">
        <f>IF(N411="sníž. přenesená",J411,0)</f>
        <v>0</v>
      </c>
      <c r="BI411" s="150">
        <f>IF(N411="nulová",J411,0)</f>
        <v>0</v>
      </c>
      <c r="BJ411" s="17" t="s">
        <v>88</v>
      </c>
      <c r="BK411" s="150">
        <f>ROUND(I411*H411,2)</f>
        <v>0</v>
      </c>
      <c r="BL411" s="17" t="s">
        <v>760</v>
      </c>
      <c r="BM411" s="149" t="s">
        <v>1981</v>
      </c>
    </row>
    <row r="412" spans="2:65" s="1" customFormat="1" ht="16.5" customHeight="1">
      <c r="B412" s="33"/>
      <c r="C412" s="178" t="s">
        <v>1624</v>
      </c>
      <c r="D412" s="178" t="s">
        <v>364</v>
      </c>
      <c r="E412" s="179" t="s">
        <v>1793</v>
      </c>
      <c r="F412" s="180" t="s">
        <v>1794</v>
      </c>
      <c r="G412" s="181" t="s">
        <v>481</v>
      </c>
      <c r="H412" s="182">
        <v>43</v>
      </c>
      <c r="I412" s="183"/>
      <c r="J412" s="184">
        <f>ROUND(I412*H412,2)</f>
        <v>0</v>
      </c>
      <c r="K412" s="180" t="s">
        <v>256</v>
      </c>
      <c r="L412" s="185"/>
      <c r="M412" s="186" t="s">
        <v>1</v>
      </c>
      <c r="N412" s="187" t="s">
        <v>45</v>
      </c>
      <c r="P412" s="147">
        <f>O412*H412</f>
        <v>0</v>
      </c>
      <c r="Q412" s="147">
        <v>1.7000000000000001E-2</v>
      </c>
      <c r="R412" s="147">
        <f>Q412*H412</f>
        <v>0.73100000000000009</v>
      </c>
      <c r="S412" s="147">
        <v>0</v>
      </c>
      <c r="T412" s="148">
        <f>S412*H412</f>
        <v>0</v>
      </c>
      <c r="AR412" s="149" t="s">
        <v>760</v>
      </c>
      <c r="AT412" s="149" t="s">
        <v>364</v>
      </c>
      <c r="AU412" s="149" t="s">
        <v>21</v>
      </c>
      <c r="AY412" s="17" t="s">
        <v>250</v>
      </c>
      <c r="BE412" s="150">
        <f>IF(N412="základní",J412,0)</f>
        <v>0</v>
      </c>
      <c r="BF412" s="150">
        <f>IF(N412="snížená",J412,0)</f>
        <v>0</v>
      </c>
      <c r="BG412" s="150">
        <f>IF(N412="zákl. přenesená",J412,0)</f>
        <v>0</v>
      </c>
      <c r="BH412" s="150">
        <f>IF(N412="sníž. přenesená",J412,0)</f>
        <v>0</v>
      </c>
      <c r="BI412" s="150">
        <f>IF(N412="nulová",J412,0)</f>
        <v>0</v>
      </c>
      <c r="BJ412" s="17" t="s">
        <v>88</v>
      </c>
      <c r="BK412" s="150">
        <f>ROUND(I412*H412,2)</f>
        <v>0</v>
      </c>
      <c r="BL412" s="17" t="s">
        <v>760</v>
      </c>
      <c r="BM412" s="149" t="s">
        <v>1982</v>
      </c>
    </row>
    <row r="413" spans="2:65" s="11" customFormat="1" ht="25.9" customHeight="1">
      <c r="B413" s="126"/>
      <c r="D413" s="127" t="s">
        <v>79</v>
      </c>
      <c r="E413" s="128" t="s">
        <v>1796</v>
      </c>
      <c r="F413" s="128" t="s">
        <v>1797</v>
      </c>
      <c r="I413" s="129"/>
      <c r="J413" s="130">
        <f>BK413</f>
        <v>0</v>
      </c>
      <c r="L413" s="126"/>
      <c r="M413" s="131"/>
      <c r="P413" s="132">
        <f>SUM(P414:P415)</f>
        <v>0</v>
      </c>
      <c r="R413" s="132">
        <f>SUM(R414:R415)</f>
        <v>0</v>
      </c>
      <c r="T413" s="133">
        <f>SUM(T414:T415)</f>
        <v>0</v>
      </c>
      <c r="AR413" s="127" t="s">
        <v>257</v>
      </c>
      <c r="AT413" s="134" t="s">
        <v>79</v>
      </c>
      <c r="AU413" s="134" t="s">
        <v>80</v>
      </c>
      <c r="AY413" s="127" t="s">
        <v>250</v>
      </c>
      <c r="BK413" s="135">
        <f>SUM(BK414:BK415)</f>
        <v>0</v>
      </c>
    </row>
    <row r="414" spans="2:65" s="1" customFormat="1" ht="16.5" customHeight="1">
      <c r="B414" s="33"/>
      <c r="C414" s="138" t="s">
        <v>1628</v>
      </c>
      <c r="D414" s="138" t="s">
        <v>252</v>
      </c>
      <c r="E414" s="139" t="s">
        <v>1799</v>
      </c>
      <c r="F414" s="140" t="s">
        <v>1800</v>
      </c>
      <c r="G414" s="141" t="s">
        <v>481</v>
      </c>
      <c r="H414" s="142">
        <v>10</v>
      </c>
      <c r="I414" s="143"/>
      <c r="J414" s="144">
        <f>ROUND(I414*H414,2)</f>
        <v>0</v>
      </c>
      <c r="K414" s="140" t="s">
        <v>1</v>
      </c>
      <c r="L414" s="33"/>
      <c r="M414" s="145" t="s">
        <v>1</v>
      </c>
      <c r="N414" s="146" t="s">
        <v>45</v>
      </c>
      <c r="P414" s="147">
        <f>O414*H414</f>
        <v>0</v>
      </c>
      <c r="Q414" s="147">
        <v>0</v>
      </c>
      <c r="R414" s="147">
        <f>Q414*H414</f>
        <v>0</v>
      </c>
      <c r="S414" s="147">
        <v>0</v>
      </c>
      <c r="T414" s="148">
        <f>S414*H414</f>
        <v>0</v>
      </c>
      <c r="AR414" s="149" t="s">
        <v>257</v>
      </c>
      <c r="AT414" s="149" t="s">
        <v>252</v>
      </c>
      <c r="AU414" s="149" t="s">
        <v>88</v>
      </c>
      <c r="AY414" s="17" t="s">
        <v>250</v>
      </c>
      <c r="BE414" s="150">
        <f>IF(N414="základní",J414,0)</f>
        <v>0</v>
      </c>
      <c r="BF414" s="150">
        <f>IF(N414="snížená",J414,0)</f>
        <v>0</v>
      </c>
      <c r="BG414" s="150">
        <f>IF(N414="zákl. přenesená",J414,0)</f>
        <v>0</v>
      </c>
      <c r="BH414" s="150">
        <f>IF(N414="sníž. přenesená",J414,0)</f>
        <v>0</v>
      </c>
      <c r="BI414" s="150">
        <f>IF(N414="nulová",J414,0)</f>
        <v>0</v>
      </c>
      <c r="BJ414" s="17" t="s">
        <v>88</v>
      </c>
      <c r="BK414" s="150">
        <f>ROUND(I414*H414,2)</f>
        <v>0</v>
      </c>
      <c r="BL414" s="17" t="s">
        <v>257</v>
      </c>
      <c r="BM414" s="149" t="s">
        <v>1983</v>
      </c>
    </row>
    <row r="415" spans="2:65" s="1" customFormat="1" ht="19.5">
      <c r="B415" s="33"/>
      <c r="D415" s="156" t="s">
        <v>285</v>
      </c>
      <c r="F415" s="170" t="s">
        <v>1802</v>
      </c>
      <c r="I415" s="153"/>
      <c r="L415" s="33"/>
      <c r="M415" s="193"/>
      <c r="N415" s="190"/>
      <c r="O415" s="190"/>
      <c r="P415" s="190"/>
      <c r="Q415" s="190"/>
      <c r="R415" s="190"/>
      <c r="S415" s="190"/>
      <c r="T415" s="194"/>
      <c r="AT415" s="17" t="s">
        <v>285</v>
      </c>
      <c r="AU415" s="17" t="s">
        <v>88</v>
      </c>
    </row>
    <row r="416" spans="2:65" s="1" customFormat="1" ht="6.95" customHeight="1">
      <c r="B416" s="45"/>
      <c r="C416" s="46"/>
      <c r="D416" s="46"/>
      <c r="E416" s="46"/>
      <c r="F416" s="46"/>
      <c r="G416" s="46"/>
      <c r="H416" s="46"/>
      <c r="I416" s="46"/>
      <c r="J416" s="46"/>
      <c r="K416" s="46"/>
      <c r="L416" s="33"/>
    </row>
  </sheetData>
  <sheetProtection algorithmName="SHA-512" hashValue="zqeB6VUD+e/5lq54OLSAXB6sPe8n14qIyVVPA6Ino8cyeePQWLqasunwIKyrCMmb+GEaXatlhNYpUvFAuxd2zA==" saltValue="Noh3zzYdbfox86FfY7dKTZpg08FxaEjW4iZJrzbvcJ1RxxKdULHizsU4YaHxMxojDOmvCpFhZkyG/Rn+pua9tw==" spinCount="100000" sheet="1" objects="1" scenarios="1" formatColumns="0" formatRows="0" autoFilter="0"/>
  <autoFilter ref="C131:K415" xr:uid="{00000000-0009-0000-0000-000007000000}"/>
  <mergeCells count="9">
    <mergeCell ref="E87:H87"/>
    <mergeCell ref="E122:H122"/>
    <mergeCell ref="E124:H124"/>
    <mergeCell ref="L2:V2"/>
    <mergeCell ref="E7:H7"/>
    <mergeCell ref="E9:H9"/>
    <mergeCell ref="E18:H18"/>
    <mergeCell ref="E27:H27"/>
    <mergeCell ref="E85:H85"/>
  </mergeCells>
  <hyperlinks>
    <hyperlink ref="F136" r:id="rId1" xr:uid="{00000000-0004-0000-0700-000000000000}"/>
    <hyperlink ref="F139" r:id="rId2" xr:uid="{00000000-0004-0000-0700-000001000000}"/>
    <hyperlink ref="F144" r:id="rId3" xr:uid="{00000000-0004-0000-0700-000002000000}"/>
    <hyperlink ref="F147" r:id="rId4" xr:uid="{00000000-0004-0000-0700-000003000000}"/>
    <hyperlink ref="F152" r:id="rId5" xr:uid="{00000000-0004-0000-0700-000004000000}"/>
    <hyperlink ref="F157" r:id="rId6" xr:uid="{00000000-0004-0000-0700-000005000000}"/>
    <hyperlink ref="F160" r:id="rId7" xr:uid="{00000000-0004-0000-0700-000006000000}"/>
    <hyperlink ref="F165" r:id="rId8" xr:uid="{00000000-0004-0000-0700-000007000000}"/>
    <hyperlink ref="F167" r:id="rId9" xr:uid="{00000000-0004-0000-0700-000008000000}"/>
    <hyperlink ref="F170" r:id="rId10" xr:uid="{00000000-0004-0000-0700-000009000000}"/>
    <hyperlink ref="F173" r:id="rId11" xr:uid="{00000000-0004-0000-0700-00000A000000}"/>
    <hyperlink ref="F180" r:id="rId12" xr:uid="{00000000-0004-0000-0700-00000B000000}"/>
    <hyperlink ref="F187" r:id="rId13" xr:uid="{00000000-0004-0000-0700-00000C000000}"/>
    <hyperlink ref="F199" r:id="rId14" xr:uid="{00000000-0004-0000-0700-00000D000000}"/>
    <hyperlink ref="F202" r:id="rId15" xr:uid="{00000000-0004-0000-0700-00000E000000}"/>
    <hyperlink ref="F205" r:id="rId16" xr:uid="{00000000-0004-0000-0700-00000F000000}"/>
    <hyperlink ref="F210" r:id="rId17" xr:uid="{00000000-0004-0000-0700-000010000000}"/>
    <hyperlink ref="F213" r:id="rId18" xr:uid="{00000000-0004-0000-0700-000011000000}"/>
    <hyperlink ref="F216" r:id="rId19" xr:uid="{00000000-0004-0000-0700-000012000000}"/>
    <hyperlink ref="F223" r:id="rId20" xr:uid="{00000000-0004-0000-0700-000013000000}"/>
    <hyperlink ref="F232" r:id="rId21" xr:uid="{00000000-0004-0000-0700-000014000000}"/>
    <hyperlink ref="F243" r:id="rId22" xr:uid="{00000000-0004-0000-0700-000015000000}"/>
    <hyperlink ref="F246" r:id="rId23" xr:uid="{00000000-0004-0000-0700-000016000000}"/>
    <hyperlink ref="F250" r:id="rId24" xr:uid="{00000000-0004-0000-0700-000017000000}"/>
    <hyperlink ref="F252" r:id="rId25" xr:uid="{00000000-0004-0000-0700-000018000000}"/>
    <hyperlink ref="F272" r:id="rId26" xr:uid="{00000000-0004-0000-0700-000019000000}"/>
    <hyperlink ref="F275" r:id="rId27" xr:uid="{00000000-0004-0000-0700-00001A000000}"/>
    <hyperlink ref="F278" r:id="rId28" xr:uid="{00000000-0004-0000-0700-00001B000000}"/>
    <hyperlink ref="F281" r:id="rId29" xr:uid="{00000000-0004-0000-0700-00001C000000}"/>
    <hyperlink ref="F285" r:id="rId30" xr:uid="{00000000-0004-0000-0700-00001D000000}"/>
    <hyperlink ref="F288" r:id="rId31" xr:uid="{00000000-0004-0000-0700-00001E000000}"/>
    <hyperlink ref="F297" r:id="rId32" xr:uid="{00000000-0004-0000-0700-00001F000000}"/>
    <hyperlink ref="F300" r:id="rId33" xr:uid="{00000000-0004-0000-0700-000020000000}"/>
    <hyperlink ref="F303" r:id="rId34" xr:uid="{00000000-0004-0000-0700-000021000000}"/>
    <hyperlink ref="F305" r:id="rId35" xr:uid="{00000000-0004-0000-0700-000022000000}"/>
    <hyperlink ref="F308" r:id="rId36" xr:uid="{00000000-0004-0000-0700-000023000000}"/>
    <hyperlink ref="F318" r:id="rId37" xr:uid="{00000000-0004-0000-0700-000024000000}"/>
    <hyperlink ref="F321" r:id="rId38" xr:uid="{00000000-0004-0000-0700-000025000000}"/>
    <hyperlink ref="F331" r:id="rId39" xr:uid="{00000000-0004-0000-0700-000026000000}"/>
    <hyperlink ref="F337" r:id="rId40" xr:uid="{00000000-0004-0000-0700-000027000000}"/>
    <hyperlink ref="F343" r:id="rId41" xr:uid="{00000000-0004-0000-0700-000028000000}"/>
    <hyperlink ref="F347" r:id="rId42" xr:uid="{00000000-0004-0000-0700-000029000000}"/>
    <hyperlink ref="F351" r:id="rId43" xr:uid="{00000000-0004-0000-0700-00002A000000}"/>
    <hyperlink ref="F355" r:id="rId44" xr:uid="{00000000-0004-0000-0700-00002B000000}"/>
    <hyperlink ref="F359" r:id="rId45" xr:uid="{00000000-0004-0000-0700-00002C000000}"/>
    <hyperlink ref="F373" r:id="rId46" xr:uid="{00000000-0004-0000-0700-00002D000000}"/>
    <hyperlink ref="F376" r:id="rId47" xr:uid="{00000000-0004-0000-0700-00002E000000}"/>
    <hyperlink ref="F380" r:id="rId48" xr:uid="{00000000-0004-0000-0700-00002F000000}"/>
    <hyperlink ref="F383" r:id="rId49" xr:uid="{00000000-0004-0000-0700-000030000000}"/>
    <hyperlink ref="F387" r:id="rId50" xr:uid="{00000000-0004-0000-0700-000031000000}"/>
    <hyperlink ref="F396" r:id="rId51" xr:uid="{00000000-0004-0000-0700-000032000000}"/>
    <hyperlink ref="F402" r:id="rId52" xr:uid="{00000000-0004-0000-0700-000033000000}"/>
    <hyperlink ref="F409" r:id="rId53" xr:uid="{00000000-0004-0000-0700-000034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54"/>
  <headerFooter>
    <oddHeader>&amp;R02_040</oddHeader>
    <oddFooter>&amp;CStrana &amp;P z &amp;N&amp;R&amp;A</oddFooter>
  </headerFooter>
  <drawing r:id="rId5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20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7" t="s">
        <v>110</v>
      </c>
      <c r="AZ2" s="94" t="s">
        <v>762</v>
      </c>
      <c r="BA2" s="94" t="s">
        <v>1</v>
      </c>
      <c r="BB2" s="94" t="s">
        <v>1</v>
      </c>
      <c r="BC2" s="94" t="s">
        <v>1756</v>
      </c>
      <c r="BD2" s="94" t="s">
        <v>21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971</v>
      </c>
      <c r="BA3" s="94" t="s">
        <v>1</v>
      </c>
      <c r="BB3" s="94" t="s">
        <v>1</v>
      </c>
      <c r="BC3" s="94" t="s">
        <v>1609</v>
      </c>
      <c r="BD3" s="94" t="s">
        <v>21</v>
      </c>
    </row>
    <row r="4" spans="2:56" ht="24.95" customHeight="1">
      <c r="B4" s="20"/>
      <c r="D4" s="21" t="s">
        <v>212</v>
      </c>
      <c r="L4" s="20"/>
      <c r="M4" s="95" t="s">
        <v>10</v>
      </c>
      <c r="AT4" s="17" t="s">
        <v>4</v>
      </c>
    </row>
    <row r="5" spans="2:56" ht="6.95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9" t="str">
        <f>'Rekapitulace stavby'!K6</f>
        <v>Opatření Zátor-Loučky, OHO, Dílčí stavba 02.040 Opatření v úseku Zátor - Loučky</v>
      </c>
      <c r="F7" s="260"/>
      <c r="G7" s="260"/>
      <c r="H7" s="260"/>
      <c r="L7" s="20"/>
    </row>
    <row r="8" spans="2:56" s="1" customFormat="1" ht="12" customHeight="1">
      <c r="B8" s="33"/>
      <c r="D8" s="27" t="s">
        <v>215</v>
      </c>
      <c r="L8" s="33"/>
    </row>
    <row r="9" spans="2:56" s="1" customFormat="1" ht="16.5" customHeight="1">
      <c r="B9" s="33"/>
      <c r="E9" s="241" t="s">
        <v>1984</v>
      </c>
      <c r="F9" s="261"/>
      <c r="G9" s="261"/>
      <c r="H9" s="261"/>
      <c r="L9" s="33"/>
    </row>
    <row r="10" spans="2:56" s="1" customFormat="1" ht="11.25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15. 11. 2024</v>
      </c>
      <c r="L12" s="33"/>
    </row>
    <row r="13" spans="2:56" s="1" customFormat="1" ht="10.9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5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62" t="str">
        <f>'Rekapitulace stavby'!E14</f>
        <v>Vyplň údaj</v>
      </c>
      <c r="F18" s="220"/>
      <c r="G18" s="220"/>
      <c r="H18" s="220"/>
      <c r="I18" s="27" t="s">
        <v>31</v>
      </c>
      <c r="J18" s="28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5" t="s">
        <v>1</v>
      </c>
      <c r="F27" s="225"/>
      <c r="G27" s="225"/>
      <c r="H27" s="225"/>
      <c r="L27" s="96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ROUND(J121, 2)</f>
        <v>0</v>
      </c>
      <c r="L30" s="33"/>
    </row>
    <row r="31" spans="2:12" s="1" customFormat="1" ht="6.95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5" customHeight="1">
      <c r="B33" s="33"/>
      <c r="D33" s="56" t="s">
        <v>44</v>
      </c>
      <c r="E33" s="27" t="s">
        <v>45</v>
      </c>
      <c r="F33" s="87">
        <f>ROUND((SUM(BE121:BE206)),  2)</f>
        <v>0</v>
      </c>
      <c r="I33" s="98">
        <v>0.21</v>
      </c>
      <c r="J33" s="87">
        <f>ROUND(((SUM(BE121:BE206))*I33),  2)</f>
        <v>0</v>
      </c>
      <c r="L33" s="33"/>
    </row>
    <row r="34" spans="2:12" s="1" customFormat="1" ht="14.45" customHeight="1">
      <c r="B34" s="33"/>
      <c r="E34" s="27" t="s">
        <v>46</v>
      </c>
      <c r="F34" s="87">
        <f>ROUND((SUM(BF121:BF206)),  2)</f>
        <v>0</v>
      </c>
      <c r="I34" s="98">
        <v>0.15</v>
      </c>
      <c r="J34" s="87">
        <f>ROUND(((SUM(BF121:BF206))*I34),  2)</f>
        <v>0</v>
      </c>
      <c r="L34" s="33"/>
    </row>
    <row r="35" spans="2:12" s="1" customFormat="1" ht="14.45" hidden="1" customHeight="1">
      <c r="B35" s="33"/>
      <c r="E35" s="27" t="s">
        <v>47</v>
      </c>
      <c r="F35" s="87">
        <f>ROUND((SUM(BG121:BG206)),  2)</f>
        <v>0</v>
      </c>
      <c r="I35" s="98">
        <v>0.21</v>
      </c>
      <c r="J35" s="87">
        <f>0</f>
        <v>0</v>
      </c>
      <c r="L35" s="33"/>
    </row>
    <row r="36" spans="2:12" s="1" customFormat="1" ht="14.45" hidden="1" customHeight="1">
      <c r="B36" s="33"/>
      <c r="E36" s="27" t="s">
        <v>48</v>
      </c>
      <c r="F36" s="87">
        <f>ROUND((SUM(BH121:BH206)),  2)</f>
        <v>0</v>
      </c>
      <c r="I36" s="98">
        <v>0.15</v>
      </c>
      <c r="J36" s="87">
        <f>0</f>
        <v>0</v>
      </c>
      <c r="L36" s="33"/>
    </row>
    <row r="37" spans="2:12" s="1" customFormat="1" ht="14.45" hidden="1" customHeight="1">
      <c r="B37" s="33"/>
      <c r="E37" s="27" t="s">
        <v>49</v>
      </c>
      <c r="F37" s="87">
        <f>ROUND((SUM(BI121:BI206)),  2)</f>
        <v>0</v>
      </c>
      <c r="I37" s="98">
        <v>0</v>
      </c>
      <c r="J37" s="87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5" customHeight="1">
      <c r="B40" s="33"/>
      <c r="L40" s="33"/>
    </row>
    <row r="41" spans="2:12" ht="14.45" customHeight="1">
      <c r="B41" s="20"/>
      <c r="L41" s="20"/>
    </row>
    <row r="42" spans="2:12" ht="14.45" customHeight="1">
      <c r="B42" s="20"/>
      <c r="L42" s="20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customHeight="1">
      <c r="B82" s="33"/>
      <c r="C82" s="21" t="s">
        <v>217</v>
      </c>
      <c r="L82" s="33"/>
    </row>
    <row r="83" spans="2:47" s="1" customFormat="1" ht="6.95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9" t="str">
        <f>E7</f>
        <v>Opatření Zátor-Loučky, OHO, Dílčí stavba 02.040 Opatření v úseku Zátor - Loučky</v>
      </c>
      <c r="F85" s="260"/>
      <c r="G85" s="260"/>
      <c r="H85" s="260"/>
      <c r="L85" s="33"/>
    </row>
    <row r="86" spans="2:47" s="1" customFormat="1" ht="12" customHeight="1">
      <c r="B86" s="33"/>
      <c r="C86" s="27" t="s">
        <v>215</v>
      </c>
      <c r="L86" s="33"/>
    </row>
    <row r="87" spans="2:47" s="1" customFormat="1" ht="16.5" customHeight="1">
      <c r="B87" s="33"/>
      <c r="E87" s="241" t="str">
        <f>E9</f>
        <v>040.21.1 - Dočasné zajištění ČOV</v>
      </c>
      <c r="F87" s="261"/>
      <c r="G87" s="261"/>
      <c r="H87" s="261"/>
      <c r="L87" s="33"/>
    </row>
    <row r="88" spans="2:47" s="1" customFormat="1" ht="6.95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Zátor</v>
      </c>
      <c r="I89" s="27" t="s">
        <v>24</v>
      </c>
      <c r="J89" s="53" t="str">
        <f>IF(J12="","",J12)</f>
        <v>15. 11. 2024</v>
      </c>
      <c r="L89" s="33"/>
    </row>
    <row r="90" spans="2:47" s="1" customFormat="1" ht="6.95" customHeight="1">
      <c r="B90" s="33"/>
      <c r="L90" s="33"/>
    </row>
    <row r="91" spans="2:47" s="1" customFormat="1" ht="15.2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7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218</v>
      </c>
      <c r="D94" s="99"/>
      <c r="E94" s="99"/>
      <c r="F94" s="99"/>
      <c r="G94" s="99"/>
      <c r="H94" s="99"/>
      <c r="I94" s="99"/>
      <c r="J94" s="108" t="s">
        <v>219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9" customHeight="1">
      <c r="B96" s="33"/>
      <c r="C96" s="109" t="s">
        <v>220</v>
      </c>
      <c r="J96" s="67">
        <f>J121</f>
        <v>0</v>
      </c>
      <c r="L96" s="33"/>
      <c r="AU96" s="17" t="s">
        <v>221</v>
      </c>
    </row>
    <row r="97" spans="2:12" s="8" customFormat="1" ht="24.95" customHeight="1">
      <c r="B97" s="110"/>
      <c r="D97" s="111" t="s">
        <v>222</v>
      </c>
      <c r="E97" s="112"/>
      <c r="F97" s="112"/>
      <c r="G97" s="112"/>
      <c r="H97" s="112"/>
      <c r="I97" s="112"/>
      <c r="J97" s="113">
        <f>J122</f>
        <v>0</v>
      </c>
      <c r="L97" s="110"/>
    </row>
    <row r="98" spans="2:12" s="9" customFormat="1" ht="19.899999999999999" customHeight="1">
      <c r="B98" s="114"/>
      <c r="D98" s="115" t="s">
        <v>223</v>
      </c>
      <c r="E98" s="116"/>
      <c r="F98" s="116"/>
      <c r="G98" s="116"/>
      <c r="H98" s="116"/>
      <c r="I98" s="116"/>
      <c r="J98" s="117">
        <f>J123</f>
        <v>0</v>
      </c>
      <c r="L98" s="114"/>
    </row>
    <row r="99" spans="2:12" s="9" customFormat="1" ht="19.899999999999999" customHeight="1">
      <c r="B99" s="114"/>
      <c r="D99" s="115" t="s">
        <v>226</v>
      </c>
      <c r="E99" s="116"/>
      <c r="F99" s="116"/>
      <c r="G99" s="116"/>
      <c r="H99" s="116"/>
      <c r="I99" s="116"/>
      <c r="J99" s="117">
        <f>J192</f>
        <v>0</v>
      </c>
      <c r="L99" s="114"/>
    </row>
    <row r="100" spans="2:12" s="9" customFormat="1" ht="19.899999999999999" customHeight="1">
      <c r="B100" s="114"/>
      <c r="D100" s="115" t="s">
        <v>1266</v>
      </c>
      <c r="E100" s="116"/>
      <c r="F100" s="116"/>
      <c r="G100" s="116"/>
      <c r="H100" s="116"/>
      <c r="I100" s="116"/>
      <c r="J100" s="117">
        <f>J199</f>
        <v>0</v>
      </c>
      <c r="L100" s="114"/>
    </row>
    <row r="101" spans="2:12" s="9" customFormat="1" ht="19.899999999999999" customHeight="1">
      <c r="B101" s="114"/>
      <c r="D101" s="115" t="s">
        <v>230</v>
      </c>
      <c r="E101" s="116"/>
      <c r="F101" s="116"/>
      <c r="G101" s="116"/>
      <c r="H101" s="116"/>
      <c r="I101" s="116"/>
      <c r="J101" s="117">
        <f>J204</f>
        <v>0</v>
      </c>
      <c r="L101" s="114"/>
    </row>
    <row r="102" spans="2:12" s="1" customFormat="1" ht="21.75" customHeight="1">
      <c r="B102" s="33"/>
      <c r="L102" s="33"/>
    </row>
    <row r="103" spans="2:12" s="1" customFormat="1" ht="6.95" customHeight="1">
      <c r="B103" s="45"/>
      <c r="C103" s="46"/>
      <c r="D103" s="46"/>
      <c r="E103" s="46"/>
      <c r="F103" s="46"/>
      <c r="G103" s="46"/>
      <c r="H103" s="46"/>
      <c r="I103" s="46"/>
      <c r="J103" s="46"/>
      <c r="K103" s="46"/>
      <c r="L103" s="33"/>
    </row>
    <row r="107" spans="2:12" s="1" customFormat="1" ht="6.95" customHeight="1"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33"/>
    </row>
    <row r="108" spans="2:12" s="1" customFormat="1" ht="24.95" customHeight="1">
      <c r="B108" s="33"/>
      <c r="C108" s="21" t="s">
        <v>235</v>
      </c>
      <c r="L108" s="33"/>
    </row>
    <row r="109" spans="2:12" s="1" customFormat="1" ht="6.95" customHeight="1">
      <c r="B109" s="33"/>
      <c r="L109" s="33"/>
    </row>
    <row r="110" spans="2:12" s="1" customFormat="1" ht="12" customHeight="1">
      <c r="B110" s="33"/>
      <c r="C110" s="27" t="s">
        <v>16</v>
      </c>
      <c r="L110" s="33"/>
    </row>
    <row r="111" spans="2:12" s="1" customFormat="1" ht="26.25" customHeight="1">
      <c r="B111" s="33"/>
      <c r="E111" s="259" t="str">
        <f>E7</f>
        <v>Opatření Zátor-Loučky, OHO, Dílčí stavba 02.040 Opatření v úseku Zátor - Loučky</v>
      </c>
      <c r="F111" s="260"/>
      <c r="G111" s="260"/>
      <c r="H111" s="260"/>
      <c r="L111" s="33"/>
    </row>
    <row r="112" spans="2:12" s="1" customFormat="1" ht="12" customHeight="1">
      <c r="B112" s="33"/>
      <c r="C112" s="27" t="s">
        <v>215</v>
      </c>
      <c r="L112" s="33"/>
    </row>
    <row r="113" spans="2:65" s="1" customFormat="1" ht="16.5" customHeight="1">
      <c r="B113" s="33"/>
      <c r="E113" s="241" t="str">
        <f>E9</f>
        <v>040.21.1 - Dočasné zajištění ČOV</v>
      </c>
      <c r="F113" s="261"/>
      <c r="G113" s="261"/>
      <c r="H113" s="261"/>
      <c r="L113" s="33"/>
    </row>
    <row r="114" spans="2:65" s="1" customFormat="1" ht="6.95" customHeight="1">
      <c r="B114" s="33"/>
      <c r="L114" s="33"/>
    </row>
    <row r="115" spans="2:65" s="1" customFormat="1" ht="12" customHeight="1">
      <c r="B115" s="33"/>
      <c r="C115" s="27" t="s">
        <v>22</v>
      </c>
      <c r="F115" s="25" t="str">
        <f>F12</f>
        <v>Zátor</v>
      </c>
      <c r="I115" s="27" t="s">
        <v>24</v>
      </c>
      <c r="J115" s="53" t="str">
        <f>IF(J12="","",J12)</f>
        <v>15. 11. 2024</v>
      </c>
      <c r="L115" s="33"/>
    </row>
    <row r="116" spans="2:65" s="1" customFormat="1" ht="6.95" customHeight="1">
      <c r="B116" s="33"/>
      <c r="L116" s="33"/>
    </row>
    <row r="117" spans="2:65" s="1" customFormat="1" ht="15.2" customHeight="1">
      <c r="B117" s="33"/>
      <c r="C117" s="27" t="s">
        <v>28</v>
      </c>
      <c r="F117" s="25" t="str">
        <f>E15</f>
        <v>Povodí Odry, státní podnik</v>
      </c>
      <c r="I117" s="27" t="s">
        <v>34</v>
      </c>
      <c r="J117" s="31" t="str">
        <f>E21</f>
        <v>AQUATIS, a.s.</v>
      </c>
      <c r="L117" s="33"/>
    </row>
    <row r="118" spans="2:65" s="1" customFormat="1" ht="25.7" customHeight="1">
      <c r="B118" s="33"/>
      <c r="C118" s="27" t="s">
        <v>32</v>
      </c>
      <c r="F118" s="25" t="str">
        <f>IF(E18="","",E18)</f>
        <v>Vyplň údaj</v>
      </c>
      <c r="I118" s="27" t="s">
        <v>37</v>
      </c>
      <c r="J118" s="31" t="str">
        <f>E24</f>
        <v>Ing. Michal Jendruščák</v>
      </c>
      <c r="L118" s="33"/>
    </row>
    <row r="119" spans="2:65" s="1" customFormat="1" ht="10.35" customHeight="1">
      <c r="B119" s="33"/>
      <c r="L119" s="33"/>
    </row>
    <row r="120" spans="2:65" s="10" customFormat="1" ht="29.25" customHeight="1">
      <c r="B120" s="118"/>
      <c r="C120" s="119" t="s">
        <v>236</v>
      </c>
      <c r="D120" s="120" t="s">
        <v>65</v>
      </c>
      <c r="E120" s="120" t="s">
        <v>61</v>
      </c>
      <c r="F120" s="120" t="s">
        <v>62</v>
      </c>
      <c r="G120" s="120" t="s">
        <v>237</v>
      </c>
      <c r="H120" s="120" t="s">
        <v>238</v>
      </c>
      <c r="I120" s="120" t="s">
        <v>239</v>
      </c>
      <c r="J120" s="120" t="s">
        <v>219</v>
      </c>
      <c r="K120" s="121" t="s">
        <v>240</v>
      </c>
      <c r="L120" s="118"/>
      <c r="M120" s="60" t="s">
        <v>1</v>
      </c>
      <c r="N120" s="61" t="s">
        <v>44</v>
      </c>
      <c r="O120" s="61" t="s">
        <v>241</v>
      </c>
      <c r="P120" s="61" t="s">
        <v>242</v>
      </c>
      <c r="Q120" s="61" t="s">
        <v>243</v>
      </c>
      <c r="R120" s="61" t="s">
        <v>244</v>
      </c>
      <c r="S120" s="61" t="s">
        <v>245</v>
      </c>
      <c r="T120" s="62" t="s">
        <v>246</v>
      </c>
    </row>
    <row r="121" spans="2:65" s="1" customFormat="1" ht="22.9" customHeight="1">
      <c r="B121" s="33"/>
      <c r="C121" s="65" t="s">
        <v>247</v>
      </c>
      <c r="J121" s="122">
        <f>BK121</f>
        <v>0</v>
      </c>
      <c r="L121" s="33"/>
      <c r="M121" s="63"/>
      <c r="N121" s="54"/>
      <c r="O121" s="54"/>
      <c r="P121" s="123">
        <f>P122</f>
        <v>0</v>
      </c>
      <c r="Q121" s="54"/>
      <c r="R121" s="123">
        <f>R122</f>
        <v>620.69409999999993</v>
      </c>
      <c r="S121" s="54"/>
      <c r="T121" s="124">
        <f>T122</f>
        <v>0</v>
      </c>
      <c r="AT121" s="17" t="s">
        <v>79</v>
      </c>
      <c r="AU121" s="17" t="s">
        <v>221</v>
      </c>
      <c r="BK121" s="125">
        <f>BK122</f>
        <v>0</v>
      </c>
    </row>
    <row r="122" spans="2:65" s="11" customFormat="1" ht="25.9" customHeight="1">
      <c r="B122" s="126"/>
      <c r="D122" s="127" t="s">
        <v>79</v>
      </c>
      <c r="E122" s="128" t="s">
        <v>248</v>
      </c>
      <c r="F122" s="128" t="s">
        <v>249</v>
      </c>
      <c r="I122" s="129"/>
      <c r="J122" s="130">
        <f>BK122</f>
        <v>0</v>
      </c>
      <c r="L122" s="126"/>
      <c r="M122" s="131"/>
      <c r="P122" s="132">
        <f>P123+P192+P199+P204</f>
        <v>0</v>
      </c>
      <c r="R122" s="132">
        <f>R123+R192+R199+R204</f>
        <v>620.69409999999993</v>
      </c>
      <c r="T122" s="133">
        <f>T123+T192+T199+T204</f>
        <v>0</v>
      </c>
      <c r="AR122" s="127" t="s">
        <v>88</v>
      </c>
      <c r="AT122" s="134" t="s">
        <v>79</v>
      </c>
      <c r="AU122" s="134" t="s">
        <v>80</v>
      </c>
      <c r="AY122" s="127" t="s">
        <v>250</v>
      </c>
      <c r="BK122" s="135">
        <f>BK123+BK192+BK199+BK204</f>
        <v>0</v>
      </c>
    </row>
    <row r="123" spans="2:65" s="11" customFormat="1" ht="22.9" customHeight="1">
      <c r="B123" s="126"/>
      <c r="D123" s="127" t="s">
        <v>79</v>
      </c>
      <c r="E123" s="136" t="s">
        <v>88</v>
      </c>
      <c r="F123" s="136" t="s">
        <v>251</v>
      </c>
      <c r="I123" s="129"/>
      <c r="J123" s="137">
        <f>BK123</f>
        <v>0</v>
      </c>
      <c r="L123" s="126"/>
      <c r="M123" s="131"/>
      <c r="P123" s="132">
        <f>SUM(P124:P191)</f>
        <v>0</v>
      </c>
      <c r="R123" s="132">
        <f>SUM(R124:R191)</f>
        <v>3.7000000000000002E-3</v>
      </c>
      <c r="T123" s="133">
        <f>SUM(T124:T191)</f>
        <v>0</v>
      </c>
      <c r="AR123" s="127" t="s">
        <v>88</v>
      </c>
      <c r="AT123" s="134" t="s">
        <v>79</v>
      </c>
      <c r="AU123" s="134" t="s">
        <v>88</v>
      </c>
      <c r="AY123" s="127" t="s">
        <v>250</v>
      </c>
      <c r="BK123" s="135">
        <f>SUM(BK124:BK191)</f>
        <v>0</v>
      </c>
    </row>
    <row r="124" spans="2:65" s="1" customFormat="1" ht="33" customHeight="1">
      <c r="B124" s="33"/>
      <c r="C124" s="138" t="s">
        <v>88</v>
      </c>
      <c r="D124" s="138" t="s">
        <v>252</v>
      </c>
      <c r="E124" s="139" t="s">
        <v>1284</v>
      </c>
      <c r="F124" s="140" t="s">
        <v>1285</v>
      </c>
      <c r="G124" s="141" t="s">
        <v>276</v>
      </c>
      <c r="H124" s="142">
        <v>125</v>
      </c>
      <c r="I124" s="143"/>
      <c r="J124" s="144">
        <f>ROUND(I124*H124,2)</f>
        <v>0</v>
      </c>
      <c r="K124" s="140" t="s">
        <v>256</v>
      </c>
      <c r="L124" s="33"/>
      <c r="M124" s="145" t="s">
        <v>1</v>
      </c>
      <c r="N124" s="146" t="s">
        <v>45</v>
      </c>
      <c r="P124" s="147">
        <f>O124*H124</f>
        <v>0</v>
      </c>
      <c r="Q124" s="147">
        <v>0</v>
      </c>
      <c r="R124" s="147">
        <f>Q124*H124</f>
        <v>0</v>
      </c>
      <c r="S124" s="147">
        <v>0</v>
      </c>
      <c r="T124" s="148">
        <f>S124*H124</f>
        <v>0</v>
      </c>
      <c r="AR124" s="149" t="s">
        <v>257</v>
      </c>
      <c r="AT124" s="149" t="s">
        <v>252</v>
      </c>
      <c r="AU124" s="149" t="s">
        <v>21</v>
      </c>
      <c r="AY124" s="17" t="s">
        <v>250</v>
      </c>
      <c r="BE124" s="150">
        <f>IF(N124="základní",J124,0)</f>
        <v>0</v>
      </c>
      <c r="BF124" s="150">
        <f>IF(N124="snížená",J124,0)</f>
        <v>0</v>
      </c>
      <c r="BG124" s="150">
        <f>IF(N124="zákl. přenesená",J124,0)</f>
        <v>0</v>
      </c>
      <c r="BH124" s="150">
        <f>IF(N124="sníž. přenesená",J124,0)</f>
        <v>0</v>
      </c>
      <c r="BI124" s="150">
        <f>IF(N124="nulová",J124,0)</f>
        <v>0</v>
      </c>
      <c r="BJ124" s="17" t="s">
        <v>88</v>
      </c>
      <c r="BK124" s="150">
        <f>ROUND(I124*H124,2)</f>
        <v>0</v>
      </c>
      <c r="BL124" s="17" t="s">
        <v>257</v>
      </c>
      <c r="BM124" s="149" t="s">
        <v>1985</v>
      </c>
    </row>
    <row r="125" spans="2:65" s="1" customFormat="1" ht="11.25">
      <c r="B125" s="33"/>
      <c r="D125" s="151" t="s">
        <v>259</v>
      </c>
      <c r="F125" s="152" t="s">
        <v>1287</v>
      </c>
      <c r="I125" s="153"/>
      <c r="L125" s="33"/>
      <c r="M125" s="154"/>
      <c r="T125" s="57"/>
      <c r="AT125" s="17" t="s">
        <v>259</v>
      </c>
      <c r="AU125" s="17" t="s">
        <v>21</v>
      </c>
    </row>
    <row r="126" spans="2:65" s="12" customFormat="1" ht="11.25">
      <c r="B126" s="155"/>
      <c r="D126" s="156" t="s">
        <v>265</v>
      </c>
      <c r="E126" s="157" t="s">
        <v>1</v>
      </c>
      <c r="F126" s="158" t="s">
        <v>1986</v>
      </c>
      <c r="H126" s="159">
        <v>125</v>
      </c>
      <c r="I126" s="160"/>
      <c r="L126" s="155"/>
      <c r="M126" s="161"/>
      <c r="T126" s="162"/>
      <c r="AT126" s="157" t="s">
        <v>265</v>
      </c>
      <c r="AU126" s="157" t="s">
        <v>21</v>
      </c>
      <c r="AV126" s="12" t="s">
        <v>21</v>
      </c>
      <c r="AW126" s="12" t="s">
        <v>36</v>
      </c>
      <c r="AX126" s="12" t="s">
        <v>88</v>
      </c>
      <c r="AY126" s="157" t="s">
        <v>250</v>
      </c>
    </row>
    <row r="127" spans="2:65" s="1" customFormat="1" ht="37.9" customHeight="1">
      <c r="B127" s="33"/>
      <c r="C127" s="138" t="s">
        <v>21</v>
      </c>
      <c r="D127" s="138" t="s">
        <v>252</v>
      </c>
      <c r="E127" s="139" t="s">
        <v>300</v>
      </c>
      <c r="F127" s="140" t="s">
        <v>301</v>
      </c>
      <c r="G127" s="141" t="s">
        <v>276</v>
      </c>
      <c r="H127" s="142">
        <v>101</v>
      </c>
      <c r="I127" s="143"/>
      <c r="J127" s="144">
        <f>ROUND(I127*H127,2)</f>
        <v>0</v>
      </c>
      <c r="K127" s="140" t="s">
        <v>256</v>
      </c>
      <c r="L127" s="33"/>
      <c r="M127" s="145" t="s">
        <v>1</v>
      </c>
      <c r="N127" s="146" t="s">
        <v>45</v>
      </c>
      <c r="P127" s="147">
        <f>O127*H127</f>
        <v>0</v>
      </c>
      <c r="Q127" s="147">
        <v>0</v>
      </c>
      <c r="R127" s="147">
        <f>Q127*H127</f>
        <v>0</v>
      </c>
      <c r="S127" s="147">
        <v>0</v>
      </c>
      <c r="T127" s="148">
        <f>S127*H127</f>
        <v>0</v>
      </c>
      <c r="AR127" s="149" t="s">
        <v>257</v>
      </c>
      <c r="AT127" s="149" t="s">
        <v>252</v>
      </c>
      <c r="AU127" s="149" t="s">
        <v>21</v>
      </c>
      <c r="AY127" s="17" t="s">
        <v>250</v>
      </c>
      <c r="BE127" s="150">
        <f>IF(N127="základní",J127,0)</f>
        <v>0</v>
      </c>
      <c r="BF127" s="150">
        <f>IF(N127="snížená",J127,0)</f>
        <v>0</v>
      </c>
      <c r="BG127" s="150">
        <f>IF(N127="zákl. přenesená",J127,0)</f>
        <v>0</v>
      </c>
      <c r="BH127" s="150">
        <f>IF(N127="sníž. přenesená",J127,0)</f>
        <v>0</v>
      </c>
      <c r="BI127" s="150">
        <f>IF(N127="nulová",J127,0)</f>
        <v>0</v>
      </c>
      <c r="BJ127" s="17" t="s">
        <v>88</v>
      </c>
      <c r="BK127" s="150">
        <f>ROUND(I127*H127,2)</f>
        <v>0</v>
      </c>
      <c r="BL127" s="17" t="s">
        <v>257</v>
      </c>
      <c r="BM127" s="149" t="s">
        <v>1987</v>
      </c>
    </row>
    <row r="128" spans="2:65" s="1" customFormat="1" ht="11.25">
      <c r="B128" s="33"/>
      <c r="D128" s="151" t="s">
        <v>259</v>
      </c>
      <c r="F128" s="152" t="s">
        <v>303</v>
      </c>
      <c r="I128" s="153"/>
      <c r="L128" s="33"/>
      <c r="M128" s="154"/>
      <c r="T128" s="57"/>
      <c r="AT128" s="17" t="s">
        <v>259</v>
      </c>
      <c r="AU128" s="17" t="s">
        <v>21</v>
      </c>
    </row>
    <row r="129" spans="2:65" s="12" customFormat="1" ht="11.25">
      <c r="B129" s="155"/>
      <c r="D129" s="156" t="s">
        <v>265</v>
      </c>
      <c r="E129" s="157" t="s">
        <v>1</v>
      </c>
      <c r="F129" s="158" t="s">
        <v>1988</v>
      </c>
      <c r="H129" s="159">
        <v>101</v>
      </c>
      <c r="I129" s="160"/>
      <c r="L129" s="155"/>
      <c r="M129" s="161"/>
      <c r="T129" s="162"/>
      <c r="AT129" s="157" t="s">
        <v>265</v>
      </c>
      <c r="AU129" s="157" t="s">
        <v>21</v>
      </c>
      <c r="AV129" s="12" t="s">
        <v>21</v>
      </c>
      <c r="AW129" s="12" t="s">
        <v>36</v>
      </c>
      <c r="AX129" s="12" t="s">
        <v>88</v>
      </c>
      <c r="AY129" s="157" t="s">
        <v>250</v>
      </c>
    </row>
    <row r="130" spans="2:65" s="1" customFormat="1" ht="37.9" customHeight="1">
      <c r="B130" s="33"/>
      <c r="C130" s="138" t="s">
        <v>267</v>
      </c>
      <c r="D130" s="138" t="s">
        <v>252</v>
      </c>
      <c r="E130" s="139" t="s">
        <v>790</v>
      </c>
      <c r="F130" s="140" t="s">
        <v>791</v>
      </c>
      <c r="G130" s="141" t="s">
        <v>276</v>
      </c>
      <c r="H130" s="142">
        <v>145</v>
      </c>
      <c r="I130" s="143"/>
      <c r="J130" s="144">
        <f>ROUND(I130*H130,2)</f>
        <v>0</v>
      </c>
      <c r="K130" s="140" t="s">
        <v>256</v>
      </c>
      <c r="L130" s="33"/>
      <c r="M130" s="145" t="s">
        <v>1</v>
      </c>
      <c r="N130" s="146" t="s">
        <v>45</v>
      </c>
      <c r="P130" s="147">
        <f>O130*H130</f>
        <v>0</v>
      </c>
      <c r="Q130" s="147">
        <v>0</v>
      </c>
      <c r="R130" s="147">
        <f>Q130*H130</f>
        <v>0</v>
      </c>
      <c r="S130" s="147">
        <v>0</v>
      </c>
      <c r="T130" s="148">
        <f>S130*H130</f>
        <v>0</v>
      </c>
      <c r="AR130" s="149" t="s">
        <v>257</v>
      </c>
      <c r="AT130" s="149" t="s">
        <v>252</v>
      </c>
      <c r="AU130" s="149" t="s">
        <v>21</v>
      </c>
      <c r="AY130" s="17" t="s">
        <v>250</v>
      </c>
      <c r="BE130" s="150">
        <f>IF(N130="základní",J130,0)</f>
        <v>0</v>
      </c>
      <c r="BF130" s="150">
        <f>IF(N130="snížená",J130,0)</f>
        <v>0</v>
      </c>
      <c r="BG130" s="150">
        <f>IF(N130="zákl. přenesená",J130,0)</f>
        <v>0</v>
      </c>
      <c r="BH130" s="150">
        <f>IF(N130="sníž. přenesená",J130,0)</f>
        <v>0</v>
      </c>
      <c r="BI130" s="150">
        <f>IF(N130="nulová",J130,0)</f>
        <v>0</v>
      </c>
      <c r="BJ130" s="17" t="s">
        <v>88</v>
      </c>
      <c r="BK130" s="150">
        <f>ROUND(I130*H130,2)</f>
        <v>0</v>
      </c>
      <c r="BL130" s="17" t="s">
        <v>257</v>
      </c>
      <c r="BM130" s="149" t="s">
        <v>1989</v>
      </c>
    </row>
    <row r="131" spans="2:65" s="1" customFormat="1" ht="11.25">
      <c r="B131" s="33"/>
      <c r="D131" s="151" t="s">
        <v>259</v>
      </c>
      <c r="F131" s="152" t="s">
        <v>793</v>
      </c>
      <c r="I131" s="153"/>
      <c r="L131" s="33"/>
      <c r="M131" s="154"/>
      <c r="T131" s="57"/>
      <c r="AT131" s="17" t="s">
        <v>259</v>
      </c>
      <c r="AU131" s="17" t="s">
        <v>21</v>
      </c>
    </row>
    <row r="132" spans="2:65" s="12" customFormat="1" ht="11.25">
      <c r="B132" s="155"/>
      <c r="D132" s="156" t="s">
        <v>265</v>
      </c>
      <c r="E132" s="157" t="s">
        <v>1</v>
      </c>
      <c r="F132" s="158" t="s">
        <v>1990</v>
      </c>
      <c r="H132" s="159">
        <v>145</v>
      </c>
      <c r="I132" s="160"/>
      <c r="L132" s="155"/>
      <c r="M132" s="161"/>
      <c r="T132" s="162"/>
      <c r="AT132" s="157" t="s">
        <v>265</v>
      </c>
      <c r="AU132" s="157" t="s">
        <v>21</v>
      </c>
      <c r="AV132" s="12" t="s">
        <v>21</v>
      </c>
      <c r="AW132" s="12" t="s">
        <v>36</v>
      </c>
      <c r="AX132" s="12" t="s">
        <v>88</v>
      </c>
      <c r="AY132" s="157" t="s">
        <v>250</v>
      </c>
    </row>
    <row r="133" spans="2:65" s="1" customFormat="1" ht="37.9" customHeight="1">
      <c r="B133" s="33"/>
      <c r="C133" s="138" t="s">
        <v>257</v>
      </c>
      <c r="D133" s="138" t="s">
        <v>252</v>
      </c>
      <c r="E133" s="139" t="s">
        <v>312</v>
      </c>
      <c r="F133" s="140" t="s">
        <v>313</v>
      </c>
      <c r="G133" s="141" t="s">
        <v>276</v>
      </c>
      <c r="H133" s="142">
        <v>27.75</v>
      </c>
      <c r="I133" s="143"/>
      <c r="J133" s="144">
        <f>ROUND(I133*H133,2)</f>
        <v>0</v>
      </c>
      <c r="K133" s="140" t="s">
        <v>256</v>
      </c>
      <c r="L133" s="33"/>
      <c r="M133" s="145" t="s">
        <v>1</v>
      </c>
      <c r="N133" s="146" t="s">
        <v>45</v>
      </c>
      <c r="P133" s="147">
        <f>O133*H133</f>
        <v>0</v>
      </c>
      <c r="Q133" s="147">
        <v>0</v>
      </c>
      <c r="R133" s="147">
        <f>Q133*H133</f>
        <v>0</v>
      </c>
      <c r="S133" s="147">
        <v>0</v>
      </c>
      <c r="T133" s="148">
        <f>S133*H133</f>
        <v>0</v>
      </c>
      <c r="AR133" s="149" t="s">
        <v>257</v>
      </c>
      <c r="AT133" s="149" t="s">
        <v>252</v>
      </c>
      <c r="AU133" s="149" t="s">
        <v>21</v>
      </c>
      <c r="AY133" s="17" t="s">
        <v>250</v>
      </c>
      <c r="BE133" s="150">
        <f>IF(N133="základní",J133,0)</f>
        <v>0</v>
      </c>
      <c r="BF133" s="150">
        <f>IF(N133="snížená",J133,0)</f>
        <v>0</v>
      </c>
      <c r="BG133" s="150">
        <f>IF(N133="zákl. přenesená",J133,0)</f>
        <v>0</v>
      </c>
      <c r="BH133" s="150">
        <f>IF(N133="sníž. přenesená",J133,0)</f>
        <v>0</v>
      </c>
      <c r="BI133" s="150">
        <f>IF(N133="nulová",J133,0)</f>
        <v>0</v>
      </c>
      <c r="BJ133" s="17" t="s">
        <v>88</v>
      </c>
      <c r="BK133" s="150">
        <f>ROUND(I133*H133,2)</f>
        <v>0</v>
      </c>
      <c r="BL133" s="17" t="s">
        <v>257</v>
      </c>
      <c r="BM133" s="149" t="s">
        <v>1991</v>
      </c>
    </row>
    <row r="134" spans="2:65" s="1" customFormat="1" ht="11.25">
      <c r="B134" s="33"/>
      <c r="D134" s="151" t="s">
        <v>259</v>
      </c>
      <c r="F134" s="152" t="s">
        <v>315</v>
      </c>
      <c r="I134" s="153"/>
      <c r="L134" s="33"/>
      <c r="M134" s="154"/>
      <c r="T134" s="57"/>
      <c r="AT134" s="17" t="s">
        <v>259</v>
      </c>
      <c r="AU134" s="17" t="s">
        <v>21</v>
      </c>
    </row>
    <row r="135" spans="2:65" s="12" customFormat="1" ht="11.25">
      <c r="B135" s="155"/>
      <c r="D135" s="156" t="s">
        <v>265</v>
      </c>
      <c r="E135" s="157" t="s">
        <v>766</v>
      </c>
      <c r="F135" s="158" t="s">
        <v>1992</v>
      </c>
      <c r="H135" s="159">
        <v>27.75</v>
      </c>
      <c r="I135" s="160"/>
      <c r="L135" s="155"/>
      <c r="M135" s="161"/>
      <c r="T135" s="162"/>
      <c r="AT135" s="157" t="s">
        <v>265</v>
      </c>
      <c r="AU135" s="157" t="s">
        <v>21</v>
      </c>
      <c r="AV135" s="12" t="s">
        <v>21</v>
      </c>
      <c r="AW135" s="12" t="s">
        <v>36</v>
      </c>
      <c r="AX135" s="12" t="s">
        <v>88</v>
      </c>
      <c r="AY135" s="157" t="s">
        <v>250</v>
      </c>
    </row>
    <row r="136" spans="2:65" s="1" customFormat="1" ht="37.9" customHeight="1">
      <c r="B136" s="33"/>
      <c r="C136" s="138" t="s">
        <v>280</v>
      </c>
      <c r="D136" s="138" t="s">
        <v>252</v>
      </c>
      <c r="E136" s="139" t="s">
        <v>321</v>
      </c>
      <c r="F136" s="140" t="s">
        <v>322</v>
      </c>
      <c r="G136" s="141" t="s">
        <v>276</v>
      </c>
      <c r="H136" s="142">
        <v>176</v>
      </c>
      <c r="I136" s="143"/>
      <c r="J136" s="144">
        <f>ROUND(I136*H136,2)</f>
        <v>0</v>
      </c>
      <c r="K136" s="140" t="s">
        <v>256</v>
      </c>
      <c r="L136" s="33"/>
      <c r="M136" s="145" t="s">
        <v>1</v>
      </c>
      <c r="N136" s="146" t="s">
        <v>45</v>
      </c>
      <c r="P136" s="147">
        <f>O136*H136</f>
        <v>0</v>
      </c>
      <c r="Q136" s="147">
        <v>0</v>
      </c>
      <c r="R136" s="147">
        <f>Q136*H136</f>
        <v>0</v>
      </c>
      <c r="S136" s="147">
        <v>0</v>
      </c>
      <c r="T136" s="148">
        <f>S136*H136</f>
        <v>0</v>
      </c>
      <c r="AR136" s="149" t="s">
        <v>257</v>
      </c>
      <c r="AT136" s="149" t="s">
        <v>252</v>
      </c>
      <c r="AU136" s="149" t="s">
        <v>21</v>
      </c>
      <c r="AY136" s="17" t="s">
        <v>250</v>
      </c>
      <c r="BE136" s="150">
        <f>IF(N136="základní",J136,0)</f>
        <v>0</v>
      </c>
      <c r="BF136" s="150">
        <f>IF(N136="snížená",J136,0)</f>
        <v>0</v>
      </c>
      <c r="BG136" s="150">
        <f>IF(N136="zákl. přenesená",J136,0)</f>
        <v>0</v>
      </c>
      <c r="BH136" s="150">
        <f>IF(N136="sníž. přenesená",J136,0)</f>
        <v>0</v>
      </c>
      <c r="BI136" s="150">
        <f>IF(N136="nulová",J136,0)</f>
        <v>0</v>
      </c>
      <c r="BJ136" s="17" t="s">
        <v>88</v>
      </c>
      <c r="BK136" s="150">
        <f>ROUND(I136*H136,2)</f>
        <v>0</v>
      </c>
      <c r="BL136" s="17" t="s">
        <v>257</v>
      </c>
      <c r="BM136" s="149" t="s">
        <v>1993</v>
      </c>
    </row>
    <row r="137" spans="2:65" s="1" customFormat="1" ht="11.25">
      <c r="B137" s="33"/>
      <c r="D137" s="151" t="s">
        <v>259</v>
      </c>
      <c r="F137" s="152" t="s">
        <v>324</v>
      </c>
      <c r="I137" s="153"/>
      <c r="L137" s="33"/>
      <c r="M137" s="154"/>
      <c r="T137" s="57"/>
      <c r="AT137" s="17" t="s">
        <v>259</v>
      </c>
      <c r="AU137" s="17" t="s">
        <v>21</v>
      </c>
    </row>
    <row r="138" spans="2:65" s="12" customFormat="1" ht="11.25">
      <c r="B138" s="155"/>
      <c r="D138" s="156" t="s">
        <v>265</v>
      </c>
      <c r="E138" s="157" t="s">
        <v>1</v>
      </c>
      <c r="F138" s="158" t="s">
        <v>1994</v>
      </c>
      <c r="H138" s="159">
        <v>59</v>
      </c>
      <c r="I138" s="160"/>
      <c r="L138" s="155"/>
      <c r="M138" s="161"/>
      <c r="T138" s="162"/>
      <c r="AT138" s="157" t="s">
        <v>265</v>
      </c>
      <c r="AU138" s="157" t="s">
        <v>21</v>
      </c>
      <c r="AV138" s="12" t="s">
        <v>21</v>
      </c>
      <c r="AW138" s="12" t="s">
        <v>36</v>
      </c>
      <c r="AX138" s="12" t="s">
        <v>80</v>
      </c>
      <c r="AY138" s="157" t="s">
        <v>250</v>
      </c>
    </row>
    <row r="139" spans="2:65" s="14" customFormat="1" ht="11.25">
      <c r="B139" s="171"/>
      <c r="D139" s="156" t="s">
        <v>265</v>
      </c>
      <c r="E139" s="172" t="s">
        <v>1</v>
      </c>
      <c r="F139" s="173" t="s">
        <v>317</v>
      </c>
      <c r="H139" s="174">
        <v>59</v>
      </c>
      <c r="I139" s="175"/>
      <c r="L139" s="171"/>
      <c r="M139" s="176"/>
      <c r="T139" s="177"/>
      <c r="AT139" s="172" t="s">
        <v>265</v>
      </c>
      <c r="AU139" s="172" t="s">
        <v>21</v>
      </c>
      <c r="AV139" s="14" t="s">
        <v>267</v>
      </c>
      <c r="AW139" s="14" t="s">
        <v>36</v>
      </c>
      <c r="AX139" s="14" t="s">
        <v>80</v>
      </c>
      <c r="AY139" s="172" t="s">
        <v>250</v>
      </c>
    </row>
    <row r="140" spans="2:65" s="12" customFormat="1" ht="11.25">
      <c r="B140" s="155"/>
      <c r="D140" s="156" t="s">
        <v>265</v>
      </c>
      <c r="E140" s="157" t="s">
        <v>1</v>
      </c>
      <c r="F140" s="158" t="s">
        <v>1995</v>
      </c>
      <c r="H140" s="159">
        <v>58</v>
      </c>
      <c r="I140" s="160"/>
      <c r="L140" s="155"/>
      <c r="M140" s="161"/>
      <c r="T140" s="162"/>
      <c r="AT140" s="157" t="s">
        <v>265</v>
      </c>
      <c r="AU140" s="157" t="s">
        <v>21</v>
      </c>
      <c r="AV140" s="12" t="s">
        <v>21</v>
      </c>
      <c r="AW140" s="12" t="s">
        <v>36</v>
      </c>
      <c r="AX140" s="12" t="s">
        <v>80</v>
      </c>
      <c r="AY140" s="157" t="s">
        <v>250</v>
      </c>
    </row>
    <row r="141" spans="2:65" s="12" customFormat="1" ht="11.25">
      <c r="B141" s="155"/>
      <c r="D141" s="156" t="s">
        <v>265</v>
      </c>
      <c r="E141" s="157" t="s">
        <v>1</v>
      </c>
      <c r="F141" s="158" t="s">
        <v>1996</v>
      </c>
      <c r="H141" s="159">
        <v>59</v>
      </c>
      <c r="I141" s="160"/>
      <c r="L141" s="155"/>
      <c r="M141" s="161"/>
      <c r="T141" s="162"/>
      <c r="AT141" s="157" t="s">
        <v>265</v>
      </c>
      <c r="AU141" s="157" t="s">
        <v>21</v>
      </c>
      <c r="AV141" s="12" t="s">
        <v>21</v>
      </c>
      <c r="AW141" s="12" t="s">
        <v>36</v>
      </c>
      <c r="AX141" s="12" t="s">
        <v>80</v>
      </c>
      <c r="AY141" s="157" t="s">
        <v>250</v>
      </c>
    </row>
    <row r="142" spans="2:65" s="14" customFormat="1" ht="11.25">
      <c r="B142" s="171"/>
      <c r="D142" s="156" t="s">
        <v>265</v>
      </c>
      <c r="E142" s="172" t="s">
        <v>762</v>
      </c>
      <c r="F142" s="173" t="s">
        <v>317</v>
      </c>
      <c r="H142" s="174">
        <v>117</v>
      </c>
      <c r="I142" s="175"/>
      <c r="L142" s="171"/>
      <c r="M142" s="176"/>
      <c r="T142" s="177"/>
      <c r="AT142" s="172" t="s">
        <v>265</v>
      </c>
      <c r="AU142" s="172" t="s">
        <v>21</v>
      </c>
      <c r="AV142" s="14" t="s">
        <v>267</v>
      </c>
      <c r="AW142" s="14" t="s">
        <v>36</v>
      </c>
      <c r="AX142" s="14" t="s">
        <v>80</v>
      </c>
      <c r="AY142" s="172" t="s">
        <v>250</v>
      </c>
    </row>
    <row r="143" spans="2:65" s="13" customFormat="1" ht="11.25">
      <c r="B143" s="163"/>
      <c r="D143" s="156" t="s">
        <v>265</v>
      </c>
      <c r="E143" s="164" t="s">
        <v>1</v>
      </c>
      <c r="F143" s="165" t="s">
        <v>273</v>
      </c>
      <c r="H143" s="166">
        <v>176</v>
      </c>
      <c r="I143" s="167"/>
      <c r="L143" s="163"/>
      <c r="M143" s="168"/>
      <c r="T143" s="169"/>
      <c r="AT143" s="164" t="s">
        <v>265</v>
      </c>
      <c r="AU143" s="164" t="s">
        <v>21</v>
      </c>
      <c r="AV143" s="13" t="s">
        <v>257</v>
      </c>
      <c r="AW143" s="13" t="s">
        <v>36</v>
      </c>
      <c r="AX143" s="13" t="s">
        <v>88</v>
      </c>
      <c r="AY143" s="164" t="s">
        <v>250</v>
      </c>
    </row>
    <row r="144" spans="2:65" s="1" customFormat="1" ht="24.2" customHeight="1">
      <c r="B144" s="33"/>
      <c r="C144" s="138" t="s">
        <v>287</v>
      </c>
      <c r="D144" s="138" t="s">
        <v>252</v>
      </c>
      <c r="E144" s="139" t="s">
        <v>336</v>
      </c>
      <c r="F144" s="140" t="s">
        <v>337</v>
      </c>
      <c r="G144" s="141" t="s">
        <v>276</v>
      </c>
      <c r="H144" s="142">
        <v>27.75</v>
      </c>
      <c r="I144" s="143"/>
      <c r="J144" s="144">
        <f>ROUND(I144*H144,2)</f>
        <v>0</v>
      </c>
      <c r="K144" s="140" t="s">
        <v>256</v>
      </c>
      <c r="L144" s="33"/>
      <c r="M144" s="145" t="s">
        <v>1</v>
      </c>
      <c r="N144" s="146" t="s">
        <v>45</v>
      </c>
      <c r="P144" s="147">
        <f>O144*H144</f>
        <v>0</v>
      </c>
      <c r="Q144" s="147">
        <v>0</v>
      </c>
      <c r="R144" s="147">
        <f>Q144*H144</f>
        <v>0</v>
      </c>
      <c r="S144" s="147">
        <v>0</v>
      </c>
      <c r="T144" s="148">
        <f>S144*H144</f>
        <v>0</v>
      </c>
      <c r="AR144" s="149" t="s">
        <v>257</v>
      </c>
      <c r="AT144" s="149" t="s">
        <v>252</v>
      </c>
      <c r="AU144" s="149" t="s">
        <v>21</v>
      </c>
      <c r="AY144" s="17" t="s">
        <v>250</v>
      </c>
      <c r="BE144" s="150">
        <f>IF(N144="základní",J144,0)</f>
        <v>0</v>
      </c>
      <c r="BF144" s="150">
        <f>IF(N144="snížená",J144,0)</f>
        <v>0</v>
      </c>
      <c r="BG144" s="150">
        <f>IF(N144="zákl. přenesená",J144,0)</f>
        <v>0</v>
      </c>
      <c r="BH144" s="150">
        <f>IF(N144="sníž. přenesená",J144,0)</f>
        <v>0</v>
      </c>
      <c r="BI144" s="150">
        <f>IF(N144="nulová",J144,0)</f>
        <v>0</v>
      </c>
      <c r="BJ144" s="17" t="s">
        <v>88</v>
      </c>
      <c r="BK144" s="150">
        <f>ROUND(I144*H144,2)</f>
        <v>0</v>
      </c>
      <c r="BL144" s="17" t="s">
        <v>257</v>
      </c>
      <c r="BM144" s="149" t="s">
        <v>1997</v>
      </c>
    </row>
    <row r="145" spans="2:65" s="1" customFormat="1" ht="11.25">
      <c r="B145" s="33"/>
      <c r="D145" s="151" t="s">
        <v>259</v>
      </c>
      <c r="F145" s="152" t="s">
        <v>339</v>
      </c>
      <c r="I145" s="153"/>
      <c r="L145" s="33"/>
      <c r="M145" s="154"/>
      <c r="T145" s="57"/>
      <c r="AT145" s="17" t="s">
        <v>259</v>
      </c>
      <c r="AU145" s="17" t="s">
        <v>21</v>
      </c>
    </row>
    <row r="146" spans="2:65" s="12" customFormat="1" ht="11.25">
      <c r="B146" s="155"/>
      <c r="D146" s="156" t="s">
        <v>265</v>
      </c>
      <c r="E146" s="157" t="s">
        <v>1</v>
      </c>
      <c r="F146" s="158" t="s">
        <v>1998</v>
      </c>
      <c r="H146" s="159">
        <v>27.75</v>
      </c>
      <c r="I146" s="160"/>
      <c r="L146" s="155"/>
      <c r="M146" s="161"/>
      <c r="T146" s="162"/>
      <c r="AT146" s="157" t="s">
        <v>265</v>
      </c>
      <c r="AU146" s="157" t="s">
        <v>21</v>
      </c>
      <c r="AV146" s="12" t="s">
        <v>21</v>
      </c>
      <c r="AW146" s="12" t="s">
        <v>36</v>
      </c>
      <c r="AX146" s="12" t="s">
        <v>88</v>
      </c>
      <c r="AY146" s="157" t="s">
        <v>250</v>
      </c>
    </row>
    <row r="147" spans="2:65" s="1" customFormat="1" ht="24.2" customHeight="1">
      <c r="B147" s="33"/>
      <c r="C147" s="138" t="s">
        <v>293</v>
      </c>
      <c r="D147" s="138" t="s">
        <v>252</v>
      </c>
      <c r="E147" s="139" t="s">
        <v>341</v>
      </c>
      <c r="F147" s="140" t="s">
        <v>342</v>
      </c>
      <c r="G147" s="141" t="s">
        <v>276</v>
      </c>
      <c r="H147" s="142">
        <v>204</v>
      </c>
      <c r="I147" s="143"/>
      <c r="J147" s="144">
        <f>ROUND(I147*H147,2)</f>
        <v>0</v>
      </c>
      <c r="K147" s="140" t="s">
        <v>256</v>
      </c>
      <c r="L147" s="33"/>
      <c r="M147" s="145" t="s">
        <v>1</v>
      </c>
      <c r="N147" s="146" t="s">
        <v>45</v>
      </c>
      <c r="P147" s="147">
        <f>O147*H147</f>
        <v>0</v>
      </c>
      <c r="Q147" s="147">
        <v>0</v>
      </c>
      <c r="R147" s="147">
        <f>Q147*H147</f>
        <v>0</v>
      </c>
      <c r="S147" s="147">
        <v>0</v>
      </c>
      <c r="T147" s="148">
        <f>S147*H147</f>
        <v>0</v>
      </c>
      <c r="AR147" s="149" t="s">
        <v>257</v>
      </c>
      <c r="AT147" s="149" t="s">
        <v>252</v>
      </c>
      <c r="AU147" s="149" t="s">
        <v>21</v>
      </c>
      <c r="AY147" s="17" t="s">
        <v>250</v>
      </c>
      <c r="BE147" s="150">
        <f>IF(N147="základní",J147,0)</f>
        <v>0</v>
      </c>
      <c r="BF147" s="150">
        <f>IF(N147="snížená",J147,0)</f>
        <v>0</v>
      </c>
      <c r="BG147" s="150">
        <f>IF(N147="zákl. přenesená",J147,0)</f>
        <v>0</v>
      </c>
      <c r="BH147" s="150">
        <f>IF(N147="sníž. přenesená",J147,0)</f>
        <v>0</v>
      </c>
      <c r="BI147" s="150">
        <f>IF(N147="nulová",J147,0)</f>
        <v>0</v>
      </c>
      <c r="BJ147" s="17" t="s">
        <v>88</v>
      </c>
      <c r="BK147" s="150">
        <f>ROUND(I147*H147,2)</f>
        <v>0</v>
      </c>
      <c r="BL147" s="17" t="s">
        <v>257</v>
      </c>
      <c r="BM147" s="149" t="s">
        <v>1999</v>
      </c>
    </row>
    <row r="148" spans="2:65" s="1" customFormat="1" ht="11.25">
      <c r="B148" s="33"/>
      <c r="D148" s="151" t="s">
        <v>259</v>
      </c>
      <c r="F148" s="152" t="s">
        <v>344</v>
      </c>
      <c r="I148" s="153"/>
      <c r="L148" s="33"/>
      <c r="M148" s="154"/>
      <c r="T148" s="57"/>
      <c r="AT148" s="17" t="s">
        <v>259</v>
      </c>
      <c r="AU148" s="17" t="s">
        <v>21</v>
      </c>
    </row>
    <row r="149" spans="2:65" s="12" customFormat="1" ht="11.25">
      <c r="B149" s="155"/>
      <c r="D149" s="156" t="s">
        <v>265</v>
      </c>
      <c r="E149" s="157" t="s">
        <v>1</v>
      </c>
      <c r="F149" s="158" t="s">
        <v>762</v>
      </c>
      <c r="H149" s="159">
        <v>117</v>
      </c>
      <c r="I149" s="160"/>
      <c r="L149" s="155"/>
      <c r="M149" s="161"/>
      <c r="T149" s="162"/>
      <c r="AT149" s="157" t="s">
        <v>265</v>
      </c>
      <c r="AU149" s="157" t="s">
        <v>21</v>
      </c>
      <c r="AV149" s="12" t="s">
        <v>21</v>
      </c>
      <c r="AW149" s="12" t="s">
        <v>36</v>
      </c>
      <c r="AX149" s="12" t="s">
        <v>80</v>
      </c>
      <c r="AY149" s="157" t="s">
        <v>250</v>
      </c>
    </row>
    <row r="150" spans="2:65" s="12" customFormat="1" ht="11.25">
      <c r="B150" s="155"/>
      <c r="D150" s="156" t="s">
        <v>265</v>
      </c>
      <c r="E150" s="157" t="s">
        <v>1</v>
      </c>
      <c r="F150" s="158" t="s">
        <v>971</v>
      </c>
      <c r="H150" s="159">
        <v>87</v>
      </c>
      <c r="I150" s="160"/>
      <c r="L150" s="155"/>
      <c r="M150" s="161"/>
      <c r="T150" s="162"/>
      <c r="AT150" s="157" t="s">
        <v>265</v>
      </c>
      <c r="AU150" s="157" t="s">
        <v>21</v>
      </c>
      <c r="AV150" s="12" t="s">
        <v>21</v>
      </c>
      <c r="AW150" s="12" t="s">
        <v>36</v>
      </c>
      <c r="AX150" s="12" t="s">
        <v>80</v>
      </c>
      <c r="AY150" s="157" t="s">
        <v>250</v>
      </c>
    </row>
    <row r="151" spans="2:65" s="13" customFormat="1" ht="11.25">
      <c r="B151" s="163"/>
      <c r="D151" s="156" t="s">
        <v>265</v>
      </c>
      <c r="E151" s="164" t="s">
        <v>1</v>
      </c>
      <c r="F151" s="165" t="s">
        <v>273</v>
      </c>
      <c r="H151" s="166">
        <v>204</v>
      </c>
      <c r="I151" s="167"/>
      <c r="L151" s="163"/>
      <c r="M151" s="168"/>
      <c r="T151" s="169"/>
      <c r="AT151" s="164" t="s">
        <v>265</v>
      </c>
      <c r="AU151" s="164" t="s">
        <v>21</v>
      </c>
      <c r="AV151" s="13" t="s">
        <v>257</v>
      </c>
      <c r="AW151" s="13" t="s">
        <v>36</v>
      </c>
      <c r="AX151" s="13" t="s">
        <v>88</v>
      </c>
      <c r="AY151" s="164" t="s">
        <v>250</v>
      </c>
    </row>
    <row r="152" spans="2:65" s="1" customFormat="1" ht="24.2" customHeight="1">
      <c r="B152" s="33"/>
      <c r="C152" s="138" t="s">
        <v>299</v>
      </c>
      <c r="D152" s="138" t="s">
        <v>252</v>
      </c>
      <c r="E152" s="139" t="s">
        <v>346</v>
      </c>
      <c r="F152" s="140" t="s">
        <v>347</v>
      </c>
      <c r="G152" s="141" t="s">
        <v>276</v>
      </c>
      <c r="H152" s="142">
        <v>59</v>
      </c>
      <c r="I152" s="143"/>
      <c r="J152" s="144">
        <f>ROUND(I152*H152,2)</f>
        <v>0</v>
      </c>
      <c r="K152" s="140" t="s">
        <v>256</v>
      </c>
      <c r="L152" s="33"/>
      <c r="M152" s="145" t="s">
        <v>1</v>
      </c>
      <c r="N152" s="146" t="s">
        <v>45</v>
      </c>
      <c r="P152" s="147">
        <f>O152*H152</f>
        <v>0</v>
      </c>
      <c r="Q152" s="147">
        <v>0</v>
      </c>
      <c r="R152" s="147">
        <f>Q152*H152</f>
        <v>0</v>
      </c>
      <c r="S152" s="147">
        <v>0</v>
      </c>
      <c r="T152" s="148">
        <f>S152*H152</f>
        <v>0</v>
      </c>
      <c r="AR152" s="149" t="s">
        <v>257</v>
      </c>
      <c r="AT152" s="149" t="s">
        <v>252</v>
      </c>
      <c r="AU152" s="149" t="s">
        <v>21</v>
      </c>
      <c r="AY152" s="17" t="s">
        <v>250</v>
      </c>
      <c r="BE152" s="150">
        <f>IF(N152="základní",J152,0)</f>
        <v>0</v>
      </c>
      <c r="BF152" s="150">
        <f>IF(N152="snížená",J152,0)</f>
        <v>0</v>
      </c>
      <c r="BG152" s="150">
        <f>IF(N152="zákl. přenesená",J152,0)</f>
        <v>0</v>
      </c>
      <c r="BH152" s="150">
        <f>IF(N152="sníž. přenesená",J152,0)</f>
        <v>0</v>
      </c>
      <c r="BI152" s="150">
        <f>IF(N152="nulová",J152,0)</f>
        <v>0</v>
      </c>
      <c r="BJ152" s="17" t="s">
        <v>88</v>
      </c>
      <c r="BK152" s="150">
        <f>ROUND(I152*H152,2)</f>
        <v>0</v>
      </c>
      <c r="BL152" s="17" t="s">
        <v>257</v>
      </c>
      <c r="BM152" s="149" t="s">
        <v>2000</v>
      </c>
    </row>
    <row r="153" spans="2:65" s="1" customFormat="1" ht="11.25">
      <c r="B153" s="33"/>
      <c r="D153" s="151" t="s">
        <v>259</v>
      </c>
      <c r="F153" s="152" t="s">
        <v>349</v>
      </c>
      <c r="I153" s="153"/>
      <c r="L153" s="33"/>
      <c r="M153" s="154"/>
      <c r="T153" s="57"/>
      <c r="AT153" s="17" t="s">
        <v>259</v>
      </c>
      <c r="AU153" s="17" t="s">
        <v>21</v>
      </c>
    </row>
    <row r="154" spans="2:65" s="12" customFormat="1" ht="11.25">
      <c r="B154" s="155"/>
      <c r="D154" s="156" t="s">
        <v>265</v>
      </c>
      <c r="E154" s="157" t="s">
        <v>1</v>
      </c>
      <c r="F154" s="158" t="s">
        <v>2001</v>
      </c>
      <c r="H154" s="159">
        <v>59</v>
      </c>
      <c r="I154" s="160"/>
      <c r="L154" s="155"/>
      <c r="M154" s="161"/>
      <c r="T154" s="162"/>
      <c r="AT154" s="157" t="s">
        <v>265</v>
      </c>
      <c r="AU154" s="157" t="s">
        <v>21</v>
      </c>
      <c r="AV154" s="12" t="s">
        <v>21</v>
      </c>
      <c r="AW154" s="12" t="s">
        <v>36</v>
      </c>
      <c r="AX154" s="12" t="s">
        <v>88</v>
      </c>
      <c r="AY154" s="157" t="s">
        <v>250</v>
      </c>
    </row>
    <row r="155" spans="2:65" s="1" customFormat="1" ht="24.2" customHeight="1">
      <c r="B155" s="33"/>
      <c r="C155" s="138" t="s">
        <v>305</v>
      </c>
      <c r="D155" s="138" t="s">
        <v>252</v>
      </c>
      <c r="E155" s="139" t="s">
        <v>370</v>
      </c>
      <c r="F155" s="140" t="s">
        <v>371</v>
      </c>
      <c r="G155" s="141" t="s">
        <v>255</v>
      </c>
      <c r="H155" s="142">
        <v>361</v>
      </c>
      <c r="I155" s="143"/>
      <c r="J155" s="144">
        <f>ROUND(I155*H155,2)</f>
        <v>0</v>
      </c>
      <c r="K155" s="140" t="s">
        <v>256</v>
      </c>
      <c r="L155" s="33"/>
      <c r="M155" s="145" t="s">
        <v>1</v>
      </c>
      <c r="N155" s="146" t="s">
        <v>45</v>
      </c>
      <c r="P155" s="147">
        <f>O155*H155</f>
        <v>0</v>
      </c>
      <c r="Q155" s="147">
        <v>0</v>
      </c>
      <c r="R155" s="147">
        <f>Q155*H155</f>
        <v>0</v>
      </c>
      <c r="S155" s="147">
        <v>0</v>
      </c>
      <c r="T155" s="148">
        <f>S155*H155</f>
        <v>0</v>
      </c>
      <c r="AR155" s="149" t="s">
        <v>257</v>
      </c>
      <c r="AT155" s="149" t="s">
        <v>252</v>
      </c>
      <c r="AU155" s="149" t="s">
        <v>21</v>
      </c>
      <c r="AY155" s="17" t="s">
        <v>250</v>
      </c>
      <c r="BE155" s="150">
        <f>IF(N155="základní",J155,0)</f>
        <v>0</v>
      </c>
      <c r="BF155" s="150">
        <f>IF(N155="snížená",J155,0)</f>
        <v>0</v>
      </c>
      <c r="BG155" s="150">
        <f>IF(N155="zákl. přenesená",J155,0)</f>
        <v>0</v>
      </c>
      <c r="BH155" s="150">
        <f>IF(N155="sníž. přenesená",J155,0)</f>
        <v>0</v>
      </c>
      <c r="BI155" s="150">
        <f>IF(N155="nulová",J155,0)</f>
        <v>0</v>
      </c>
      <c r="BJ155" s="17" t="s">
        <v>88</v>
      </c>
      <c r="BK155" s="150">
        <f>ROUND(I155*H155,2)</f>
        <v>0</v>
      </c>
      <c r="BL155" s="17" t="s">
        <v>257</v>
      </c>
      <c r="BM155" s="149" t="s">
        <v>2002</v>
      </c>
    </row>
    <row r="156" spans="2:65" s="1" customFormat="1" ht="11.25">
      <c r="B156" s="33"/>
      <c r="D156" s="151" t="s">
        <v>259</v>
      </c>
      <c r="F156" s="152" t="s">
        <v>373</v>
      </c>
      <c r="I156" s="153"/>
      <c r="L156" s="33"/>
      <c r="M156" s="154"/>
      <c r="T156" s="57"/>
      <c r="AT156" s="17" t="s">
        <v>259</v>
      </c>
      <c r="AU156" s="17" t="s">
        <v>21</v>
      </c>
    </row>
    <row r="157" spans="2:65" s="12" customFormat="1" ht="11.25">
      <c r="B157" s="155"/>
      <c r="D157" s="156" t="s">
        <v>265</v>
      </c>
      <c r="E157" s="157" t="s">
        <v>1</v>
      </c>
      <c r="F157" s="158" t="s">
        <v>2003</v>
      </c>
      <c r="H157" s="159">
        <v>361</v>
      </c>
      <c r="I157" s="160"/>
      <c r="L157" s="155"/>
      <c r="M157" s="161"/>
      <c r="T157" s="162"/>
      <c r="AT157" s="157" t="s">
        <v>265</v>
      </c>
      <c r="AU157" s="157" t="s">
        <v>21</v>
      </c>
      <c r="AV157" s="12" t="s">
        <v>21</v>
      </c>
      <c r="AW157" s="12" t="s">
        <v>36</v>
      </c>
      <c r="AX157" s="12" t="s">
        <v>88</v>
      </c>
      <c r="AY157" s="157" t="s">
        <v>250</v>
      </c>
    </row>
    <row r="158" spans="2:65" s="1" customFormat="1" ht="16.5" customHeight="1">
      <c r="B158" s="33"/>
      <c r="C158" s="138" t="s">
        <v>311</v>
      </c>
      <c r="D158" s="138" t="s">
        <v>252</v>
      </c>
      <c r="E158" s="139" t="s">
        <v>281</v>
      </c>
      <c r="F158" s="140" t="s">
        <v>282</v>
      </c>
      <c r="G158" s="141" t="s">
        <v>283</v>
      </c>
      <c r="H158" s="142">
        <v>1</v>
      </c>
      <c r="I158" s="143"/>
      <c r="J158" s="144">
        <f>ROUND(I158*H158,2)</f>
        <v>0</v>
      </c>
      <c r="K158" s="140" t="s">
        <v>1</v>
      </c>
      <c r="L158" s="33"/>
      <c r="M158" s="145" t="s">
        <v>1</v>
      </c>
      <c r="N158" s="146" t="s">
        <v>45</v>
      </c>
      <c r="P158" s="147">
        <f>O158*H158</f>
        <v>0</v>
      </c>
      <c r="Q158" s="147">
        <v>0</v>
      </c>
      <c r="R158" s="147">
        <f>Q158*H158</f>
        <v>0</v>
      </c>
      <c r="S158" s="147">
        <v>0</v>
      </c>
      <c r="T158" s="148">
        <f>S158*H158</f>
        <v>0</v>
      </c>
      <c r="AR158" s="149" t="s">
        <v>257</v>
      </c>
      <c r="AT158" s="149" t="s">
        <v>252</v>
      </c>
      <c r="AU158" s="149" t="s">
        <v>21</v>
      </c>
      <c r="AY158" s="17" t="s">
        <v>250</v>
      </c>
      <c r="BE158" s="150">
        <f>IF(N158="základní",J158,0)</f>
        <v>0</v>
      </c>
      <c r="BF158" s="150">
        <f>IF(N158="snížená",J158,0)</f>
        <v>0</v>
      </c>
      <c r="BG158" s="150">
        <f>IF(N158="zákl. přenesená",J158,0)</f>
        <v>0</v>
      </c>
      <c r="BH158" s="150">
        <f>IF(N158="sníž. přenesená",J158,0)</f>
        <v>0</v>
      </c>
      <c r="BI158" s="150">
        <f>IF(N158="nulová",J158,0)</f>
        <v>0</v>
      </c>
      <c r="BJ158" s="17" t="s">
        <v>88</v>
      </c>
      <c r="BK158" s="150">
        <f>ROUND(I158*H158,2)</f>
        <v>0</v>
      </c>
      <c r="BL158" s="17" t="s">
        <v>257</v>
      </c>
      <c r="BM158" s="149" t="s">
        <v>2004</v>
      </c>
    </row>
    <row r="159" spans="2:65" s="1" customFormat="1" ht="78">
      <c r="B159" s="33"/>
      <c r="D159" s="156" t="s">
        <v>285</v>
      </c>
      <c r="F159" s="170" t="s">
        <v>286</v>
      </c>
      <c r="I159" s="153"/>
      <c r="L159" s="33"/>
      <c r="M159" s="154"/>
      <c r="T159" s="57"/>
      <c r="AT159" s="17" t="s">
        <v>285</v>
      </c>
      <c r="AU159" s="17" t="s">
        <v>21</v>
      </c>
    </row>
    <row r="160" spans="2:65" s="1" customFormat="1" ht="16.5" customHeight="1">
      <c r="B160" s="33"/>
      <c r="C160" s="138" t="s">
        <v>320</v>
      </c>
      <c r="D160" s="138" t="s">
        <v>252</v>
      </c>
      <c r="E160" s="139" t="s">
        <v>332</v>
      </c>
      <c r="F160" s="140" t="s">
        <v>333</v>
      </c>
      <c r="G160" s="141" t="s">
        <v>276</v>
      </c>
      <c r="H160" s="142">
        <v>145</v>
      </c>
      <c r="I160" s="143"/>
      <c r="J160" s="144">
        <f>ROUND(I160*H160,2)</f>
        <v>0</v>
      </c>
      <c r="K160" s="140" t="s">
        <v>1</v>
      </c>
      <c r="L160" s="33"/>
      <c r="M160" s="145" t="s">
        <v>1</v>
      </c>
      <c r="N160" s="146" t="s">
        <v>45</v>
      </c>
      <c r="P160" s="147">
        <f>O160*H160</f>
        <v>0</v>
      </c>
      <c r="Q160" s="147">
        <v>0</v>
      </c>
      <c r="R160" s="147">
        <f>Q160*H160</f>
        <v>0</v>
      </c>
      <c r="S160" s="147">
        <v>0</v>
      </c>
      <c r="T160" s="148">
        <f>S160*H160</f>
        <v>0</v>
      </c>
      <c r="AR160" s="149" t="s">
        <v>257</v>
      </c>
      <c r="AT160" s="149" t="s">
        <v>252</v>
      </c>
      <c r="AU160" s="149" t="s">
        <v>21</v>
      </c>
      <c r="AY160" s="17" t="s">
        <v>250</v>
      </c>
      <c r="BE160" s="150">
        <f>IF(N160="základní",J160,0)</f>
        <v>0</v>
      </c>
      <c r="BF160" s="150">
        <f>IF(N160="snížená",J160,0)</f>
        <v>0</v>
      </c>
      <c r="BG160" s="150">
        <f>IF(N160="zákl. přenesená",J160,0)</f>
        <v>0</v>
      </c>
      <c r="BH160" s="150">
        <f>IF(N160="sníž. přenesená",J160,0)</f>
        <v>0</v>
      </c>
      <c r="BI160" s="150">
        <f>IF(N160="nulová",J160,0)</f>
        <v>0</v>
      </c>
      <c r="BJ160" s="17" t="s">
        <v>88</v>
      </c>
      <c r="BK160" s="150">
        <f>ROUND(I160*H160,2)</f>
        <v>0</v>
      </c>
      <c r="BL160" s="17" t="s">
        <v>257</v>
      </c>
      <c r="BM160" s="149" t="s">
        <v>2005</v>
      </c>
    </row>
    <row r="161" spans="2:65" s="12" customFormat="1" ht="11.25">
      <c r="B161" s="155"/>
      <c r="D161" s="156" t="s">
        <v>265</v>
      </c>
      <c r="E161" s="157" t="s">
        <v>1</v>
      </c>
      <c r="F161" s="158" t="s">
        <v>1990</v>
      </c>
      <c r="H161" s="159">
        <v>145</v>
      </c>
      <c r="I161" s="160"/>
      <c r="L161" s="155"/>
      <c r="M161" s="161"/>
      <c r="T161" s="162"/>
      <c r="AT161" s="157" t="s">
        <v>265</v>
      </c>
      <c r="AU161" s="157" t="s">
        <v>21</v>
      </c>
      <c r="AV161" s="12" t="s">
        <v>21</v>
      </c>
      <c r="AW161" s="12" t="s">
        <v>36</v>
      </c>
      <c r="AX161" s="12" t="s">
        <v>88</v>
      </c>
      <c r="AY161" s="157" t="s">
        <v>250</v>
      </c>
    </row>
    <row r="162" spans="2:65" s="1" customFormat="1" ht="37.9" customHeight="1">
      <c r="B162" s="33"/>
      <c r="C162" s="138" t="s">
        <v>331</v>
      </c>
      <c r="D162" s="138" t="s">
        <v>252</v>
      </c>
      <c r="E162" s="139" t="s">
        <v>381</v>
      </c>
      <c r="F162" s="140" t="s">
        <v>382</v>
      </c>
      <c r="G162" s="141" t="s">
        <v>276</v>
      </c>
      <c r="H162" s="142">
        <v>110</v>
      </c>
      <c r="I162" s="143"/>
      <c r="J162" s="144">
        <f>ROUND(I162*H162,2)</f>
        <v>0</v>
      </c>
      <c r="K162" s="140" t="s">
        <v>256</v>
      </c>
      <c r="L162" s="33"/>
      <c r="M162" s="145" t="s">
        <v>1</v>
      </c>
      <c r="N162" s="146" t="s">
        <v>45</v>
      </c>
      <c r="P162" s="147">
        <f>O162*H162</f>
        <v>0</v>
      </c>
      <c r="Q162" s="147">
        <v>0</v>
      </c>
      <c r="R162" s="147">
        <f>Q162*H162</f>
        <v>0</v>
      </c>
      <c r="S162" s="147">
        <v>0</v>
      </c>
      <c r="T162" s="148">
        <f>S162*H162</f>
        <v>0</v>
      </c>
      <c r="AR162" s="149" t="s">
        <v>257</v>
      </c>
      <c r="AT162" s="149" t="s">
        <v>252</v>
      </c>
      <c r="AU162" s="149" t="s">
        <v>21</v>
      </c>
      <c r="AY162" s="17" t="s">
        <v>250</v>
      </c>
      <c r="BE162" s="150">
        <f>IF(N162="základní",J162,0)</f>
        <v>0</v>
      </c>
      <c r="BF162" s="150">
        <f>IF(N162="snížená",J162,0)</f>
        <v>0</v>
      </c>
      <c r="BG162" s="150">
        <f>IF(N162="zákl. přenesená",J162,0)</f>
        <v>0</v>
      </c>
      <c r="BH162" s="150">
        <f>IF(N162="sníž. přenesená",J162,0)</f>
        <v>0</v>
      </c>
      <c r="BI162" s="150">
        <f>IF(N162="nulová",J162,0)</f>
        <v>0</v>
      </c>
      <c r="BJ162" s="17" t="s">
        <v>88</v>
      </c>
      <c r="BK162" s="150">
        <f>ROUND(I162*H162,2)</f>
        <v>0</v>
      </c>
      <c r="BL162" s="17" t="s">
        <v>257</v>
      </c>
      <c r="BM162" s="149" t="s">
        <v>2006</v>
      </c>
    </row>
    <row r="163" spans="2:65" s="1" customFormat="1" ht="11.25">
      <c r="B163" s="33"/>
      <c r="D163" s="151" t="s">
        <v>259</v>
      </c>
      <c r="F163" s="152" t="s">
        <v>384</v>
      </c>
      <c r="I163" s="153"/>
      <c r="L163" s="33"/>
      <c r="M163" s="154"/>
      <c r="T163" s="57"/>
      <c r="AT163" s="17" t="s">
        <v>259</v>
      </c>
      <c r="AU163" s="17" t="s">
        <v>21</v>
      </c>
    </row>
    <row r="164" spans="2:65" s="12" customFormat="1" ht="11.25">
      <c r="B164" s="155"/>
      <c r="D164" s="156" t="s">
        <v>265</v>
      </c>
      <c r="E164" s="157" t="s">
        <v>1</v>
      </c>
      <c r="F164" s="158" t="s">
        <v>2007</v>
      </c>
      <c r="H164" s="159">
        <v>23</v>
      </c>
      <c r="I164" s="160"/>
      <c r="L164" s="155"/>
      <c r="M164" s="161"/>
      <c r="T164" s="162"/>
      <c r="AT164" s="157" t="s">
        <v>265</v>
      </c>
      <c r="AU164" s="157" t="s">
        <v>21</v>
      </c>
      <c r="AV164" s="12" t="s">
        <v>21</v>
      </c>
      <c r="AW164" s="12" t="s">
        <v>36</v>
      </c>
      <c r="AX164" s="12" t="s">
        <v>80</v>
      </c>
      <c r="AY164" s="157" t="s">
        <v>250</v>
      </c>
    </row>
    <row r="165" spans="2:65" s="14" customFormat="1" ht="11.25">
      <c r="B165" s="171"/>
      <c r="D165" s="156" t="s">
        <v>265</v>
      </c>
      <c r="E165" s="172" t="s">
        <v>1</v>
      </c>
      <c r="F165" s="173" t="s">
        <v>317</v>
      </c>
      <c r="H165" s="174">
        <v>23</v>
      </c>
      <c r="I165" s="175"/>
      <c r="L165" s="171"/>
      <c r="M165" s="176"/>
      <c r="T165" s="177"/>
      <c r="AT165" s="172" t="s">
        <v>265</v>
      </c>
      <c r="AU165" s="172" t="s">
        <v>21</v>
      </c>
      <c r="AV165" s="14" t="s">
        <v>267</v>
      </c>
      <c r="AW165" s="14" t="s">
        <v>36</v>
      </c>
      <c r="AX165" s="14" t="s">
        <v>80</v>
      </c>
      <c r="AY165" s="172" t="s">
        <v>250</v>
      </c>
    </row>
    <row r="166" spans="2:65" s="12" customFormat="1" ht="11.25">
      <c r="B166" s="155"/>
      <c r="D166" s="156" t="s">
        <v>265</v>
      </c>
      <c r="E166" s="157" t="s">
        <v>1</v>
      </c>
      <c r="F166" s="158" t="s">
        <v>2008</v>
      </c>
      <c r="H166" s="159">
        <v>87</v>
      </c>
      <c r="I166" s="160"/>
      <c r="L166" s="155"/>
      <c r="M166" s="161"/>
      <c r="T166" s="162"/>
      <c r="AT166" s="157" t="s">
        <v>265</v>
      </c>
      <c r="AU166" s="157" t="s">
        <v>21</v>
      </c>
      <c r="AV166" s="12" t="s">
        <v>21</v>
      </c>
      <c r="AW166" s="12" t="s">
        <v>36</v>
      </c>
      <c r="AX166" s="12" t="s">
        <v>80</v>
      </c>
      <c r="AY166" s="157" t="s">
        <v>250</v>
      </c>
    </row>
    <row r="167" spans="2:65" s="14" customFormat="1" ht="11.25">
      <c r="B167" s="171"/>
      <c r="D167" s="156" t="s">
        <v>265</v>
      </c>
      <c r="E167" s="172" t="s">
        <v>971</v>
      </c>
      <c r="F167" s="173" t="s">
        <v>317</v>
      </c>
      <c r="H167" s="174">
        <v>87</v>
      </c>
      <c r="I167" s="175"/>
      <c r="L167" s="171"/>
      <c r="M167" s="176"/>
      <c r="T167" s="177"/>
      <c r="AT167" s="172" t="s">
        <v>265</v>
      </c>
      <c r="AU167" s="172" t="s">
        <v>21</v>
      </c>
      <c r="AV167" s="14" t="s">
        <v>267</v>
      </c>
      <c r="AW167" s="14" t="s">
        <v>36</v>
      </c>
      <c r="AX167" s="14" t="s">
        <v>80</v>
      </c>
      <c r="AY167" s="172" t="s">
        <v>250</v>
      </c>
    </row>
    <row r="168" spans="2:65" s="13" customFormat="1" ht="11.25">
      <c r="B168" s="163"/>
      <c r="D168" s="156" t="s">
        <v>265</v>
      </c>
      <c r="E168" s="164" t="s">
        <v>1</v>
      </c>
      <c r="F168" s="165" t="s">
        <v>273</v>
      </c>
      <c r="H168" s="166">
        <v>110</v>
      </c>
      <c r="I168" s="167"/>
      <c r="L168" s="163"/>
      <c r="M168" s="168"/>
      <c r="T168" s="169"/>
      <c r="AT168" s="164" t="s">
        <v>265</v>
      </c>
      <c r="AU168" s="164" t="s">
        <v>21</v>
      </c>
      <c r="AV168" s="13" t="s">
        <v>257</v>
      </c>
      <c r="AW168" s="13" t="s">
        <v>36</v>
      </c>
      <c r="AX168" s="13" t="s">
        <v>88</v>
      </c>
      <c r="AY168" s="164" t="s">
        <v>250</v>
      </c>
    </row>
    <row r="169" spans="2:65" s="1" customFormat="1" ht="37.9" customHeight="1">
      <c r="B169" s="33"/>
      <c r="C169" s="138" t="s">
        <v>335</v>
      </c>
      <c r="D169" s="138" t="s">
        <v>252</v>
      </c>
      <c r="E169" s="139" t="s">
        <v>388</v>
      </c>
      <c r="F169" s="140" t="s">
        <v>389</v>
      </c>
      <c r="G169" s="141" t="s">
        <v>276</v>
      </c>
      <c r="H169" s="142">
        <v>1100</v>
      </c>
      <c r="I169" s="143"/>
      <c r="J169" s="144">
        <f>ROUND(I169*H169,2)</f>
        <v>0</v>
      </c>
      <c r="K169" s="140" t="s">
        <v>256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0</v>
      </c>
      <c r="R169" s="147">
        <f>Q169*H169</f>
        <v>0</v>
      </c>
      <c r="S169" s="147">
        <v>0</v>
      </c>
      <c r="T169" s="148">
        <f>S169*H169</f>
        <v>0</v>
      </c>
      <c r="AR169" s="149" t="s">
        <v>257</v>
      </c>
      <c r="AT169" s="149" t="s">
        <v>252</v>
      </c>
      <c r="AU169" s="149" t="s">
        <v>21</v>
      </c>
      <c r="AY169" s="17" t="s">
        <v>250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257</v>
      </c>
      <c r="BM169" s="149" t="s">
        <v>2009</v>
      </c>
    </row>
    <row r="170" spans="2:65" s="1" customFormat="1" ht="11.25">
      <c r="B170" s="33"/>
      <c r="D170" s="151" t="s">
        <v>259</v>
      </c>
      <c r="F170" s="152" t="s">
        <v>391</v>
      </c>
      <c r="I170" s="153"/>
      <c r="L170" s="33"/>
      <c r="M170" s="154"/>
      <c r="T170" s="57"/>
      <c r="AT170" s="17" t="s">
        <v>259</v>
      </c>
      <c r="AU170" s="17" t="s">
        <v>21</v>
      </c>
    </row>
    <row r="171" spans="2:65" s="12" customFormat="1" ht="11.25">
      <c r="B171" s="155"/>
      <c r="D171" s="156" t="s">
        <v>265</v>
      </c>
      <c r="E171" s="157" t="s">
        <v>1</v>
      </c>
      <c r="F171" s="158" t="s">
        <v>2010</v>
      </c>
      <c r="H171" s="159">
        <v>1100</v>
      </c>
      <c r="I171" s="160"/>
      <c r="L171" s="155"/>
      <c r="M171" s="161"/>
      <c r="T171" s="162"/>
      <c r="AT171" s="157" t="s">
        <v>265</v>
      </c>
      <c r="AU171" s="157" t="s">
        <v>21</v>
      </c>
      <c r="AV171" s="12" t="s">
        <v>21</v>
      </c>
      <c r="AW171" s="12" t="s">
        <v>36</v>
      </c>
      <c r="AX171" s="12" t="s">
        <v>88</v>
      </c>
      <c r="AY171" s="157" t="s">
        <v>250</v>
      </c>
    </row>
    <row r="172" spans="2:65" s="1" customFormat="1" ht="33" customHeight="1">
      <c r="B172" s="33"/>
      <c r="C172" s="138" t="s">
        <v>340</v>
      </c>
      <c r="D172" s="138" t="s">
        <v>252</v>
      </c>
      <c r="E172" s="139" t="s">
        <v>400</v>
      </c>
      <c r="F172" s="140" t="s">
        <v>401</v>
      </c>
      <c r="G172" s="141" t="s">
        <v>402</v>
      </c>
      <c r="H172" s="142">
        <v>220</v>
      </c>
      <c r="I172" s="143"/>
      <c r="J172" s="144">
        <f>ROUND(I172*H172,2)</f>
        <v>0</v>
      </c>
      <c r="K172" s="140" t="s">
        <v>256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0</v>
      </c>
      <c r="R172" s="147">
        <f>Q172*H172</f>
        <v>0</v>
      </c>
      <c r="S172" s="147">
        <v>0</v>
      </c>
      <c r="T172" s="148">
        <f>S172*H172</f>
        <v>0</v>
      </c>
      <c r="AR172" s="149" t="s">
        <v>257</v>
      </c>
      <c r="AT172" s="149" t="s">
        <v>252</v>
      </c>
      <c r="AU172" s="149" t="s">
        <v>21</v>
      </c>
      <c r="AY172" s="17" t="s">
        <v>250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257</v>
      </c>
      <c r="BM172" s="149" t="s">
        <v>2011</v>
      </c>
    </row>
    <row r="173" spans="2:65" s="1" customFormat="1" ht="11.25">
      <c r="B173" s="33"/>
      <c r="D173" s="151" t="s">
        <v>259</v>
      </c>
      <c r="F173" s="152" t="s">
        <v>404</v>
      </c>
      <c r="I173" s="153"/>
      <c r="L173" s="33"/>
      <c r="M173" s="154"/>
      <c r="T173" s="57"/>
      <c r="AT173" s="17" t="s">
        <v>259</v>
      </c>
      <c r="AU173" s="17" t="s">
        <v>21</v>
      </c>
    </row>
    <row r="174" spans="2:65" s="12" customFormat="1" ht="11.25">
      <c r="B174" s="155"/>
      <c r="D174" s="156" t="s">
        <v>265</v>
      </c>
      <c r="E174" s="157" t="s">
        <v>1</v>
      </c>
      <c r="F174" s="158" t="s">
        <v>2012</v>
      </c>
      <c r="H174" s="159">
        <v>220</v>
      </c>
      <c r="I174" s="160"/>
      <c r="L174" s="155"/>
      <c r="M174" s="161"/>
      <c r="T174" s="162"/>
      <c r="AT174" s="157" t="s">
        <v>265</v>
      </c>
      <c r="AU174" s="157" t="s">
        <v>21</v>
      </c>
      <c r="AV174" s="12" t="s">
        <v>21</v>
      </c>
      <c r="AW174" s="12" t="s">
        <v>36</v>
      </c>
      <c r="AX174" s="12" t="s">
        <v>88</v>
      </c>
      <c r="AY174" s="157" t="s">
        <v>250</v>
      </c>
    </row>
    <row r="175" spans="2:65" s="1" customFormat="1" ht="16.5" customHeight="1">
      <c r="B175" s="33"/>
      <c r="C175" s="138" t="s">
        <v>8</v>
      </c>
      <c r="D175" s="138" t="s">
        <v>252</v>
      </c>
      <c r="E175" s="139" t="s">
        <v>412</v>
      </c>
      <c r="F175" s="140" t="s">
        <v>413</v>
      </c>
      <c r="G175" s="141" t="s">
        <v>276</v>
      </c>
      <c r="H175" s="142">
        <v>117</v>
      </c>
      <c r="I175" s="143"/>
      <c r="J175" s="144">
        <f>ROUND(I175*H175,2)</f>
        <v>0</v>
      </c>
      <c r="K175" s="140" t="s">
        <v>256</v>
      </c>
      <c r="L175" s="33"/>
      <c r="M175" s="145" t="s">
        <v>1</v>
      </c>
      <c r="N175" s="146" t="s">
        <v>45</v>
      </c>
      <c r="P175" s="147">
        <f>O175*H175</f>
        <v>0</v>
      </c>
      <c r="Q175" s="147">
        <v>0</v>
      </c>
      <c r="R175" s="147">
        <f>Q175*H175</f>
        <v>0</v>
      </c>
      <c r="S175" s="147">
        <v>0</v>
      </c>
      <c r="T175" s="148">
        <f>S175*H175</f>
        <v>0</v>
      </c>
      <c r="AR175" s="149" t="s">
        <v>257</v>
      </c>
      <c r="AT175" s="149" t="s">
        <v>252</v>
      </c>
      <c r="AU175" s="149" t="s">
        <v>21</v>
      </c>
      <c r="AY175" s="17" t="s">
        <v>250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257</v>
      </c>
      <c r="BM175" s="149" t="s">
        <v>2013</v>
      </c>
    </row>
    <row r="176" spans="2:65" s="1" customFormat="1" ht="11.25">
      <c r="B176" s="33"/>
      <c r="D176" s="151" t="s">
        <v>259</v>
      </c>
      <c r="F176" s="152" t="s">
        <v>415</v>
      </c>
      <c r="I176" s="153"/>
      <c r="L176" s="33"/>
      <c r="M176" s="154"/>
      <c r="T176" s="57"/>
      <c r="AT176" s="17" t="s">
        <v>259</v>
      </c>
      <c r="AU176" s="17" t="s">
        <v>21</v>
      </c>
    </row>
    <row r="177" spans="2:65" s="12" customFormat="1" ht="11.25">
      <c r="B177" s="155"/>
      <c r="D177" s="156" t="s">
        <v>265</v>
      </c>
      <c r="E177" s="157" t="s">
        <v>1</v>
      </c>
      <c r="F177" s="158" t="s">
        <v>1994</v>
      </c>
      <c r="H177" s="159">
        <v>59</v>
      </c>
      <c r="I177" s="160"/>
      <c r="L177" s="155"/>
      <c r="M177" s="161"/>
      <c r="T177" s="162"/>
      <c r="AT177" s="157" t="s">
        <v>265</v>
      </c>
      <c r="AU177" s="157" t="s">
        <v>21</v>
      </c>
      <c r="AV177" s="12" t="s">
        <v>21</v>
      </c>
      <c r="AW177" s="12" t="s">
        <v>36</v>
      </c>
      <c r="AX177" s="12" t="s">
        <v>80</v>
      </c>
      <c r="AY177" s="157" t="s">
        <v>250</v>
      </c>
    </row>
    <row r="178" spans="2:65" s="12" customFormat="1" ht="11.25">
      <c r="B178" s="155"/>
      <c r="D178" s="156" t="s">
        <v>265</v>
      </c>
      <c r="E178" s="157" t="s">
        <v>1</v>
      </c>
      <c r="F178" s="158" t="s">
        <v>1995</v>
      </c>
      <c r="H178" s="159">
        <v>58</v>
      </c>
      <c r="I178" s="160"/>
      <c r="L178" s="155"/>
      <c r="M178" s="161"/>
      <c r="T178" s="162"/>
      <c r="AT178" s="157" t="s">
        <v>265</v>
      </c>
      <c r="AU178" s="157" t="s">
        <v>21</v>
      </c>
      <c r="AV178" s="12" t="s">
        <v>21</v>
      </c>
      <c r="AW178" s="12" t="s">
        <v>36</v>
      </c>
      <c r="AX178" s="12" t="s">
        <v>80</v>
      </c>
      <c r="AY178" s="157" t="s">
        <v>250</v>
      </c>
    </row>
    <row r="179" spans="2:65" s="13" customFormat="1" ht="11.25">
      <c r="B179" s="163"/>
      <c r="D179" s="156" t="s">
        <v>265</v>
      </c>
      <c r="E179" s="164" t="s">
        <v>1</v>
      </c>
      <c r="F179" s="165" t="s">
        <v>273</v>
      </c>
      <c r="H179" s="166">
        <v>117</v>
      </c>
      <c r="I179" s="167"/>
      <c r="L179" s="163"/>
      <c r="M179" s="168"/>
      <c r="T179" s="169"/>
      <c r="AT179" s="164" t="s">
        <v>265</v>
      </c>
      <c r="AU179" s="164" t="s">
        <v>21</v>
      </c>
      <c r="AV179" s="13" t="s">
        <v>257</v>
      </c>
      <c r="AW179" s="13" t="s">
        <v>36</v>
      </c>
      <c r="AX179" s="13" t="s">
        <v>88</v>
      </c>
      <c r="AY179" s="164" t="s">
        <v>250</v>
      </c>
    </row>
    <row r="180" spans="2:65" s="1" customFormat="1" ht="33" customHeight="1">
      <c r="B180" s="33"/>
      <c r="C180" s="138" t="s">
        <v>351</v>
      </c>
      <c r="D180" s="138" t="s">
        <v>252</v>
      </c>
      <c r="E180" s="139" t="s">
        <v>418</v>
      </c>
      <c r="F180" s="140" t="s">
        <v>419</v>
      </c>
      <c r="G180" s="141" t="s">
        <v>255</v>
      </c>
      <c r="H180" s="142">
        <v>185</v>
      </c>
      <c r="I180" s="143"/>
      <c r="J180" s="144">
        <f>ROUND(I180*H180,2)</f>
        <v>0</v>
      </c>
      <c r="K180" s="140" t="s">
        <v>256</v>
      </c>
      <c r="L180" s="33"/>
      <c r="M180" s="145" t="s">
        <v>1</v>
      </c>
      <c r="N180" s="146" t="s">
        <v>45</v>
      </c>
      <c r="P180" s="147">
        <f>O180*H180</f>
        <v>0</v>
      </c>
      <c r="Q180" s="147">
        <v>0</v>
      </c>
      <c r="R180" s="147">
        <f>Q180*H180</f>
        <v>0</v>
      </c>
      <c r="S180" s="147">
        <v>0</v>
      </c>
      <c r="T180" s="148">
        <f>S180*H180</f>
        <v>0</v>
      </c>
      <c r="AR180" s="149" t="s">
        <v>257</v>
      </c>
      <c r="AT180" s="149" t="s">
        <v>252</v>
      </c>
      <c r="AU180" s="149" t="s">
        <v>21</v>
      </c>
      <c r="AY180" s="17" t="s">
        <v>250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257</v>
      </c>
      <c r="BM180" s="149" t="s">
        <v>2014</v>
      </c>
    </row>
    <row r="181" spans="2:65" s="1" customFormat="1" ht="11.25">
      <c r="B181" s="33"/>
      <c r="D181" s="151" t="s">
        <v>259</v>
      </c>
      <c r="F181" s="152" t="s">
        <v>421</v>
      </c>
      <c r="I181" s="153"/>
      <c r="L181" s="33"/>
      <c r="M181" s="154"/>
      <c r="T181" s="57"/>
      <c r="AT181" s="17" t="s">
        <v>259</v>
      </c>
      <c r="AU181" s="17" t="s">
        <v>21</v>
      </c>
    </row>
    <row r="182" spans="2:65" s="12" customFormat="1" ht="11.25">
      <c r="B182" s="155"/>
      <c r="D182" s="156" t="s">
        <v>265</v>
      </c>
      <c r="E182" s="157" t="s">
        <v>1</v>
      </c>
      <c r="F182" s="158" t="s">
        <v>2015</v>
      </c>
      <c r="H182" s="159">
        <v>185</v>
      </c>
      <c r="I182" s="160"/>
      <c r="L182" s="155"/>
      <c r="M182" s="161"/>
      <c r="T182" s="162"/>
      <c r="AT182" s="157" t="s">
        <v>265</v>
      </c>
      <c r="AU182" s="157" t="s">
        <v>21</v>
      </c>
      <c r="AV182" s="12" t="s">
        <v>21</v>
      </c>
      <c r="AW182" s="12" t="s">
        <v>36</v>
      </c>
      <c r="AX182" s="12" t="s">
        <v>88</v>
      </c>
      <c r="AY182" s="157" t="s">
        <v>250</v>
      </c>
    </row>
    <row r="183" spans="2:65" s="1" customFormat="1" ht="24.2" customHeight="1">
      <c r="B183" s="33"/>
      <c r="C183" s="138" t="s">
        <v>357</v>
      </c>
      <c r="D183" s="138" t="s">
        <v>252</v>
      </c>
      <c r="E183" s="139" t="s">
        <v>436</v>
      </c>
      <c r="F183" s="140" t="s">
        <v>437</v>
      </c>
      <c r="G183" s="141" t="s">
        <v>255</v>
      </c>
      <c r="H183" s="142">
        <v>185</v>
      </c>
      <c r="I183" s="143"/>
      <c r="J183" s="144">
        <f>ROUND(I183*H183,2)</f>
        <v>0</v>
      </c>
      <c r="K183" s="140" t="s">
        <v>256</v>
      </c>
      <c r="L183" s="33"/>
      <c r="M183" s="145" t="s">
        <v>1</v>
      </c>
      <c r="N183" s="146" t="s">
        <v>45</v>
      </c>
      <c r="P183" s="147">
        <f>O183*H183</f>
        <v>0</v>
      </c>
      <c r="Q183" s="147">
        <v>0</v>
      </c>
      <c r="R183" s="147">
        <f>Q183*H183</f>
        <v>0</v>
      </c>
      <c r="S183" s="147">
        <v>0</v>
      </c>
      <c r="T183" s="148">
        <f>S183*H183</f>
        <v>0</v>
      </c>
      <c r="AR183" s="149" t="s">
        <v>257</v>
      </c>
      <c r="AT183" s="149" t="s">
        <v>252</v>
      </c>
      <c r="AU183" s="149" t="s">
        <v>21</v>
      </c>
      <c r="AY183" s="17" t="s">
        <v>250</v>
      </c>
      <c r="BE183" s="150">
        <f>IF(N183="základní",J183,0)</f>
        <v>0</v>
      </c>
      <c r="BF183" s="150">
        <f>IF(N183="snížená",J183,0)</f>
        <v>0</v>
      </c>
      <c r="BG183" s="150">
        <f>IF(N183="zákl. přenesená",J183,0)</f>
        <v>0</v>
      </c>
      <c r="BH183" s="150">
        <f>IF(N183="sníž. přenesená",J183,0)</f>
        <v>0</v>
      </c>
      <c r="BI183" s="150">
        <f>IF(N183="nulová",J183,0)</f>
        <v>0</v>
      </c>
      <c r="BJ183" s="17" t="s">
        <v>88</v>
      </c>
      <c r="BK183" s="150">
        <f>ROUND(I183*H183,2)</f>
        <v>0</v>
      </c>
      <c r="BL183" s="17" t="s">
        <v>257</v>
      </c>
      <c r="BM183" s="149" t="s">
        <v>2016</v>
      </c>
    </row>
    <row r="184" spans="2:65" s="1" customFormat="1" ht="11.25">
      <c r="B184" s="33"/>
      <c r="D184" s="151" t="s">
        <v>259</v>
      </c>
      <c r="F184" s="152" t="s">
        <v>439</v>
      </c>
      <c r="I184" s="153"/>
      <c r="L184" s="33"/>
      <c r="M184" s="154"/>
      <c r="T184" s="57"/>
      <c r="AT184" s="17" t="s">
        <v>259</v>
      </c>
      <c r="AU184" s="17" t="s">
        <v>21</v>
      </c>
    </row>
    <row r="185" spans="2:65" s="1" customFormat="1" ht="16.5" customHeight="1">
      <c r="B185" s="33"/>
      <c r="C185" s="178" t="s">
        <v>363</v>
      </c>
      <c r="D185" s="178" t="s">
        <v>364</v>
      </c>
      <c r="E185" s="179" t="s">
        <v>441</v>
      </c>
      <c r="F185" s="180" t="s">
        <v>442</v>
      </c>
      <c r="G185" s="181" t="s">
        <v>443</v>
      </c>
      <c r="H185" s="182">
        <v>3.7</v>
      </c>
      <c r="I185" s="183"/>
      <c r="J185" s="184">
        <f>ROUND(I185*H185,2)</f>
        <v>0</v>
      </c>
      <c r="K185" s="180" t="s">
        <v>256</v>
      </c>
      <c r="L185" s="185"/>
      <c r="M185" s="186" t="s">
        <v>1</v>
      </c>
      <c r="N185" s="187" t="s">
        <v>45</v>
      </c>
      <c r="P185" s="147">
        <f>O185*H185</f>
        <v>0</v>
      </c>
      <c r="Q185" s="147">
        <v>1E-3</v>
      </c>
      <c r="R185" s="147">
        <f>Q185*H185</f>
        <v>3.7000000000000002E-3</v>
      </c>
      <c r="S185" s="147">
        <v>0</v>
      </c>
      <c r="T185" s="148">
        <f>S185*H185</f>
        <v>0</v>
      </c>
      <c r="AR185" s="149" t="s">
        <v>299</v>
      </c>
      <c r="AT185" s="149" t="s">
        <v>364</v>
      </c>
      <c r="AU185" s="149" t="s">
        <v>21</v>
      </c>
      <c r="AY185" s="17" t="s">
        <v>250</v>
      </c>
      <c r="BE185" s="150">
        <f>IF(N185="základní",J185,0)</f>
        <v>0</v>
      </c>
      <c r="BF185" s="150">
        <f>IF(N185="snížená",J185,0)</f>
        <v>0</v>
      </c>
      <c r="BG185" s="150">
        <f>IF(N185="zákl. přenesená",J185,0)</f>
        <v>0</v>
      </c>
      <c r="BH185" s="150">
        <f>IF(N185="sníž. přenesená",J185,0)</f>
        <v>0</v>
      </c>
      <c r="BI185" s="150">
        <f>IF(N185="nulová",J185,0)</f>
        <v>0</v>
      </c>
      <c r="BJ185" s="17" t="s">
        <v>88</v>
      </c>
      <c r="BK185" s="150">
        <f>ROUND(I185*H185,2)</f>
        <v>0</v>
      </c>
      <c r="BL185" s="17" t="s">
        <v>257</v>
      </c>
      <c r="BM185" s="149" t="s">
        <v>2017</v>
      </c>
    </row>
    <row r="186" spans="2:65" s="12" customFormat="1" ht="11.25">
      <c r="B186" s="155"/>
      <c r="D186" s="156" t="s">
        <v>265</v>
      </c>
      <c r="F186" s="158" t="s">
        <v>2018</v>
      </c>
      <c r="H186" s="159">
        <v>3.7</v>
      </c>
      <c r="I186" s="160"/>
      <c r="L186" s="155"/>
      <c r="M186" s="161"/>
      <c r="T186" s="162"/>
      <c r="AT186" s="157" t="s">
        <v>265</v>
      </c>
      <c r="AU186" s="157" t="s">
        <v>21</v>
      </c>
      <c r="AV186" s="12" t="s">
        <v>21</v>
      </c>
      <c r="AW186" s="12" t="s">
        <v>4</v>
      </c>
      <c r="AX186" s="12" t="s">
        <v>88</v>
      </c>
      <c r="AY186" s="157" t="s">
        <v>250</v>
      </c>
    </row>
    <row r="187" spans="2:65" s="1" customFormat="1" ht="24.2" customHeight="1">
      <c r="B187" s="33"/>
      <c r="C187" s="138" t="s">
        <v>369</v>
      </c>
      <c r="D187" s="138" t="s">
        <v>252</v>
      </c>
      <c r="E187" s="139" t="s">
        <v>448</v>
      </c>
      <c r="F187" s="140" t="s">
        <v>449</v>
      </c>
      <c r="G187" s="141" t="s">
        <v>255</v>
      </c>
      <c r="H187" s="142">
        <v>185</v>
      </c>
      <c r="I187" s="143"/>
      <c r="J187" s="144">
        <f>ROUND(I187*H187,2)</f>
        <v>0</v>
      </c>
      <c r="K187" s="140" t="s">
        <v>256</v>
      </c>
      <c r="L187" s="33"/>
      <c r="M187" s="145" t="s">
        <v>1</v>
      </c>
      <c r="N187" s="146" t="s">
        <v>45</v>
      </c>
      <c r="P187" s="147">
        <f>O187*H187</f>
        <v>0</v>
      </c>
      <c r="Q187" s="147">
        <v>0</v>
      </c>
      <c r="R187" s="147">
        <f>Q187*H187</f>
        <v>0</v>
      </c>
      <c r="S187" s="147">
        <v>0</v>
      </c>
      <c r="T187" s="148">
        <f>S187*H187</f>
        <v>0</v>
      </c>
      <c r="AR187" s="149" t="s">
        <v>257</v>
      </c>
      <c r="AT187" s="149" t="s">
        <v>252</v>
      </c>
      <c r="AU187" s="149" t="s">
        <v>21</v>
      </c>
      <c r="AY187" s="17" t="s">
        <v>250</v>
      </c>
      <c r="BE187" s="150">
        <f>IF(N187="základní",J187,0)</f>
        <v>0</v>
      </c>
      <c r="BF187" s="150">
        <f>IF(N187="snížená",J187,0)</f>
        <v>0</v>
      </c>
      <c r="BG187" s="150">
        <f>IF(N187="zákl. přenesená",J187,0)</f>
        <v>0</v>
      </c>
      <c r="BH187" s="150">
        <f>IF(N187="sníž. přenesená",J187,0)</f>
        <v>0</v>
      </c>
      <c r="BI187" s="150">
        <f>IF(N187="nulová",J187,0)</f>
        <v>0</v>
      </c>
      <c r="BJ187" s="17" t="s">
        <v>88</v>
      </c>
      <c r="BK187" s="150">
        <f>ROUND(I187*H187,2)</f>
        <v>0</v>
      </c>
      <c r="BL187" s="17" t="s">
        <v>257</v>
      </c>
      <c r="BM187" s="149" t="s">
        <v>2019</v>
      </c>
    </row>
    <row r="188" spans="2:65" s="1" customFormat="1" ht="11.25">
      <c r="B188" s="33"/>
      <c r="D188" s="151" t="s">
        <v>259</v>
      </c>
      <c r="F188" s="152" t="s">
        <v>451</v>
      </c>
      <c r="I188" s="153"/>
      <c r="L188" s="33"/>
      <c r="M188" s="154"/>
      <c r="T188" s="57"/>
      <c r="AT188" s="17" t="s">
        <v>259</v>
      </c>
      <c r="AU188" s="17" t="s">
        <v>21</v>
      </c>
    </row>
    <row r="189" spans="2:65" s="12" customFormat="1" ht="11.25">
      <c r="B189" s="155"/>
      <c r="D189" s="156" t="s">
        <v>265</v>
      </c>
      <c r="E189" s="157" t="s">
        <v>1</v>
      </c>
      <c r="F189" s="158" t="s">
        <v>2020</v>
      </c>
      <c r="H189" s="159">
        <v>185</v>
      </c>
      <c r="I189" s="160"/>
      <c r="L189" s="155"/>
      <c r="M189" s="161"/>
      <c r="T189" s="162"/>
      <c r="AT189" s="157" t="s">
        <v>265</v>
      </c>
      <c r="AU189" s="157" t="s">
        <v>21</v>
      </c>
      <c r="AV189" s="12" t="s">
        <v>21</v>
      </c>
      <c r="AW189" s="12" t="s">
        <v>36</v>
      </c>
      <c r="AX189" s="12" t="s">
        <v>88</v>
      </c>
      <c r="AY189" s="157" t="s">
        <v>250</v>
      </c>
    </row>
    <row r="190" spans="2:65" s="1" customFormat="1" ht="16.5" customHeight="1">
      <c r="B190" s="33"/>
      <c r="C190" s="138" t="s">
        <v>375</v>
      </c>
      <c r="D190" s="138" t="s">
        <v>252</v>
      </c>
      <c r="E190" s="139" t="s">
        <v>455</v>
      </c>
      <c r="F190" s="140" t="s">
        <v>456</v>
      </c>
      <c r="G190" s="141" t="s">
        <v>276</v>
      </c>
      <c r="H190" s="142">
        <v>3.7</v>
      </c>
      <c r="I190" s="143"/>
      <c r="J190" s="144">
        <f>ROUND(I190*H190,2)</f>
        <v>0</v>
      </c>
      <c r="K190" s="140" t="s">
        <v>256</v>
      </c>
      <c r="L190" s="33"/>
      <c r="M190" s="145" t="s">
        <v>1</v>
      </c>
      <c r="N190" s="146" t="s">
        <v>45</v>
      </c>
      <c r="P190" s="147">
        <f>O190*H190</f>
        <v>0</v>
      </c>
      <c r="Q190" s="147">
        <v>0</v>
      </c>
      <c r="R190" s="147">
        <f>Q190*H190</f>
        <v>0</v>
      </c>
      <c r="S190" s="147">
        <v>0</v>
      </c>
      <c r="T190" s="148">
        <f>S190*H190</f>
        <v>0</v>
      </c>
      <c r="AR190" s="149" t="s">
        <v>257</v>
      </c>
      <c r="AT190" s="149" t="s">
        <v>252</v>
      </c>
      <c r="AU190" s="149" t="s">
        <v>21</v>
      </c>
      <c r="AY190" s="17" t="s">
        <v>250</v>
      </c>
      <c r="BE190" s="150">
        <f>IF(N190="základní",J190,0)</f>
        <v>0</v>
      </c>
      <c r="BF190" s="150">
        <f>IF(N190="snížená",J190,0)</f>
        <v>0</v>
      </c>
      <c r="BG190" s="150">
        <f>IF(N190="zákl. přenesená",J190,0)</f>
        <v>0</v>
      </c>
      <c r="BH190" s="150">
        <f>IF(N190="sníž. přenesená",J190,0)</f>
        <v>0</v>
      </c>
      <c r="BI190" s="150">
        <f>IF(N190="nulová",J190,0)</f>
        <v>0</v>
      </c>
      <c r="BJ190" s="17" t="s">
        <v>88</v>
      </c>
      <c r="BK190" s="150">
        <f>ROUND(I190*H190,2)</f>
        <v>0</v>
      </c>
      <c r="BL190" s="17" t="s">
        <v>257</v>
      </c>
      <c r="BM190" s="149" t="s">
        <v>2021</v>
      </c>
    </row>
    <row r="191" spans="2:65" s="1" customFormat="1" ht="11.25">
      <c r="B191" s="33"/>
      <c r="D191" s="151" t="s">
        <v>259</v>
      </c>
      <c r="F191" s="152" t="s">
        <v>458</v>
      </c>
      <c r="I191" s="153"/>
      <c r="L191" s="33"/>
      <c r="M191" s="154"/>
      <c r="T191" s="57"/>
      <c r="AT191" s="17" t="s">
        <v>259</v>
      </c>
      <c r="AU191" s="17" t="s">
        <v>21</v>
      </c>
    </row>
    <row r="192" spans="2:65" s="11" customFormat="1" ht="22.9" customHeight="1">
      <c r="B192" s="126"/>
      <c r="D192" s="127" t="s">
        <v>79</v>
      </c>
      <c r="E192" s="136" t="s">
        <v>257</v>
      </c>
      <c r="F192" s="136" t="s">
        <v>553</v>
      </c>
      <c r="I192" s="129"/>
      <c r="J192" s="137">
        <f>BK192</f>
        <v>0</v>
      </c>
      <c r="L192" s="126"/>
      <c r="M192" s="131"/>
      <c r="P192" s="132">
        <f>SUM(P193:P198)</f>
        <v>0</v>
      </c>
      <c r="R192" s="132">
        <f>SUM(R193:R198)</f>
        <v>620.69039999999995</v>
      </c>
      <c r="T192" s="133">
        <f>SUM(T193:T198)</f>
        <v>0</v>
      </c>
      <c r="AR192" s="127" t="s">
        <v>88</v>
      </c>
      <c r="AT192" s="134" t="s">
        <v>79</v>
      </c>
      <c r="AU192" s="134" t="s">
        <v>88</v>
      </c>
      <c r="AY192" s="127" t="s">
        <v>250</v>
      </c>
      <c r="BK192" s="135">
        <f>SUM(BK193:BK198)</f>
        <v>0</v>
      </c>
    </row>
    <row r="193" spans="2:65" s="1" customFormat="1" ht="33" customHeight="1">
      <c r="B193" s="33"/>
      <c r="C193" s="138" t="s">
        <v>7</v>
      </c>
      <c r="D193" s="138" t="s">
        <v>252</v>
      </c>
      <c r="E193" s="139" t="s">
        <v>589</v>
      </c>
      <c r="F193" s="140" t="s">
        <v>590</v>
      </c>
      <c r="G193" s="141" t="s">
        <v>276</v>
      </c>
      <c r="H193" s="142">
        <v>255</v>
      </c>
      <c r="I193" s="143"/>
      <c r="J193" s="144">
        <f>ROUND(I193*H193,2)</f>
        <v>0</v>
      </c>
      <c r="K193" s="140" t="s">
        <v>1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2.4340799999999998</v>
      </c>
      <c r="R193" s="147">
        <f>Q193*H193</f>
        <v>620.69039999999995</v>
      </c>
      <c r="S193" s="147">
        <v>0</v>
      </c>
      <c r="T193" s="148">
        <f>S193*H193</f>
        <v>0</v>
      </c>
      <c r="AR193" s="149" t="s">
        <v>257</v>
      </c>
      <c r="AT193" s="149" t="s">
        <v>252</v>
      </c>
      <c r="AU193" s="149" t="s">
        <v>21</v>
      </c>
      <c r="AY193" s="17" t="s">
        <v>250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257</v>
      </c>
      <c r="BM193" s="149" t="s">
        <v>2022</v>
      </c>
    </row>
    <row r="194" spans="2:65" s="1" customFormat="1" ht="29.25">
      <c r="B194" s="33"/>
      <c r="D194" s="156" t="s">
        <v>285</v>
      </c>
      <c r="F194" s="170" t="s">
        <v>592</v>
      </c>
      <c r="I194" s="153"/>
      <c r="L194" s="33"/>
      <c r="M194" s="154"/>
      <c r="T194" s="57"/>
      <c r="AT194" s="17" t="s">
        <v>285</v>
      </c>
      <c r="AU194" s="17" t="s">
        <v>21</v>
      </c>
    </row>
    <row r="195" spans="2:65" s="12" customFormat="1" ht="11.25">
      <c r="B195" s="155"/>
      <c r="D195" s="156" t="s">
        <v>265</v>
      </c>
      <c r="E195" s="157" t="s">
        <v>1</v>
      </c>
      <c r="F195" s="158" t="s">
        <v>2023</v>
      </c>
      <c r="H195" s="159">
        <v>255</v>
      </c>
      <c r="I195" s="160"/>
      <c r="L195" s="155"/>
      <c r="M195" s="161"/>
      <c r="T195" s="162"/>
      <c r="AT195" s="157" t="s">
        <v>265</v>
      </c>
      <c r="AU195" s="157" t="s">
        <v>21</v>
      </c>
      <c r="AV195" s="12" t="s">
        <v>21</v>
      </c>
      <c r="AW195" s="12" t="s">
        <v>36</v>
      </c>
      <c r="AX195" s="12" t="s">
        <v>88</v>
      </c>
      <c r="AY195" s="157" t="s">
        <v>250</v>
      </c>
    </row>
    <row r="196" spans="2:65" s="1" customFormat="1" ht="24.2" customHeight="1">
      <c r="B196" s="33"/>
      <c r="C196" s="138" t="s">
        <v>387</v>
      </c>
      <c r="D196" s="138" t="s">
        <v>252</v>
      </c>
      <c r="E196" s="139" t="s">
        <v>595</v>
      </c>
      <c r="F196" s="140" t="s">
        <v>596</v>
      </c>
      <c r="G196" s="141" t="s">
        <v>255</v>
      </c>
      <c r="H196" s="142">
        <v>361</v>
      </c>
      <c r="I196" s="143"/>
      <c r="J196" s="144">
        <f>ROUND(I196*H196,2)</f>
        <v>0</v>
      </c>
      <c r="K196" s="140" t="s">
        <v>256</v>
      </c>
      <c r="L196" s="33"/>
      <c r="M196" s="145" t="s">
        <v>1</v>
      </c>
      <c r="N196" s="146" t="s">
        <v>45</v>
      </c>
      <c r="P196" s="147">
        <f>O196*H196</f>
        <v>0</v>
      </c>
      <c r="Q196" s="147">
        <v>0</v>
      </c>
      <c r="R196" s="147">
        <f>Q196*H196</f>
        <v>0</v>
      </c>
      <c r="S196" s="147">
        <v>0</v>
      </c>
      <c r="T196" s="148">
        <f>S196*H196</f>
        <v>0</v>
      </c>
      <c r="AR196" s="149" t="s">
        <v>257</v>
      </c>
      <c r="AT196" s="149" t="s">
        <v>252</v>
      </c>
      <c r="AU196" s="149" t="s">
        <v>21</v>
      </c>
      <c r="AY196" s="17" t="s">
        <v>250</v>
      </c>
      <c r="BE196" s="150">
        <f>IF(N196="základní",J196,0)</f>
        <v>0</v>
      </c>
      <c r="BF196" s="150">
        <f>IF(N196="snížená",J196,0)</f>
        <v>0</v>
      </c>
      <c r="BG196" s="150">
        <f>IF(N196="zákl. přenesená",J196,0)</f>
        <v>0</v>
      </c>
      <c r="BH196" s="150">
        <f>IF(N196="sníž. přenesená",J196,0)</f>
        <v>0</v>
      </c>
      <c r="BI196" s="150">
        <f>IF(N196="nulová",J196,0)</f>
        <v>0</v>
      </c>
      <c r="BJ196" s="17" t="s">
        <v>88</v>
      </c>
      <c r="BK196" s="150">
        <f>ROUND(I196*H196,2)</f>
        <v>0</v>
      </c>
      <c r="BL196" s="17" t="s">
        <v>257</v>
      </c>
      <c r="BM196" s="149" t="s">
        <v>2024</v>
      </c>
    </row>
    <row r="197" spans="2:65" s="1" customFormat="1" ht="11.25">
      <c r="B197" s="33"/>
      <c r="D197" s="151" t="s">
        <v>259</v>
      </c>
      <c r="F197" s="152" t="s">
        <v>598</v>
      </c>
      <c r="I197" s="153"/>
      <c r="L197" s="33"/>
      <c r="M197" s="154"/>
      <c r="T197" s="57"/>
      <c r="AT197" s="17" t="s">
        <v>259</v>
      </c>
      <c r="AU197" s="17" t="s">
        <v>21</v>
      </c>
    </row>
    <row r="198" spans="2:65" s="12" customFormat="1" ht="11.25">
      <c r="B198" s="155"/>
      <c r="D198" s="156" t="s">
        <v>265</v>
      </c>
      <c r="E198" s="157" t="s">
        <v>1</v>
      </c>
      <c r="F198" s="158" t="s">
        <v>2025</v>
      </c>
      <c r="H198" s="159">
        <v>361</v>
      </c>
      <c r="I198" s="160"/>
      <c r="L198" s="155"/>
      <c r="M198" s="161"/>
      <c r="T198" s="162"/>
      <c r="AT198" s="157" t="s">
        <v>265</v>
      </c>
      <c r="AU198" s="157" t="s">
        <v>21</v>
      </c>
      <c r="AV198" s="12" t="s">
        <v>21</v>
      </c>
      <c r="AW198" s="12" t="s">
        <v>36</v>
      </c>
      <c r="AX198" s="12" t="s">
        <v>88</v>
      </c>
      <c r="AY198" s="157" t="s">
        <v>250</v>
      </c>
    </row>
    <row r="199" spans="2:65" s="11" customFormat="1" ht="22.9" customHeight="1">
      <c r="B199" s="126"/>
      <c r="D199" s="127" t="s">
        <v>79</v>
      </c>
      <c r="E199" s="136" t="s">
        <v>299</v>
      </c>
      <c r="F199" s="136" t="s">
        <v>1560</v>
      </c>
      <c r="I199" s="129"/>
      <c r="J199" s="137">
        <f>BK199</f>
        <v>0</v>
      </c>
      <c r="L199" s="126"/>
      <c r="M199" s="131"/>
      <c r="P199" s="132">
        <f>SUM(P200:P203)</f>
        <v>0</v>
      </c>
      <c r="R199" s="132">
        <f>SUM(R200:R203)</f>
        <v>0</v>
      </c>
      <c r="T199" s="133">
        <f>SUM(T200:T203)</f>
        <v>0</v>
      </c>
      <c r="AR199" s="127" t="s">
        <v>88</v>
      </c>
      <c r="AT199" s="134" t="s">
        <v>79</v>
      </c>
      <c r="AU199" s="134" t="s">
        <v>88</v>
      </c>
      <c r="AY199" s="127" t="s">
        <v>250</v>
      </c>
      <c r="BK199" s="135">
        <f>SUM(BK200:BK203)</f>
        <v>0</v>
      </c>
    </row>
    <row r="200" spans="2:65" s="1" customFormat="1" ht="24.2" customHeight="1">
      <c r="B200" s="33"/>
      <c r="C200" s="138" t="s">
        <v>393</v>
      </c>
      <c r="D200" s="138" t="s">
        <v>252</v>
      </c>
      <c r="E200" s="139" t="s">
        <v>2026</v>
      </c>
      <c r="F200" s="140" t="s">
        <v>2027</v>
      </c>
      <c r="G200" s="141" t="s">
        <v>276</v>
      </c>
      <c r="H200" s="142">
        <v>0.6</v>
      </c>
      <c r="I200" s="143"/>
      <c r="J200" s="144">
        <f>ROUND(I200*H200,2)</f>
        <v>0</v>
      </c>
      <c r="K200" s="140" t="s">
        <v>256</v>
      </c>
      <c r="L200" s="33"/>
      <c r="M200" s="145" t="s">
        <v>1</v>
      </c>
      <c r="N200" s="146" t="s">
        <v>45</v>
      </c>
      <c r="P200" s="147">
        <f>O200*H200</f>
        <v>0</v>
      </c>
      <c r="Q200" s="147">
        <v>0</v>
      </c>
      <c r="R200" s="147">
        <f>Q200*H200</f>
        <v>0</v>
      </c>
      <c r="S200" s="147">
        <v>0</v>
      </c>
      <c r="T200" s="148">
        <f>S200*H200</f>
        <v>0</v>
      </c>
      <c r="AR200" s="149" t="s">
        <v>257</v>
      </c>
      <c r="AT200" s="149" t="s">
        <v>252</v>
      </c>
      <c r="AU200" s="149" t="s">
        <v>21</v>
      </c>
      <c r="AY200" s="17" t="s">
        <v>250</v>
      </c>
      <c r="BE200" s="150">
        <f>IF(N200="základní",J200,0)</f>
        <v>0</v>
      </c>
      <c r="BF200" s="150">
        <f>IF(N200="snížená",J200,0)</f>
        <v>0</v>
      </c>
      <c r="BG200" s="150">
        <f>IF(N200="zákl. přenesená",J200,0)</f>
        <v>0</v>
      </c>
      <c r="BH200" s="150">
        <f>IF(N200="sníž. přenesená",J200,0)</f>
        <v>0</v>
      </c>
      <c r="BI200" s="150">
        <f>IF(N200="nulová",J200,0)</f>
        <v>0</v>
      </c>
      <c r="BJ200" s="17" t="s">
        <v>88</v>
      </c>
      <c r="BK200" s="150">
        <f>ROUND(I200*H200,2)</f>
        <v>0</v>
      </c>
      <c r="BL200" s="17" t="s">
        <v>257</v>
      </c>
      <c r="BM200" s="149" t="s">
        <v>2028</v>
      </c>
    </row>
    <row r="201" spans="2:65" s="1" customFormat="1" ht="11.25">
      <c r="B201" s="33"/>
      <c r="D201" s="151" t="s">
        <v>259</v>
      </c>
      <c r="F201" s="152" t="s">
        <v>2029</v>
      </c>
      <c r="I201" s="153"/>
      <c r="L201" s="33"/>
      <c r="M201" s="154"/>
      <c r="T201" s="57"/>
      <c r="AT201" s="17" t="s">
        <v>259</v>
      </c>
      <c r="AU201" s="17" t="s">
        <v>21</v>
      </c>
    </row>
    <row r="202" spans="2:65" s="12" customFormat="1" ht="11.25">
      <c r="B202" s="155"/>
      <c r="D202" s="156" t="s">
        <v>265</v>
      </c>
      <c r="E202" s="157" t="s">
        <v>1</v>
      </c>
      <c r="F202" s="158" t="s">
        <v>2030</v>
      </c>
      <c r="H202" s="159">
        <v>0.6</v>
      </c>
      <c r="I202" s="160"/>
      <c r="L202" s="155"/>
      <c r="M202" s="161"/>
      <c r="T202" s="162"/>
      <c r="AT202" s="157" t="s">
        <v>265</v>
      </c>
      <c r="AU202" s="157" t="s">
        <v>21</v>
      </c>
      <c r="AV202" s="12" t="s">
        <v>21</v>
      </c>
      <c r="AW202" s="12" t="s">
        <v>36</v>
      </c>
      <c r="AX202" s="12" t="s">
        <v>88</v>
      </c>
      <c r="AY202" s="157" t="s">
        <v>250</v>
      </c>
    </row>
    <row r="203" spans="2:65" s="1" customFormat="1" ht="16.5" customHeight="1">
      <c r="B203" s="33"/>
      <c r="C203" s="138" t="s">
        <v>399</v>
      </c>
      <c r="D203" s="138" t="s">
        <v>252</v>
      </c>
      <c r="E203" s="139" t="s">
        <v>2031</v>
      </c>
      <c r="F203" s="140" t="s">
        <v>2032</v>
      </c>
      <c r="G203" s="141" t="s">
        <v>283</v>
      </c>
      <c r="H203" s="142">
        <v>1</v>
      </c>
      <c r="I203" s="143"/>
      <c r="J203" s="144">
        <f>ROUND(I203*H203,2)</f>
        <v>0</v>
      </c>
      <c r="K203" s="140" t="s">
        <v>1</v>
      </c>
      <c r="L203" s="33"/>
      <c r="M203" s="145" t="s">
        <v>1</v>
      </c>
      <c r="N203" s="146" t="s">
        <v>45</v>
      </c>
      <c r="P203" s="147">
        <f>O203*H203</f>
        <v>0</v>
      </c>
      <c r="Q203" s="147">
        <v>0</v>
      </c>
      <c r="R203" s="147">
        <f>Q203*H203</f>
        <v>0</v>
      </c>
      <c r="S203" s="147">
        <v>0</v>
      </c>
      <c r="T203" s="148">
        <f>S203*H203</f>
        <v>0</v>
      </c>
      <c r="AR203" s="149" t="s">
        <v>257</v>
      </c>
      <c r="AT203" s="149" t="s">
        <v>252</v>
      </c>
      <c r="AU203" s="149" t="s">
        <v>21</v>
      </c>
      <c r="AY203" s="17" t="s">
        <v>250</v>
      </c>
      <c r="BE203" s="150">
        <f>IF(N203="základní",J203,0)</f>
        <v>0</v>
      </c>
      <c r="BF203" s="150">
        <f>IF(N203="snížená",J203,0)</f>
        <v>0</v>
      </c>
      <c r="BG203" s="150">
        <f>IF(N203="zákl. přenesená",J203,0)</f>
        <v>0</v>
      </c>
      <c r="BH203" s="150">
        <f>IF(N203="sníž. přenesená",J203,0)</f>
        <v>0</v>
      </c>
      <c r="BI203" s="150">
        <f>IF(N203="nulová",J203,0)</f>
        <v>0</v>
      </c>
      <c r="BJ203" s="17" t="s">
        <v>88</v>
      </c>
      <c r="BK203" s="150">
        <f>ROUND(I203*H203,2)</f>
        <v>0</v>
      </c>
      <c r="BL203" s="17" t="s">
        <v>257</v>
      </c>
      <c r="BM203" s="149" t="s">
        <v>2033</v>
      </c>
    </row>
    <row r="204" spans="2:65" s="11" customFormat="1" ht="22.9" customHeight="1">
      <c r="B204" s="126"/>
      <c r="D204" s="127" t="s">
        <v>79</v>
      </c>
      <c r="E204" s="136" t="s">
        <v>720</v>
      </c>
      <c r="F204" s="136" t="s">
        <v>721</v>
      </c>
      <c r="I204" s="129"/>
      <c r="J204" s="137">
        <f>BK204</f>
        <v>0</v>
      </c>
      <c r="L204" s="126"/>
      <c r="M204" s="131"/>
      <c r="P204" s="132">
        <f>SUM(P205:P206)</f>
        <v>0</v>
      </c>
      <c r="R204" s="132">
        <f>SUM(R205:R206)</f>
        <v>0</v>
      </c>
      <c r="T204" s="133">
        <f>SUM(T205:T206)</f>
        <v>0</v>
      </c>
      <c r="AR204" s="127" t="s">
        <v>88</v>
      </c>
      <c r="AT204" s="134" t="s">
        <v>79</v>
      </c>
      <c r="AU204" s="134" t="s">
        <v>88</v>
      </c>
      <c r="AY204" s="127" t="s">
        <v>250</v>
      </c>
      <c r="BK204" s="135">
        <f>SUM(BK205:BK206)</f>
        <v>0</v>
      </c>
    </row>
    <row r="205" spans="2:65" s="1" customFormat="1" ht="16.5" customHeight="1">
      <c r="B205" s="33"/>
      <c r="C205" s="138" t="s">
        <v>406</v>
      </c>
      <c r="D205" s="138" t="s">
        <v>252</v>
      </c>
      <c r="E205" s="139" t="s">
        <v>723</v>
      </c>
      <c r="F205" s="140" t="s">
        <v>724</v>
      </c>
      <c r="G205" s="141" t="s">
        <v>402</v>
      </c>
      <c r="H205" s="142">
        <v>620.69399999999996</v>
      </c>
      <c r="I205" s="143"/>
      <c r="J205" s="144">
        <f>ROUND(I205*H205,2)</f>
        <v>0</v>
      </c>
      <c r="K205" s="140" t="s">
        <v>256</v>
      </c>
      <c r="L205" s="33"/>
      <c r="M205" s="145" t="s">
        <v>1</v>
      </c>
      <c r="N205" s="146" t="s">
        <v>45</v>
      </c>
      <c r="P205" s="147">
        <f>O205*H205</f>
        <v>0</v>
      </c>
      <c r="Q205" s="147">
        <v>0</v>
      </c>
      <c r="R205" s="147">
        <f>Q205*H205</f>
        <v>0</v>
      </c>
      <c r="S205" s="147">
        <v>0</v>
      </c>
      <c r="T205" s="148">
        <f>S205*H205</f>
        <v>0</v>
      </c>
      <c r="AR205" s="149" t="s">
        <v>257</v>
      </c>
      <c r="AT205" s="149" t="s">
        <v>252</v>
      </c>
      <c r="AU205" s="149" t="s">
        <v>21</v>
      </c>
      <c r="AY205" s="17" t="s">
        <v>250</v>
      </c>
      <c r="BE205" s="150">
        <f>IF(N205="základní",J205,0)</f>
        <v>0</v>
      </c>
      <c r="BF205" s="150">
        <f>IF(N205="snížená",J205,0)</f>
        <v>0</v>
      </c>
      <c r="BG205" s="150">
        <f>IF(N205="zákl. přenesená",J205,0)</f>
        <v>0</v>
      </c>
      <c r="BH205" s="150">
        <f>IF(N205="sníž. přenesená",J205,0)</f>
        <v>0</v>
      </c>
      <c r="BI205" s="150">
        <f>IF(N205="nulová",J205,0)</f>
        <v>0</v>
      </c>
      <c r="BJ205" s="17" t="s">
        <v>88</v>
      </c>
      <c r="BK205" s="150">
        <f>ROUND(I205*H205,2)</f>
        <v>0</v>
      </c>
      <c r="BL205" s="17" t="s">
        <v>257</v>
      </c>
      <c r="BM205" s="149" t="s">
        <v>2034</v>
      </c>
    </row>
    <row r="206" spans="2:65" s="1" customFormat="1" ht="11.25">
      <c r="B206" s="33"/>
      <c r="D206" s="151" t="s">
        <v>259</v>
      </c>
      <c r="F206" s="152" t="s">
        <v>726</v>
      </c>
      <c r="I206" s="153"/>
      <c r="L206" s="33"/>
      <c r="M206" s="193"/>
      <c r="N206" s="190"/>
      <c r="O206" s="190"/>
      <c r="P206" s="190"/>
      <c r="Q206" s="190"/>
      <c r="R206" s="190"/>
      <c r="S206" s="190"/>
      <c r="T206" s="194"/>
      <c r="AT206" s="17" t="s">
        <v>259</v>
      </c>
      <c r="AU206" s="17" t="s">
        <v>21</v>
      </c>
    </row>
    <row r="207" spans="2:65" s="1" customFormat="1" ht="6.95" customHeight="1">
      <c r="B207" s="45"/>
      <c r="C207" s="46"/>
      <c r="D207" s="46"/>
      <c r="E207" s="46"/>
      <c r="F207" s="46"/>
      <c r="G207" s="46"/>
      <c r="H207" s="46"/>
      <c r="I207" s="46"/>
      <c r="J207" s="46"/>
      <c r="K207" s="46"/>
      <c r="L207" s="33"/>
    </row>
  </sheetData>
  <sheetProtection algorithmName="SHA-512" hashValue="pqhMYFlfmC/+eZeS4Ob3NjJh/7Da8uStJeSHIavl51a+Wd5jU0O27s1JiRvh4BBpXzDy0INc49d0+tmgtCMfYg==" saltValue="1sBm1ZTU+x559nmbSKtcBI0acQokK8QIljH75wrpxljjZrtX2N2SndEPwqkxmXX8rRz0gRkouKATO79LcAV47A==" spinCount="100000" sheet="1" objects="1" scenarios="1" formatColumns="0" formatRows="0" autoFilter="0"/>
  <autoFilter ref="C120:K206" xr:uid="{00000000-0009-0000-0000-000008000000}"/>
  <mergeCells count="9">
    <mergeCell ref="E87:H87"/>
    <mergeCell ref="E111:H111"/>
    <mergeCell ref="E113:H113"/>
    <mergeCell ref="L2:V2"/>
    <mergeCell ref="E7:H7"/>
    <mergeCell ref="E9:H9"/>
    <mergeCell ref="E18:H18"/>
    <mergeCell ref="E27:H27"/>
    <mergeCell ref="E85:H85"/>
  </mergeCells>
  <hyperlinks>
    <hyperlink ref="F125" r:id="rId1" xr:uid="{00000000-0004-0000-0800-000000000000}"/>
    <hyperlink ref="F128" r:id="rId2" xr:uid="{00000000-0004-0000-0800-000001000000}"/>
    <hyperlink ref="F131" r:id="rId3" xr:uid="{00000000-0004-0000-0800-000002000000}"/>
    <hyperlink ref="F134" r:id="rId4" xr:uid="{00000000-0004-0000-0800-000003000000}"/>
    <hyperlink ref="F137" r:id="rId5" xr:uid="{00000000-0004-0000-0800-000004000000}"/>
    <hyperlink ref="F145" r:id="rId6" xr:uid="{00000000-0004-0000-0800-000005000000}"/>
    <hyperlink ref="F148" r:id="rId7" xr:uid="{00000000-0004-0000-0800-000006000000}"/>
    <hyperlink ref="F153" r:id="rId8" xr:uid="{00000000-0004-0000-0800-000007000000}"/>
    <hyperlink ref="F156" r:id="rId9" xr:uid="{00000000-0004-0000-0800-000008000000}"/>
    <hyperlink ref="F163" r:id="rId10" xr:uid="{00000000-0004-0000-0800-000009000000}"/>
    <hyperlink ref="F170" r:id="rId11" xr:uid="{00000000-0004-0000-0800-00000A000000}"/>
    <hyperlink ref="F173" r:id="rId12" xr:uid="{00000000-0004-0000-0800-00000B000000}"/>
    <hyperlink ref="F176" r:id="rId13" xr:uid="{00000000-0004-0000-0800-00000C000000}"/>
    <hyperlink ref="F181" r:id="rId14" xr:uid="{00000000-0004-0000-0800-00000D000000}"/>
    <hyperlink ref="F184" r:id="rId15" xr:uid="{00000000-0004-0000-0800-00000E000000}"/>
    <hyperlink ref="F188" r:id="rId16" xr:uid="{00000000-0004-0000-0800-00000F000000}"/>
    <hyperlink ref="F191" r:id="rId17" xr:uid="{00000000-0004-0000-0800-000010000000}"/>
    <hyperlink ref="F197" r:id="rId18" xr:uid="{00000000-0004-0000-0800-000011000000}"/>
    <hyperlink ref="F201" r:id="rId19" xr:uid="{00000000-0004-0000-0800-000012000000}"/>
    <hyperlink ref="F206" r:id="rId20" xr:uid="{00000000-0004-0000-0800-000013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fitToHeight="100" orientation="landscape" blackAndWhite="1" r:id="rId21"/>
  <headerFooter>
    <oddHeader>&amp;R02_040</oddHeader>
    <oddFooter>&amp;CStrana &amp;P z &amp;N&amp;R&amp;A</oddFooter>
  </headerFooter>
  <drawing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40</vt:i4>
      </vt:variant>
      <vt:variant>
        <vt:lpstr>Pojmenované oblasti</vt:lpstr>
      </vt:variant>
      <vt:variant>
        <vt:i4>80</vt:i4>
      </vt:variant>
    </vt:vector>
  </HeadingPairs>
  <TitlesOfParts>
    <vt:vector size="120" baseType="lpstr">
      <vt:lpstr>Rekapitulace stavby</vt:lpstr>
      <vt:lpstr>040.11.1</vt:lpstr>
      <vt:lpstr>040.11.2</vt:lpstr>
      <vt:lpstr>040.11.3</vt:lpstr>
      <vt:lpstr>040.11.4</vt:lpstr>
      <vt:lpstr>040.11.5</vt:lpstr>
      <vt:lpstr>040.13.1</vt:lpstr>
      <vt:lpstr>040.13.2</vt:lpstr>
      <vt:lpstr>040.21.1</vt:lpstr>
      <vt:lpstr>040.31.1</vt:lpstr>
      <vt:lpstr>040.31.1.1_e</vt:lpstr>
      <vt:lpstr>040.31.2</vt:lpstr>
      <vt:lpstr>040.31.2.1</vt:lpstr>
      <vt:lpstr>040.31.3</vt:lpstr>
      <vt:lpstr>040.31.3_e</vt:lpstr>
      <vt:lpstr>040.31.3 B</vt:lpstr>
      <vt:lpstr>040.32.1</vt:lpstr>
      <vt:lpstr>040.32.2</vt:lpstr>
      <vt:lpstr>040.32.3</vt:lpstr>
      <vt:lpstr>040.33.1</vt:lpstr>
      <vt:lpstr>SO 040.42.1</vt:lpstr>
      <vt:lpstr>SO 040.42.2</vt:lpstr>
      <vt:lpstr>SO 040.42.7</vt:lpstr>
      <vt:lpstr>SO 040.42.8</vt:lpstr>
      <vt:lpstr>SO 040.42.9</vt:lpstr>
      <vt:lpstr>SO 040.42.10</vt:lpstr>
      <vt:lpstr>040.42.3</vt:lpstr>
      <vt:lpstr>040.42.4</vt:lpstr>
      <vt:lpstr>040.42.5</vt:lpstr>
      <vt:lpstr>040.42.6</vt:lpstr>
      <vt:lpstr>040.52.1</vt:lpstr>
      <vt:lpstr>040.53.1</vt:lpstr>
      <vt:lpstr>040.53.2</vt:lpstr>
      <vt:lpstr>040.54.1</vt:lpstr>
      <vt:lpstr>040.59.2</vt:lpstr>
      <vt:lpstr>040.61.1.1</vt:lpstr>
      <vt:lpstr>040.61.1.2</vt:lpstr>
      <vt:lpstr>040.75</vt:lpstr>
      <vt:lpstr>VRN</vt:lpstr>
      <vt:lpstr>Seznam figur</vt:lpstr>
      <vt:lpstr>'040.11.1'!Názvy_tisku</vt:lpstr>
      <vt:lpstr>'040.11.2'!Názvy_tisku</vt:lpstr>
      <vt:lpstr>'040.11.3'!Názvy_tisku</vt:lpstr>
      <vt:lpstr>'040.11.4'!Názvy_tisku</vt:lpstr>
      <vt:lpstr>'040.11.5'!Názvy_tisku</vt:lpstr>
      <vt:lpstr>'040.13.1'!Názvy_tisku</vt:lpstr>
      <vt:lpstr>'040.13.2'!Názvy_tisku</vt:lpstr>
      <vt:lpstr>'040.21.1'!Názvy_tisku</vt:lpstr>
      <vt:lpstr>'040.31.1'!Názvy_tisku</vt:lpstr>
      <vt:lpstr>'040.31.1.1_e'!Názvy_tisku</vt:lpstr>
      <vt:lpstr>'040.31.2'!Názvy_tisku</vt:lpstr>
      <vt:lpstr>'040.31.2.1'!Názvy_tisku</vt:lpstr>
      <vt:lpstr>'040.31.3'!Názvy_tisku</vt:lpstr>
      <vt:lpstr>'040.31.3 B'!Názvy_tisku</vt:lpstr>
      <vt:lpstr>'040.31.3_e'!Názvy_tisku</vt:lpstr>
      <vt:lpstr>'040.32.1'!Názvy_tisku</vt:lpstr>
      <vt:lpstr>'040.32.2'!Názvy_tisku</vt:lpstr>
      <vt:lpstr>'040.32.3'!Názvy_tisku</vt:lpstr>
      <vt:lpstr>'040.33.1'!Názvy_tisku</vt:lpstr>
      <vt:lpstr>'040.42.3'!Názvy_tisku</vt:lpstr>
      <vt:lpstr>'040.42.4'!Názvy_tisku</vt:lpstr>
      <vt:lpstr>'040.42.5'!Názvy_tisku</vt:lpstr>
      <vt:lpstr>'040.42.6'!Názvy_tisku</vt:lpstr>
      <vt:lpstr>'040.52.1'!Názvy_tisku</vt:lpstr>
      <vt:lpstr>'040.53.1'!Názvy_tisku</vt:lpstr>
      <vt:lpstr>'040.53.2'!Názvy_tisku</vt:lpstr>
      <vt:lpstr>'040.54.1'!Názvy_tisku</vt:lpstr>
      <vt:lpstr>'040.59.2'!Názvy_tisku</vt:lpstr>
      <vt:lpstr>'040.61.1.1'!Názvy_tisku</vt:lpstr>
      <vt:lpstr>'040.61.1.2'!Názvy_tisku</vt:lpstr>
      <vt:lpstr>'040.75'!Názvy_tisku</vt:lpstr>
      <vt:lpstr>'Rekapitulace stavby'!Názvy_tisku</vt:lpstr>
      <vt:lpstr>'Seznam figur'!Názvy_tisku</vt:lpstr>
      <vt:lpstr>'SO 040.42.1'!Názvy_tisku</vt:lpstr>
      <vt:lpstr>'SO 040.42.10'!Názvy_tisku</vt:lpstr>
      <vt:lpstr>'SO 040.42.2'!Názvy_tisku</vt:lpstr>
      <vt:lpstr>'SO 040.42.7'!Názvy_tisku</vt:lpstr>
      <vt:lpstr>'SO 040.42.8'!Názvy_tisku</vt:lpstr>
      <vt:lpstr>'SO 040.42.9'!Názvy_tisku</vt:lpstr>
      <vt:lpstr>VRN!Názvy_tisku</vt:lpstr>
      <vt:lpstr>'040.11.1'!Oblast_tisku</vt:lpstr>
      <vt:lpstr>'040.11.2'!Oblast_tisku</vt:lpstr>
      <vt:lpstr>'040.11.3'!Oblast_tisku</vt:lpstr>
      <vt:lpstr>'040.11.4'!Oblast_tisku</vt:lpstr>
      <vt:lpstr>'040.11.5'!Oblast_tisku</vt:lpstr>
      <vt:lpstr>'040.13.1'!Oblast_tisku</vt:lpstr>
      <vt:lpstr>'040.13.2'!Oblast_tisku</vt:lpstr>
      <vt:lpstr>'040.21.1'!Oblast_tisku</vt:lpstr>
      <vt:lpstr>'040.31.1'!Oblast_tisku</vt:lpstr>
      <vt:lpstr>'040.31.1.1_e'!Oblast_tisku</vt:lpstr>
      <vt:lpstr>'040.31.2'!Oblast_tisku</vt:lpstr>
      <vt:lpstr>'040.31.2.1'!Oblast_tisku</vt:lpstr>
      <vt:lpstr>'040.31.3'!Oblast_tisku</vt:lpstr>
      <vt:lpstr>'040.31.3 B'!Oblast_tisku</vt:lpstr>
      <vt:lpstr>'040.31.3_e'!Oblast_tisku</vt:lpstr>
      <vt:lpstr>'040.32.1'!Oblast_tisku</vt:lpstr>
      <vt:lpstr>'040.32.2'!Oblast_tisku</vt:lpstr>
      <vt:lpstr>'040.32.3'!Oblast_tisku</vt:lpstr>
      <vt:lpstr>'040.33.1'!Oblast_tisku</vt:lpstr>
      <vt:lpstr>'040.42.3'!Oblast_tisku</vt:lpstr>
      <vt:lpstr>'040.42.4'!Oblast_tisku</vt:lpstr>
      <vt:lpstr>'040.42.5'!Oblast_tisku</vt:lpstr>
      <vt:lpstr>'040.42.6'!Oblast_tisku</vt:lpstr>
      <vt:lpstr>'040.52.1'!Oblast_tisku</vt:lpstr>
      <vt:lpstr>'040.53.1'!Oblast_tisku</vt:lpstr>
      <vt:lpstr>'040.53.2'!Oblast_tisku</vt:lpstr>
      <vt:lpstr>'040.54.1'!Oblast_tisku</vt:lpstr>
      <vt:lpstr>'040.59.2'!Oblast_tisku</vt:lpstr>
      <vt:lpstr>'040.61.1.1'!Oblast_tisku</vt:lpstr>
      <vt:lpstr>'040.61.1.2'!Oblast_tisku</vt:lpstr>
      <vt:lpstr>'040.75'!Oblast_tisku</vt:lpstr>
      <vt:lpstr>'Rekapitulace stavby'!Oblast_tisku</vt:lpstr>
      <vt:lpstr>'Seznam figur'!Oblast_tisku</vt:lpstr>
      <vt:lpstr>'SO 040.42.1'!Oblast_tisku</vt:lpstr>
      <vt:lpstr>'SO 040.42.10'!Oblast_tisku</vt:lpstr>
      <vt:lpstr>'SO 040.42.2'!Oblast_tisku</vt:lpstr>
      <vt:lpstr>'SO 040.42.7'!Oblast_tisku</vt:lpstr>
      <vt:lpstr>'SO 040.42.8'!Oblast_tisku</vt:lpstr>
      <vt:lpstr>'SO 040.42.9'!Oblast_tisku</vt:lpstr>
      <vt:lpstr>VRN!Oblast_tisku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Jendruscak, Michal_x000d_</dc:creator>
  <cp:lastModifiedBy>Jendruscak, Michal</cp:lastModifiedBy>
  <cp:lastPrinted>2025-06-20T06:31:48Z</cp:lastPrinted>
  <dcterms:created xsi:type="dcterms:W3CDTF">2025-06-20T06:13:09Z</dcterms:created>
  <dcterms:modified xsi:type="dcterms:W3CDTF">2025-06-20T06:32:41Z</dcterms:modified>
</cp:coreProperties>
</file>